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Save BPA 23.3.06\BPA\SRCM\LIBRAIRIE SRCM VALAIS\LIBRAIRIE 2014\"/>
    </mc:Choice>
  </mc:AlternateContent>
  <bookViews>
    <workbookView xWindow="120" yWindow="-15" windowWidth="15480" windowHeight="9240" tabRatio="918" activeTab="1"/>
  </bookViews>
  <sheets>
    <sheet name="Stock" sheetId="1" r:id="rId1"/>
    <sheet name="Journal" sheetId="2" r:id="rId2"/>
    <sheet name="Explication feuilles" sheetId="13" state="hidden" r:id="rId3"/>
  </sheets>
  <definedNames>
    <definedName name="_xlnm._FilterDatabase" localSheetId="1" hidden="1">Journal!$B$13:$M$446</definedName>
    <definedName name="_xlnm._FilterDatabase" localSheetId="0" hidden="1">Stock!$A$4:$M$463</definedName>
    <definedName name="VS" comment="VS">Journal!$L$15:$L$412</definedName>
    <definedName name="Z_B7AE221C_404E_4A5E_ACC6_14739526CE23_.wvu.Cols" localSheetId="1" hidden="1">Journal!$N:$N</definedName>
    <definedName name="Z_B7AE221C_404E_4A5E_ACC6_14739526CE23_.wvu.FilterData" localSheetId="1" hidden="1">Journal!$B$13:$M$446</definedName>
    <definedName name="Z_B7AE221C_404E_4A5E_ACC6_14739526CE23_.wvu.FilterData" localSheetId="0" hidden="1">Stock!$A$4:$M$463</definedName>
    <definedName name="Z_B7AE221C_404E_4A5E_ACC6_14739526CE23_.wvu.PrintArea" localSheetId="1" hidden="1">Journal!$B$3:$M$291</definedName>
    <definedName name="Z_B7AE221C_404E_4A5E_ACC6_14739526CE23_.wvu.PrintArea" localSheetId="0" hidden="1">Stock!$A$1:$M$487</definedName>
    <definedName name="_xlnm.Print_Area" localSheetId="2">'Explication feuilles'!$B$3:$L$45</definedName>
    <definedName name="_xlnm.Print_Area" localSheetId="1">Journal!$B$2:$M$446</definedName>
    <definedName name="_xlnm.Print_Area" localSheetId="0">Stock!$A$1:$M$463</definedName>
  </definedNames>
  <calcPr calcId="152511"/>
  <customWorkbookViews>
    <customWorkbookView name="PAB - Affichage personnalisé" guid="{B7AE221C-404E-4A5E-ACC6-14739526CE23}" mergeInterval="0" personalView="1" maximized="1" xWindow="-8" yWindow="-8" windowWidth="1936" windowHeight="1056" tabRatio="918" activeSheetId="2"/>
  </customWorkbookViews>
</workbook>
</file>

<file path=xl/calcChain.xml><?xml version="1.0" encoding="utf-8"?>
<calcChain xmlns="http://schemas.openxmlformats.org/spreadsheetml/2006/main">
  <c r="T18" i="2" l="1"/>
  <c r="T17" i="2"/>
  <c r="T16" i="2"/>
  <c r="T15" i="2"/>
  <c r="D17" i="2" l="1"/>
  <c r="D15" i="2" l="1"/>
  <c r="F2" i="1"/>
  <c r="D16" i="2" l="1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6" i="2"/>
  <c r="M437" i="2"/>
  <c r="M438" i="2"/>
  <c r="M439" i="2"/>
  <c r="M440" i="2"/>
  <c r="M441" i="2"/>
  <c r="M442" i="2"/>
  <c r="M443" i="2"/>
  <c r="M444" i="2"/>
  <c r="M445" i="2"/>
  <c r="M446" i="2"/>
  <c r="H92" i="1" l="1"/>
  <c r="O19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Q464" i="1"/>
  <c r="O465" i="1"/>
  <c r="Q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388" i="1"/>
  <c r="O389" i="1"/>
  <c r="O390" i="1"/>
  <c r="O391" i="1"/>
  <c r="O392" i="1"/>
  <c r="O393" i="1"/>
  <c r="O394" i="1"/>
  <c r="O395" i="1"/>
  <c r="O396" i="1"/>
  <c r="O397" i="1"/>
  <c r="O398" i="1"/>
  <c r="M60" i="2"/>
  <c r="M61" i="2"/>
  <c r="O387" i="1" l="1"/>
  <c r="P30" i="2" l="1"/>
  <c r="P29" i="2"/>
  <c r="P28" i="2"/>
  <c r="P27" i="2"/>
  <c r="P26" i="2"/>
  <c r="P25" i="2"/>
  <c r="P24" i="2"/>
  <c r="P23" i="2"/>
  <c r="P22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G463" i="1" s="1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R287" i="2"/>
  <c r="R288" i="2"/>
  <c r="R289" i="2"/>
  <c r="R290" i="2"/>
  <c r="R291" i="2"/>
  <c r="R292" i="2"/>
  <c r="R293" i="2"/>
  <c r="R294" i="2"/>
  <c r="R295" i="2"/>
  <c r="R296" i="2"/>
  <c r="R297" i="2"/>
  <c r="R298" i="2"/>
  <c r="R299" i="2"/>
  <c r="R300" i="2"/>
  <c r="R301" i="2"/>
  <c r="R302" i="2"/>
  <c r="R303" i="2"/>
  <c r="R304" i="2"/>
  <c r="R305" i="2"/>
  <c r="R306" i="2"/>
  <c r="R307" i="2"/>
  <c r="R308" i="2"/>
  <c r="R309" i="2"/>
  <c r="R310" i="2"/>
  <c r="R311" i="2"/>
  <c r="R312" i="2"/>
  <c r="R313" i="2"/>
  <c r="R314" i="2"/>
  <c r="R315" i="2"/>
  <c r="R316" i="2"/>
  <c r="R317" i="2"/>
  <c r="R318" i="2"/>
  <c r="R319" i="2"/>
  <c r="R320" i="2"/>
  <c r="R321" i="2"/>
  <c r="R322" i="2"/>
  <c r="R323" i="2"/>
  <c r="R324" i="2"/>
  <c r="R325" i="2"/>
  <c r="R326" i="2"/>
  <c r="R327" i="2"/>
  <c r="R328" i="2"/>
  <c r="R329" i="2"/>
  <c r="R330" i="2"/>
  <c r="R331" i="2"/>
  <c r="R332" i="2"/>
  <c r="R333" i="2"/>
  <c r="R334" i="2"/>
  <c r="R335" i="2"/>
  <c r="R336" i="2"/>
  <c r="R337" i="2"/>
  <c r="R338" i="2"/>
  <c r="R339" i="2"/>
  <c r="R340" i="2"/>
  <c r="R341" i="2"/>
  <c r="R342" i="2"/>
  <c r="R343" i="2"/>
  <c r="R344" i="2"/>
  <c r="R345" i="2"/>
  <c r="R346" i="2"/>
  <c r="R347" i="2"/>
  <c r="R348" i="2"/>
  <c r="R349" i="2"/>
  <c r="R350" i="2"/>
  <c r="R351" i="2"/>
  <c r="R352" i="2"/>
  <c r="R353" i="2"/>
  <c r="R354" i="2"/>
  <c r="R355" i="2"/>
  <c r="R356" i="2"/>
  <c r="R357" i="2"/>
  <c r="R358" i="2"/>
  <c r="R359" i="2"/>
  <c r="R360" i="2"/>
  <c r="R361" i="2"/>
  <c r="R362" i="2"/>
  <c r="R363" i="2"/>
  <c r="R364" i="2"/>
  <c r="R365" i="2"/>
  <c r="R366" i="2"/>
  <c r="R367" i="2"/>
  <c r="R368" i="2"/>
  <c r="R369" i="2"/>
  <c r="R370" i="2"/>
  <c r="R371" i="2"/>
  <c r="R372" i="2"/>
  <c r="R373" i="2"/>
  <c r="R374" i="2"/>
  <c r="R375" i="2"/>
  <c r="R376" i="2"/>
  <c r="R377" i="2"/>
  <c r="R378" i="2"/>
  <c r="R379" i="2"/>
  <c r="R380" i="2"/>
  <c r="R381" i="2"/>
  <c r="R382" i="2"/>
  <c r="R383" i="2"/>
  <c r="R384" i="2"/>
  <c r="R385" i="2"/>
  <c r="R386" i="2"/>
  <c r="R387" i="2"/>
  <c r="R388" i="2"/>
  <c r="R389" i="2"/>
  <c r="R390" i="2"/>
  <c r="R391" i="2"/>
  <c r="R392" i="2"/>
  <c r="R393" i="2"/>
  <c r="R394" i="2"/>
  <c r="R395" i="2"/>
  <c r="R396" i="2"/>
  <c r="R397" i="2"/>
  <c r="R398" i="2"/>
  <c r="R399" i="2"/>
  <c r="R400" i="2"/>
  <c r="R401" i="2"/>
  <c r="R402" i="2"/>
  <c r="R403" i="2"/>
  <c r="R404" i="2"/>
  <c r="R405" i="2"/>
  <c r="R406" i="2"/>
  <c r="R407" i="2"/>
  <c r="R408" i="2"/>
  <c r="R409" i="2"/>
  <c r="R410" i="2"/>
  <c r="R411" i="2"/>
  <c r="R412" i="2"/>
  <c r="R413" i="2"/>
  <c r="R414" i="2"/>
  <c r="R415" i="2"/>
  <c r="R416" i="2"/>
  <c r="R417" i="2"/>
  <c r="R418" i="2"/>
  <c r="R419" i="2"/>
  <c r="R420" i="2"/>
  <c r="R421" i="2"/>
  <c r="R422" i="2"/>
  <c r="R423" i="2"/>
  <c r="R424" i="2"/>
  <c r="R425" i="2"/>
  <c r="R426" i="2"/>
  <c r="R427" i="2"/>
  <c r="R428" i="2"/>
  <c r="R429" i="2"/>
  <c r="R430" i="2"/>
  <c r="R431" i="2"/>
  <c r="R432" i="2"/>
  <c r="R433" i="2"/>
  <c r="R434" i="2"/>
  <c r="R435" i="2"/>
  <c r="R436" i="2"/>
  <c r="R437" i="2"/>
  <c r="R438" i="2"/>
  <c r="R439" i="2"/>
  <c r="R440" i="2"/>
  <c r="R441" i="2"/>
  <c r="R442" i="2"/>
  <c r="R443" i="2"/>
  <c r="R444" i="2"/>
  <c r="R445" i="2"/>
  <c r="R446" i="2"/>
  <c r="F5" i="2"/>
  <c r="G413" i="1" l="1"/>
  <c r="G375" i="1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N464" i="1" l="1"/>
  <c r="N465" i="1"/>
  <c r="O5" i="1" l="1"/>
  <c r="O7" i="1"/>
  <c r="O6" i="1"/>
  <c r="O8" i="1"/>
  <c r="O9" i="1"/>
  <c r="O10" i="1"/>
  <c r="O11" i="1"/>
  <c r="O12" i="1"/>
  <c r="O13" i="1"/>
  <c r="O14" i="1"/>
  <c r="O15" i="1"/>
  <c r="O16" i="1"/>
  <c r="O17" i="1"/>
  <c r="O18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4" i="2"/>
  <c r="Q435" i="2"/>
  <c r="Q436" i="2"/>
  <c r="Q437" i="2"/>
  <c r="Q438" i="2"/>
  <c r="Q439" i="2"/>
  <c r="Q440" i="2"/>
  <c r="Q441" i="2"/>
  <c r="Q442" i="2"/>
  <c r="Q443" i="2"/>
  <c r="Q444" i="2"/>
  <c r="Q445" i="2"/>
  <c r="Q446" i="2"/>
  <c r="P15" i="2"/>
  <c r="P16" i="2"/>
  <c r="P17" i="2"/>
  <c r="P18" i="2"/>
  <c r="P19" i="2"/>
  <c r="P20" i="2"/>
  <c r="P21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F9" i="2"/>
  <c r="F8" i="2"/>
  <c r="O4" i="1" l="1"/>
  <c r="H5" i="2" s="1"/>
  <c r="H8" i="2"/>
  <c r="H9" i="2"/>
  <c r="H23" i="2" l="1"/>
  <c r="F23" i="2"/>
  <c r="H16" i="2"/>
  <c r="H17" i="2"/>
  <c r="H18" i="2"/>
  <c r="H19" i="2"/>
  <c r="H20" i="2"/>
  <c r="H21" i="2"/>
  <c r="F16" i="2"/>
  <c r="F17" i="2"/>
  <c r="F18" i="2"/>
  <c r="F19" i="2"/>
  <c r="F20" i="2"/>
  <c r="F21" i="2"/>
  <c r="F29" i="2"/>
  <c r="F30" i="2"/>
  <c r="F31" i="2"/>
  <c r="F28" i="2"/>
  <c r="F32" i="2"/>
  <c r="F33" i="2"/>
  <c r="F34" i="2"/>
  <c r="F15" i="2"/>
  <c r="F22" i="2"/>
  <c r="F24" i="2"/>
  <c r="F25" i="2"/>
  <c r="F26" i="2"/>
  <c r="F27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G388" i="1" l="1"/>
  <c r="G396" i="1"/>
  <c r="H393" i="1"/>
  <c r="I390" i="1"/>
  <c r="I398" i="1"/>
  <c r="G389" i="1"/>
  <c r="G397" i="1"/>
  <c r="H394" i="1"/>
  <c r="I391" i="1"/>
  <c r="G390" i="1"/>
  <c r="G398" i="1"/>
  <c r="H395" i="1"/>
  <c r="I392" i="1"/>
  <c r="G395" i="1"/>
  <c r="I389" i="1"/>
  <c r="G391" i="1"/>
  <c r="H388" i="1"/>
  <c r="H396" i="1"/>
  <c r="I393" i="1"/>
  <c r="G392" i="1"/>
  <c r="H389" i="1"/>
  <c r="H397" i="1"/>
  <c r="I394" i="1"/>
  <c r="G393" i="1"/>
  <c r="H390" i="1"/>
  <c r="H398" i="1"/>
  <c r="I395" i="1"/>
  <c r="G394" i="1"/>
  <c r="H391" i="1"/>
  <c r="I396" i="1"/>
  <c r="H392" i="1"/>
  <c r="I397" i="1"/>
  <c r="I388" i="1"/>
  <c r="G399" i="1"/>
  <c r="G387" i="1"/>
  <c r="G470" i="1"/>
  <c r="H470" i="1"/>
  <c r="I470" i="1"/>
  <c r="I473" i="1"/>
  <c r="I477" i="1"/>
  <c r="I468" i="1"/>
  <c r="G469" i="1"/>
  <c r="H469" i="1"/>
  <c r="G476" i="1"/>
  <c r="G474" i="1"/>
  <c r="I474" i="1"/>
  <c r="H478" i="1"/>
  <c r="H484" i="1"/>
  <c r="I476" i="1"/>
  <c r="H472" i="1"/>
  <c r="I472" i="1"/>
  <c r="G473" i="1"/>
  <c r="H473" i="1"/>
  <c r="H476" i="1"/>
  <c r="I478" i="1"/>
  <c r="H471" i="1"/>
  <c r="I471" i="1"/>
  <c r="G472" i="1"/>
  <c r="H475" i="1"/>
  <c r="I475" i="1"/>
  <c r="I481" i="1"/>
  <c r="G479" i="1"/>
  <c r="H474" i="1"/>
  <c r="G478" i="1"/>
  <c r="H481" i="1"/>
  <c r="G480" i="1"/>
  <c r="G477" i="1"/>
  <c r="I485" i="1"/>
  <c r="I487" i="1"/>
  <c r="I480" i="1"/>
  <c r="G481" i="1"/>
  <c r="G484" i="1"/>
  <c r="G487" i="1"/>
  <c r="I482" i="1"/>
  <c r="H479" i="1"/>
  <c r="I479" i="1"/>
  <c r="H480" i="1"/>
  <c r="H483" i="1"/>
  <c r="I483" i="1"/>
  <c r="I486" i="1"/>
  <c r="H477" i="1"/>
  <c r="G467" i="1"/>
  <c r="G482" i="1"/>
  <c r="H482" i="1"/>
  <c r="G483" i="1"/>
  <c r="G486" i="1"/>
  <c r="H486" i="1"/>
  <c r="H468" i="1"/>
  <c r="H485" i="1"/>
  <c r="G475" i="1"/>
  <c r="I484" i="1"/>
  <c r="G485" i="1"/>
  <c r="H467" i="1"/>
  <c r="I467" i="1"/>
  <c r="G468" i="1"/>
  <c r="G471" i="1"/>
  <c r="I469" i="1"/>
  <c r="H487" i="1"/>
  <c r="I466" i="1"/>
  <c r="H466" i="1"/>
  <c r="G466" i="1"/>
  <c r="H420" i="1"/>
  <c r="G462" i="1"/>
  <c r="G440" i="1"/>
  <c r="I444" i="1"/>
  <c r="G430" i="1"/>
  <c r="H422" i="1"/>
  <c r="G428" i="1"/>
  <c r="H407" i="1"/>
  <c r="I428" i="1"/>
  <c r="G449" i="1"/>
  <c r="H437" i="1"/>
  <c r="H424" i="1"/>
  <c r="I424" i="1"/>
  <c r="I411" i="1"/>
  <c r="I414" i="1"/>
  <c r="G405" i="1"/>
  <c r="H426" i="1"/>
  <c r="I446" i="1"/>
  <c r="G408" i="1"/>
  <c r="I413" i="1"/>
  <c r="H419" i="1"/>
  <c r="G433" i="1"/>
  <c r="H425" i="1"/>
  <c r="G407" i="1"/>
  <c r="G403" i="1"/>
  <c r="I455" i="1"/>
  <c r="H456" i="1"/>
  <c r="I436" i="1"/>
  <c r="G455" i="1"/>
  <c r="I447" i="1"/>
  <c r="I434" i="1"/>
  <c r="I450" i="1"/>
  <c r="I409" i="1"/>
  <c r="I410" i="1"/>
  <c r="H463" i="1"/>
  <c r="I461" i="1"/>
  <c r="H439" i="1"/>
  <c r="I415" i="1"/>
  <c r="G437" i="1"/>
  <c r="H457" i="1"/>
  <c r="G453" i="1"/>
  <c r="H453" i="1"/>
  <c r="G451" i="1"/>
  <c r="G454" i="1"/>
  <c r="G401" i="1"/>
  <c r="I420" i="1"/>
  <c r="H458" i="1"/>
  <c r="G459" i="1"/>
  <c r="I439" i="1"/>
  <c r="H436" i="1"/>
  <c r="G427" i="1"/>
  <c r="G412" i="1"/>
  <c r="I443" i="1"/>
  <c r="H400" i="1"/>
  <c r="G417" i="1"/>
  <c r="G439" i="1"/>
  <c r="G426" i="1"/>
  <c r="I416" i="1"/>
  <c r="I406" i="1"/>
  <c r="I423" i="1"/>
  <c r="G400" i="1"/>
  <c r="H411" i="1"/>
  <c r="I401" i="1"/>
  <c r="G423" i="1"/>
  <c r="H443" i="1"/>
  <c r="G457" i="1"/>
  <c r="G447" i="1"/>
  <c r="G450" i="1"/>
  <c r="G438" i="1"/>
  <c r="H430" i="1"/>
  <c r="G436" i="1"/>
  <c r="G410" i="1"/>
  <c r="H431" i="1"/>
  <c r="I451" i="1"/>
  <c r="H444" i="1"/>
  <c r="H432" i="1"/>
  <c r="I432" i="1"/>
  <c r="I419" i="1"/>
  <c r="I422" i="1"/>
  <c r="I407" i="1"/>
  <c r="G429" i="1"/>
  <c r="H449" i="1"/>
  <c r="G416" i="1"/>
  <c r="I421" i="1"/>
  <c r="H427" i="1"/>
  <c r="H433" i="1"/>
  <c r="H428" i="1"/>
  <c r="I402" i="1"/>
  <c r="G458" i="1"/>
  <c r="H445" i="1"/>
  <c r="I435" i="1"/>
  <c r="H434" i="1"/>
  <c r="G435" i="1"/>
  <c r="H448" i="1"/>
  <c r="G431" i="1"/>
  <c r="G411" i="1"/>
  <c r="G461" i="1"/>
  <c r="G418" i="1"/>
  <c r="H460" i="1"/>
  <c r="H450" i="1"/>
  <c r="I445" i="1"/>
  <c r="G442" i="1"/>
  <c r="H412" i="1"/>
  <c r="G419" i="1"/>
  <c r="G404" i="1"/>
  <c r="G441" i="1"/>
  <c r="G460" i="1"/>
  <c r="I460" i="1"/>
  <c r="H401" i="1"/>
  <c r="G415" i="1"/>
  <c r="G424" i="1"/>
  <c r="G409" i="1"/>
  <c r="H423" i="1"/>
  <c r="I405" i="1"/>
  <c r="I463" i="1"/>
  <c r="I399" i="1"/>
  <c r="H441" i="1"/>
  <c r="H459" i="1"/>
  <c r="I437" i="1"/>
  <c r="H414" i="1"/>
  <c r="G420" i="1"/>
  <c r="H429" i="1"/>
  <c r="H416" i="1"/>
  <c r="I403" i="1"/>
  <c r="H402" i="1"/>
  <c r="G444" i="1"/>
  <c r="G425" i="1"/>
  <c r="H404" i="1"/>
  <c r="I425" i="1"/>
  <c r="G446" i="1"/>
  <c r="I459" i="1"/>
  <c r="H452" i="1"/>
  <c r="H455" i="1"/>
  <c r="H442" i="1"/>
  <c r="H438" i="1"/>
  <c r="G443" i="1"/>
  <c r="I412" i="1"/>
  <c r="G434" i="1"/>
  <c r="H454" i="1"/>
  <c r="I449" i="1"/>
  <c r="H440" i="1"/>
  <c r="I440" i="1"/>
  <c r="I427" i="1"/>
  <c r="I430" i="1"/>
  <c r="H410" i="1"/>
  <c r="I431" i="1"/>
  <c r="G452" i="1"/>
  <c r="I426" i="1"/>
  <c r="I429" i="1"/>
  <c r="H435" i="1"/>
  <c r="G448" i="1"/>
  <c r="I448" i="1"/>
  <c r="H415" i="1"/>
  <c r="H462" i="1"/>
  <c r="H447" i="1"/>
  <c r="I438" i="1"/>
  <c r="I454" i="1"/>
  <c r="G445" i="1"/>
  <c r="H451" i="1"/>
  <c r="I458" i="1"/>
  <c r="H405" i="1"/>
  <c r="I452" i="1"/>
  <c r="I442" i="1"/>
  <c r="I441" i="1"/>
  <c r="I433" i="1"/>
  <c r="I418" i="1"/>
  <c r="G406" i="1"/>
  <c r="H399" i="1"/>
  <c r="H413" i="1"/>
  <c r="I400" i="1"/>
  <c r="G456" i="1"/>
  <c r="H418" i="1"/>
  <c r="I457" i="1"/>
  <c r="H406" i="1"/>
  <c r="I453" i="1"/>
  <c r="I456" i="1"/>
  <c r="G414" i="1"/>
  <c r="G402" i="1"/>
  <c r="H421" i="1"/>
  <c r="I408" i="1"/>
  <c r="H461" i="1"/>
  <c r="G421" i="1"/>
  <c r="I462" i="1"/>
  <c r="H403" i="1"/>
  <c r="H409" i="1"/>
  <c r="I417" i="1"/>
  <c r="G432" i="1"/>
  <c r="G422" i="1"/>
  <c r="I404" i="1"/>
  <c r="H446" i="1"/>
  <c r="H408" i="1"/>
  <c r="H417" i="1"/>
  <c r="G6" i="1"/>
  <c r="H27" i="1"/>
  <c r="I48" i="1"/>
  <c r="G70" i="1"/>
  <c r="H91" i="1"/>
  <c r="I112" i="1"/>
  <c r="G134" i="1"/>
  <c r="H155" i="1"/>
  <c r="I176" i="1"/>
  <c r="G198" i="1"/>
  <c r="H219" i="1"/>
  <c r="I19" i="1"/>
  <c r="G41" i="1"/>
  <c r="H62" i="1"/>
  <c r="I83" i="1"/>
  <c r="G105" i="1"/>
  <c r="H126" i="1"/>
  <c r="I147" i="1"/>
  <c r="G169" i="1"/>
  <c r="H190" i="1"/>
  <c r="I211" i="1"/>
  <c r="G7" i="1"/>
  <c r="H28" i="1"/>
  <c r="I49" i="1"/>
  <c r="G71" i="1"/>
  <c r="I113" i="1"/>
  <c r="G135" i="1"/>
  <c r="H156" i="1"/>
  <c r="I177" i="1"/>
  <c r="G199" i="1"/>
  <c r="H220" i="1"/>
  <c r="G19" i="1"/>
  <c r="H53" i="1"/>
  <c r="I87" i="1"/>
  <c r="G122" i="1"/>
  <c r="G156" i="1"/>
  <c r="I189" i="1"/>
  <c r="G224" i="1"/>
  <c r="I247" i="1"/>
  <c r="G269" i="1"/>
  <c r="H290" i="1"/>
  <c r="I311" i="1"/>
  <c r="H32" i="1"/>
  <c r="I66" i="1"/>
  <c r="G101" i="1"/>
  <c r="H135" i="1"/>
  <c r="H169" i="1"/>
  <c r="G203" i="1"/>
  <c r="I234" i="1"/>
  <c r="G256" i="1"/>
  <c r="H277" i="1"/>
  <c r="I298" i="1"/>
  <c r="H16" i="1"/>
  <c r="I50" i="1"/>
  <c r="G85" i="1"/>
  <c r="H119" i="1"/>
  <c r="H153" i="1"/>
  <c r="G187" i="1"/>
  <c r="H221" i="1"/>
  <c r="G246" i="1"/>
  <c r="H267" i="1"/>
  <c r="I288" i="1"/>
  <c r="G310" i="1"/>
  <c r="H331" i="1"/>
  <c r="G27" i="1"/>
  <c r="H82" i="1"/>
  <c r="H137" i="1"/>
  <c r="G192" i="1"/>
  <c r="H240" i="1"/>
  <c r="G274" i="1"/>
  <c r="H308" i="1"/>
  <c r="I334" i="1"/>
  <c r="G357" i="1"/>
  <c r="H378" i="1"/>
  <c r="H9" i="1"/>
  <c r="G64" i="1"/>
  <c r="I118" i="1"/>
  <c r="I172" i="1"/>
  <c r="G227" i="1"/>
  <c r="I262" i="1"/>
  <c r="G297" i="1"/>
  <c r="H326" i="1"/>
  <c r="I349" i="1"/>
  <c r="G371" i="1"/>
  <c r="I8" i="1"/>
  <c r="G30" i="1"/>
  <c r="H51" i="1"/>
  <c r="I72" i="1"/>
  <c r="G94" i="1"/>
  <c r="H115" i="1"/>
  <c r="I136" i="1"/>
  <c r="G158" i="1"/>
  <c r="H179" i="1"/>
  <c r="I200" i="1"/>
  <c r="G222" i="1"/>
  <c r="H22" i="1"/>
  <c r="I43" i="1"/>
  <c r="G65" i="1"/>
  <c r="H86" i="1"/>
  <c r="I107" i="1"/>
  <c r="G129" i="1"/>
  <c r="H150" i="1"/>
  <c r="I171" i="1"/>
  <c r="G193" i="1"/>
  <c r="H214" i="1"/>
  <c r="I9" i="1"/>
  <c r="G31" i="1"/>
  <c r="H52" i="1"/>
  <c r="I73" i="1"/>
  <c r="G95" i="1"/>
  <c r="H116" i="1"/>
  <c r="I137" i="1"/>
  <c r="G159" i="1"/>
  <c r="H180" i="1"/>
  <c r="I201" i="1"/>
  <c r="G223" i="1"/>
  <c r="I23" i="1"/>
  <c r="G58" i="1"/>
  <c r="G92" i="1"/>
  <c r="I125" i="1"/>
  <c r="G160" i="1"/>
  <c r="H194" i="1"/>
  <c r="G228" i="1"/>
  <c r="H250" i="1"/>
  <c r="I271" i="1"/>
  <c r="G293" i="1"/>
  <c r="H314" i="1"/>
  <c r="G37" i="1"/>
  <c r="H71" i="1"/>
  <c r="H105" i="1"/>
  <c r="G139" i="1"/>
  <c r="H173" i="1"/>
  <c r="I207" i="1"/>
  <c r="H237" i="1"/>
  <c r="I258" i="1"/>
  <c r="G280" i="1"/>
  <c r="H301" i="1"/>
  <c r="G21" i="1"/>
  <c r="H55" i="1"/>
  <c r="H89" i="1"/>
  <c r="G123" i="1"/>
  <c r="H157" i="1"/>
  <c r="I191" i="1"/>
  <c r="G226" i="1"/>
  <c r="I248" i="1"/>
  <c r="G270" i="1"/>
  <c r="H291" i="1"/>
  <c r="I312" i="1"/>
  <c r="G334" i="1"/>
  <c r="I34" i="1"/>
  <c r="G90" i="1"/>
  <c r="G144" i="1"/>
  <c r="I197" i="1"/>
  <c r="H244" i="1"/>
  <c r="I278" i="1"/>
  <c r="G313" i="1"/>
  <c r="I337" i="1"/>
  <c r="I359" i="1"/>
  <c r="G381" i="1"/>
  <c r="G16" i="1"/>
  <c r="I69" i="1"/>
  <c r="G125" i="1"/>
  <c r="G180" i="1"/>
  <c r="G233" i="1"/>
  <c r="G267" i="1"/>
  <c r="I300" i="1"/>
  <c r="H329" i="1"/>
  <c r="H352" i="1"/>
  <c r="I373" i="1"/>
  <c r="H11" i="1"/>
  <c r="I32" i="1"/>
  <c r="G54" i="1"/>
  <c r="H75" i="1"/>
  <c r="I96" i="1"/>
  <c r="G118" i="1"/>
  <c r="H139" i="1"/>
  <c r="I160" i="1"/>
  <c r="G182" i="1"/>
  <c r="H203" i="1"/>
  <c r="I224" i="1"/>
  <c r="G25" i="1"/>
  <c r="H46" i="1"/>
  <c r="I67" i="1"/>
  <c r="G89" i="1"/>
  <c r="H110" i="1"/>
  <c r="I131" i="1"/>
  <c r="G153" i="1"/>
  <c r="H174" i="1"/>
  <c r="I195" i="1"/>
  <c r="G217" i="1"/>
  <c r="H12" i="1"/>
  <c r="I33" i="1"/>
  <c r="G55" i="1"/>
  <c r="H76" i="1"/>
  <c r="I97" i="1"/>
  <c r="G119" i="1"/>
  <c r="H140" i="1"/>
  <c r="I161" i="1"/>
  <c r="G183" i="1"/>
  <c r="H204" i="1"/>
  <c r="I225" i="1"/>
  <c r="G28" i="1"/>
  <c r="I61" i="1"/>
  <c r="G96" i="1"/>
  <c r="H130" i="1"/>
  <c r="I164" i="1"/>
  <c r="I198" i="1"/>
  <c r="I231" i="1"/>
  <c r="G253" i="1"/>
  <c r="H274" i="1"/>
  <c r="I295" i="1"/>
  <c r="H7" i="1"/>
  <c r="H41" i="1"/>
  <c r="G75" i="1"/>
  <c r="H109" i="1"/>
  <c r="I143" i="1"/>
  <c r="G178" i="1"/>
  <c r="G212" i="1"/>
  <c r="G240" i="1"/>
  <c r="H261" i="1"/>
  <c r="I282" i="1"/>
  <c r="G304" i="1"/>
  <c r="H25" i="1"/>
  <c r="G59" i="1"/>
  <c r="H93" i="1"/>
  <c r="I127" i="1"/>
  <c r="G162" i="1"/>
  <c r="G196" i="1"/>
  <c r="H229" i="1"/>
  <c r="H251" i="1"/>
  <c r="I272" i="1"/>
  <c r="G294" i="1"/>
  <c r="H315" i="1"/>
  <c r="I336" i="1"/>
  <c r="G42" i="1"/>
  <c r="I95" i="1"/>
  <c r="I150" i="1"/>
  <c r="H205" i="1"/>
  <c r="G249" i="1"/>
  <c r="G283" i="1"/>
  <c r="H316" i="1"/>
  <c r="I340" i="1"/>
  <c r="H362" i="1"/>
  <c r="I383" i="1"/>
  <c r="I22" i="1"/>
  <c r="H77" i="1"/>
  <c r="I132" i="1"/>
  <c r="I186" i="1"/>
  <c r="I236" i="1"/>
  <c r="G271" i="1"/>
  <c r="H305" i="1"/>
  <c r="H332" i="1"/>
  <c r="G355" i="1"/>
  <c r="H376" i="1"/>
  <c r="I58" i="1"/>
  <c r="H112" i="1"/>
  <c r="I167" i="1"/>
  <c r="I222" i="1"/>
  <c r="I259" i="1"/>
  <c r="I293" i="1"/>
  <c r="G14" i="1"/>
  <c r="H43" i="1"/>
  <c r="I80" i="1"/>
  <c r="G110" i="1"/>
  <c r="H147" i="1"/>
  <c r="I184" i="1"/>
  <c r="G214" i="1"/>
  <c r="H30" i="1"/>
  <c r="I59" i="1"/>
  <c r="G97" i="1"/>
  <c r="H134" i="1"/>
  <c r="I163" i="1"/>
  <c r="G201" i="1"/>
  <c r="H230" i="1"/>
  <c r="I41" i="1"/>
  <c r="G79" i="1"/>
  <c r="H108" i="1"/>
  <c r="I145" i="1"/>
  <c r="G175" i="1"/>
  <c r="H212" i="1"/>
  <c r="G32" i="1"/>
  <c r="H79" i="1"/>
  <c r="I138" i="1"/>
  <c r="G186" i="1"/>
  <c r="I239" i="1"/>
  <c r="G277" i="1"/>
  <c r="H306" i="1"/>
  <c r="G50" i="1"/>
  <c r="H96" i="1"/>
  <c r="I156" i="1"/>
  <c r="G216" i="1"/>
  <c r="I250" i="1"/>
  <c r="G288" i="1"/>
  <c r="I12" i="1"/>
  <c r="G72" i="1"/>
  <c r="G132" i="1"/>
  <c r="I178" i="1"/>
  <c r="H235" i="1"/>
  <c r="I264" i="1"/>
  <c r="G302" i="1"/>
  <c r="H339" i="1"/>
  <c r="G69" i="1"/>
  <c r="G164" i="1"/>
  <c r="G236" i="1"/>
  <c r="H295" i="1"/>
  <c r="I343" i="1"/>
  <c r="G373" i="1"/>
  <c r="G36" i="1"/>
  <c r="I111" i="1"/>
  <c r="I206" i="1"/>
  <c r="I275" i="1"/>
  <c r="G320" i="1"/>
  <c r="H360" i="1"/>
  <c r="G52" i="1"/>
  <c r="G120" i="1"/>
  <c r="G181" i="1"/>
  <c r="H238" i="1"/>
  <c r="H276" i="1"/>
  <c r="I314" i="1"/>
  <c r="G339" i="1"/>
  <c r="G361" i="1"/>
  <c r="H382" i="1"/>
  <c r="H85" i="1"/>
  <c r="G172" i="1"/>
  <c r="H248" i="1"/>
  <c r="G303" i="1"/>
  <c r="H345" i="1"/>
  <c r="H379" i="1"/>
  <c r="H197" i="1"/>
  <c r="G368" i="1"/>
  <c r="H47" i="1"/>
  <c r="I31" i="1"/>
  <c r="I119" i="1"/>
  <c r="I205" i="1"/>
  <c r="I269" i="1"/>
  <c r="I321" i="1"/>
  <c r="I358" i="1"/>
  <c r="G133" i="1"/>
  <c r="I327" i="1"/>
  <c r="H13" i="1"/>
  <c r="G12" i="1"/>
  <c r="I98" i="1"/>
  <c r="H185" i="1"/>
  <c r="G257" i="1"/>
  <c r="H311" i="1"/>
  <c r="I350" i="1"/>
  <c r="I384" i="1"/>
  <c r="G210" i="1"/>
  <c r="H355" i="1"/>
  <c r="H145" i="1"/>
  <c r="I102" i="1"/>
  <c r="H281" i="1"/>
  <c r="H365" i="1"/>
  <c r="H333" i="1"/>
  <c r="G204" i="1"/>
  <c r="G234" i="1"/>
  <c r="G239" i="1"/>
  <c r="H73" i="1"/>
  <c r="H268" i="1"/>
  <c r="H357" i="1"/>
  <c r="H48" i="1"/>
  <c r="G343" i="1"/>
  <c r="I361" i="1"/>
  <c r="H265" i="1"/>
  <c r="H213" i="1"/>
  <c r="H26" i="1"/>
  <c r="H246" i="1"/>
  <c r="H343" i="1"/>
  <c r="I170" i="1"/>
  <c r="G315" i="1"/>
  <c r="I386" i="1"/>
  <c r="I378" i="1"/>
  <c r="H381" i="1"/>
  <c r="H356" i="1"/>
  <c r="H129" i="1"/>
  <c r="I362" i="1"/>
  <c r="G35" i="1"/>
  <c r="I108" i="1"/>
  <c r="H317" i="1"/>
  <c r="G230" i="1"/>
  <c r="I376" i="1"/>
  <c r="G128" i="1"/>
  <c r="G374" i="1"/>
  <c r="H18" i="1"/>
  <c r="H247" i="1"/>
  <c r="H280" i="1"/>
  <c r="I281" i="1"/>
  <c r="G360" i="1"/>
  <c r="H387" i="1"/>
  <c r="G266" i="1"/>
  <c r="G260" i="1"/>
  <c r="G382" i="1"/>
  <c r="G285" i="1"/>
  <c r="I266" i="1"/>
  <c r="I37" i="1"/>
  <c r="H144" i="1"/>
  <c r="G318" i="1"/>
  <c r="I109" i="1"/>
  <c r="I351" i="1"/>
  <c r="H152" i="1"/>
  <c r="H338" i="1"/>
  <c r="G141" i="1"/>
  <c r="H289" i="1"/>
  <c r="G369" i="1"/>
  <c r="G117" i="1"/>
  <c r="I268" i="1"/>
  <c r="H64" i="1"/>
  <c r="H151" i="1"/>
  <c r="G290" i="1"/>
  <c r="H359" i="1"/>
  <c r="I16" i="1"/>
  <c r="G46" i="1"/>
  <c r="H83" i="1"/>
  <c r="I120" i="1"/>
  <c r="G150" i="1"/>
  <c r="H187" i="1"/>
  <c r="I216" i="1"/>
  <c r="G33" i="1"/>
  <c r="H70" i="1"/>
  <c r="I99" i="1"/>
  <c r="G137" i="1"/>
  <c r="H166" i="1"/>
  <c r="I203" i="1"/>
  <c r="G15" i="1"/>
  <c r="H44" i="1"/>
  <c r="I81" i="1"/>
  <c r="G111" i="1"/>
  <c r="H148" i="1"/>
  <c r="I185" i="1"/>
  <c r="G215" i="1"/>
  <c r="I36" i="1"/>
  <c r="G83" i="1"/>
  <c r="H143" i="1"/>
  <c r="I202" i="1"/>
  <c r="H242" i="1"/>
  <c r="I279" i="1"/>
  <c r="G309" i="1"/>
  <c r="I53" i="1"/>
  <c r="G114" i="1"/>
  <c r="H160" i="1"/>
  <c r="I220" i="1"/>
  <c r="H253" i="1"/>
  <c r="I290" i="1"/>
  <c r="H29" i="1"/>
  <c r="I76" i="1"/>
  <c r="G136" i="1"/>
  <c r="H183" i="1"/>
  <c r="G238" i="1"/>
  <c r="H275" i="1"/>
  <c r="I304" i="1"/>
  <c r="G342" i="1"/>
  <c r="G76" i="1"/>
  <c r="G171" i="1"/>
  <c r="I252" i="1"/>
  <c r="G300" i="1"/>
  <c r="H346" i="1"/>
  <c r="I375" i="1"/>
  <c r="G43" i="1"/>
  <c r="H138" i="1"/>
  <c r="I213" i="1"/>
  <c r="H279" i="1"/>
  <c r="G323" i="1"/>
  <c r="G363" i="1"/>
  <c r="H65" i="1"/>
  <c r="H127" i="1"/>
  <c r="I188" i="1"/>
  <c r="G242" i="1"/>
  <c r="G281" i="1"/>
  <c r="I317" i="1"/>
  <c r="H342" i="1"/>
  <c r="I363" i="1"/>
  <c r="G385" i="1"/>
  <c r="H8" i="1"/>
  <c r="H95" i="1"/>
  <c r="I183" i="1"/>
  <c r="H255" i="1"/>
  <c r="H310" i="1"/>
  <c r="H349" i="1"/>
  <c r="H383" i="1"/>
  <c r="G219" i="1"/>
  <c r="I380" i="1"/>
  <c r="H90" i="1"/>
  <c r="I42" i="1"/>
  <c r="G218" i="1"/>
  <c r="I276" i="1"/>
  <c r="I326" i="1"/>
  <c r="I154" i="1"/>
  <c r="I342" i="1"/>
  <c r="I21" i="1"/>
  <c r="G197" i="1"/>
  <c r="H264" i="1"/>
  <c r="I354" i="1"/>
  <c r="H167" i="1"/>
  <c r="I294" i="1"/>
  <c r="H351" i="1"/>
  <c r="G279" i="1"/>
  <c r="I103" i="1"/>
  <c r="G366" i="1"/>
  <c r="H81" i="1"/>
  <c r="G91" i="1"/>
  <c r="I292" i="1"/>
  <c r="G51" i="1"/>
  <c r="G352" i="1"/>
  <c r="H202" i="1"/>
  <c r="I324" i="1"/>
  <c r="I62" i="1"/>
  <c r="I228" i="1"/>
  <c r="G98" i="1"/>
  <c r="H243" i="1"/>
  <c r="I13" i="1"/>
  <c r="H184" i="1"/>
  <c r="H368" i="1"/>
  <c r="I78" i="1"/>
  <c r="G202" i="1"/>
  <c r="G324" i="1"/>
  <c r="H321" i="1"/>
  <c r="G56" i="1"/>
  <c r="H271" i="1"/>
  <c r="H336" i="1"/>
  <c r="G80" i="1"/>
  <c r="H19" i="1"/>
  <c r="I56" i="1"/>
  <c r="G86" i="1"/>
  <c r="H123" i="1"/>
  <c r="I152" i="1"/>
  <c r="G190" i="1"/>
  <c r="H6" i="1"/>
  <c r="I35" i="1"/>
  <c r="G73" i="1"/>
  <c r="H102" i="1"/>
  <c r="I139" i="1"/>
  <c r="G177" i="1"/>
  <c r="H206" i="1"/>
  <c r="I17" i="1"/>
  <c r="G47" i="1"/>
  <c r="H84" i="1"/>
  <c r="I121" i="1"/>
  <c r="G151" i="1"/>
  <c r="H188" i="1"/>
  <c r="I217" i="1"/>
  <c r="H40" i="1"/>
  <c r="I100" i="1"/>
  <c r="G147" i="1"/>
  <c r="H207" i="1"/>
  <c r="G245" i="1"/>
  <c r="H282" i="1"/>
  <c r="G11" i="1"/>
  <c r="H58" i="1"/>
  <c r="I117" i="1"/>
  <c r="G165" i="1"/>
  <c r="H224" i="1"/>
  <c r="G264" i="1"/>
  <c r="H293" i="1"/>
  <c r="G34" i="1"/>
  <c r="H80" i="1"/>
  <c r="I140" i="1"/>
  <c r="G200" i="1"/>
  <c r="I240" i="1"/>
  <c r="G278" i="1"/>
  <c r="H307" i="1"/>
  <c r="I7" i="1"/>
  <c r="H103" i="1"/>
  <c r="H178" i="1"/>
  <c r="H257" i="1"/>
  <c r="H304" i="1"/>
  <c r="G349" i="1"/>
  <c r="H386" i="1"/>
  <c r="H50" i="1"/>
  <c r="G146" i="1"/>
  <c r="G221" i="1"/>
  <c r="G284" i="1"/>
  <c r="H335" i="1"/>
  <c r="I365" i="1"/>
  <c r="H10" i="1"/>
  <c r="H72" i="1"/>
  <c r="H133" i="1"/>
  <c r="G195" i="1"/>
  <c r="I246" i="1"/>
  <c r="I284" i="1"/>
  <c r="G321" i="1"/>
  <c r="G345" i="1"/>
  <c r="H366" i="1"/>
  <c r="I387" i="1"/>
  <c r="I18" i="1"/>
  <c r="G107" i="1"/>
  <c r="G194" i="1"/>
  <c r="H262" i="1"/>
  <c r="G316" i="1"/>
  <c r="I353" i="1"/>
  <c r="H23" i="1"/>
  <c r="I257" i="1"/>
  <c r="I122" i="1"/>
  <c r="G53" i="1"/>
  <c r="H141" i="1"/>
  <c r="H227" i="1"/>
  <c r="I283" i="1"/>
  <c r="G331" i="1"/>
  <c r="G367" i="1"/>
  <c r="G176" i="1"/>
  <c r="G351" i="1"/>
  <c r="H57" i="1"/>
  <c r="H33" i="1"/>
  <c r="H120" i="1"/>
  <c r="G208" i="1"/>
  <c r="I270" i="1"/>
  <c r="G322" i="1"/>
  <c r="G359" i="1"/>
  <c r="G244" i="1"/>
  <c r="H385" i="1"/>
  <c r="G189" i="1"/>
  <c r="I158" i="1"/>
  <c r="G308" i="1"/>
  <c r="I382" i="1"/>
  <c r="G106" i="1"/>
  <c r="I368" i="1"/>
  <c r="G289" i="1"/>
  <c r="I318" i="1"/>
  <c r="G319" i="1"/>
  <c r="I135" i="1"/>
  <c r="G295" i="1"/>
  <c r="I374" i="1"/>
  <c r="H136" i="1"/>
  <c r="H377" i="1"/>
  <c r="G179" i="1"/>
  <c r="G328" i="1"/>
  <c r="H294" i="1"/>
  <c r="G82" i="1"/>
  <c r="H273" i="1"/>
  <c r="I360" i="1"/>
  <c r="H232" i="1"/>
  <c r="H334" i="1"/>
  <c r="I93" i="1"/>
  <c r="G22" i="1"/>
  <c r="H59" i="1"/>
  <c r="I88" i="1"/>
  <c r="G126" i="1"/>
  <c r="H163" i="1"/>
  <c r="I192" i="1"/>
  <c r="G9" i="1"/>
  <c r="H38" i="1"/>
  <c r="I75" i="1"/>
  <c r="G113" i="1"/>
  <c r="H142" i="1"/>
  <c r="I179" i="1"/>
  <c r="G209" i="1"/>
  <c r="H20" i="1"/>
  <c r="I57" i="1"/>
  <c r="G87" i="1"/>
  <c r="H124" i="1"/>
  <c r="I153" i="1"/>
  <c r="G191" i="1"/>
  <c r="H228" i="1"/>
  <c r="G45" i="1"/>
  <c r="H104" i="1"/>
  <c r="I151" i="1"/>
  <c r="G211" i="1"/>
  <c r="I255" i="1"/>
  <c r="I15" i="1"/>
  <c r="H122" i="1"/>
  <c r="I181" i="1"/>
  <c r="G296" i="1"/>
  <c r="I204" i="1"/>
  <c r="I280" i="1"/>
  <c r="I261" i="1"/>
  <c r="H319" i="1"/>
  <c r="H56" i="1"/>
  <c r="H241" i="1"/>
  <c r="H288" i="1"/>
  <c r="G18" i="1"/>
  <c r="G251" i="1"/>
  <c r="I347" i="1"/>
  <c r="I30" i="1"/>
  <c r="G205" i="1"/>
  <c r="G358" i="1"/>
  <c r="G155" i="1"/>
  <c r="I235" i="1"/>
  <c r="H371" i="1"/>
  <c r="I237" i="1"/>
  <c r="I24" i="1"/>
  <c r="H99" i="1"/>
  <c r="G166" i="1"/>
  <c r="I11" i="1"/>
  <c r="H78" i="1"/>
  <c r="G145" i="1"/>
  <c r="I219" i="1"/>
  <c r="H60" i="1"/>
  <c r="G127" i="1"/>
  <c r="I193" i="1"/>
  <c r="H49" i="1"/>
  <c r="H168" i="1"/>
  <c r="H258" i="1"/>
  <c r="G20" i="1"/>
  <c r="I126" i="1"/>
  <c r="G232" i="1"/>
  <c r="I306" i="1"/>
  <c r="I101" i="1"/>
  <c r="H208" i="1"/>
  <c r="H283" i="1"/>
  <c r="H21" i="1"/>
  <c r="I212" i="1"/>
  <c r="H322" i="1"/>
  <c r="H159" i="1"/>
  <c r="H292" i="1"/>
  <c r="G379" i="1"/>
  <c r="I85" i="1"/>
  <c r="H209" i="1"/>
  <c r="I297" i="1"/>
  <c r="H350" i="1"/>
  <c r="H128" i="1"/>
  <c r="G276" i="1"/>
  <c r="G362" i="1"/>
  <c r="I285" i="1"/>
  <c r="H210" i="1"/>
  <c r="I162" i="1"/>
  <c r="H297" i="1"/>
  <c r="H375" i="1"/>
  <c r="I251" i="1"/>
  <c r="H101" i="1"/>
  <c r="H87" i="1"/>
  <c r="H236" i="1"/>
  <c r="H327" i="1"/>
  <c r="G376" i="1"/>
  <c r="I45" i="1"/>
  <c r="I332" i="1"/>
  <c r="I14" i="1"/>
  <c r="I319" i="1"/>
  <c r="I210" i="1"/>
  <c r="I308" i="1"/>
  <c r="I344" i="1"/>
  <c r="H114" i="1"/>
  <c r="H324" i="1"/>
  <c r="G60" i="1"/>
  <c r="I301" i="1"/>
  <c r="G275" i="1"/>
  <c r="H69" i="1"/>
  <c r="H39" i="1"/>
  <c r="G138" i="1"/>
  <c r="I82" i="1"/>
  <c r="I182" i="1"/>
  <c r="G174" i="1"/>
  <c r="I227" i="1"/>
  <c r="H181" i="1"/>
  <c r="H45" i="1"/>
  <c r="G8" i="1"/>
  <c r="I232" i="1"/>
  <c r="H231" i="1"/>
  <c r="I29" i="1"/>
  <c r="I310" i="1"/>
  <c r="H296" i="1"/>
  <c r="H312" i="1"/>
  <c r="I277" i="1"/>
  <c r="G188" i="1"/>
  <c r="H348" i="1"/>
  <c r="I244" i="1"/>
  <c r="H201" i="1"/>
  <c r="H146" i="1"/>
  <c r="I307" i="1"/>
  <c r="H195" i="1"/>
  <c r="I89" i="1"/>
  <c r="G231" i="1"/>
  <c r="I215" i="1"/>
  <c r="H269" i="1"/>
  <c r="I320" i="1"/>
  <c r="H354" i="1"/>
  <c r="H24" i="1"/>
  <c r="G327" i="1"/>
  <c r="H216" i="1"/>
  <c r="I77" i="1"/>
  <c r="G364" i="1"/>
  <c r="G163" i="1"/>
  <c r="G346" i="1"/>
  <c r="I68" i="1"/>
  <c r="G325" i="1"/>
  <c r="H233" i="1"/>
  <c r="H225" i="1"/>
  <c r="I369" i="1"/>
  <c r="H131" i="1"/>
  <c r="H118" i="1"/>
  <c r="I6" i="1"/>
  <c r="H298" i="1"/>
  <c r="G272" i="1"/>
  <c r="G124" i="1"/>
  <c r="I90" i="1"/>
  <c r="H154" i="1"/>
  <c r="H374" i="1"/>
  <c r="I330" i="1"/>
  <c r="I175" i="1"/>
  <c r="H239" i="1"/>
  <c r="G370" i="1"/>
  <c r="G157" i="1"/>
  <c r="I260" i="1"/>
  <c r="I286" i="1"/>
  <c r="G142" i="1"/>
  <c r="G121" i="1"/>
  <c r="I169" i="1"/>
  <c r="G301" i="1"/>
  <c r="I274" i="1"/>
  <c r="G326" i="1"/>
  <c r="H98" i="1"/>
  <c r="I38" i="1"/>
  <c r="H161" i="1"/>
  <c r="G377" i="1"/>
  <c r="H63" i="1"/>
  <c r="H97" i="1"/>
  <c r="G67" i="1"/>
  <c r="G66" i="1"/>
  <c r="G298" i="1"/>
  <c r="I305" i="1"/>
  <c r="I253" i="1"/>
  <c r="I338" i="1"/>
  <c r="I302" i="1"/>
  <c r="H300" i="1"/>
  <c r="I60" i="1"/>
  <c r="I144" i="1"/>
  <c r="G39" i="1"/>
  <c r="H172" i="1"/>
  <c r="G237" i="1"/>
  <c r="I92" i="1"/>
  <c r="G68" i="1"/>
  <c r="G262" i="1"/>
  <c r="H370" i="1"/>
  <c r="I357" i="1"/>
  <c r="H175" i="1"/>
  <c r="I379" i="1"/>
  <c r="G74" i="1"/>
  <c r="G108" i="1"/>
  <c r="H318" i="1"/>
  <c r="I385" i="1"/>
  <c r="I254" i="1"/>
  <c r="H35" i="1"/>
  <c r="G102" i="1"/>
  <c r="I168" i="1"/>
  <c r="H14" i="1"/>
  <c r="G81" i="1"/>
  <c r="I155" i="1"/>
  <c r="H222" i="1"/>
  <c r="G63" i="1"/>
  <c r="I129" i="1"/>
  <c r="H196" i="1"/>
  <c r="H66" i="1"/>
  <c r="G173" i="1"/>
  <c r="G261" i="1"/>
  <c r="G24" i="1"/>
  <c r="I130" i="1"/>
  <c r="I242" i="1"/>
  <c r="H309" i="1"/>
  <c r="H106" i="1"/>
  <c r="G213" i="1"/>
  <c r="G286" i="1"/>
  <c r="G48" i="1"/>
  <c r="I218" i="1"/>
  <c r="H325" i="1"/>
  <c r="I166" i="1"/>
  <c r="I309" i="1"/>
  <c r="I381" i="1"/>
  <c r="G93" i="1"/>
  <c r="H215" i="1"/>
  <c r="H302" i="1"/>
  <c r="G353" i="1"/>
  <c r="G140" i="1"/>
  <c r="G282" i="1"/>
  <c r="I366" i="1"/>
  <c r="I322" i="1"/>
  <c r="I238" i="1"/>
  <c r="I173" i="1"/>
  <c r="H303" i="1"/>
  <c r="G380" i="1"/>
  <c r="G265" i="1"/>
  <c r="I133" i="1"/>
  <c r="G131" i="1"/>
  <c r="I243" i="1"/>
  <c r="G332" i="1"/>
  <c r="H380" i="1"/>
  <c r="H88" i="1"/>
  <c r="I39" i="1"/>
  <c r="I329" i="1"/>
  <c r="G338" i="1"/>
  <c r="H17" i="1"/>
  <c r="H320" i="1"/>
  <c r="I333" i="1"/>
  <c r="G344" i="1"/>
  <c r="I315" i="1"/>
  <c r="I27" i="1"/>
  <c r="H68" i="1"/>
  <c r="I209" i="1"/>
  <c r="G152" i="1"/>
  <c r="H299" i="1"/>
  <c r="I331" i="1"/>
  <c r="G317" i="1"/>
  <c r="I233" i="1"/>
  <c r="I196" i="1"/>
  <c r="H189" i="1"/>
  <c r="G116" i="1"/>
  <c r="G340" i="1"/>
  <c r="G329" i="1"/>
  <c r="H149" i="1"/>
  <c r="I128" i="1"/>
  <c r="H182" i="1"/>
  <c r="G109" i="1"/>
  <c r="I79" i="1"/>
  <c r="H42" i="1"/>
  <c r="G149" i="1"/>
  <c r="I116" i="1"/>
  <c r="I84" i="1"/>
  <c r="H341" i="1"/>
  <c r="I146" i="1"/>
  <c r="I371" i="1"/>
  <c r="I325" i="1"/>
  <c r="H74" i="1"/>
  <c r="G341" i="1"/>
  <c r="G44" i="1"/>
  <c r="H284" i="1"/>
  <c r="H278" i="1"/>
  <c r="I356" i="1"/>
  <c r="I94" i="1"/>
  <c r="I348" i="1"/>
  <c r="I124" i="1"/>
  <c r="G386" i="1"/>
  <c r="G252" i="1"/>
  <c r="G206" i="1"/>
  <c r="G185" i="1"/>
  <c r="G167" i="1"/>
  <c r="G220" i="1"/>
  <c r="I190" i="1"/>
  <c r="I165" i="1"/>
  <c r="H323" i="1"/>
  <c r="G365" i="1"/>
  <c r="I249" i="1"/>
  <c r="H31" i="1"/>
  <c r="G330" i="1"/>
  <c r="I226" i="1"/>
  <c r="H111" i="1"/>
  <c r="H249" i="1"/>
  <c r="H34" i="1"/>
  <c r="I54" i="1"/>
  <c r="G291" i="1"/>
  <c r="G292" i="1"/>
  <c r="G383" i="1"/>
  <c r="G307" i="1"/>
  <c r="I208" i="1"/>
  <c r="H36" i="1"/>
  <c r="I10" i="1"/>
  <c r="H234" i="1"/>
  <c r="I194" i="1"/>
  <c r="H170" i="1"/>
  <c r="G287" i="1"/>
  <c r="I367" i="1"/>
  <c r="G347" i="1"/>
  <c r="G333" i="1"/>
  <c r="I335" i="1"/>
  <c r="H218" i="1"/>
  <c r="H367" i="1"/>
  <c r="I199" i="1"/>
  <c r="H313" i="1"/>
  <c r="I323" i="1"/>
  <c r="H347" i="1"/>
  <c r="I273" i="1"/>
  <c r="G78" i="1"/>
  <c r="G57" i="1"/>
  <c r="H198" i="1"/>
  <c r="I105" i="1"/>
  <c r="I134" i="1"/>
  <c r="I303" i="1"/>
  <c r="H285" i="1"/>
  <c r="I157" i="1"/>
  <c r="G258" i="1"/>
  <c r="G336" i="1"/>
  <c r="H340" i="1"/>
  <c r="G26" i="1"/>
  <c r="G354" i="1"/>
  <c r="I229" i="1"/>
  <c r="G372" i="1"/>
  <c r="I267" i="1"/>
  <c r="G61" i="1"/>
  <c r="G38" i="1"/>
  <c r="I104" i="1"/>
  <c r="H171" i="1"/>
  <c r="G17" i="1"/>
  <c r="I91" i="1"/>
  <c r="H158" i="1"/>
  <c r="G225" i="1"/>
  <c r="I65" i="1"/>
  <c r="H132" i="1"/>
  <c r="G207" i="1"/>
  <c r="I70" i="1"/>
  <c r="H177" i="1"/>
  <c r="I263" i="1"/>
  <c r="I28" i="1"/>
  <c r="G148" i="1"/>
  <c r="H245" i="1"/>
  <c r="G312" i="1"/>
  <c r="I110" i="1"/>
  <c r="H217" i="1"/>
  <c r="I296" i="1"/>
  <c r="I55" i="1"/>
  <c r="H226" i="1"/>
  <c r="H328" i="1"/>
  <c r="H193" i="1"/>
  <c r="I313" i="1"/>
  <c r="H384" i="1"/>
  <c r="G99" i="1"/>
  <c r="G229" i="1"/>
  <c r="G306" i="1"/>
  <c r="I355" i="1"/>
  <c r="I149" i="1"/>
  <c r="I289" i="1"/>
  <c r="I370" i="1"/>
  <c r="H337" i="1"/>
  <c r="G10" i="1"/>
  <c r="G184" i="1"/>
  <c r="G311" i="1"/>
  <c r="G384" i="1"/>
  <c r="G299" i="1"/>
  <c r="H176" i="1"/>
  <c r="I141" i="1"/>
  <c r="G250" i="1"/>
  <c r="G337" i="1"/>
  <c r="H121" i="1"/>
  <c r="I71" i="1"/>
  <c r="I339" i="1"/>
  <c r="G168" i="1"/>
  <c r="G29" i="1"/>
  <c r="I372" i="1"/>
  <c r="I47" i="1"/>
  <c r="H330" i="1"/>
  <c r="H192" i="1"/>
  <c r="H125" i="1"/>
  <c r="G170" i="1"/>
  <c r="H369" i="1"/>
  <c r="G115" i="1"/>
  <c r="I352" i="1"/>
  <c r="H353" i="1"/>
  <c r="H252" i="1"/>
  <c r="I40" i="1"/>
  <c r="H107" i="1"/>
  <c r="H94" i="1"/>
  <c r="G161" i="1"/>
  <c r="G143" i="1"/>
  <c r="I74" i="1"/>
  <c r="H266" i="1"/>
  <c r="G248" i="1"/>
  <c r="I114" i="1"/>
  <c r="H61" i="1"/>
  <c r="H200" i="1"/>
  <c r="I106" i="1"/>
  <c r="H358" i="1"/>
  <c r="H162" i="1"/>
  <c r="I346" i="1"/>
  <c r="I20" i="1"/>
  <c r="I316" i="1"/>
  <c r="I221" i="1"/>
  <c r="G154" i="1"/>
  <c r="I341" i="1"/>
  <c r="I223" i="1"/>
  <c r="I159" i="1"/>
  <c r="H37" i="1"/>
  <c r="I377" i="1"/>
  <c r="H361" i="1"/>
  <c r="G62" i="1"/>
  <c r="G49" i="1"/>
  <c r="I115" i="1"/>
  <c r="G23" i="1"/>
  <c r="H164" i="1"/>
  <c r="I287" i="1"/>
  <c r="H186" i="1"/>
  <c r="G254" i="1"/>
  <c r="I265" i="1"/>
  <c r="I245" i="1"/>
  <c r="G255" i="1"/>
  <c r="G40" i="1"/>
  <c r="G243" i="1"/>
  <c r="I214" i="1"/>
  <c r="G259" i="1"/>
  <c r="H191" i="1"/>
  <c r="H286" i="1"/>
  <c r="I364" i="1"/>
  <c r="G247" i="1"/>
  <c r="G348" i="1"/>
  <c r="I64" i="1"/>
  <c r="I51" i="1"/>
  <c r="I25" i="1"/>
  <c r="H100" i="1"/>
  <c r="H113" i="1"/>
  <c r="G84" i="1"/>
  <c r="I46" i="1"/>
  <c r="I256" i="1"/>
  <c r="H270" i="1"/>
  <c r="H344" i="1"/>
  <c r="H263" i="1"/>
  <c r="I52" i="1"/>
  <c r="I86" i="1"/>
  <c r="I345" i="1"/>
  <c r="H372" i="1"/>
  <c r="H363" i="1"/>
  <c r="G112" i="1"/>
  <c r="G273" i="1"/>
  <c r="H223" i="1"/>
  <c r="I299" i="1"/>
  <c r="I180" i="1"/>
  <c r="H260" i="1"/>
  <c r="G378" i="1"/>
  <c r="H67" i="1"/>
  <c r="H54" i="1"/>
  <c r="I187" i="1"/>
  <c r="G103" i="1"/>
  <c r="H117" i="1"/>
  <c r="G88" i="1"/>
  <c r="I63" i="1"/>
  <c r="H259" i="1"/>
  <c r="G130" i="1"/>
  <c r="H254" i="1"/>
  <c r="G268" i="1"/>
  <c r="G235" i="1"/>
  <c r="I142" i="1"/>
  <c r="H256" i="1"/>
  <c r="G350" i="1"/>
  <c r="G241" i="1"/>
  <c r="G356" i="1"/>
  <c r="H211" i="1"/>
  <c r="I123" i="1"/>
  <c r="H15" i="1"/>
  <c r="H199" i="1"/>
  <c r="I174" i="1"/>
  <c r="I328" i="1"/>
  <c r="I291" i="1"/>
  <c r="G104" i="1"/>
  <c r="I44" i="1"/>
  <c r="H272" i="1"/>
  <c r="I241" i="1"/>
  <c r="H165" i="1"/>
  <c r="G263" i="1"/>
  <c r="G100" i="1"/>
  <c r="G77" i="1"/>
  <c r="G305" i="1"/>
  <c r="G13" i="1"/>
  <c r="I230" i="1"/>
  <c r="H373" i="1"/>
  <c r="H364" i="1"/>
  <c r="G335" i="1"/>
  <c r="G314" i="1"/>
  <c r="I26" i="1"/>
  <c r="H287" i="1"/>
  <c r="I148" i="1"/>
  <c r="G5" i="1"/>
  <c r="H7" i="2"/>
  <c r="K11" i="2" s="1"/>
  <c r="I5" i="1"/>
  <c r="H5" i="1"/>
  <c r="G2" i="1" l="1"/>
  <c r="M415" i="1"/>
  <c r="M436" i="1"/>
  <c r="L436" i="1" s="1"/>
  <c r="H2" i="1"/>
  <c r="I2" i="1"/>
  <c r="M461" i="1"/>
  <c r="L461" i="1" s="1"/>
  <c r="M458" i="1"/>
  <c r="L458" i="1" s="1"/>
  <c r="M429" i="1"/>
  <c r="Q429" i="1" s="1"/>
  <c r="M426" i="1"/>
  <c r="Q426" i="1" s="1"/>
  <c r="M440" i="1"/>
  <c r="L440" i="1" s="1"/>
  <c r="M462" i="1"/>
  <c r="L462" i="1" s="1"/>
  <c r="M424" i="1"/>
  <c r="Q424" i="1" s="1"/>
  <c r="M444" i="1"/>
  <c r="L444" i="1" s="1"/>
  <c r="M463" i="1"/>
  <c r="L463" i="1" s="1"/>
  <c r="M445" i="1"/>
  <c r="L445" i="1" s="1"/>
  <c r="M459" i="1"/>
  <c r="L459" i="1" s="1"/>
  <c r="M449" i="1"/>
  <c r="L449" i="1" s="1"/>
  <c r="M443" i="1"/>
  <c r="L443" i="1" s="1"/>
  <c r="M423" i="1"/>
  <c r="M448" i="1"/>
  <c r="L448" i="1" s="1"/>
  <c r="M425" i="1"/>
  <c r="M431" i="1"/>
  <c r="M442" i="1"/>
  <c r="L442" i="1" s="1"/>
  <c r="M437" i="1"/>
  <c r="L437" i="1" s="1"/>
  <c r="M435" i="1"/>
  <c r="L435" i="1" s="1"/>
  <c r="M438" i="1"/>
  <c r="L438" i="1" s="1"/>
  <c r="M428" i="1"/>
  <c r="M450" i="1"/>
  <c r="L450" i="1" s="1"/>
  <c r="M432" i="1"/>
  <c r="M456" i="1"/>
  <c r="M452" i="1"/>
  <c r="L452" i="1" s="1"/>
  <c r="M460" i="1"/>
  <c r="L460" i="1" s="1"/>
  <c r="M447" i="1"/>
  <c r="L447" i="1" s="1"/>
  <c r="M427" i="1"/>
  <c r="M454" i="1"/>
  <c r="L454" i="1" s="1"/>
  <c r="M455" i="1"/>
  <c r="L455" i="1" s="1"/>
  <c r="M430" i="1"/>
  <c r="M439" i="1"/>
  <c r="L439" i="1" s="1"/>
  <c r="M453" i="1"/>
  <c r="L453" i="1" s="1"/>
  <c r="M433" i="1"/>
  <c r="L433" i="1" s="1"/>
  <c r="M434" i="1"/>
  <c r="L434" i="1" s="1"/>
  <c r="M446" i="1"/>
  <c r="L446" i="1" s="1"/>
  <c r="M441" i="1"/>
  <c r="L441" i="1" s="1"/>
  <c r="M457" i="1"/>
  <c r="L457" i="1" s="1"/>
  <c r="M451" i="1"/>
  <c r="L451" i="1" s="1"/>
  <c r="M391" i="1"/>
  <c r="Q391" i="1" s="1"/>
  <c r="M393" i="1"/>
  <c r="L393" i="1" s="1"/>
  <c r="M395" i="1"/>
  <c r="L395" i="1" s="1"/>
  <c r="M398" i="1"/>
  <c r="Q398" i="1" s="1"/>
  <c r="M389" i="1"/>
  <c r="M394" i="1"/>
  <c r="M392" i="1"/>
  <c r="M390" i="1"/>
  <c r="M396" i="1"/>
  <c r="M397" i="1"/>
  <c r="M388" i="1"/>
  <c r="M402" i="1"/>
  <c r="M418" i="1"/>
  <c r="M419" i="1"/>
  <c r="M411" i="1"/>
  <c r="M406" i="1"/>
  <c r="M386" i="1"/>
  <c r="M403" i="1"/>
  <c r="M409" i="1"/>
  <c r="M417" i="1"/>
  <c r="M410" i="1"/>
  <c r="M385" i="1"/>
  <c r="M414" i="1"/>
  <c r="M420" i="1"/>
  <c r="M404" i="1"/>
  <c r="M408" i="1"/>
  <c r="M421" i="1"/>
  <c r="M407" i="1"/>
  <c r="M405" i="1"/>
  <c r="M400" i="1"/>
  <c r="M413" i="1"/>
  <c r="M422" i="1"/>
  <c r="M412" i="1"/>
  <c r="M401" i="1"/>
  <c r="M434" i="2" s="1"/>
  <c r="M387" i="1"/>
  <c r="M416" i="1"/>
  <c r="M399" i="1"/>
  <c r="M11" i="1"/>
  <c r="L11" i="1" s="1"/>
  <c r="M15" i="1"/>
  <c r="M470" i="1"/>
  <c r="L470" i="1" s="1"/>
  <c r="M471" i="1"/>
  <c r="M45" i="2" s="1"/>
  <c r="M291" i="1"/>
  <c r="N291" i="1" s="1"/>
  <c r="M292" i="1"/>
  <c r="N292" i="1" s="1"/>
  <c r="M57" i="2" l="1"/>
  <c r="M435" i="2"/>
  <c r="M433" i="2"/>
  <c r="Q459" i="1"/>
  <c r="M37" i="2"/>
  <c r="M56" i="2"/>
  <c r="M30" i="2"/>
  <c r="M29" i="2"/>
  <c r="M35" i="2"/>
  <c r="M34" i="2"/>
  <c r="M55" i="2"/>
  <c r="M43" i="2"/>
  <c r="Q463" i="1"/>
  <c r="L424" i="1"/>
  <c r="Q461" i="1"/>
  <c r="Q462" i="1"/>
  <c r="Q440" i="1"/>
  <c r="Q458" i="1"/>
  <c r="L429" i="1"/>
  <c r="Q457" i="1"/>
  <c r="L426" i="1"/>
  <c r="Q401" i="1"/>
  <c r="L401" i="1"/>
  <c r="Q422" i="1"/>
  <c r="L422" i="1"/>
  <c r="Q404" i="1"/>
  <c r="L404" i="1"/>
  <c r="Q471" i="1"/>
  <c r="L471" i="1"/>
  <c r="Q421" i="1"/>
  <c r="L421" i="1"/>
  <c r="Q409" i="1"/>
  <c r="L409" i="1"/>
  <c r="Q412" i="1"/>
  <c r="L412" i="1"/>
  <c r="Q408" i="1"/>
  <c r="L408" i="1"/>
  <c r="Q403" i="1"/>
  <c r="L403" i="1"/>
  <c r="Q413" i="1"/>
  <c r="L413" i="1"/>
  <c r="Q420" i="1"/>
  <c r="L420" i="1"/>
  <c r="Q406" i="1"/>
  <c r="L406" i="1"/>
  <c r="Q456" i="1"/>
  <c r="L456" i="1"/>
  <c r="Q431" i="1"/>
  <c r="L431" i="1"/>
  <c r="Q400" i="1"/>
  <c r="L400" i="1"/>
  <c r="Q414" i="1"/>
  <c r="L414" i="1"/>
  <c r="Q411" i="1"/>
  <c r="L411" i="1"/>
  <c r="Q430" i="1"/>
  <c r="L430" i="1"/>
  <c r="Q432" i="1"/>
  <c r="L432" i="1"/>
  <c r="Q425" i="1"/>
  <c r="L425" i="1"/>
  <c r="Q399" i="1"/>
  <c r="L399" i="1"/>
  <c r="Q405" i="1"/>
  <c r="L405" i="1"/>
  <c r="Q419" i="1"/>
  <c r="L419" i="1"/>
  <c r="Q416" i="1"/>
  <c r="L416" i="1"/>
  <c r="Q407" i="1"/>
  <c r="M432" i="2"/>
  <c r="L407" i="1"/>
  <c r="Q410" i="1"/>
  <c r="L410" i="1"/>
  <c r="Q418" i="1"/>
  <c r="L418" i="1"/>
  <c r="Q428" i="1"/>
  <c r="L428" i="1"/>
  <c r="Q423" i="1"/>
  <c r="L423" i="1"/>
  <c r="Q415" i="1"/>
  <c r="L415" i="1"/>
  <c r="Q417" i="1"/>
  <c r="L417" i="1"/>
  <c r="Q402" i="1"/>
  <c r="L402" i="1"/>
  <c r="Q427" i="1"/>
  <c r="L427" i="1"/>
  <c r="L391" i="1"/>
  <c r="N391" i="1"/>
  <c r="N395" i="1"/>
  <c r="Q395" i="1"/>
  <c r="N393" i="1"/>
  <c r="L398" i="1"/>
  <c r="Q393" i="1"/>
  <c r="N398" i="1"/>
  <c r="N470" i="1"/>
  <c r="Q470" i="1"/>
  <c r="N460" i="1"/>
  <c r="Q460" i="1"/>
  <c r="L392" i="1"/>
  <c r="N392" i="1"/>
  <c r="Q392" i="1"/>
  <c r="L394" i="1"/>
  <c r="N394" i="1"/>
  <c r="Q394" i="1"/>
  <c r="L397" i="1"/>
  <c r="Q397" i="1"/>
  <c r="N397" i="1"/>
  <c r="L389" i="1"/>
  <c r="N389" i="1"/>
  <c r="Q389" i="1"/>
  <c r="L388" i="1"/>
  <c r="Q388" i="1"/>
  <c r="N388" i="1"/>
  <c r="L396" i="1"/>
  <c r="N396" i="1"/>
  <c r="Q396" i="1"/>
  <c r="Q390" i="1"/>
  <c r="L390" i="1"/>
  <c r="N390" i="1"/>
  <c r="N456" i="1"/>
  <c r="N458" i="1"/>
  <c r="N461" i="1"/>
  <c r="N457" i="1"/>
  <c r="N463" i="1"/>
  <c r="N459" i="1"/>
  <c r="R2" i="1"/>
  <c r="N471" i="1"/>
  <c r="Q292" i="1"/>
  <c r="Q291" i="1"/>
  <c r="L292" i="1"/>
  <c r="L291" i="1"/>
  <c r="F7" i="2"/>
  <c r="F11" i="2" s="1"/>
  <c r="H445" i="2" l="1"/>
  <c r="H15" i="2"/>
  <c r="H22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6" i="2"/>
  <c r="K7" i="2" l="1"/>
  <c r="I7" i="2"/>
  <c r="M290" i="1"/>
  <c r="M21" i="1"/>
  <c r="Q448" i="1"/>
  <c r="Q445" i="1"/>
  <c r="M242" i="1"/>
  <c r="N242" i="1" s="1"/>
  <c r="M284" i="1"/>
  <c r="N284" i="1" s="1"/>
  <c r="M156" i="1"/>
  <c r="N156" i="1" s="1"/>
  <c r="M323" i="1"/>
  <c r="M294" i="1"/>
  <c r="N294" i="1" s="1"/>
  <c r="M126" i="1"/>
  <c r="N126" i="1" s="1"/>
  <c r="M111" i="1"/>
  <c r="N111" i="1" s="1"/>
  <c r="M305" i="1"/>
  <c r="M129" i="1"/>
  <c r="N129" i="1" s="1"/>
  <c r="M153" i="1"/>
  <c r="N153" i="1" s="1"/>
  <c r="M479" i="1"/>
  <c r="M330" i="1"/>
  <c r="M487" i="1"/>
  <c r="M268" i="1"/>
  <c r="N268" i="1" s="1"/>
  <c r="M91" i="1"/>
  <c r="M299" i="1"/>
  <c r="N299" i="1" s="1"/>
  <c r="M384" i="1"/>
  <c r="M131" i="1"/>
  <c r="N131" i="1" s="1"/>
  <c r="M46" i="1"/>
  <c r="N46" i="1" s="1"/>
  <c r="M200" i="1"/>
  <c r="N200" i="1" s="1"/>
  <c r="M169" i="1"/>
  <c r="N169" i="1" s="1"/>
  <c r="M378" i="1"/>
  <c r="M72" i="1"/>
  <c r="N72" i="1" s="1"/>
  <c r="M342" i="1"/>
  <c r="N342" i="1" s="1"/>
  <c r="M183" i="1"/>
  <c r="N183" i="1" s="1"/>
  <c r="M18" i="1"/>
  <c r="M82" i="1"/>
  <c r="N82" i="1" s="1"/>
  <c r="M146" i="1"/>
  <c r="N146" i="1" s="1"/>
  <c r="M274" i="1"/>
  <c r="N274" i="1" s="1"/>
  <c r="M340" i="1"/>
  <c r="M477" i="1"/>
  <c r="M147" i="1"/>
  <c r="N147" i="1" s="1"/>
  <c r="M75" i="1"/>
  <c r="N75" i="1" s="1"/>
  <c r="M229" i="1"/>
  <c r="N229" i="1" s="1"/>
  <c r="M467" i="1"/>
  <c r="M336" i="1"/>
  <c r="M307" i="1"/>
  <c r="M6" i="1"/>
  <c r="N6" i="1" s="1"/>
  <c r="M198" i="1"/>
  <c r="N198" i="1" s="1"/>
  <c r="M383" i="1"/>
  <c r="M23" i="1"/>
  <c r="M215" i="1"/>
  <c r="N215" i="1" s="1"/>
  <c r="M73" i="1"/>
  <c r="N73" i="1" s="1"/>
  <c r="M137" i="1"/>
  <c r="N137" i="1" s="1"/>
  <c r="M210" i="1"/>
  <c r="N210" i="1" s="1"/>
  <c r="M108" i="1"/>
  <c r="N108" i="1" s="1"/>
  <c r="M358" i="1"/>
  <c r="M171" i="1"/>
  <c r="N171" i="1" s="1"/>
  <c r="M254" i="1"/>
  <c r="N254" i="1" s="1"/>
  <c r="M19" i="1"/>
  <c r="Q446" i="1"/>
  <c r="M281" i="1"/>
  <c r="N281" i="1" s="1"/>
  <c r="M33" i="1"/>
  <c r="N33" i="1" s="1"/>
  <c r="M161" i="1"/>
  <c r="N161" i="1" s="1"/>
  <c r="M195" i="1"/>
  <c r="N195" i="1" s="1"/>
  <c r="M28" i="1"/>
  <c r="N28" i="1" s="1"/>
  <c r="M204" i="1"/>
  <c r="N204" i="1" s="1"/>
  <c r="M48" i="1"/>
  <c r="N48" i="1" s="1"/>
  <c r="M112" i="1"/>
  <c r="N112" i="1" s="1"/>
  <c r="M176" i="1"/>
  <c r="N176" i="1" s="1"/>
  <c r="M240" i="1"/>
  <c r="N240" i="1" s="1"/>
  <c r="M306" i="1"/>
  <c r="M370" i="1"/>
  <c r="M484" i="1"/>
  <c r="M65" i="1"/>
  <c r="N65" i="1" s="1"/>
  <c r="M193" i="1"/>
  <c r="N193" i="1" s="1"/>
  <c r="M10" i="1"/>
  <c r="N10" i="1" s="1"/>
  <c r="M74" i="1"/>
  <c r="N74" i="1" s="1"/>
  <c r="M138" i="1"/>
  <c r="N138" i="1" s="1"/>
  <c r="M202" i="1"/>
  <c r="N202" i="1" s="1"/>
  <c r="M266" i="1"/>
  <c r="N266" i="1" s="1"/>
  <c r="M332" i="1"/>
  <c r="M468" i="1"/>
  <c r="M259" i="1"/>
  <c r="N259" i="1" s="1"/>
  <c r="M92" i="1"/>
  <c r="N92" i="1" s="1"/>
  <c r="M220" i="1"/>
  <c r="N220" i="1" s="1"/>
  <c r="M61" i="1"/>
  <c r="N61" i="1" s="1"/>
  <c r="M189" i="1"/>
  <c r="N189" i="1" s="1"/>
  <c r="M67" i="1"/>
  <c r="N67" i="1" s="1"/>
  <c r="M155" i="1"/>
  <c r="N155" i="1" s="1"/>
  <c r="M283" i="1"/>
  <c r="N283" i="1" s="1"/>
  <c r="M116" i="1"/>
  <c r="N116" i="1" s="1"/>
  <c r="M244" i="1"/>
  <c r="N244" i="1" s="1"/>
  <c r="M77" i="1"/>
  <c r="N77" i="1" s="1"/>
  <c r="M213" i="1"/>
  <c r="N213" i="1" s="1"/>
  <c r="M102" i="1"/>
  <c r="N102" i="1" s="1"/>
  <c r="M95" i="1"/>
  <c r="N95" i="1" s="1"/>
  <c r="M279" i="1"/>
  <c r="Q451" i="1"/>
  <c r="M174" i="1"/>
  <c r="N174" i="1" s="1"/>
  <c r="M368" i="1"/>
  <c r="M287" i="1"/>
  <c r="M375" i="1"/>
  <c r="M230" i="1"/>
  <c r="N230" i="1" s="1"/>
  <c r="N462" i="1"/>
  <c r="M41" i="1"/>
  <c r="N41" i="1" s="1"/>
  <c r="M308" i="1"/>
  <c r="Q447" i="1"/>
  <c r="M114" i="1"/>
  <c r="N114" i="1" s="1"/>
  <c r="M24" i="1"/>
  <c r="N24" i="1" s="1"/>
  <c r="M346" i="1"/>
  <c r="N346" i="1" s="1"/>
  <c r="M185" i="1"/>
  <c r="N185" i="1" s="1"/>
  <c r="M130" i="1"/>
  <c r="N130" i="1" s="1"/>
  <c r="M76" i="1"/>
  <c r="N76" i="1" s="1"/>
  <c r="M267" i="1"/>
  <c r="N267" i="1" s="1"/>
  <c r="M78" i="1"/>
  <c r="N78" i="1" s="1"/>
  <c r="M255" i="1"/>
  <c r="N255" i="1" s="1"/>
  <c r="M309" i="1"/>
  <c r="N309" i="1" s="1"/>
  <c r="M197" i="1"/>
  <c r="N197" i="1" s="1"/>
  <c r="M363" i="1"/>
  <c r="M473" i="1"/>
  <c r="L473" i="1" s="1"/>
  <c r="M167" i="1"/>
  <c r="N167" i="1" s="1"/>
  <c r="M184" i="1"/>
  <c r="N184" i="1" s="1"/>
  <c r="M201" i="1"/>
  <c r="N201" i="1" s="1"/>
  <c r="M209" i="1"/>
  <c r="N209" i="1" s="1"/>
  <c r="M26" i="1"/>
  <c r="N26" i="1" s="1"/>
  <c r="M90" i="1"/>
  <c r="N90" i="1" s="1"/>
  <c r="M154" i="1"/>
  <c r="N154" i="1" s="1"/>
  <c r="M218" i="1"/>
  <c r="N218" i="1" s="1"/>
  <c r="M348" i="1"/>
  <c r="M163" i="1"/>
  <c r="N163" i="1" s="1"/>
  <c r="M293" i="1"/>
  <c r="M101" i="1"/>
  <c r="N101" i="1" s="1"/>
  <c r="M317" i="1"/>
  <c r="M20" i="1"/>
  <c r="M148" i="1"/>
  <c r="N148" i="1" s="1"/>
  <c r="M276" i="1"/>
  <c r="N276" i="1" s="1"/>
  <c r="M109" i="1"/>
  <c r="N109" i="1" s="1"/>
  <c r="M245" i="1"/>
  <c r="N245" i="1" s="1"/>
  <c r="M135" i="1"/>
  <c r="N135" i="1" s="1"/>
  <c r="M337" i="1"/>
  <c r="M222" i="1"/>
  <c r="N222" i="1" s="1"/>
  <c r="M329" i="1"/>
  <c r="N329" i="1" s="1"/>
  <c r="M94" i="1"/>
  <c r="N94" i="1" s="1"/>
  <c r="M278" i="1"/>
  <c r="M120" i="1"/>
  <c r="N120" i="1" s="1"/>
  <c r="M248" i="1"/>
  <c r="N248" i="1" s="1"/>
  <c r="M80" i="1"/>
  <c r="N80" i="1" s="1"/>
  <c r="M144" i="1"/>
  <c r="N144" i="1" s="1"/>
  <c r="M208" i="1"/>
  <c r="N208" i="1" s="1"/>
  <c r="M272" i="1"/>
  <c r="N272" i="1" s="1"/>
  <c r="M125" i="1"/>
  <c r="N125" i="1" s="1"/>
  <c r="M253" i="1"/>
  <c r="N253" i="1" s="1"/>
  <c r="M214" i="1"/>
  <c r="N214" i="1" s="1"/>
  <c r="M86" i="1"/>
  <c r="N86" i="1" s="1"/>
  <c r="M7" i="1"/>
  <c r="N7" i="1" s="1"/>
  <c r="M199" i="1"/>
  <c r="N199" i="1" s="1"/>
  <c r="M142" i="1"/>
  <c r="N142" i="1" s="1"/>
  <c r="M56" i="1"/>
  <c r="M314" i="1"/>
  <c r="M224" i="1"/>
  <c r="N224" i="1" s="1"/>
  <c r="M288" i="1"/>
  <c r="N288" i="1" s="1"/>
  <c r="M49" i="1"/>
  <c r="N49" i="1" s="1"/>
  <c r="M177" i="1"/>
  <c r="N177" i="1" s="1"/>
  <c r="M58" i="1"/>
  <c r="M122" i="1"/>
  <c r="N122" i="1" s="1"/>
  <c r="M186" i="1"/>
  <c r="N186" i="1" s="1"/>
  <c r="M316" i="1"/>
  <c r="N316" i="1" s="1"/>
  <c r="M84" i="1"/>
  <c r="N84" i="1" s="1"/>
  <c r="M212" i="1"/>
  <c r="N212" i="1" s="1"/>
  <c r="M53" i="1"/>
  <c r="N53" i="1" s="1"/>
  <c r="M311" i="1"/>
  <c r="M134" i="1"/>
  <c r="N134" i="1" s="1"/>
  <c r="M190" i="1"/>
  <c r="N190" i="1" s="1"/>
  <c r="M9" i="1"/>
  <c r="M32" i="1"/>
  <c r="N32" i="1" s="1"/>
  <c r="M160" i="1"/>
  <c r="N160" i="1" s="1"/>
  <c r="M104" i="1"/>
  <c r="N104" i="1" s="1"/>
  <c r="M362" i="1"/>
  <c r="M57" i="1"/>
  <c r="N57" i="1" s="1"/>
  <c r="M249" i="1"/>
  <c r="N249" i="1" s="1"/>
  <c r="M194" i="1"/>
  <c r="N194" i="1" s="1"/>
  <c r="M324" i="1"/>
  <c r="M334" i="1"/>
  <c r="N334" i="1" s="1"/>
  <c r="M45" i="1"/>
  <c r="N45" i="1" s="1"/>
  <c r="M173" i="1"/>
  <c r="N173" i="1" s="1"/>
  <c r="M303" i="1"/>
  <c r="M59" i="1"/>
  <c r="N59" i="1" s="1"/>
  <c r="M139" i="1"/>
  <c r="N139" i="1" s="1"/>
  <c r="M469" i="1"/>
  <c r="M100" i="1"/>
  <c r="N100" i="1" s="1"/>
  <c r="M236" i="1"/>
  <c r="N236" i="1" s="1"/>
  <c r="M366" i="1"/>
  <c r="M69" i="1"/>
  <c r="N69" i="1" s="1"/>
  <c r="M327" i="1"/>
  <c r="M286" i="1"/>
  <c r="N286" i="1" s="1"/>
  <c r="M71" i="1"/>
  <c r="N71" i="1" s="1"/>
  <c r="M265" i="1"/>
  <c r="N265" i="1" s="1"/>
  <c r="M476" i="1"/>
  <c r="M150" i="1"/>
  <c r="N150" i="1" s="1"/>
  <c r="M344" i="1"/>
  <c r="M79" i="1"/>
  <c r="N79" i="1" s="1"/>
  <c r="M263" i="1"/>
  <c r="N263" i="1" s="1"/>
  <c r="M367" i="1"/>
  <c r="M22" i="1"/>
  <c r="M206" i="1"/>
  <c r="N206" i="1" s="1"/>
  <c r="M369" i="1"/>
  <c r="M228" i="1"/>
  <c r="N228" i="1" s="1"/>
  <c r="M103" i="1"/>
  <c r="N103" i="1" s="1"/>
  <c r="M17" i="1"/>
  <c r="M282" i="1"/>
  <c r="N282" i="1" s="1"/>
  <c r="Q444" i="1"/>
  <c r="M252" i="1"/>
  <c r="N252" i="1" s="1"/>
  <c r="M205" i="1"/>
  <c r="N205" i="1" s="1"/>
  <c r="M132" i="1"/>
  <c r="N132" i="1" s="1"/>
  <c r="M273" i="1"/>
  <c r="N273" i="1" s="1"/>
  <c r="M8" i="1"/>
  <c r="N8" i="1" s="1"/>
  <c r="M264" i="1"/>
  <c r="N264" i="1" s="1"/>
  <c r="M162" i="1"/>
  <c r="N162" i="1" s="1"/>
  <c r="M356" i="1"/>
  <c r="M38" i="1"/>
  <c r="N38" i="1" s="1"/>
  <c r="M16" i="1"/>
  <c r="M338" i="1"/>
  <c r="M475" i="1"/>
  <c r="L475" i="1" s="1"/>
  <c r="M97" i="1"/>
  <c r="N97" i="1" s="1"/>
  <c r="M225" i="1"/>
  <c r="N225" i="1" s="1"/>
  <c r="M42" i="1"/>
  <c r="M106" i="1"/>
  <c r="N106" i="1" s="1"/>
  <c r="M170" i="1"/>
  <c r="N170" i="1" s="1"/>
  <c r="M234" i="1"/>
  <c r="N234" i="1" s="1"/>
  <c r="M300" i="1"/>
  <c r="M364" i="1"/>
  <c r="M325" i="1"/>
  <c r="M117" i="1"/>
  <c r="N117" i="1" s="1"/>
  <c r="M237" i="1"/>
  <c r="N237" i="1" s="1"/>
  <c r="M27" i="1"/>
  <c r="N27" i="1" s="1"/>
  <c r="M203" i="1"/>
  <c r="N203" i="1" s="1"/>
  <c r="M333" i="1"/>
  <c r="M36" i="1"/>
  <c r="N36" i="1" s="1"/>
  <c r="M164" i="1"/>
  <c r="N164" i="1" s="1"/>
  <c r="M480" i="1"/>
  <c r="M133" i="1"/>
  <c r="N133" i="1" s="1"/>
  <c r="M261" i="1"/>
  <c r="N261" i="1" s="1"/>
  <c r="M182" i="1"/>
  <c r="N182" i="1" s="1"/>
  <c r="M159" i="1"/>
  <c r="N159" i="1" s="1"/>
  <c r="M353" i="1"/>
  <c r="M339" i="1"/>
  <c r="M62" i="1"/>
  <c r="N62" i="1" s="1"/>
  <c r="M246" i="1"/>
  <c r="N246" i="1" s="1"/>
  <c r="M482" i="1"/>
  <c r="M175" i="1"/>
  <c r="N175" i="1" s="1"/>
  <c r="M361" i="1"/>
  <c r="M472" i="1"/>
  <c r="M48" i="2" s="1"/>
  <c r="M118" i="1"/>
  <c r="N118" i="1" s="1"/>
  <c r="M304" i="1"/>
  <c r="M55" i="1"/>
  <c r="N55" i="1" s="1"/>
  <c r="M271" i="1"/>
  <c r="N271" i="1" s="1"/>
  <c r="M351" i="1"/>
  <c r="N351" i="1" s="1"/>
  <c r="M275" i="1"/>
  <c r="N275" i="1" s="1"/>
  <c r="M478" i="1"/>
  <c r="M257" i="1"/>
  <c r="N257" i="1" s="1"/>
  <c r="M312" i="1"/>
  <c r="M289" i="1"/>
  <c r="N289" i="1" s="1"/>
  <c r="M192" i="1"/>
  <c r="N192" i="1" s="1"/>
  <c r="M322" i="1"/>
  <c r="M145" i="1"/>
  <c r="N145" i="1" s="1"/>
  <c r="Q453" i="1"/>
  <c r="M301" i="1"/>
  <c r="M93" i="1"/>
  <c r="N93" i="1" s="1"/>
  <c r="M313" i="1"/>
  <c r="M127" i="1"/>
  <c r="N127" i="1" s="1"/>
  <c r="M136" i="1"/>
  <c r="N136" i="1" s="1"/>
  <c r="M466" i="1"/>
  <c r="M217" i="1"/>
  <c r="N217" i="1" s="1"/>
  <c r="M226" i="1"/>
  <c r="N226" i="1" s="1"/>
  <c r="M12" i="1"/>
  <c r="N12" i="1" s="1"/>
  <c r="M83" i="1"/>
  <c r="N83" i="1" s="1"/>
  <c r="M158" i="1"/>
  <c r="N158" i="1" s="1"/>
  <c r="M151" i="1"/>
  <c r="N151" i="1" s="1"/>
  <c r="M247" i="1"/>
  <c r="N247" i="1" s="1"/>
  <c r="M88" i="1"/>
  <c r="N88" i="1" s="1"/>
  <c r="M216" i="1"/>
  <c r="N216" i="1" s="1"/>
  <c r="M50" i="1"/>
  <c r="N50" i="1" s="1"/>
  <c r="M178" i="1"/>
  <c r="N178" i="1" s="1"/>
  <c r="M372" i="1"/>
  <c r="M211" i="1"/>
  <c r="N211" i="1" s="1"/>
  <c r="M341" i="1"/>
  <c r="M44" i="1"/>
  <c r="N44" i="1" s="1"/>
  <c r="M172" i="1"/>
  <c r="N172" i="1" s="1"/>
  <c r="M302" i="1"/>
  <c r="N302" i="1" s="1"/>
  <c r="M35" i="1"/>
  <c r="N35" i="1" s="1"/>
  <c r="M99" i="1"/>
  <c r="N99" i="1" s="1"/>
  <c r="M219" i="1"/>
  <c r="N219" i="1" s="1"/>
  <c r="M349" i="1"/>
  <c r="M52" i="1"/>
  <c r="N52" i="1" s="1"/>
  <c r="M180" i="1"/>
  <c r="N180" i="1" s="1"/>
  <c r="M310" i="1"/>
  <c r="M149" i="1"/>
  <c r="N149" i="1" s="1"/>
  <c r="M277" i="1"/>
  <c r="N277" i="1" s="1"/>
  <c r="M315" i="1"/>
  <c r="M14" i="1"/>
  <c r="M191" i="1"/>
  <c r="N191" i="1" s="1"/>
  <c r="M377" i="1"/>
  <c r="N377" i="1" s="1"/>
  <c r="M355" i="1"/>
  <c r="N355" i="1" s="1"/>
  <c r="M270" i="1"/>
  <c r="N270" i="1" s="1"/>
  <c r="N385" i="1"/>
  <c r="M320" i="1"/>
  <c r="M87" i="1"/>
  <c r="N87" i="1" s="1"/>
  <c r="M297" i="1"/>
  <c r="M359" i="1"/>
  <c r="N359" i="1" s="1"/>
  <c r="M483" i="1"/>
  <c r="M319" i="1"/>
  <c r="M379" i="1"/>
  <c r="M64" i="1"/>
  <c r="N64" i="1" s="1"/>
  <c r="M256" i="1"/>
  <c r="N256" i="1" s="1"/>
  <c r="M85" i="1"/>
  <c r="N85" i="1" s="1"/>
  <c r="Q449" i="1"/>
  <c r="M89" i="1"/>
  <c r="N89" i="1" s="1"/>
  <c r="M98" i="1"/>
  <c r="N98" i="1" s="1"/>
  <c r="M179" i="1"/>
  <c r="N179" i="1" s="1"/>
  <c r="M221" i="1"/>
  <c r="N221" i="1" s="1"/>
  <c r="M187" i="1"/>
  <c r="N187" i="1" s="1"/>
  <c r="Q443" i="1"/>
  <c r="M360" i="1"/>
  <c r="M152" i="1"/>
  <c r="N152" i="1" s="1"/>
  <c r="M280" i="1"/>
  <c r="N280" i="1" s="1"/>
  <c r="Q442" i="1"/>
  <c r="M105" i="1"/>
  <c r="N105" i="1" s="1"/>
  <c r="M233" i="1"/>
  <c r="N233" i="1" s="1"/>
  <c r="M96" i="1"/>
  <c r="N96" i="1" s="1"/>
  <c r="M354" i="1"/>
  <c r="Q450" i="1"/>
  <c r="M113" i="1"/>
  <c r="N113" i="1" s="1"/>
  <c r="M241" i="1"/>
  <c r="N241" i="1" s="1"/>
  <c r="M250" i="1"/>
  <c r="N250" i="1" s="1"/>
  <c r="M380" i="1"/>
  <c r="M486" i="1"/>
  <c r="M227" i="1"/>
  <c r="N227" i="1" s="1"/>
  <c r="M357" i="1"/>
  <c r="M60" i="1"/>
  <c r="N60" i="1" s="1"/>
  <c r="M188" i="1"/>
  <c r="N188" i="1" s="1"/>
  <c r="M318" i="1"/>
  <c r="N318" i="1" s="1"/>
  <c r="M13" i="1"/>
  <c r="M141" i="1"/>
  <c r="N141" i="1" s="1"/>
  <c r="M269" i="1"/>
  <c r="N269" i="1" s="1"/>
  <c r="M43" i="1"/>
  <c r="N43" i="1" s="1"/>
  <c r="M107" i="1"/>
  <c r="N107" i="1" s="1"/>
  <c r="M235" i="1"/>
  <c r="N235" i="1" s="1"/>
  <c r="M365" i="1"/>
  <c r="M68" i="1"/>
  <c r="N68" i="1" s="1"/>
  <c r="M196" i="1"/>
  <c r="M326" i="1"/>
  <c r="M37" i="1"/>
  <c r="N37" i="1" s="1"/>
  <c r="M165" i="1"/>
  <c r="N165" i="1" s="1"/>
  <c r="M285" i="1"/>
  <c r="N285" i="1" s="1"/>
  <c r="M331" i="1"/>
  <c r="M30" i="1"/>
  <c r="N30" i="1" s="1"/>
  <c r="M238" i="1"/>
  <c r="N238" i="1" s="1"/>
  <c r="M207" i="1"/>
  <c r="N207" i="1" s="1"/>
  <c r="M474" i="1"/>
  <c r="M371" i="1"/>
  <c r="M110" i="1"/>
  <c r="N110" i="1" s="1"/>
  <c r="M296" i="1"/>
  <c r="M39" i="1"/>
  <c r="N39" i="1" s="1"/>
  <c r="M223" i="1"/>
  <c r="N223" i="1" s="1"/>
  <c r="Q441" i="1"/>
  <c r="M166" i="1"/>
  <c r="N166" i="1" s="1"/>
  <c r="M352" i="1"/>
  <c r="M119" i="1"/>
  <c r="N119" i="1" s="1"/>
  <c r="M321" i="1"/>
  <c r="M485" i="1"/>
  <c r="M382" i="1"/>
  <c r="M128" i="1"/>
  <c r="N128" i="1" s="1"/>
  <c r="M81" i="1"/>
  <c r="N81" i="1" s="1"/>
  <c r="M124" i="1"/>
  <c r="N124" i="1" s="1"/>
  <c r="M374" i="1"/>
  <c r="M260" i="1"/>
  <c r="N260" i="1" s="1"/>
  <c r="M70" i="1"/>
  <c r="N70" i="1" s="1"/>
  <c r="M25" i="1"/>
  <c r="N25" i="1" s="1"/>
  <c r="M34" i="1"/>
  <c r="N34" i="1" s="1"/>
  <c r="Q452" i="1"/>
  <c r="M140" i="1"/>
  <c r="N140" i="1" s="1"/>
  <c r="M31" i="1"/>
  <c r="N31" i="1" s="1"/>
  <c r="M343" i="1"/>
  <c r="M40" i="1"/>
  <c r="N40" i="1" s="1"/>
  <c r="M168" i="1"/>
  <c r="N168" i="1" s="1"/>
  <c r="M232" i="1"/>
  <c r="N232" i="1" s="1"/>
  <c r="M298" i="1"/>
  <c r="M121" i="1"/>
  <c r="N121" i="1" s="1"/>
  <c r="M66" i="1"/>
  <c r="N66" i="1" s="1"/>
  <c r="M258" i="1"/>
  <c r="N258" i="1" s="1"/>
  <c r="M115" i="1"/>
  <c r="N115" i="1" s="1"/>
  <c r="M243" i="1"/>
  <c r="N243" i="1" s="1"/>
  <c r="M373" i="1"/>
  <c r="M29" i="1"/>
  <c r="M157" i="1"/>
  <c r="N157" i="1" s="1"/>
  <c r="M295" i="1"/>
  <c r="M51" i="1"/>
  <c r="N51" i="1" s="1"/>
  <c r="M123" i="1"/>
  <c r="N123" i="1" s="1"/>
  <c r="M251" i="1"/>
  <c r="N251" i="1" s="1"/>
  <c r="M381" i="1"/>
  <c r="N381" i="1" s="1"/>
  <c r="M350" i="1"/>
  <c r="M181" i="1"/>
  <c r="N181" i="1" s="1"/>
  <c r="M347" i="1"/>
  <c r="M54" i="1"/>
  <c r="N54" i="1" s="1"/>
  <c r="M262" i="1"/>
  <c r="N262" i="1" s="1"/>
  <c r="M47" i="1"/>
  <c r="N47" i="1" s="1"/>
  <c r="M231" i="1"/>
  <c r="N231" i="1" s="1"/>
  <c r="M328" i="1"/>
  <c r="M63" i="1"/>
  <c r="N63" i="1" s="1"/>
  <c r="M239" i="1"/>
  <c r="N239" i="1" s="1"/>
  <c r="M335" i="1"/>
  <c r="N335" i="1" s="1"/>
  <c r="M481" i="1"/>
  <c r="M376" i="1"/>
  <c r="M143" i="1"/>
  <c r="N143" i="1" s="1"/>
  <c r="M345" i="1"/>
  <c r="N29" i="1" l="1"/>
  <c r="M49" i="2"/>
  <c r="N308" i="1"/>
  <c r="M28" i="2"/>
  <c r="N383" i="1"/>
  <c r="M26" i="2"/>
  <c r="M33" i="2"/>
  <c r="M54" i="2"/>
  <c r="M41" i="2"/>
  <c r="N278" i="1"/>
  <c r="M36" i="2"/>
  <c r="N374" i="1"/>
  <c r="M32" i="2"/>
  <c r="M24" i="2"/>
  <c r="M42" i="2"/>
  <c r="M51" i="2"/>
  <c r="M22" i="2"/>
  <c r="N196" i="1"/>
  <c r="M47" i="2"/>
  <c r="N375" i="1"/>
  <c r="M23" i="2"/>
  <c r="M50" i="2"/>
  <c r="M44" i="2"/>
  <c r="N382" i="1"/>
  <c r="M53" i="2"/>
  <c r="M40" i="2"/>
  <c r="M25" i="2"/>
  <c r="M31" i="2"/>
  <c r="N384" i="1"/>
  <c r="M27" i="2"/>
  <c r="M38" i="2"/>
  <c r="M46" i="2"/>
  <c r="M39" i="2"/>
  <c r="M59" i="2"/>
  <c r="M58" i="2"/>
  <c r="N42" i="1"/>
  <c r="M52" i="2"/>
  <c r="Q485" i="1"/>
  <c r="L485" i="1"/>
  <c r="Q468" i="1"/>
  <c r="L468" i="1"/>
  <c r="Q482" i="1"/>
  <c r="L482" i="1"/>
  <c r="Q484" i="1"/>
  <c r="L484" i="1"/>
  <c r="Q478" i="1"/>
  <c r="L478" i="1"/>
  <c r="Q486" i="1"/>
  <c r="L486" i="1"/>
  <c r="Q480" i="1"/>
  <c r="L480" i="1"/>
  <c r="Q483" i="1"/>
  <c r="L483" i="1"/>
  <c r="Q476" i="1"/>
  <c r="L476" i="1"/>
  <c r="Q487" i="1"/>
  <c r="L487" i="1"/>
  <c r="Q466" i="1"/>
  <c r="L466" i="1"/>
  <c r="Q477" i="1"/>
  <c r="L477" i="1"/>
  <c r="Q474" i="1"/>
  <c r="L474" i="1"/>
  <c r="Q469" i="1"/>
  <c r="L469" i="1"/>
  <c r="N287" i="1"/>
  <c r="L287" i="1"/>
  <c r="Q481" i="1"/>
  <c r="L481" i="1"/>
  <c r="Q472" i="1"/>
  <c r="L472" i="1"/>
  <c r="Q467" i="1"/>
  <c r="L467" i="1"/>
  <c r="Q479" i="1"/>
  <c r="L479" i="1"/>
  <c r="N91" i="1"/>
  <c r="M21" i="2"/>
  <c r="N58" i="1"/>
  <c r="M20" i="2"/>
  <c r="N56" i="1"/>
  <c r="M19" i="2"/>
  <c r="Q475" i="1"/>
  <c r="Q473" i="1"/>
  <c r="N438" i="1"/>
  <c r="Q438" i="1"/>
  <c r="N437" i="1"/>
  <c r="Q437" i="1"/>
  <c r="N434" i="1"/>
  <c r="Q434" i="1"/>
  <c r="N455" i="1"/>
  <c r="Q455" i="1"/>
  <c r="N454" i="1"/>
  <c r="Q454" i="1"/>
  <c r="N435" i="1"/>
  <c r="Q435" i="1"/>
  <c r="N433" i="1"/>
  <c r="Q433" i="1"/>
  <c r="N436" i="1"/>
  <c r="Q436" i="1"/>
  <c r="Q439" i="1"/>
  <c r="N279" i="1"/>
  <c r="N439" i="1"/>
  <c r="N21" i="1"/>
  <c r="N474" i="1"/>
  <c r="N486" i="1"/>
  <c r="N440" i="1"/>
  <c r="N312" i="1"/>
  <c r="N364" i="1"/>
  <c r="N473" i="1"/>
  <c r="N484" i="1"/>
  <c r="N18" i="1"/>
  <c r="N326" i="1"/>
  <c r="N472" i="1"/>
  <c r="N338" i="1"/>
  <c r="N476" i="1"/>
  <c r="N11" i="1"/>
  <c r="N295" i="1"/>
  <c r="N441" i="1"/>
  <c r="N15" i="1"/>
  <c r="N13" i="1"/>
  <c r="N442" i="1"/>
  <c r="N319" i="1"/>
  <c r="N310" i="1"/>
  <c r="N301" i="1"/>
  <c r="N478" i="1"/>
  <c r="N361" i="1"/>
  <c r="N16" i="1"/>
  <c r="N469" i="1"/>
  <c r="N20" i="1"/>
  <c r="N306" i="1"/>
  <c r="N347" i="1"/>
  <c r="N452" i="1"/>
  <c r="N483" i="1"/>
  <c r="N453" i="1"/>
  <c r="N22" i="1"/>
  <c r="N317" i="1"/>
  <c r="N477" i="1"/>
  <c r="N305" i="1"/>
  <c r="N445" i="1"/>
  <c r="N376" i="1"/>
  <c r="N343" i="1"/>
  <c r="N313" i="1"/>
  <c r="N333" i="1"/>
  <c r="N475" i="1"/>
  <c r="N314" i="1"/>
  <c r="N332" i="1"/>
  <c r="N479" i="1"/>
  <c r="N481" i="1"/>
  <c r="N324" i="1"/>
  <c r="N298" i="1"/>
  <c r="N365" i="1"/>
  <c r="N449" i="1"/>
  <c r="N482" i="1"/>
  <c r="N356" i="1"/>
  <c r="N444" i="1"/>
  <c r="N367" i="1"/>
  <c r="N311" i="1"/>
  <c r="N337" i="1"/>
  <c r="N307" i="1"/>
  <c r="N340" i="1"/>
  <c r="N448" i="1"/>
  <c r="N328" i="1"/>
  <c r="N350" i="1"/>
  <c r="N373" i="1"/>
  <c r="N485" i="1"/>
  <c r="N296" i="1"/>
  <c r="N331" i="1"/>
  <c r="N450" i="1"/>
  <c r="N360" i="1"/>
  <c r="N297" i="1"/>
  <c r="N349" i="1"/>
  <c r="N341" i="1"/>
  <c r="N466" i="1"/>
  <c r="N322" i="1"/>
  <c r="N480" i="1"/>
  <c r="N327" i="1"/>
  <c r="N303" i="1"/>
  <c r="N362" i="1"/>
  <c r="N293" i="1"/>
  <c r="N447" i="1"/>
  <c r="N368" i="1"/>
  <c r="N446" i="1"/>
  <c r="N336" i="1"/>
  <c r="N378" i="1"/>
  <c r="N352" i="1"/>
  <c r="N380" i="1"/>
  <c r="N379" i="1"/>
  <c r="N370" i="1"/>
  <c r="N321" i="1"/>
  <c r="N354" i="1"/>
  <c r="N386" i="1"/>
  <c r="N14" i="1"/>
  <c r="N17" i="1"/>
  <c r="N467" i="1"/>
  <c r="N290" i="1"/>
  <c r="N353" i="1"/>
  <c r="N300" i="1"/>
  <c r="N369" i="1"/>
  <c r="N9" i="1"/>
  <c r="N363" i="1"/>
  <c r="N358" i="1"/>
  <c r="N345" i="1"/>
  <c r="N387" i="1"/>
  <c r="N357" i="1"/>
  <c r="N443" i="1"/>
  <c r="N325" i="1"/>
  <c r="N19" i="1"/>
  <c r="N487" i="1"/>
  <c r="N371" i="1"/>
  <c r="N320" i="1"/>
  <c r="N315" i="1"/>
  <c r="N372" i="1"/>
  <c r="N304" i="1"/>
  <c r="N339" i="1"/>
  <c r="N344" i="1"/>
  <c r="N366" i="1"/>
  <c r="N348" i="1"/>
  <c r="N451" i="1"/>
  <c r="N468" i="1"/>
  <c r="N23" i="1"/>
  <c r="N330" i="1"/>
  <c r="N323" i="1"/>
  <c r="Q374" i="1"/>
  <c r="Q35" i="1"/>
  <c r="Q83" i="1"/>
  <c r="Q150" i="1"/>
  <c r="Q316" i="1"/>
  <c r="Q171" i="1"/>
  <c r="Q383" i="1"/>
  <c r="Q75" i="1"/>
  <c r="Q46" i="1"/>
  <c r="Q51" i="1"/>
  <c r="Q385" i="1"/>
  <c r="Q100" i="1"/>
  <c r="Q9" i="1"/>
  <c r="Q186" i="1"/>
  <c r="Q125" i="1"/>
  <c r="Q94" i="1"/>
  <c r="Q148" i="1"/>
  <c r="Q154" i="1"/>
  <c r="Q185" i="1"/>
  <c r="Q95" i="1"/>
  <c r="Q67" i="1"/>
  <c r="Q195" i="1"/>
  <c r="Q81" i="1"/>
  <c r="Q196" i="1"/>
  <c r="Q250" i="1"/>
  <c r="Q216" i="1"/>
  <c r="Q12" i="1"/>
  <c r="Q206" i="1"/>
  <c r="Q194" i="1"/>
  <c r="Q122" i="1"/>
  <c r="Q142" i="1"/>
  <c r="Q329" i="1"/>
  <c r="Q90" i="1"/>
  <c r="Q346" i="1"/>
  <c r="Q230" i="1"/>
  <c r="Q189" i="1"/>
  <c r="Q202" i="1"/>
  <c r="Q108" i="1"/>
  <c r="Q147" i="1"/>
  <c r="Q342" i="1"/>
  <c r="Q129" i="1"/>
  <c r="Q239" i="1"/>
  <c r="Q275" i="1"/>
  <c r="Q175" i="1"/>
  <c r="Q261" i="1"/>
  <c r="Q237" i="1"/>
  <c r="Q170" i="1"/>
  <c r="Q38" i="1"/>
  <c r="Q252" i="1"/>
  <c r="Q71" i="1"/>
  <c r="Q139" i="1"/>
  <c r="Q249" i="1"/>
  <c r="Q134" i="1"/>
  <c r="Q58" i="1"/>
  <c r="Q199" i="1"/>
  <c r="Q208" i="1"/>
  <c r="Q222" i="1"/>
  <c r="Q26" i="1"/>
  <c r="Q309" i="1"/>
  <c r="Q24" i="1"/>
  <c r="Q375" i="1"/>
  <c r="Q213" i="1"/>
  <c r="Q61" i="1"/>
  <c r="Q138" i="1"/>
  <c r="Q240" i="1"/>
  <c r="Q33" i="1"/>
  <c r="Q210" i="1"/>
  <c r="Q6" i="1"/>
  <c r="Q299" i="1"/>
  <c r="Q63" i="1"/>
  <c r="Q181" i="1"/>
  <c r="Q29" i="1"/>
  <c r="Q34" i="1"/>
  <c r="Q382" i="1"/>
  <c r="Q39" i="1"/>
  <c r="Q30" i="1"/>
  <c r="Q188" i="1"/>
  <c r="Q113" i="1"/>
  <c r="Q152" i="1"/>
  <c r="Q359" i="1"/>
  <c r="Q377" i="1"/>
  <c r="Q52" i="1"/>
  <c r="Q44" i="1"/>
  <c r="Q247" i="1"/>
  <c r="Q217" i="1"/>
  <c r="Q145" i="1"/>
  <c r="Q351" i="1"/>
  <c r="Q133" i="1"/>
  <c r="Q117" i="1"/>
  <c r="Q106" i="1"/>
  <c r="Q286" i="1"/>
  <c r="Q59" i="1"/>
  <c r="Q57" i="1"/>
  <c r="Q177" i="1"/>
  <c r="Q7" i="1"/>
  <c r="Q144" i="1"/>
  <c r="Q101" i="1"/>
  <c r="Q209" i="1"/>
  <c r="Q255" i="1"/>
  <c r="Q114" i="1"/>
  <c r="Q287" i="1"/>
  <c r="Q77" i="1"/>
  <c r="Q220" i="1"/>
  <c r="Q74" i="1"/>
  <c r="Q176" i="1"/>
  <c r="Q281" i="1"/>
  <c r="Q137" i="1"/>
  <c r="Q72" i="1"/>
  <c r="Q91" i="1"/>
  <c r="Q111" i="1"/>
  <c r="Q37" i="1"/>
  <c r="Q233" i="1"/>
  <c r="Q118" i="1"/>
  <c r="Q28" i="1"/>
  <c r="Q156" i="1"/>
  <c r="Q258" i="1"/>
  <c r="Q207" i="1"/>
  <c r="Q159" i="1"/>
  <c r="Q203" i="1"/>
  <c r="Q56" i="1"/>
  <c r="Q183" i="1"/>
  <c r="Q284" i="1"/>
  <c r="Q54" i="1"/>
  <c r="Q66" i="1"/>
  <c r="Q27" i="1"/>
  <c r="Q234" i="1"/>
  <c r="Q205" i="1"/>
  <c r="Q265" i="1"/>
  <c r="Q190" i="1"/>
  <c r="Q272" i="1"/>
  <c r="Q161" i="1"/>
  <c r="Q223" i="1"/>
  <c r="Q238" i="1"/>
  <c r="Q68" i="1"/>
  <c r="Q318" i="1"/>
  <c r="Q241" i="1"/>
  <c r="Q280" i="1"/>
  <c r="Q89" i="1"/>
  <c r="Q355" i="1"/>
  <c r="Q88" i="1"/>
  <c r="Q201" i="1"/>
  <c r="Q78" i="1"/>
  <c r="Q244" i="1"/>
  <c r="Q92" i="1"/>
  <c r="Q112" i="1"/>
  <c r="Q73" i="1"/>
  <c r="Q274" i="1"/>
  <c r="Q268" i="1"/>
  <c r="Q126" i="1"/>
  <c r="Q21" i="1"/>
  <c r="Q47" i="1"/>
  <c r="Q123" i="1"/>
  <c r="Q269" i="1"/>
  <c r="Q278" i="1"/>
  <c r="Q218" i="1"/>
  <c r="Q130" i="1"/>
  <c r="Q155" i="1"/>
  <c r="Q124" i="1"/>
  <c r="Q141" i="1"/>
  <c r="Q105" i="1"/>
  <c r="Q179" i="1"/>
  <c r="Q131" i="1"/>
  <c r="Q153" i="1"/>
  <c r="Q335" i="1"/>
  <c r="Q140" i="1"/>
  <c r="Q98" i="1"/>
  <c r="Q270" i="1"/>
  <c r="Q302" i="1"/>
  <c r="Q182" i="1"/>
  <c r="Q198" i="1"/>
  <c r="Q242" i="1"/>
  <c r="Q180" i="1"/>
  <c r="Q172" i="1"/>
  <c r="Q226" i="1"/>
  <c r="Q232" i="1"/>
  <c r="Q25" i="1"/>
  <c r="Q85" i="1"/>
  <c r="Q246" i="1"/>
  <c r="Q42" i="1"/>
  <c r="Q162" i="1"/>
  <c r="Q263" i="1"/>
  <c r="Q53" i="1"/>
  <c r="Q49" i="1"/>
  <c r="Q86" i="1"/>
  <c r="Q80" i="1"/>
  <c r="Q10" i="1"/>
  <c r="Q381" i="1"/>
  <c r="Q243" i="1"/>
  <c r="Q168" i="1"/>
  <c r="Q70" i="1"/>
  <c r="Q110" i="1"/>
  <c r="Q285" i="1"/>
  <c r="Q107" i="1"/>
  <c r="Q87" i="1"/>
  <c r="Q219" i="1"/>
  <c r="Q211" i="1"/>
  <c r="Q151" i="1"/>
  <c r="Q136" i="1"/>
  <c r="Q192" i="1"/>
  <c r="Q55" i="1"/>
  <c r="Q62" i="1"/>
  <c r="Q164" i="1"/>
  <c r="Q225" i="1"/>
  <c r="Q264" i="1"/>
  <c r="Q79" i="1"/>
  <c r="Q69" i="1"/>
  <c r="Q173" i="1"/>
  <c r="Q104" i="1"/>
  <c r="Q212" i="1"/>
  <c r="Q288" i="1"/>
  <c r="Q248" i="1"/>
  <c r="Q245" i="1"/>
  <c r="Q163" i="1"/>
  <c r="Q184" i="1"/>
  <c r="Q267" i="1"/>
  <c r="Q308" i="1"/>
  <c r="Q174" i="1"/>
  <c r="Q116" i="1"/>
  <c r="Q259" i="1"/>
  <c r="Q193" i="1"/>
  <c r="Q48" i="1"/>
  <c r="Q215" i="1"/>
  <c r="Q146" i="1"/>
  <c r="Q169" i="1"/>
  <c r="Q294" i="1"/>
  <c r="Q221" i="1"/>
  <c r="Q64" i="1"/>
  <c r="Q277" i="1"/>
  <c r="Q178" i="1"/>
  <c r="Q273" i="1"/>
  <c r="Q228" i="1"/>
  <c r="Q236" i="1"/>
  <c r="Q334" i="1"/>
  <c r="Q32" i="1"/>
  <c r="Q253" i="1"/>
  <c r="Q276" i="1"/>
  <c r="Q279" i="1"/>
  <c r="Q262" i="1"/>
  <c r="Q31" i="1"/>
  <c r="Q166" i="1"/>
  <c r="Q149" i="1"/>
  <c r="Q50" i="1"/>
  <c r="Q93" i="1"/>
  <c r="Q257" i="1"/>
  <c r="Q132" i="1"/>
  <c r="Q266" i="1"/>
  <c r="Q197" i="1"/>
  <c r="Q102" i="1"/>
  <c r="Q384" i="1"/>
  <c r="Q157" i="1"/>
  <c r="Q121" i="1"/>
  <c r="Q128" i="1"/>
  <c r="Q235" i="1"/>
  <c r="Q60" i="1"/>
  <c r="Q191" i="1"/>
  <c r="Q271" i="1"/>
  <c r="Q282" i="1"/>
  <c r="Q135" i="1"/>
  <c r="Q143" i="1"/>
  <c r="Q231" i="1"/>
  <c r="Q251" i="1"/>
  <c r="Q115" i="1"/>
  <c r="Q40" i="1"/>
  <c r="Q260" i="1"/>
  <c r="Q119" i="1"/>
  <c r="Q165" i="1"/>
  <c r="Q43" i="1"/>
  <c r="Q227" i="1"/>
  <c r="Q96" i="1"/>
  <c r="Q187" i="1"/>
  <c r="Q256" i="1"/>
  <c r="Q99" i="1"/>
  <c r="Q158" i="1"/>
  <c r="Q127" i="1"/>
  <c r="Q289" i="1"/>
  <c r="Q36" i="1"/>
  <c r="Q97" i="1"/>
  <c r="Q8" i="1"/>
  <c r="Q103" i="1"/>
  <c r="Q45" i="1"/>
  <c r="Q160" i="1"/>
  <c r="Q84" i="1"/>
  <c r="Q224" i="1"/>
  <c r="Q214" i="1"/>
  <c r="Q120" i="1"/>
  <c r="Q109" i="1"/>
  <c r="Q167" i="1"/>
  <c r="Q76" i="1"/>
  <c r="Q41" i="1"/>
  <c r="Q283" i="1"/>
  <c r="Q65" i="1"/>
  <c r="Q204" i="1"/>
  <c r="Q254" i="1"/>
  <c r="Q229" i="1"/>
  <c r="Q82" i="1"/>
  <c r="Q200" i="1"/>
  <c r="Q376" i="1"/>
  <c r="Q343" i="1"/>
  <c r="Q352" i="1"/>
  <c r="Q313" i="1"/>
  <c r="Q312" i="1"/>
  <c r="Q353" i="1"/>
  <c r="Q333" i="1"/>
  <c r="Q364" i="1"/>
  <c r="Q314" i="1"/>
  <c r="Q332" i="1"/>
  <c r="Q18" i="1"/>
  <c r="Q326" i="1"/>
  <c r="Q380" i="1"/>
  <c r="Q379" i="1"/>
  <c r="Q300" i="1"/>
  <c r="Q338" i="1"/>
  <c r="Q369" i="1"/>
  <c r="Q324" i="1"/>
  <c r="Q363" i="1"/>
  <c r="Q370" i="1"/>
  <c r="Q358" i="1"/>
  <c r="Q11" i="1"/>
  <c r="Q319" i="1"/>
  <c r="Q301" i="1"/>
  <c r="Q361" i="1"/>
  <c r="Q16" i="1"/>
  <c r="Q22" i="1"/>
  <c r="Q317" i="1"/>
  <c r="Q305" i="1"/>
  <c r="Q298" i="1"/>
  <c r="Q365" i="1"/>
  <c r="Q356" i="1"/>
  <c r="Q367" i="1"/>
  <c r="Q311" i="1"/>
  <c r="Q337" i="1"/>
  <c r="Q307" i="1"/>
  <c r="Q340" i="1"/>
  <c r="Q295" i="1"/>
  <c r="Q306" i="1"/>
  <c r="Q322" i="1"/>
  <c r="Q327" i="1"/>
  <c r="Q293" i="1"/>
  <c r="Q336" i="1"/>
  <c r="Q378" i="1"/>
  <c r="Q345" i="1"/>
  <c r="Q387" i="1"/>
  <c r="Q321" i="1"/>
  <c r="Q357" i="1"/>
  <c r="Q354" i="1"/>
  <c r="Q386" i="1"/>
  <c r="Q14" i="1"/>
  <c r="Q325" i="1"/>
  <c r="Q17" i="1"/>
  <c r="Q19" i="1"/>
  <c r="Q290" i="1"/>
  <c r="Q15" i="1"/>
  <c r="Q13" i="1"/>
  <c r="Q310" i="1"/>
  <c r="Q20" i="1"/>
  <c r="Q347" i="1"/>
  <c r="Q328" i="1"/>
  <c r="Q350" i="1"/>
  <c r="Q373" i="1"/>
  <c r="Q296" i="1"/>
  <c r="Q331" i="1"/>
  <c r="Q360" i="1"/>
  <c r="Q297" i="1"/>
  <c r="Q349" i="1"/>
  <c r="Q341" i="1"/>
  <c r="Q303" i="1"/>
  <c r="Q362" i="1"/>
  <c r="Q368" i="1"/>
  <c r="Q371" i="1"/>
  <c r="Q320" i="1"/>
  <c r="Q315" i="1"/>
  <c r="Q372" i="1"/>
  <c r="Q304" i="1"/>
  <c r="Q339" i="1"/>
  <c r="Q344" i="1"/>
  <c r="Q366" i="1"/>
  <c r="Q348" i="1"/>
  <c r="Q23" i="1"/>
  <c r="Q330" i="1"/>
  <c r="Q323" i="1"/>
  <c r="L290" i="1"/>
  <c r="L293" i="1"/>
  <c r="L384" i="1"/>
  <c r="M5" i="1" l="1"/>
  <c r="M16" i="2" l="1"/>
  <c r="M17" i="2"/>
  <c r="M2" i="1"/>
  <c r="M15" i="2"/>
  <c r="M18" i="2"/>
  <c r="N5" i="1"/>
  <c r="Q5" i="1"/>
  <c r="Q4" i="1" s="1"/>
  <c r="L5" i="1"/>
  <c r="L387" i="1" l="1"/>
  <c r="L385" i="1"/>
  <c r="L380" i="1"/>
  <c r="L383" i="1"/>
  <c r="L374" i="1"/>
  <c r="L386" i="1" l="1"/>
  <c r="L268" i="1"/>
  <c r="L181" i="1"/>
  <c r="L35" i="1"/>
  <c r="L24" i="1"/>
  <c r="L28" i="1"/>
  <c r="L48" i="1"/>
  <c r="L20" i="1"/>
  <c r="L14" i="1"/>
  <c r="L45" i="1"/>
  <c r="L377" i="1"/>
  <c r="L38" i="1"/>
  <c r="L44" i="1"/>
  <c r="L57" i="1"/>
  <c r="L12" i="1"/>
  <c r="L51" i="1"/>
  <c r="L49" i="1"/>
  <c r="L382" i="1"/>
  <c r="L22" i="1"/>
  <c r="L18" i="1"/>
  <c r="L376" i="1"/>
  <c r="L58" i="1"/>
  <c r="L54" i="1"/>
  <c r="L187" i="1"/>
  <c r="L32" i="1"/>
  <c r="L271" i="1"/>
  <c r="L19" i="1"/>
  <c r="L26" i="1"/>
  <c r="L55" i="1"/>
  <c r="L319" i="1"/>
  <c r="L46" i="1"/>
  <c r="L375" i="1"/>
  <c r="L52" i="1"/>
  <c r="L13" i="1"/>
  <c r="L53" i="1"/>
  <c r="L189" i="1"/>
  <c r="L47" i="1"/>
  <c r="L27" i="1"/>
  <c r="L15" i="1"/>
  <c r="L17" i="1"/>
  <c r="L40" i="1"/>
  <c r="L50" i="1"/>
  <c r="L16" i="1"/>
  <c r="L21" i="1"/>
  <c r="L33" i="1"/>
  <c r="L381" i="1"/>
  <c r="L378" i="1"/>
  <c r="L379" i="1"/>
  <c r="L8" i="1"/>
  <c r="L10" i="1"/>
  <c r="L6" i="1"/>
  <c r="L372" i="1"/>
  <c r="L369" i="1"/>
  <c r="L365" i="1"/>
  <c r="L364" i="1"/>
  <c r="L367" i="1"/>
  <c r="L371" i="1"/>
  <c r="L366" i="1"/>
  <c r="L368" i="1"/>
  <c r="L363" i="1"/>
  <c r="L370" i="1"/>
  <c r="L362" i="1"/>
  <c r="L352" i="1"/>
  <c r="L357" i="1"/>
  <c r="L355" i="1"/>
  <c r="L353" i="1"/>
  <c r="L361" i="1"/>
  <c r="L356" i="1"/>
  <c r="L359" i="1"/>
  <c r="L348" i="1"/>
  <c r="L351" i="1"/>
  <c r="L344" i="1"/>
  <c r="L354" i="1"/>
  <c r="L360" i="1"/>
  <c r="L345" i="1"/>
  <c r="L346" i="1"/>
  <c r="L347" i="1"/>
  <c r="L358" i="1"/>
  <c r="L343" i="1"/>
  <c r="L336" i="1"/>
  <c r="L341" i="1"/>
  <c r="L338" i="1"/>
  <c r="L342" i="1"/>
  <c r="L339" i="1"/>
  <c r="L340" i="1"/>
  <c r="L333" i="1"/>
  <c r="L328" i="1"/>
  <c r="L325" i="1"/>
  <c r="L327" i="1"/>
  <c r="L320" i="1"/>
  <c r="L330" i="1"/>
  <c r="L331" i="1"/>
  <c r="L326" i="1"/>
  <c r="L329" i="1"/>
  <c r="L323" i="1"/>
  <c r="L324" i="1"/>
  <c r="L332" i="1"/>
  <c r="L322" i="1"/>
  <c r="L318" i="1"/>
  <c r="L317" i="1"/>
  <c r="L289" i="1"/>
  <c r="L300" i="1"/>
  <c r="L303" i="1"/>
  <c r="L276" i="1"/>
  <c r="L285" i="1"/>
  <c r="L298" i="1"/>
  <c r="L294" i="1"/>
  <c r="L297" i="1"/>
  <c r="L310" i="1"/>
  <c r="L283" i="1"/>
  <c r="L307" i="1"/>
  <c r="L275" i="1"/>
  <c r="L306" i="1"/>
  <c r="L282" i="1"/>
  <c r="L279" i="1"/>
  <c r="L295" i="1"/>
  <c r="L315" i="1"/>
  <c r="L296" i="1"/>
  <c r="L273" i="1"/>
  <c r="L299" i="1"/>
  <c r="L304" i="1"/>
  <c r="L288" i="1"/>
  <c r="L274" i="1"/>
  <c r="L314" i="1"/>
  <c r="L280" i="1"/>
  <c r="L272" i="1"/>
  <c r="L286" i="1"/>
  <c r="L302" i="1"/>
  <c r="L301" i="1"/>
  <c r="L284" i="1"/>
  <c r="L312" i="1"/>
  <c r="L281" i="1"/>
  <c r="L305" i="1"/>
  <c r="L270" i="1"/>
  <c r="L373" i="1"/>
  <c r="L266" i="1"/>
  <c r="L248" i="1"/>
  <c r="L264" i="1"/>
  <c r="L252" i="1"/>
  <c r="L228" i="1"/>
  <c r="L259" i="1"/>
  <c r="L255" i="1"/>
  <c r="L249" i="1"/>
  <c r="L226" i="1"/>
  <c r="L229" i="1"/>
  <c r="L225" i="1"/>
  <c r="L227" i="1"/>
  <c r="L251" i="1"/>
  <c r="L267" i="1"/>
  <c r="L254" i="1"/>
  <c r="L262" i="1"/>
  <c r="L224" i="1"/>
  <c r="L247" i="1"/>
  <c r="L261" i="1"/>
  <c r="L257" i="1"/>
  <c r="L236" i="1"/>
  <c r="L250" i="1"/>
  <c r="L260" i="1"/>
  <c r="L256" i="1"/>
  <c r="L241" i="1"/>
  <c r="L223" i="1"/>
  <c r="L265" i="1"/>
  <c r="L245" i="1"/>
  <c r="L244" i="1"/>
  <c r="L258" i="1"/>
  <c r="L246" i="1"/>
  <c r="L253" i="1"/>
  <c r="L222" i="1"/>
  <c r="L220" i="1"/>
  <c r="L237" i="1"/>
  <c r="L239" i="1"/>
  <c r="L230" i="1"/>
  <c r="L240" i="1"/>
  <c r="L221" i="1"/>
  <c r="L238" i="1"/>
  <c r="L233" i="1"/>
  <c r="L215" i="1"/>
  <c r="L209" i="1"/>
  <c r="L210" i="1"/>
  <c r="L217" i="1"/>
  <c r="L214" i="1"/>
  <c r="L212" i="1"/>
  <c r="L211" i="1"/>
  <c r="L216" i="1"/>
  <c r="L200" i="1"/>
  <c r="L206" i="1"/>
  <c r="L208" i="1"/>
  <c r="L205" i="1"/>
  <c r="L204" i="1"/>
  <c r="L207" i="1"/>
  <c r="L203" i="1"/>
  <c r="L199" i="1"/>
  <c r="L198" i="1"/>
  <c r="L197" i="1"/>
  <c r="L196" i="1"/>
  <c r="L195" i="1"/>
  <c r="L194" i="1"/>
  <c r="L193" i="1"/>
  <c r="L190" i="1"/>
  <c r="L191" i="1"/>
  <c r="L192" i="1"/>
  <c r="L188" i="1"/>
  <c r="L183" i="1"/>
  <c r="L182" i="1"/>
  <c r="L186" i="1"/>
  <c r="L184" i="1"/>
  <c r="L185" i="1"/>
  <c r="L96" i="1"/>
  <c r="L170" i="1"/>
  <c r="L118" i="1"/>
  <c r="L92" i="1"/>
  <c r="L169" i="1"/>
  <c r="L144" i="1"/>
  <c r="L76" i="1"/>
  <c r="L99" i="1"/>
  <c r="L164" i="1"/>
  <c r="L89" i="1"/>
  <c r="L171" i="1"/>
  <c r="L107" i="1"/>
  <c r="L82" i="1"/>
  <c r="L120" i="1"/>
  <c r="L163" i="1"/>
  <c r="L102" i="1"/>
  <c r="L123" i="1"/>
  <c r="L131" i="1"/>
  <c r="L149" i="1"/>
  <c r="L162" i="1"/>
  <c r="L176" i="1"/>
  <c r="L152" i="1"/>
  <c r="L90" i="1"/>
  <c r="L137" i="1"/>
  <c r="L100" i="1"/>
  <c r="L103" i="1"/>
  <c r="L98" i="1"/>
  <c r="L86" i="1"/>
  <c r="L147" i="1"/>
  <c r="L154" i="1"/>
  <c r="L63" i="1"/>
  <c r="L180" i="1"/>
  <c r="L129" i="1"/>
  <c r="L70" i="1"/>
  <c r="L65" i="1"/>
  <c r="L66" i="1"/>
  <c r="L139" i="1"/>
  <c r="L136" i="1"/>
  <c r="L88" i="1"/>
  <c r="L113" i="1"/>
  <c r="L73" i="1"/>
  <c r="L165" i="1"/>
  <c r="L61" i="1"/>
  <c r="L84" i="1"/>
  <c r="L179" i="1"/>
  <c r="L85" i="1"/>
  <c r="L77" i="1"/>
  <c r="L80" i="1"/>
  <c r="L125" i="1"/>
  <c r="L159" i="1"/>
  <c r="L160" i="1"/>
  <c r="L146" i="1"/>
  <c r="L108" i="1"/>
  <c r="L75" i="1"/>
  <c r="L156" i="1"/>
  <c r="L93" i="1"/>
  <c r="L122" i="1"/>
  <c r="L72" i="1"/>
  <c r="L173" i="1"/>
  <c r="L91" i="1"/>
  <c r="L111" i="1"/>
  <c r="L60" i="1"/>
  <c r="L79" i="1"/>
  <c r="L69" i="1"/>
  <c r="L64" i="1"/>
  <c r="L148" i="1"/>
  <c r="L114" i="1"/>
  <c r="L101" i="1"/>
  <c r="L109" i="1"/>
  <c r="L153" i="1"/>
  <c r="L94" i="1"/>
  <c r="L110" i="1"/>
  <c r="L119" i="1"/>
  <c r="L59" i="1"/>
  <c r="L81" i="1"/>
  <c r="L141" i="1"/>
  <c r="L157" i="1"/>
  <c r="L115" i="1"/>
  <c r="L178" i="1"/>
  <c r="L126" i="1"/>
  <c r="L138" i="1"/>
  <c r="L135" i="1"/>
  <c r="L87" i="1"/>
  <c r="L104" i="1"/>
  <c r="L158" i="1"/>
  <c r="L97" i="1"/>
  <c r="L161" i="1"/>
  <c r="L168" i="1"/>
  <c r="L172" i="1"/>
  <c r="L124" i="1"/>
  <c r="L140" i="1"/>
  <c r="L106" i="1"/>
  <c r="L133" i="1"/>
  <c r="L128" i="1"/>
  <c r="L67" i="1"/>
  <c r="L68" i="1"/>
  <c r="L121" i="1"/>
  <c r="L134" i="1"/>
  <c r="L145" i="1"/>
  <c r="L71" i="1"/>
  <c r="L78" i="1"/>
  <c r="L167" i="1"/>
  <c r="L112" i="1"/>
  <c r="L166" i="1"/>
  <c r="L132" i="1"/>
  <c r="L116" i="1"/>
  <c r="L117" i="1"/>
  <c r="L130" i="1"/>
  <c r="L95" i="1"/>
  <c r="L177" i="1"/>
  <c r="L127" i="1"/>
  <c r="L150" i="1"/>
  <c r="L62" i="1"/>
  <c r="L105" i="1"/>
  <c r="L155" i="1"/>
  <c r="L142" i="1"/>
  <c r="L175" i="1"/>
  <c r="L143" i="1"/>
  <c r="L174" i="1"/>
  <c r="L25" i="1"/>
  <c r="L29" i="1"/>
  <c r="L311" i="1"/>
  <c r="L263" i="1"/>
  <c r="L309" i="1"/>
  <c r="L335" i="1"/>
  <c r="L334" i="1"/>
  <c r="L349" i="1"/>
  <c r="L213" i="1"/>
  <c r="L7" i="1"/>
  <c r="L234" i="1"/>
  <c r="L202" i="1"/>
  <c r="L83" i="1"/>
  <c r="L218" i="1"/>
  <c r="L37" i="1"/>
  <c r="L219" i="1"/>
  <c r="L39" i="1"/>
  <c r="L36" i="1"/>
  <c r="L231" i="1"/>
  <c r="L201" i="1"/>
  <c r="L9" i="1"/>
  <c r="L30" i="1"/>
  <c r="L350" i="1"/>
  <c r="L235" i="1"/>
  <c r="L277" i="1"/>
  <c r="L308" i="1"/>
  <c r="L74" i="1"/>
  <c r="L23" i="1"/>
  <c r="L42" i="1"/>
  <c r="L337" i="1"/>
  <c r="L34" i="1"/>
  <c r="L321" i="1"/>
  <c r="L43" i="1"/>
  <c r="L278" i="1"/>
  <c r="L316" i="1"/>
  <c r="L313" i="1"/>
  <c r="L41" i="1"/>
  <c r="L243" i="1"/>
  <c r="L232" i="1"/>
  <c r="L269" i="1"/>
  <c r="L56" i="1"/>
  <c r="L31" i="1"/>
  <c r="L151" i="1"/>
  <c r="L242" i="1"/>
  <c r="L2" i="1" l="1"/>
  <c r="H11" i="2" s="1"/>
</calcChain>
</file>

<file path=xl/sharedStrings.xml><?xml version="1.0" encoding="utf-8"?>
<sst xmlns="http://schemas.openxmlformats.org/spreadsheetml/2006/main" count="860" uniqueCount="147">
  <si>
    <t>Stock initial</t>
  </si>
  <si>
    <t>EUR</t>
  </si>
  <si>
    <t>CHF</t>
  </si>
  <si>
    <t>Langue</t>
  </si>
  <si>
    <t>Type</t>
  </si>
  <si>
    <t>Français</t>
  </si>
  <si>
    <t>Livres</t>
  </si>
  <si>
    <t>Divers</t>
  </si>
  <si>
    <t>Anglais</t>
  </si>
  <si>
    <t>Allemand</t>
  </si>
  <si>
    <t>DVD</t>
  </si>
  <si>
    <t>CD Vidéo</t>
  </si>
  <si>
    <t>Titre</t>
  </si>
  <si>
    <t>K7 Vidéo</t>
  </si>
  <si>
    <t>CD Audio</t>
  </si>
  <si>
    <t>Jeu</t>
  </si>
  <si>
    <t>CD MP3</t>
  </si>
  <si>
    <t>K7 Audio</t>
  </si>
  <si>
    <t>Stock</t>
  </si>
  <si>
    <t>Date</t>
  </si>
  <si>
    <t>Livre</t>
  </si>
  <si>
    <t>Anglais/s</t>
  </si>
  <si>
    <t>DVD double</t>
  </si>
  <si>
    <t>Musique</t>
  </si>
  <si>
    <t>CD audio</t>
  </si>
  <si>
    <t>Auteur</t>
  </si>
  <si>
    <t>N°</t>
  </si>
  <si>
    <t>Livre/DVD</t>
  </si>
  <si>
    <t>MP3 audio</t>
  </si>
  <si>
    <t>DVD video</t>
  </si>
  <si>
    <t>DVD MP3</t>
  </si>
  <si>
    <t>DVD - PAL</t>
  </si>
  <si>
    <t>Anglais (sous-titré)</t>
  </si>
  <si>
    <t>DVD (2)</t>
  </si>
  <si>
    <t>DVD (6)</t>
  </si>
  <si>
    <t>CD MP3 audio</t>
  </si>
  <si>
    <t>DVD Set</t>
  </si>
  <si>
    <t>Anglais st</t>
  </si>
  <si>
    <t>DVD set</t>
  </si>
  <si>
    <t>Journal indien</t>
  </si>
  <si>
    <t>Livre / 2 volumes</t>
  </si>
  <si>
    <t>Livre - avec coffret</t>
  </si>
  <si>
    <t>CD Audio/coffret 5 CD</t>
  </si>
  <si>
    <t>Polycopié( participants au séminaire)</t>
  </si>
  <si>
    <t>CD Audio / 2 pièces</t>
  </si>
  <si>
    <t xml:space="preserve">K7 Vidéo </t>
  </si>
  <si>
    <t>Livre souple - traduction des CD</t>
  </si>
  <si>
    <t>CD Audio traduction simultanée</t>
  </si>
  <si>
    <t>Brochure</t>
  </si>
  <si>
    <t>Pins</t>
  </si>
  <si>
    <t>Médaille</t>
  </si>
  <si>
    <t>Broche</t>
  </si>
  <si>
    <t xml:space="preserve">Broche </t>
  </si>
  <si>
    <t>Anglais (sous-titré français)</t>
  </si>
  <si>
    <t>Anglais (sous-titré allemand)</t>
  </si>
  <si>
    <t>DVD coffret</t>
  </si>
  <si>
    <t>K7 Vidéo américain</t>
  </si>
  <si>
    <t>Livre indien</t>
  </si>
  <si>
    <t>K7 Vidéo secam</t>
  </si>
  <si>
    <t>Multilingue</t>
  </si>
  <si>
    <t>DVD pal</t>
  </si>
  <si>
    <t>Livres - 2 volumes</t>
  </si>
  <si>
    <t>Livre américain</t>
  </si>
  <si>
    <t>Livre (3 petits livres)</t>
  </si>
  <si>
    <t>Livre - texte video</t>
  </si>
  <si>
    <t>Livre cartonné</t>
  </si>
  <si>
    <t>Livre + DVD</t>
  </si>
  <si>
    <t>Livre de photos</t>
  </si>
  <si>
    <t xml:space="preserve"> Livre indien</t>
  </si>
  <si>
    <t>Livre - anc. édition</t>
  </si>
  <si>
    <t>Livre souple</t>
  </si>
  <si>
    <t>Livre - ancienne édition</t>
  </si>
  <si>
    <t>Brochure avec K7</t>
  </si>
  <si>
    <t>Stock actuel</t>
  </si>
  <si>
    <t>Valeur stock CHF</t>
  </si>
  <si>
    <t>Vente</t>
  </si>
  <si>
    <t>Yverdon</t>
  </si>
  <si>
    <t>Lenzburg</t>
  </si>
  <si>
    <t>Lausanne</t>
  </si>
  <si>
    <t>Genève</t>
  </si>
  <si>
    <t>Centres</t>
  </si>
  <si>
    <t>Ventes 2014</t>
  </si>
  <si>
    <t>CD audio MP3</t>
  </si>
  <si>
    <t>Livre / 1 volume</t>
  </si>
  <si>
    <t>Ventes :</t>
  </si>
  <si>
    <t>Transferts :</t>
  </si>
  <si>
    <t>Transferts</t>
  </si>
  <si>
    <t>Journal</t>
  </si>
  <si>
    <t>Liste à afficher</t>
  </si>
  <si>
    <t>Retrait livres</t>
  </si>
  <si>
    <t>Versement des Centres UBS</t>
  </si>
  <si>
    <t>Ventes 1 à 4</t>
  </si>
  <si>
    <t>Feuille pour rentrer le stock de votre librairie</t>
  </si>
  <si>
    <t>Feuille pour noter les achats, les ventes et les transferts d'articles</t>
  </si>
  <si>
    <t>Feuille pour noter les retraits d'articles à Lausanne</t>
  </si>
  <si>
    <t>Feuille à imprimer pour afficher dans votre centre, les articles en stock dans votre librairie</t>
  </si>
  <si>
    <t>Feuille pour noter les versements des recettes librairie à UBS Lausanne</t>
  </si>
  <si>
    <t>Feuille pour noter les ventes de livres dans votre centre</t>
  </si>
  <si>
    <t>Retraits</t>
  </si>
  <si>
    <t>Articles en stock 1.1.2015</t>
  </si>
  <si>
    <t>Articles en stock 31.12.2015</t>
  </si>
  <si>
    <t>Entrées Stock :</t>
  </si>
  <si>
    <t>Entrées Stock</t>
  </si>
  <si>
    <t>Valais</t>
  </si>
  <si>
    <t>Qté CHF &amp; EUR</t>
  </si>
  <si>
    <r>
      <rPr>
        <b/>
        <sz val="10"/>
        <rFont val="Calibri"/>
        <family val="2"/>
        <scheme val="minor"/>
      </rPr>
      <t>Qté</t>
    </r>
    <r>
      <rPr>
        <sz val="10"/>
        <rFont val="Calibri"/>
        <family val="2"/>
        <scheme val="minor"/>
      </rPr>
      <t xml:space="preserve"> Ventes </t>
    </r>
    <r>
      <rPr>
        <b/>
        <sz val="10"/>
        <rFont val="Calibri"/>
        <family val="2"/>
        <scheme val="minor"/>
      </rPr>
      <t>CHF</t>
    </r>
  </si>
  <si>
    <r>
      <rPr>
        <b/>
        <sz val="10"/>
        <rFont val="Calibri"/>
        <family val="2"/>
        <scheme val="minor"/>
      </rPr>
      <t>Qté</t>
    </r>
    <r>
      <rPr>
        <sz val="10"/>
        <rFont val="Calibri"/>
        <family val="2"/>
        <scheme val="minor"/>
      </rPr>
      <t xml:space="preserve"> Ventes </t>
    </r>
    <r>
      <rPr>
        <b/>
        <sz val="10"/>
        <rFont val="Calibri"/>
        <family val="2"/>
        <scheme val="minor"/>
      </rPr>
      <t>EUR</t>
    </r>
  </si>
  <si>
    <t>Livre 1</t>
  </si>
  <si>
    <t>Livre 2</t>
  </si>
  <si>
    <t>Livre 3</t>
  </si>
  <si>
    <t>Livre 4</t>
  </si>
  <si>
    <t>Livre 5</t>
  </si>
  <si>
    <t>Livre 6</t>
  </si>
  <si>
    <t>Livre 7</t>
  </si>
  <si>
    <t>Livre 8</t>
  </si>
  <si>
    <t>Livre 9</t>
  </si>
  <si>
    <t>Livre 10</t>
  </si>
  <si>
    <t>Livre 11</t>
  </si>
  <si>
    <t>Livre 12</t>
  </si>
  <si>
    <t>Livre 13</t>
  </si>
  <si>
    <t>Livre 14</t>
  </si>
  <si>
    <t>Livre 15</t>
  </si>
  <si>
    <t>Livre 16</t>
  </si>
  <si>
    <t>Livre 17</t>
  </si>
  <si>
    <t>Livre 18</t>
  </si>
  <si>
    <t>Auteur 1</t>
  </si>
  <si>
    <t>Auteur 2</t>
  </si>
  <si>
    <t>Auteur 3</t>
  </si>
  <si>
    <t>Auteur 4</t>
  </si>
  <si>
    <t>Auteur 5</t>
  </si>
  <si>
    <t>Auteur 6</t>
  </si>
  <si>
    <t>Auteur 7</t>
  </si>
  <si>
    <t>Auteur 8</t>
  </si>
  <si>
    <t>Auteur 9</t>
  </si>
  <si>
    <t>Auteur 10</t>
  </si>
  <si>
    <t>Auteur 11</t>
  </si>
  <si>
    <t>Auteur 12</t>
  </si>
  <si>
    <t>Auteur 13</t>
  </si>
  <si>
    <t>Auteur 14</t>
  </si>
  <si>
    <t>Auteur 15</t>
  </si>
  <si>
    <t>Auteur 16</t>
  </si>
  <si>
    <t>Auteur 17</t>
  </si>
  <si>
    <t>Auteur 18</t>
  </si>
  <si>
    <t>37+3</t>
  </si>
  <si>
    <t>50-4</t>
  </si>
  <si>
    <t>46-9</t>
  </si>
  <si>
    <t>40-15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</si>
</sst>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 * #,##0.00_ ;_ * \-#,##0.00_ ;_ * &quot;-&quot;??_ ;_ @_ "/>
    <numFmt numFmtId="167" formatCode="_ [$€-2]\ * #,##0.00_ ;_ [$€-2]\ * \-#,##0.00_ ;_ [$€-2]\ * &quot;-&quot;??_ "/>
    <numFmt numFmtId="168" formatCode="[$CHF]\ #,##0.00"/>
    <numFmt numFmtId="169" formatCode="#,##0.00\ [$€-40C]"/>
    <numFmt numFmtId="170" formatCode="_ [$EUR]\ * #,##0.00_ ;_ [$EUR]\ * \-#,##0.00_ ;_ [$EUR]\ * &quot;-&quot;??_ ;_ @_ "/>
    <numFmt numFmtId="171" formatCode="_ [$CHF]\ * #,##0.00_ ;_ [$CHF]\ * \-#,##0.00_ ;_ [$CHF]\ * &quot;-&quot;??_ ;_ @_ "/>
  </numFmts>
  <fonts count="56" x14ac:knownFonts="1">
    <font>
      <sz val="10"/>
      <color indexed="8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ahoma"/>
      <family val="2"/>
      <charset val="1"/>
    </font>
    <font>
      <sz val="10"/>
      <color indexed="8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80000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i/>
      <sz val="10"/>
      <color rgb="FFFF3300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0"/>
      <color rgb="FF005426"/>
      <name val="Calibri"/>
      <family val="2"/>
      <scheme val="minor"/>
    </font>
    <font>
      <b/>
      <sz val="10"/>
      <color rgb="FF005426"/>
      <name val="Calibri"/>
      <family val="2"/>
      <scheme val="minor"/>
    </font>
    <font>
      <b/>
      <i/>
      <sz val="10"/>
      <color rgb="FF1A3DAE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b/>
      <sz val="10"/>
      <color rgb="FF1A3DAE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0"/>
      <color rgb="FF005426"/>
      <name val="Calibri"/>
      <family val="2"/>
      <scheme val="minor"/>
    </font>
    <font>
      <i/>
      <sz val="10"/>
      <color rgb="FF1A3DAE"/>
      <name val="Calibri"/>
      <family val="2"/>
      <scheme val="minor"/>
    </font>
    <font>
      <b/>
      <sz val="18"/>
      <color theme="0" tint="-0.499984740745262"/>
      <name val="Calibri"/>
      <family val="2"/>
      <scheme val="minor"/>
    </font>
    <font>
      <sz val="12"/>
      <color indexed="8"/>
      <name val="Tahoma"/>
      <family val="2"/>
      <charset val="1"/>
    </font>
    <font>
      <sz val="12"/>
      <color theme="0"/>
      <name val="Tahoma"/>
      <family val="2"/>
      <charset val="1"/>
    </font>
    <font>
      <b/>
      <sz val="12"/>
      <color theme="0"/>
      <name val="Tahoma"/>
      <family val="2"/>
    </font>
    <font>
      <b/>
      <sz val="12"/>
      <color indexed="8"/>
      <name val="Tahoma"/>
      <family val="2"/>
    </font>
    <font>
      <sz val="12"/>
      <color theme="0"/>
      <name val="Tahoma"/>
      <family val="2"/>
    </font>
    <font>
      <sz val="12"/>
      <color indexed="8"/>
      <name val="Tahoma"/>
      <family val="2"/>
    </font>
    <font>
      <sz val="14"/>
      <name val="Tahoma"/>
      <family val="2"/>
      <charset val="1"/>
    </font>
    <font>
      <sz val="14"/>
      <color rgb="FFFF0000"/>
      <name val="Tahoma"/>
      <family val="2"/>
      <charset val="1"/>
    </font>
    <font>
      <sz val="14"/>
      <color rgb="FF00B050"/>
      <name val="Tahoma"/>
      <family val="2"/>
      <charset val="1"/>
    </font>
    <font>
      <sz val="14"/>
      <color rgb="FF0070C0"/>
      <name val="Tahoma"/>
      <family val="2"/>
      <charset val="1"/>
    </font>
    <font>
      <sz val="14"/>
      <color rgb="FF702EA0"/>
      <name val="Tahoma"/>
      <family val="2"/>
      <charset val="1"/>
    </font>
    <font>
      <sz val="14"/>
      <color theme="9" tint="-0.499984740745262"/>
      <name val="Tahoma"/>
      <family val="2"/>
      <charset val="1"/>
    </font>
    <font>
      <b/>
      <sz val="12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0"/>
      <color rgb="FF0000FF"/>
      <name val="Calibri"/>
      <family val="2"/>
      <scheme val="minor"/>
    </font>
    <font>
      <b/>
      <i/>
      <sz val="10"/>
      <color rgb="FF0000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rgb="FF000000"/>
      <name val="Calibri"/>
      <family val="2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mediumGray">
        <fgColor rgb="FFFF8F43"/>
      </patternFill>
    </fill>
    <fill>
      <patternFill patternType="solid">
        <fgColor theme="0"/>
        <bgColor theme="9" tint="0.59999389629810485"/>
      </patternFill>
    </fill>
    <fill>
      <patternFill patternType="solid">
        <fgColor theme="0"/>
        <bgColor theme="9" tint="0.79998168889431442"/>
      </patternFill>
    </fill>
    <fill>
      <patternFill patternType="solid">
        <fgColor rgb="FFD8E4BC"/>
        <bgColor indexed="64"/>
      </patternFill>
    </fill>
    <fill>
      <patternFill patternType="solid">
        <fgColor rgb="FFDAEEF3"/>
        <bgColor rgb="FFA6A6A6"/>
      </patternFill>
    </fill>
    <fill>
      <patternFill patternType="solid">
        <fgColor theme="0"/>
        <bgColor rgb="FFF7F7F7"/>
      </patternFill>
    </fill>
    <fill>
      <patternFill patternType="solid">
        <fgColor theme="0"/>
        <bgColor rgb="FFA6A6A6"/>
      </patternFill>
    </fill>
    <fill>
      <patternFill patternType="solid">
        <fgColor rgb="FFEEE6ED"/>
        <bgColor rgb="FFF7F7F7"/>
      </patternFill>
    </fill>
    <fill>
      <patternFill patternType="solid">
        <fgColor rgb="FFDCDCDC"/>
        <bgColor rgb="FFA6A6A6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5C"/>
        <bgColor indexed="64"/>
      </patternFill>
    </fill>
    <fill>
      <patternFill patternType="solid">
        <fgColor rgb="FF702EA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21C5FF"/>
        <bgColor indexed="64"/>
      </patternFill>
    </fill>
    <fill>
      <patternFill patternType="solid">
        <fgColor rgb="FFFFE1E1"/>
        <bgColor indexed="64"/>
      </patternFill>
    </fill>
    <fill>
      <patternFill patternType="solid">
        <fgColor rgb="FFE5FFF1"/>
        <bgColor indexed="64"/>
      </patternFill>
    </fill>
    <fill>
      <patternFill patternType="solid">
        <fgColor rgb="FFD5F4FF"/>
        <bgColor indexed="64"/>
      </patternFill>
    </fill>
    <fill>
      <patternFill patternType="solid">
        <fgColor rgb="FFEDE2F6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rgb="FFF9EEED"/>
        <bgColor indexed="64"/>
      </patternFill>
    </fill>
    <fill>
      <patternFill patternType="solid">
        <fgColor rgb="FFDCDCDC"/>
        <bgColor rgb="FFF7F7F7"/>
      </patternFill>
    </fill>
    <fill>
      <patternFill patternType="solid">
        <fgColor theme="5" tint="0.59999389629810485"/>
        <bgColor rgb="FFA6A6A6"/>
      </patternFill>
    </fill>
    <fill>
      <patternFill patternType="solid">
        <fgColor rgb="FFF3F3F3"/>
        <bgColor rgb="FFCFCFCF"/>
      </patternFill>
    </fill>
    <fill>
      <patternFill patternType="solid">
        <fgColor rgb="FFCDCDCD"/>
        <bgColor rgb="FFA6A6A6"/>
      </patternFill>
    </fill>
    <fill>
      <patternFill patternType="solid">
        <fgColor rgb="FF0D243E"/>
        <bgColor theme="0" tint="-0.34998626667073579"/>
      </patternFill>
    </fill>
  </fills>
  <borders count="65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ck">
        <color rgb="FF00CC5C"/>
      </left>
      <right style="thick">
        <color rgb="FF00CC5C"/>
      </right>
      <top style="thick">
        <color rgb="FF00CC5C"/>
      </top>
      <bottom/>
      <diagonal/>
    </border>
    <border>
      <left style="thick">
        <color rgb="FF00CC5C"/>
      </left>
      <right/>
      <top style="thick">
        <color rgb="FF00CC5C"/>
      </top>
      <bottom style="thick">
        <color rgb="FF00CC5C"/>
      </bottom>
      <diagonal/>
    </border>
    <border>
      <left/>
      <right/>
      <top style="thick">
        <color rgb="FF00CC5C"/>
      </top>
      <bottom style="thick">
        <color rgb="FF00CC5C"/>
      </bottom>
      <diagonal/>
    </border>
    <border>
      <left/>
      <right style="thick">
        <color rgb="FF00CC5C"/>
      </right>
      <top style="thick">
        <color rgb="FF00CC5C"/>
      </top>
      <bottom style="thick">
        <color rgb="FF00CC5C"/>
      </bottom>
      <diagonal/>
    </border>
    <border>
      <left/>
      <right/>
      <top/>
      <bottom style="thick">
        <color rgb="FF00CC5C"/>
      </bottom>
      <diagonal/>
    </border>
    <border>
      <left style="thick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 style="thick">
        <color rgb="FF00B0F0"/>
      </right>
      <top/>
      <bottom/>
      <diagonal/>
    </border>
    <border>
      <left style="thick">
        <color rgb="FF00B0F0"/>
      </left>
      <right style="thick">
        <color rgb="FF00B0F0"/>
      </right>
      <top style="thick">
        <color rgb="FF00B0F0"/>
      </top>
      <bottom/>
      <diagonal/>
    </border>
    <border>
      <left style="thick">
        <color rgb="FF00B0F0"/>
      </left>
      <right style="thick">
        <color rgb="FF00B0F0"/>
      </right>
      <top/>
      <bottom style="thick">
        <color rgb="FF00B0F0"/>
      </bottom>
      <diagonal/>
    </border>
    <border>
      <left/>
      <right/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 style="thick">
        <color rgb="FF7030A0"/>
      </right>
      <top/>
      <bottom/>
      <diagonal/>
    </border>
    <border>
      <left/>
      <right/>
      <top style="thick">
        <color rgb="FF7030A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ck">
        <color rgb="FF7030A0"/>
      </left>
      <right/>
      <top/>
      <bottom style="thick">
        <color rgb="FF7030A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00CC5C"/>
      </left>
      <right style="thick">
        <color rgb="FF00CC5C"/>
      </right>
      <top/>
      <bottom/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thick">
        <color rgb="FFFFC000"/>
      </left>
      <right style="thick">
        <color rgb="FFFFC000"/>
      </right>
      <top style="thick">
        <color rgb="FFFFC000"/>
      </top>
      <bottom/>
      <diagonal/>
    </border>
    <border>
      <left/>
      <right/>
      <top style="thick">
        <color rgb="FFFFC000"/>
      </top>
      <bottom style="thick">
        <color rgb="FFFFC000"/>
      </bottom>
      <diagonal/>
    </border>
    <border>
      <left style="thick">
        <color rgb="FFFFC000"/>
      </left>
      <right/>
      <top style="thick">
        <color rgb="FFFFC000"/>
      </top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 style="thick">
        <color rgb="FFFFC000"/>
      </left>
      <right style="thick">
        <color rgb="FFFFC000"/>
      </right>
      <top/>
      <bottom/>
      <diagonal/>
    </border>
    <border>
      <left style="thick">
        <color rgb="FFDDA29F"/>
      </left>
      <right style="thick">
        <color rgb="FFDDA29F"/>
      </right>
      <top style="thick">
        <color rgb="FFDDA29F"/>
      </top>
      <bottom style="thick">
        <color rgb="FFDDA29F"/>
      </bottom>
      <diagonal/>
    </border>
    <border>
      <left style="thick">
        <color rgb="FFDDA29F"/>
      </left>
      <right style="thick">
        <color rgb="FFDDA29F"/>
      </right>
      <top style="thick">
        <color rgb="FFDDA29F"/>
      </top>
      <bottom/>
      <diagonal/>
    </border>
    <border>
      <left/>
      <right/>
      <top style="thick">
        <color rgb="FFDDA29F"/>
      </top>
      <bottom style="thick">
        <color rgb="FFDDA29F"/>
      </bottom>
      <diagonal/>
    </border>
    <border>
      <left/>
      <right style="thick">
        <color rgb="FFDDA29F"/>
      </right>
      <top style="thick">
        <color rgb="FFDDA29F"/>
      </top>
      <bottom style="thick">
        <color rgb="FFDDA29F"/>
      </bottom>
      <diagonal/>
    </border>
    <border>
      <left style="thick">
        <color rgb="FFDDA29F"/>
      </left>
      <right style="thick">
        <color rgb="FFDDA29F"/>
      </right>
      <top/>
      <bottom/>
      <diagonal/>
    </border>
    <border>
      <left style="thick">
        <color rgb="FFDDA29F"/>
      </left>
      <right/>
      <top/>
      <bottom style="thick">
        <color rgb="FFDDA29F"/>
      </bottom>
      <diagonal/>
    </border>
    <border>
      <left/>
      <right style="hair">
        <color indexed="64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</borders>
  <cellStyleXfs count="12">
    <xf numFmtId="0" fontId="0" fillId="0" borderId="0"/>
    <xf numFmtId="0" fontId="4" fillId="0" borderId="0"/>
    <xf numFmtId="0" fontId="8" fillId="0" borderId="0"/>
    <xf numFmtId="167" fontId="8" fillId="0" borderId="0" applyFont="0" applyFill="0" applyBorder="0" applyAlignment="0" applyProtection="0"/>
    <xf numFmtId="0" fontId="4" fillId="0" borderId="0"/>
    <xf numFmtId="0" fontId="9" fillId="0" borderId="0"/>
    <xf numFmtId="0" fontId="2" fillId="0" borderId="0"/>
    <xf numFmtId="0" fontId="12" fillId="0" borderId="0"/>
    <xf numFmtId="43" fontId="1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" fillId="0" borderId="0"/>
  </cellStyleXfs>
  <cellXfs count="235">
    <xf numFmtId="0" fontId="3" fillId="0" borderId="0" xfId="0" applyFont="1"/>
    <xf numFmtId="0" fontId="12" fillId="0" borderId="0" xfId="7" applyProtection="1">
      <protection locked="0"/>
    </xf>
    <xf numFmtId="168" fontId="12" fillId="0" borderId="0" xfId="7" applyNumberFormat="1" applyProtection="1">
      <protection locked="0"/>
    </xf>
    <xf numFmtId="0" fontId="12" fillId="0" borderId="0" xfId="7" applyAlignment="1" applyProtection="1">
      <alignment horizontal="left"/>
      <protection locked="0"/>
    </xf>
    <xf numFmtId="0" fontId="12" fillId="0" borderId="0" xfId="7" applyAlignment="1" applyProtection="1">
      <alignment horizontal="center" vertical="center"/>
      <protection locked="0"/>
    </xf>
    <xf numFmtId="0" fontId="12" fillId="0" borderId="0" xfId="7" applyAlignment="1" applyProtection="1">
      <alignment horizontal="center"/>
      <protection locked="0"/>
    </xf>
    <xf numFmtId="2" fontId="12" fillId="3" borderId="7" xfId="7" applyNumberFormat="1" applyFont="1" applyFill="1" applyBorder="1" applyAlignment="1" applyProtection="1">
      <alignment vertical="center"/>
    </xf>
    <xf numFmtId="169" fontId="12" fillId="4" borderId="7" xfId="7" applyNumberFormat="1" applyFont="1" applyFill="1" applyBorder="1" applyAlignment="1" applyProtection="1">
      <alignment vertical="center"/>
      <protection locked="0"/>
    </xf>
    <xf numFmtId="2" fontId="12" fillId="4" borderId="7" xfId="7" applyNumberFormat="1" applyFont="1" applyFill="1" applyBorder="1" applyAlignment="1" applyProtection="1">
      <alignment horizontal="right" vertical="center"/>
      <protection locked="0"/>
    </xf>
    <xf numFmtId="49" fontId="12" fillId="4" borderId="7" xfId="7" applyNumberFormat="1" applyFont="1" applyFill="1" applyBorder="1" applyAlignment="1" applyProtection="1">
      <alignment vertical="center"/>
      <protection locked="0"/>
    </xf>
    <xf numFmtId="0" fontId="15" fillId="4" borderId="7" xfId="7" applyNumberFormat="1" applyFont="1" applyFill="1" applyBorder="1" applyAlignment="1" applyProtection="1">
      <alignment horizontal="center" vertical="center"/>
      <protection locked="0"/>
    </xf>
    <xf numFmtId="169" fontId="12" fillId="5" borderId="7" xfId="7" applyNumberFormat="1" applyFont="1" applyFill="1" applyBorder="1" applyAlignment="1" applyProtection="1">
      <alignment vertical="center"/>
      <protection locked="0"/>
    </xf>
    <xf numFmtId="2" fontId="12" fillId="5" borderId="7" xfId="7" applyNumberFormat="1" applyFont="1" applyFill="1" applyBorder="1" applyAlignment="1" applyProtection="1">
      <alignment horizontal="right" vertical="center"/>
      <protection locked="0"/>
    </xf>
    <xf numFmtId="49" fontId="12" fillId="5" borderId="7" xfId="7" applyNumberFormat="1" applyFont="1" applyFill="1" applyBorder="1" applyAlignment="1" applyProtection="1">
      <alignment vertical="center"/>
      <protection locked="0"/>
    </xf>
    <xf numFmtId="0" fontId="15" fillId="5" borderId="7" xfId="7" applyNumberFormat="1" applyFont="1" applyFill="1" applyBorder="1" applyAlignment="1" applyProtection="1">
      <alignment horizontal="center" vertical="center"/>
      <protection locked="0"/>
    </xf>
    <xf numFmtId="0" fontId="12" fillId="0" borderId="3" xfId="7" applyBorder="1" applyProtection="1">
      <protection locked="0"/>
    </xf>
    <xf numFmtId="0" fontId="12" fillId="0" borderId="0" xfId="7" applyBorder="1" applyAlignment="1" applyProtection="1">
      <alignment vertical="center"/>
      <protection locked="0"/>
    </xf>
    <xf numFmtId="0" fontId="12" fillId="0" borderId="2" xfId="7" applyBorder="1" applyAlignment="1" applyProtection="1">
      <alignment vertical="center"/>
      <protection locked="0"/>
    </xf>
    <xf numFmtId="0" fontId="12" fillId="0" borderId="0" xfId="7" applyAlignment="1" applyProtection="1">
      <alignment vertical="center"/>
      <protection locked="0"/>
    </xf>
    <xf numFmtId="0" fontId="12" fillId="4" borderId="7" xfId="7" applyFont="1" applyFill="1" applyBorder="1" applyAlignment="1" applyProtection="1">
      <alignment vertical="center"/>
      <protection locked="0"/>
    </xf>
    <xf numFmtId="0" fontId="12" fillId="5" borderId="7" xfId="7" applyFont="1" applyFill="1" applyBorder="1" applyAlignment="1" applyProtection="1">
      <alignment vertical="center"/>
      <protection locked="0"/>
    </xf>
    <xf numFmtId="49" fontId="12" fillId="5" borderId="7" xfId="7" applyNumberFormat="1" applyFill="1" applyBorder="1" applyAlignment="1" applyProtection="1">
      <alignment vertical="center"/>
      <protection locked="0"/>
    </xf>
    <xf numFmtId="0" fontId="12" fillId="0" borderId="0" xfId="7" applyAlignment="1" applyProtection="1">
      <alignment vertical="center" wrapText="1"/>
      <protection locked="0"/>
    </xf>
    <xf numFmtId="0" fontId="16" fillId="0" borderId="0" xfId="7" applyFont="1" applyProtection="1">
      <protection locked="0"/>
    </xf>
    <xf numFmtId="0" fontId="18" fillId="0" borderId="0" xfId="7" applyFont="1" applyAlignment="1" applyProtection="1">
      <alignment horizontal="left" vertical="center"/>
      <protection locked="0"/>
    </xf>
    <xf numFmtId="49" fontId="12" fillId="4" borderId="7" xfId="7" applyNumberFormat="1" applyFont="1" applyFill="1" applyBorder="1" applyAlignment="1" applyProtection="1">
      <alignment vertical="center" wrapText="1"/>
      <protection locked="0"/>
    </xf>
    <xf numFmtId="0" fontId="12" fillId="0" borderId="0" xfId="7" applyNumberFormat="1" applyAlignment="1" applyProtection="1">
      <alignment horizontal="center" vertical="center"/>
      <protection locked="0"/>
    </xf>
    <xf numFmtId="0" fontId="5" fillId="0" borderId="7" xfId="7" applyFont="1" applyBorder="1" applyAlignment="1" applyProtection="1">
      <alignment vertical="top" wrapText="1"/>
    </xf>
    <xf numFmtId="0" fontId="12" fillId="0" borderId="7" xfId="7" applyFont="1" applyFill="1" applyBorder="1" applyAlignment="1" applyProtection="1">
      <alignment horizontal="center" vertical="center"/>
    </xf>
    <xf numFmtId="171" fontId="5" fillId="0" borderId="5" xfId="8" applyNumberFormat="1" applyFont="1" applyBorder="1" applyAlignment="1" applyProtection="1">
      <alignment horizontal="left" vertical="center"/>
    </xf>
    <xf numFmtId="170" fontId="5" fillId="0" borderId="5" xfId="8" applyNumberFormat="1" applyFont="1" applyBorder="1" applyAlignment="1" applyProtection="1">
      <alignment horizontal="left" vertical="center"/>
    </xf>
    <xf numFmtId="0" fontId="15" fillId="0" borderId="0" xfId="7" applyNumberFormat="1" applyFont="1" applyFill="1" applyBorder="1" applyAlignment="1" applyProtection="1">
      <alignment horizontal="center" vertical="center"/>
      <protection locked="0"/>
    </xf>
    <xf numFmtId="49" fontId="12" fillId="0" borderId="0" xfId="7" applyNumberFormat="1" applyFont="1" applyFill="1" applyBorder="1" applyAlignment="1" applyProtection="1">
      <alignment vertical="center"/>
      <protection locked="0"/>
    </xf>
    <xf numFmtId="2" fontId="12" fillId="0" borderId="0" xfId="7" applyNumberFormat="1" applyFont="1" applyFill="1" applyBorder="1" applyAlignment="1" applyProtection="1">
      <alignment horizontal="right" vertical="center"/>
      <protection locked="0"/>
    </xf>
    <xf numFmtId="169" fontId="12" fillId="0" borderId="0" xfId="7" applyNumberFormat="1" applyFont="1" applyFill="1" applyBorder="1" applyAlignment="1" applyProtection="1">
      <alignment vertical="center"/>
      <protection locked="0"/>
    </xf>
    <xf numFmtId="2" fontId="12" fillId="0" borderId="0" xfId="7" applyNumberFormat="1" applyFont="1" applyFill="1" applyBorder="1" applyAlignment="1" applyProtection="1">
      <alignment vertical="center"/>
      <protection locked="0"/>
    </xf>
    <xf numFmtId="0" fontId="12" fillId="0" borderId="0" xfId="7" applyFill="1" applyBorder="1" applyProtection="1">
      <protection locked="0"/>
    </xf>
    <xf numFmtId="0" fontId="15" fillId="4" borderId="15" xfId="7" applyNumberFormat="1" applyFont="1" applyFill="1" applyBorder="1" applyAlignment="1" applyProtection="1">
      <alignment horizontal="center" vertical="center"/>
      <protection locked="0"/>
    </xf>
    <xf numFmtId="49" fontId="12" fillId="4" borderId="15" xfId="7" applyNumberFormat="1" applyFont="1" applyFill="1" applyBorder="1" applyAlignment="1" applyProtection="1">
      <alignment vertical="center"/>
      <protection locked="0"/>
    </xf>
    <xf numFmtId="2" fontId="12" fillId="4" borderId="15" xfId="7" applyNumberFormat="1" applyFont="1" applyFill="1" applyBorder="1" applyAlignment="1" applyProtection="1">
      <alignment horizontal="right" vertical="center"/>
      <protection locked="0"/>
    </xf>
    <xf numFmtId="169" fontId="12" fillId="4" borderId="15" xfId="7" applyNumberFormat="1" applyFont="1" applyFill="1" applyBorder="1" applyAlignment="1" applyProtection="1">
      <alignment vertical="center"/>
      <protection locked="0"/>
    </xf>
    <xf numFmtId="0" fontId="12" fillId="0" borderId="0" xfId="7" applyAlignment="1" applyProtection="1">
      <alignment vertical="center"/>
    </xf>
    <xf numFmtId="171" fontId="12" fillId="6" borderId="0" xfId="7" applyNumberFormat="1" applyFont="1" applyFill="1" applyAlignment="1" applyProtection="1">
      <alignment horizontal="center" vertical="center"/>
    </xf>
    <xf numFmtId="49" fontId="22" fillId="4" borderId="7" xfId="7" applyNumberFormat="1" applyFont="1" applyFill="1" applyBorder="1" applyAlignment="1" applyProtection="1">
      <alignment vertical="center"/>
      <protection locked="0"/>
    </xf>
    <xf numFmtId="171" fontId="15" fillId="0" borderId="7" xfId="0" applyNumberFormat="1" applyFont="1" applyFill="1" applyBorder="1" applyAlignment="1" applyProtection="1">
      <alignment horizontal="center" vertical="center"/>
    </xf>
    <xf numFmtId="0" fontId="5" fillId="10" borderId="7" xfId="7" applyFont="1" applyFill="1" applyBorder="1" applyAlignment="1" applyProtection="1">
      <alignment horizontal="center" vertical="center"/>
    </xf>
    <xf numFmtId="171" fontId="5" fillId="10" borderId="7" xfId="7" applyNumberFormat="1" applyFont="1" applyFill="1" applyBorder="1" applyAlignment="1" applyProtection="1">
      <alignment horizontal="center" vertical="center"/>
    </xf>
    <xf numFmtId="0" fontId="6" fillId="0" borderId="14" xfId="7" applyFont="1" applyFill="1" applyBorder="1" applyAlignment="1" applyProtection="1">
      <alignment horizontal="center" vertical="center"/>
    </xf>
    <xf numFmtId="171" fontId="6" fillId="0" borderId="14" xfId="7" applyNumberFormat="1" applyFont="1" applyFill="1" applyBorder="1" applyAlignment="1" applyProtection="1">
      <alignment horizontal="center" vertical="center"/>
    </xf>
    <xf numFmtId="171" fontId="11" fillId="0" borderId="7" xfId="7" applyNumberFormat="1" applyFont="1" applyBorder="1" applyAlignment="1" applyProtection="1">
      <alignment horizontal="center" vertical="center" wrapText="1"/>
    </xf>
    <xf numFmtId="0" fontId="12" fillId="6" borderId="7" xfId="7" applyNumberFormat="1" applyFont="1" applyFill="1" applyBorder="1" applyAlignment="1" applyProtection="1">
      <alignment horizontal="center" vertical="center"/>
    </xf>
    <xf numFmtId="0" fontId="12" fillId="7" borderId="7" xfId="7" applyNumberFormat="1" applyFont="1" applyFill="1" applyBorder="1" applyAlignment="1" applyProtection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13" borderId="0" xfId="0" applyFont="1" applyFill="1" applyAlignment="1">
      <alignment horizontal="center" vertical="center"/>
    </xf>
    <xf numFmtId="0" fontId="32" fillId="15" borderId="0" xfId="0" applyFont="1" applyFill="1" applyAlignment="1">
      <alignment horizontal="center" vertical="center"/>
    </xf>
    <xf numFmtId="0" fontId="31" fillId="16" borderId="0" xfId="0" applyFont="1" applyFill="1" applyAlignment="1">
      <alignment horizontal="center" vertical="center"/>
    </xf>
    <xf numFmtId="0" fontId="31" fillId="17" borderId="0" xfId="0" applyFont="1" applyFill="1" applyAlignment="1">
      <alignment horizontal="center" vertical="center"/>
    </xf>
    <xf numFmtId="0" fontId="35" fillId="12" borderId="0" xfId="0" applyFont="1" applyFill="1" applyAlignment="1">
      <alignment horizontal="center" vertical="center"/>
    </xf>
    <xf numFmtId="0" fontId="36" fillId="14" borderId="0" xfId="0" applyFont="1" applyFill="1" applyAlignment="1">
      <alignment horizontal="center" vertical="center"/>
    </xf>
    <xf numFmtId="0" fontId="3" fillId="0" borderId="0" xfId="0" applyFont="1" applyBorder="1"/>
    <xf numFmtId="0" fontId="35" fillId="12" borderId="0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6" fillId="14" borderId="0" xfId="0" applyFont="1" applyFill="1" applyBorder="1" applyAlignment="1">
      <alignment horizontal="center" vertical="center"/>
    </xf>
    <xf numFmtId="0" fontId="31" fillId="17" borderId="0" xfId="0" applyFont="1" applyFill="1" applyBorder="1" applyAlignment="1">
      <alignment horizontal="center" vertical="center"/>
    </xf>
    <xf numFmtId="0" fontId="32" fillId="15" borderId="0" xfId="0" applyFont="1" applyFill="1" applyBorder="1" applyAlignment="1">
      <alignment horizontal="center" vertical="center"/>
    </xf>
    <xf numFmtId="0" fontId="31" fillId="16" borderId="0" xfId="0" applyFont="1" applyFill="1" applyBorder="1" applyAlignment="1">
      <alignment horizontal="center" vertical="center"/>
    </xf>
    <xf numFmtId="0" fontId="31" fillId="13" borderId="0" xfId="0" applyFont="1" applyFill="1" applyBorder="1" applyAlignment="1">
      <alignment horizontal="center" vertical="center"/>
    </xf>
    <xf numFmtId="0" fontId="34" fillId="17" borderId="27" xfId="0" applyFont="1" applyFill="1" applyBorder="1" applyAlignment="1">
      <alignment horizontal="center" vertical="center"/>
    </xf>
    <xf numFmtId="0" fontId="33" fillId="15" borderId="33" xfId="0" applyFont="1" applyFill="1" applyBorder="1" applyAlignment="1">
      <alignment horizontal="center" vertical="center"/>
    </xf>
    <xf numFmtId="0" fontId="33" fillId="12" borderId="38" xfId="0" applyFont="1" applyFill="1" applyBorder="1" applyAlignment="1">
      <alignment horizontal="center" vertical="center"/>
    </xf>
    <xf numFmtId="0" fontId="34" fillId="14" borderId="20" xfId="0" applyFont="1" applyFill="1" applyBorder="1" applyAlignment="1">
      <alignment horizontal="center" vertical="center"/>
    </xf>
    <xf numFmtId="0" fontId="33" fillId="15" borderId="0" xfId="0" applyFont="1" applyFill="1" applyBorder="1" applyAlignment="1">
      <alignment horizontal="center" vertical="center"/>
    </xf>
    <xf numFmtId="0" fontId="34" fillId="16" borderId="0" xfId="0" applyFont="1" applyFill="1" applyBorder="1" applyAlignment="1">
      <alignment horizontal="center" vertical="center"/>
    </xf>
    <xf numFmtId="0" fontId="31" fillId="13" borderId="41" xfId="0" applyFont="1" applyFill="1" applyBorder="1" applyAlignment="1">
      <alignment horizontal="center" vertical="center"/>
    </xf>
    <xf numFmtId="0" fontId="3" fillId="18" borderId="16" xfId="0" applyFont="1" applyFill="1" applyBorder="1"/>
    <xf numFmtId="0" fontId="3" fillId="19" borderId="39" xfId="0" applyFont="1" applyFill="1" applyBorder="1"/>
    <xf numFmtId="0" fontId="39" fillId="19" borderId="21" xfId="0" applyFont="1" applyFill="1" applyBorder="1" applyAlignment="1">
      <alignment vertical="center"/>
    </xf>
    <xf numFmtId="0" fontId="3" fillId="19" borderId="22" xfId="0" applyFont="1" applyFill="1" applyBorder="1" applyAlignment="1">
      <alignment vertical="center"/>
    </xf>
    <xf numFmtId="0" fontId="3" fillId="19" borderId="24" xfId="0" applyFont="1" applyFill="1" applyBorder="1" applyAlignment="1">
      <alignment vertical="center"/>
    </xf>
    <xf numFmtId="0" fontId="3" fillId="19" borderId="23" xfId="0" applyFont="1" applyFill="1" applyBorder="1" applyAlignment="1">
      <alignment vertical="center"/>
    </xf>
    <xf numFmtId="0" fontId="3" fillId="20" borderId="26" xfId="0" applyFont="1" applyFill="1" applyBorder="1"/>
    <xf numFmtId="0" fontId="40" fillId="20" borderId="25" xfId="0" applyFont="1" applyFill="1" applyBorder="1" applyAlignment="1">
      <alignment vertical="center"/>
    </xf>
    <xf numFmtId="0" fontId="3" fillId="20" borderId="25" xfId="0" applyFont="1" applyFill="1" applyBorder="1" applyAlignment="1">
      <alignment vertical="center"/>
    </xf>
    <xf numFmtId="0" fontId="3" fillId="20" borderId="28" xfId="0" applyFont="1" applyFill="1" applyBorder="1" applyAlignment="1">
      <alignment vertical="center"/>
    </xf>
    <xf numFmtId="0" fontId="3" fillId="20" borderId="30" xfId="0" applyFont="1" applyFill="1" applyBorder="1" applyAlignment="1">
      <alignment vertical="center"/>
    </xf>
    <xf numFmtId="0" fontId="3" fillId="20" borderId="29" xfId="0" applyFont="1" applyFill="1" applyBorder="1" applyAlignment="1">
      <alignment vertical="center"/>
    </xf>
    <xf numFmtId="0" fontId="3" fillId="20" borderId="31" xfId="0" applyFont="1" applyFill="1" applyBorder="1" applyAlignment="1">
      <alignment vertical="center"/>
    </xf>
    <xf numFmtId="0" fontId="3" fillId="21" borderId="34" xfId="0" applyFont="1" applyFill="1" applyBorder="1"/>
    <xf numFmtId="0" fontId="41" fillId="21" borderId="32" xfId="0" applyFont="1" applyFill="1" applyBorder="1" applyAlignment="1">
      <alignment vertical="center"/>
    </xf>
    <xf numFmtId="0" fontId="3" fillId="21" borderId="32" xfId="0" applyFont="1" applyFill="1" applyBorder="1" applyAlignment="1">
      <alignment vertical="center"/>
    </xf>
    <xf numFmtId="0" fontId="3" fillId="21" borderId="37" xfId="0" applyFont="1" applyFill="1" applyBorder="1" applyAlignment="1">
      <alignment vertical="center"/>
    </xf>
    <xf numFmtId="0" fontId="3" fillId="21" borderId="35" xfId="0" applyFont="1" applyFill="1" applyBorder="1" applyAlignment="1">
      <alignment vertical="center"/>
    </xf>
    <xf numFmtId="0" fontId="3" fillId="21" borderId="36" xfId="0" applyFont="1" applyFill="1" applyBorder="1" applyAlignment="1">
      <alignment vertical="center"/>
    </xf>
    <xf numFmtId="0" fontId="3" fillId="22" borderId="45" xfId="0" applyFont="1" applyFill="1" applyBorder="1"/>
    <xf numFmtId="0" fontId="42" fillId="22" borderId="40" xfId="0" applyFont="1" applyFill="1" applyBorder="1" applyAlignment="1">
      <alignment vertical="center"/>
    </xf>
    <xf numFmtId="0" fontId="3" fillId="22" borderId="40" xfId="0" applyFont="1" applyFill="1" applyBorder="1" applyAlignment="1">
      <alignment vertical="center"/>
    </xf>
    <xf numFmtId="0" fontId="3" fillId="22" borderId="43" xfId="0" applyFont="1" applyFill="1" applyBorder="1" applyAlignment="1">
      <alignment vertical="center"/>
    </xf>
    <xf numFmtId="0" fontId="3" fillId="22" borderId="42" xfId="0" applyFont="1" applyFill="1" applyBorder="1" applyAlignment="1">
      <alignment vertical="center"/>
    </xf>
    <xf numFmtId="0" fontId="3" fillId="22" borderId="44" xfId="0" applyFont="1" applyFill="1" applyBorder="1" applyAlignment="1">
      <alignment vertical="center"/>
    </xf>
    <xf numFmtId="0" fontId="37" fillId="23" borderId="46" xfId="0" applyFont="1" applyFill="1" applyBorder="1" applyAlignment="1">
      <alignment vertical="center"/>
    </xf>
    <xf numFmtId="0" fontId="3" fillId="23" borderId="46" xfId="0" applyFont="1" applyFill="1" applyBorder="1" applyAlignment="1">
      <alignment vertical="center"/>
    </xf>
    <xf numFmtId="0" fontId="34" fillId="16" borderId="47" xfId="0" applyFont="1" applyFill="1" applyBorder="1" applyAlignment="1">
      <alignment horizontal="center" vertical="center"/>
    </xf>
    <xf numFmtId="0" fontId="3" fillId="23" borderId="49" xfId="0" applyFont="1" applyFill="1" applyBorder="1" applyAlignment="1">
      <alignment vertical="center"/>
    </xf>
    <xf numFmtId="0" fontId="3" fillId="23" borderId="48" xfId="0" applyFont="1" applyFill="1" applyBorder="1" applyAlignment="1">
      <alignment vertical="center"/>
    </xf>
    <xf numFmtId="0" fontId="3" fillId="23" borderId="51" xfId="0" applyFont="1" applyFill="1" applyBorder="1" applyAlignment="1">
      <alignment vertical="center"/>
    </xf>
    <xf numFmtId="0" fontId="3" fillId="23" borderId="50" xfId="0" applyFont="1" applyFill="1" applyBorder="1"/>
    <xf numFmtId="0" fontId="12" fillId="0" borderId="0" xfId="7" applyFont="1" applyAlignment="1" applyProtection="1">
      <alignment horizontal="center" vertical="center" wrapText="1"/>
      <protection locked="0"/>
    </xf>
    <xf numFmtId="0" fontId="30" fillId="0" borderId="7" xfId="7" applyFont="1" applyBorder="1" applyAlignment="1" applyProtection="1">
      <alignment horizontal="center" vertical="center"/>
      <protection locked="0"/>
    </xf>
    <xf numFmtId="0" fontId="17" fillId="0" borderId="0" xfId="7" applyFont="1" applyBorder="1" applyAlignment="1" applyProtection="1">
      <alignment horizontal="center" vertical="center"/>
      <protection locked="0"/>
    </xf>
    <xf numFmtId="0" fontId="12" fillId="0" borderId="0" xfId="7" applyFont="1" applyFill="1" applyBorder="1" applyAlignment="1" applyProtection="1">
      <alignment horizontal="center" vertical="center"/>
      <protection locked="0"/>
    </xf>
    <xf numFmtId="0" fontId="12" fillId="0" borderId="0" xfId="7" applyNumberFormat="1" applyFont="1" applyFill="1" applyBorder="1" applyAlignment="1" applyProtection="1">
      <alignment horizontal="center" vertical="center"/>
      <protection locked="0"/>
    </xf>
    <xf numFmtId="0" fontId="44" fillId="0" borderId="7" xfId="7" applyFont="1" applyBorder="1" applyAlignment="1" applyProtection="1">
      <alignment vertical="center"/>
    </xf>
    <xf numFmtId="0" fontId="44" fillId="0" borderId="0" xfId="7" applyFont="1" applyFill="1" applyBorder="1" applyAlignment="1" applyProtection="1">
      <alignment vertical="center"/>
      <protection locked="0"/>
    </xf>
    <xf numFmtId="0" fontId="46" fillId="0" borderId="7" xfId="7" applyFont="1" applyFill="1" applyBorder="1" applyAlignment="1" applyProtection="1">
      <alignment horizontal="center" vertical="center"/>
    </xf>
    <xf numFmtId="0" fontId="5" fillId="6" borderId="7" xfId="7" applyFont="1" applyFill="1" applyBorder="1" applyAlignment="1" applyProtection="1">
      <alignment horizontal="center" vertical="center"/>
    </xf>
    <xf numFmtId="0" fontId="5" fillId="7" borderId="7" xfId="7" applyFont="1" applyFill="1" applyBorder="1" applyAlignment="1" applyProtection="1">
      <alignment horizontal="center" vertical="center"/>
    </xf>
    <xf numFmtId="171" fontId="5" fillId="6" borderId="7" xfId="7" applyNumberFormat="1" applyFont="1" applyFill="1" applyBorder="1" applyAlignment="1" applyProtection="1">
      <alignment horizontal="center" vertical="center"/>
    </xf>
    <xf numFmtId="171" fontId="5" fillId="7" borderId="7" xfId="7" applyNumberFormat="1" applyFont="1" applyFill="1" applyBorder="1" applyAlignment="1" applyProtection="1">
      <alignment horizontal="center" vertical="center"/>
    </xf>
    <xf numFmtId="0" fontId="44" fillId="0" borderId="15" xfId="7" applyFont="1" applyBorder="1" applyAlignment="1" applyProtection="1">
      <alignment vertical="center"/>
    </xf>
    <xf numFmtId="0" fontId="12" fillId="6" borderId="15" xfId="7" applyNumberFormat="1" applyFont="1" applyFill="1" applyBorder="1" applyAlignment="1" applyProtection="1">
      <alignment horizontal="center" vertical="center"/>
    </xf>
    <xf numFmtId="0" fontId="12" fillId="7" borderId="15" xfId="7" applyNumberFormat="1" applyFont="1" applyFill="1" applyBorder="1" applyAlignment="1" applyProtection="1">
      <alignment horizontal="center" vertical="center"/>
    </xf>
    <xf numFmtId="0" fontId="15" fillId="0" borderId="3" xfId="7" applyNumberFormat="1" applyFont="1" applyFill="1" applyBorder="1" applyAlignment="1" applyProtection="1">
      <alignment horizontal="center" vertical="center"/>
      <protection locked="0"/>
    </xf>
    <xf numFmtId="49" fontId="12" fillId="0" borderId="3" xfId="7" applyNumberFormat="1" applyFont="1" applyFill="1" applyBorder="1" applyAlignment="1" applyProtection="1">
      <alignment vertical="center"/>
      <protection locked="0"/>
    </xf>
    <xf numFmtId="0" fontId="12" fillId="0" borderId="3" xfId="7" applyFont="1" applyFill="1" applyBorder="1" applyAlignment="1" applyProtection="1">
      <alignment horizontal="center" vertical="center"/>
      <protection locked="0"/>
    </xf>
    <xf numFmtId="0" fontId="12" fillId="0" borderId="3" xfId="7" applyNumberFormat="1" applyFont="1" applyFill="1" applyBorder="1" applyAlignment="1" applyProtection="1">
      <alignment horizontal="center" vertical="center"/>
      <protection locked="0"/>
    </xf>
    <xf numFmtId="2" fontId="12" fillId="0" borderId="3" xfId="7" applyNumberFormat="1" applyFont="1" applyFill="1" applyBorder="1" applyAlignment="1" applyProtection="1">
      <alignment horizontal="right" vertical="center"/>
      <protection locked="0"/>
    </xf>
    <xf numFmtId="169" fontId="12" fillId="0" borderId="3" xfId="7" applyNumberFormat="1" applyFont="1" applyFill="1" applyBorder="1" applyAlignment="1" applyProtection="1">
      <alignment vertical="center"/>
      <protection locked="0"/>
    </xf>
    <xf numFmtId="2" fontId="12" fillId="0" borderId="3" xfId="7" applyNumberFormat="1" applyFont="1" applyFill="1" applyBorder="1" applyAlignment="1" applyProtection="1">
      <alignment vertical="center"/>
      <protection locked="0"/>
    </xf>
    <xf numFmtId="49" fontId="48" fillId="0" borderId="3" xfId="7" applyNumberFormat="1" applyFont="1" applyFill="1" applyBorder="1" applyAlignment="1" applyProtection="1">
      <alignment horizontal="center" vertical="center"/>
      <protection locked="0"/>
    </xf>
    <xf numFmtId="170" fontId="5" fillId="10" borderId="6" xfId="7" applyNumberFormat="1" applyFont="1" applyFill="1" applyBorder="1" applyAlignment="1" applyProtection="1">
      <alignment vertical="center"/>
    </xf>
    <xf numFmtId="0" fontId="12" fillId="0" borderId="0" xfId="7" applyFont="1" applyAlignment="1" applyProtection="1">
      <alignment horizontal="center" vertical="center"/>
    </xf>
    <xf numFmtId="171" fontId="12" fillId="7" borderId="0" xfId="7" applyNumberFormat="1" applyFont="1" applyFill="1" applyAlignment="1" applyProtection="1">
      <alignment vertical="center"/>
    </xf>
    <xf numFmtId="0" fontId="6" fillId="0" borderId="9" xfId="7" applyFont="1" applyBorder="1" applyAlignment="1" applyProtection="1">
      <alignment horizontal="center" vertical="center"/>
      <protection locked="0"/>
    </xf>
    <xf numFmtId="0" fontId="12" fillId="6" borderId="54" xfId="7" applyNumberFormat="1" applyFont="1" applyFill="1" applyBorder="1" applyAlignment="1" applyProtection="1">
      <alignment horizontal="center" vertical="center"/>
    </xf>
    <xf numFmtId="0" fontId="12" fillId="7" borderId="54" xfId="7" applyNumberFormat="1" applyFont="1" applyFill="1" applyBorder="1" applyAlignment="1" applyProtection="1">
      <alignment horizontal="center" vertical="center"/>
    </xf>
    <xf numFmtId="2" fontId="12" fillId="3" borderId="15" xfId="7" applyNumberFormat="1" applyFont="1" applyFill="1" applyBorder="1" applyAlignment="1" applyProtection="1">
      <alignment vertical="center"/>
    </xf>
    <xf numFmtId="0" fontId="12" fillId="0" borderId="0" xfId="7" applyAlignment="1" applyProtection="1">
      <alignment horizontal="left" vertical="center"/>
      <protection locked="0"/>
    </xf>
    <xf numFmtId="43" fontId="0" fillId="0" borderId="0" xfId="8" applyFont="1" applyAlignment="1" applyProtection="1">
      <alignment horizontal="left"/>
      <protection locked="0"/>
    </xf>
    <xf numFmtId="0" fontId="11" fillId="0" borderId="0" xfId="7" applyFont="1" applyAlignment="1" applyProtection="1">
      <alignment horizontal="left" vertical="center"/>
      <protection locked="0"/>
    </xf>
    <xf numFmtId="0" fontId="11" fillId="0" borderId="0" xfId="7" applyFont="1" applyAlignment="1" applyProtection="1">
      <alignment vertical="center"/>
      <protection locked="0"/>
    </xf>
    <xf numFmtId="0" fontId="11" fillId="0" borderId="0" xfId="7" applyFont="1" applyBorder="1" applyAlignment="1" applyProtection="1">
      <alignment horizontal="left" vertical="center"/>
      <protection locked="0"/>
    </xf>
    <xf numFmtId="0" fontId="27" fillId="0" borderId="0" xfId="7" applyFont="1" applyBorder="1" applyAlignment="1" applyProtection="1">
      <alignment vertical="center"/>
      <protection locked="0"/>
    </xf>
    <xf numFmtId="0" fontId="6" fillId="0" borderId="14" xfId="7" applyFont="1" applyFill="1" applyBorder="1" applyAlignment="1" applyProtection="1">
      <alignment horizontal="right" vertical="center"/>
      <protection locked="0"/>
    </xf>
    <xf numFmtId="0" fontId="12" fillId="0" borderId="0" xfId="7" applyFont="1" applyProtection="1">
      <protection locked="0"/>
    </xf>
    <xf numFmtId="0" fontId="7" fillId="10" borderId="7" xfId="7" applyFont="1" applyFill="1" applyBorder="1" applyAlignment="1" applyProtection="1">
      <alignment horizontal="right" vertical="center"/>
      <protection locked="0"/>
    </xf>
    <xf numFmtId="0" fontId="7" fillId="8" borderId="9" xfId="7" applyFont="1" applyFill="1" applyBorder="1" applyAlignment="1" applyProtection="1">
      <alignment horizontal="center" vertical="center" textRotation="90"/>
      <protection locked="0"/>
    </xf>
    <xf numFmtId="0" fontId="7" fillId="6" borderId="7" xfId="7" applyFont="1" applyFill="1" applyBorder="1" applyAlignment="1" applyProtection="1">
      <alignment horizontal="right" vertical="center"/>
      <protection locked="0"/>
    </xf>
    <xf numFmtId="0" fontId="28" fillId="2" borderId="9" xfId="7" applyFont="1" applyFill="1" applyBorder="1" applyAlignment="1" applyProtection="1">
      <alignment horizontal="right" vertical="center"/>
      <protection locked="0"/>
    </xf>
    <xf numFmtId="0" fontId="7" fillId="7" borderId="7" xfId="7" applyFont="1" applyFill="1" applyBorder="1" applyAlignment="1" applyProtection="1">
      <alignment horizontal="right" vertical="center"/>
      <protection locked="0"/>
    </xf>
    <xf numFmtId="0" fontId="29" fillId="9" borderId="1" xfId="7" applyFont="1" applyFill="1" applyBorder="1" applyAlignment="1" applyProtection="1">
      <alignment horizontal="center" vertical="center"/>
      <protection locked="0"/>
    </xf>
    <xf numFmtId="0" fontId="21" fillId="0" borderId="0" xfId="7" applyFont="1" applyFill="1" applyBorder="1" applyAlignment="1" applyProtection="1">
      <alignment horizontal="right" vertical="center"/>
      <protection locked="0"/>
    </xf>
    <xf numFmtId="0" fontId="21" fillId="0" borderId="0" xfId="7" applyFont="1" applyFill="1" applyBorder="1" applyAlignment="1" applyProtection="1">
      <alignment horizontal="center" vertical="center"/>
      <protection locked="0"/>
    </xf>
    <xf numFmtId="0" fontId="12" fillId="0" borderId="0" xfId="7" applyFont="1" applyFill="1" applyProtection="1">
      <protection locked="0"/>
    </xf>
    <xf numFmtId="43" fontId="0" fillId="0" borderId="0" xfId="8" applyFont="1" applyBorder="1" applyAlignment="1" applyProtection="1">
      <alignment horizontal="left"/>
      <protection locked="0"/>
    </xf>
    <xf numFmtId="0" fontId="12" fillId="0" borderId="0" xfId="7" applyAlignment="1" applyProtection="1">
      <alignment wrapText="1"/>
      <protection locked="0"/>
    </xf>
    <xf numFmtId="0" fontId="19" fillId="6" borderId="4" xfId="7" applyFont="1" applyFill="1" applyBorder="1" applyAlignment="1" applyProtection="1">
      <alignment horizontal="center" vertical="center" textRotation="90"/>
      <protection locked="0"/>
    </xf>
    <xf numFmtId="0" fontId="21" fillId="7" borderId="9" xfId="7" applyFont="1" applyFill="1" applyBorder="1" applyAlignment="1" applyProtection="1">
      <alignment horizontal="center" vertical="center" textRotation="90"/>
      <protection locked="0"/>
    </xf>
    <xf numFmtId="0" fontId="13" fillId="25" borderId="1" xfId="7" applyFont="1" applyFill="1" applyBorder="1" applyAlignment="1" applyProtection="1">
      <alignment horizontal="center" vertical="center" textRotation="90"/>
      <protection locked="0"/>
    </xf>
    <xf numFmtId="0" fontId="25" fillId="0" borderId="0" xfId="7" applyFont="1" applyFill="1" applyBorder="1" applyAlignment="1" applyProtection="1">
      <alignment horizontal="center" vertical="center" textRotation="90"/>
      <protection locked="0"/>
    </xf>
    <xf numFmtId="0" fontId="12" fillId="0" borderId="0" xfId="7" applyBorder="1" applyProtection="1">
      <protection locked="0"/>
    </xf>
    <xf numFmtId="0" fontId="12" fillId="0" borderId="0" xfId="7" applyBorder="1" applyAlignment="1" applyProtection="1">
      <alignment horizontal="left" vertical="center"/>
      <protection locked="0"/>
    </xf>
    <xf numFmtId="0" fontId="12" fillId="0" borderId="0" xfId="7" applyBorder="1" applyAlignment="1" applyProtection="1">
      <alignment horizontal="center"/>
      <protection locked="0"/>
    </xf>
    <xf numFmtId="0" fontId="12" fillId="0" borderId="0" xfId="7" applyBorder="1" applyAlignment="1" applyProtection="1">
      <alignment horizontal="center" vertical="center"/>
      <protection locked="0"/>
    </xf>
    <xf numFmtId="0" fontId="12" fillId="0" borderId="0" xfId="7" applyAlignment="1" applyProtection="1">
      <alignment horizontal="center" vertical="center" wrapText="1"/>
      <protection locked="0"/>
    </xf>
    <xf numFmtId="14" fontId="12" fillId="0" borderId="7" xfId="7" applyNumberFormat="1" applyFont="1" applyFill="1" applyBorder="1" applyAlignment="1" applyProtection="1">
      <alignment horizontal="center" vertical="center"/>
      <protection locked="0"/>
    </xf>
    <xf numFmtId="0" fontId="12" fillId="0" borderId="7" xfId="7" applyFont="1" applyFill="1" applyBorder="1" applyAlignment="1" applyProtection="1">
      <alignment horizontal="center" vertical="center"/>
      <protection locked="0"/>
    </xf>
    <xf numFmtId="0" fontId="5" fillId="0" borderId="6" xfId="7" applyFont="1" applyFill="1" applyBorder="1" applyAlignment="1" applyProtection="1">
      <alignment horizontal="center" vertical="center"/>
      <protection locked="0"/>
    </xf>
    <xf numFmtId="0" fontId="12" fillId="0" borderId="5" xfId="7" applyFont="1" applyFill="1" applyBorder="1" applyAlignment="1" applyProtection="1">
      <alignment horizontal="center" vertical="center"/>
      <protection locked="0"/>
    </xf>
    <xf numFmtId="0" fontId="5" fillId="0" borderId="6" xfId="7" applyNumberFormat="1" applyFont="1" applyFill="1" applyBorder="1" applyAlignment="1" applyProtection="1">
      <alignment horizontal="center" vertical="center"/>
      <protection locked="0"/>
    </xf>
    <xf numFmtId="0" fontId="12" fillId="0" borderId="7" xfId="7" applyFont="1" applyFill="1" applyBorder="1" applyAlignment="1" applyProtection="1">
      <alignment vertical="center" wrapText="1"/>
      <protection locked="0"/>
    </xf>
    <xf numFmtId="0" fontId="6" fillId="24" borderId="56" xfId="7" applyFont="1" applyFill="1" applyBorder="1" applyAlignment="1" applyProtection="1">
      <alignment horizontal="center" vertical="center" textRotation="90"/>
      <protection locked="0"/>
    </xf>
    <xf numFmtId="0" fontId="7" fillId="26" borderId="56" xfId="7" applyNumberFormat="1" applyFont="1" applyFill="1" applyBorder="1" applyAlignment="1" applyProtection="1">
      <alignment horizontal="center" vertical="center" wrapText="1"/>
      <protection locked="0"/>
    </xf>
    <xf numFmtId="0" fontId="7" fillId="26" borderId="56" xfId="7" applyNumberFormat="1" applyFont="1" applyFill="1" applyBorder="1" applyAlignment="1" applyProtection="1">
      <alignment horizontal="center" vertical="center"/>
      <protection locked="0"/>
    </xf>
    <xf numFmtId="0" fontId="47" fillId="26" borderId="58" xfId="7" applyFont="1" applyFill="1" applyBorder="1" applyAlignment="1" applyProtection="1">
      <alignment horizontal="center" vertical="center" textRotation="90"/>
      <protection locked="0"/>
    </xf>
    <xf numFmtId="0" fontId="0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12" fillId="0" borderId="6" xfId="7" applyFont="1" applyFill="1" applyBorder="1" applyAlignment="1" applyProtection="1">
      <alignment horizontal="center" vertical="center"/>
      <protection locked="0"/>
    </xf>
    <xf numFmtId="0" fontId="7" fillId="27" borderId="55" xfId="7" applyNumberFormat="1" applyFont="1" applyFill="1" applyBorder="1" applyAlignment="1" applyProtection="1">
      <alignment horizontal="center" vertical="center" wrapText="1"/>
      <protection locked="0"/>
    </xf>
    <xf numFmtId="0" fontId="5" fillId="27" borderId="57" xfId="7" applyNumberFormat="1" applyFont="1" applyFill="1" applyBorder="1" applyAlignment="1" applyProtection="1">
      <alignment horizontal="center" vertical="center" textRotation="90"/>
      <protection locked="0"/>
    </xf>
    <xf numFmtId="0" fontId="5" fillId="27" borderId="57" xfId="7" applyFont="1" applyFill="1" applyBorder="1" applyAlignment="1" applyProtection="1">
      <alignment horizontal="center" vertical="center" textRotation="90"/>
      <protection locked="0"/>
    </xf>
    <xf numFmtId="0" fontId="5" fillId="27" borderId="60" xfId="7" applyFont="1" applyFill="1" applyBorder="1" applyAlignment="1" applyProtection="1">
      <alignment horizontal="center" vertical="center" textRotation="90"/>
      <protection locked="0"/>
    </xf>
    <xf numFmtId="0" fontId="7" fillId="27" borderId="59" xfId="7" applyFont="1" applyFill="1" applyBorder="1" applyAlignment="1" applyProtection="1">
      <alignment horizontal="center" vertical="center"/>
      <protection locked="0"/>
    </xf>
    <xf numFmtId="0" fontId="7" fillId="27" borderId="57" xfId="7" applyNumberFormat="1" applyFont="1" applyFill="1" applyBorder="1" applyAlignment="1" applyProtection="1">
      <alignment horizontal="center" vertical="center" wrapText="1"/>
      <protection locked="0"/>
    </xf>
    <xf numFmtId="0" fontId="43" fillId="11" borderId="13" xfId="7" applyNumberFormat="1" applyFont="1" applyFill="1" applyBorder="1" applyAlignment="1" applyProtection="1">
      <alignment horizontal="center" vertical="center" wrapText="1"/>
      <protection locked="0"/>
    </xf>
    <xf numFmtId="0" fontId="43" fillId="11" borderId="12" xfId="7" applyNumberFormat="1" applyFont="1" applyFill="1" applyBorder="1" applyAlignment="1" applyProtection="1">
      <alignment horizontal="center" vertical="center" wrapText="1"/>
      <protection locked="0"/>
    </xf>
    <xf numFmtId="168" fontId="43" fillId="11" borderId="11" xfId="7" applyNumberFormat="1" applyFont="1" applyFill="1" applyBorder="1" applyAlignment="1" applyProtection="1">
      <alignment horizontal="center" vertical="center" wrapText="1"/>
      <protection locked="0"/>
    </xf>
    <xf numFmtId="0" fontId="6" fillId="7" borderId="52" xfId="7" applyFont="1" applyFill="1" applyBorder="1" applyAlignment="1" applyProtection="1">
      <alignment horizontal="center" vertical="center" textRotation="90"/>
      <protection locked="0"/>
    </xf>
    <xf numFmtId="0" fontId="45" fillId="11" borderId="10" xfId="7" applyFont="1" applyFill="1" applyBorder="1" applyAlignment="1" applyProtection="1">
      <alignment horizontal="center" vertical="center" wrapText="1"/>
      <protection locked="0"/>
    </xf>
    <xf numFmtId="0" fontId="44" fillId="0" borderId="3" xfId="7" applyFont="1" applyFill="1" applyBorder="1" applyAlignment="1" applyProtection="1">
      <alignment vertical="center"/>
      <protection locked="0"/>
    </xf>
    <xf numFmtId="2" fontId="14" fillId="0" borderId="0" xfId="7" applyNumberFormat="1" applyFont="1" applyFill="1" applyBorder="1" applyAlignment="1" applyProtection="1">
      <alignment horizontal="center" vertical="center"/>
      <protection locked="0"/>
    </xf>
    <xf numFmtId="0" fontId="12" fillId="10" borderId="5" xfId="7" applyFont="1" applyFill="1" applyBorder="1" applyAlignment="1" applyProtection="1">
      <alignment horizontal="center" vertical="center"/>
    </xf>
    <xf numFmtId="0" fontId="6" fillId="0" borderId="14" xfId="7" applyFont="1" applyBorder="1" applyAlignment="1" applyProtection="1">
      <alignment horizontal="center" vertical="center"/>
      <protection locked="0"/>
    </xf>
    <xf numFmtId="0" fontId="12" fillId="10" borderId="8" xfId="7" applyFont="1" applyFill="1" applyBorder="1" applyAlignment="1" applyProtection="1">
      <alignment horizontal="center" vertical="center"/>
    </xf>
    <xf numFmtId="0" fontId="12" fillId="10" borderId="63" xfId="7" applyFont="1" applyFill="1" applyBorder="1" applyAlignment="1" applyProtection="1">
      <alignment horizontal="center" vertical="center"/>
    </xf>
    <xf numFmtId="0" fontId="6" fillId="0" borderId="61" xfId="7" applyFont="1" applyBorder="1" applyAlignment="1" applyProtection="1">
      <alignment horizontal="center" vertical="center"/>
      <protection locked="0"/>
    </xf>
    <xf numFmtId="168" fontId="12" fillId="3" borderId="14" xfId="8" applyNumberFormat="1" applyFont="1" applyFill="1" applyBorder="1" applyAlignment="1" applyProtection="1">
      <alignment horizontal="center" vertical="center"/>
    </xf>
    <xf numFmtId="0" fontId="6" fillId="6" borderId="64" xfId="7" applyFont="1" applyFill="1" applyBorder="1" applyAlignment="1" applyProtection="1">
      <alignment horizontal="center" vertical="center" textRotation="90"/>
      <protection locked="0"/>
    </xf>
    <xf numFmtId="0" fontId="6" fillId="10" borderId="53" xfId="7" applyFont="1" applyFill="1" applyBorder="1" applyAlignment="1" applyProtection="1">
      <alignment horizontal="center" vertical="center" textRotation="90"/>
      <protection locked="0"/>
    </xf>
    <xf numFmtId="0" fontId="12" fillId="10" borderId="14" xfId="7" applyFont="1" applyFill="1" applyBorder="1" applyAlignment="1" applyProtection="1">
      <alignment horizontal="center" vertical="center"/>
    </xf>
    <xf numFmtId="0" fontId="12" fillId="6" borderId="14" xfId="7" applyFont="1" applyFill="1" applyBorder="1" applyAlignment="1" applyProtection="1">
      <alignment horizontal="center" vertical="center"/>
    </xf>
    <xf numFmtId="0" fontId="12" fillId="7" borderId="14" xfId="7" applyFont="1" applyFill="1" applyBorder="1" applyAlignment="1" applyProtection="1">
      <alignment horizontal="center" vertical="center"/>
    </xf>
    <xf numFmtId="0" fontId="50" fillId="28" borderId="12" xfId="7" applyNumberFormat="1" applyFont="1" applyFill="1" applyBorder="1" applyAlignment="1" applyProtection="1">
      <alignment horizontal="center" vertical="center" textRotation="90" wrapText="1"/>
      <protection locked="0"/>
    </xf>
    <xf numFmtId="0" fontId="23" fillId="0" borderId="0" xfId="7" applyFont="1" applyBorder="1" applyAlignment="1" applyProtection="1">
      <alignment horizontal="left" vertical="center" indent="2"/>
    </xf>
    <xf numFmtId="0" fontId="44" fillId="0" borderId="14" xfId="7" applyFont="1" applyBorder="1" applyAlignment="1" applyProtection="1">
      <alignment horizontal="center" vertical="center"/>
    </xf>
    <xf numFmtId="0" fontId="51" fillId="0" borderId="0" xfId="0" applyFont="1" applyAlignment="1" applyProtection="1">
      <alignment vertical="center"/>
      <protection locked="0"/>
    </xf>
    <xf numFmtId="0" fontId="24" fillId="0" borderId="0" xfId="7" applyFont="1" applyFill="1" applyBorder="1" applyAlignment="1" applyProtection="1">
      <alignment horizontal="center" vertical="center"/>
      <protection locked="0"/>
    </xf>
    <xf numFmtId="2" fontId="53" fillId="3" borderId="7" xfId="7" applyNumberFormat="1" applyFont="1" applyFill="1" applyBorder="1" applyAlignment="1" applyProtection="1">
      <alignment vertical="center"/>
    </xf>
    <xf numFmtId="0" fontId="12" fillId="0" borderId="0" xfId="7" applyFont="1" applyAlignment="1" applyProtection="1">
      <alignment horizontal="center"/>
      <protection locked="0"/>
    </xf>
    <xf numFmtId="0" fontId="52" fillId="28" borderId="58" xfId="7" applyFont="1" applyFill="1" applyBorder="1" applyAlignment="1" applyProtection="1">
      <alignment horizontal="center" vertical="center"/>
    </xf>
    <xf numFmtId="170" fontId="6" fillId="0" borderId="0" xfId="7" applyNumberFormat="1" applyFont="1" applyFill="1" applyBorder="1" applyAlignment="1" applyProtection="1">
      <alignment vertical="center"/>
      <protection locked="0"/>
    </xf>
    <xf numFmtId="0" fontId="6" fillId="0" borderId="0" xfId="7" applyFont="1" applyFill="1" applyBorder="1" applyAlignment="1" applyProtection="1">
      <alignment vertical="center"/>
      <protection locked="0"/>
    </xf>
    <xf numFmtId="0" fontId="12" fillId="0" borderId="0" xfId="7" applyFont="1" applyAlignment="1" applyProtection="1">
      <alignment horizontal="center" wrapText="1"/>
      <protection locked="0"/>
    </xf>
    <xf numFmtId="0" fontId="54" fillId="0" borderId="6" xfId="7" applyFont="1" applyBorder="1" applyAlignment="1" applyProtection="1">
      <alignment horizontal="center" vertical="center" wrapText="1"/>
      <protection locked="0"/>
    </xf>
    <xf numFmtId="0" fontId="54" fillId="0" borderId="5" xfId="7" applyFont="1" applyBorder="1" applyAlignment="1" applyProtection="1">
      <alignment horizontal="center" vertical="center" wrapText="1"/>
      <protection locked="0"/>
    </xf>
    <xf numFmtId="0" fontId="26" fillId="0" borderId="0" xfId="7" applyFont="1" applyAlignment="1" applyProtection="1">
      <alignment horizontal="center" vertical="center"/>
      <protection locked="0"/>
    </xf>
    <xf numFmtId="170" fontId="6" fillId="0" borderId="0" xfId="7" applyNumberFormat="1" applyFont="1" applyFill="1" applyBorder="1" applyAlignment="1" applyProtection="1">
      <alignment horizontal="center" vertical="center"/>
      <protection locked="0"/>
    </xf>
    <xf numFmtId="0" fontId="6" fillId="0" borderId="0" xfId="7" applyFont="1" applyFill="1" applyBorder="1" applyAlignment="1" applyProtection="1">
      <alignment horizontal="center" vertical="center"/>
      <protection locked="0"/>
    </xf>
    <xf numFmtId="0" fontId="20" fillId="0" borderId="0" xfId="7" applyFont="1" applyFill="1" applyBorder="1" applyAlignment="1" applyProtection="1">
      <alignment horizontal="center" vertical="center"/>
      <protection locked="0"/>
    </xf>
    <xf numFmtId="0" fontId="24" fillId="0" borderId="0" xfId="7" applyFont="1" applyFill="1" applyBorder="1" applyAlignment="1" applyProtection="1">
      <alignment horizontal="center" vertical="center"/>
      <protection locked="0"/>
    </xf>
    <xf numFmtId="0" fontId="27" fillId="0" borderId="0" xfId="7" applyFont="1" applyBorder="1" applyAlignment="1" applyProtection="1">
      <alignment horizontal="center" vertical="center"/>
      <protection locked="0"/>
    </xf>
    <xf numFmtId="170" fontId="5" fillId="10" borderId="6" xfId="7" applyNumberFormat="1" applyFont="1" applyFill="1" applyBorder="1" applyAlignment="1" applyProtection="1">
      <alignment horizontal="center" vertical="center"/>
    </xf>
    <xf numFmtId="170" fontId="5" fillId="10" borderId="5" xfId="7" applyNumberFormat="1" applyFont="1" applyFill="1" applyBorder="1" applyAlignment="1" applyProtection="1">
      <alignment horizontal="center" vertical="center"/>
    </xf>
    <xf numFmtId="4" fontId="55" fillId="0" borderId="0" xfId="7" applyNumberFormat="1" applyFont="1" applyFill="1" applyBorder="1" applyAlignment="1" applyProtection="1">
      <alignment horizontal="right" vertical="center"/>
    </xf>
    <xf numFmtId="0" fontId="38" fillId="18" borderId="19" xfId="0" applyFont="1" applyFill="1" applyBorder="1" applyAlignment="1">
      <alignment vertical="center"/>
    </xf>
    <xf numFmtId="0" fontId="38" fillId="18" borderId="17" xfId="0" applyFont="1" applyFill="1" applyBorder="1" applyAlignment="1">
      <alignment vertical="center"/>
    </xf>
    <xf numFmtId="0" fontId="38" fillId="18" borderId="18" xfId="0" applyFont="1" applyFill="1" applyBorder="1" applyAlignment="1">
      <alignment vertical="center"/>
    </xf>
    <xf numFmtId="49" fontId="12" fillId="5" borderId="6" xfId="7" applyNumberFormat="1" applyFont="1" applyFill="1" applyBorder="1" applyAlignment="1" applyProtection="1">
      <alignment vertical="center" wrapText="1"/>
      <protection locked="0"/>
    </xf>
    <xf numFmtId="49" fontId="12" fillId="4" borderId="6" xfId="7" applyNumberFormat="1" applyFont="1" applyFill="1" applyBorder="1" applyAlignment="1" applyProtection="1">
      <alignment vertical="center" wrapText="1"/>
      <protection locked="0"/>
    </xf>
    <xf numFmtId="0" fontId="12" fillId="4" borderId="6" xfId="7" applyFont="1" applyFill="1" applyBorder="1" applyAlignment="1" applyProtection="1">
      <alignment vertical="center" wrapText="1"/>
      <protection locked="0"/>
    </xf>
    <xf numFmtId="0" fontId="12" fillId="5" borderId="6" xfId="7" applyFont="1" applyFill="1" applyBorder="1" applyAlignment="1" applyProtection="1">
      <alignment vertical="center" wrapText="1"/>
      <protection locked="0"/>
    </xf>
    <xf numFmtId="49" fontId="12" fillId="4" borderId="62" xfId="7" applyNumberFormat="1" applyFont="1" applyFill="1" applyBorder="1" applyAlignment="1" applyProtection="1">
      <alignment vertical="center" wrapText="1"/>
      <protection locked="0"/>
    </xf>
    <xf numFmtId="0" fontId="46" fillId="0" borderId="0" xfId="7" applyFont="1" applyAlignment="1" applyProtection="1">
      <alignment horizontal="center" vertical="center"/>
      <protection locked="0"/>
    </xf>
    <xf numFmtId="0" fontId="49" fillId="0" borderId="0" xfId="7" applyFont="1" applyAlignment="1" applyProtection="1">
      <alignment horizontal="right" vertical="center"/>
      <protection locked="0"/>
    </xf>
    <xf numFmtId="0" fontId="10" fillId="0" borderId="0" xfId="7" applyFont="1" applyAlignment="1" applyProtection="1">
      <alignment horizontal="center" vertical="center"/>
      <protection locked="0"/>
    </xf>
    <xf numFmtId="0" fontId="10" fillId="0" borderId="0" xfId="7" applyFont="1" applyAlignment="1" applyProtection="1">
      <alignment horizontal="left" vertical="center"/>
      <protection locked="0"/>
    </xf>
  </cellXfs>
  <cellStyles count="12">
    <cellStyle name="Euro" xfId="3"/>
    <cellStyle name="Milliers 2" xfId="8"/>
    <cellStyle name="Milliers 3" xfId="10"/>
    <cellStyle name="Normal" xfId="0" builtinId="0"/>
    <cellStyle name="Normal 2" xfId="1"/>
    <cellStyle name="Normal 2 2" xfId="4"/>
    <cellStyle name="Normal 2 3" xfId="5"/>
    <cellStyle name="Normal 3" xfId="2"/>
    <cellStyle name="Normal 4" xfId="6"/>
    <cellStyle name="Normal 4 2" xfId="11"/>
    <cellStyle name="Normal 5" xfId="7"/>
    <cellStyle name="Normal 6" xfId="9"/>
  </cellStyles>
  <dxfs count="8">
    <dxf>
      <fill>
        <patternFill>
          <bgColor theme="6" tint="0.59996337778862885"/>
        </patternFill>
      </fill>
      <border>
        <top style="thin">
          <color theme="6" tint="-0.24994659260841701"/>
        </top>
        <bottom style="thin">
          <color theme="6" tint="-0.24994659260841701"/>
        </bottom>
      </border>
    </dxf>
    <dxf>
      <fill>
        <patternFill>
          <bgColor theme="8" tint="0.79998168889431442"/>
        </patternFill>
      </fill>
      <border>
        <top style="thin">
          <color rgb="FF0070C0"/>
        </top>
        <bottom style="thin">
          <color rgb="FF0070C0"/>
        </bottom>
      </border>
    </dxf>
    <dxf>
      <fill>
        <patternFill>
          <bgColor rgb="FFEEE6ED"/>
        </patternFill>
      </fill>
    </dxf>
    <dxf>
      <fill>
        <patternFill>
          <bgColor theme="6" tint="0.59996337778862885"/>
        </patternFill>
      </fill>
      <border>
        <top style="thin">
          <color theme="6" tint="-0.24994659260841701"/>
        </top>
        <bottom style="thin">
          <color theme="6" tint="-0.24994659260841701"/>
        </bottom>
      </border>
    </dxf>
    <dxf>
      <fill>
        <patternFill>
          <bgColor theme="8" tint="0.79998168889431442"/>
        </patternFill>
      </fill>
      <border>
        <top style="thin">
          <color rgb="FF0070C0"/>
        </top>
        <bottom style="thin">
          <color rgb="FF0070C0"/>
        </bottom>
      </border>
    </dxf>
    <dxf>
      <fill>
        <patternFill>
          <bgColor rgb="FFEEE6ED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99999"/>
      <rgbColor rgb="00003366"/>
      <rgbColor rgb="00339966"/>
      <rgbColor rgb="00003300"/>
      <rgbColor rgb="00333300"/>
      <rgbColor rgb="00DC2300"/>
      <rgbColor rgb="00993366"/>
      <rgbColor rgb="00333399"/>
      <rgbColor rgb="00333333"/>
    </indexedColors>
    <mruColors>
      <color rgb="FF0000FF"/>
      <color rgb="FFDEDEDE"/>
      <color rgb="FFFFFFFF"/>
      <color rgb="FF0D243E"/>
      <color rgb="FFDAEEF3"/>
      <color rgb="FFD8E4BC"/>
      <color rgb="FFEEE6ED"/>
      <color rgb="FFCDCDCD"/>
      <color rgb="FFF3F3F3"/>
      <color rgb="FFEEEE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34637</xdr:colOff>
      <xdr:row>14</xdr:row>
      <xdr:rowOff>129886</xdr:rowOff>
    </xdr:from>
    <xdr:to>
      <xdr:col>14</xdr:col>
      <xdr:colOff>450273</xdr:colOff>
      <xdr:row>14</xdr:row>
      <xdr:rowOff>129886</xdr:rowOff>
    </xdr:to>
    <xdr:cxnSp macro="">
      <xdr:nvCxnSpPr>
        <xdr:cNvPr id="3" name="Connecteur droit avec flèche 2"/>
        <xdr:cNvCxnSpPr/>
      </xdr:nvCxnSpPr>
      <xdr:spPr>
        <a:xfrm>
          <a:off x="9507682" y="3567545"/>
          <a:ext cx="415636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34637</xdr:colOff>
      <xdr:row>15</xdr:row>
      <xdr:rowOff>103909</xdr:rowOff>
    </xdr:from>
    <xdr:to>
      <xdr:col>14</xdr:col>
      <xdr:colOff>450273</xdr:colOff>
      <xdr:row>15</xdr:row>
      <xdr:rowOff>103909</xdr:rowOff>
    </xdr:to>
    <xdr:cxnSp macro="">
      <xdr:nvCxnSpPr>
        <xdr:cNvPr id="4" name="Connecteur droit avec flèche 3"/>
        <xdr:cNvCxnSpPr/>
      </xdr:nvCxnSpPr>
      <xdr:spPr>
        <a:xfrm>
          <a:off x="9507682" y="3766704"/>
          <a:ext cx="415636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34637</xdr:colOff>
      <xdr:row>16</xdr:row>
      <xdr:rowOff>95249</xdr:rowOff>
    </xdr:from>
    <xdr:to>
      <xdr:col>14</xdr:col>
      <xdr:colOff>450273</xdr:colOff>
      <xdr:row>16</xdr:row>
      <xdr:rowOff>95249</xdr:rowOff>
    </xdr:to>
    <xdr:cxnSp macro="">
      <xdr:nvCxnSpPr>
        <xdr:cNvPr id="5" name="Connecteur droit avec flèche 4"/>
        <xdr:cNvCxnSpPr/>
      </xdr:nvCxnSpPr>
      <xdr:spPr>
        <a:xfrm>
          <a:off x="9507682" y="3983181"/>
          <a:ext cx="415636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34637</xdr:colOff>
      <xdr:row>17</xdr:row>
      <xdr:rowOff>95249</xdr:rowOff>
    </xdr:from>
    <xdr:to>
      <xdr:col>14</xdr:col>
      <xdr:colOff>450273</xdr:colOff>
      <xdr:row>17</xdr:row>
      <xdr:rowOff>95249</xdr:rowOff>
    </xdr:to>
    <xdr:cxnSp macro="">
      <xdr:nvCxnSpPr>
        <xdr:cNvPr id="6" name="Connecteur droit avec flèche 5"/>
        <xdr:cNvCxnSpPr/>
      </xdr:nvCxnSpPr>
      <xdr:spPr>
        <a:xfrm>
          <a:off x="9507682" y="4208317"/>
          <a:ext cx="415636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R487"/>
  <sheetViews>
    <sheetView showGridLines="0" zoomScale="95" zoomScaleNormal="95" workbookViewId="0">
      <pane ySplit="4" topLeftCell="A5" activePane="bottomLeft" state="frozen"/>
      <selection activeCell="A4" sqref="A4"/>
      <selection pane="bottomLeft" activeCell="B12" sqref="B12"/>
    </sheetView>
  </sheetViews>
  <sheetFormatPr baseColWidth="10" defaultColWidth="22.28515625" defaultRowHeight="12.75" x14ac:dyDescent="0.2"/>
  <cols>
    <col min="1" max="1" width="7" style="1" customWidth="1"/>
    <col min="2" max="2" width="40.5703125" style="1" customWidth="1"/>
    <col min="3" max="3" width="21" style="1" customWidth="1"/>
    <col min="4" max="4" width="10.42578125" style="1" customWidth="1"/>
    <col min="5" max="5" width="8.28515625" style="1" customWidth="1"/>
    <col min="6" max="6" width="8.5703125" style="26" bestFit="1" customWidth="1"/>
    <col min="7" max="7" width="4.28515625" style="5" customWidth="1"/>
    <col min="8" max="9" width="4.28515625" style="4" customWidth="1"/>
    <col min="10" max="10" width="8.42578125" style="3" customWidth="1"/>
    <col min="11" max="11" width="9" style="1" bestFit="1" customWidth="1"/>
    <col min="12" max="12" width="14.85546875" style="1" bestFit="1" customWidth="1"/>
    <col min="13" max="13" width="6.7109375" style="2" customWidth="1"/>
    <col min="14" max="15" width="22.28515625" style="1" hidden="1" customWidth="1"/>
    <col min="16" max="16" width="2.7109375" style="1" hidden="1" customWidth="1"/>
    <col min="17" max="17" width="22.28515625" style="1" hidden="1" customWidth="1"/>
    <col min="18" max="16384" width="22.28515625" style="1"/>
  </cols>
  <sheetData>
    <row r="1" spans="1:18" ht="43.5" customHeight="1" x14ac:dyDescent="0.2">
      <c r="C1" s="207"/>
      <c r="D1" s="211"/>
      <c r="E1" s="211"/>
      <c r="F1" s="106"/>
      <c r="G1" s="106"/>
      <c r="L1" s="2"/>
      <c r="M1" s="106"/>
    </row>
    <row r="2" spans="1:18" ht="38.25" customHeight="1" x14ac:dyDescent="0.2">
      <c r="B2" s="24"/>
      <c r="C2" s="107"/>
      <c r="D2" s="212"/>
      <c r="E2" s="213"/>
      <c r="F2" s="208">
        <f>SUM(F5:F463)</f>
        <v>50</v>
      </c>
      <c r="G2" s="198">
        <f>SUM(G5:G463)</f>
        <v>13</v>
      </c>
      <c r="H2" s="199">
        <f>SUM(H5:H463)</f>
        <v>3</v>
      </c>
      <c r="I2" s="200">
        <f>SUM(I5:I463)</f>
        <v>15</v>
      </c>
      <c r="J2" s="189"/>
      <c r="L2" s="195">
        <f>SUM(L5:L463)</f>
        <v>125</v>
      </c>
      <c r="M2" s="203">
        <f>SUM(M5:M463)</f>
        <v>25</v>
      </c>
      <c r="N2" s="108"/>
      <c r="O2" s="108"/>
      <c r="R2" s="202">
        <f>F2-G2+H2-I2</f>
        <v>25</v>
      </c>
    </row>
    <row r="3" spans="1:18" ht="17.25" customHeight="1" x14ac:dyDescent="0.2">
      <c r="L3" s="2"/>
      <c r="M3" s="23"/>
    </row>
    <row r="4" spans="1:18" s="22" customFormat="1" ht="93" customHeight="1" x14ac:dyDescent="0.2">
      <c r="A4" s="183" t="s">
        <v>26</v>
      </c>
      <c r="B4" s="184" t="s">
        <v>12</v>
      </c>
      <c r="C4" s="184" t="s">
        <v>25</v>
      </c>
      <c r="D4" s="184" t="s">
        <v>4</v>
      </c>
      <c r="E4" s="185" t="s">
        <v>3</v>
      </c>
      <c r="F4" s="201" t="s">
        <v>0</v>
      </c>
      <c r="G4" s="197" t="s">
        <v>75</v>
      </c>
      <c r="H4" s="196" t="s">
        <v>98</v>
      </c>
      <c r="I4" s="186" t="s">
        <v>86</v>
      </c>
      <c r="J4" s="184" t="s">
        <v>2</v>
      </c>
      <c r="K4" s="184" t="s">
        <v>1</v>
      </c>
      <c r="L4" s="185" t="s">
        <v>74</v>
      </c>
      <c r="M4" s="187" t="s">
        <v>73</v>
      </c>
      <c r="O4" s="49">
        <f>SUM(O5:O487)</f>
        <v>250</v>
      </c>
      <c r="Q4" s="49">
        <f>SUM(Q5:Q487)</f>
        <v>125</v>
      </c>
    </row>
    <row r="5" spans="1:18" s="18" customFormat="1" ht="18" customHeight="1" x14ac:dyDescent="0.2">
      <c r="A5" s="10">
        <v>1</v>
      </c>
      <c r="B5" s="13" t="s">
        <v>107</v>
      </c>
      <c r="C5" s="9" t="s">
        <v>125</v>
      </c>
      <c r="D5" s="9" t="s">
        <v>20</v>
      </c>
      <c r="E5" s="227" t="s">
        <v>5</v>
      </c>
      <c r="F5" s="191">
        <v>50</v>
      </c>
      <c r="G5" s="190">
        <f>SUMIF(Journal!$D$15:$D$446,$B$5:$B$487,Journal!$R$15:$R$446)</f>
        <v>13</v>
      </c>
      <c r="H5" s="50">
        <f>SUMIF(Journal!$D$15:$D$446,$B$5:$B$491,Journal!$J$15:$J$446)</f>
        <v>3</v>
      </c>
      <c r="I5" s="51">
        <f>SUMIF(Journal!$D$15:$D$446,$B$5:$B$491,Journal!$K$15:$K$446)</f>
        <v>15</v>
      </c>
      <c r="J5" s="8">
        <v>5</v>
      </c>
      <c r="K5" s="7">
        <v>4</v>
      </c>
      <c r="L5" s="6">
        <f>M5*J5</f>
        <v>125</v>
      </c>
      <c r="M5" s="111">
        <f>F5-G5+H5-I5</f>
        <v>25</v>
      </c>
      <c r="N5" s="41">
        <f>F5-M5</f>
        <v>25</v>
      </c>
      <c r="O5" s="44">
        <f>IFERROR(VLOOKUP(A5,Stock!$A$5:$M$487,10,0),0)*Stock!F5</f>
        <v>250</v>
      </c>
      <c r="Q5" s="44">
        <f>IFERROR(VLOOKUP(A5,Stock!$A$5:$M$487,10,0),0)*Stock!M5</f>
        <v>125</v>
      </c>
    </row>
    <row r="6" spans="1:18" s="18" customFormat="1" ht="18" customHeight="1" x14ac:dyDescent="0.2">
      <c r="A6" s="14">
        <v>2</v>
      </c>
      <c r="B6" s="13" t="s">
        <v>108</v>
      </c>
      <c r="C6" s="9" t="s">
        <v>126</v>
      </c>
      <c r="D6" s="13" t="s">
        <v>20</v>
      </c>
      <c r="E6" s="226" t="s">
        <v>5</v>
      </c>
      <c r="F6" s="191"/>
      <c r="G6" s="190">
        <f>SUMIF(Journal!$D$15:$D$446,$B$5:$B$487,Journal!$R$15:$R$446)</f>
        <v>0</v>
      </c>
      <c r="H6" s="50">
        <f>SUMIF(Journal!$D$15:$D$446,$B$5:$B$491,Journal!$J$15:$J$446)</f>
        <v>0</v>
      </c>
      <c r="I6" s="51">
        <f>SUMIF(Journal!$D$15:$D$446,$B$5:$B$491,Journal!$K$15:$K$446)</f>
        <v>0</v>
      </c>
      <c r="J6" s="12">
        <v>15</v>
      </c>
      <c r="K6" s="11">
        <v>12</v>
      </c>
      <c r="L6" s="6">
        <f t="shared" ref="L6:L68" si="0">M6*J6</f>
        <v>0</v>
      </c>
      <c r="M6" s="111">
        <f t="shared" ref="M6:M69" si="1">F6-G6+H6-I6</f>
        <v>0</v>
      </c>
      <c r="N6" s="41">
        <f t="shared" ref="N6:N69" si="2">F6-M6</f>
        <v>0</v>
      </c>
      <c r="O6" s="44">
        <f>IFERROR(VLOOKUP(A6,Stock!$A$5:$M$487,10,0),0)*Stock!F6</f>
        <v>0</v>
      </c>
      <c r="Q6" s="44">
        <f>IFERROR(VLOOKUP(A6,Stock!$A$5:$M$487,10,0),0)*Stock!M6</f>
        <v>0</v>
      </c>
    </row>
    <row r="7" spans="1:18" s="18" customFormat="1" ht="18" customHeight="1" x14ac:dyDescent="0.2">
      <c r="A7" s="10">
        <v>3</v>
      </c>
      <c r="B7" s="13" t="s">
        <v>109</v>
      </c>
      <c r="C7" s="9" t="s">
        <v>127</v>
      </c>
      <c r="D7" s="9" t="s">
        <v>20</v>
      </c>
      <c r="E7" s="227" t="s">
        <v>5</v>
      </c>
      <c r="F7" s="191"/>
      <c r="G7" s="190">
        <f>SUMIF(Journal!$D$15:$D$446,$B$5:$B$487,Journal!$R$15:$R$446)</f>
        <v>0</v>
      </c>
      <c r="H7" s="50">
        <f>SUMIF(Journal!$D$15:$D$446,$B$5:$B$491,Journal!$J$15:$J$446)</f>
        <v>0</v>
      </c>
      <c r="I7" s="51">
        <f>SUMIF(Journal!$D$15:$D$446,$B$5:$B$491,Journal!$K$15:$K$446)</f>
        <v>0</v>
      </c>
      <c r="J7" s="8">
        <v>5</v>
      </c>
      <c r="K7" s="7">
        <v>4</v>
      </c>
      <c r="L7" s="6">
        <f t="shared" si="0"/>
        <v>0</v>
      </c>
      <c r="M7" s="111">
        <f t="shared" si="1"/>
        <v>0</v>
      </c>
      <c r="N7" s="41">
        <f t="shared" si="2"/>
        <v>0</v>
      </c>
      <c r="O7" s="44">
        <f>IFERROR(VLOOKUP(A7,Stock!$A$5:$M$487,10,0),0)*Stock!F7</f>
        <v>0</v>
      </c>
      <c r="Q7" s="44">
        <f>IFERROR(VLOOKUP(A7,Stock!$A$5:$M$487,10,0),0)*Stock!M7</f>
        <v>0</v>
      </c>
    </row>
    <row r="8" spans="1:18" s="18" customFormat="1" ht="18" customHeight="1" x14ac:dyDescent="0.2">
      <c r="A8" s="14">
        <v>4</v>
      </c>
      <c r="B8" s="13" t="s">
        <v>110</v>
      </c>
      <c r="C8" s="9" t="s">
        <v>128</v>
      </c>
      <c r="D8" s="13" t="s">
        <v>70</v>
      </c>
      <c r="E8" s="226" t="s">
        <v>5</v>
      </c>
      <c r="F8" s="191"/>
      <c r="G8" s="190">
        <f>SUMIF(Journal!$D$15:$D$446,$B$5:$B$487,Journal!$R$15:$R$446)</f>
        <v>0</v>
      </c>
      <c r="H8" s="50">
        <f>SUMIF(Journal!$D$15:$D$446,$B$5:$B$491,Journal!$J$15:$J$446)</f>
        <v>0</v>
      </c>
      <c r="I8" s="51">
        <f>SUMIF(Journal!$D$15:$D$446,$B$5:$B$491,Journal!$K$15:$K$446)</f>
        <v>0</v>
      </c>
      <c r="J8" s="12">
        <v>9</v>
      </c>
      <c r="K8" s="11">
        <v>7.2</v>
      </c>
      <c r="L8" s="6">
        <f t="shared" si="0"/>
        <v>0</v>
      </c>
      <c r="M8" s="111">
        <f t="shared" si="1"/>
        <v>0</v>
      </c>
      <c r="N8" s="41">
        <f t="shared" si="2"/>
        <v>0</v>
      </c>
      <c r="O8" s="44">
        <f>IFERROR(VLOOKUP(A8,Stock!$A$5:$M$487,10,0),0)*Stock!F8</f>
        <v>0</v>
      </c>
      <c r="Q8" s="44">
        <f>IFERROR(VLOOKUP(A8,Stock!$A$5:$M$487,10,0),0)*Stock!M8</f>
        <v>0</v>
      </c>
    </row>
    <row r="9" spans="1:18" s="18" customFormat="1" ht="18" customHeight="1" x14ac:dyDescent="0.2">
      <c r="A9" s="10">
        <v>5</v>
      </c>
      <c r="B9" s="13" t="s">
        <v>111</v>
      </c>
      <c r="C9" s="9" t="s">
        <v>129</v>
      </c>
      <c r="D9" s="9" t="s">
        <v>72</v>
      </c>
      <c r="E9" s="227" t="s">
        <v>5</v>
      </c>
      <c r="F9" s="191"/>
      <c r="G9" s="190">
        <f>SUMIF(Journal!$D$15:$D$446,$B$5:$B$487,Journal!$R$15:$R$446)</f>
        <v>0</v>
      </c>
      <c r="H9" s="50">
        <f>SUMIF(Journal!$D$15:$D$446,$B$5:$B$491,Journal!$J$15:$J$446)</f>
        <v>0</v>
      </c>
      <c r="I9" s="51">
        <f>SUMIF(Journal!$D$15:$D$446,$B$5:$B$491,Journal!$K$15:$K$446)</f>
        <v>0</v>
      </c>
      <c r="J9" s="8">
        <v>5</v>
      </c>
      <c r="K9" s="7">
        <v>4</v>
      </c>
      <c r="L9" s="6">
        <f t="shared" si="0"/>
        <v>0</v>
      </c>
      <c r="M9" s="111">
        <f t="shared" si="1"/>
        <v>0</v>
      </c>
      <c r="N9" s="41">
        <f t="shared" si="2"/>
        <v>0</v>
      </c>
      <c r="O9" s="44">
        <f>IFERROR(VLOOKUP(A9,Stock!$A$5:$M$487,10,0),0)*Stock!F9</f>
        <v>0</v>
      </c>
      <c r="Q9" s="44">
        <f>IFERROR(VLOOKUP(A9,Stock!$A$5:$M$487,10,0),0)*Stock!M9</f>
        <v>0</v>
      </c>
    </row>
    <row r="10" spans="1:18" s="18" customFormat="1" ht="18" customHeight="1" x14ac:dyDescent="0.2">
      <c r="A10" s="14">
        <v>6</v>
      </c>
      <c r="B10" s="13" t="s">
        <v>112</v>
      </c>
      <c r="C10" s="9" t="s">
        <v>130</v>
      </c>
      <c r="D10" s="13" t="s">
        <v>48</v>
      </c>
      <c r="E10" s="226" t="s">
        <v>5</v>
      </c>
      <c r="F10" s="191"/>
      <c r="G10" s="190">
        <f>SUMIF(Journal!$D$15:$D$446,$B$5:$B$487,Journal!$R$15:$R$446)</f>
        <v>0</v>
      </c>
      <c r="H10" s="50">
        <f>SUMIF(Journal!$D$15:$D$446,$B$5:$B$491,Journal!$J$15:$J$446)</f>
        <v>0</v>
      </c>
      <c r="I10" s="51">
        <f>SUMIF(Journal!$D$15:$D$446,$B$5:$B$491,Journal!$K$15:$K$446)</f>
        <v>0</v>
      </c>
      <c r="J10" s="12">
        <v>3</v>
      </c>
      <c r="K10" s="11">
        <v>2.4</v>
      </c>
      <c r="L10" s="6">
        <f t="shared" si="0"/>
        <v>0</v>
      </c>
      <c r="M10" s="111">
        <f t="shared" si="1"/>
        <v>0</v>
      </c>
      <c r="N10" s="41">
        <f t="shared" si="2"/>
        <v>0</v>
      </c>
      <c r="O10" s="44">
        <f>IFERROR(VLOOKUP(A10,Stock!$A$5:$M$487,10,0),0)*Stock!F10</f>
        <v>0</v>
      </c>
      <c r="Q10" s="44">
        <f>IFERROR(VLOOKUP(A10,Stock!$A$5:$M$487,10,0),0)*Stock!M10</f>
        <v>0</v>
      </c>
    </row>
    <row r="11" spans="1:18" s="18" customFormat="1" ht="18" customHeight="1" x14ac:dyDescent="0.2">
      <c r="A11" s="10">
        <v>7</v>
      </c>
      <c r="B11" s="13" t="s">
        <v>113</v>
      </c>
      <c r="C11" s="9" t="s">
        <v>131</v>
      </c>
      <c r="D11" s="9" t="s">
        <v>20</v>
      </c>
      <c r="E11" s="227" t="s">
        <v>5</v>
      </c>
      <c r="F11" s="191"/>
      <c r="G11" s="190">
        <f>SUMIF(Journal!$D$15:$D$446,$B$5:$B$487,Journal!$R$15:$R$446)</f>
        <v>0</v>
      </c>
      <c r="H11" s="50">
        <f>SUMIF(Journal!$D$15:$D$446,$B$5:$B$491,Journal!$J$15:$J$446)</f>
        <v>0</v>
      </c>
      <c r="I11" s="51">
        <f>SUMIF(Journal!$D$15:$D$446,$B$5:$B$491,Journal!$K$15:$K$446)</f>
        <v>0</v>
      </c>
      <c r="J11" s="8">
        <v>23</v>
      </c>
      <c r="K11" s="7">
        <v>18.399999999999999</v>
      </c>
      <c r="L11" s="6">
        <f t="shared" si="0"/>
        <v>0</v>
      </c>
      <c r="M11" s="111">
        <f>F11-G11+H11-I11</f>
        <v>0</v>
      </c>
      <c r="N11" s="41">
        <f t="shared" si="2"/>
        <v>0</v>
      </c>
      <c r="O11" s="44">
        <f>IFERROR(VLOOKUP(A11,Stock!$A$5:$M$487,10,0),0)*Stock!F11</f>
        <v>0</v>
      </c>
      <c r="Q11" s="44">
        <f>IFERROR(VLOOKUP(A11,Stock!$A$5:$M$487,10,0),0)*Stock!M11</f>
        <v>0</v>
      </c>
    </row>
    <row r="12" spans="1:18" s="18" customFormat="1" ht="18" customHeight="1" x14ac:dyDescent="0.2">
      <c r="A12" s="14">
        <v>8</v>
      </c>
      <c r="B12" s="13" t="s">
        <v>114</v>
      </c>
      <c r="C12" s="9" t="s">
        <v>132</v>
      </c>
      <c r="D12" s="13" t="s">
        <v>71</v>
      </c>
      <c r="E12" s="226" t="s">
        <v>5</v>
      </c>
      <c r="F12" s="191"/>
      <c r="G12" s="190">
        <f>SUMIF(Journal!$D$15:$D$446,$B$5:$B$487,Journal!$R$15:$R$446)</f>
        <v>0</v>
      </c>
      <c r="H12" s="50">
        <f>SUMIF(Journal!$D$15:$D$446,$B$5:$B$491,Journal!$J$15:$J$446)</f>
        <v>0</v>
      </c>
      <c r="I12" s="51">
        <f>SUMIF(Journal!$D$15:$D$446,$B$5:$B$491,Journal!$K$15:$K$446)</f>
        <v>0</v>
      </c>
      <c r="J12" s="12">
        <v>6</v>
      </c>
      <c r="K12" s="11">
        <v>4.8</v>
      </c>
      <c r="L12" s="6">
        <f t="shared" si="0"/>
        <v>0</v>
      </c>
      <c r="M12" s="111">
        <f t="shared" si="1"/>
        <v>0</v>
      </c>
      <c r="N12" s="41">
        <f t="shared" si="2"/>
        <v>0</v>
      </c>
      <c r="O12" s="44">
        <f>IFERROR(VLOOKUP(A12,Stock!$A$5:$M$487,10,0),0)*Stock!F12</f>
        <v>0</v>
      </c>
      <c r="Q12" s="44">
        <f>IFERROR(VLOOKUP(A12,Stock!$A$5:$M$487,10,0),0)*Stock!M12</f>
        <v>0</v>
      </c>
    </row>
    <row r="13" spans="1:18" s="18" customFormat="1" ht="18" customHeight="1" x14ac:dyDescent="0.2">
      <c r="A13" s="10">
        <v>9</v>
      </c>
      <c r="B13" s="13" t="s">
        <v>115</v>
      </c>
      <c r="C13" s="9" t="s">
        <v>133</v>
      </c>
      <c r="D13" s="9" t="s">
        <v>20</v>
      </c>
      <c r="E13" s="227" t="s">
        <v>5</v>
      </c>
      <c r="F13" s="191"/>
      <c r="G13" s="190">
        <f>SUMIF(Journal!$D$15:$D$446,$B$5:$B$487,Journal!$R$15:$R$446)</f>
        <v>0</v>
      </c>
      <c r="H13" s="50">
        <f>SUMIF(Journal!$D$15:$D$446,$B$5:$B$491,Journal!$J$15:$J$446)</f>
        <v>0</v>
      </c>
      <c r="I13" s="51">
        <f>SUMIF(Journal!$D$15:$D$446,$B$5:$B$491,Journal!$K$15:$K$446)</f>
        <v>0</v>
      </c>
      <c r="J13" s="8">
        <v>12</v>
      </c>
      <c r="K13" s="7">
        <v>9.6</v>
      </c>
      <c r="L13" s="6">
        <f t="shared" si="0"/>
        <v>0</v>
      </c>
      <c r="M13" s="111">
        <f t="shared" si="1"/>
        <v>0</v>
      </c>
      <c r="N13" s="41">
        <f t="shared" si="2"/>
        <v>0</v>
      </c>
      <c r="O13" s="44">
        <f>IFERROR(VLOOKUP(A13,Stock!$A$5:$M$487,10,0),0)*Stock!F13</f>
        <v>0</v>
      </c>
      <c r="Q13" s="44">
        <f>IFERROR(VLOOKUP(A13,Stock!$A$5:$M$487,10,0),0)*Stock!M13</f>
        <v>0</v>
      </c>
    </row>
    <row r="14" spans="1:18" s="18" customFormat="1" ht="18" customHeight="1" x14ac:dyDescent="0.2">
      <c r="A14" s="14">
        <v>10</v>
      </c>
      <c r="B14" s="13" t="s">
        <v>116</v>
      </c>
      <c r="C14" s="9" t="s">
        <v>134</v>
      </c>
      <c r="D14" s="13" t="s">
        <v>20</v>
      </c>
      <c r="E14" s="226" t="s">
        <v>5</v>
      </c>
      <c r="F14" s="191"/>
      <c r="G14" s="190">
        <f>SUMIF(Journal!$D$15:$D$446,$B$5:$B$487,Journal!$R$15:$R$446)</f>
        <v>0</v>
      </c>
      <c r="H14" s="50">
        <f>SUMIF(Journal!$D$15:$D$446,$B$5:$B$491,Journal!$J$15:$J$446)</f>
        <v>0</v>
      </c>
      <c r="I14" s="51">
        <f>SUMIF(Journal!$D$15:$D$446,$B$5:$B$491,Journal!$K$15:$K$446)</f>
        <v>0</v>
      </c>
      <c r="J14" s="12">
        <v>2</v>
      </c>
      <c r="K14" s="11">
        <v>1.6</v>
      </c>
      <c r="L14" s="6">
        <f t="shared" si="0"/>
        <v>0</v>
      </c>
      <c r="M14" s="111">
        <f t="shared" si="1"/>
        <v>0</v>
      </c>
      <c r="N14" s="41">
        <f t="shared" si="2"/>
        <v>0</v>
      </c>
      <c r="O14" s="44">
        <f>IFERROR(VLOOKUP(A14,Stock!$A$5:$M$487,10,0),0)*Stock!F14</f>
        <v>0</v>
      </c>
      <c r="Q14" s="44">
        <f>IFERROR(VLOOKUP(A14,Stock!$A$5:$M$487,10,0),0)*Stock!M14</f>
        <v>0</v>
      </c>
    </row>
    <row r="15" spans="1:18" s="18" customFormat="1" ht="18" customHeight="1" x14ac:dyDescent="0.2">
      <c r="A15" s="10">
        <v>11</v>
      </c>
      <c r="B15" s="13" t="s">
        <v>117</v>
      </c>
      <c r="C15" s="9" t="s">
        <v>135</v>
      </c>
      <c r="D15" s="9" t="s">
        <v>20</v>
      </c>
      <c r="E15" s="227" t="s">
        <v>5</v>
      </c>
      <c r="F15" s="191"/>
      <c r="G15" s="190">
        <f>SUMIF(Journal!$D$15:$D$446,$B$5:$B$487,Journal!$R$15:$R$446)</f>
        <v>0</v>
      </c>
      <c r="H15" s="50">
        <f>SUMIF(Journal!$D$15:$D$446,$B$5:$B$491,Journal!$J$15:$J$446)</f>
        <v>0</v>
      </c>
      <c r="I15" s="51">
        <f>SUMIF(Journal!$D$15:$D$446,$B$5:$B$491,Journal!$K$15:$K$446)</f>
        <v>0</v>
      </c>
      <c r="J15" s="8">
        <v>5</v>
      </c>
      <c r="K15" s="7">
        <v>4</v>
      </c>
      <c r="L15" s="6">
        <f t="shared" si="0"/>
        <v>0</v>
      </c>
      <c r="M15" s="111">
        <f>F15-G15+H15-I15</f>
        <v>0</v>
      </c>
      <c r="N15" s="41">
        <f t="shared" si="2"/>
        <v>0</v>
      </c>
      <c r="O15" s="44">
        <f>IFERROR(VLOOKUP(A15,Stock!$A$5:$M$487,10,0),0)*Stock!F15</f>
        <v>0</v>
      </c>
      <c r="Q15" s="44">
        <f>IFERROR(VLOOKUP(A15,Stock!$A$5:$M$487,10,0),0)*Stock!M15</f>
        <v>0</v>
      </c>
    </row>
    <row r="16" spans="1:18" s="18" customFormat="1" ht="18" customHeight="1" x14ac:dyDescent="0.2">
      <c r="A16" s="14">
        <v>12</v>
      </c>
      <c r="B16" s="13" t="s">
        <v>118</v>
      </c>
      <c r="C16" s="9" t="s">
        <v>136</v>
      </c>
      <c r="D16" s="13" t="s">
        <v>20</v>
      </c>
      <c r="E16" s="226" t="s">
        <v>5</v>
      </c>
      <c r="F16" s="191"/>
      <c r="G16" s="190">
        <f>SUMIF(Journal!$D$15:$D$446,$B$5:$B$487,Journal!$R$15:$R$446)</f>
        <v>0</v>
      </c>
      <c r="H16" s="50">
        <f>SUMIF(Journal!$D$15:$D$446,$B$5:$B$491,Journal!$J$15:$J$446)</f>
        <v>0</v>
      </c>
      <c r="I16" s="51">
        <f>SUMIF(Journal!$D$15:$D$446,$B$5:$B$491,Journal!$K$15:$K$446)</f>
        <v>0</v>
      </c>
      <c r="J16" s="12">
        <v>5</v>
      </c>
      <c r="K16" s="11">
        <v>4</v>
      </c>
      <c r="L16" s="6">
        <f t="shared" si="0"/>
        <v>0</v>
      </c>
      <c r="M16" s="111">
        <f t="shared" si="1"/>
        <v>0</v>
      </c>
      <c r="N16" s="41">
        <f t="shared" si="2"/>
        <v>0</v>
      </c>
      <c r="O16" s="44">
        <f>IFERROR(VLOOKUP(A16,Stock!$A$5:$M$487,10,0),0)*Stock!F16</f>
        <v>0</v>
      </c>
      <c r="Q16" s="44">
        <f>IFERROR(VLOOKUP(A16,Stock!$A$5:$M$487,10,0),0)*Stock!M16</f>
        <v>0</v>
      </c>
    </row>
    <row r="17" spans="1:17" s="18" customFormat="1" ht="18" customHeight="1" x14ac:dyDescent="0.2">
      <c r="A17" s="10">
        <v>13</v>
      </c>
      <c r="B17" s="13" t="s">
        <v>119</v>
      </c>
      <c r="C17" s="9" t="s">
        <v>137</v>
      </c>
      <c r="D17" s="9" t="s">
        <v>20</v>
      </c>
      <c r="E17" s="227" t="s">
        <v>5</v>
      </c>
      <c r="F17" s="191"/>
      <c r="G17" s="190">
        <f>SUMIF(Journal!$D$15:$D$446,$B$5:$B$487,Journal!$R$15:$R$446)</f>
        <v>0</v>
      </c>
      <c r="H17" s="50">
        <f>SUMIF(Journal!$D$15:$D$446,$B$5:$B$491,Journal!$J$15:$J$446)</f>
        <v>0</v>
      </c>
      <c r="I17" s="51">
        <f>SUMIF(Journal!$D$15:$D$446,$B$5:$B$491,Journal!$K$15:$K$446)</f>
        <v>0</v>
      </c>
      <c r="J17" s="8">
        <v>5</v>
      </c>
      <c r="K17" s="7">
        <v>4</v>
      </c>
      <c r="L17" s="6">
        <f t="shared" si="0"/>
        <v>0</v>
      </c>
      <c r="M17" s="111">
        <f t="shared" si="1"/>
        <v>0</v>
      </c>
      <c r="N17" s="41">
        <f t="shared" si="2"/>
        <v>0</v>
      </c>
      <c r="O17" s="44">
        <f>IFERROR(VLOOKUP(A17,Stock!$A$5:$M$487,10,0),0)*Stock!F17</f>
        <v>0</v>
      </c>
      <c r="Q17" s="44">
        <f>IFERROR(VLOOKUP(A17,Stock!$A$5:$M$487,10,0),0)*Stock!M17</f>
        <v>0</v>
      </c>
    </row>
    <row r="18" spans="1:17" s="18" customFormat="1" ht="18" customHeight="1" x14ac:dyDescent="0.2">
      <c r="A18" s="14">
        <v>14</v>
      </c>
      <c r="B18" s="13" t="s">
        <v>120</v>
      </c>
      <c r="C18" s="9" t="s">
        <v>138</v>
      </c>
      <c r="D18" s="13" t="s">
        <v>20</v>
      </c>
      <c r="E18" s="226" t="s">
        <v>5</v>
      </c>
      <c r="F18" s="191"/>
      <c r="G18" s="190">
        <f>SUMIF(Journal!$D$15:$D$446,$B$5:$B$487,Journal!$R$15:$R$446)</f>
        <v>0</v>
      </c>
      <c r="H18" s="50">
        <f>SUMIF(Journal!$D$15:$D$446,$B$5:$B$491,Journal!$J$15:$J$446)</f>
        <v>0</v>
      </c>
      <c r="I18" s="51">
        <f>SUMIF(Journal!$D$15:$D$446,$B$5:$B$491,Journal!$K$15:$K$446)</f>
        <v>0</v>
      </c>
      <c r="J18" s="12">
        <v>5</v>
      </c>
      <c r="K18" s="11">
        <v>4</v>
      </c>
      <c r="L18" s="6">
        <f t="shared" si="0"/>
        <v>0</v>
      </c>
      <c r="M18" s="111">
        <f t="shared" si="1"/>
        <v>0</v>
      </c>
      <c r="N18" s="41">
        <f t="shared" si="2"/>
        <v>0</v>
      </c>
      <c r="O18" s="44">
        <f>IFERROR(VLOOKUP(A18,Stock!$A$5:$M$487,10,0),0)*Stock!F18</f>
        <v>0</v>
      </c>
      <c r="Q18" s="44">
        <f>IFERROR(VLOOKUP(A18,Stock!$A$5:$M$487,10,0),0)*Stock!M18</f>
        <v>0</v>
      </c>
    </row>
    <row r="19" spans="1:17" s="18" customFormat="1" ht="18" customHeight="1" x14ac:dyDescent="0.2">
      <c r="A19" s="10">
        <v>15</v>
      </c>
      <c r="B19" s="13" t="s">
        <v>121</v>
      </c>
      <c r="C19" s="9" t="s">
        <v>139</v>
      </c>
      <c r="D19" s="19"/>
      <c r="E19" s="228"/>
      <c r="F19" s="191"/>
      <c r="G19" s="190">
        <f>SUMIF(Journal!$D$15:$D$446,$B$5:$B$487,Journal!$R$15:$R$446)</f>
        <v>0</v>
      </c>
      <c r="H19" s="50">
        <f>SUMIF(Journal!$D$15:$D$446,$B$5:$B$491,Journal!$J$15:$J$446)</f>
        <v>0</v>
      </c>
      <c r="I19" s="51">
        <f>SUMIF(Journal!$D$15:$D$446,$B$5:$B$491,Journal!$K$15:$K$446)</f>
        <v>0</v>
      </c>
      <c r="J19" s="8"/>
      <c r="K19" s="7"/>
      <c r="L19" s="6">
        <f t="shared" si="0"/>
        <v>0</v>
      </c>
      <c r="M19" s="111">
        <f t="shared" si="1"/>
        <v>0</v>
      </c>
      <c r="N19" s="41">
        <f t="shared" si="2"/>
        <v>0</v>
      </c>
      <c r="O19" s="44">
        <f>IFERROR(VLOOKUP(A19,Stock!$A$5:$M$487,10,0),0)*Stock!F19</f>
        <v>0</v>
      </c>
      <c r="Q19" s="44">
        <f>IFERROR(VLOOKUP(A19,Stock!$A$5:$M$487,10,0),0)*Stock!M19</f>
        <v>0</v>
      </c>
    </row>
    <row r="20" spans="1:17" s="18" customFormat="1" ht="18" customHeight="1" x14ac:dyDescent="0.2">
      <c r="A20" s="14">
        <v>16</v>
      </c>
      <c r="B20" s="13" t="s">
        <v>122</v>
      </c>
      <c r="C20" s="9" t="s">
        <v>140</v>
      </c>
      <c r="D20" s="20"/>
      <c r="E20" s="229"/>
      <c r="F20" s="191"/>
      <c r="G20" s="190">
        <f>SUMIF(Journal!$D$15:$D$446,$B$5:$B$487,Journal!$R$15:$R$446)</f>
        <v>0</v>
      </c>
      <c r="H20" s="50">
        <f>SUMIF(Journal!$D$15:$D$446,$B$5:$B$491,Journal!$J$15:$J$446)</f>
        <v>0</v>
      </c>
      <c r="I20" s="51">
        <f>SUMIF(Journal!$D$15:$D$446,$B$5:$B$491,Journal!$K$15:$K$446)</f>
        <v>0</v>
      </c>
      <c r="J20" s="12"/>
      <c r="K20" s="11"/>
      <c r="L20" s="6">
        <f t="shared" si="0"/>
        <v>0</v>
      </c>
      <c r="M20" s="111">
        <f t="shared" si="1"/>
        <v>0</v>
      </c>
      <c r="N20" s="41">
        <f t="shared" si="2"/>
        <v>0</v>
      </c>
      <c r="O20" s="44">
        <f>IFERROR(VLOOKUP(A20,Stock!$A$5:$M$487,10,0),0)*Stock!F20</f>
        <v>0</v>
      </c>
      <c r="Q20" s="44">
        <f>IFERROR(VLOOKUP(A20,Stock!$A$5:$M$487,10,0),0)*Stock!M20</f>
        <v>0</v>
      </c>
    </row>
    <row r="21" spans="1:17" s="18" customFormat="1" ht="18" customHeight="1" x14ac:dyDescent="0.2">
      <c r="A21" s="10">
        <v>17</v>
      </c>
      <c r="B21" s="13" t="s">
        <v>123</v>
      </c>
      <c r="C21" s="9" t="s">
        <v>141</v>
      </c>
      <c r="D21" s="9" t="s">
        <v>20</v>
      </c>
      <c r="E21" s="227" t="s">
        <v>5</v>
      </c>
      <c r="F21" s="191"/>
      <c r="G21" s="190">
        <f>SUMIF(Journal!$D$15:$D$446,$B$5:$B$487,Journal!$R$15:$R$446)</f>
        <v>0</v>
      </c>
      <c r="H21" s="50">
        <f>SUMIF(Journal!$D$15:$D$446,$B$5:$B$491,Journal!$J$15:$J$446)</f>
        <v>0</v>
      </c>
      <c r="I21" s="51">
        <f>SUMIF(Journal!$D$15:$D$446,$B$5:$B$491,Journal!$K$15:$K$446)</f>
        <v>0</v>
      </c>
      <c r="J21" s="8">
        <v>18</v>
      </c>
      <c r="K21" s="7">
        <v>14.4</v>
      </c>
      <c r="L21" s="6">
        <f t="shared" si="0"/>
        <v>0</v>
      </c>
      <c r="M21" s="111">
        <f>F21-G21+H21-I21</f>
        <v>0</v>
      </c>
      <c r="N21" s="41">
        <f t="shared" si="2"/>
        <v>0</v>
      </c>
      <c r="O21" s="44">
        <f>IFERROR(VLOOKUP(A21,Stock!$A$5:$M$487,10,0),0)*Stock!F21</f>
        <v>0</v>
      </c>
      <c r="Q21" s="44">
        <f>IFERROR(VLOOKUP(A21,Stock!$A$5:$M$487,10,0),0)*Stock!M21</f>
        <v>0</v>
      </c>
    </row>
    <row r="22" spans="1:17" s="18" customFormat="1" ht="18" customHeight="1" x14ac:dyDescent="0.2">
      <c r="A22" s="14">
        <v>18</v>
      </c>
      <c r="B22" s="13" t="s">
        <v>124</v>
      </c>
      <c r="C22" s="9" t="s">
        <v>142</v>
      </c>
      <c r="D22" s="13" t="s">
        <v>20</v>
      </c>
      <c r="E22" s="226" t="s">
        <v>5</v>
      </c>
      <c r="F22" s="191"/>
      <c r="G22" s="190">
        <f>SUMIF(Journal!$D$15:$D$446,$B$5:$B$487,Journal!$R$15:$R$446)</f>
        <v>0</v>
      </c>
      <c r="H22" s="50">
        <f>SUMIF(Journal!$D$15:$D$446,$B$5:$B$491,Journal!$J$15:$J$446)</f>
        <v>0</v>
      </c>
      <c r="I22" s="51">
        <f>SUMIF(Journal!$D$15:$D$446,$B$5:$B$491,Journal!$K$15:$K$446)</f>
        <v>0</v>
      </c>
      <c r="J22" s="12">
        <v>27</v>
      </c>
      <c r="K22" s="11">
        <v>21.6</v>
      </c>
      <c r="L22" s="6">
        <f t="shared" si="0"/>
        <v>0</v>
      </c>
      <c r="M22" s="111">
        <f t="shared" si="1"/>
        <v>0</v>
      </c>
      <c r="N22" s="41">
        <f t="shared" si="2"/>
        <v>0</v>
      </c>
      <c r="O22" s="44">
        <f>IFERROR(VLOOKUP(A22,Stock!$A$5:$M$487,10,0),0)*Stock!F22</f>
        <v>0</v>
      </c>
      <c r="Q22" s="44">
        <f>IFERROR(VLOOKUP(A22,Stock!$A$5:$M$487,10,0),0)*Stock!M22</f>
        <v>0</v>
      </c>
    </row>
    <row r="23" spans="1:17" s="18" customFormat="1" ht="18" customHeight="1" x14ac:dyDescent="0.2">
      <c r="A23" s="10"/>
      <c r="B23" s="9"/>
      <c r="C23" s="9"/>
      <c r="D23" s="9" t="s">
        <v>20</v>
      </c>
      <c r="E23" s="227" t="s">
        <v>5</v>
      </c>
      <c r="F23" s="191"/>
      <c r="G23" s="190">
        <f>SUMIF(Journal!$D$15:$D$446,$B$5:$B$487,Journal!$R$15:$R$446)</f>
        <v>0</v>
      </c>
      <c r="H23" s="50">
        <f>SUMIF(Journal!$D$15:$D$446,$B$5:$B$491,Journal!$J$15:$J$446)</f>
        <v>0</v>
      </c>
      <c r="I23" s="51">
        <f>SUMIF(Journal!$D$15:$D$446,$B$5:$B$491,Journal!$K$15:$K$446)</f>
        <v>0</v>
      </c>
      <c r="J23" s="8">
        <v>15</v>
      </c>
      <c r="K23" s="7">
        <v>12</v>
      </c>
      <c r="L23" s="6">
        <f t="shared" si="0"/>
        <v>0</v>
      </c>
      <c r="M23" s="111">
        <f t="shared" si="1"/>
        <v>0</v>
      </c>
      <c r="N23" s="41">
        <f t="shared" si="2"/>
        <v>0</v>
      </c>
      <c r="O23" s="44">
        <f>IFERROR(VLOOKUP(A23,Stock!$A$5:$M$487,10,0),0)*Stock!F23</f>
        <v>0</v>
      </c>
      <c r="Q23" s="44">
        <f>IFERROR(VLOOKUP(A23,Stock!$A$5:$M$487,10,0),0)*Stock!M23</f>
        <v>0</v>
      </c>
    </row>
    <row r="24" spans="1:17" s="18" customFormat="1" ht="18" customHeight="1" x14ac:dyDescent="0.2">
      <c r="A24" s="14"/>
      <c r="B24" s="13"/>
      <c r="C24" s="13"/>
      <c r="D24" s="13" t="s">
        <v>20</v>
      </c>
      <c r="E24" s="226" t="s">
        <v>5</v>
      </c>
      <c r="F24" s="191"/>
      <c r="G24" s="190">
        <f>SUMIF(Journal!$D$15:$D$446,$B$5:$B$487,Journal!$R$15:$R$446)</f>
        <v>0</v>
      </c>
      <c r="H24" s="50">
        <f>SUMIF(Journal!$D$15:$D$446,$B$5:$B$491,Journal!$J$15:$J$446)</f>
        <v>0</v>
      </c>
      <c r="I24" s="51">
        <f>SUMIF(Journal!$D$15:$D$446,$B$5:$B$491,Journal!$K$15:$K$446)</f>
        <v>0</v>
      </c>
      <c r="J24" s="12">
        <v>15</v>
      </c>
      <c r="K24" s="11">
        <v>12</v>
      </c>
      <c r="L24" s="6">
        <f t="shared" si="0"/>
        <v>0</v>
      </c>
      <c r="M24" s="111">
        <f t="shared" si="1"/>
        <v>0</v>
      </c>
      <c r="N24" s="41">
        <f t="shared" si="2"/>
        <v>0</v>
      </c>
      <c r="O24" s="44">
        <f>IFERROR(VLOOKUP(A24,Stock!$A$5:$M$487,10,0),0)*Stock!F24</f>
        <v>0</v>
      </c>
      <c r="Q24" s="44">
        <f>IFERROR(VLOOKUP(A24,Stock!$A$5:$M$487,10,0),0)*Stock!M24</f>
        <v>0</v>
      </c>
    </row>
    <row r="25" spans="1:17" s="18" customFormat="1" ht="18" customHeight="1" x14ac:dyDescent="0.2">
      <c r="A25" s="10"/>
      <c r="B25" s="9"/>
      <c r="C25" s="9"/>
      <c r="D25" s="9" t="s">
        <v>20</v>
      </c>
      <c r="E25" s="227" t="s">
        <v>5</v>
      </c>
      <c r="F25" s="191"/>
      <c r="G25" s="190">
        <f>SUMIF(Journal!$D$15:$D$446,$B$5:$B$487,Journal!$R$15:$R$446)</f>
        <v>0</v>
      </c>
      <c r="H25" s="50">
        <f>SUMIF(Journal!$D$15:$D$446,$B$5:$B$491,Journal!$J$15:$J$446)</f>
        <v>0</v>
      </c>
      <c r="I25" s="51">
        <f>SUMIF(Journal!$D$15:$D$446,$B$5:$B$491,Journal!$K$15:$K$446)</f>
        <v>0</v>
      </c>
      <c r="J25" s="8">
        <v>15</v>
      </c>
      <c r="K25" s="7">
        <v>12</v>
      </c>
      <c r="L25" s="6">
        <f t="shared" si="0"/>
        <v>0</v>
      </c>
      <c r="M25" s="111">
        <f t="shared" si="1"/>
        <v>0</v>
      </c>
      <c r="N25" s="41">
        <f t="shared" si="2"/>
        <v>0</v>
      </c>
      <c r="O25" s="44">
        <f>IFERROR(VLOOKUP(A25,Stock!$A$5:$M$487,10,0),0)*Stock!F25</f>
        <v>0</v>
      </c>
      <c r="Q25" s="44">
        <f>IFERROR(VLOOKUP(A25,Stock!$A$5:$M$487,10,0),0)*Stock!M25</f>
        <v>0</v>
      </c>
    </row>
    <row r="26" spans="1:17" s="18" customFormat="1" ht="18" customHeight="1" x14ac:dyDescent="0.2">
      <c r="A26" s="14"/>
      <c r="B26" s="13"/>
      <c r="C26" s="13"/>
      <c r="D26" s="13" t="s">
        <v>16</v>
      </c>
      <c r="E26" s="226" t="s">
        <v>8</v>
      </c>
      <c r="F26" s="191"/>
      <c r="G26" s="190">
        <f>SUMIF(Journal!$D$15:$D$446,$B$5:$B$487,Journal!$R$15:$R$446)</f>
        <v>0</v>
      </c>
      <c r="H26" s="50">
        <f>SUMIF(Journal!$D$15:$D$446,$B$5:$B$491,Journal!$J$15:$J$446)</f>
        <v>0</v>
      </c>
      <c r="I26" s="51">
        <f>SUMIF(Journal!$D$15:$D$446,$B$5:$B$491,Journal!$K$15:$K$446)</f>
        <v>0</v>
      </c>
      <c r="J26" s="12">
        <v>15</v>
      </c>
      <c r="K26" s="11">
        <v>12</v>
      </c>
      <c r="L26" s="6">
        <f t="shared" si="0"/>
        <v>0</v>
      </c>
      <c r="M26" s="111">
        <f t="shared" si="1"/>
        <v>0</v>
      </c>
      <c r="N26" s="41">
        <f t="shared" si="2"/>
        <v>0</v>
      </c>
      <c r="O26" s="44">
        <f>IFERROR(VLOOKUP(A26,Stock!$A$5:$M$487,10,0),0)*Stock!F26</f>
        <v>0</v>
      </c>
      <c r="Q26" s="44">
        <f>IFERROR(VLOOKUP(A26,Stock!$A$5:$M$487,10,0),0)*Stock!M26</f>
        <v>0</v>
      </c>
    </row>
    <row r="27" spans="1:17" s="18" customFormat="1" ht="18" customHeight="1" x14ac:dyDescent="0.2">
      <c r="A27" s="10"/>
      <c r="B27" s="9"/>
      <c r="C27" s="9"/>
      <c r="D27" s="9" t="s">
        <v>20</v>
      </c>
      <c r="E27" s="227" t="s">
        <v>5</v>
      </c>
      <c r="F27" s="191"/>
      <c r="G27" s="190">
        <f>SUMIF(Journal!$D$15:$D$446,$B$5:$B$487,Journal!$R$15:$R$446)</f>
        <v>0</v>
      </c>
      <c r="H27" s="50">
        <f>SUMIF(Journal!$D$15:$D$446,$B$5:$B$491,Journal!$J$15:$J$446)</f>
        <v>0</v>
      </c>
      <c r="I27" s="51">
        <f>SUMIF(Journal!$D$15:$D$446,$B$5:$B$491,Journal!$K$15:$K$446)</f>
        <v>0</v>
      </c>
      <c r="J27" s="8">
        <v>5</v>
      </c>
      <c r="K27" s="7">
        <v>4</v>
      </c>
      <c r="L27" s="6">
        <f t="shared" si="0"/>
        <v>0</v>
      </c>
      <c r="M27" s="111">
        <f t="shared" si="1"/>
        <v>0</v>
      </c>
      <c r="N27" s="41">
        <f t="shared" si="2"/>
        <v>0</v>
      </c>
      <c r="O27" s="44">
        <f>IFERROR(VLOOKUP(A27,Stock!$A$5:$M$487,10,0),0)*Stock!F27</f>
        <v>0</v>
      </c>
      <c r="Q27" s="44">
        <f>IFERROR(VLOOKUP(A27,Stock!$A$5:$M$487,10,0),0)*Stock!M27</f>
        <v>0</v>
      </c>
    </row>
    <row r="28" spans="1:17" s="18" customFormat="1" ht="18" customHeight="1" x14ac:dyDescent="0.2">
      <c r="A28" s="14"/>
      <c r="B28" s="13"/>
      <c r="C28" s="13"/>
      <c r="D28" s="13" t="s">
        <v>20</v>
      </c>
      <c r="E28" s="226" t="s">
        <v>5</v>
      </c>
      <c r="F28" s="191"/>
      <c r="G28" s="190">
        <f>SUMIF(Journal!$D$15:$D$446,$B$5:$B$487,Journal!$R$15:$R$446)</f>
        <v>0</v>
      </c>
      <c r="H28" s="50">
        <f>SUMIF(Journal!$D$15:$D$446,$B$5:$B$491,Journal!$J$15:$J$446)</f>
        <v>0</v>
      </c>
      <c r="I28" s="51">
        <f>SUMIF(Journal!$D$15:$D$446,$B$5:$B$491,Journal!$K$15:$K$446)</f>
        <v>0</v>
      </c>
      <c r="J28" s="12">
        <v>23</v>
      </c>
      <c r="K28" s="11">
        <v>18.399999999999999</v>
      </c>
      <c r="L28" s="6">
        <f t="shared" si="0"/>
        <v>0</v>
      </c>
      <c r="M28" s="111">
        <f t="shared" si="1"/>
        <v>0</v>
      </c>
      <c r="N28" s="41">
        <f t="shared" si="2"/>
        <v>0</v>
      </c>
      <c r="O28" s="44">
        <f>IFERROR(VLOOKUP(A28,Stock!$A$5:$M$487,10,0),0)*Stock!F28</f>
        <v>0</v>
      </c>
      <c r="Q28" s="44">
        <f>IFERROR(VLOOKUP(A28,Stock!$A$5:$M$487,10,0),0)*Stock!M28</f>
        <v>0</v>
      </c>
    </row>
    <row r="29" spans="1:17" s="18" customFormat="1" ht="18" customHeight="1" x14ac:dyDescent="0.2">
      <c r="A29" s="10"/>
      <c r="B29" s="9"/>
      <c r="C29" s="9"/>
      <c r="D29" s="9" t="s">
        <v>65</v>
      </c>
      <c r="E29" s="227" t="s">
        <v>5</v>
      </c>
      <c r="F29" s="191"/>
      <c r="G29" s="190">
        <f>SUMIF(Journal!$D$15:$D$446,$B$5:$B$487,Journal!$R$15:$R$446)</f>
        <v>0</v>
      </c>
      <c r="H29" s="50">
        <f>SUMIF(Journal!$D$15:$D$446,$B$5:$B$491,Journal!$J$15:$J$446)</f>
        <v>0</v>
      </c>
      <c r="I29" s="51">
        <f>SUMIF(Journal!$D$15:$D$446,$B$5:$B$491,Journal!$K$15:$K$446)</f>
        <v>0</v>
      </c>
      <c r="J29" s="8">
        <v>15</v>
      </c>
      <c r="K29" s="7">
        <v>12</v>
      </c>
      <c r="L29" s="6">
        <f t="shared" si="0"/>
        <v>0</v>
      </c>
      <c r="M29" s="111">
        <f t="shared" si="1"/>
        <v>0</v>
      </c>
      <c r="N29" s="41">
        <f t="shared" si="2"/>
        <v>0</v>
      </c>
      <c r="O29" s="44">
        <f>IFERROR(VLOOKUP(A29,Stock!$A$5:$M$487,10,0),0)*Stock!F29</f>
        <v>0</v>
      </c>
      <c r="Q29" s="44">
        <f>IFERROR(VLOOKUP(A29,Stock!$A$5:$M$487,10,0),0)*Stock!M29</f>
        <v>0</v>
      </c>
    </row>
    <row r="30" spans="1:17" s="18" customFormat="1" ht="18" customHeight="1" x14ac:dyDescent="0.2">
      <c r="A30" s="14"/>
      <c r="B30" s="13"/>
      <c r="C30" s="13"/>
      <c r="D30" s="13" t="s">
        <v>70</v>
      </c>
      <c r="E30" s="226" t="s">
        <v>5</v>
      </c>
      <c r="F30" s="191"/>
      <c r="G30" s="190">
        <f>SUMIF(Journal!$D$15:$D$446,$B$5:$B$487,Journal!$R$15:$R$446)</f>
        <v>0</v>
      </c>
      <c r="H30" s="50">
        <f>SUMIF(Journal!$D$15:$D$446,$B$5:$B$491,Journal!$J$15:$J$446)</f>
        <v>0</v>
      </c>
      <c r="I30" s="51">
        <f>SUMIF(Journal!$D$15:$D$446,$B$5:$B$491,Journal!$K$15:$K$446)</f>
        <v>0</v>
      </c>
      <c r="J30" s="12">
        <v>9</v>
      </c>
      <c r="K30" s="11">
        <v>7.2</v>
      </c>
      <c r="L30" s="6">
        <f t="shared" si="0"/>
        <v>0</v>
      </c>
      <c r="M30" s="111">
        <f t="shared" si="1"/>
        <v>0</v>
      </c>
      <c r="N30" s="41">
        <f t="shared" si="2"/>
        <v>0</v>
      </c>
      <c r="O30" s="44">
        <f>IFERROR(VLOOKUP(A30,Stock!$A$5:$M$487,10,0),0)*Stock!F30</f>
        <v>0</v>
      </c>
      <c r="Q30" s="44">
        <f>IFERROR(VLOOKUP(A30,Stock!$A$5:$M$487,10,0),0)*Stock!M30</f>
        <v>0</v>
      </c>
    </row>
    <row r="31" spans="1:17" s="18" customFormat="1" ht="18" customHeight="1" x14ac:dyDescent="0.2">
      <c r="A31" s="10"/>
      <c r="B31" s="9"/>
      <c r="C31" s="9"/>
      <c r="D31" s="9" t="s">
        <v>65</v>
      </c>
      <c r="E31" s="227" t="s">
        <v>5</v>
      </c>
      <c r="F31" s="191"/>
      <c r="G31" s="190">
        <f>SUMIF(Journal!$D$15:$D$446,$B$5:$B$487,Journal!$R$15:$R$446)</f>
        <v>0</v>
      </c>
      <c r="H31" s="50">
        <f>SUMIF(Journal!$D$15:$D$446,$B$5:$B$491,Journal!$J$15:$J$446)</f>
        <v>0</v>
      </c>
      <c r="I31" s="51">
        <f>SUMIF(Journal!$D$15:$D$446,$B$5:$B$491,Journal!$K$15:$K$446)</f>
        <v>0</v>
      </c>
      <c r="J31" s="8">
        <v>15</v>
      </c>
      <c r="K31" s="7">
        <v>12</v>
      </c>
      <c r="L31" s="6">
        <f t="shared" si="0"/>
        <v>0</v>
      </c>
      <c r="M31" s="111">
        <f t="shared" si="1"/>
        <v>0</v>
      </c>
      <c r="N31" s="41">
        <f t="shared" si="2"/>
        <v>0</v>
      </c>
      <c r="O31" s="44">
        <f>IFERROR(VLOOKUP(A31,Stock!$A$5:$M$487,10,0),0)*Stock!F31</f>
        <v>0</v>
      </c>
      <c r="Q31" s="44">
        <f>IFERROR(VLOOKUP(A31,Stock!$A$5:$M$487,10,0),0)*Stock!M31</f>
        <v>0</v>
      </c>
    </row>
    <row r="32" spans="1:17" s="18" customFormat="1" ht="18" customHeight="1" x14ac:dyDescent="0.2">
      <c r="A32" s="14"/>
      <c r="B32" s="13"/>
      <c r="C32" s="13"/>
      <c r="D32" s="13" t="s">
        <v>70</v>
      </c>
      <c r="E32" s="226" t="s">
        <v>5</v>
      </c>
      <c r="F32" s="191"/>
      <c r="G32" s="190">
        <f>SUMIF(Journal!$D$15:$D$446,$B$5:$B$487,Journal!$R$15:$R$446)</f>
        <v>0</v>
      </c>
      <c r="H32" s="50">
        <f>SUMIF(Journal!$D$15:$D$446,$B$5:$B$491,Journal!$J$15:$J$446)</f>
        <v>0</v>
      </c>
      <c r="I32" s="51">
        <f>SUMIF(Journal!$D$15:$D$446,$B$5:$B$491,Journal!$K$15:$K$446)</f>
        <v>0</v>
      </c>
      <c r="J32" s="12">
        <v>14</v>
      </c>
      <c r="K32" s="11">
        <v>11.2</v>
      </c>
      <c r="L32" s="6">
        <f t="shared" si="0"/>
        <v>0</v>
      </c>
      <c r="M32" s="111">
        <f t="shared" si="1"/>
        <v>0</v>
      </c>
      <c r="N32" s="41">
        <f t="shared" si="2"/>
        <v>0</v>
      </c>
      <c r="O32" s="44">
        <f>IFERROR(VLOOKUP(A32,Stock!$A$5:$M$487,10,0),0)*Stock!F32</f>
        <v>0</v>
      </c>
      <c r="Q32" s="44">
        <f>IFERROR(VLOOKUP(A32,Stock!$A$5:$M$487,10,0),0)*Stock!M32</f>
        <v>0</v>
      </c>
    </row>
    <row r="33" spans="1:17" s="18" customFormat="1" ht="18" customHeight="1" x14ac:dyDescent="0.2">
      <c r="A33" s="10"/>
      <c r="B33" s="9"/>
      <c r="C33" s="9"/>
      <c r="D33" s="9" t="s">
        <v>20</v>
      </c>
      <c r="E33" s="227" t="s">
        <v>5</v>
      </c>
      <c r="F33" s="191"/>
      <c r="G33" s="190">
        <f>SUMIF(Journal!$D$15:$D$446,$B$5:$B$487,Journal!$R$15:$R$446)</f>
        <v>0</v>
      </c>
      <c r="H33" s="50">
        <f>SUMIF(Journal!$D$15:$D$446,$B$5:$B$491,Journal!$J$15:$J$446)</f>
        <v>0</v>
      </c>
      <c r="I33" s="51">
        <f>SUMIF(Journal!$D$15:$D$446,$B$5:$B$491,Journal!$K$15:$K$446)</f>
        <v>0</v>
      </c>
      <c r="J33" s="8">
        <v>12</v>
      </c>
      <c r="K33" s="7">
        <v>9.6</v>
      </c>
      <c r="L33" s="6">
        <f t="shared" si="0"/>
        <v>0</v>
      </c>
      <c r="M33" s="111">
        <f t="shared" si="1"/>
        <v>0</v>
      </c>
      <c r="N33" s="41">
        <f t="shared" si="2"/>
        <v>0</v>
      </c>
      <c r="O33" s="44">
        <f>IFERROR(VLOOKUP(A33,Stock!$A$5:$M$487,10,0),0)*Stock!F33</f>
        <v>0</v>
      </c>
      <c r="Q33" s="44">
        <f>IFERROR(VLOOKUP(A33,Stock!$A$5:$M$487,10,0),0)*Stock!M33</f>
        <v>0</v>
      </c>
    </row>
    <row r="34" spans="1:17" s="18" customFormat="1" ht="18" customHeight="1" x14ac:dyDescent="0.2">
      <c r="A34" s="14"/>
      <c r="B34" s="13"/>
      <c r="C34" s="13"/>
      <c r="D34" s="13" t="s">
        <v>20</v>
      </c>
      <c r="E34" s="226" t="s">
        <v>5</v>
      </c>
      <c r="F34" s="191"/>
      <c r="G34" s="190">
        <f>SUMIF(Journal!$D$15:$D$446,$B$5:$B$487,Journal!$R$15:$R$446)</f>
        <v>0</v>
      </c>
      <c r="H34" s="50">
        <f>SUMIF(Journal!$D$15:$D$446,$B$5:$B$491,Journal!$J$15:$J$446)</f>
        <v>0</v>
      </c>
      <c r="I34" s="51">
        <f>SUMIF(Journal!$D$15:$D$446,$B$5:$B$491,Journal!$K$15:$K$446)</f>
        <v>0</v>
      </c>
      <c r="J34" s="12">
        <v>12</v>
      </c>
      <c r="K34" s="11">
        <v>9.6</v>
      </c>
      <c r="L34" s="6">
        <f t="shared" si="0"/>
        <v>0</v>
      </c>
      <c r="M34" s="111">
        <f t="shared" si="1"/>
        <v>0</v>
      </c>
      <c r="N34" s="41">
        <f t="shared" si="2"/>
        <v>0</v>
      </c>
      <c r="O34" s="44">
        <f>IFERROR(VLOOKUP(A34,Stock!$A$5:$M$487,10,0),0)*Stock!F34</f>
        <v>0</v>
      </c>
      <c r="Q34" s="44">
        <f>IFERROR(VLOOKUP(A34,Stock!$A$5:$M$487,10,0),0)*Stock!M34</f>
        <v>0</v>
      </c>
    </row>
    <row r="35" spans="1:17" s="18" customFormat="1" ht="18" customHeight="1" x14ac:dyDescent="0.2">
      <c r="A35" s="10"/>
      <c r="B35" s="9"/>
      <c r="C35" s="9"/>
      <c r="D35" s="9" t="s">
        <v>20</v>
      </c>
      <c r="E35" s="227" t="s">
        <v>5</v>
      </c>
      <c r="F35" s="191"/>
      <c r="G35" s="190">
        <f>SUMIF(Journal!$D$15:$D$446,$B$5:$B$487,Journal!$R$15:$R$446)</f>
        <v>0</v>
      </c>
      <c r="H35" s="50">
        <f>SUMIF(Journal!$D$15:$D$446,$B$5:$B$491,Journal!$J$15:$J$446)</f>
        <v>0</v>
      </c>
      <c r="I35" s="51">
        <f>SUMIF(Journal!$D$15:$D$446,$B$5:$B$491,Journal!$K$15:$K$446)</f>
        <v>0</v>
      </c>
      <c r="J35" s="8">
        <v>12</v>
      </c>
      <c r="K35" s="7">
        <v>9.6</v>
      </c>
      <c r="L35" s="6">
        <f t="shared" si="0"/>
        <v>0</v>
      </c>
      <c r="M35" s="111">
        <f t="shared" si="1"/>
        <v>0</v>
      </c>
      <c r="N35" s="41">
        <f t="shared" si="2"/>
        <v>0</v>
      </c>
      <c r="O35" s="44">
        <f>IFERROR(VLOOKUP(A35,Stock!$A$5:$M$487,10,0),0)*Stock!F35</f>
        <v>0</v>
      </c>
      <c r="Q35" s="44">
        <f>IFERROR(VLOOKUP(A35,Stock!$A$5:$M$487,10,0),0)*Stock!M35</f>
        <v>0</v>
      </c>
    </row>
    <row r="36" spans="1:17" s="18" customFormat="1" ht="18" customHeight="1" x14ac:dyDescent="0.2">
      <c r="A36" s="14"/>
      <c r="B36" s="21"/>
      <c r="C36" s="13"/>
      <c r="D36" s="13" t="s">
        <v>20</v>
      </c>
      <c r="E36" s="226" t="s">
        <v>5</v>
      </c>
      <c r="F36" s="191"/>
      <c r="G36" s="190">
        <f>SUMIF(Journal!$D$15:$D$446,$B$5:$B$487,Journal!$R$15:$R$446)</f>
        <v>0</v>
      </c>
      <c r="H36" s="50">
        <f>SUMIF(Journal!$D$15:$D$446,$B$5:$B$491,Journal!$J$15:$J$446)</f>
        <v>0</v>
      </c>
      <c r="I36" s="51">
        <f>SUMIF(Journal!$D$15:$D$446,$B$5:$B$491,Journal!$K$15:$K$446)</f>
        <v>0</v>
      </c>
      <c r="J36" s="12">
        <v>12</v>
      </c>
      <c r="K36" s="11">
        <v>9.6</v>
      </c>
      <c r="L36" s="6">
        <f t="shared" si="0"/>
        <v>0</v>
      </c>
      <c r="M36" s="111">
        <f t="shared" si="1"/>
        <v>0</v>
      </c>
      <c r="N36" s="41">
        <f t="shared" si="2"/>
        <v>0</v>
      </c>
      <c r="O36" s="44">
        <f>IFERROR(VLOOKUP(A36,Stock!$A$5:$M$487,10,0),0)*Stock!F36</f>
        <v>0</v>
      </c>
      <c r="Q36" s="44">
        <f>IFERROR(VLOOKUP(A36,Stock!$A$5:$M$487,10,0),0)*Stock!M36</f>
        <v>0</v>
      </c>
    </row>
    <row r="37" spans="1:17" s="18" customFormat="1" ht="18" customHeight="1" x14ac:dyDescent="0.2">
      <c r="A37" s="10"/>
      <c r="B37" s="9"/>
      <c r="C37" s="9"/>
      <c r="D37" s="9" t="s">
        <v>20</v>
      </c>
      <c r="E37" s="227" t="s">
        <v>5</v>
      </c>
      <c r="F37" s="191"/>
      <c r="G37" s="190">
        <f>SUMIF(Journal!$D$15:$D$446,$B$5:$B$487,Journal!$R$15:$R$446)</f>
        <v>0</v>
      </c>
      <c r="H37" s="50">
        <f>SUMIF(Journal!$D$15:$D$446,$B$5:$B$491,Journal!$J$15:$J$446)</f>
        <v>0</v>
      </c>
      <c r="I37" s="51">
        <f>SUMIF(Journal!$D$15:$D$446,$B$5:$B$491,Journal!$K$15:$K$446)</f>
        <v>0</v>
      </c>
      <c r="J37" s="8">
        <v>20</v>
      </c>
      <c r="K37" s="7">
        <v>16</v>
      </c>
      <c r="L37" s="6">
        <f t="shared" si="0"/>
        <v>0</v>
      </c>
      <c r="M37" s="111">
        <f t="shared" si="1"/>
        <v>0</v>
      </c>
      <c r="N37" s="41">
        <f t="shared" si="2"/>
        <v>0</v>
      </c>
      <c r="O37" s="44">
        <f>IFERROR(VLOOKUP(A37,Stock!$A$5:$M$487,10,0),0)*Stock!F37</f>
        <v>0</v>
      </c>
      <c r="Q37" s="44">
        <f>IFERROR(VLOOKUP(A37,Stock!$A$5:$M$487,10,0),0)*Stock!M37</f>
        <v>0</v>
      </c>
    </row>
    <row r="38" spans="1:17" s="18" customFormat="1" ht="18" customHeight="1" x14ac:dyDescent="0.2">
      <c r="A38" s="14"/>
      <c r="B38" s="13"/>
      <c r="C38" s="13"/>
      <c r="D38" s="13" t="s">
        <v>20</v>
      </c>
      <c r="E38" s="226" t="s">
        <v>5</v>
      </c>
      <c r="F38" s="191"/>
      <c r="G38" s="190">
        <f>SUMIF(Journal!$D$15:$D$446,$B$5:$B$487,Journal!$R$15:$R$446)</f>
        <v>0</v>
      </c>
      <c r="H38" s="50">
        <f>SUMIF(Journal!$D$15:$D$446,$B$5:$B$491,Journal!$J$15:$J$446)</f>
        <v>0</v>
      </c>
      <c r="I38" s="51">
        <f>SUMIF(Journal!$D$15:$D$446,$B$5:$B$491,Journal!$K$15:$K$446)</f>
        <v>0</v>
      </c>
      <c r="J38" s="12">
        <v>8</v>
      </c>
      <c r="K38" s="11">
        <v>6.4</v>
      </c>
      <c r="L38" s="6">
        <f t="shared" si="0"/>
        <v>0</v>
      </c>
      <c r="M38" s="111">
        <f t="shared" si="1"/>
        <v>0</v>
      </c>
      <c r="N38" s="41">
        <f t="shared" si="2"/>
        <v>0</v>
      </c>
      <c r="O38" s="44">
        <f>IFERROR(VLOOKUP(A38,Stock!$A$5:$M$487,10,0),0)*Stock!F38</f>
        <v>0</v>
      </c>
      <c r="Q38" s="44">
        <f>IFERROR(VLOOKUP(A38,Stock!$A$5:$M$487,10,0),0)*Stock!M38</f>
        <v>0</v>
      </c>
    </row>
    <row r="39" spans="1:17" s="18" customFormat="1" ht="18" customHeight="1" x14ac:dyDescent="0.2">
      <c r="A39" s="10"/>
      <c r="B39" s="9"/>
      <c r="C39" s="9"/>
      <c r="D39" s="9" t="s">
        <v>20</v>
      </c>
      <c r="E39" s="227" t="s">
        <v>5</v>
      </c>
      <c r="F39" s="191"/>
      <c r="G39" s="190">
        <f>SUMIF(Journal!$D$15:$D$446,$B$5:$B$487,Journal!$R$15:$R$446)</f>
        <v>0</v>
      </c>
      <c r="H39" s="50">
        <f>SUMIF(Journal!$D$15:$D$446,$B$5:$B$491,Journal!$J$15:$J$446)</f>
        <v>0</v>
      </c>
      <c r="I39" s="51">
        <f>SUMIF(Journal!$D$15:$D$446,$B$5:$B$491,Journal!$K$15:$K$446)</f>
        <v>0</v>
      </c>
      <c r="J39" s="8">
        <v>20</v>
      </c>
      <c r="K39" s="7">
        <v>16</v>
      </c>
      <c r="L39" s="6">
        <f t="shared" si="0"/>
        <v>0</v>
      </c>
      <c r="M39" s="111">
        <f t="shared" si="1"/>
        <v>0</v>
      </c>
      <c r="N39" s="41">
        <f t="shared" si="2"/>
        <v>0</v>
      </c>
      <c r="O39" s="44">
        <f>IFERROR(VLOOKUP(A39,Stock!$A$5:$M$487,10,0),0)*Stock!F39</f>
        <v>0</v>
      </c>
      <c r="Q39" s="44">
        <f>IFERROR(VLOOKUP(A39,Stock!$A$5:$M$487,10,0),0)*Stock!M39</f>
        <v>0</v>
      </c>
    </row>
    <row r="40" spans="1:17" s="18" customFormat="1" ht="18" customHeight="1" x14ac:dyDescent="0.2">
      <c r="A40" s="14"/>
      <c r="B40" s="13"/>
      <c r="C40" s="13"/>
      <c r="D40" s="13" t="s">
        <v>69</v>
      </c>
      <c r="E40" s="226" t="s">
        <v>5</v>
      </c>
      <c r="F40" s="191"/>
      <c r="G40" s="190">
        <f>SUMIF(Journal!$D$15:$D$446,$B$5:$B$487,Journal!$R$15:$R$446)</f>
        <v>0</v>
      </c>
      <c r="H40" s="50">
        <f>SUMIF(Journal!$D$15:$D$446,$B$5:$B$491,Journal!$J$15:$J$446)</f>
        <v>0</v>
      </c>
      <c r="I40" s="51">
        <f>SUMIF(Journal!$D$15:$D$446,$B$5:$B$491,Journal!$K$15:$K$446)</f>
        <v>0</v>
      </c>
      <c r="J40" s="12">
        <v>15</v>
      </c>
      <c r="K40" s="11">
        <v>12</v>
      </c>
      <c r="L40" s="6">
        <f t="shared" si="0"/>
        <v>0</v>
      </c>
      <c r="M40" s="111">
        <f t="shared" si="1"/>
        <v>0</v>
      </c>
      <c r="N40" s="41">
        <f t="shared" si="2"/>
        <v>0</v>
      </c>
      <c r="O40" s="44">
        <f>IFERROR(VLOOKUP(A40,Stock!$A$5:$M$487,10,0),0)*Stock!F40</f>
        <v>0</v>
      </c>
      <c r="Q40" s="44">
        <f>IFERROR(VLOOKUP(A40,Stock!$A$5:$M$487,10,0),0)*Stock!M40</f>
        <v>0</v>
      </c>
    </row>
    <row r="41" spans="1:17" s="18" customFormat="1" ht="18" customHeight="1" x14ac:dyDescent="0.2">
      <c r="A41" s="10"/>
      <c r="B41" s="9"/>
      <c r="C41" s="9"/>
      <c r="D41" s="9" t="s">
        <v>20</v>
      </c>
      <c r="E41" s="227" t="s">
        <v>5</v>
      </c>
      <c r="F41" s="191"/>
      <c r="G41" s="190">
        <f>SUMIF(Journal!$D$15:$D$446,$B$5:$B$487,Journal!$R$15:$R$446)</f>
        <v>0</v>
      </c>
      <c r="H41" s="50">
        <f>SUMIF(Journal!$D$15:$D$446,$B$5:$B$491,Journal!$J$15:$J$446)</f>
        <v>0</v>
      </c>
      <c r="I41" s="51">
        <f>SUMIF(Journal!$D$15:$D$446,$B$5:$B$491,Journal!$K$15:$K$446)</f>
        <v>0</v>
      </c>
      <c r="J41" s="8">
        <v>27</v>
      </c>
      <c r="K41" s="7">
        <v>21.6</v>
      </c>
      <c r="L41" s="6">
        <f t="shared" si="0"/>
        <v>0</v>
      </c>
      <c r="M41" s="111">
        <f t="shared" si="1"/>
        <v>0</v>
      </c>
      <c r="N41" s="41">
        <f t="shared" si="2"/>
        <v>0</v>
      </c>
      <c r="O41" s="44">
        <f>IFERROR(VLOOKUP(A41,Stock!$A$5:$M$487,10,0),0)*Stock!F41</f>
        <v>0</v>
      </c>
      <c r="Q41" s="44">
        <f>IFERROR(VLOOKUP(A41,Stock!$A$5:$M$487,10,0),0)*Stock!M41</f>
        <v>0</v>
      </c>
    </row>
    <row r="42" spans="1:17" s="18" customFormat="1" ht="18" customHeight="1" x14ac:dyDescent="0.2">
      <c r="A42" s="14"/>
      <c r="B42" s="13"/>
      <c r="C42" s="13"/>
      <c r="D42" s="13" t="s">
        <v>20</v>
      </c>
      <c r="E42" s="226" t="s">
        <v>8</v>
      </c>
      <c r="F42" s="191"/>
      <c r="G42" s="190">
        <f>SUMIF(Journal!$D$15:$D$446,$B$5:$B$487,Journal!$R$15:$R$446)</f>
        <v>0</v>
      </c>
      <c r="H42" s="50">
        <f>SUMIF(Journal!$D$15:$D$446,$B$5:$B$491,Journal!$J$15:$J$446)</f>
        <v>0</v>
      </c>
      <c r="I42" s="51">
        <f>SUMIF(Journal!$D$15:$D$446,$B$5:$B$491,Journal!$K$15:$K$446)</f>
        <v>0</v>
      </c>
      <c r="J42" s="12">
        <v>20</v>
      </c>
      <c r="K42" s="11">
        <v>16</v>
      </c>
      <c r="L42" s="6">
        <f t="shared" si="0"/>
        <v>0</v>
      </c>
      <c r="M42" s="111">
        <f t="shared" si="1"/>
        <v>0</v>
      </c>
      <c r="N42" s="41">
        <f t="shared" si="2"/>
        <v>0</v>
      </c>
      <c r="O42" s="44">
        <f>IFERROR(VLOOKUP(A42,Stock!$A$5:$M$487,10,0),0)*Stock!F42</f>
        <v>0</v>
      </c>
      <c r="Q42" s="44">
        <f>IFERROR(VLOOKUP(A42,Stock!$A$5:$M$487,10,0),0)*Stock!M42</f>
        <v>0</v>
      </c>
    </row>
    <row r="43" spans="1:17" s="18" customFormat="1" ht="18" customHeight="1" x14ac:dyDescent="0.2">
      <c r="A43" s="10"/>
      <c r="B43" s="9"/>
      <c r="C43" s="9"/>
      <c r="D43" s="9" t="s">
        <v>65</v>
      </c>
      <c r="E43" s="227" t="s">
        <v>5</v>
      </c>
      <c r="F43" s="191"/>
      <c r="G43" s="190">
        <f>SUMIF(Journal!$D$15:$D$446,$B$5:$B$487,Journal!$R$15:$R$446)</f>
        <v>0</v>
      </c>
      <c r="H43" s="50">
        <f>SUMIF(Journal!$D$15:$D$446,$B$5:$B$491,Journal!$J$15:$J$446)</f>
        <v>0</v>
      </c>
      <c r="I43" s="51">
        <f>SUMIF(Journal!$D$15:$D$446,$B$5:$B$491,Journal!$K$15:$K$446)</f>
        <v>0</v>
      </c>
      <c r="J43" s="8">
        <v>17</v>
      </c>
      <c r="K43" s="7">
        <v>13.6</v>
      </c>
      <c r="L43" s="6">
        <f t="shared" si="0"/>
        <v>0</v>
      </c>
      <c r="M43" s="111">
        <f t="shared" si="1"/>
        <v>0</v>
      </c>
      <c r="N43" s="41">
        <f t="shared" si="2"/>
        <v>0</v>
      </c>
      <c r="O43" s="44">
        <f>IFERROR(VLOOKUP(A43,Stock!$A$5:$M$487,10,0),0)*Stock!F43</f>
        <v>0</v>
      </c>
      <c r="Q43" s="44">
        <f>IFERROR(VLOOKUP(A43,Stock!$A$5:$M$487,10,0),0)*Stock!M43</f>
        <v>0</v>
      </c>
    </row>
    <row r="44" spans="1:17" s="18" customFormat="1" ht="18" customHeight="1" x14ac:dyDescent="0.2">
      <c r="A44" s="14"/>
      <c r="B44" s="13"/>
      <c r="C44" s="13"/>
      <c r="D44" s="13" t="s">
        <v>20</v>
      </c>
      <c r="E44" s="226" t="s">
        <v>8</v>
      </c>
      <c r="F44" s="191"/>
      <c r="G44" s="190">
        <f>SUMIF(Journal!$D$15:$D$446,$B$5:$B$487,Journal!$R$15:$R$446)</f>
        <v>0</v>
      </c>
      <c r="H44" s="50">
        <f>SUMIF(Journal!$D$15:$D$446,$B$5:$B$491,Journal!$J$15:$J$446)</f>
        <v>0</v>
      </c>
      <c r="I44" s="51">
        <f>SUMIF(Journal!$D$15:$D$446,$B$5:$B$491,Journal!$K$15:$K$446)</f>
        <v>0</v>
      </c>
      <c r="J44" s="12">
        <v>23</v>
      </c>
      <c r="K44" s="11">
        <v>18.399999999999999</v>
      </c>
      <c r="L44" s="6">
        <f t="shared" si="0"/>
        <v>0</v>
      </c>
      <c r="M44" s="111">
        <f t="shared" si="1"/>
        <v>0</v>
      </c>
      <c r="N44" s="41">
        <f t="shared" si="2"/>
        <v>0</v>
      </c>
      <c r="O44" s="44">
        <f>IFERROR(VLOOKUP(A44,Stock!$A$5:$M$487,10,0),0)*Stock!F44</f>
        <v>0</v>
      </c>
      <c r="Q44" s="44">
        <f>IFERROR(VLOOKUP(A44,Stock!$A$5:$M$487,10,0),0)*Stock!M44</f>
        <v>0</v>
      </c>
    </row>
    <row r="45" spans="1:17" s="18" customFormat="1" ht="18" customHeight="1" x14ac:dyDescent="0.2">
      <c r="A45" s="10"/>
      <c r="B45" s="9"/>
      <c r="C45" s="9"/>
      <c r="D45" s="9" t="s">
        <v>62</v>
      </c>
      <c r="E45" s="227" t="s">
        <v>8</v>
      </c>
      <c r="F45" s="191"/>
      <c r="G45" s="190">
        <f>SUMIF(Journal!$D$15:$D$446,$B$5:$B$487,Journal!$R$15:$R$446)</f>
        <v>0</v>
      </c>
      <c r="H45" s="50">
        <f>SUMIF(Journal!$D$15:$D$446,$B$5:$B$491,Journal!$J$15:$J$446)</f>
        <v>0</v>
      </c>
      <c r="I45" s="51">
        <f>SUMIF(Journal!$D$15:$D$446,$B$5:$B$491,Journal!$K$15:$K$446)</f>
        <v>0</v>
      </c>
      <c r="J45" s="8">
        <v>30</v>
      </c>
      <c r="K45" s="7">
        <v>24</v>
      </c>
      <c r="L45" s="6">
        <f t="shared" si="0"/>
        <v>0</v>
      </c>
      <c r="M45" s="111">
        <f t="shared" si="1"/>
        <v>0</v>
      </c>
      <c r="N45" s="41">
        <f t="shared" si="2"/>
        <v>0</v>
      </c>
      <c r="O45" s="44">
        <f>IFERROR(VLOOKUP(A45,Stock!$A$5:$M$487,10,0),0)*Stock!F45</f>
        <v>0</v>
      </c>
      <c r="Q45" s="44">
        <f>IFERROR(VLOOKUP(A45,Stock!$A$5:$M$487,10,0),0)*Stock!M45</f>
        <v>0</v>
      </c>
    </row>
    <row r="46" spans="1:17" s="18" customFormat="1" ht="18" customHeight="1" x14ac:dyDescent="0.2">
      <c r="A46" s="14"/>
      <c r="B46" s="13"/>
      <c r="C46" s="13"/>
      <c r="D46" s="13" t="s">
        <v>68</v>
      </c>
      <c r="E46" s="226" t="s">
        <v>8</v>
      </c>
      <c r="F46" s="191"/>
      <c r="G46" s="190">
        <f>SUMIF(Journal!$D$15:$D$446,$B$5:$B$487,Journal!$R$15:$R$446)</f>
        <v>0</v>
      </c>
      <c r="H46" s="50">
        <f>SUMIF(Journal!$D$15:$D$446,$B$5:$B$491,Journal!$J$15:$J$446)</f>
        <v>0</v>
      </c>
      <c r="I46" s="51">
        <f>SUMIF(Journal!$D$15:$D$446,$B$5:$B$491,Journal!$K$15:$K$446)</f>
        <v>0</v>
      </c>
      <c r="J46" s="12">
        <v>20</v>
      </c>
      <c r="K46" s="11">
        <v>16</v>
      </c>
      <c r="L46" s="6">
        <f t="shared" si="0"/>
        <v>0</v>
      </c>
      <c r="M46" s="111">
        <f t="shared" si="1"/>
        <v>0</v>
      </c>
      <c r="N46" s="41">
        <f t="shared" si="2"/>
        <v>0</v>
      </c>
      <c r="O46" s="44">
        <f>IFERROR(VLOOKUP(A46,Stock!$A$5:$M$487,10,0),0)*Stock!F46</f>
        <v>0</v>
      </c>
      <c r="Q46" s="44">
        <f>IFERROR(VLOOKUP(A46,Stock!$A$5:$M$487,10,0),0)*Stock!M46</f>
        <v>0</v>
      </c>
    </row>
    <row r="47" spans="1:17" s="18" customFormat="1" ht="18" customHeight="1" x14ac:dyDescent="0.2">
      <c r="A47" s="10"/>
      <c r="B47" s="9"/>
      <c r="C47" s="9"/>
      <c r="D47" s="9" t="s">
        <v>62</v>
      </c>
      <c r="E47" s="227" t="s">
        <v>8</v>
      </c>
      <c r="F47" s="191"/>
      <c r="G47" s="190">
        <f>SUMIF(Journal!$D$15:$D$446,$B$5:$B$487,Journal!$R$15:$R$446)</f>
        <v>0</v>
      </c>
      <c r="H47" s="50">
        <f>SUMIF(Journal!$D$15:$D$446,$B$5:$B$491,Journal!$J$15:$J$446)</f>
        <v>0</v>
      </c>
      <c r="I47" s="51">
        <f>SUMIF(Journal!$D$15:$D$446,$B$5:$B$491,Journal!$K$15:$K$446)</f>
        <v>0</v>
      </c>
      <c r="J47" s="8">
        <v>30</v>
      </c>
      <c r="K47" s="7">
        <v>24</v>
      </c>
      <c r="L47" s="6">
        <f t="shared" si="0"/>
        <v>0</v>
      </c>
      <c r="M47" s="111">
        <f t="shared" si="1"/>
        <v>0</v>
      </c>
      <c r="N47" s="41">
        <f t="shared" si="2"/>
        <v>0</v>
      </c>
      <c r="O47" s="44">
        <f>IFERROR(VLOOKUP(A47,Stock!$A$5:$M$487,10,0),0)*Stock!F47</f>
        <v>0</v>
      </c>
      <c r="Q47" s="44">
        <f>IFERROR(VLOOKUP(A47,Stock!$A$5:$M$487,10,0),0)*Stock!M47</f>
        <v>0</v>
      </c>
    </row>
    <row r="48" spans="1:17" s="18" customFormat="1" ht="18" customHeight="1" x14ac:dyDescent="0.2">
      <c r="A48" s="14"/>
      <c r="B48" s="13"/>
      <c r="C48" s="13"/>
      <c r="D48" s="13" t="s">
        <v>57</v>
      </c>
      <c r="E48" s="226" t="s">
        <v>8</v>
      </c>
      <c r="F48" s="191"/>
      <c r="G48" s="190">
        <f>SUMIF(Journal!$D$15:$D$446,$B$5:$B$487,Journal!$R$15:$R$446)</f>
        <v>0</v>
      </c>
      <c r="H48" s="50">
        <f>SUMIF(Journal!$D$15:$D$446,$B$5:$B$491,Journal!$J$15:$J$446)</f>
        <v>0</v>
      </c>
      <c r="I48" s="51">
        <f>SUMIF(Journal!$D$15:$D$446,$B$5:$B$491,Journal!$K$15:$K$446)</f>
        <v>0</v>
      </c>
      <c r="J48" s="12">
        <v>20</v>
      </c>
      <c r="K48" s="11">
        <v>16</v>
      </c>
      <c r="L48" s="6">
        <f t="shared" si="0"/>
        <v>0</v>
      </c>
      <c r="M48" s="111">
        <f t="shared" si="1"/>
        <v>0</v>
      </c>
      <c r="N48" s="41">
        <f t="shared" si="2"/>
        <v>0</v>
      </c>
      <c r="O48" s="44">
        <f>IFERROR(VLOOKUP(A48,Stock!$A$5:$M$487,10,0),0)*Stock!F48</f>
        <v>0</v>
      </c>
      <c r="Q48" s="44">
        <f>IFERROR(VLOOKUP(A48,Stock!$A$5:$M$487,10,0),0)*Stock!M48</f>
        <v>0</v>
      </c>
    </row>
    <row r="49" spans="1:17" s="18" customFormat="1" ht="18" customHeight="1" x14ac:dyDescent="0.2">
      <c r="A49" s="10"/>
      <c r="B49" s="9"/>
      <c r="C49" s="9"/>
      <c r="D49" s="9" t="s">
        <v>62</v>
      </c>
      <c r="E49" s="227" t="s">
        <v>8</v>
      </c>
      <c r="F49" s="191"/>
      <c r="G49" s="190">
        <f>SUMIF(Journal!$D$15:$D$446,$B$5:$B$487,Journal!$R$15:$R$446)</f>
        <v>0</v>
      </c>
      <c r="H49" s="50">
        <f>SUMIF(Journal!$D$15:$D$446,$B$5:$B$491,Journal!$J$15:$J$446)</f>
        <v>0</v>
      </c>
      <c r="I49" s="51">
        <f>SUMIF(Journal!$D$15:$D$446,$B$5:$B$491,Journal!$K$15:$K$446)</f>
        <v>0</v>
      </c>
      <c r="J49" s="8">
        <v>20</v>
      </c>
      <c r="K49" s="7">
        <v>16</v>
      </c>
      <c r="L49" s="6">
        <f t="shared" si="0"/>
        <v>0</v>
      </c>
      <c r="M49" s="111">
        <f t="shared" si="1"/>
        <v>0</v>
      </c>
      <c r="N49" s="41">
        <f t="shared" si="2"/>
        <v>0</v>
      </c>
      <c r="O49" s="44">
        <f>IFERROR(VLOOKUP(A49,Stock!$A$5:$M$487,10,0),0)*Stock!F49</f>
        <v>0</v>
      </c>
      <c r="Q49" s="44">
        <f>IFERROR(VLOOKUP(A49,Stock!$A$5:$M$487,10,0),0)*Stock!M49</f>
        <v>0</v>
      </c>
    </row>
    <row r="50" spans="1:17" s="18" customFormat="1" ht="18" customHeight="1" x14ac:dyDescent="0.2">
      <c r="A50" s="14"/>
      <c r="B50" s="13"/>
      <c r="C50" s="13"/>
      <c r="D50" s="13" t="s">
        <v>57</v>
      </c>
      <c r="E50" s="226" t="s">
        <v>8</v>
      </c>
      <c r="F50" s="191"/>
      <c r="G50" s="190">
        <f>SUMIF(Journal!$D$15:$D$446,$B$5:$B$487,Journal!$R$15:$R$446)</f>
        <v>0</v>
      </c>
      <c r="H50" s="50">
        <f>SUMIF(Journal!$D$15:$D$446,$B$5:$B$491,Journal!$J$15:$J$446)</f>
        <v>0</v>
      </c>
      <c r="I50" s="51">
        <f>SUMIF(Journal!$D$15:$D$446,$B$5:$B$491,Journal!$K$15:$K$446)</f>
        <v>0</v>
      </c>
      <c r="J50" s="12">
        <v>20</v>
      </c>
      <c r="K50" s="11">
        <v>16</v>
      </c>
      <c r="L50" s="6">
        <f t="shared" si="0"/>
        <v>0</v>
      </c>
      <c r="M50" s="111">
        <f t="shared" si="1"/>
        <v>0</v>
      </c>
      <c r="N50" s="41">
        <f t="shared" si="2"/>
        <v>0</v>
      </c>
      <c r="O50" s="44">
        <f>IFERROR(VLOOKUP(A50,Stock!$A$5:$M$487,10,0),0)*Stock!F50</f>
        <v>0</v>
      </c>
      <c r="Q50" s="44">
        <f>IFERROR(VLOOKUP(A50,Stock!$A$5:$M$487,10,0),0)*Stock!M50</f>
        <v>0</v>
      </c>
    </row>
    <row r="51" spans="1:17" s="18" customFormat="1" ht="18" customHeight="1" x14ac:dyDescent="0.2">
      <c r="A51" s="10"/>
      <c r="B51" s="9"/>
      <c r="C51" s="9"/>
      <c r="D51" s="9" t="s">
        <v>62</v>
      </c>
      <c r="E51" s="227" t="s">
        <v>8</v>
      </c>
      <c r="F51" s="191"/>
      <c r="G51" s="190">
        <f>SUMIF(Journal!$D$15:$D$446,$B$5:$B$487,Journal!$R$15:$R$446)</f>
        <v>0</v>
      </c>
      <c r="H51" s="50">
        <f>SUMIF(Journal!$D$15:$D$446,$B$5:$B$491,Journal!$J$15:$J$446)</f>
        <v>0</v>
      </c>
      <c r="I51" s="51">
        <f>SUMIF(Journal!$D$15:$D$446,$B$5:$B$491,Journal!$K$15:$K$446)</f>
        <v>0</v>
      </c>
      <c r="J51" s="8">
        <v>20</v>
      </c>
      <c r="K51" s="7">
        <v>16</v>
      </c>
      <c r="L51" s="6">
        <f t="shared" si="0"/>
        <v>0</v>
      </c>
      <c r="M51" s="111">
        <f t="shared" si="1"/>
        <v>0</v>
      </c>
      <c r="N51" s="41">
        <f t="shared" si="2"/>
        <v>0</v>
      </c>
      <c r="O51" s="44">
        <f>IFERROR(VLOOKUP(A51,Stock!$A$5:$M$487,10,0),0)*Stock!F51</f>
        <v>0</v>
      </c>
      <c r="Q51" s="44">
        <f>IFERROR(VLOOKUP(A51,Stock!$A$5:$M$487,10,0),0)*Stock!M51</f>
        <v>0</v>
      </c>
    </row>
    <row r="52" spans="1:17" s="18" customFormat="1" ht="18" customHeight="1" x14ac:dyDescent="0.2">
      <c r="A52" s="14"/>
      <c r="B52" s="13"/>
      <c r="C52" s="13"/>
      <c r="D52" s="13" t="s">
        <v>57</v>
      </c>
      <c r="E52" s="226" t="s">
        <v>8</v>
      </c>
      <c r="F52" s="191"/>
      <c r="G52" s="190">
        <f>SUMIF(Journal!$D$15:$D$446,$B$5:$B$487,Journal!$R$15:$R$446)</f>
        <v>0</v>
      </c>
      <c r="H52" s="50">
        <f>SUMIF(Journal!$D$15:$D$446,$B$5:$B$491,Journal!$J$15:$J$446)</f>
        <v>0</v>
      </c>
      <c r="I52" s="51">
        <f>SUMIF(Journal!$D$15:$D$446,$B$5:$B$491,Journal!$K$15:$K$446)</f>
        <v>0</v>
      </c>
      <c r="J52" s="12">
        <v>18</v>
      </c>
      <c r="K52" s="11">
        <v>14.4</v>
      </c>
      <c r="L52" s="6">
        <f t="shared" si="0"/>
        <v>0</v>
      </c>
      <c r="M52" s="111">
        <f t="shared" si="1"/>
        <v>0</v>
      </c>
      <c r="N52" s="41">
        <f t="shared" si="2"/>
        <v>0</v>
      </c>
      <c r="O52" s="44">
        <f>IFERROR(VLOOKUP(A52,Stock!$A$5:$M$487,10,0),0)*Stock!F52</f>
        <v>0</v>
      </c>
      <c r="Q52" s="44">
        <f>IFERROR(VLOOKUP(A52,Stock!$A$5:$M$487,10,0),0)*Stock!M52</f>
        <v>0</v>
      </c>
    </row>
    <row r="53" spans="1:17" s="18" customFormat="1" ht="18" customHeight="1" x14ac:dyDescent="0.2">
      <c r="A53" s="10"/>
      <c r="B53" s="9"/>
      <c r="C53" s="9"/>
      <c r="D53" s="9" t="s">
        <v>62</v>
      </c>
      <c r="E53" s="227" t="s">
        <v>8</v>
      </c>
      <c r="F53" s="191"/>
      <c r="G53" s="190">
        <f>SUMIF(Journal!$D$15:$D$446,$B$5:$B$487,Journal!$R$15:$R$446)</f>
        <v>0</v>
      </c>
      <c r="H53" s="50">
        <f>SUMIF(Journal!$D$15:$D$446,$B$5:$B$491,Journal!$J$15:$J$446)</f>
        <v>0</v>
      </c>
      <c r="I53" s="51">
        <f>SUMIF(Journal!$D$15:$D$446,$B$5:$B$491,Journal!$K$15:$K$446)</f>
        <v>0</v>
      </c>
      <c r="J53" s="8">
        <v>20</v>
      </c>
      <c r="K53" s="7">
        <v>16</v>
      </c>
      <c r="L53" s="6">
        <f t="shared" si="0"/>
        <v>0</v>
      </c>
      <c r="M53" s="111">
        <f t="shared" si="1"/>
        <v>0</v>
      </c>
      <c r="N53" s="41">
        <f t="shared" si="2"/>
        <v>0</v>
      </c>
      <c r="O53" s="44">
        <f>IFERROR(VLOOKUP(A53,Stock!$A$5:$M$487,10,0),0)*Stock!F53</f>
        <v>0</v>
      </c>
      <c r="Q53" s="44">
        <f>IFERROR(VLOOKUP(A53,Stock!$A$5:$M$487,10,0),0)*Stock!M53</f>
        <v>0</v>
      </c>
    </row>
    <row r="54" spans="1:17" s="18" customFormat="1" ht="18" customHeight="1" x14ac:dyDescent="0.2">
      <c r="A54" s="14"/>
      <c r="B54" s="13"/>
      <c r="C54" s="13"/>
      <c r="D54" s="13" t="s">
        <v>20</v>
      </c>
      <c r="E54" s="226" t="s">
        <v>8</v>
      </c>
      <c r="F54" s="191"/>
      <c r="G54" s="190">
        <f>SUMIF(Journal!$D$15:$D$446,$B$5:$B$487,Journal!$R$15:$R$446)</f>
        <v>0</v>
      </c>
      <c r="H54" s="50">
        <f>SUMIF(Journal!$D$15:$D$446,$B$5:$B$491,Journal!$J$15:$J$446)</f>
        <v>0</v>
      </c>
      <c r="I54" s="51">
        <f>SUMIF(Journal!$D$15:$D$446,$B$5:$B$491,Journal!$K$15:$K$446)</f>
        <v>0</v>
      </c>
      <c r="J54" s="12">
        <v>8</v>
      </c>
      <c r="K54" s="11">
        <v>6.4</v>
      </c>
      <c r="L54" s="6">
        <f t="shared" si="0"/>
        <v>0</v>
      </c>
      <c r="M54" s="111">
        <f t="shared" si="1"/>
        <v>0</v>
      </c>
      <c r="N54" s="41">
        <f t="shared" si="2"/>
        <v>0</v>
      </c>
      <c r="O54" s="44">
        <f>IFERROR(VLOOKUP(A54,Stock!$A$5:$M$487,10,0),0)*Stock!F54</f>
        <v>0</v>
      </c>
      <c r="Q54" s="44">
        <f>IFERROR(VLOOKUP(A54,Stock!$A$5:$M$487,10,0),0)*Stock!M54</f>
        <v>0</v>
      </c>
    </row>
    <row r="55" spans="1:17" s="18" customFormat="1" ht="18" customHeight="1" x14ac:dyDescent="0.2">
      <c r="A55" s="10"/>
      <c r="B55" s="9"/>
      <c r="C55" s="9"/>
      <c r="D55" s="9" t="s">
        <v>20</v>
      </c>
      <c r="E55" s="227" t="s">
        <v>8</v>
      </c>
      <c r="F55" s="191"/>
      <c r="G55" s="190">
        <f>SUMIF(Journal!$D$15:$D$446,$B$5:$B$487,Journal!$R$15:$R$446)</f>
        <v>0</v>
      </c>
      <c r="H55" s="50">
        <f>SUMIF(Journal!$D$15:$D$446,$B$5:$B$491,Journal!$J$15:$J$446)</f>
        <v>0</v>
      </c>
      <c r="I55" s="51">
        <f>SUMIF(Journal!$D$15:$D$446,$B$5:$B$491,Journal!$K$15:$K$446)</f>
        <v>0</v>
      </c>
      <c r="J55" s="8">
        <v>6</v>
      </c>
      <c r="K55" s="7">
        <v>4.8</v>
      </c>
      <c r="L55" s="6">
        <f t="shared" si="0"/>
        <v>0</v>
      </c>
      <c r="M55" s="111">
        <f t="shared" si="1"/>
        <v>0</v>
      </c>
      <c r="N55" s="41">
        <f t="shared" si="2"/>
        <v>0</v>
      </c>
      <c r="O55" s="44">
        <f>IFERROR(VLOOKUP(A55,Stock!$A$5:$M$487,10,0),0)*Stock!F55</f>
        <v>0</v>
      </c>
      <c r="Q55" s="44">
        <f>IFERROR(VLOOKUP(A55,Stock!$A$5:$M$487,10,0),0)*Stock!M55</f>
        <v>0</v>
      </c>
    </row>
    <row r="56" spans="1:17" s="18" customFormat="1" ht="18" customHeight="1" x14ac:dyDescent="0.2">
      <c r="A56" s="14"/>
      <c r="B56" s="13"/>
      <c r="C56" s="13"/>
      <c r="D56" s="13" t="s">
        <v>20</v>
      </c>
      <c r="E56" s="226" t="s">
        <v>8</v>
      </c>
      <c r="F56" s="191"/>
      <c r="G56" s="190">
        <f>SUMIF(Journal!$D$15:$D$446,$B$5:$B$487,Journal!$R$15:$R$446)</f>
        <v>0</v>
      </c>
      <c r="H56" s="50">
        <f>SUMIF(Journal!$D$15:$D$446,$B$5:$B$491,Journal!$J$15:$J$446)</f>
        <v>0</v>
      </c>
      <c r="I56" s="51">
        <f>SUMIF(Journal!$D$15:$D$446,$B$5:$B$491,Journal!$K$15:$K$446)</f>
        <v>0</v>
      </c>
      <c r="J56" s="12">
        <v>44</v>
      </c>
      <c r="K56" s="11">
        <v>35.200000000000003</v>
      </c>
      <c r="L56" s="6">
        <f t="shared" si="0"/>
        <v>0</v>
      </c>
      <c r="M56" s="111">
        <f t="shared" si="1"/>
        <v>0</v>
      </c>
      <c r="N56" s="41">
        <f t="shared" si="2"/>
        <v>0</v>
      </c>
      <c r="O56" s="44">
        <f>IFERROR(VLOOKUP(A56,Stock!$A$5:$M$487,10,0),0)*Stock!F56</f>
        <v>0</v>
      </c>
      <c r="Q56" s="44">
        <f>IFERROR(VLOOKUP(A56,Stock!$A$5:$M$487,10,0),0)*Stock!M56</f>
        <v>0</v>
      </c>
    </row>
    <row r="57" spans="1:17" s="18" customFormat="1" ht="18" customHeight="1" x14ac:dyDescent="0.2">
      <c r="A57" s="10"/>
      <c r="B57" s="9"/>
      <c r="C57" s="9"/>
      <c r="D57" s="9" t="s">
        <v>57</v>
      </c>
      <c r="E57" s="227" t="s">
        <v>8</v>
      </c>
      <c r="F57" s="191"/>
      <c r="G57" s="190">
        <f>SUMIF(Journal!$D$15:$D$446,$B$5:$B$487,Journal!$R$15:$R$446)</f>
        <v>0</v>
      </c>
      <c r="H57" s="50">
        <f>SUMIF(Journal!$D$15:$D$446,$B$5:$B$491,Journal!$J$15:$J$446)</f>
        <v>0</v>
      </c>
      <c r="I57" s="51">
        <f>SUMIF(Journal!$D$15:$D$446,$B$5:$B$491,Journal!$K$15:$K$446)</f>
        <v>0</v>
      </c>
      <c r="J57" s="8">
        <v>13</v>
      </c>
      <c r="K57" s="7">
        <v>10.4</v>
      </c>
      <c r="L57" s="6">
        <f t="shared" si="0"/>
        <v>0</v>
      </c>
      <c r="M57" s="111">
        <f t="shared" si="1"/>
        <v>0</v>
      </c>
      <c r="N57" s="41">
        <f t="shared" si="2"/>
        <v>0</v>
      </c>
      <c r="O57" s="44">
        <f>IFERROR(VLOOKUP(A57,Stock!$A$5:$M$487,10,0),0)*Stock!F57</f>
        <v>0</v>
      </c>
      <c r="Q57" s="44">
        <f>IFERROR(VLOOKUP(A57,Stock!$A$5:$M$487,10,0),0)*Stock!M57</f>
        <v>0</v>
      </c>
    </row>
    <row r="58" spans="1:17" s="18" customFormat="1" ht="18" customHeight="1" x14ac:dyDescent="0.2">
      <c r="A58" s="14"/>
      <c r="B58" s="13"/>
      <c r="C58" s="20"/>
      <c r="D58" s="13" t="s">
        <v>67</v>
      </c>
      <c r="E58" s="226" t="s">
        <v>8</v>
      </c>
      <c r="F58" s="191"/>
      <c r="G58" s="190">
        <f>SUMIF(Journal!$D$15:$D$446,$B$5:$B$487,Journal!$R$15:$R$446)</f>
        <v>0</v>
      </c>
      <c r="H58" s="50">
        <f>SUMIF(Journal!$D$15:$D$446,$B$5:$B$491,Journal!$J$15:$J$446)</f>
        <v>0</v>
      </c>
      <c r="I58" s="51">
        <f>SUMIF(Journal!$D$15:$D$446,$B$5:$B$491,Journal!$K$15:$K$446)</f>
        <v>0</v>
      </c>
      <c r="J58" s="12">
        <v>28</v>
      </c>
      <c r="K58" s="11">
        <v>22.4</v>
      </c>
      <c r="L58" s="6">
        <f t="shared" si="0"/>
        <v>0</v>
      </c>
      <c r="M58" s="111">
        <f t="shared" si="1"/>
        <v>0</v>
      </c>
      <c r="N58" s="41">
        <f t="shared" si="2"/>
        <v>0</v>
      </c>
      <c r="O58" s="44">
        <f>IFERROR(VLOOKUP(A58,Stock!$A$5:$M$487,10,0),0)*Stock!F58</f>
        <v>0</v>
      </c>
      <c r="Q58" s="44">
        <f>IFERROR(VLOOKUP(A58,Stock!$A$5:$M$487,10,0),0)*Stock!M58</f>
        <v>0</v>
      </c>
    </row>
    <row r="59" spans="1:17" s="18" customFormat="1" ht="18" customHeight="1" x14ac:dyDescent="0.2">
      <c r="A59" s="10"/>
      <c r="B59" s="9"/>
      <c r="C59" s="9"/>
      <c r="D59" s="9" t="s">
        <v>57</v>
      </c>
      <c r="E59" s="227" t="s">
        <v>8</v>
      </c>
      <c r="F59" s="191"/>
      <c r="G59" s="190">
        <f>SUMIF(Journal!$D$15:$D$446,$B$5:$B$487,Journal!$R$15:$R$446)</f>
        <v>0</v>
      </c>
      <c r="H59" s="50">
        <f>SUMIF(Journal!$D$15:$D$446,$B$5:$B$491,Journal!$J$15:$J$446)</f>
        <v>0</v>
      </c>
      <c r="I59" s="51">
        <f>SUMIF(Journal!$D$15:$D$446,$B$5:$B$491,Journal!$K$15:$K$446)</f>
        <v>0</v>
      </c>
      <c r="J59" s="8">
        <v>20</v>
      </c>
      <c r="K59" s="7">
        <v>16</v>
      </c>
      <c r="L59" s="6">
        <f t="shared" si="0"/>
        <v>0</v>
      </c>
      <c r="M59" s="111">
        <f t="shared" si="1"/>
        <v>0</v>
      </c>
      <c r="N59" s="41">
        <f t="shared" si="2"/>
        <v>0</v>
      </c>
      <c r="O59" s="44">
        <f>IFERROR(VLOOKUP(A59,Stock!$A$5:$M$487,10,0),0)*Stock!F59</f>
        <v>0</v>
      </c>
      <c r="Q59" s="44">
        <f>IFERROR(VLOOKUP(A59,Stock!$A$5:$M$487,10,0),0)*Stock!M59</f>
        <v>0</v>
      </c>
    </row>
    <row r="60" spans="1:17" s="18" customFormat="1" ht="18" customHeight="1" x14ac:dyDescent="0.2">
      <c r="A60" s="14"/>
      <c r="B60" s="13"/>
      <c r="C60" s="13"/>
      <c r="D60" s="13" t="s">
        <v>20</v>
      </c>
      <c r="E60" s="226" t="s">
        <v>8</v>
      </c>
      <c r="F60" s="191"/>
      <c r="G60" s="190">
        <f>SUMIF(Journal!$D$15:$D$446,$B$5:$B$487,Journal!$R$15:$R$446)</f>
        <v>0</v>
      </c>
      <c r="H60" s="50">
        <f>SUMIF(Journal!$D$15:$D$446,$B$5:$B$491,Journal!$J$15:$J$446)</f>
        <v>0</v>
      </c>
      <c r="I60" s="51">
        <f>SUMIF(Journal!$D$15:$D$446,$B$5:$B$491,Journal!$K$15:$K$446)</f>
        <v>0</v>
      </c>
      <c r="J60" s="12">
        <v>15</v>
      </c>
      <c r="K60" s="11">
        <v>12</v>
      </c>
      <c r="L60" s="6">
        <f t="shared" si="0"/>
        <v>0</v>
      </c>
      <c r="M60" s="111">
        <f t="shared" si="1"/>
        <v>0</v>
      </c>
      <c r="N60" s="41">
        <f t="shared" si="2"/>
        <v>0</v>
      </c>
      <c r="O60" s="44">
        <f>IFERROR(VLOOKUP(A60,Stock!$A$5:$M$487,10,0),0)*Stock!F60</f>
        <v>0</v>
      </c>
      <c r="Q60" s="44">
        <f>IFERROR(VLOOKUP(A60,Stock!$A$5:$M$487,10,0),0)*Stock!M60</f>
        <v>0</v>
      </c>
    </row>
    <row r="61" spans="1:17" s="18" customFormat="1" ht="18" customHeight="1" x14ac:dyDescent="0.2">
      <c r="A61" s="10"/>
      <c r="B61" s="9"/>
      <c r="C61" s="9"/>
      <c r="D61" s="9" t="s">
        <v>62</v>
      </c>
      <c r="E61" s="227" t="s">
        <v>8</v>
      </c>
      <c r="F61" s="191"/>
      <c r="G61" s="190">
        <f>SUMIF(Journal!$D$15:$D$446,$B$5:$B$487,Journal!$R$15:$R$446)</f>
        <v>0</v>
      </c>
      <c r="H61" s="50">
        <f>SUMIF(Journal!$D$15:$D$446,$B$5:$B$491,Journal!$J$15:$J$446)</f>
        <v>0</v>
      </c>
      <c r="I61" s="51">
        <f>SUMIF(Journal!$D$15:$D$446,$B$5:$B$491,Journal!$K$15:$K$446)</f>
        <v>0</v>
      </c>
      <c r="J61" s="8">
        <v>30</v>
      </c>
      <c r="K61" s="7">
        <v>24</v>
      </c>
      <c r="L61" s="6">
        <f t="shared" si="0"/>
        <v>0</v>
      </c>
      <c r="M61" s="111">
        <f t="shared" si="1"/>
        <v>0</v>
      </c>
      <c r="N61" s="41">
        <f t="shared" si="2"/>
        <v>0</v>
      </c>
      <c r="O61" s="44">
        <f>IFERROR(VLOOKUP(A61,Stock!$A$5:$M$487,10,0),0)*Stock!F61</f>
        <v>0</v>
      </c>
      <c r="Q61" s="44">
        <f>IFERROR(VLOOKUP(A61,Stock!$A$5:$M$487,10,0),0)*Stock!M61</f>
        <v>0</v>
      </c>
    </row>
    <row r="62" spans="1:17" s="18" customFormat="1" ht="18" customHeight="1" x14ac:dyDescent="0.2">
      <c r="A62" s="14"/>
      <c r="B62" s="13"/>
      <c r="C62" s="13"/>
      <c r="D62" s="13" t="s">
        <v>57</v>
      </c>
      <c r="E62" s="226" t="s">
        <v>8</v>
      </c>
      <c r="F62" s="191"/>
      <c r="G62" s="190">
        <f>SUMIF(Journal!$D$15:$D$446,$B$5:$B$487,Journal!$R$15:$R$446)</f>
        <v>0</v>
      </c>
      <c r="H62" s="50">
        <f>SUMIF(Journal!$D$15:$D$446,$B$5:$B$491,Journal!$J$15:$J$446)</f>
        <v>0</v>
      </c>
      <c r="I62" s="51">
        <f>SUMIF(Journal!$D$15:$D$446,$B$5:$B$491,Journal!$K$15:$K$446)</f>
        <v>0</v>
      </c>
      <c r="J62" s="12">
        <v>20</v>
      </c>
      <c r="K62" s="11">
        <v>16</v>
      </c>
      <c r="L62" s="6">
        <f t="shared" si="0"/>
        <v>0</v>
      </c>
      <c r="M62" s="111">
        <f t="shared" si="1"/>
        <v>0</v>
      </c>
      <c r="N62" s="41">
        <f t="shared" si="2"/>
        <v>0</v>
      </c>
      <c r="O62" s="44">
        <f>IFERROR(VLOOKUP(A62,Stock!$A$5:$M$487,10,0),0)*Stock!F62</f>
        <v>0</v>
      </c>
      <c r="Q62" s="44">
        <f>IFERROR(VLOOKUP(A62,Stock!$A$5:$M$487,10,0),0)*Stock!M62</f>
        <v>0</v>
      </c>
    </row>
    <row r="63" spans="1:17" s="18" customFormat="1" ht="18" customHeight="1" x14ac:dyDescent="0.2">
      <c r="A63" s="10"/>
      <c r="B63" s="9"/>
      <c r="C63" s="9"/>
      <c r="D63" s="9" t="s">
        <v>62</v>
      </c>
      <c r="E63" s="227" t="s">
        <v>8</v>
      </c>
      <c r="F63" s="191"/>
      <c r="G63" s="190">
        <f>SUMIF(Journal!$D$15:$D$446,$B$5:$B$487,Journal!$R$15:$R$446)</f>
        <v>0</v>
      </c>
      <c r="H63" s="50">
        <f>SUMIF(Journal!$D$15:$D$446,$B$5:$B$491,Journal!$J$15:$J$446)</f>
        <v>0</v>
      </c>
      <c r="I63" s="51">
        <f>SUMIF(Journal!$D$15:$D$446,$B$5:$B$491,Journal!$K$15:$K$446)</f>
        <v>0</v>
      </c>
      <c r="J63" s="8">
        <v>20</v>
      </c>
      <c r="K63" s="7">
        <v>16</v>
      </c>
      <c r="L63" s="6">
        <f t="shared" si="0"/>
        <v>0</v>
      </c>
      <c r="M63" s="111">
        <f t="shared" si="1"/>
        <v>0</v>
      </c>
      <c r="N63" s="41">
        <f t="shared" si="2"/>
        <v>0</v>
      </c>
      <c r="O63" s="44">
        <f>IFERROR(VLOOKUP(A63,Stock!$A$5:$M$487,10,0),0)*Stock!F63</f>
        <v>0</v>
      </c>
      <c r="Q63" s="44">
        <f>IFERROR(VLOOKUP(A63,Stock!$A$5:$M$487,10,0),0)*Stock!M63</f>
        <v>0</v>
      </c>
    </row>
    <row r="64" spans="1:17" s="18" customFormat="1" ht="18" customHeight="1" x14ac:dyDescent="0.2">
      <c r="A64" s="14"/>
      <c r="B64" s="13"/>
      <c r="C64" s="13"/>
      <c r="D64" s="13" t="s">
        <v>57</v>
      </c>
      <c r="E64" s="226" t="s">
        <v>8</v>
      </c>
      <c r="F64" s="191"/>
      <c r="G64" s="190">
        <f>SUMIF(Journal!$D$15:$D$446,$B$5:$B$487,Journal!$R$15:$R$446)</f>
        <v>0</v>
      </c>
      <c r="H64" s="50">
        <f>SUMIF(Journal!$D$15:$D$446,$B$5:$B$491,Journal!$J$15:$J$446)</f>
        <v>0</v>
      </c>
      <c r="I64" s="51">
        <f>SUMIF(Journal!$D$15:$D$446,$B$5:$B$491,Journal!$K$15:$K$446)</f>
        <v>0</v>
      </c>
      <c r="J64" s="12">
        <v>20</v>
      </c>
      <c r="K64" s="11">
        <v>16</v>
      </c>
      <c r="L64" s="6">
        <f t="shared" si="0"/>
        <v>0</v>
      </c>
      <c r="M64" s="111">
        <f t="shared" si="1"/>
        <v>0</v>
      </c>
      <c r="N64" s="41">
        <f t="shared" si="2"/>
        <v>0</v>
      </c>
      <c r="O64" s="44">
        <f>IFERROR(VLOOKUP(A64,Stock!$A$5:$M$487,10,0),0)*Stock!F64</f>
        <v>0</v>
      </c>
      <c r="Q64" s="44">
        <f>IFERROR(VLOOKUP(A64,Stock!$A$5:$M$487,10,0),0)*Stock!M64</f>
        <v>0</v>
      </c>
    </row>
    <row r="65" spans="1:17" s="18" customFormat="1" ht="18" customHeight="1" x14ac:dyDescent="0.2">
      <c r="A65" s="10"/>
      <c r="B65" s="9"/>
      <c r="C65" s="9"/>
      <c r="D65" s="9" t="s">
        <v>62</v>
      </c>
      <c r="E65" s="227" t="s">
        <v>8</v>
      </c>
      <c r="F65" s="191"/>
      <c r="G65" s="190">
        <f>SUMIF(Journal!$D$15:$D$446,$B$5:$B$487,Journal!$R$15:$R$446)</f>
        <v>0</v>
      </c>
      <c r="H65" s="50">
        <f>SUMIF(Journal!$D$15:$D$446,$B$5:$B$491,Journal!$J$15:$J$446)</f>
        <v>0</v>
      </c>
      <c r="I65" s="51">
        <f>SUMIF(Journal!$D$15:$D$446,$B$5:$B$491,Journal!$K$15:$K$446)</f>
        <v>0</v>
      </c>
      <c r="J65" s="8">
        <v>15</v>
      </c>
      <c r="K65" s="7">
        <v>12</v>
      </c>
      <c r="L65" s="6">
        <f t="shared" si="0"/>
        <v>0</v>
      </c>
      <c r="M65" s="111">
        <f t="shared" si="1"/>
        <v>0</v>
      </c>
      <c r="N65" s="41">
        <f t="shared" si="2"/>
        <v>0</v>
      </c>
      <c r="O65" s="44">
        <f>IFERROR(VLOOKUP(A65,Stock!$A$5:$M$487,10,0),0)*Stock!F65</f>
        <v>0</v>
      </c>
      <c r="Q65" s="44">
        <f>IFERROR(VLOOKUP(A65,Stock!$A$5:$M$487,10,0),0)*Stock!M65</f>
        <v>0</v>
      </c>
    </row>
    <row r="66" spans="1:17" s="18" customFormat="1" ht="18" customHeight="1" x14ac:dyDescent="0.2">
      <c r="A66" s="14"/>
      <c r="B66" s="13"/>
      <c r="C66" s="13"/>
      <c r="D66" s="13" t="s">
        <v>20</v>
      </c>
      <c r="E66" s="226" t="s">
        <v>8</v>
      </c>
      <c r="F66" s="191"/>
      <c r="G66" s="190">
        <f>SUMIF(Journal!$D$15:$D$446,$B$5:$B$487,Journal!$R$15:$R$446)</f>
        <v>0</v>
      </c>
      <c r="H66" s="50">
        <f>SUMIF(Journal!$D$15:$D$446,$B$5:$B$491,Journal!$J$15:$J$446)</f>
        <v>0</v>
      </c>
      <c r="I66" s="51">
        <f>SUMIF(Journal!$D$15:$D$446,$B$5:$B$491,Journal!$K$15:$K$446)</f>
        <v>0</v>
      </c>
      <c r="J66" s="12">
        <v>15</v>
      </c>
      <c r="K66" s="11">
        <v>12</v>
      </c>
      <c r="L66" s="6">
        <f t="shared" si="0"/>
        <v>0</v>
      </c>
      <c r="M66" s="111">
        <f t="shared" si="1"/>
        <v>0</v>
      </c>
      <c r="N66" s="41">
        <f t="shared" si="2"/>
        <v>0</v>
      </c>
      <c r="O66" s="44">
        <f>IFERROR(VLOOKUP(A66,Stock!$A$5:$M$487,10,0),0)*Stock!F66</f>
        <v>0</v>
      </c>
      <c r="Q66" s="44">
        <f>IFERROR(VLOOKUP(A66,Stock!$A$5:$M$487,10,0),0)*Stock!M66</f>
        <v>0</v>
      </c>
    </row>
    <row r="67" spans="1:17" s="18" customFormat="1" ht="18" customHeight="1" x14ac:dyDescent="0.2">
      <c r="A67" s="10"/>
      <c r="B67" s="9"/>
      <c r="C67" s="9"/>
      <c r="D67" s="9" t="s">
        <v>20</v>
      </c>
      <c r="E67" s="227" t="s">
        <v>8</v>
      </c>
      <c r="F67" s="191"/>
      <c r="G67" s="190">
        <f>SUMIF(Journal!$D$15:$D$446,$B$5:$B$487,Journal!$R$15:$R$446)</f>
        <v>0</v>
      </c>
      <c r="H67" s="50">
        <f>SUMIF(Journal!$D$15:$D$446,$B$5:$B$491,Journal!$J$15:$J$446)</f>
        <v>0</v>
      </c>
      <c r="I67" s="51">
        <f>SUMIF(Journal!$D$15:$D$446,$B$5:$B$491,Journal!$K$15:$K$446)</f>
        <v>0</v>
      </c>
      <c r="J67" s="8">
        <v>15</v>
      </c>
      <c r="K67" s="7">
        <v>12</v>
      </c>
      <c r="L67" s="6">
        <f t="shared" si="0"/>
        <v>0</v>
      </c>
      <c r="M67" s="111">
        <f t="shared" si="1"/>
        <v>0</v>
      </c>
      <c r="N67" s="41">
        <f t="shared" si="2"/>
        <v>0</v>
      </c>
      <c r="O67" s="44">
        <f>IFERROR(VLOOKUP(A67,Stock!$A$5:$M$487,10,0),0)*Stock!F67</f>
        <v>0</v>
      </c>
      <c r="Q67" s="44">
        <f>IFERROR(VLOOKUP(A67,Stock!$A$5:$M$487,10,0),0)*Stock!M67</f>
        <v>0</v>
      </c>
    </row>
    <row r="68" spans="1:17" s="18" customFormat="1" ht="18" customHeight="1" x14ac:dyDescent="0.2">
      <c r="A68" s="14"/>
      <c r="B68" s="13"/>
      <c r="C68" s="13"/>
      <c r="D68" s="13" t="s">
        <v>62</v>
      </c>
      <c r="E68" s="226" t="s">
        <v>8</v>
      </c>
      <c r="F68" s="191"/>
      <c r="G68" s="190">
        <f>SUMIF(Journal!$D$15:$D$446,$B$5:$B$487,Journal!$R$15:$R$446)</f>
        <v>0</v>
      </c>
      <c r="H68" s="50">
        <f>SUMIF(Journal!$D$15:$D$446,$B$5:$B$491,Journal!$J$15:$J$446)</f>
        <v>0</v>
      </c>
      <c r="I68" s="51">
        <f>SUMIF(Journal!$D$15:$D$446,$B$5:$B$491,Journal!$K$15:$K$446)</f>
        <v>0</v>
      </c>
      <c r="J68" s="12">
        <v>15</v>
      </c>
      <c r="K68" s="11">
        <v>12</v>
      </c>
      <c r="L68" s="6">
        <f t="shared" si="0"/>
        <v>0</v>
      </c>
      <c r="M68" s="111">
        <f t="shared" si="1"/>
        <v>0</v>
      </c>
      <c r="N68" s="41">
        <f t="shared" si="2"/>
        <v>0</v>
      </c>
      <c r="O68" s="44">
        <f>IFERROR(VLOOKUP(A68,Stock!$A$5:$M$487,10,0),0)*Stock!F68</f>
        <v>0</v>
      </c>
      <c r="Q68" s="44">
        <f>IFERROR(VLOOKUP(A68,Stock!$A$5:$M$487,10,0),0)*Stock!M68</f>
        <v>0</v>
      </c>
    </row>
    <row r="69" spans="1:17" s="18" customFormat="1" ht="18" customHeight="1" x14ac:dyDescent="0.2">
      <c r="A69" s="10"/>
      <c r="B69" s="9"/>
      <c r="C69" s="9"/>
      <c r="D69" s="9" t="s">
        <v>20</v>
      </c>
      <c r="E69" s="227" t="s">
        <v>8</v>
      </c>
      <c r="F69" s="191"/>
      <c r="G69" s="190">
        <f>SUMIF(Journal!$D$15:$D$446,$B$5:$B$487,Journal!$R$15:$R$446)</f>
        <v>0</v>
      </c>
      <c r="H69" s="50">
        <f>SUMIF(Journal!$D$15:$D$446,$B$5:$B$491,Journal!$J$15:$J$446)</f>
        <v>0</v>
      </c>
      <c r="I69" s="51">
        <f>SUMIF(Journal!$D$15:$D$446,$B$5:$B$491,Journal!$K$15:$K$446)</f>
        <v>0</v>
      </c>
      <c r="J69" s="8">
        <v>15</v>
      </c>
      <c r="K69" s="7">
        <v>12</v>
      </c>
      <c r="L69" s="6">
        <f t="shared" ref="L69:L132" si="3">M69*J69</f>
        <v>0</v>
      </c>
      <c r="M69" s="111">
        <f t="shared" si="1"/>
        <v>0</v>
      </c>
      <c r="N69" s="41">
        <f t="shared" si="2"/>
        <v>0</v>
      </c>
      <c r="O69" s="44">
        <f>IFERROR(VLOOKUP(A69,Stock!$A$5:$M$487,10,0),0)*Stock!F69</f>
        <v>0</v>
      </c>
      <c r="Q69" s="44">
        <f>IFERROR(VLOOKUP(A69,Stock!$A$5:$M$487,10,0),0)*Stock!M69</f>
        <v>0</v>
      </c>
    </row>
    <row r="70" spans="1:17" s="18" customFormat="1" ht="18" customHeight="1" x14ac:dyDescent="0.2">
      <c r="A70" s="14"/>
      <c r="B70" s="13"/>
      <c r="C70" s="13"/>
      <c r="D70" s="13" t="s">
        <v>62</v>
      </c>
      <c r="E70" s="226" t="s">
        <v>8</v>
      </c>
      <c r="F70" s="191"/>
      <c r="G70" s="190">
        <f>SUMIF(Journal!$D$15:$D$446,$B$5:$B$487,Journal!$R$15:$R$446)</f>
        <v>0</v>
      </c>
      <c r="H70" s="50">
        <f>SUMIF(Journal!$D$15:$D$446,$B$5:$B$491,Journal!$J$15:$J$446)</f>
        <v>0</v>
      </c>
      <c r="I70" s="51">
        <f>SUMIF(Journal!$D$15:$D$446,$B$5:$B$491,Journal!$K$15:$K$446)</f>
        <v>0</v>
      </c>
      <c r="J70" s="12">
        <v>15</v>
      </c>
      <c r="K70" s="11">
        <v>12</v>
      </c>
      <c r="L70" s="6">
        <f t="shared" si="3"/>
        <v>0</v>
      </c>
      <c r="M70" s="111">
        <f t="shared" ref="M70:M133" si="4">F70-G70+H70-I70</f>
        <v>0</v>
      </c>
      <c r="N70" s="41">
        <f t="shared" ref="N70:N133" si="5">F70-M70</f>
        <v>0</v>
      </c>
      <c r="O70" s="44">
        <f>IFERROR(VLOOKUP(A70,Stock!$A$5:$M$487,10,0),0)*Stock!F70</f>
        <v>0</v>
      </c>
      <c r="Q70" s="44">
        <f>IFERROR(VLOOKUP(A70,Stock!$A$5:$M$487,10,0),0)*Stock!M70</f>
        <v>0</v>
      </c>
    </row>
    <row r="71" spans="1:17" s="18" customFormat="1" ht="18" customHeight="1" x14ac:dyDescent="0.2">
      <c r="A71" s="10"/>
      <c r="B71" s="9"/>
      <c r="C71" s="9"/>
      <c r="D71" s="9" t="s">
        <v>62</v>
      </c>
      <c r="E71" s="227" t="s">
        <v>8</v>
      </c>
      <c r="F71" s="191"/>
      <c r="G71" s="190">
        <f>SUMIF(Journal!$D$15:$D$446,$B$5:$B$487,Journal!$R$15:$R$446)</f>
        <v>0</v>
      </c>
      <c r="H71" s="50">
        <f>SUMIF(Journal!$D$15:$D$446,$B$5:$B$491,Journal!$J$15:$J$446)</f>
        <v>0</v>
      </c>
      <c r="I71" s="51">
        <f>SUMIF(Journal!$D$15:$D$446,$B$5:$B$491,Journal!$K$15:$K$446)</f>
        <v>0</v>
      </c>
      <c r="J71" s="8">
        <v>15</v>
      </c>
      <c r="K71" s="7">
        <v>12</v>
      </c>
      <c r="L71" s="6">
        <f t="shared" si="3"/>
        <v>0</v>
      </c>
      <c r="M71" s="111">
        <f t="shared" si="4"/>
        <v>0</v>
      </c>
      <c r="N71" s="41">
        <f t="shared" si="5"/>
        <v>0</v>
      </c>
      <c r="O71" s="44">
        <f>IFERROR(VLOOKUP(A71,Stock!$A$5:$M$487,10,0),0)*Stock!F71</f>
        <v>0</v>
      </c>
      <c r="Q71" s="44">
        <f>IFERROR(VLOOKUP(A71,Stock!$A$5:$M$487,10,0),0)*Stock!M71</f>
        <v>0</v>
      </c>
    </row>
    <row r="72" spans="1:17" s="18" customFormat="1" ht="18" customHeight="1" x14ac:dyDescent="0.2">
      <c r="A72" s="14"/>
      <c r="B72" s="13"/>
      <c r="C72" s="13"/>
      <c r="D72" s="13" t="s">
        <v>57</v>
      </c>
      <c r="E72" s="226" t="s">
        <v>8</v>
      </c>
      <c r="F72" s="191"/>
      <c r="G72" s="190">
        <f>SUMIF(Journal!$D$15:$D$446,$B$5:$B$487,Journal!$R$15:$R$446)</f>
        <v>0</v>
      </c>
      <c r="H72" s="50">
        <f>SUMIF(Journal!$D$15:$D$446,$B$5:$B$491,Journal!$J$15:$J$446)</f>
        <v>0</v>
      </c>
      <c r="I72" s="51">
        <f>SUMIF(Journal!$D$15:$D$446,$B$5:$B$491,Journal!$K$15:$K$446)</f>
        <v>0</v>
      </c>
      <c r="J72" s="12">
        <v>15</v>
      </c>
      <c r="K72" s="11">
        <v>12</v>
      </c>
      <c r="L72" s="6">
        <f t="shared" si="3"/>
        <v>0</v>
      </c>
      <c r="M72" s="111">
        <f t="shared" si="4"/>
        <v>0</v>
      </c>
      <c r="N72" s="41">
        <f t="shared" si="5"/>
        <v>0</v>
      </c>
      <c r="O72" s="44">
        <f>IFERROR(VLOOKUP(A72,Stock!$A$5:$M$487,10,0),0)*Stock!F72</f>
        <v>0</v>
      </c>
      <c r="Q72" s="44">
        <f>IFERROR(VLOOKUP(A72,Stock!$A$5:$M$487,10,0),0)*Stock!M72</f>
        <v>0</v>
      </c>
    </row>
    <row r="73" spans="1:17" s="18" customFormat="1" ht="18" customHeight="1" x14ac:dyDescent="0.2">
      <c r="A73" s="10"/>
      <c r="B73" s="9"/>
      <c r="C73" s="9"/>
      <c r="D73" s="9" t="s">
        <v>62</v>
      </c>
      <c r="E73" s="227" t="s">
        <v>8</v>
      </c>
      <c r="F73" s="191"/>
      <c r="G73" s="190">
        <f>SUMIF(Journal!$D$15:$D$446,$B$5:$B$487,Journal!$R$15:$R$446)</f>
        <v>0</v>
      </c>
      <c r="H73" s="50">
        <f>SUMIF(Journal!$D$15:$D$446,$B$5:$B$491,Journal!$J$15:$J$446)</f>
        <v>0</v>
      </c>
      <c r="I73" s="51">
        <f>SUMIF(Journal!$D$15:$D$446,$B$5:$B$491,Journal!$K$15:$K$446)</f>
        <v>0</v>
      </c>
      <c r="J73" s="8">
        <v>15</v>
      </c>
      <c r="K73" s="7">
        <v>12</v>
      </c>
      <c r="L73" s="6">
        <f t="shared" si="3"/>
        <v>0</v>
      </c>
      <c r="M73" s="111">
        <f t="shared" si="4"/>
        <v>0</v>
      </c>
      <c r="N73" s="41">
        <f t="shared" si="5"/>
        <v>0</v>
      </c>
      <c r="O73" s="44">
        <f>IFERROR(VLOOKUP(A73,Stock!$A$5:$M$487,10,0),0)*Stock!F73</f>
        <v>0</v>
      </c>
      <c r="Q73" s="44">
        <f>IFERROR(VLOOKUP(A73,Stock!$A$5:$M$487,10,0),0)*Stock!M73</f>
        <v>0</v>
      </c>
    </row>
    <row r="74" spans="1:17" s="18" customFormat="1" ht="18" customHeight="1" x14ac:dyDescent="0.2">
      <c r="A74" s="14"/>
      <c r="B74" s="13"/>
      <c r="C74" s="13"/>
      <c r="D74" s="13" t="s">
        <v>20</v>
      </c>
      <c r="E74" s="226" t="s">
        <v>8</v>
      </c>
      <c r="F74" s="191"/>
      <c r="G74" s="190">
        <f>SUMIF(Journal!$D$15:$D$446,$B$5:$B$487,Journal!$R$15:$R$446)</f>
        <v>0</v>
      </c>
      <c r="H74" s="50">
        <f>SUMIF(Journal!$D$15:$D$446,$B$5:$B$491,Journal!$J$15:$J$446)</f>
        <v>0</v>
      </c>
      <c r="I74" s="51">
        <f>SUMIF(Journal!$D$15:$D$446,$B$5:$B$491,Journal!$K$15:$K$446)</f>
        <v>0</v>
      </c>
      <c r="J74" s="12">
        <v>15</v>
      </c>
      <c r="K74" s="11">
        <v>12</v>
      </c>
      <c r="L74" s="206">
        <f t="shared" si="3"/>
        <v>0</v>
      </c>
      <c r="M74" s="111">
        <f t="shared" si="4"/>
        <v>0</v>
      </c>
      <c r="N74" s="41">
        <f t="shared" si="5"/>
        <v>0</v>
      </c>
      <c r="O74" s="44">
        <f>IFERROR(VLOOKUP(A74,Stock!$A$5:$M$487,10,0),0)*Stock!F74</f>
        <v>0</v>
      </c>
      <c r="Q74" s="44">
        <f>IFERROR(VLOOKUP(A74,Stock!$A$5:$M$487,10,0),0)*Stock!M74</f>
        <v>0</v>
      </c>
    </row>
    <row r="75" spans="1:17" s="18" customFormat="1" ht="18" customHeight="1" x14ac:dyDescent="0.2">
      <c r="A75" s="10"/>
      <c r="B75" s="9"/>
      <c r="C75" s="9"/>
      <c r="D75" s="9" t="s">
        <v>20</v>
      </c>
      <c r="E75" s="227" t="s">
        <v>8</v>
      </c>
      <c r="F75" s="191"/>
      <c r="G75" s="190">
        <f>SUMIF(Journal!$D$15:$D$446,$B$5:$B$487,Journal!$R$15:$R$446)</f>
        <v>0</v>
      </c>
      <c r="H75" s="50">
        <f>SUMIF(Journal!$D$15:$D$446,$B$5:$B$491,Journal!$J$15:$J$446)</f>
        <v>0</v>
      </c>
      <c r="I75" s="51">
        <f>SUMIF(Journal!$D$15:$D$446,$B$5:$B$491,Journal!$K$15:$K$446)</f>
        <v>0</v>
      </c>
      <c r="J75" s="8">
        <v>50</v>
      </c>
      <c r="K75" s="7">
        <v>40</v>
      </c>
      <c r="L75" s="6">
        <f t="shared" si="3"/>
        <v>0</v>
      </c>
      <c r="M75" s="111">
        <f t="shared" si="4"/>
        <v>0</v>
      </c>
      <c r="N75" s="41">
        <f t="shared" si="5"/>
        <v>0</v>
      </c>
      <c r="O75" s="44">
        <f>IFERROR(VLOOKUP(A75,Stock!$A$5:$M$487,10,0),0)*Stock!F75</f>
        <v>0</v>
      </c>
      <c r="Q75" s="44">
        <f>IFERROR(VLOOKUP(A75,Stock!$A$5:$M$487,10,0),0)*Stock!M75</f>
        <v>0</v>
      </c>
    </row>
    <row r="76" spans="1:17" s="18" customFormat="1" ht="18" customHeight="1" x14ac:dyDescent="0.2">
      <c r="A76" s="14"/>
      <c r="B76" s="13"/>
      <c r="C76" s="13"/>
      <c r="D76" s="13" t="s">
        <v>20</v>
      </c>
      <c r="E76" s="226" t="s">
        <v>8</v>
      </c>
      <c r="F76" s="191"/>
      <c r="G76" s="190">
        <f>SUMIF(Journal!$D$15:$D$446,$B$5:$B$487,Journal!$R$15:$R$446)</f>
        <v>0</v>
      </c>
      <c r="H76" s="50">
        <f>SUMIF(Journal!$D$15:$D$446,$B$5:$B$491,Journal!$J$15:$J$446)</f>
        <v>0</v>
      </c>
      <c r="I76" s="51">
        <f>SUMIF(Journal!$D$15:$D$446,$B$5:$B$491,Journal!$K$15:$K$446)</f>
        <v>0</v>
      </c>
      <c r="J76" s="12">
        <v>25</v>
      </c>
      <c r="K76" s="11">
        <v>20</v>
      </c>
      <c r="L76" s="6">
        <f t="shared" si="3"/>
        <v>0</v>
      </c>
      <c r="M76" s="111">
        <f t="shared" si="4"/>
        <v>0</v>
      </c>
      <c r="N76" s="41">
        <f t="shared" si="5"/>
        <v>0</v>
      </c>
      <c r="O76" s="44">
        <f>IFERROR(VLOOKUP(A76,Stock!$A$5:$M$487,10,0),0)*Stock!F76</f>
        <v>0</v>
      </c>
      <c r="Q76" s="44">
        <f>IFERROR(VLOOKUP(A76,Stock!$A$5:$M$487,10,0),0)*Stock!M76</f>
        <v>0</v>
      </c>
    </row>
    <row r="77" spans="1:17" s="18" customFormat="1" ht="18" customHeight="1" x14ac:dyDescent="0.2">
      <c r="A77" s="10"/>
      <c r="B77" s="9"/>
      <c r="C77" s="9"/>
      <c r="D77" s="9" t="s">
        <v>66</v>
      </c>
      <c r="E77" s="227" t="s">
        <v>8</v>
      </c>
      <c r="F77" s="191"/>
      <c r="G77" s="190">
        <f>SUMIF(Journal!$D$15:$D$446,$B$5:$B$487,Journal!$R$15:$R$446)</f>
        <v>0</v>
      </c>
      <c r="H77" s="50">
        <f>SUMIF(Journal!$D$15:$D$446,$B$5:$B$491,Journal!$J$15:$J$446)</f>
        <v>0</v>
      </c>
      <c r="I77" s="51">
        <f>SUMIF(Journal!$D$15:$D$446,$B$5:$B$491,Journal!$K$15:$K$446)</f>
        <v>0</v>
      </c>
      <c r="J77" s="8"/>
      <c r="K77" s="7"/>
      <c r="L77" s="6">
        <f t="shared" si="3"/>
        <v>0</v>
      </c>
      <c r="M77" s="111">
        <f t="shared" si="4"/>
        <v>0</v>
      </c>
      <c r="N77" s="41">
        <f t="shared" si="5"/>
        <v>0</v>
      </c>
      <c r="O77" s="44">
        <f>IFERROR(VLOOKUP(A77,Stock!$A$5:$M$487,10,0),0)*Stock!F77</f>
        <v>0</v>
      </c>
      <c r="Q77" s="44">
        <f>IFERROR(VLOOKUP(A77,Stock!$A$5:$M$487,10,0),0)*Stock!M77</f>
        <v>0</v>
      </c>
    </row>
    <row r="78" spans="1:17" s="18" customFormat="1" ht="18" customHeight="1" x14ac:dyDescent="0.2">
      <c r="A78" s="14"/>
      <c r="B78" s="13"/>
      <c r="C78" s="13"/>
      <c r="D78" s="13" t="s">
        <v>20</v>
      </c>
      <c r="E78" s="226" t="s">
        <v>8</v>
      </c>
      <c r="F78" s="191"/>
      <c r="G78" s="190">
        <f>SUMIF(Journal!$D$15:$D$446,$B$5:$B$487,Journal!$R$15:$R$446)</f>
        <v>0</v>
      </c>
      <c r="H78" s="50">
        <f>SUMIF(Journal!$D$15:$D$446,$B$5:$B$491,Journal!$J$15:$J$446)</f>
        <v>0</v>
      </c>
      <c r="I78" s="51">
        <f>SUMIF(Journal!$D$15:$D$446,$B$5:$B$491,Journal!$K$15:$K$446)</f>
        <v>0</v>
      </c>
      <c r="J78" s="12">
        <v>25</v>
      </c>
      <c r="K78" s="11">
        <v>20</v>
      </c>
      <c r="L78" s="6">
        <f t="shared" si="3"/>
        <v>0</v>
      </c>
      <c r="M78" s="111">
        <f t="shared" si="4"/>
        <v>0</v>
      </c>
      <c r="N78" s="41">
        <f t="shared" si="5"/>
        <v>0</v>
      </c>
      <c r="O78" s="44">
        <f>IFERROR(VLOOKUP(A78,Stock!$A$5:$M$487,10,0),0)*Stock!F78</f>
        <v>0</v>
      </c>
      <c r="Q78" s="44">
        <f>IFERROR(VLOOKUP(A78,Stock!$A$5:$M$487,10,0),0)*Stock!M78</f>
        <v>0</v>
      </c>
    </row>
    <row r="79" spans="1:17" s="18" customFormat="1" ht="18" customHeight="1" x14ac:dyDescent="0.2">
      <c r="A79" s="10"/>
      <c r="B79" s="9"/>
      <c r="C79" s="9"/>
      <c r="D79" s="9" t="s">
        <v>20</v>
      </c>
      <c r="E79" s="227" t="s">
        <v>8</v>
      </c>
      <c r="F79" s="191"/>
      <c r="G79" s="190">
        <f>SUMIF(Journal!$D$15:$D$446,$B$5:$B$487,Journal!$R$15:$R$446)</f>
        <v>0</v>
      </c>
      <c r="H79" s="50">
        <f>SUMIF(Journal!$D$15:$D$446,$B$5:$B$491,Journal!$J$15:$J$446)</f>
        <v>0</v>
      </c>
      <c r="I79" s="51">
        <f>SUMIF(Journal!$D$15:$D$446,$B$5:$B$491,Journal!$K$15:$K$446)</f>
        <v>0</v>
      </c>
      <c r="J79" s="8">
        <v>25</v>
      </c>
      <c r="K79" s="7">
        <v>20</v>
      </c>
      <c r="L79" s="6">
        <f t="shared" si="3"/>
        <v>0</v>
      </c>
      <c r="M79" s="111">
        <f t="shared" si="4"/>
        <v>0</v>
      </c>
      <c r="N79" s="41">
        <f t="shared" si="5"/>
        <v>0</v>
      </c>
      <c r="O79" s="44">
        <f>IFERROR(VLOOKUP(A79,Stock!$A$5:$M$487,10,0),0)*Stock!F79</f>
        <v>0</v>
      </c>
      <c r="Q79" s="44">
        <f>IFERROR(VLOOKUP(A79,Stock!$A$5:$M$487,10,0),0)*Stock!M79</f>
        <v>0</v>
      </c>
    </row>
    <row r="80" spans="1:17" s="18" customFormat="1" ht="18" customHeight="1" x14ac:dyDescent="0.2">
      <c r="A80" s="14"/>
      <c r="B80" s="13"/>
      <c r="C80" s="13"/>
      <c r="D80" s="13" t="s">
        <v>20</v>
      </c>
      <c r="E80" s="226" t="s">
        <v>8</v>
      </c>
      <c r="F80" s="191"/>
      <c r="G80" s="190">
        <f>SUMIF(Journal!$D$15:$D$446,$B$5:$B$487,Journal!$R$15:$R$446)</f>
        <v>0</v>
      </c>
      <c r="H80" s="50">
        <f>SUMIF(Journal!$D$15:$D$446,$B$5:$B$491,Journal!$J$15:$J$446)</f>
        <v>0</v>
      </c>
      <c r="I80" s="51">
        <f>SUMIF(Journal!$D$15:$D$446,$B$5:$B$491,Journal!$K$15:$K$446)</f>
        <v>0</v>
      </c>
      <c r="J80" s="12">
        <v>25</v>
      </c>
      <c r="K80" s="11">
        <v>20</v>
      </c>
      <c r="L80" s="6">
        <f t="shared" si="3"/>
        <v>0</v>
      </c>
      <c r="M80" s="111">
        <f t="shared" si="4"/>
        <v>0</v>
      </c>
      <c r="N80" s="41">
        <f t="shared" si="5"/>
        <v>0</v>
      </c>
      <c r="O80" s="44">
        <f>IFERROR(VLOOKUP(A80,Stock!$A$5:$M$487,10,0),0)*Stock!F80</f>
        <v>0</v>
      </c>
      <c r="Q80" s="44">
        <f>IFERROR(VLOOKUP(A80,Stock!$A$5:$M$487,10,0),0)*Stock!M80</f>
        <v>0</v>
      </c>
    </row>
    <row r="81" spans="1:17" s="18" customFormat="1" ht="18" customHeight="1" x14ac:dyDescent="0.2">
      <c r="A81" s="10"/>
      <c r="B81" s="9"/>
      <c r="C81" s="9"/>
      <c r="D81" s="9" t="s">
        <v>20</v>
      </c>
      <c r="E81" s="227" t="s">
        <v>8</v>
      </c>
      <c r="F81" s="191"/>
      <c r="G81" s="190">
        <f>SUMIF(Journal!$D$15:$D$446,$B$5:$B$487,Journal!$R$15:$R$446)</f>
        <v>0</v>
      </c>
      <c r="H81" s="50">
        <f>SUMIF(Journal!$D$15:$D$446,$B$5:$B$491,Journal!$J$15:$J$446)</f>
        <v>0</v>
      </c>
      <c r="I81" s="51">
        <f>SUMIF(Journal!$D$15:$D$446,$B$5:$B$491,Journal!$K$15:$K$446)</f>
        <v>0</v>
      </c>
      <c r="J81" s="8">
        <v>15</v>
      </c>
      <c r="K81" s="7">
        <v>12</v>
      </c>
      <c r="L81" s="6">
        <f t="shared" si="3"/>
        <v>0</v>
      </c>
      <c r="M81" s="111">
        <f t="shared" si="4"/>
        <v>0</v>
      </c>
      <c r="N81" s="41">
        <f t="shared" si="5"/>
        <v>0</v>
      </c>
      <c r="O81" s="44">
        <f>IFERROR(VLOOKUP(A81,Stock!$A$5:$M$487,10,0),0)*Stock!F81</f>
        <v>0</v>
      </c>
      <c r="Q81" s="44">
        <f>IFERROR(VLOOKUP(A81,Stock!$A$5:$M$487,10,0),0)*Stock!M81</f>
        <v>0</v>
      </c>
    </row>
    <row r="82" spans="1:17" s="18" customFormat="1" ht="18" customHeight="1" x14ac:dyDescent="0.2">
      <c r="A82" s="14"/>
      <c r="B82" s="13"/>
      <c r="C82" s="13"/>
      <c r="D82" s="13" t="s">
        <v>20</v>
      </c>
      <c r="E82" s="226" t="s">
        <v>8</v>
      </c>
      <c r="F82" s="191"/>
      <c r="G82" s="190">
        <f>SUMIF(Journal!$D$15:$D$446,$B$5:$B$487,Journal!$R$15:$R$446)</f>
        <v>0</v>
      </c>
      <c r="H82" s="50">
        <f>SUMIF(Journal!$D$15:$D$446,$B$5:$B$491,Journal!$J$15:$J$446)</f>
        <v>0</v>
      </c>
      <c r="I82" s="51">
        <f>SUMIF(Journal!$D$15:$D$446,$B$5:$B$491,Journal!$K$15:$K$446)</f>
        <v>0</v>
      </c>
      <c r="J82" s="12">
        <v>25</v>
      </c>
      <c r="K82" s="11">
        <v>20</v>
      </c>
      <c r="L82" s="6">
        <f t="shared" si="3"/>
        <v>0</v>
      </c>
      <c r="M82" s="111">
        <f t="shared" si="4"/>
        <v>0</v>
      </c>
      <c r="N82" s="41">
        <f t="shared" si="5"/>
        <v>0</v>
      </c>
      <c r="O82" s="44">
        <f>IFERROR(VLOOKUP(A82,Stock!$A$5:$M$487,10,0),0)*Stock!F82</f>
        <v>0</v>
      </c>
      <c r="Q82" s="44">
        <f>IFERROR(VLOOKUP(A82,Stock!$A$5:$M$487,10,0),0)*Stock!M82</f>
        <v>0</v>
      </c>
    </row>
    <row r="83" spans="1:17" s="18" customFormat="1" ht="18" customHeight="1" x14ac:dyDescent="0.2">
      <c r="A83" s="10"/>
      <c r="B83" s="9"/>
      <c r="C83" s="9"/>
      <c r="D83" s="9" t="s">
        <v>20</v>
      </c>
      <c r="E83" s="227" t="s">
        <v>8</v>
      </c>
      <c r="F83" s="191"/>
      <c r="G83" s="190">
        <f>SUMIF(Journal!$D$15:$D$446,$B$5:$B$487,Journal!$R$15:$R$446)</f>
        <v>0</v>
      </c>
      <c r="H83" s="50">
        <f>SUMIF(Journal!$D$15:$D$446,$B$5:$B$491,Journal!$J$15:$J$446)</f>
        <v>0</v>
      </c>
      <c r="I83" s="51">
        <f>SUMIF(Journal!$D$15:$D$446,$B$5:$B$491,Journal!$K$15:$K$446)</f>
        <v>0</v>
      </c>
      <c r="J83" s="8">
        <v>22</v>
      </c>
      <c r="K83" s="7">
        <v>17.600000000000001</v>
      </c>
      <c r="L83" s="6">
        <f t="shared" si="3"/>
        <v>0</v>
      </c>
      <c r="M83" s="111">
        <f t="shared" si="4"/>
        <v>0</v>
      </c>
      <c r="N83" s="41">
        <f t="shared" si="5"/>
        <v>0</v>
      </c>
      <c r="O83" s="44">
        <f>IFERROR(VLOOKUP(A83,Stock!$A$5:$M$487,10,0),0)*Stock!F83</f>
        <v>0</v>
      </c>
      <c r="Q83" s="44">
        <f>IFERROR(VLOOKUP(A83,Stock!$A$5:$M$487,10,0),0)*Stock!M83</f>
        <v>0</v>
      </c>
    </row>
    <row r="84" spans="1:17" s="18" customFormat="1" ht="18" customHeight="1" x14ac:dyDescent="0.2">
      <c r="A84" s="14"/>
      <c r="B84" s="13"/>
      <c r="C84" s="13"/>
      <c r="D84" s="13" t="s">
        <v>20</v>
      </c>
      <c r="E84" s="226" t="s">
        <v>8</v>
      </c>
      <c r="F84" s="191"/>
      <c r="G84" s="190">
        <f>SUMIF(Journal!$D$15:$D$446,$B$5:$B$487,Journal!$R$15:$R$446)</f>
        <v>0</v>
      </c>
      <c r="H84" s="50">
        <f>SUMIF(Journal!$D$15:$D$446,$B$5:$B$491,Journal!$J$15:$J$446)</f>
        <v>0</v>
      </c>
      <c r="I84" s="51">
        <f>SUMIF(Journal!$D$15:$D$446,$B$5:$B$491,Journal!$K$15:$K$446)</f>
        <v>0</v>
      </c>
      <c r="J84" s="12">
        <v>5</v>
      </c>
      <c r="K84" s="11">
        <v>4</v>
      </c>
      <c r="L84" s="6">
        <f t="shared" si="3"/>
        <v>0</v>
      </c>
      <c r="M84" s="111">
        <f t="shared" si="4"/>
        <v>0</v>
      </c>
      <c r="N84" s="41">
        <f t="shared" si="5"/>
        <v>0</v>
      </c>
      <c r="O84" s="44">
        <f>IFERROR(VLOOKUP(A84,Stock!$A$5:$M$487,10,0),0)*Stock!F84</f>
        <v>0</v>
      </c>
      <c r="Q84" s="44">
        <f>IFERROR(VLOOKUP(A84,Stock!$A$5:$M$487,10,0),0)*Stock!M84</f>
        <v>0</v>
      </c>
    </row>
    <row r="85" spans="1:17" s="18" customFormat="1" ht="18" customHeight="1" x14ac:dyDescent="0.2">
      <c r="A85" s="10"/>
      <c r="B85" s="9"/>
      <c r="C85" s="9"/>
      <c r="D85" s="9" t="s">
        <v>20</v>
      </c>
      <c r="E85" s="227" t="s">
        <v>8</v>
      </c>
      <c r="F85" s="191"/>
      <c r="G85" s="190">
        <f>SUMIF(Journal!$D$15:$D$446,$B$5:$B$487,Journal!$R$15:$R$446)</f>
        <v>0</v>
      </c>
      <c r="H85" s="50">
        <f>SUMIF(Journal!$D$15:$D$446,$B$5:$B$491,Journal!$J$15:$J$446)</f>
        <v>0</v>
      </c>
      <c r="I85" s="51">
        <f>SUMIF(Journal!$D$15:$D$446,$B$5:$B$491,Journal!$K$15:$K$446)</f>
        <v>0</v>
      </c>
      <c r="J85" s="8">
        <v>15</v>
      </c>
      <c r="K85" s="7">
        <v>12</v>
      </c>
      <c r="L85" s="6">
        <f t="shared" si="3"/>
        <v>0</v>
      </c>
      <c r="M85" s="111">
        <f t="shared" si="4"/>
        <v>0</v>
      </c>
      <c r="N85" s="41">
        <f t="shared" si="5"/>
        <v>0</v>
      </c>
      <c r="O85" s="44">
        <f>IFERROR(VLOOKUP(A85,Stock!$A$5:$M$487,10,0),0)*Stock!F85</f>
        <v>0</v>
      </c>
      <c r="Q85" s="44">
        <f>IFERROR(VLOOKUP(A85,Stock!$A$5:$M$487,10,0),0)*Stock!M85</f>
        <v>0</v>
      </c>
    </row>
    <row r="86" spans="1:17" s="18" customFormat="1" ht="18" customHeight="1" x14ac:dyDescent="0.2">
      <c r="A86" s="14"/>
      <c r="B86" s="13"/>
      <c r="C86" s="13"/>
      <c r="D86" s="13" t="s">
        <v>62</v>
      </c>
      <c r="E86" s="226" t="s">
        <v>8</v>
      </c>
      <c r="F86" s="191"/>
      <c r="G86" s="190">
        <f>SUMIF(Journal!$D$15:$D$446,$B$5:$B$487,Journal!$R$15:$R$446)</f>
        <v>0</v>
      </c>
      <c r="H86" s="50">
        <f>SUMIF(Journal!$D$15:$D$446,$B$5:$B$491,Journal!$J$15:$J$446)</f>
        <v>0</v>
      </c>
      <c r="I86" s="51">
        <f>SUMIF(Journal!$D$15:$D$446,$B$5:$B$491,Journal!$K$15:$K$446)</f>
        <v>0</v>
      </c>
      <c r="J86" s="12">
        <v>20</v>
      </c>
      <c r="K86" s="11">
        <v>16</v>
      </c>
      <c r="L86" s="6">
        <f t="shared" si="3"/>
        <v>0</v>
      </c>
      <c r="M86" s="111">
        <f t="shared" si="4"/>
        <v>0</v>
      </c>
      <c r="N86" s="41">
        <f t="shared" si="5"/>
        <v>0</v>
      </c>
      <c r="O86" s="44">
        <f>IFERROR(VLOOKUP(A86,Stock!$A$5:$M$487,10,0),0)*Stock!F86</f>
        <v>0</v>
      </c>
      <c r="Q86" s="44">
        <f>IFERROR(VLOOKUP(A86,Stock!$A$5:$M$487,10,0),0)*Stock!M86</f>
        <v>0</v>
      </c>
    </row>
    <row r="87" spans="1:17" s="18" customFormat="1" ht="18" customHeight="1" x14ac:dyDescent="0.2">
      <c r="A87" s="10"/>
      <c r="B87" s="9"/>
      <c r="C87" s="9"/>
      <c r="D87" s="9" t="s">
        <v>57</v>
      </c>
      <c r="E87" s="227" t="s">
        <v>8</v>
      </c>
      <c r="F87" s="191"/>
      <c r="G87" s="190">
        <f>SUMIF(Journal!$D$15:$D$446,$B$5:$B$487,Journal!$R$15:$R$446)</f>
        <v>0</v>
      </c>
      <c r="H87" s="50">
        <f>SUMIF(Journal!$D$15:$D$446,$B$5:$B$491,Journal!$J$15:$J$446)</f>
        <v>0</v>
      </c>
      <c r="I87" s="51">
        <f>SUMIF(Journal!$D$15:$D$446,$B$5:$B$491,Journal!$K$15:$K$446)</f>
        <v>0</v>
      </c>
      <c r="J87" s="8">
        <v>12</v>
      </c>
      <c r="K87" s="7">
        <v>9.6</v>
      </c>
      <c r="L87" s="6">
        <f t="shared" si="3"/>
        <v>0</v>
      </c>
      <c r="M87" s="111">
        <f t="shared" si="4"/>
        <v>0</v>
      </c>
      <c r="N87" s="41">
        <f t="shared" si="5"/>
        <v>0</v>
      </c>
      <c r="O87" s="44">
        <f>IFERROR(VLOOKUP(A87,Stock!$A$5:$M$487,10,0),0)*Stock!F87</f>
        <v>0</v>
      </c>
      <c r="Q87" s="44">
        <f>IFERROR(VLOOKUP(A87,Stock!$A$5:$M$487,10,0),0)*Stock!M87</f>
        <v>0</v>
      </c>
    </row>
    <row r="88" spans="1:17" s="18" customFormat="1" ht="18" customHeight="1" x14ac:dyDescent="0.2">
      <c r="A88" s="14"/>
      <c r="B88" s="13"/>
      <c r="C88" s="13"/>
      <c r="D88" s="13" t="s">
        <v>20</v>
      </c>
      <c r="E88" s="226" t="s">
        <v>8</v>
      </c>
      <c r="F88" s="191"/>
      <c r="G88" s="190">
        <f>SUMIF(Journal!$D$15:$D$446,$B$5:$B$487,Journal!$R$15:$R$446)</f>
        <v>0</v>
      </c>
      <c r="H88" s="50">
        <f>SUMIF(Journal!$D$15:$D$446,$B$5:$B$491,Journal!$J$15:$J$446)</f>
        <v>0</v>
      </c>
      <c r="I88" s="51">
        <f>SUMIF(Journal!$D$15:$D$446,$B$5:$B$491,Journal!$K$15:$K$446)</f>
        <v>0</v>
      </c>
      <c r="J88" s="12"/>
      <c r="K88" s="11"/>
      <c r="L88" s="6">
        <f t="shared" si="3"/>
        <v>0</v>
      </c>
      <c r="M88" s="111">
        <f t="shared" si="4"/>
        <v>0</v>
      </c>
      <c r="N88" s="41">
        <f t="shared" si="5"/>
        <v>0</v>
      </c>
      <c r="O88" s="44">
        <f>IFERROR(VLOOKUP(A88,Stock!$A$5:$M$487,10,0),0)*Stock!F88</f>
        <v>0</v>
      </c>
      <c r="Q88" s="44">
        <f>IFERROR(VLOOKUP(A88,Stock!$A$5:$M$487,10,0),0)*Stock!M88</f>
        <v>0</v>
      </c>
    </row>
    <row r="89" spans="1:17" s="18" customFormat="1" ht="18" customHeight="1" x14ac:dyDescent="0.2">
      <c r="A89" s="10"/>
      <c r="B89" s="9"/>
      <c r="C89" s="19"/>
      <c r="D89" s="9" t="s">
        <v>57</v>
      </c>
      <c r="E89" s="227" t="s">
        <v>8</v>
      </c>
      <c r="F89" s="191"/>
      <c r="G89" s="190">
        <f>SUMIF(Journal!$D$15:$D$446,$B$5:$B$487,Journal!$R$15:$R$446)</f>
        <v>0</v>
      </c>
      <c r="H89" s="50">
        <f>SUMIF(Journal!$D$15:$D$446,$B$5:$B$491,Journal!$J$15:$J$446)</f>
        <v>0</v>
      </c>
      <c r="I89" s="51">
        <f>SUMIF(Journal!$D$15:$D$446,$B$5:$B$491,Journal!$K$15:$K$446)</f>
        <v>0</v>
      </c>
      <c r="J89" s="8">
        <v>8</v>
      </c>
      <c r="K89" s="7">
        <v>6.4</v>
      </c>
      <c r="L89" s="6">
        <f t="shared" si="3"/>
        <v>0</v>
      </c>
      <c r="M89" s="111">
        <f t="shared" si="4"/>
        <v>0</v>
      </c>
      <c r="N89" s="41">
        <f t="shared" si="5"/>
        <v>0</v>
      </c>
      <c r="O89" s="44">
        <f>IFERROR(VLOOKUP(A89,Stock!$A$5:$M$487,10,0),0)*Stock!F89</f>
        <v>0</v>
      </c>
      <c r="Q89" s="44">
        <f>IFERROR(VLOOKUP(A89,Stock!$A$5:$M$487,10,0),0)*Stock!M89</f>
        <v>0</v>
      </c>
    </row>
    <row r="90" spans="1:17" s="18" customFormat="1" ht="18" customHeight="1" x14ac:dyDescent="0.2">
      <c r="A90" s="14"/>
      <c r="B90" s="13"/>
      <c r="C90" s="13"/>
      <c r="D90" s="13" t="s">
        <v>62</v>
      </c>
      <c r="E90" s="226" t="s">
        <v>8</v>
      </c>
      <c r="F90" s="191"/>
      <c r="G90" s="190">
        <f>SUMIF(Journal!$D$15:$D$446,$B$5:$B$487,Journal!$R$15:$R$446)</f>
        <v>0</v>
      </c>
      <c r="H90" s="50">
        <f>SUMIF(Journal!$D$15:$D$446,$B$5:$B$491,Journal!$J$15:$J$446)</f>
        <v>0</v>
      </c>
      <c r="I90" s="51">
        <f>SUMIF(Journal!$D$15:$D$446,$B$5:$B$491,Journal!$K$15:$K$446)</f>
        <v>0</v>
      </c>
      <c r="J90" s="12">
        <v>36</v>
      </c>
      <c r="K90" s="11">
        <v>28.8</v>
      </c>
      <c r="L90" s="6">
        <f t="shared" si="3"/>
        <v>0</v>
      </c>
      <c r="M90" s="111">
        <f t="shared" si="4"/>
        <v>0</v>
      </c>
      <c r="N90" s="41">
        <f t="shared" si="5"/>
        <v>0</v>
      </c>
      <c r="O90" s="44">
        <f>IFERROR(VLOOKUP(A90,Stock!$A$5:$M$487,10,0),0)*Stock!F90</f>
        <v>0</v>
      </c>
      <c r="Q90" s="44">
        <f>IFERROR(VLOOKUP(A90,Stock!$A$5:$M$487,10,0),0)*Stock!M90</f>
        <v>0</v>
      </c>
    </row>
    <row r="91" spans="1:17" s="18" customFormat="1" ht="18" customHeight="1" x14ac:dyDescent="0.2">
      <c r="A91" s="10"/>
      <c r="B91" s="9"/>
      <c r="C91" s="9"/>
      <c r="D91" s="9" t="s">
        <v>20</v>
      </c>
      <c r="E91" s="227" t="s">
        <v>8</v>
      </c>
      <c r="F91" s="191"/>
      <c r="G91" s="190">
        <f>SUMIF(Journal!$D$15:$D$446,$B$5:$B$487,Journal!$R$15:$R$446)</f>
        <v>0</v>
      </c>
      <c r="H91" s="50">
        <f>SUMIF(Journal!$D$15:$D$446,$B$5:$B$491,Journal!$J$15:$J$446)</f>
        <v>0</v>
      </c>
      <c r="I91" s="51">
        <f>SUMIF(Journal!$D$15:$D$446,$B$5:$B$491,Journal!$K$15:$K$446)</f>
        <v>0</v>
      </c>
      <c r="J91" s="8">
        <v>10</v>
      </c>
      <c r="K91" s="7">
        <v>8</v>
      </c>
      <c r="L91" s="6">
        <f t="shared" si="3"/>
        <v>0</v>
      </c>
      <c r="M91" s="111">
        <f t="shared" si="4"/>
        <v>0</v>
      </c>
      <c r="N91" s="41">
        <f t="shared" si="5"/>
        <v>0</v>
      </c>
      <c r="O91" s="44">
        <f>IFERROR(VLOOKUP(A91,Stock!$A$5:$M$487,10,0),0)*Stock!F91</f>
        <v>0</v>
      </c>
      <c r="Q91" s="44">
        <f>IFERROR(VLOOKUP(A91,Stock!$A$5:$M$487,10,0),0)*Stock!M91</f>
        <v>0</v>
      </c>
    </row>
    <row r="92" spans="1:17" s="18" customFormat="1" ht="18" customHeight="1" x14ac:dyDescent="0.2">
      <c r="A92" s="14"/>
      <c r="B92" s="13"/>
      <c r="C92" s="13"/>
      <c r="D92" s="13" t="s">
        <v>20</v>
      </c>
      <c r="E92" s="226" t="s">
        <v>8</v>
      </c>
      <c r="F92" s="191"/>
      <c r="G92" s="190">
        <f>SUMIF(Journal!$D$15:$D$446,$B$5:$B$487,Journal!$R$15:$R$446)</f>
        <v>0</v>
      </c>
      <c r="H92" s="50">
        <f>SUMIF(Journal!$D$15:$D$446,$B$5:$B$491,Journal!$J$15:$J$446)</f>
        <v>0</v>
      </c>
      <c r="I92" s="51">
        <f>SUMIF(Journal!$D$15:$D$446,$B$5:$B$491,Journal!$K$15:$K$446)</f>
        <v>0</v>
      </c>
      <c r="J92" s="12">
        <v>10</v>
      </c>
      <c r="K92" s="11">
        <v>8</v>
      </c>
      <c r="L92" s="6">
        <f t="shared" si="3"/>
        <v>0</v>
      </c>
      <c r="M92" s="111">
        <f t="shared" si="4"/>
        <v>0</v>
      </c>
      <c r="N92" s="41">
        <f t="shared" si="5"/>
        <v>0</v>
      </c>
      <c r="O92" s="44">
        <f>IFERROR(VLOOKUP(A92,Stock!$A$5:$M$487,10,0),0)*Stock!F92</f>
        <v>0</v>
      </c>
      <c r="Q92" s="44">
        <f>IFERROR(VLOOKUP(A92,Stock!$A$5:$M$487,10,0),0)*Stock!M92</f>
        <v>0</v>
      </c>
    </row>
    <row r="93" spans="1:17" s="18" customFormat="1" ht="18" customHeight="1" x14ac:dyDescent="0.2">
      <c r="A93" s="10"/>
      <c r="B93" s="9"/>
      <c r="C93" s="9"/>
      <c r="D93" s="9" t="s">
        <v>20</v>
      </c>
      <c r="E93" s="227" t="s">
        <v>8</v>
      </c>
      <c r="F93" s="191"/>
      <c r="G93" s="190">
        <f>SUMIF(Journal!$D$15:$D$446,$B$5:$B$487,Journal!$R$15:$R$446)</f>
        <v>0</v>
      </c>
      <c r="H93" s="50">
        <f>SUMIF(Journal!$D$15:$D$446,$B$5:$B$491,Journal!$J$15:$J$446)</f>
        <v>0</v>
      </c>
      <c r="I93" s="51">
        <f>SUMIF(Journal!$D$15:$D$446,$B$5:$B$491,Journal!$K$15:$K$446)</f>
        <v>0</v>
      </c>
      <c r="J93" s="8">
        <v>10</v>
      </c>
      <c r="K93" s="7">
        <v>8</v>
      </c>
      <c r="L93" s="6">
        <f t="shared" si="3"/>
        <v>0</v>
      </c>
      <c r="M93" s="111">
        <f t="shared" si="4"/>
        <v>0</v>
      </c>
      <c r="N93" s="41">
        <f t="shared" si="5"/>
        <v>0</v>
      </c>
      <c r="O93" s="44">
        <f>IFERROR(VLOOKUP(A93,Stock!$A$5:$M$487,10,0),0)*Stock!F93</f>
        <v>0</v>
      </c>
      <c r="Q93" s="44">
        <f>IFERROR(VLOOKUP(A93,Stock!$A$5:$M$487,10,0),0)*Stock!M93</f>
        <v>0</v>
      </c>
    </row>
    <row r="94" spans="1:17" s="18" customFormat="1" ht="18" customHeight="1" x14ac:dyDescent="0.2">
      <c r="A94" s="14"/>
      <c r="B94" s="13"/>
      <c r="C94" s="13"/>
      <c r="D94" s="13" t="s">
        <v>20</v>
      </c>
      <c r="E94" s="226" t="s">
        <v>8</v>
      </c>
      <c r="F94" s="191"/>
      <c r="G94" s="190">
        <f>SUMIF(Journal!$D$15:$D$446,$B$5:$B$487,Journal!$R$15:$R$446)</f>
        <v>0</v>
      </c>
      <c r="H94" s="50">
        <f>SUMIF(Journal!$D$15:$D$446,$B$5:$B$491,Journal!$J$15:$J$446)</f>
        <v>0</v>
      </c>
      <c r="I94" s="51">
        <f>SUMIF(Journal!$D$15:$D$446,$B$5:$B$491,Journal!$K$15:$K$446)</f>
        <v>0</v>
      </c>
      <c r="J94" s="12">
        <v>10</v>
      </c>
      <c r="K94" s="11">
        <v>8</v>
      </c>
      <c r="L94" s="6">
        <f t="shared" si="3"/>
        <v>0</v>
      </c>
      <c r="M94" s="111">
        <f t="shared" si="4"/>
        <v>0</v>
      </c>
      <c r="N94" s="41">
        <f t="shared" si="5"/>
        <v>0</v>
      </c>
      <c r="O94" s="44">
        <f>IFERROR(VLOOKUP(A94,Stock!$A$5:$M$487,10,0),0)*Stock!F94</f>
        <v>0</v>
      </c>
      <c r="Q94" s="44">
        <f>IFERROR(VLOOKUP(A94,Stock!$A$5:$M$487,10,0),0)*Stock!M94</f>
        <v>0</v>
      </c>
    </row>
    <row r="95" spans="1:17" s="18" customFormat="1" ht="18" customHeight="1" x14ac:dyDescent="0.2">
      <c r="A95" s="10"/>
      <c r="B95" s="9"/>
      <c r="C95" s="9"/>
      <c r="D95" s="9" t="s">
        <v>20</v>
      </c>
      <c r="E95" s="227" t="s">
        <v>8</v>
      </c>
      <c r="F95" s="191"/>
      <c r="G95" s="190">
        <f>SUMIF(Journal!$D$15:$D$446,$B$5:$B$487,Journal!$R$15:$R$446)</f>
        <v>0</v>
      </c>
      <c r="H95" s="50">
        <f>SUMIF(Journal!$D$15:$D$446,$B$5:$B$491,Journal!$J$15:$J$446)</f>
        <v>0</v>
      </c>
      <c r="I95" s="51">
        <f>SUMIF(Journal!$D$15:$D$446,$B$5:$B$491,Journal!$K$15:$K$446)</f>
        <v>0</v>
      </c>
      <c r="J95" s="8">
        <v>15</v>
      </c>
      <c r="K95" s="7">
        <v>12</v>
      </c>
      <c r="L95" s="6">
        <f t="shared" si="3"/>
        <v>0</v>
      </c>
      <c r="M95" s="111">
        <f t="shared" si="4"/>
        <v>0</v>
      </c>
      <c r="N95" s="41">
        <f t="shared" si="5"/>
        <v>0</v>
      </c>
      <c r="O95" s="44">
        <f>IFERROR(VLOOKUP(A95,Stock!$A$5:$M$487,10,0),0)*Stock!F95</f>
        <v>0</v>
      </c>
      <c r="Q95" s="44">
        <f>IFERROR(VLOOKUP(A95,Stock!$A$5:$M$487,10,0),0)*Stock!M95</f>
        <v>0</v>
      </c>
    </row>
    <row r="96" spans="1:17" s="18" customFormat="1" ht="18" customHeight="1" x14ac:dyDescent="0.2">
      <c r="A96" s="14"/>
      <c r="B96" s="13"/>
      <c r="C96" s="13"/>
      <c r="D96" s="13" t="s">
        <v>20</v>
      </c>
      <c r="E96" s="226" t="s">
        <v>8</v>
      </c>
      <c r="F96" s="191"/>
      <c r="G96" s="190">
        <f>SUMIF(Journal!$D$15:$D$446,$B$5:$B$487,Journal!$R$15:$R$446)</f>
        <v>0</v>
      </c>
      <c r="H96" s="50">
        <f>SUMIF(Journal!$D$15:$D$446,$B$5:$B$491,Journal!$J$15:$J$446)</f>
        <v>0</v>
      </c>
      <c r="I96" s="51">
        <f>SUMIF(Journal!$D$15:$D$446,$B$5:$B$491,Journal!$K$15:$K$446)</f>
        <v>0</v>
      </c>
      <c r="J96" s="12">
        <v>15</v>
      </c>
      <c r="K96" s="11">
        <v>12</v>
      </c>
      <c r="L96" s="6">
        <f t="shared" si="3"/>
        <v>0</v>
      </c>
      <c r="M96" s="111">
        <f t="shared" si="4"/>
        <v>0</v>
      </c>
      <c r="N96" s="41">
        <f t="shared" si="5"/>
        <v>0</v>
      </c>
      <c r="O96" s="44">
        <f>IFERROR(VLOOKUP(A96,Stock!$A$5:$M$487,10,0),0)*Stock!F96</f>
        <v>0</v>
      </c>
      <c r="Q96" s="44">
        <f>IFERROR(VLOOKUP(A96,Stock!$A$5:$M$487,10,0),0)*Stock!M96</f>
        <v>0</v>
      </c>
    </row>
    <row r="97" spans="1:17" s="18" customFormat="1" ht="18" customHeight="1" x14ac:dyDescent="0.2">
      <c r="A97" s="10"/>
      <c r="B97" s="9"/>
      <c r="C97" s="9"/>
      <c r="D97" s="9" t="s">
        <v>20</v>
      </c>
      <c r="E97" s="227" t="s">
        <v>8</v>
      </c>
      <c r="F97" s="191"/>
      <c r="G97" s="190">
        <f>SUMIF(Journal!$D$15:$D$446,$B$5:$B$487,Journal!$R$15:$R$446)</f>
        <v>0</v>
      </c>
      <c r="H97" s="50">
        <f>SUMIF(Journal!$D$15:$D$446,$B$5:$B$491,Journal!$J$15:$J$446)</f>
        <v>0</v>
      </c>
      <c r="I97" s="51">
        <f>SUMIF(Journal!$D$15:$D$446,$B$5:$B$491,Journal!$K$15:$K$446)</f>
        <v>0</v>
      </c>
      <c r="J97" s="8">
        <v>15</v>
      </c>
      <c r="K97" s="7">
        <v>12</v>
      </c>
      <c r="L97" s="6">
        <f t="shared" si="3"/>
        <v>0</v>
      </c>
      <c r="M97" s="111">
        <f t="shared" si="4"/>
        <v>0</v>
      </c>
      <c r="N97" s="41">
        <f t="shared" si="5"/>
        <v>0</v>
      </c>
      <c r="O97" s="44">
        <f>IFERROR(VLOOKUP(A97,Stock!$A$5:$M$487,10,0),0)*Stock!F97</f>
        <v>0</v>
      </c>
      <c r="Q97" s="44">
        <f>IFERROR(VLOOKUP(A97,Stock!$A$5:$M$487,10,0),0)*Stock!M97</f>
        <v>0</v>
      </c>
    </row>
    <row r="98" spans="1:17" s="18" customFormat="1" ht="18" customHeight="1" x14ac:dyDescent="0.2">
      <c r="A98" s="14"/>
      <c r="B98" s="13"/>
      <c r="C98" s="13"/>
      <c r="D98" s="13" t="s">
        <v>20</v>
      </c>
      <c r="E98" s="226" t="s">
        <v>8</v>
      </c>
      <c r="F98" s="191"/>
      <c r="G98" s="190">
        <f>SUMIF(Journal!$D$15:$D$446,$B$5:$B$487,Journal!$R$15:$R$446)</f>
        <v>0</v>
      </c>
      <c r="H98" s="50">
        <f>SUMIF(Journal!$D$15:$D$446,$B$5:$B$491,Journal!$J$15:$J$446)</f>
        <v>0</v>
      </c>
      <c r="I98" s="51">
        <f>SUMIF(Journal!$D$15:$D$446,$B$5:$B$491,Journal!$K$15:$K$446)</f>
        <v>0</v>
      </c>
      <c r="J98" s="12">
        <v>15</v>
      </c>
      <c r="K98" s="11">
        <v>12</v>
      </c>
      <c r="L98" s="6">
        <f t="shared" si="3"/>
        <v>0</v>
      </c>
      <c r="M98" s="111">
        <f t="shared" si="4"/>
        <v>0</v>
      </c>
      <c r="N98" s="41">
        <f t="shared" si="5"/>
        <v>0</v>
      </c>
      <c r="O98" s="44">
        <f>IFERROR(VLOOKUP(A98,Stock!$A$5:$M$487,10,0),0)*Stock!F98</f>
        <v>0</v>
      </c>
      <c r="Q98" s="44">
        <f>IFERROR(VLOOKUP(A98,Stock!$A$5:$M$487,10,0),0)*Stock!M98</f>
        <v>0</v>
      </c>
    </row>
    <row r="99" spans="1:17" s="18" customFormat="1" ht="18" customHeight="1" x14ac:dyDescent="0.2">
      <c r="A99" s="10"/>
      <c r="B99" s="9"/>
      <c r="C99" s="19"/>
      <c r="D99" s="9" t="s">
        <v>20</v>
      </c>
      <c r="E99" s="227" t="s">
        <v>8</v>
      </c>
      <c r="F99" s="191"/>
      <c r="G99" s="190">
        <f>SUMIF(Journal!$D$15:$D$446,$B$5:$B$487,Journal!$R$15:$R$446)</f>
        <v>0</v>
      </c>
      <c r="H99" s="50">
        <f>SUMIF(Journal!$D$15:$D$446,$B$5:$B$491,Journal!$J$15:$J$446)</f>
        <v>0</v>
      </c>
      <c r="I99" s="51">
        <f>SUMIF(Journal!$D$15:$D$446,$B$5:$B$491,Journal!$K$15:$K$446)</f>
        <v>0</v>
      </c>
      <c r="J99" s="8"/>
      <c r="K99" s="7"/>
      <c r="L99" s="6">
        <f t="shared" si="3"/>
        <v>0</v>
      </c>
      <c r="M99" s="111">
        <f t="shared" si="4"/>
        <v>0</v>
      </c>
      <c r="N99" s="41">
        <f t="shared" si="5"/>
        <v>0</v>
      </c>
      <c r="O99" s="44">
        <f>IFERROR(VLOOKUP(A99,Stock!$A$5:$M$487,10,0),0)*Stock!F99</f>
        <v>0</v>
      </c>
      <c r="Q99" s="44">
        <f>IFERROR(VLOOKUP(A99,Stock!$A$5:$M$487,10,0),0)*Stock!M99</f>
        <v>0</v>
      </c>
    </row>
    <row r="100" spans="1:17" s="18" customFormat="1" ht="18" customHeight="1" x14ac:dyDescent="0.2">
      <c r="A100" s="14"/>
      <c r="B100" s="13"/>
      <c r="C100" s="13"/>
      <c r="D100" s="13" t="s">
        <v>20</v>
      </c>
      <c r="E100" s="226" t="s">
        <v>8</v>
      </c>
      <c r="F100" s="191"/>
      <c r="G100" s="190">
        <f>SUMIF(Journal!$D$15:$D$446,$B$5:$B$487,Journal!$R$15:$R$446)</f>
        <v>0</v>
      </c>
      <c r="H100" s="50">
        <f>SUMIF(Journal!$D$15:$D$446,$B$5:$B$491,Journal!$J$15:$J$446)</f>
        <v>0</v>
      </c>
      <c r="I100" s="51">
        <f>SUMIF(Journal!$D$15:$D$446,$B$5:$B$491,Journal!$K$15:$K$446)</f>
        <v>0</v>
      </c>
      <c r="J100" s="12">
        <v>15</v>
      </c>
      <c r="K100" s="11">
        <v>12</v>
      </c>
      <c r="L100" s="6">
        <f t="shared" si="3"/>
        <v>0</v>
      </c>
      <c r="M100" s="111">
        <f t="shared" si="4"/>
        <v>0</v>
      </c>
      <c r="N100" s="41">
        <f t="shared" si="5"/>
        <v>0</v>
      </c>
      <c r="O100" s="44">
        <f>IFERROR(VLOOKUP(A100,Stock!$A$5:$M$487,10,0),0)*Stock!F100</f>
        <v>0</v>
      </c>
      <c r="Q100" s="44">
        <f>IFERROR(VLOOKUP(A100,Stock!$A$5:$M$487,10,0),0)*Stock!M100</f>
        <v>0</v>
      </c>
    </row>
    <row r="101" spans="1:17" s="18" customFormat="1" ht="18" customHeight="1" x14ac:dyDescent="0.2">
      <c r="A101" s="10"/>
      <c r="B101" s="9"/>
      <c r="C101" s="9"/>
      <c r="D101" s="9" t="s">
        <v>20</v>
      </c>
      <c r="E101" s="227" t="s">
        <v>8</v>
      </c>
      <c r="F101" s="191"/>
      <c r="G101" s="190">
        <f>SUMIF(Journal!$D$15:$D$446,$B$5:$B$487,Journal!$R$15:$R$446)</f>
        <v>0</v>
      </c>
      <c r="H101" s="50">
        <f>SUMIF(Journal!$D$15:$D$446,$B$5:$B$491,Journal!$J$15:$J$446)</f>
        <v>0</v>
      </c>
      <c r="I101" s="51">
        <f>SUMIF(Journal!$D$15:$D$446,$B$5:$B$491,Journal!$K$15:$K$446)</f>
        <v>0</v>
      </c>
      <c r="J101" s="8">
        <v>15</v>
      </c>
      <c r="K101" s="7">
        <v>12</v>
      </c>
      <c r="L101" s="6">
        <f t="shared" si="3"/>
        <v>0</v>
      </c>
      <c r="M101" s="111">
        <f t="shared" si="4"/>
        <v>0</v>
      </c>
      <c r="N101" s="41">
        <f t="shared" si="5"/>
        <v>0</v>
      </c>
      <c r="O101" s="44">
        <f>IFERROR(VLOOKUP(A101,Stock!$A$5:$M$487,10,0),0)*Stock!F101</f>
        <v>0</v>
      </c>
      <c r="Q101" s="44">
        <f>IFERROR(VLOOKUP(A101,Stock!$A$5:$M$487,10,0),0)*Stock!M101</f>
        <v>0</v>
      </c>
    </row>
    <row r="102" spans="1:17" s="18" customFormat="1" ht="18" customHeight="1" x14ac:dyDescent="0.2">
      <c r="A102" s="14"/>
      <c r="B102" s="13"/>
      <c r="C102" s="13"/>
      <c r="D102" s="13" t="s">
        <v>20</v>
      </c>
      <c r="E102" s="226" t="s">
        <v>8</v>
      </c>
      <c r="F102" s="191"/>
      <c r="G102" s="190">
        <f>SUMIF(Journal!$D$15:$D$446,$B$5:$B$487,Journal!$R$15:$R$446)</f>
        <v>0</v>
      </c>
      <c r="H102" s="50">
        <f>SUMIF(Journal!$D$15:$D$446,$B$5:$B$491,Journal!$J$15:$J$446)</f>
        <v>0</v>
      </c>
      <c r="I102" s="51">
        <f>SUMIF(Journal!$D$15:$D$446,$B$5:$B$491,Journal!$K$15:$K$446)</f>
        <v>0</v>
      </c>
      <c r="J102" s="12">
        <v>23</v>
      </c>
      <c r="K102" s="11">
        <v>18.399999999999999</v>
      </c>
      <c r="L102" s="6">
        <f t="shared" si="3"/>
        <v>0</v>
      </c>
      <c r="M102" s="111">
        <f t="shared" si="4"/>
        <v>0</v>
      </c>
      <c r="N102" s="41">
        <f t="shared" si="5"/>
        <v>0</v>
      </c>
      <c r="O102" s="44">
        <f>IFERROR(VLOOKUP(A102,Stock!$A$5:$M$487,10,0),0)*Stock!F102</f>
        <v>0</v>
      </c>
      <c r="Q102" s="44">
        <f>IFERROR(VLOOKUP(A102,Stock!$A$5:$M$487,10,0),0)*Stock!M102</f>
        <v>0</v>
      </c>
    </row>
    <row r="103" spans="1:17" s="18" customFormat="1" ht="18" customHeight="1" x14ac:dyDescent="0.2">
      <c r="A103" s="10"/>
      <c r="B103" s="9"/>
      <c r="C103" s="9"/>
      <c r="D103" s="9" t="s">
        <v>20</v>
      </c>
      <c r="E103" s="227" t="s">
        <v>8</v>
      </c>
      <c r="F103" s="191"/>
      <c r="G103" s="190">
        <f>SUMIF(Journal!$D$15:$D$446,$B$5:$B$487,Journal!$R$15:$R$446)</f>
        <v>0</v>
      </c>
      <c r="H103" s="50">
        <f>SUMIF(Journal!$D$15:$D$446,$B$5:$B$491,Journal!$J$15:$J$446)</f>
        <v>0</v>
      </c>
      <c r="I103" s="51">
        <f>SUMIF(Journal!$D$15:$D$446,$B$5:$B$491,Journal!$K$15:$K$446)</f>
        <v>0</v>
      </c>
      <c r="J103" s="8">
        <v>5</v>
      </c>
      <c r="K103" s="7">
        <v>4</v>
      </c>
      <c r="L103" s="6">
        <f t="shared" si="3"/>
        <v>0</v>
      </c>
      <c r="M103" s="111">
        <f t="shared" si="4"/>
        <v>0</v>
      </c>
      <c r="N103" s="41">
        <f t="shared" si="5"/>
        <v>0</v>
      </c>
      <c r="O103" s="44">
        <f>IFERROR(VLOOKUP(A103,Stock!$A$5:$M$487,10,0),0)*Stock!F103</f>
        <v>0</v>
      </c>
      <c r="Q103" s="44">
        <f>IFERROR(VLOOKUP(A103,Stock!$A$5:$M$487,10,0),0)*Stock!M103</f>
        <v>0</v>
      </c>
    </row>
    <row r="104" spans="1:17" s="18" customFormat="1" ht="18" customHeight="1" x14ac:dyDescent="0.2">
      <c r="A104" s="14"/>
      <c r="B104" s="13"/>
      <c r="C104" s="13"/>
      <c r="D104" s="13" t="s">
        <v>65</v>
      </c>
      <c r="E104" s="226" t="s">
        <v>8</v>
      </c>
      <c r="F104" s="191"/>
      <c r="G104" s="190">
        <f>SUMIF(Journal!$D$15:$D$446,$B$5:$B$487,Journal!$R$15:$R$446)</f>
        <v>0</v>
      </c>
      <c r="H104" s="50">
        <f>SUMIF(Journal!$D$15:$D$446,$B$5:$B$491,Journal!$J$15:$J$446)</f>
        <v>0</v>
      </c>
      <c r="I104" s="51">
        <f>SUMIF(Journal!$D$15:$D$446,$B$5:$B$491,Journal!$K$15:$K$446)</f>
        <v>0</v>
      </c>
      <c r="J104" s="12">
        <v>17</v>
      </c>
      <c r="K104" s="11">
        <v>13.6</v>
      </c>
      <c r="L104" s="6">
        <f t="shared" si="3"/>
        <v>0</v>
      </c>
      <c r="M104" s="111">
        <f t="shared" si="4"/>
        <v>0</v>
      </c>
      <c r="N104" s="41">
        <f t="shared" si="5"/>
        <v>0</v>
      </c>
      <c r="O104" s="44">
        <f>IFERROR(VLOOKUP(A104,Stock!$A$5:$M$487,10,0),0)*Stock!F104</f>
        <v>0</v>
      </c>
      <c r="Q104" s="44">
        <f>IFERROR(VLOOKUP(A104,Stock!$A$5:$M$487,10,0),0)*Stock!M104</f>
        <v>0</v>
      </c>
    </row>
    <row r="105" spans="1:17" s="18" customFormat="1" ht="18" customHeight="1" x14ac:dyDescent="0.2">
      <c r="A105" s="10"/>
      <c r="B105" s="9"/>
      <c r="C105" s="9"/>
      <c r="D105" s="9" t="s">
        <v>57</v>
      </c>
      <c r="E105" s="227" t="s">
        <v>8</v>
      </c>
      <c r="F105" s="191"/>
      <c r="G105" s="190">
        <f>SUMIF(Journal!$D$15:$D$446,$B$5:$B$487,Journal!$R$15:$R$446)</f>
        <v>0</v>
      </c>
      <c r="H105" s="50">
        <f>SUMIF(Journal!$D$15:$D$446,$B$5:$B$491,Journal!$J$15:$J$446)</f>
        <v>0</v>
      </c>
      <c r="I105" s="51">
        <f>SUMIF(Journal!$D$15:$D$446,$B$5:$B$491,Journal!$K$15:$K$446)</f>
        <v>0</v>
      </c>
      <c r="J105" s="8">
        <v>15</v>
      </c>
      <c r="K105" s="7">
        <v>12</v>
      </c>
      <c r="L105" s="6">
        <f t="shared" si="3"/>
        <v>0</v>
      </c>
      <c r="M105" s="111">
        <f t="shared" si="4"/>
        <v>0</v>
      </c>
      <c r="N105" s="41">
        <f t="shared" si="5"/>
        <v>0</v>
      </c>
      <c r="O105" s="44">
        <f>IFERROR(VLOOKUP(A105,Stock!$A$5:$M$487,10,0),0)*Stock!F105</f>
        <v>0</v>
      </c>
      <c r="Q105" s="44">
        <f>IFERROR(VLOOKUP(A105,Stock!$A$5:$M$487,10,0),0)*Stock!M105</f>
        <v>0</v>
      </c>
    </row>
    <row r="106" spans="1:17" s="18" customFormat="1" ht="18" customHeight="1" x14ac:dyDescent="0.2">
      <c r="A106" s="14"/>
      <c r="B106" s="13"/>
      <c r="C106" s="13"/>
      <c r="D106" s="13" t="s">
        <v>20</v>
      </c>
      <c r="E106" s="226" t="s">
        <v>8</v>
      </c>
      <c r="F106" s="191"/>
      <c r="G106" s="190">
        <f>SUMIF(Journal!$D$15:$D$446,$B$5:$B$487,Journal!$R$15:$R$446)</f>
        <v>0</v>
      </c>
      <c r="H106" s="50">
        <f>SUMIF(Journal!$D$15:$D$446,$B$5:$B$491,Journal!$J$15:$J$446)</f>
        <v>0</v>
      </c>
      <c r="I106" s="51">
        <f>SUMIF(Journal!$D$15:$D$446,$B$5:$B$491,Journal!$K$15:$K$446)</f>
        <v>0</v>
      </c>
      <c r="J106" s="12">
        <v>25</v>
      </c>
      <c r="K106" s="11">
        <v>20</v>
      </c>
      <c r="L106" s="6">
        <f t="shared" si="3"/>
        <v>0</v>
      </c>
      <c r="M106" s="111">
        <f t="shared" si="4"/>
        <v>0</v>
      </c>
      <c r="N106" s="41">
        <f t="shared" si="5"/>
        <v>0</v>
      </c>
      <c r="O106" s="44">
        <f>IFERROR(VLOOKUP(A106,Stock!$A$5:$M$487,10,0),0)*Stock!F106</f>
        <v>0</v>
      </c>
      <c r="Q106" s="44">
        <f>IFERROR(VLOOKUP(A106,Stock!$A$5:$M$487,10,0),0)*Stock!M106</f>
        <v>0</v>
      </c>
    </row>
    <row r="107" spans="1:17" s="18" customFormat="1" ht="18" customHeight="1" x14ac:dyDescent="0.2">
      <c r="A107" s="10"/>
      <c r="B107" s="9"/>
      <c r="C107" s="9"/>
      <c r="D107" s="9" t="s">
        <v>20</v>
      </c>
      <c r="E107" s="227" t="s">
        <v>8</v>
      </c>
      <c r="F107" s="191"/>
      <c r="G107" s="190">
        <f>SUMIF(Journal!$D$15:$D$446,$B$5:$B$487,Journal!$R$15:$R$446)</f>
        <v>0</v>
      </c>
      <c r="H107" s="50">
        <f>SUMIF(Journal!$D$15:$D$446,$B$5:$B$491,Journal!$J$15:$J$446)</f>
        <v>0</v>
      </c>
      <c r="I107" s="51">
        <f>SUMIF(Journal!$D$15:$D$446,$B$5:$B$491,Journal!$K$15:$K$446)</f>
        <v>0</v>
      </c>
      <c r="J107" s="8">
        <v>6</v>
      </c>
      <c r="K107" s="7">
        <v>4.8</v>
      </c>
      <c r="L107" s="6">
        <f t="shared" si="3"/>
        <v>0</v>
      </c>
      <c r="M107" s="111">
        <f t="shared" si="4"/>
        <v>0</v>
      </c>
      <c r="N107" s="41">
        <f t="shared" si="5"/>
        <v>0</v>
      </c>
      <c r="O107" s="44">
        <f>IFERROR(VLOOKUP(A107,Stock!$A$5:$M$487,10,0),0)*Stock!F107</f>
        <v>0</v>
      </c>
      <c r="Q107" s="44">
        <f>IFERROR(VLOOKUP(A107,Stock!$A$5:$M$487,10,0),0)*Stock!M107</f>
        <v>0</v>
      </c>
    </row>
    <row r="108" spans="1:17" s="18" customFormat="1" ht="18" customHeight="1" x14ac:dyDescent="0.2">
      <c r="A108" s="14"/>
      <c r="B108" s="13"/>
      <c r="C108" s="13"/>
      <c r="D108" s="13" t="s">
        <v>20</v>
      </c>
      <c r="E108" s="226" t="s">
        <v>8</v>
      </c>
      <c r="F108" s="191"/>
      <c r="G108" s="190">
        <f>SUMIF(Journal!$D$15:$D$446,$B$5:$B$487,Journal!$R$15:$R$446)</f>
        <v>0</v>
      </c>
      <c r="H108" s="50">
        <f>SUMIF(Journal!$D$15:$D$446,$B$5:$B$491,Journal!$J$15:$J$446)</f>
        <v>0</v>
      </c>
      <c r="I108" s="51">
        <f>SUMIF(Journal!$D$15:$D$446,$B$5:$B$491,Journal!$K$15:$K$446)</f>
        <v>0</v>
      </c>
      <c r="J108" s="12">
        <v>6</v>
      </c>
      <c r="K108" s="11">
        <v>4.8</v>
      </c>
      <c r="L108" s="6">
        <f t="shared" si="3"/>
        <v>0</v>
      </c>
      <c r="M108" s="111">
        <f t="shared" si="4"/>
        <v>0</v>
      </c>
      <c r="N108" s="41">
        <f t="shared" si="5"/>
        <v>0</v>
      </c>
      <c r="O108" s="44">
        <f>IFERROR(VLOOKUP(A108,Stock!$A$5:$M$487,10,0),0)*Stock!F108</f>
        <v>0</v>
      </c>
      <c r="Q108" s="44">
        <f>IFERROR(VLOOKUP(A108,Stock!$A$5:$M$487,10,0),0)*Stock!M108</f>
        <v>0</v>
      </c>
    </row>
    <row r="109" spans="1:17" s="18" customFormat="1" ht="18" customHeight="1" x14ac:dyDescent="0.2">
      <c r="A109" s="10"/>
      <c r="B109" s="9"/>
      <c r="C109" s="9"/>
      <c r="D109" s="9" t="s">
        <v>20</v>
      </c>
      <c r="E109" s="227" t="s">
        <v>8</v>
      </c>
      <c r="F109" s="191"/>
      <c r="G109" s="190">
        <f>SUMIF(Journal!$D$15:$D$446,$B$5:$B$487,Journal!$R$15:$R$446)</f>
        <v>0</v>
      </c>
      <c r="H109" s="50">
        <f>SUMIF(Journal!$D$15:$D$446,$B$5:$B$491,Journal!$J$15:$J$446)</f>
        <v>0</v>
      </c>
      <c r="I109" s="51">
        <f>SUMIF(Journal!$D$15:$D$446,$B$5:$B$491,Journal!$K$15:$K$446)</f>
        <v>0</v>
      </c>
      <c r="J109" s="8">
        <v>6</v>
      </c>
      <c r="K109" s="7">
        <v>4.8</v>
      </c>
      <c r="L109" s="6">
        <f t="shared" si="3"/>
        <v>0</v>
      </c>
      <c r="M109" s="111">
        <f t="shared" si="4"/>
        <v>0</v>
      </c>
      <c r="N109" s="41">
        <f t="shared" si="5"/>
        <v>0</v>
      </c>
      <c r="O109" s="44">
        <f>IFERROR(VLOOKUP(A109,Stock!$A$5:$M$487,10,0),0)*Stock!F109</f>
        <v>0</v>
      </c>
      <c r="Q109" s="44">
        <f>IFERROR(VLOOKUP(A109,Stock!$A$5:$M$487,10,0),0)*Stock!M109</f>
        <v>0</v>
      </c>
    </row>
    <row r="110" spans="1:17" s="18" customFormat="1" ht="18" customHeight="1" x14ac:dyDescent="0.2">
      <c r="A110" s="14"/>
      <c r="B110" s="13"/>
      <c r="C110" s="13"/>
      <c r="D110" s="13" t="s">
        <v>16</v>
      </c>
      <c r="E110" s="226" t="s">
        <v>8</v>
      </c>
      <c r="F110" s="191"/>
      <c r="G110" s="190">
        <f>SUMIF(Journal!$D$15:$D$446,$B$5:$B$487,Journal!$R$15:$R$446)</f>
        <v>0</v>
      </c>
      <c r="H110" s="50">
        <f>SUMIF(Journal!$D$15:$D$446,$B$5:$B$491,Journal!$J$15:$J$446)</f>
        <v>0</v>
      </c>
      <c r="I110" s="51">
        <f>SUMIF(Journal!$D$15:$D$446,$B$5:$B$491,Journal!$K$15:$K$446)</f>
        <v>0</v>
      </c>
      <c r="J110" s="12">
        <v>15</v>
      </c>
      <c r="K110" s="11">
        <v>12</v>
      </c>
      <c r="L110" s="6">
        <f t="shared" si="3"/>
        <v>0</v>
      </c>
      <c r="M110" s="111">
        <f t="shared" si="4"/>
        <v>0</v>
      </c>
      <c r="N110" s="41">
        <f t="shared" si="5"/>
        <v>0</v>
      </c>
      <c r="O110" s="44">
        <f>IFERROR(VLOOKUP(A110,Stock!$A$5:$M$487,10,0),0)*Stock!F110</f>
        <v>0</v>
      </c>
      <c r="Q110" s="44">
        <f>IFERROR(VLOOKUP(A110,Stock!$A$5:$M$487,10,0),0)*Stock!M110</f>
        <v>0</v>
      </c>
    </row>
    <row r="111" spans="1:17" s="18" customFormat="1" ht="18" customHeight="1" x14ac:dyDescent="0.2">
      <c r="A111" s="10"/>
      <c r="B111" s="9"/>
      <c r="C111" s="9"/>
      <c r="D111" s="9" t="s">
        <v>20</v>
      </c>
      <c r="E111" s="227" t="s">
        <v>8</v>
      </c>
      <c r="F111" s="191"/>
      <c r="G111" s="190">
        <f>SUMIF(Journal!$D$15:$D$446,$B$5:$B$487,Journal!$R$15:$R$446)</f>
        <v>0</v>
      </c>
      <c r="H111" s="50">
        <f>SUMIF(Journal!$D$15:$D$446,$B$5:$B$491,Journal!$J$15:$J$446)</f>
        <v>0</v>
      </c>
      <c r="I111" s="51">
        <f>SUMIF(Journal!$D$15:$D$446,$B$5:$B$491,Journal!$K$15:$K$446)</f>
        <v>0</v>
      </c>
      <c r="J111" s="8">
        <v>10</v>
      </c>
      <c r="K111" s="7">
        <v>8</v>
      </c>
      <c r="L111" s="6">
        <f t="shared" si="3"/>
        <v>0</v>
      </c>
      <c r="M111" s="111">
        <f t="shared" si="4"/>
        <v>0</v>
      </c>
      <c r="N111" s="41">
        <f t="shared" si="5"/>
        <v>0</v>
      </c>
      <c r="O111" s="44">
        <f>IFERROR(VLOOKUP(A111,Stock!$A$5:$M$487,10,0),0)*Stock!F111</f>
        <v>0</v>
      </c>
      <c r="Q111" s="44">
        <f>IFERROR(VLOOKUP(A111,Stock!$A$5:$M$487,10,0),0)*Stock!M111</f>
        <v>0</v>
      </c>
    </row>
    <row r="112" spans="1:17" s="18" customFormat="1" ht="18" customHeight="1" x14ac:dyDescent="0.2">
      <c r="A112" s="14"/>
      <c r="B112" s="13"/>
      <c r="C112" s="13"/>
      <c r="D112" s="13" t="s">
        <v>20</v>
      </c>
      <c r="E112" s="226" t="s">
        <v>8</v>
      </c>
      <c r="F112" s="191"/>
      <c r="G112" s="190">
        <f>SUMIF(Journal!$D$15:$D$446,$B$5:$B$487,Journal!$R$15:$R$446)</f>
        <v>0</v>
      </c>
      <c r="H112" s="50">
        <f>SUMIF(Journal!$D$15:$D$446,$B$5:$B$491,Journal!$J$15:$J$446)</f>
        <v>0</v>
      </c>
      <c r="I112" s="51">
        <f>SUMIF(Journal!$D$15:$D$446,$B$5:$B$491,Journal!$K$15:$K$446)</f>
        <v>0</v>
      </c>
      <c r="J112" s="12">
        <v>15</v>
      </c>
      <c r="K112" s="11">
        <v>12</v>
      </c>
      <c r="L112" s="6">
        <f t="shared" si="3"/>
        <v>0</v>
      </c>
      <c r="M112" s="111">
        <f t="shared" si="4"/>
        <v>0</v>
      </c>
      <c r="N112" s="41">
        <f t="shared" si="5"/>
        <v>0</v>
      </c>
      <c r="O112" s="44">
        <f>IFERROR(VLOOKUP(A112,Stock!$A$5:$M$487,10,0),0)*Stock!F112</f>
        <v>0</v>
      </c>
      <c r="Q112" s="44">
        <f>IFERROR(VLOOKUP(A112,Stock!$A$5:$M$487,10,0),0)*Stock!M112</f>
        <v>0</v>
      </c>
    </row>
    <row r="113" spans="1:17" s="18" customFormat="1" ht="18" customHeight="1" x14ac:dyDescent="0.2">
      <c r="A113" s="10"/>
      <c r="B113" s="9"/>
      <c r="C113" s="9"/>
      <c r="D113" s="9" t="s">
        <v>64</v>
      </c>
      <c r="E113" s="227" t="s">
        <v>8</v>
      </c>
      <c r="F113" s="191"/>
      <c r="G113" s="190">
        <f>SUMIF(Journal!$D$15:$D$446,$B$5:$B$487,Journal!$R$15:$R$446)</f>
        <v>0</v>
      </c>
      <c r="H113" s="50">
        <f>SUMIF(Journal!$D$15:$D$446,$B$5:$B$491,Journal!$J$15:$J$446)</f>
        <v>0</v>
      </c>
      <c r="I113" s="51">
        <f>SUMIF(Journal!$D$15:$D$446,$B$5:$B$491,Journal!$K$15:$K$446)</f>
        <v>0</v>
      </c>
      <c r="J113" s="8">
        <v>5</v>
      </c>
      <c r="K113" s="7">
        <v>4</v>
      </c>
      <c r="L113" s="6">
        <f t="shared" si="3"/>
        <v>0</v>
      </c>
      <c r="M113" s="111">
        <f t="shared" si="4"/>
        <v>0</v>
      </c>
      <c r="N113" s="41">
        <f t="shared" si="5"/>
        <v>0</v>
      </c>
      <c r="O113" s="44">
        <f>IFERROR(VLOOKUP(A113,Stock!$A$5:$M$487,10,0),0)*Stock!F113</f>
        <v>0</v>
      </c>
      <c r="Q113" s="44">
        <f>IFERROR(VLOOKUP(A113,Stock!$A$5:$M$487,10,0),0)*Stock!M113</f>
        <v>0</v>
      </c>
    </row>
    <row r="114" spans="1:17" s="18" customFormat="1" ht="18" customHeight="1" x14ac:dyDescent="0.2">
      <c r="A114" s="14"/>
      <c r="B114" s="13"/>
      <c r="C114" s="13"/>
      <c r="D114" s="13" t="s">
        <v>62</v>
      </c>
      <c r="E114" s="226" t="s">
        <v>8</v>
      </c>
      <c r="F114" s="191"/>
      <c r="G114" s="190">
        <f>SUMIF(Journal!$D$15:$D$446,$B$5:$B$487,Journal!$R$15:$R$446)</f>
        <v>0</v>
      </c>
      <c r="H114" s="50">
        <f>SUMIF(Journal!$D$15:$D$446,$B$5:$B$491,Journal!$J$15:$J$446)</f>
        <v>0</v>
      </c>
      <c r="I114" s="51">
        <f>SUMIF(Journal!$D$15:$D$446,$B$5:$B$491,Journal!$K$15:$K$446)</f>
        <v>0</v>
      </c>
      <c r="J114" s="12">
        <v>20</v>
      </c>
      <c r="K114" s="11">
        <v>16</v>
      </c>
      <c r="L114" s="6">
        <f t="shared" si="3"/>
        <v>0</v>
      </c>
      <c r="M114" s="111">
        <f t="shared" si="4"/>
        <v>0</v>
      </c>
      <c r="N114" s="41">
        <f t="shared" si="5"/>
        <v>0</v>
      </c>
      <c r="O114" s="44">
        <f>IFERROR(VLOOKUP(A114,Stock!$A$5:$M$487,10,0),0)*Stock!F114</f>
        <v>0</v>
      </c>
      <c r="Q114" s="44">
        <f>IFERROR(VLOOKUP(A114,Stock!$A$5:$M$487,10,0),0)*Stock!M114</f>
        <v>0</v>
      </c>
    </row>
    <row r="115" spans="1:17" s="18" customFormat="1" ht="18" customHeight="1" x14ac:dyDescent="0.2">
      <c r="A115" s="10"/>
      <c r="B115" s="9"/>
      <c r="C115" s="9"/>
      <c r="D115" s="9" t="s">
        <v>57</v>
      </c>
      <c r="E115" s="227" t="s">
        <v>8</v>
      </c>
      <c r="F115" s="191"/>
      <c r="G115" s="190">
        <f>SUMIF(Journal!$D$15:$D$446,$B$5:$B$487,Journal!$R$15:$R$446)</f>
        <v>0</v>
      </c>
      <c r="H115" s="50">
        <f>SUMIF(Journal!$D$15:$D$446,$B$5:$B$491,Journal!$J$15:$J$446)</f>
        <v>0</v>
      </c>
      <c r="I115" s="51">
        <f>SUMIF(Journal!$D$15:$D$446,$B$5:$B$491,Journal!$K$15:$K$446)</f>
        <v>0</v>
      </c>
      <c r="J115" s="8">
        <v>16</v>
      </c>
      <c r="K115" s="7">
        <v>12.8</v>
      </c>
      <c r="L115" s="6">
        <f t="shared" si="3"/>
        <v>0</v>
      </c>
      <c r="M115" s="111">
        <f t="shared" si="4"/>
        <v>0</v>
      </c>
      <c r="N115" s="41">
        <f t="shared" si="5"/>
        <v>0</v>
      </c>
      <c r="O115" s="44">
        <f>IFERROR(VLOOKUP(A115,Stock!$A$5:$M$487,10,0),0)*Stock!F115</f>
        <v>0</v>
      </c>
      <c r="Q115" s="44">
        <f>IFERROR(VLOOKUP(A115,Stock!$A$5:$M$487,10,0),0)*Stock!M115</f>
        <v>0</v>
      </c>
    </row>
    <row r="116" spans="1:17" s="18" customFormat="1" ht="18" customHeight="1" x14ac:dyDescent="0.2">
      <c r="A116" s="14"/>
      <c r="B116" s="13"/>
      <c r="C116" s="13"/>
      <c r="D116" s="13" t="s">
        <v>20</v>
      </c>
      <c r="E116" s="226" t="s">
        <v>8</v>
      </c>
      <c r="F116" s="191"/>
      <c r="G116" s="190">
        <f>SUMIF(Journal!$D$15:$D$446,$B$5:$B$487,Journal!$R$15:$R$446)</f>
        <v>0</v>
      </c>
      <c r="H116" s="50">
        <f>SUMIF(Journal!$D$15:$D$446,$B$5:$B$491,Journal!$J$15:$J$446)</f>
        <v>0</v>
      </c>
      <c r="I116" s="51">
        <f>SUMIF(Journal!$D$15:$D$446,$B$5:$B$491,Journal!$K$15:$K$446)</f>
        <v>0</v>
      </c>
      <c r="J116" s="12">
        <v>30</v>
      </c>
      <c r="K116" s="11">
        <v>24</v>
      </c>
      <c r="L116" s="6">
        <f t="shared" si="3"/>
        <v>0</v>
      </c>
      <c r="M116" s="111">
        <f t="shared" si="4"/>
        <v>0</v>
      </c>
      <c r="N116" s="41">
        <f t="shared" si="5"/>
        <v>0</v>
      </c>
      <c r="O116" s="44">
        <f>IFERROR(VLOOKUP(A116,Stock!$A$5:$M$487,10,0),0)*Stock!F116</f>
        <v>0</v>
      </c>
      <c r="Q116" s="44">
        <f>IFERROR(VLOOKUP(A116,Stock!$A$5:$M$487,10,0),0)*Stock!M116</f>
        <v>0</v>
      </c>
    </row>
    <row r="117" spans="1:17" s="18" customFormat="1" ht="18" customHeight="1" x14ac:dyDescent="0.2">
      <c r="A117" s="10"/>
      <c r="B117" s="9"/>
      <c r="C117" s="9"/>
      <c r="D117" s="9" t="s">
        <v>63</v>
      </c>
      <c r="E117" s="227" t="s">
        <v>8</v>
      </c>
      <c r="F117" s="191"/>
      <c r="G117" s="190">
        <f>SUMIF(Journal!$D$15:$D$446,$B$5:$B$487,Journal!$R$15:$R$446)</f>
        <v>0</v>
      </c>
      <c r="H117" s="50">
        <f>SUMIF(Journal!$D$15:$D$446,$B$5:$B$491,Journal!$J$15:$J$446)</f>
        <v>0</v>
      </c>
      <c r="I117" s="51">
        <f>SUMIF(Journal!$D$15:$D$446,$B$5:$B$491,Journal!$K$15:$K$446)</f>
        <v>0</v>
      </c>
      <c r="J117" s="8">
        <v>14</v>
      </c>
      <c r="K117" s="7">
        <v>11.2</v>
      </c>
      <c r="L117" s="6">
        <f t="shared" si="3"/>
        <v>0</v>
      </c>
      <c r="M117" s="111">
        <f t="shared" si="4"/>
        <v>0</v>
      </c>
      <c r="N117" s="41">
        <f t="shared" si="5"/>
        <v>0</v>
      </c>
      <c r="O117" s="44">
        <f>IFERROR(VLOOKUP(A117,Stock!$A$5:$M$487,10,0),0)*Stock!F117</f>
        <v>0</v>
      </c>
      <c r="Q117" s="44">
        <f>IFERROR(VLOOKUP(A117,Stock!$A$5:$M$487,10,0),0)*Stock!M117</f>
        <v>0</v>
      </c>
    </row>
    <row r="118" spans="1:17" s="18" customFormat="1" ht="18" customHeight="1" x14ac:dyDescent="0.2">
      <c r="A118" s="14"/>
      <c r="B118" s="13"/>
      <c r="C118" s="13"/>
      <c r="D118" s="13" t="s">
        <v>20</v>
      </c>
      <c r="E118" s="226" t="s">
        <v>8</v>
      </c>
      <c r="F118" s="191"/>
      <c r="G118" s="190">
        <f>SUMIF(Journal!$D$15:$D$446,$B$5:$B$487,Journal!$R$15:$R$446)</f>
        <v>0</v>
      </c>
      <c r="H118" s="50">
        <f>SUMIF(Journal!$D$15:$D$446,$B$5:$B$491,Journal!$J$15:$J$446)</f>
        <v>0</v>
      </c>
      <c r="I118" s="51">
        <f>SUMIF(Journal!$D$15:$D$446,$B$5:$B$491,Journal!$K$15:$K$446)</f>
        <v>0</v>
      </c>
      <c r="J118" s="12">
        <v>20</v>
      </c>
      <c r="K118" s="11">
        <v>16</v>
      </c>
      <c r="L118" s="6">
        <f t="shared" si="3"/>
        <v>0</v>
      </c>
      <c r="M118" s="111">
        <f t="shared" si="4"/>
        <v>0</v>
      </c>
      <c r="N118" s="41">
        <f t="shared" si="5"/>
        <v>0</v>
      </c>
      <c r="O118" s="44">
        <f>IFERROR(VLOOKUP(A118,Stock!$A$5:$M$487,10,0),0)*Stock!F118</f>
        <v>0</v>
      </c>
      <c r="Q118" s="44">
        <f>IFERROR(VLOOKUP(A118,Stock!$A$5:$M$487,10,0),0)*Stock!M118</f>
        <v>0</v>
      </c>
    </row>
    <row r="119" spans="1:17" s="18" customFormat="1" ht="18" customHeight="1" x14ac:dyDescent="0.2">
      <c r="A119" s="10"/>
      <c r="B119" s="9"/>
      <c r="C119" s="9"/>
      <c r="D119" s="9" t="s">
        <v>20</v>
      </c>
      <c r="E119" s="227" t="s">
        <v>8</v>
      </c>
      <c r="F119" s="191"/>
      <c r="G119" s="190">
        <f>SUMIF(Journal!$D$15:$D$446,$B$5:$B$487,Journal!$R$15:$R$446)</f>
        <v>0</v>
      </c>
      <c r="H119" s="50">
        <f>SUMIF(Journal!$D$15:$D$446,$B$5:$B$491,Journal!$J$15:$J$446)</f>
        <v>0</v>
      </c>
      <c r="I119" s="51">
        <f>SUMIF(Journal!$D$15:$D$446,$B$5:$B$491,Journal!$K$15:$K$446)</f>
        <v>0</v>
      </c>
      <c r="J119" s="8">
        <v>20</v>
      </c>
      <c r="K119" s="7">
        <v>16</v>
      </c>
      <c r="L119" s="6">
        <f t="shared" si="3"/>
        <v>0</v>
      </c>
      <c r="M119" s="111">
        <f t="shared" si="4"/>
        <v>0</v>
      </c>
      <c r="N119" s="41">
        <f t="shared" si="5"/>
        <v>0</v>
      </c>
      <c r="O119" s="44">
        <f>IFERROR(VLOOKUP(A119,Stock!$A$5:$M$487,10,0),0)*Stock!F119</f>
        <v>0</v>
      </c>
      <c r="Q119" s="44">
        <f>IFERROR(VLOOKUP(A119,Stock!$A$5:$M$487,10,0),0)*Stock!M119</f>
        <v>0</v>
      </c>
    </row>
    <row r="120" spans="1:17" s="18" customFormat="1" ht="18" customHeight="1" x14ac:dyDescent="0.2">
      <c r="A120" s="14"/>
      <c r="B120" s="13"/>
      <c r="C120" s="13"/>
      <c r="D120" s="13" t="s">
        <v>62</v>
      </c>
      <c r="E120" s="226" t="s">
        <v>8</v>
      </c>
      <c r="F120" s="191"/>
      <c r="G120" s="190">
        <f>SUMIF(Journal!$D$15:$D$446,$B$5:$B$487,Journal!$R$15:$R$446)</f>
        <v>0</v>
      </c>
      <c r="H120" s="50">
        <f>SUMIF(Journal!$D$15:$D$446,$B$5:$B$491,Journal!$J$15:$J$446)</f>
        <v>0</v>
      </c>
      <c r="I120" s="51">
        <f>SUMIF(Journal!$D$15:$D$446,$B$5:$B$491,Journal!$K$15:$K$446)</f>
        <v>0</v>
      </c>
      <c r="J120" s="12">
        <v>20</v>
      </c>
      <c r="K120" s="11">
        <v>16</v>
      </c>
      <c r="L120" s="6">
        <f t="shared" si="3"/>
        <v>0</v>
      </c>
      <c r="M120" s="111">
        <f t="shared" si="4"/>
        <v>0</v>
      </c>
      <c r="N120" s="41">
        <f t="shared" si="5"/>
        <v>0</v>
      </c>
      <c r="O120" s="44">
        <f>IFERROR(VLOOKUP(A120,Stock!$A$5:$M$487,10,0),0)*Stock!F120</f>
        <v>0</v>
      </c>
      <c r="Q120" s="44">
        <f>IFERROR(VLOOKUP(A120,Stock!$A$5:$M$487,10,0),0)*Stock!M120</f>
        <v>0</v>
      </c>
    </row>
    <row r="121" spans="1:17" s="18" customFormat="1" ht="18" customHeight="1" x14ac:dyDescent="0.2">
      <c r="A121" s="10"/>
      <c r="B121" s="9"/>
      <c r="C121" s="9"/>
      <c r="D121" s="9" t="s">
        <v>20</v>
      </c>
      <c r="E121" s="227" t="s">
        <v>8</v>
      </c>
      <c r="F121" s="191"/>
      <c r="G121" s="190">
        <f>SUMIF(Journal!$D$15:$D$446,$B$5:$B$487,Journal!$R$15:$R$446)</f>
        <v>0</v>
      </c>
      <c r="H121" s="50">
        <f>SUMIF(Journal!$D$15:$D$446,$B$5:$B$491,Journal!$J$15:$J$446)</f>
        <v>0</v>
      </c>
      <c r="I121" s="51">
        <f>SUMIF(Journal!$D$15:$D$446,$B$5:$B$491,Journal!$K$15:$K$446)</f>
        <v>0</v>
      </c>
      <c r="J121" s="8">
        <v>6</v>
      </c>
      <c r="K121" s="7">
        <v>4.8</v>
      </c>
      <c r="L121" s="6">
        <f t="shared" si="3"/>
        <v>0</v>
      </c>
      <c r="M121" s="111">
        <f t="shared" si="4"/>
        <v>0</v>
      </c>
      <c r="N121" s="41">
        <f t="shared" si="5"/>
        <v>0</v>
      </c>
      <c r="O121" s="44">
        <f>IFERROR(VLOOKUP(A121,Stock!$A$5:$M$487,10,0),0)*Stock!F121</f>
        <v>0</v>
      </c>
      <c r="Q121" s="44">
        <f>IFERROR(VLOOKUP(A121,Stock!$A$5:$M$487,10,0),0)*Stock!M121</f>
        <v>0</v>
      </c>
    </row>
    <row r="122" spans="1:17" s="18" customFormat="1" ht="18" customHeight="1" x14ac:dyDescent="0.2">
      <c r="A122" s="14"/>
      <c r="B122" s="13"/>
      <c r="C122" s="13"/>
      <c r="D122" s="13" t="s">
        <v>61</v>
      </c>
      <c r="E122" s="226" t="s">
        <v>8</v>
      </c>
      <c r="F122" s="191"/>
      <c r="G122" s="190">
        <f>SUMIF(Journal!$D$15:$D$446,$B$5:$B$487,Journal!$R$15:$R$446)</f>
        <v>0</v>
      </c>
      <c r="H122" s="50">
        <f>SUMIF(Journal!$D$15:$D$446,$B$5:$B$491,Journal!$J$15:$J$446)</f>
        <v>0</v>
      </c>
      <c r="I122" s="51">
        <f>SUMIF(Journal!$D$15:$D$446,$B$5:$B$491,Journal!$K$15:$K$446)</f>
        <v>0</v>
      </c>
      <c r="J122" s="12">
        <v>50</v>
      </c>
      <c r="K122" s="11">
        <v>40</v>
      </c>
      <c r="L122" s="6">
        <f t="shared" si="3"/>
        <v>0</v>
      </c>
      <c r="M122" s="111">
        <f t="shared" si="4"/>
        <v>0</v>
      </c>
      <c r="N122" s="41">
        <f t="shared" si="5"/>
        <v>0</v>
      </c>
      <c r="O122" s="44">
        <f>IFERROR(VLOOKUP(A122,Stock!$A$5:$M$487,10,0),0)*Stock!F122</f>
        <v>0</v>
      </c>
      <c r="Q122" s="44">
        <f>IFERROR(VLOOKUP(A122,Stock!$A$5:$M$487,10,0),0)*Stock!M122</f>
        <v>0</v>
      </c>
    </row>
    <row r="123" spans="1:17" s="18" customFormat="1" ht="18" customHeight="1" x14ac:dyDescent="0.2">
      <c r="A123" s="10"/>
      <c r="B123" s="9"/>
      <c r="C123" s="9"/>
      <c r="D123" s="9" t="s">
        <v>20</v>
      </c>
      <c r="E123" s="227" t="s">
        <v>8</v>
      </c>
      <c r="F123" s="191"/>
      <c r="G123" s="190">
        <f>SUMIF(Journal!$D$15:$D$446,$B$5:$B$487,Journal!$R$15:$R$446)</f>
        <v>0</v>
      </c>
      <c r="H123" s="50">
        <f>SUMIF(Journal!$D$15:$D$446,$B$5:$B$491,Journal!$J$15:$J$446)</f>
        <v>0</v>
      </c>
      <c r="I123" s="51">
        <f>SUMIF(Journal!$D$15:$D$446,$B$5:$B$491,Journal!$K$15:$K$446)</f>
        <v>0</v>
      </c>
      <c r="J123" s="8">
        <v>25</v>
      </c>
      <c r="K123" s="7">
        <v>20</v>
      </c>
      <c r="L123" s="6">
        <f t="shared" si="3"/>
        <v>0</v>
      </c>
      <c r="M123" s="111">
        <f t="shared" si="4"/>
        <v>0</v>
      </c>
      <c r="N123" s="41">
        <f t="shared" si="5"/>
        <v>0</v>
      </c>
      <c r="O123" s="44">
        <f>IFERROR(VLOOKUP(A123,Stock!$A$5:$M$487,10,0),0)*Stock!F123</f>
        <v>0</v>
      </c>
      <c r="Q123" s="44">
        <f>IFERROR(VLOOKUP(A123,Stock!$A$5:$M$487,10,0),0)*Stock!M123</f>
        <v>0</v>
      </c>
    </row>
    <row r="124" spans="1:17" s="18" customFormat="1" ht="18" customHeight="1" x14ac:dyDescent="0.2">
      <c r="A124" s="14"/>
      <c r="B124" s="13"/>
      <c r="C124" s="13"/>
      <c r="D124" s="13" t="s">
        <v>20</v>
      </c>
      <c r="E124" s="226" t="s">
        <v>9</v>
      </c>
      <c r="F124" s="191"/>
      <c r="G124" s="190">
        <f>SUMIF(Journal!$D$15:$D$446,$B$5:$B$487,Journal!$R$15:$R$446)</f>
        <v>0</v>
      </c>
      <c r="H124" s="50">
        <f>SUMIF(Journal!$D$15:$D$446,$B$5:$B$491,Journal!$J$15:$J$446)</f>
        <v>0</v>
      </c>
      <c r="I124" s="51">
        <f>SUMIF(Journal!$D$15:$D$446,$B$5:$B$491,Journal!$K$15:$K$446)</f>
        <v>0</v>
      </c>
      <c r="J124" s="12">
        <v>18</v>
      </c>
      <c r="K124" s="11">
        <v>14.4</v>
      </c>
      <c r="L124" s="6">
        <f t="shared" si="3"/>
        <v>0</v>
      </c>
      <c r="M124" s="111">
        <f t="shared" si="4"/>
        <v>0</v>
      </c>
      <c r="N124" s="41">
        <f t="shared" si="5"/>
        <v>0</v>
      </c>
      <c r="O124" s="44">
        <f>IFERROR(VLOOKUP(A124,Stock!$A$5:$M$487,10,0),0)*Stock!F124</f>
        <v>0</v>
      </c>
      <c r="Q124" s="44">
        <f>IFERROR(VLOOKUP(A124,Stock!$A$5:$M$487,10,0),0)*Stock!M124</f>
        <v>0</v>
      </c>
    </row>
    <row r="125" spans="1:17" s="18" customFormat="1" ht="18" customHeight="1" x14ac:dyDescent="0.2">
      <c r="A125" s="10"/>
      <c r="B125" s="9"/>
      <c r="C125" s="9"/>
      <c r="D125" s="9" t="s">
        <v>20</v>
      </c>
      <c r="E125" s="227" t="s">
        <v>9</v>
      </c>
      <c r="F125" s="191"/>
      <c r="G125" s="190">
        <f>SUMIF(Journal!$D$15:$D$446,$B$5:$B$487,Journal!$R$15:$R$446)</f>
        <v>0</v>
      </c>
      <c r="H125" s="50">
        <f>SUMIF(Journal!$D$15:$D$446,$B$5:$B$491,Journal!$J$15:$J$446)</f>
        <v>0</v>
      </c>
      <c r="I125" s="51">
        <f>SUMIF(Journal!$D$15:$D$446,$B$5:$B$491,Journal!$K$15:$K$446)</f>
        <v>0</v>
      </c>
      <c r="J125" s="8">
        <v>3</v>
      </c>
      <c r="K125" s="7">
        <v>2.4</v>
      </c>
      <c r="L125" s="6">
        <f t="shared" si="3"/>
        <v>0</v>
      </c>
      <c r="M125" s="111">
        <f t="shared" si="4"/>
        <v>0</v>
      </c>
      <c r="N125" s="41">
        <f t="shared" si="5"/>
        <v>0</v>
      </c>
      <c r="O125" s="44">
        <f>IFERROR(VLOOKUP(A125,Stock!$A$5:$M$487,10,0),0)*Stock!F125</f>
        <v>0</v>
      </c>
      <c r="Q125" s="44">
        <f>IFERROR(VLOOKUP(A125,Stock!$A$5:$M$487,10,0),0)*Stock!M125</f>
        <v>0</v>
      </c>
    </row>
    <row r="126" spans="1:17" s="18" customFormat="1" ht="18" customHeight="1" x14ac:dyDescent="0.2">
      <c r="A126" s="14"/>
      <c r="B126" s="13"/>
      <c r="C126" s="13"/>
      <c r="D126" s="13" t="s">
        <v>20</v>
      </c>
      <c r="E126" s="226" t="s">
        <v>9</v>
      </c>
      <c r="F126" s="191"/>
      <c r="G126" s="190">
        <f>SUMIF(Journal!$D$15:$D$446,$B$5:$B$487,Journal!$R$15:$R$446)</f>
        <v>0</v>
      </c>
      <c r="H126" s="50">
        <f>SUMIF(Journal!$D$15:$D$446,$B$5:$B$491,Journal!$J$15:$J$446)</f>
        <v>0</v>
      </c>
      <c r="I126" s="51">
        <f>SUMIF(Journal!$D$15:$D$446,$B$5:$B$491,Journal!$K$15:$K$446)</f>
        <v>0</v>
      </c>
      <c r="J126" s="12">
        <v>14</v>
      </c>
      <c r="K126" s="11">
        <v>11.2</v>
      </c>
      <c r="L126" s="6">
        <f t="shared" si="3"/>
        <v>0</v>
      </c>
      <c r="M126" s="111">
        <f t="shared" si="4"/>
        <v>0</v>
      </c>
      <c r="N126" s="41">
        <f t="shared" si="5"/>
        <v>0</v>
      </c>
      <c r="O126" s="44">
        <f>IFERROR(VLOOKUP(A126,Stock!$A$5:$M$487,10,0),0)*Stock!F126</f>
        <v>0</v>
      </c>
      <c r="Q126" s="44">
        <f>IFERROR(VLOOKUP(A126,Stock!$A$5:$M$487,10,0),0)*Stock!M126</f>
        <v>0</v>
      </c>
    </row>
    <row r="127" spans="1:17" s="18" customFormat="1" ht="18" customHeight="1" x14ac:dyDescent="0.2">
      <c r="A127" s="10"/>
      <c r="B127" s="9"/>
      <c r="C127" s="9"/>
      <c r="D127" s="9" t="s">
        <v>20</v>
      </c>
      <c r="E127" s="227" t="s">
        <v>9</v>
      </c>
      <c r="F127" s="191"/>
      <c r="G127" s="190">
        <f>SUMIF(Journal!$D$15:$D$446,$B$5:$B$487,Journal!$R$15:$R$446)</f>
        <v>0</v>
      </c>
      <c r="H127" s="50">
        <f>SUMIF(Journal!$D$15:$D$446,$B$5:$B$491,Journal!$J$15:$J$446)</f>
        <v>0</v>
      </c>
      <c r="I127" s="51">
        <f>SUMIF(Journal!$D$15:$D$446,$B$5:$B$491,Journal!$K$15:$K$446)</f>
        <v>0</v>
      </c>
      <c r="J127" s="8">
        <v>10</v>
      </c>
      <c r="K127" s="7">
        <v>8</v>
      </c>
      <c r="L127" s="6">
        <f t="shared" si="3"/>
        <v>0</v>
      </c>
      <c r="M127" s="111">
        <f t="shared" si="4"/>
        <v>0</v>
      </c>
      <c r="N127" s="41">
        <f t="shared" si="5"/>
        <v>0</v>
      </c>
      <c r="O127" s="44">
        <f>IFERROR(VLOOKUP(A127,Stock!$A$5:$M$487,10,0),0)*Stock!F127</f>
        <v>0</v>
      </c>
      <c r="Q127" s="44">
        <f>IFERROR(VLOOKUP(A127,Stock!$A$5:$M$487,10,0),0)*Stock!M127</f>
        <v>0</v>
      </c>
    </row>
    <row r="128" spans="1:17" s="18" customFormat="1" ht="18" customHeight="1" x14ac:dyDescent="0.2">
      <c r="A128" s="14"/>
      <c r="B128" s="13"/>
      <c r="C128" s="13"/>
      <c r="D128" s="13" t="s">
        <v>20</v>
      </c>
      <c r="E128" s="226" t="s">
        <v>9</v>
      </c>
      <c r="F128" s="191"/>
      <c r="G128" s="190">
        <f>SUMIF(Journal!$D$15:$D$446,$B$5:$B$487,Journal!$R$15:$R$446)</f>
        <v>0</v>
      </c>
      <c r="H128" s="50">
        <f>SUMIF(Journal!$D$15:$D$446,$B$5:$B$491,Journal!$J$15:$J$446)</f>
        <v>0</v>
      </c>
      <c r="I128" s="51">
        <f>SUMIF(Journal!$D$15:$D$446,$B$5:$B$491,Journal!$K$15:$K$446)</f>
        <v>0</v>
      </c>
      <c r="J128" s="12">
        <v>15</v>
      </c>
      <c r="K128" s="11">
        <v>12</v>
      </c>
      <c r="L128" s="6">
        <f t="shared" si="3"/>
        <v>0</v>
      </c>
      <c r="M128" s="111">
        <f t="shared" si="4"/>
        <v>0</v>
      </c>
      <c r="N128" s="41">
        <f t="shared" si="5"/>
        <v>0</v>
      </c>
      <c r="O128" s="44">
        <f>IFERROR(VLOOKUP(A128,Stock!$A$5:$M$487,10,0),0)*Stock!F128</f>
        <v>0</v>
      </c>
      <c r="Q128" s="44">
        <f>IFERROR(VLOOKUP(A128,Stock!$A$5:$M$487,10,0),0)*Stock!M128</f>
        <v>0</v>
      </c>
    </row>
    <row r="129" spans="1:17" s="18" customFormat="1" ht="18" customHeight="1" x14ac:dyDescent="0.2">
      <c r="A129" s="10"/>
      <c r="B129" s="9"/>
      <c r="C129" s="9"/>
      <c r="D129" s="9" t="s">
        <v>20</v>
      </c>
      <c r="E129" s="227" t="s">
        <v>9</v>
      </c>
      <c r="F129" s="191"/>
      <c r="G129" s="190">
        <f>SUMIF(Journal!$D$15:$D$446,$B$5:$B$487,Journal!$R$15:$R$446)</f>
        <v>0</v>
      </c>
      <c r="H129" s="50">
        <f>SUMIF(Journal!$D$15:$D$446,$B$5:$B$491,Journal!$J$15:$J$446)</f>
        <v>0</v>
      </c>
      <c r="I129" s="51">
        <f>SUMIF(Journal!$D$15:$D$446,$B$5:$B$491,Journal!$K$15:$K$446)</f>
        <v>0</v>
      </c>
      <c r="J129" s="8">
        <v>15</v>
      </c>
      <c r="K129" s="7">
        <v>12</v>
      </c>
      <c r="L129" s="6">
        <f t="shared" si="3"/>
        <v>0</v>
      </c>
      <c r="M129" s="111">
        <f t="shared" si="4"/>
        <v>0</v>
      </c>
      <c r="N129" s="41">
        <f t="shared" si="5"/>
        <v>0</v>
      </c>
      <c r="O129" s="44">
        <f>IFERROR(VLOOKUP(A129,Stock!$A$5:$M$487,10,0),0)*Stock!F129</f>
        <v>0</v>
      </c>
      <c r="Q129" s="44">
        <f>IFERROR(VLOOKUP(A129,Stock!$A$5:$M$487,10,0),0)*Stock!M129</f>
        <v>0</v>
      </c>
    </row>
    <row r="130" spans="1:17" s="18" customFormat="1" ht="18" customHeight="1" x14ac:dyDescent="0.2">
      <c r="A130" s="14"/>
      <c r="B130" s="13"/>
      <c r="C130" s="13"/>
      <c r="D130" s="13" t="s">
        <v>48</v>
      </c>
      <c r="E130" s="226" t="s">
        <v>9</v>
      </c>
      <c r="F130" s="191"/>
      <c r="G130" s="190">
        <f>SUMIF(Journal!$D$15:$D$446,$B$5:$B$487,Journal!$R$15:$R$446)</f>
        <v>0</v>
      </c>
      <c r="H130" s="50">
        <f>SUMIF(Journal!$D$15:$D$446,$B$5:$B$491,Journal!$J$15:$J$446)</f>
        <v>0</v>
      </c>
      <c r="I130" s="51">
        <f>SUMIF(Journal!$D$15:$D$446,$B$5:$B$491,Journal!$K$15:$K$446)</f>
        <v>0</v>
      </c>
      <c r="J130" s="12">
        <v>5</v>
      </c>
      <c r="K130" s="11">
        <v>4</v>
      </c>
      <c r="L130" s="6">
        <f t="shared" si="3"/>
        <v>0</v>
      </c>
      <c r="M130" s="111">
        <f t="shared" si="4"/>
        <v>0</v>
      </c>
      <c r="N130" s="41">
        <f t="shared" si="5"/>
        <v>0</v>
      </c>
      <c r="O130" s="44">
        <f>IFERROR(VLOOKUP(A130,Stock!$A$5:$M$487,10,0),0)*Stock!F130</f>
        <v>0</v>
      </c>
      <c r="Q130" s="44">
        <f>IFERROR(VLOOKUP(A130,Stock!$A$5:$M$487,10,0),0)*Stock!M130</f>
        <v>0</v>
      </c>
    </row>
    <row r="131" spans="1:17" s="18" customFormat="1" ht="18" customHeight="1" x14ac:dyDescent="0.2">
      <c r="A131" s="10"/>
      <c r="B131" s="9"/>
      <c r="C131" s="19"/>
      <c r="D131" s="9" t="s">
        <v>20</v>
      </c>
      <c r="E131" s="227" t="s">
        <v>9</v>
      </c>
      <c r="F131" s="191"/>
      <c r="G131" s="190">
        <f>SUMIF(Journal!$D$15:$D$446,$B$5:$B$487,Journal!$R$15:$R$446)</f>
        <v>0</v>
      </c>
      <c r="H131" s="50">
        <f>SUMIF(Journal!$D$15:$D$446,$B$5:$B$491,Journal!$J$15:$J$446)</f>
        <v>0</v>
      </c>
      <c r="I131" s="51">
        <f>SUMIF(Journal!$D$15:$D$446,$B$5:$B$491,Journal!$K$15:$K$446)</f>
        <v>0</v>
      </c>
      <c r="J131" s="8">
        <v>15</v>
      </c>
      <c r="K131" s="7">
        <v>12</v>
      </c>
      <c r="L131" s="6">
        <f t="shared" si="3"/>
        <v>0</v>
      </c>
      <c r="M131" s="111">
        <f t="shared" si="4"/>
        <v>0</v>
      </c>
      <c r="N131" s="41">
        <f t="shared" si="5"/>
        <v>0</v>
      </c>
      <c r="O131" s="44">
        <f>IFERROR(VLOOKUP(A131,Stock!$A$5:$M$487,10,0),0)*Stock!F131</f>
        <v>0</v>
      </c>
      <c r="Q131" s="44">
        <f>IFERROR(VLOOKUP(A131,Stock!$A$5:$M$487,10,0),0)*Stock!M131</f>
        <v>0</v>
      </c>
    </row>
    <row r="132" spans="1:17" s="18" customFormat="1" ht="18" customHeight="1" x14ac:dyDescent="0.2">
      <c r="A132" s="14"/>
      <c r="B132" s="13"/>
      <c r="C132" s="13"/>
      <c r="D132" s="13" t="s">
        <v>48</v>
      </c>
      <c r="E132" s="226" t="s">
        <v>9</v>
      </c>
      <c r="F132" s="191"/>
      <c r="G132" s="190">
        <f>SUMIF(Journal!$D$15:$D$446,$B$5:$B$487,Journal!$R$15:$R$446)</f>
        <v>0</v>
      </c>
      <c r="H132" s="50">
        <f>SUMIF(Journal!$D$15:$D$446,$B$5:$B$491,Journal!$J$15:$J$446)</f>
        <v>0</v>
      </c>
      <c r="I132" s="51">
        <f>SUMIF(Journal!$D$15:$D$446,$B$5:$B$491,Journal!$K$15:$K$446)</f>
        <v>0</v>
      </c>
      <c r="J132" s="12">
        <v>3</v>
      </c>
      <c r="K132" s="11">
        <v>2.4</v>
      </c>
      <c r="L132" s="6">
        <f t="shared" si="3"/>
        <v>0</v>
      </c>
      <c r="M132" s="111">
        <f t="shared" si="4"/>
        <v>0</v>
      </c>
      <c r="N132" s="41">
        <f t="shared" si="5"/>
        <v>0</v>
      </c>
      <c r="O132" s="44">
        <f>IFERROR(VLOOKUP(A132,Stock!$A$5:$M$487,10,0),0)*Stock!F132</f>
        <v>0</v>
      </c>
      <c r="Q132" s="44">
        <f>IFERROR(VLOOKUP(A132,Stock!$A$5:$M$487,10,0),0)*Stock!M132</f>
        <v>0</v>
      </c>
    </row>
    <row r="133" spans="1:17" s="18" customFormat="1" ht="18" customHeight="1" x14ac:dyDescent="0.2">
      <c r="A133" s="10"/>
      <c r="B133" s="9"/>
      <c r="C133" s="9"/>
      <c r="D133" s="9" t="s">
        <v>48</v>
      </c>
      <c r="E133" s="227" t="s">
        <v>9</v>
      </c>
      <c r="F133" s="191"/>
      <c r="G133" s="190">
        <f>SUMIF(Journal!$D$15:$D$446,$B$5:$B$487,Journal!$R$15:$R$446)</f>
        <v>0</v>
      </c>
      <c r="H133" s="50">
        <f>SUMIF(Journal!$D$15:$D$446,$B$5:$B$491,Journal!$J$15:$J$446)</f>
        <v>0</v>
      </c>
      <c r="I133" s="51">
        <f>SUMIF(Journal!$D$15:$D$446,$B$5:$B$491,Journal!$K$15:$K$446)</f>
        <v>0</v>
      </c>
      <c r="J133" s="8">
        <v>6</v>
      </c>
      <c r="K133" s="7">
        <v>4.8</v>
      </c>
      <c r="L133" s="6">
        <f t="shared" ref="L133:L196" si="6">M133*J133</f>
        <v>0</v>
      </c>
      <c r="M133" s="111">
        <f t="shared" si="4"/>
        <v>0</v>
      </c>
      <c r="N133" s="41">
        <f t="shared" si="5"/>
        <v>0</v>
      </c>
      <c r="O133" s="44">
        <f>IFERROR(VLOOKUP(A133,Stock!$A$5:$M$487,10,0),0)*Stock!F133</f>
        <v>0</v>
      </c>
      <c r="Q133" s="44">
        <f>IFERROR(VLOOKUP(A133,Stock!$A$5:$M$487,10,0),0)*Stock!M133</f>
        <v>0</v>
      </c>
    </row>
    <row r="134" spans="1:17" s="18" customFormat="1" ht="18" customHeight="1" x14ac:dyDescent="0.2">
      <c r="A134" s="14"/>
      <c r="B134" s="13"/>
      <c r="C134" s="13"/>
      <c r="D134" s="13" t="s">
        <v>20</v>
      </c>
      <c r="E134" s="226" t="s">
        <v>9</v>
      </c>
      <c r="F134" s="191"/>
      <c r="G134" s="190">
        <f>SUMIF(Journal!$D$15:$D$446,$B$5:$B$487,Journal!$R$15:$R$446)</f>
        <v>0</v>
      </c>
      <c r="H134" s="50">
        <f>SUMIF(Journal!$D$15:$D$446,$B$5:$B$491,Journal!$J$15:$J$446)</f>
        <v>0</v>
      </c>
      <c r="I134" s="51">
        <f>SUMIF(Journal!$D$15:$D$446,$B$5:$B$491,Journal!$K$15:$K$446)</f>
        <v>0</v>
      </c>
      <c r="J134" s="12">
        <v>11</v>
      </c>
      <c r="K134" s="11">
        <v>8.8000000000000007</v>
      </c>
      <c r="L134" s="6">
        <f t="shared" si="6"/>
        <v>0</v>
      </c>
      <c r="M134" s="111">
        <f t="shared" ref="M134:M197" si="7">F134-G134+H134-I134</f>
        <v>0</v>
      </c>
      <c r="N134" s="41">
        <f t="shared" ref="N134:N197" si="8">F134-M134</f>
        <v>0</v>
      </c>
      <c r="O134" s="44">
        <f>IFERROR(VLOOKUP(A134,Stock!$A$5:$M$487,10,0),0)*Stock!F134</f>
        <v>0</v>
      </c>
      <c r="Q134" s="44">
        <f>IFERROR(VLOOKUP(A134,Stock!$A$5:$M$487,10,0),0)*Stock!M134</f>
        <v>0</v>
      </c>
    </row>
    <row r="135" spans="1:17" s="18" customFormat="1" ht="18" customHeight="1" x14ac:dyDescent="0.2">
      <c r="A135" s="10"/>
      <c r="B135" s="9"/>
      <c r="C135" s="9"/>
      <c r="D135" s="9" t="s">
        <v>48</v>
      </c>
      <c r="E135" s="227" t="s">
        <v>9</v>
      </c>
      <c r="F135" s="191"/>
      <c r="G135" s="190">
        <f>SUMIF(Journal!$D$15:$D$446,$B$5:$B$487,Journal!$R$15:$R$446)</f>
        <v>0</v>
      </c>
      <c r="H135" s="50">
        <f>SUMIF(Journal!$D$15:$D$446,$B$5:$B$491,Journal!$J$15:$J$446)</f>
        <v>0</v>
      </c>
      <c r="I135" s="51">
        <f>SUMIF(Journal!$D$15:$D$446,$B$5:$B$491,Journal!$K$15:$K$446)</f>
        <v>0</v>
      </c>
      <c r="J135" s="8">
        <v>2</v>
      </c>
      <c r="K135" s="7">
        <v>1.6</v>
      </c>
      <c r="L135" s="6">
        <f t="shared" si="6"/>
        <v>0</v>
      </c>
      <c r="M135" s="111">
        <f t="shared" si="7"/>
        <v>0</v>
      </c>
      <c r="N135" s="41">
        <f t="shared" si="8"/>
        <v>0</v>
      </c>
      <c r="O135" s="44">
        <f>IFERROR(VLOOKUP(A135,Stock!$A$5:$M$487,10,0),0)*Stock!F135</f>
        <v>0</v>
      </c>
      <c r="Q135" s="44">
        <f>IFERROR(VLOOKUP(A135,Stock!$A$5:$M$487,10,0),0)*Stock!M135</f>
        <v>0</v>
      </c>
    </row>
    <row r="136" spans="1:17" s="18" customFormat="1" ht="18" customHeight="1" x14ac:dyDescent="0.2">
      <c r="A136" s="14"/>
      <c r="B136" s="13"/>
      <c r="C136" s="13"/>
      <c r="D136" s="13" t="s">
        <v>20</v>
      </c>
      <c r="E136" s="226" t="s">
        <v>9</v>
      </c>
      <c r="F136" s="191"/>
      <c r="G136" s="190">
        <f>SUMIF(Journal!$D$15:$D$446,$B$5:$B$487,Journal!$R$15:$R$446)</f>
        <v>0</v>
      </c>
      <c r="H136" s="50">
        <f>SUMIF(Journal!$D$15:$D$446,$B$5:$B$491,Journal!$J$15:$J$446)</f>
        <v>0</v>
      </c>
      <c r="I136" s="51">
        <f>SUMIF(Journal!$D$15:$D$446,$B$5:$B$491,Journal!$K$15:$K$446)</f>
        <v>0</v>
      </c>
      <c r="J136" s="12">
        <v>23</v>
      </c>
      <c r="K136" s="11">
        <v>18.399999999999999</v>
      </c>
      <c r="L136" s="6">
        <f t="shared" si="6"/>
        <v>0</v>
      </c>
      <c r="M136" s="111">
        <f t="shared" si="7"/>
        <v>0</v>
      </c>
      <c r="N136" s="41">
        <f t="shared" si="8"/>
        <v>0</v>
      </c>
      <c r="O136" s="44">
        <f>IFERROR(VLOOKUP(A136,Stock!$A$5:$M$487,10,0),0)*Stock!F136</f>
        <v>0</v>
      </c>
      <c r="Q136" s="44">
        <f>IFERROR(VLOOKUP(A136,Stock!$A$5:$M$487,10,0),0)*Stock!M136</f>
        <v>0</v>
      </c>
    </row>
    <row r="137" spans="1:17" s="18" customFormat="1" ht="18" customHeight="1" x14ac:dyDescent="0.2">
      <c r="A137" s="10"/>
      <c r="B137" s="9"/>
      <c r="C137" s="9"/>
      <c r="D137" s="9" t="s">
        <v>20</v>
      </c>
      <c r="E137" s="227" t="s">
        <v>9</v>
      </c>
      <c r="F137" s="191"/>
      <c r="G137" s="190">
        <f>SUMIF(Journal!$D$15:$D$446,$B$5:$B$487,Journal!$R$15:$R$446)</f>
        <v>0</v>
      </c>
      <c r="H137" s="50">
        <f>SUMIF(Journal!$D$15:$D$446,$B$5:$B$491,Journal!$J$15:$J$446)</f>
        <v>0</v>
      </c>
      <c r="I137" s="51">
        <f>SUMIF(Journal!$D$15:$D$446,$B$5:$B$491,Journal!$K$15:$K$446)</f>
        <v>0</v>
      </c>
      <c r="J137" s="8">
        <v>20</v>
      </c>
      <c r="K137" s="7">
        <v>16</v>
      </c>
      <c r="L137" s="6">
        <f t="shared" si="6"/>
        <v>0</v>
      </c>
      <c r="M137" s="111">
        <f t="shared" si="7"/>
        <v>0</v>
      </c>
      <c r="N137" s="41">
        <f t="shared" si="8"/>
        <v>0</v>
      </c>
      <c r="O137" s="44">
        <f>IFERROR(VLOOKUP(A137,Stock!$A$5:$M$487,10,0),0)*Stock!F137</f>
        <v>0</v>
      </c>
      <c r="Q137" s="44">
        <f>IFERROR(VLOOKUP(A137,Stock!$A$5:$M$487,10,0),0)*Stock!M137</f>
        <v>0</v>
      </c>
    </row>
    <row r="138" spans="1:17" s="18" customFormat="1" ht="18" customHeight="1" x14ac:dyDescent="0.2">
      <c r="A138" s="14"/>
      <c r="B138" s="13"/>
      <c r="C138" s="13"/>
      <c r="D138" s="13" t="s">
        <v>20</v>
      </c>
      <c r="E138" s="226" t="s">
        <v>9</v>
      </c>
      <c r="F138" s="191"/>
      <c r="G138" s="190">
        <f>SUMIF(Journal!$D$15:$D$446,$B$5:$B$487,Journal!$R$15:$R$446)</f>
        <v>0</v>
      </c>
      <c r="H138" s="50">
        <f>SUMIF(Journal!$D$15:$D$446,$B$5:$B$491,Journal!$J$15:$J$446)</f>
        <v>0</v>
      </c>
      <c r="I138" s="51">
        <f>SUMIF(Journal!$D$15:$D$446,$B$5:$B$491,Journal!$K$15:$K$446)</f>
        <v>0</v>
      </c>
      <c r="J138" s="12">
        <v>17</v>
      </c>
      <c r="K138" s="11">
        <v>13.6</v>
      </c>
      <c r="L138" s="6">
        <f t="shared" si="6"/>
        <v>0</v>
      </c>
      <c r="M138" s="111">
        <f t="shared" si="7"/>
        <v>0</v>
      </c>
      <c r="N138" s="41">
        <f t="shared" si="8"/>
        <v>0</v>
      </c>
      <c r="O138" s="44">
        <f>IFERROR(VLOOKUP(A138,Stock!$A$5:$M$487,10,0),0)*Stock!F138</f>
        <v>0</v>
      </c>
      <c r="Q138" s="44">
        <f>IFERROR(VLOOKUP(A138,Stock!$A$5:$M$487,10,0),0)*Stock!M138</f>
        <v>0</v>
      </c>
    </row>
    <row r="139" spans="1:17" s="18" customFormat="1" ht="18" customHeight="1" x14ac:dyDescent="0.2">
      <c r="A139" s="10"/>
      <c r="B139" s="9"/>
      <c r="C139" s="9"/>
      <c r="D139" s="9" t="s">
        <v>20</v>
      </c>
      <c r="E139" s="227" t="s">
        <v>9</v>
      </c>
      <c r="F139" s="191"/>
      <c r="G139" s="190">
        <f>SUMIF(Journal!$D$15:$D$446,$B$5:$B$487,Journal!$R$15:$R$446)</f>
        <v>0</v>
      </c>
      <c r="H139" s="50">
        <f>SUMIF(Journal!$D$15:$D$446,$B$5:$B$491,Journal!$J$15:$J$446)</f>
        <v>0</v>
      </c>
      <c r="I139" s="51">
        <f>SUMIF(Journal!$D$15:$D$446,$B$5:$B$491,Journal!$K$15:$K$446)</f>
        <v>0</v>
      </c>
      <c r="J139" s="8">
        <v>15</v>
      </c>
      <c r="K139" s="7">
        <v>12</v>
      </c>
      <c r="L139" s="6">
        <f t="shared" si="6"/>
        <v>0</v>
      </c>
      <c r="M139" s="111">
        <f t="shared" si="7"/>
        <v>0</v>
      </c>
      <c r="N139" s="41">
        <f t="shared" si="8"/>
        <v>0</v>
      </c>
      <c r="O139" s="44">
        <f>IFERROR(VLOOKUP(A139,Stock!$A$5:$M$487,10,0),0)*Stock!F139</f>
        <v>0</v>
      </c>
      <c r="Q139" s="44">
        <f>IFERROR(VLOOKUP(A139,Stock!$A$5:$M$487,10,0),0)*Stock!M139</f>
        <v>0</v>
      </c>
    </row>
    <row r="140" spans="1:17" s="18" customFormat="1" ht="18" customHeight="1" x14ac:dyDescent="0.2">
      <c r="A140" s="14"/>
      <c r="B140" s="13"/>
      <c r="C140" s="13"/>
      <c r="D140" s="13" t="s">
        <v>20</v>
      </c>
      <c r="E140" s="226" t="s">
        <v>9</v>
      </c>
      <c r="F140" s="191"/>
      <c r="G140" s="190">
        <f>SUMIF(Journal!$D$15:$D$446,$B$5:$B$487,Journal!$R$15:$R$446)</f>
        <v>0</v>
      </c>
      <c r="H140" s="50">
        <f>SUMIF(Journal!$D$15:$D$446,$B$5:$B$491,Journal!$J$15:$J$446)</f>
        <v>0</v>
      </c>
      <c r="I140" s="51">
        <f>SUMIF(Journal!$D$15:$D$446,$B$5:$B$491,Journal!$K$15:$K$446)</f>
        <v>0</v>
      </c>
      <c r="J140" s="12">
        <v>15</v>
      </c>
      <c r="K140" s="11">
        <v>12</v>
      </c>
      <c r="L140" s="6">
        <f t="shared" si="6"/>
        <v>0</v>
      </c>
      <c r="M140" s="111">
        <f t="shared" si="7"/>
        <v>0</v>
      </c>
      <c r="N140" s="41">
        <f t="shared" si="8"/>
        <v>0</v>
      </c>
      <c r="O140" s="44">
        <f>IFERROR(VLOOKUP(A140,Stock!$A$5:$M$487,10,0),0)*Stock!F140</f>
        <v>0</v>
      </c>
      <c r="Q140" s="44">
        <f>IFERROR(VLOOKUP(A140,Stock!$A$5:$M$487,10,0),0)*Stock!M140</f>
        <v>0</v>
      </c>
    </row>
    <row r="141" spans="1:17" s="18" customFormat="1" ht="18" customHeight="1" x14ac:dyDescent="0.2">
      <c r="A141" s="10"/>
      <c r="B141" s="9"/>
      <c r="C141" s="9"/>
      <c r="D141" s="9" t="s">
        <v>20</v>
      </c>
      <c r="E141" s="227" t="s">
        <v>9</v>
      </c>
      <c r="F141" s="191"/>
      <c r="G141" s="190">
        <f>SUMIF(Journal!$D$15:$D$446,$B$5:$B$487,Journal!$R$15:$R$446)</f>
        <v>0</v>
      </c>
      <c r="H141" s="50">
        <f>SUMIF(Journal!$D$15:$D$446,$B$5:$B$491,Journal!$J$15:$J$446)</f>
        <v>0</v>
      </c>
      <c r="I141" s="51">
        <f>SUMIF(Journal!$D$15:$D$446,$B$5:$B$491,Journal!$K$15:$K$446)</f>
        <v>0</v>
      </c>
      <c r="J141" s="8">
        <v>15</v>
      </c>
      <c r="K141" s="7">
        <v>12</v>
      </c>
      <c r="L141" s="6">
        <f t="shared" si="6"/>
        <v>0</v>
      </c>
      <c r="M141" s="111">
        <f t="shared" si="7"/>
        <v>0</v>
      </c>
      <c r="N141" s="41">
        <f t="shared" si="8"/>
        <v>0</v>
      </c>
      <c r="O141" s="44">
        <f>IFERROR(VLOOKUP(A141,Stock!$A$5:$M$487,10,0),0)*Stock!F141</f>
        <v>0</v>
      </c>
      <c r="Q141" s="44">
        <f>IFERROR(VLOOKUP(A141,Stock!$A$5:$M$487,10,0),0)*Stock!M141</f>
        <v>0</v>
      </c>
    </row>
    <row r="142" spans="1:17" s="18" customFormat="1" ht="18" customHeight="1" x14ac:dyDescent="0.2">
      <c r="A142" s="14"/>
      <c r="B142" s="13"/>
      <c r="C142" s="20"/>
      <c r="D142" s="13" t="s">
        <v>20</v>
      </c>
      <c r="E142" s="226" t="s">
        <v>9</v>
      </c>
      <c r="F142" s="191"/>
      <c r="G142" s="190">
        <f>SUMIF(Journal!$D$15:$D$446,$B$5:$B$487,Journal!$R$15:$R$446)</f>
        <v>0</v>
      </c>
      <c r="H142" s="50">
        <f>SUMIF(Journal!$D$15:$D$446,$B$5:$B$491,Journal!$J$15:$J$446)</f>
        <v>0</v>
      </c>
      <c r="I142" s="51">
        <f>SUMIF(Journal!$D$15:$D$446,$B$5:$B$491,Journal!$K$15:$K$446)</f>
        <v>0</v>
      </c>
      <c r="J142" s="12">
        <v>15</v>
      </c>
      <c r="K142" s="11">
        <v>12</v>
      </c>
      <c r="L142" s="6">
        <f t="shared" si="6"/>
        <v>0</v>
      </c>
      <c r="M142" s="111">
        <f t="shared" si="7"/>
        <v>0</v>
      </c>
      <c r="N142" s="41">
        <f t="shared" si="8"/>
        <v>0</v>
      </c>
      <c r="O142" s="44">
        <f>IFERROR(VLOOKUP(A142,Stock!$A$5:$M$487,10,0),0)*Stock!F142</f>
        <v>0</v>
      </c>
      <c r="Q142" s="44">
        <f>IFERROR(VLOOKUP(A142,Stock!$A$5:$M$487,10,0),0)*Stock!M142</f>
        <v>0</v>
      </c>
    </row>
    <row r="143" spans="1:17" s="18" customFormat="1" ht="18" customHeight="1" x14ac:dyDescent="0.2">
      <c r="A143" s="10"/>
      <c r="B143" s="9"/>
      <c r="C143" s="9"/>
      <c r="D143" s="9" t="s">
        <v>20</v>
      </c>
      <c r="E143" s="227" t="s">
        <v>9</v>
      </c>
      <c r="F143" s="191"/>
      <c r="G143" s="190">
        <f>SUMIF(Journal!$D$15:$D$446,$B$5:$B$487,Journal!$R$15:$R$446)</f>
        <v>0</v>
      </c>
      <c r="H143" s="50">
        <f>SUMIF(Journal!$D$15:$D$446,$B$5:$B$491,Journal!$J$15:$J$446)</f>
        <v>0</v>
      </c>
      <c r="I143" s="51">
        <f>SUMIF(Journal!$D$15:$D$446,$B$5:$B$491,Journal!$K$15:$K$446)</f>
        <v>0</v>
      </c>
      <c r="J143" s="8">
        <v>27</v>
      </c>
      <c r="K143" s="7">
        <v>21.6</v>
      </c>
      <c r="L143" s="6">
        <f t="shared" si="6"/>
        <v>0</v>
      </c>
      <c r="M143" s="111">
        <f t="shared" si="7"/>
        <v>0</v>
      </c>
      <c r="N143" s="41">
        <f t="shared" si="8"/>
        <v>0</v>
      </c>
      <c r="O143" s="44">
        <f>IFERROR(VLOOKUP(A143,Stock!$A$5:$M$487,10,0),0)*Stock!F143</f>
        <v>0</v>
      </c>
      <c r="Q143" s="44">
        <f>IFERROR(VLOOKUP(A143,Stock!$A$5:$M$487,10,0),0)*Stock!M143</f>
        <v>0</v>
      </c>
    </row>
    <row r="144" spans="1:17" s="18" customFormat="1" ht="18" customHeight="1" x14ac:dyDescent="0.2">
      <c r="A144" s="14"/>
      <c r="B144" s="13"/>
      <c r="C144" s="13"/>
      <c r="D144" s="13" t="s">
        <v>20</v>
      </c>
      <c r="E144" s="226" t="s">
        <v>9</v>
      </c>
      <c r="F144" s="191"/>
      <c r="G144" s="190">
        <f>SUMIF(Journal!$D$15:$D$446,$B$5:$B$487,Journal!$R$15:$R$446)</f>
        <v>0</v>
      </c>
      <c r="H144" s="50">
        <f>SUMIF(Journal!$D$15:$D$446,$B$5:$B$491,Journal!$J$15:$J$446)</f>
        <v>0</v>
      </c>
      <c r="I144" s="51">
        <f>SUMIF(Journal!$D$15:$D$446,$B$5:$B$491,Journal!$K$15:$K$446)</f>
        <v>0</v>
      </c>
      <c r="J144" s="12">
        <v>15</v>
      </c>
      <c r="K144" s="11">
        <v>12</v>
      </c>
      <c r="L144" s="6">
        <f t="shared" si="6"/>
        <v>0</v>
      </c>
      <c r="M144" s="111">
        <f t="shared" si="7"/>
        <v>0</v>
      </c>
      <c r="N144" s="41">
        <f t="shared" si="8"/>
        <v>0</v>
      </c>
      <c r="O144" s="44">
        <f>IFERROR(VLOOKUP(A144,Stock!$A$5:$M$487,10,0),0)*Stock!F144</f>
        <v>0</v>
      </c>
      <c r="Q144" s="44">
        <f>IFERROR(VLOOKUP(A144,Stock!$A$5:$M$487,10,0),0)*Stock!M144</f>
        <v>0</v>
      </c>
    </row>
    <row r="145" spans="1:17" s="18" customFormat="1" ht="18" customHeight="1" x14ac:dyDescent="0.2">
      <c r="A145" s="10"/>
      <c r="B145" s="9"/>
      <c r="C145" s="19"/>
      <c r="D145" s="9" t="s">
        <v>20</v>
      </c>
      <c r="E145" s="227" t="s">
        <v>9</v>
      </c>
      <c r="F145" s="191"/>
      <c r="G145" s="190">
        <f>SUMIF(Journal!$D$15:$D$446,$B$5:$B$487,Journal!$R$15:$R$446)</f>
        <v>0</v>
      </c>
      <c r="H145" s="50">
        <f>SUMIF(Journal!$D$15:$D$446,$B$5:$B$491,Journal!$J$15:$J$446)</f>
        <v>0</v>
      </c>
      <c r="I145" s="51">
        <f>SUMIF(Journal!$D$15:$D$446,$B$5:$B$491,Journal!$K$15:$K$446)</f>
        <v>0</v>
      </c>
      <c r="J145" s="8">
        <v>5</v>
      </c>
      <c r="K145" s="7">
        <v>4</v>
      </c>
      <c r="L145" s="6">
        <f t="shared" si="6"/>
        <v>0</v>
      </c>
      <c r="M145" s="111">
        <f t="shared" si="7"/>
        <v>0</v>
      </c>
      <c r="N145" s="41">
        <f t="shared" si="8"/>
        <v>0</v>
      </c>
      <c r="O145" s="44">
        <f>IFERROR(VLOOKUP(A145,Stock!$A$5:$M$487,10,0),0)*Stock!F145</f>
        <v>0</v>
      </c>
      <c r="Q145" s="44">
        <f>IFERROR(VLOOKUP(A145,Stock!$A$5:$M$487,10,0),0)*Stock!M145</f>
        <v>0</v>
      </c>
    </row>
    <row r="146" spans="1:17" s="18" customFormat="1" ht="18" customHeight="1" x14ac:dyDescent="0.2">
      <c r="A146" s="14"/>
      <c r="B146" s="13"/>
      <c r="C146" s="13"/>
      <c r="D146" s="13" t="s">
        <v>20</v>
      </c>
      <c r="E146" s="226" t="s">
        <v>9</v>
      </c>
      <c r="F146" s="191"/>
      <c r="G146" s="190">
        <f>SUMIF(Journal!$D$15:$D$446,$B$5:$B$487,Journal!$R$15:$R$446)</f>
        <v>0</v>
      </c>
      <c r="H146" s="50">
        <f>SUMIF(Journal!$D$15:$D$446,$B$5:$B$491,Journal!$J$15:$J$446)</f>
        <v>0</v>
      </c>
      <c r="I146" s="51">
        <f>SUMIF(Journal!$D$15:$D$446,$B$5:$B$491,Journal!$K$15:$K$446)</f>
        <v>0</v>
      </c>
      <c r="J146" s="12">
        <v>18</v>
      </c>
      <c r="K146" s="11">
        <v>14.4</v>
      </c>
      <c r="L146" s="6">
        <f t="shared" si="6"/>
        <v>0</v>
      </c>
      <c r="M146" s="111">
        <f t="shared" si="7"/>
        <v>0</v>
      </c>
      <c r="N146" s="41">
        <f t="shared" si="8"/>
        <v>0</v>
      </c>
      <c r="O146" s="44">
        <f>IFERROR(VLOOKUP(A146,Stock!$A$5:$M$487,10,0),0)*Stock!F146</f>
        <v>0</v>
      </c>
      <c r="Q146" s="44">
        <f>IFERROR(VLOOKUP(A146,Stock!$A$5:$M$487,10,0),0)*Stock!M146</f>
        <v>0</v>
      </c>
    </row>
    <row r="147" spans="1:17" s="18" customFormat="1" ht="18" customHeight="1" x14ac:dyDescent="0.2">
      <c r="A147" s="10"/>
      <c r="B147" s="9"/>
      <c r="C147" s="9"/>
      <c r="D147" s="9" t="s">
        <v>20</v>
      </c>
      <c r="E147" s="227" t="s">
        <v>9</v>
      </c>
      <c r="F147" s="191"/>
      <c r="G147" s="190">
        <f>SUMIF(Journal!$D$15:$D$446,$B$5:$B$487,Journal!$R$15:$R$446)</f>
        <v>0</v>
      </c>
      <c r="H147" s="50">
        <f>SUMIF(Journal!$D$15:$D$446,$B$5:$B$491,Journal!$J$15:$J$446)</f>
        <v>0</v>
      </c>
      <c r="I147" s="51">
        <f>SUMIF(Journal!$D$15:$D$446,$B$5:$B$491,Journal!$K$15:$K$446)</f>
        <v>0</v>
      </c>
      <c r="J147" s="8">
        <v>14</v>
      </c>
      <c r="K147" s="7">
        <v>11.2</v>
      </c>
      <c r="L147" s="6">
        <f t="shared" si="6"/>
        <v>0</v>
      </c>
      <c r="M147" s="111">
        <f t="shared" si="7"/>
        <v>0</v>
      </c>
      <c r="N147" s="41">
        <f t="shared" si="8"/>
        <v>0</v>
      </c>
      <c r="O147" s="44">
        <f>IFERROR(VLOOKUP(A147,Stock!$A$5:$M$487,10,0),0)*Stock!F147</f>
        <v>0</v>
      </c>
      <c r="Q147" s="44">
        <f>IFERROR(VLOOKUP(A147,Stock!$A$5:$M$487,10,0),0)*Stock!M147</f>
        <v>0</v>
      </c>
    </row>
    <row r="148" spans="1:17" s="18" customFormat="1" ht="18" customHeight="1" x14ac:dyDescent="0.2">
      <c r="A148" s="14"/>
      <c r="B148" s="13"/>
      <c r="C148" s="13"/>
      <c r="D148" s="13" t="s">
        <v>20</v>
      </c>
      <c r="E148" s="226" t="s">
        <v>9</v>
      </c>
      <c r="F148" s="191"/>
      <c r="G148" s="190">
        <f>SUMIF(Journal!$D$15:$D$446,$B$5:$B$487,Journal!$R$15:$R$446)</f>
        <v>0</v>
      </c>
      <c r="H148" s="50">
        <f>SUMIF(Journal!$D$15:$D$446,$B$5:$B$491,Journal!$J$15:$J$446)</f>
        <v>0</v>
      </c>
      <c r="I148" s="51">
        <f>SUMIF(Journal!$D$15:$D$446,$B$5:$B$491,Journal!$K$15:$K$446)</f>
        <v>0</v>
      </c>
      <c r="J148" s="12">
        <v>14</v>
      </c>
      <c r="K148" s="11">
        <v>11.2</v>
      </c>
      <c r="L148" s="6">
        <f t="shared" si="6"/>
        <v>0</v>
      </c>
      <c r="M148" s="111">
        <f t="shared" si="7"/>
        <v>0</v>
      </c>
      <c r="N148" s="41">
        <f t="shared" si="8"/>
        <v>0</v>
      </c>
      <c r="O148" s="44">
        <f>IFERROR(VLOOKUP(A148,Stock!$A$5:$M$487,10,0),0)*Stock!F148</f>
        <v>0</v>
      </c>
      <c r="Q148" s="44">
        <f>IFERROR(VLOOKUP(A148,Stock!$A$5:$M$487,10,0),0)*Stock!M148</f>
        <v>0</v>
      </c>
    </row>
    <row r="149" spans="1:17" s="18" customFormat="1" ht="18" customHeight="1" x14ac:dyDescent="0.2">
      <c r="A149" s="10"/>
      <c r="B149" s="9"/>
      <c r="C149" s="9"/>
      <c r="D149" s="9" t="s">
        <v>20</v>
      </c>
      <c r="E149" s="227" t="s">
        <v>9</v>
      </c>
      <c r="F149" s="191"/>
      <c r="G149" s="190">
        <f>SUMIF(Journal!$D$15:$D$446,$B$5:$B$487,Journal!$R$15:$R$446)</f>
        <v>0</v>
      </c>
      <c r="H149" s="50">
        <f>SUMIF(Journal!$D$15:$D$446,$B$5:$B$491,Journal!$J$15:$J$446)</f>
        <v>0</v>
      </c>
      <c r="I149" s="51">
        <f>SUMIF(Journal!$D$15:$D$446,$B$5:$B$491,Journal!$K$15:$K$446)</f>
        <v>0</v>
      </c>
      <c r="J149" s="8">
        <v>14</v>
      </c>
      <c r="K149" s="7">
        <v>11.2</v>
      </c>
      <c r="L149" s="6">
        <f t="shared" si="6"/>
        <v>0</v>
      </c>
      <c r="M149" s="111">
        <f t="shared" si="7"/>
        <v>0</v>
      </c>
      <c r="N149" s="41">
        <f t="shared" si="8"/>
        <v>0</v>
      </c>
      <c r="O149" s="44">
        <f>IFERROR(VLOOKUP(A149,Stock!$A$5:$M$487,10,0),0)*Stock!F149</f>
        <v>0</v>
      </c>
      <c r="Q149" s="44">
        <f>IFERROR(VLOOKUP(A149,Stock!$A$5:$M$487,10,0),0)*Stock!M149</f>
        <v>0</v>
      </c>
    </row>
    <row r="150" spans="1:17" s="18" customFormat="1" ht="18" customHeight="1" x14ac:dyDescent="0.2">
      <c r="A150" s="14"/>
      <c r="B150" s="13"/>
      <c r="C150" s="20"/>
      <c r="D150" s="13" t="s">
        <v>10</v>
      </c>
      <c r="E150" s="226" t="s">
        <v>9</v>
      </c>
      <c r="F150" s="191"/>
      <c r="G150" s="190">
        <f>SUMIF(Journal!$D$15:$D$446,$B$5:$B$487,Journal!$R$15:$R$446)</f>
        <v>0</v>
      </c>
      <c r="H150" s="50">
        <f>SUMIF(Journal!$D$15:$D$446,$B$5:$B$491,Journal!$J$15:$J$446)</f>
        <v>0</v>
      </c>
      <c r="I150" s="51">
        <f>SUMIF(Journal!$D$15:$D$446,$B$5:$B$491,Journal!$K$15:$K$446)</f>
        <v>0</v>
      </c>
      <c r="J150" s="12">
        <v>4</v>
      </c>
      <c r="K150" s="11">
        <v>3.2</v>
      </c>
      <c r="L150" s="6">
        <f t="shared" si="6"/>
        <v>0</v>
      </c>
      <c r="M150" s="111">
        <f t="shared" si="7"/>
        <v>0</v>
      </c>
      <c r="N150" s="41">
        <f t="shared" si="8"/>
        <v>0</v>
      </c>
      <c r="O150" s="44">
        <f>IFERROR(VLOOKUP(A150,Stock!$A$5:$M$487,10,0),0)*Stock!F150</f>
        <v>0</v>
      </c>
      <c r="Q150" s="44">
        <f>IFERROR(VLOOKUP(A150,Stock!$A$5:$M$487,10,0),0)*Stock!M150</f>
        <v>0</v>
      </c>
    </row>
    <row r="151" spans="1:17" s="18" customFormat="1" ht="18" customHeight="1" x14ac:dyDescent="0.2">
      <c r="A151" s="10"/>
      <c r="B151" s="9"/>
      <c r="C151" s="19"/>
      <c r="D151" s="9" t="s">
        <v>20</v>
      </c>
      <c r="E151" s="227" t="s">
        <v>9</v>
      </c>
      <c r="F151" s="191"/>
      <c r="G151" s="190">
        <f>SUMIF(Journal!$D$15:$D$446,$B$5:$B$487,Journal!$R$15:$R$446)</f>
        <v>0</v>
      </c>
      <c r="H151" s="50">
        <f>SUMIF(Journal!$D$15:$D$446,$B$5:$B$491,Journal!$J$15:$J$446)</f>
        <v>0</v>
      </c>
      <c r="I151" s="51">
        <f>SUMIF(Journal!$D$15:$D$446,$B$5:$B$491,Journal!$K$15:$K$446)</f>
        <v>0</v>
      </c>
      <c r="J151" s="8">
        <v>9</v>
      </c>
      <c r="K151" s="7">
        <v>7.2</v>
      </c>
      <c r="L151" s="6">
        <f t="shared" si="6"/>
        <v>0</v>
      </c>
      <c r="M151" s="111">
        <f t="shared" si="7"/>
        <v>0</v>
      </c>
      <c r="N151" s="41">
        <f t="shared" si="8"/>
        <v>0</v>
      </c>
      <c r="O151" s="44">
        <f>IFERROR(VLOOKUP(A151,Stock!$A$5:$M$487,10,0),0)*Stock!F151</f>
        <v>0</v>
      </c>
      <c r="Q151" s="44">
        <f>IFERROR(VLOOKUP(A151,Stock!$A$5:$M$487,10,0),0)*Stock!M151</f>
        <v>0</v>
      </c>
    </row>
    <row r="152" spans="1:17" s="18" customFormat="1" ht="18" customHeight="1" x14ac:dyDescent="0.2">
      <c r="A152" s="14"/>
      <c r="B152" s="13"/>
      <c r="C152" s="13"/>
      <c r="D152" s="13" t="s">
        <v>20</v>
      </c>
      <c r="E152" s="226" t="s">
        <v>8</v>
      </c>
      <c r="F152" s="191"/>
      <c r="G152" s="190">
        <f>SUMIF(Journal!$D$15:$D$446,$B$5:$B$487,Journal!$R$15:$R$446)</f>
        <v>0</v>
      </c>
      <c r="H152" s="50">
        <f>SUMIF(Journal!$D$15:$D$446,$B$5:$B$491,Journal!$J$15:$J$446)</f>
        <v>0</v>
      </c>
      <c r="I152" s="51">
        <f>SUMIF(Journal!$D$15:$D$446,$B$5:$B$491,Journal!$K$15:$K$446)</f>
        <v>0</v>
      </c>
      <c r="J152" s="12">
        <v>6</v>
      </c>
      <c r="K152" s="11">
        <v>4.8</v>
      </c>
      <c r="L152" s="6">
        <f t="shared" si="6"/>
        <v>0</v>
      </c>
      <c r="M152" s="111">
        <f t="shared" si="7"/>
        <v>0</v>
      </c>
      <c r="N152" s="41">
        <f t="shared" si="8"/>
        <v>0</v>
      </c>
      <c r="O152" s="44">
        <f>IFERROR(VLOOKUP(A152,Stock!$A$5:$M$487,10,0),0)*Stock!F152</f>
        <v>0</v>
      </c>
      <c r="Q152" s="44">
        <f>IFERROR(VLOOKUP(A152,Stock!$A$5:$M$487,10,0),0)*Stock!M152</f>
        <v>0</v>
      </c>
    </row>
    <row r="153" spans="1:17" s="18" customFormat="1" ht="18" customHeight="1" x14ac:dyDescent="0.2">
      <c r="A153" s="10"/>
      <c r="B153" s="9"/>
      <c r="C153" s="9"/>
      <c r="D153" s="9" t="s">
        <v>20</v>
      </c>
      <c r="E153" s="227" t="s">
        <v>8</v>
      </c>
      <c r="F153" s="191"/>
      <c r="G153" s="190">
        <f>SUMIF(Journal!$D$15:$D$446,$B$5:$B$487,Journal!$R$15:$R$446)</f>
        <v>0</v>
      </c>
      <c r="H153" s="50">
        <f>SUMIF(Journal!$D$15:$D$446,$B$5:$B$491,Journal!$J$15:$J$446)</f>
        <v>0</v>
      </c>
      <c r="I153" s="51">
        <f>SUMIF(Journal!$D$15:$D$446,$B$5:$B$491,Journal!$K$15:$K$446)</f>
        <v>0</v>
      </c>
      <c r="J153" s="8">
        <v>6</v>
      </c>
      <c r="K153" s="7">
        <v>4.8</v>
      </c>
      <c r="L153" s="6">
        <f t="shared" si="6"/>
        <v>0</v>
      </c>
      <c r="M153" s="111">
        <f t="shared" si="7"/>
        <v>0</v>
      </c>
      <c r="N153" s="41">
        <f t="shared" si="8"/>
        <v>0</v>
      </c>
      <c r="O153" s="44">
        <f>IFERROR(VLOOKUP(A153,Stock!$A$5:$M$487,10,0),0)*Stock!F153</f>
        <v>0</v>
      </c>
      <c r="Q153" s="44">
        <f>IFERROR(VLOOKUP(A153,Stock!$A$5:$M$487,10,0),0)*Stock!M153</f>
        <v>0</v>
      </c>
    </row>
    <row r="154" spans="1:17" s="18" customFormat="1" ht="18" customHeight="1" x14ac:dyDescent="0.2">
      <c r="A154" s="14"/>
      <c r="B154" s="13"/>
      <c r="C154" s="13"/>
      <c r="D154" s="20"/>
      <c r="E154" s="226" t="s">
        <v>9</v>
      </c>
      <c r="F154" s="191"/>
      <c r="G154" s="190">
        <f>SUMIF(Journal!$D$15:$D$446,$B$5:$B$487,Journal!$R$15:$R$446)</f>
        <v>0</v>
      </c>
      <c r="H154" s="50">
        <f>SUMIF(Journal!$D$15:$D$446,$B$5:$B$491,Journal!$J$15:$J$446)</f>
        <v>0</v>
      </c>
      <c r="I154" s="51">
        <f>SUMIF(Journal!$D$15:$D$446,$B$5:$B$491,Journal!$K$15:$K$446)</f>
        <v>0</v>
      </c>
      <c r="J154" s="12">
        <v>16</v>
      </c>
      <c r="K154" s="11">
        <v>12.8</v>
      </c>
      <c r="L154" s="6">
        <f t="shared" si="6"/>
        <v>0</v>
      </c>
      <c r="M154" s="111">
        <f t="shared" si="7"/>
        <v>0</v>
      </c>
      <c r="N154" s="41">
        <f t="shared" si="8"/>
        <v>0</v>
      </c>
      <c r="O154" s="44">
        <f>IFERROR(VLOOKUP(A154,Stock!$A$5:$M$487,10,0),0)*Stock!F154</f>
        <v>0</v>
      </c>
      <c r="Q154" s="44">
        <f>IFERROR(VLOOKUP(A154,Stock!$A$5:$M$487,10,0),0)*Stock!M154</f>
        <v>0</v>
      </c>
    </row>
    <row r="155" spans="1:17" s="18" customFormat="1" ht="18" customHeight="1" x14ac:dyDescent="0.2">
      <c r="A155" s="10"/>
      <c r="B155" s="9"/>
      <c r="C155" s="9"/>
      <c r="D155" s="9" t="s">
        <v>20</v>
      </c>
      <c r="E155" s="227" t="s">
        <v>8</v>
      </c>
      <c r="F155" s="191"/>
      <c r="G155" s="190">
        <f>SUMIF(Journal!$D$15:$D$446,$B$5:$B$487,Journal!$R$15:$R$446)</f>
        <v>0</v>
      </c>
      <c r="H155" s="50">
        <f>SUMIF(Journal!$D$15:$D$446,$B$5:$B$491,Journal!$J$15:$J$446)</f>
        <v>0</v>
      </c>
      <c r="I155" s="51">
        <f>SUMIF(Journal!$D$15:$D$446,$B$5:$B$491,Journal!$K$15:$K$446)</f>
        <v>0</v>
      </c>
      <c r="J155" s="8">
        <v>6</v>
      </c>
      <c r="K155" s="7">
        <v>4.8</v>
      </c>
      <c r="L155" s="6">
        <f t="shared" si="6"/>
        <v>0</v>
      </c>
      <c r="M155" s="111">
        <f t="shared" si="7"/>
        <v>0</v>
      </c>
      <c r="N155" s="41">
        <f t="shared" si="8"/>
        <v>0</v>
      </c>
      <c r="O155" s="44">
        <f>IFERROR(VLOOKUP(A155,Stock!$A$5:$M$487,10,0),0)*Stock!F155</f>
        <v>0</v>
      </c>
      <c r="Q155" s="44">
        <f>IFERROR(VLOOKUP(A155,Stock!$A$5:$M$487,10,0),0)*Stock!M155</f>
        <v>0</v>
      </c>
    </row>
    <row r="156" spans="1:17" s="18" customFormat="1" ht="18" customHeight="1" x14ac:dyDescent="0.2">
      <c r="A156" s="14"/>
      <c r="B156" s="13"/>
      <c r="C156" s="20"/>
      <c r="D156" s="13" t="s">
        <v>20</v>
      </c>
      <c r="E156" s="226" t="s">
        <v>5</v>
      </c>
      <c r="F156" s="191"/>
      <c r="G156" s="190">
        <f>SUMIF(Journal!$D$15:$D$446,$B$5:$B$487,Journal!$R$15:$R$446)</f>
        <v>0</v>
      </c>
      <c r="H156" s="50">
        <f>SUMIF(Journal!$D$15:$D$446,$B$5:$B$491,Journal!$J$15:$J$446)</f>
        <v>0</v>
      </c>
      <c r="I156" s="51">
        <f>SUMIF(Journal!$D$15:$D$446,$B$5:$B$491,Journal!$K$15:$K$446)</f>
        <v>0</v>
      </c>
      <c r="J156" s="12"/>
      <c r="K156" s="11"/>
      <c r="L156" s="6">
        <f t="shared" si="6"/>
        <v>0</v>
      </c>
      <c r="M156" s="111">
        <f t="shared" si="7"/>
        <v>0</v>
      </c>
      <c r="N156" s="41">
        <f t="shared" si="8"/>
        <v>0</v>
      </c>
      <c r="O156" s="44">
        <f>IFERROR(VLOOKUP(A156,Stock!$A$5:$M$487,10,0),0)*Stock!F156</f>
        <v>0</v>
      </c>
      <c r="Q156" s="44">
        <f>IFERROR(VLOOKUP(A156,Stock!$A$5:$M$487,10,0),0)*Stock!M156</f>
        <v>0</v>
      </c>
    </row>
    <row r="157" spans="1:17" s="18" customFormat="1" ht="18" customHeight="1" x14ac:dyDescent="0.2">
      <c r="A157" s="10"/>
      <c r="B157" s="9"/>
      <c r="C157" s="19"/>
      <c r="D157" s="19"/>
      <c r="E157" s="227" t="s">
        <v>5</v>
      </c>
      <c r="F157" s="191"/>
      <c r="G157" s="190">
        <f>SUMIF(Journal!$D$15:$D$446,$B$5:$B$487,Journal!$R$15:$R$446)</f>
        <v>0</v>
      </c>
      <c r="H157" s="50">
        <f>SUMIF(Journal!$D$15:$D$446,$B$5:$B$491,Journal!$J$15:$J$446)</f>
        <v>0</v>
      </c>
      <c r="I157" s="51">
        <f>SUMIF(Journal!$D$15:$D$446,$B$5:$B$491,Journal!$K$15:$K$446)</f>
        <v>0</v>
      </c>
      <c r="J157" s="8"/>
      <c r="K157" s="7"/>
      <c r="L157" s="6">
        <f t="shared" si="6"/>
        <v>0</v>
      </c>
      <c r="M157" s="111">
        <f t="shared" si="7"/>
        <v>0</v>
      </c>
      <c r="N157" s="41">
        <f t="shared" si="8"/>
        <v>0</v>
      </c>
      <c r="O157" s="44">
        <f>IFERROR(VLOOKUP(A157,Stock!$A$5:$M$487,10,0),0)*Stock!F157</f>
        <v>0</v>
      </c>
      <c r="Q157" s="44">
        <f>IFERROR(VLOOKUP(A157,Stock!$A$5:$M$487,10,0),0)*Stock!M157</f>
        <v>0</v>
      </c>
    </row>
    <row r="158" spans="1:17" s="18" customFormat="1" ht="18" customHeight="1" x14ac:dyDescent="0.2">
      <c r="A158" s="14"/>
      <c r="B158" s="13"/>
      <c r="C158" s="20"/>
      <c r="D158" s="20"/>
      <c r="E158" s="226" t="s">
        <v>5</v>
      </c>
      <c r="F158" s="191"/>
      <c r="G158" s="190">
        <f>SUMIF(Journal!$D$15:$D$446,$B$5:$B$487,Journal!$R$15:$R$446)</f>
        <v>0</v>
      </c>
      <c r="H158" s="50">
        <f>SUMIF(Journal!$D$15:$D$446,$B$5:$B$491,Journal!$J$15:$J$446)</f>
        <v>0</v>
      </c>
      <c r="I158" s="51">
        <f>SUMIF(Journal!$D$15:$D$446,$B$5:$B$491,Journal!$K$15:$K$446)</f>
        <v>0</v>
      </c>
      <c r="J158" s="12"/>
      <c r="K158" s="11"/>
      <c r="L158" s="6">
        <f t="shared" si="6"/>
        <v>0</v>
      </c>
      <c r="M158" s="111">
        <f t="shared" si="7"/>
        <v>0</v>
      </c>
      <c r="N158" s="41">
        <f t="shared" si="8"/>
        <v>0</v>
      </c>
      <c r="O158" s="44">
        <f>IFERROR(VLOOKUP(A158,Stock!$A$5:$M$487,10,0),0)*Stock!F158</f>
        <v>0</v>
      </c>
      <c r="Q158" s="44">
        <f>IFERROR(VLOOKUP(A158,Stock!$A$5:$M$487,10,0),0)*Stock!M158</f>
        <v>0</v>
      </c>
    </row>
    <row r="159" spans="1:17" s="18" customFormat="1" ht="18" customHeight="1" x14ac:dyDescent="0.2">
      <c r="A159" s="10"/>
      <c r="B159" s="9"/>
      <c r="C159" s="19"/>
      <c r="D159" s="19"/>
      <c r="E159" s="227" t="s">
        <v>5</v>
      </c>
      <c r="F159" s="191"/>
      <c r="G159" s="190">
        <f>SUMIF(Journal!$D$15:$D$446,$B$5:$B$487,Journal!$R$15:$R$446)</f>
        <v>0</v>
      </c>
      <c r="H159" s="50">
        <f>SUMIF(Journal!$D$15:$D$446,$B$5:$B$491,Journal!$J$15:$J$446)</f>
        <v>0</v>
      </c>
      <c r="I159" s="51">
        <f>SUMIF(Journal!$D$15:$D$446,$B$5:$B$491,Journal!$K$15:$K$446)</f>
        <v>0</v>
      </c>
      <c r="J159" s="8"/>
      <c r="K159" s="7"/>
      <c r="L159" s="6">
        <f t="shared" si="6"/>
        <v>0</v>
      </c>
      <c r="M159" s="111">
        <f t="shared" si="7"/>
        <v>0</v>
      </c>
      <c r="N159" s="41">
        <f t="shared" si="8"/>
        <v>0</v>
      </c>
      <c r="O159" s="44">
        <f>IFERROR(VLOOKUP(A159,Stock!$A$5:$M$487,10,0),0)*Stock!F159</f>
        <v>0</v>
      </c>
      <c r="Q159" s="44">
        <f>IFERROR(VLOOKUP(A159,Stock!$A$5:$M$487,10,0),0)*Stock!M159</f>
        <v>0</v>
      </c>
    </row>
    <row r="160" spans="1:17" s="18" customFormat="1" ht="18" customHeight="1" x14ac:dyDescent="0.2">
      <c r="A160" s="14"/>
      <c r="B160" s="13"/>
      <c r="C160" s="20"/>
      <c r="D160" s="13" t="s">
        <v>10</v>
      </c>
      <c r="E160" s="229"/>
      <c r="F160" s="191"/>
      <c r="G160" s="190">
        <f>SUMIF(Journal!$D$15:$D$446,$B$5:$B$487,Journal!$R$15:$R$446)</f>
        <v>0</v>
      </c>
      <c r="H160" s="50">
        <f>SUMIF(Journal!$D$15:$D$446,$B$5:$B$491,Journal!$J$15:$J$446)</f>
        <v>0</v>
      </c>
      <c r="I160" s="51">
        <f>SUMIF(Journal!$D$15:$D$446,$B$5:$B$491,Journal!$K$15:$K$446)</f>
        <v>0</v>
      </c>
      <c r="J160" s="12"/>
      <c r="K160" s="11"/>
      <c r="L160" s="6">
        <f t="shared" si="6"/>
        <v>0</v>
      </c>
      <c r="M160" s="111">
        <f t="shared" si="7"/>
        <v>0</v>
      </c>
      <c r="N160" s="41">
        <f t="shared" si="8"/>
        <v>0</v>
      </c>
      <c r="O160" s="44">
        <f>IFERROR(VLOOKUP(A160,Stock!$A$5:$M$487,10,0),0)*Stock!F160</f>
        <v>0</v>
      </c>
      <c r="Q160" s="44">
        <f>IFERROR(VLOOKUP(A160,Stock!$A$5:$M$487,10,0),0)*Stock!M160</f>
        <v>0</v>
      </c>
    </row>
    <row r="161" spans="1:17" s="18" customFormat="1" ht="18" customHeight="1" x14ac:dyDescent="0.2">
      <c r="A161" s="10"/>
      <c r="B161" s="9"/>
      <c r="C161" s="19"/>
      <c r="D161" s="19"/>
      <c r="E161" s="227" t="s">
        <v>9</v>
      </c>
      <c r="F161" s="191"/>
      <c r="G161" s="190">
        <f>SUMIF(Journal!$D$15:$D$446,$B$5:$B$487,Journal!$R$15:$R$446)</f>
        <v>0</v>
      </c>
      <c r="H161" s="50">
        <f>SUMIF(Journal!$D$15:$D$446,$B$5:$B$491,Journal!$J$15:$J$446)</f>
        <v>0</v>
      </c>
      <c r="I161" s="51">
        <f>SUMIF(Journal!$D$15:$D$446,$B$5:$B$491,Journal!$K$15:$K$446)</f>
        <v>0</v>
      </c>
      <c r="J161" s="8">
        <v>3</v>
      </c>
      <c r="K161" s="7">
        <v>2.4</v>
      </c>
      <c r="L161" s="6">
        <f t="shared" si="6"/>
        <v>0</v>
      </c>
      <c r="M161" s="111">
        <f t="shared" si="7"/>
        <v>0</v>
      </c>
      <c r="N161" s="41">
        <f t="shared" si="8"/>
        <v>0</v>
      </c>
      <c r="O161" s="44">
        <f>IFERROR(VLOOKUP(A161,Stock!$A$5:$M$487,10,0),0)*Stock!F161</f>
        <v>0</v>
      </c>
      <c r="Q161" s="44">
        <f>IFERROR(VLOOKUP(A161,Stock!$A$5:$M$487,10,0),0)*Stock!M161</f>
        <v>0</v>
      </c>
    </row>
    <row r="162" spans="1:17" s="18" customFormat="1" ht="18" customHeight="1" x14ac:dyDescent="0.2">
      <c r="A162" s="14"/>
      <c r="B162" s="13"/>
      <c r="C162" s="13"/>
      <c r="D162" s="13" t="s">
        <v>10</v>
      </c>
      <c r="E162" s="226" t="s">
        <v>59</v>
      </c>
      <c r="F162" s="191"/>
      <c r="G162" s="190">
        <f>SUMIF(Journal!$D$15:$D$446,$B$5:$B$487,Journal!$R$15:$R$446)</f>
        <v>0</v>
      </c>
      <c r="H162" s="50">
        <f>SUMIF(Journal!$D$15:$D$446,$B$5:$B$491,Journal!$J$15:$J$446)</f>
        <v>0</v>
      </c>
      <c r="I162" s="51">
        <f>SUMIF(Journal!$D$15:$D$446,$B$5:$B$491,Journal!$K$15:$K$446)</f>
        <v>0</v>
      </c>
      <c r="J162" s="12">
        <v>16</v>
      </c>
      <c r="K162" s="11">
        <v>12.8</v>
      </c>
      <c r="L162" s="6">
        <f t="shared" si="6"/>
        <v>0</v>
      </c>
      <c r="M162" s="111">
        <f t="shared" si="7"/>
        <v>0</v>
      </c>
      <c r="N162" s="41">
        <f t="shared" si="8"/>
        <v>0</v>
      </c>
      <c r="O162" s="44">
        <f>IFERROR(VLOOKUP(A162,Stock!$A$5:$M$487,10,0),0)*Stock!F162</f>
        <v>0</v>
      </c>
      <c r="Q162" s="44">
        <f>IFERROR(VLOOKUP(A162,Stock!$A$5:$M$487,10,0),0)*Stock!M162</f>
        <v>0</v>
      </c>
    </row>
    <row r="163" spans="1:17" s="18" customFormat="1" ht="18" customHeight="1" x14ac:dyDescent="0.2">
      <c r="A163" s="10"/>
      <c r="B163" s="9"/>
      <c r="C163" s="9"/>
      <c r="D163" s="9" t="s">
        <v>10</v>
      </c>
      <c r="E163" s="227" t="s">
        <v>59</v>
      </c>
      <c r="F163" s="191"/>
      <c r="G163" s="190">
        <f>SUMIF(Journal!$D$15:$D$446,$B$5:$B$487,Journal!$R$15:$R$446)</f>
        <v>0</v>
      </c>
      <c r="H163" s="50">
        <f>SUMIF(Journal!$D$15:$D$446,$B$5:$B$491,Journal!$J$15:$J$446)</f>
        <v>0</v>
      </c>
      <c r="I163" s="51">
        <f>SUMIF(Journal!$D$15:$D$446,$B$5:$B$491,Journal!$K$15:$K$446)</f>
        <v>0</v>
      </c>
      <c r="J163" s="8">
        <v>16</v>
      </c>
      <c r="K163" s="7">
        <v>12.8</v>
      </c>
      <c r="L163" s="6">
        <f t="shared" si="6"/>
        <v>0</v>
      </c>
      <c r="M163" s="111">
        <f t="shared" si="7"/>
        <v>0</v>
      </c>
      <c r="N163" s="41">
        <f t="shared" si="8"/>
        <v>0</v>
      </c>
      <c r="O163" s="44">
        <f>IFERROR(VLOOKUP(A163,Stock!$A$5:$M$487,10,0),0)*Stock!F163</f>
        <v>0</v>
      </c>
      <c r="Q163" s="44">
        <f>IFERROR(VLOOKUP(A163,Stock!$A$5:$M$487,10,0),0)*Stock!M163</f>
        <v>0</v>
      </c>
    </row>
    <row r="164" spans="1:17" s="18" customFormat="1" ht="18" customHeight="1" x14ac:dyDescent="0.2">
      <c r="A164" s="14"/>
      <c r="B164" s="13"/>
      <c r="C164" s="13"/>
      <c r="D164" s="13" t="s">
        <v>60</v>
      </c>
      <c r="E164" s="226" t="s">
        <v>59</v>
      </c>
      <c r="F164" s="191"/>
      <c r="G164" s="190">
        <f>SUMIF(Journal!$D$15:$D$446,$B$5:$B$487,Journal!$R$15:$R$446)</f>
        <v>0</v>
      </c>
      <c r="H164" s="50">
        <f>SUMIF(Journal!$D$15:$D$446,$B$5:$B$491,Journal!$J$15:$J$446)</f>
        <v>0</v>
      </c>
      <c r="I164" s="51">
        <f>SUMIF(Journal!$D$15:$D$446,$B$5:$B$491,Journal!$K$15:$K$446)</f>
        <v>0</v>
      </c>
      <c r="J164" s="12">
        <v>16</v>
      </c>
      <c r="K164" s="11">
        <v>12.8</v>
      </c>
      <c r="L164" s="6">
        <f t="shared" si="6"/>
        <v>0</v>
      </c>
      <c r="M164" s="111">
        <f t="shared" si="7"/>
        <v>0</v>
      </c>
      <c r="N164" s="41">
        <f t="shared" si="8"/>
        <v>0</v>
      </c>
      <c r="O164" s="44">
        <f>IFERROR(VLOOKUP(A164,Stock!$A$5:$M$487,10,0),0)*Stock!F164</f>
        <v>0</v>
      </c>
      <c r="Q164" s="44">
        <f>IFERROR(VLOOKUP(A164,Stock!$A$5:$M$487,10,0),0)*Stock!M164</f>
        <v>0</v>
      </c>
    </row>
    <row r="165" spans="1:17" s="18" customFormat="1" ht="18" customHeight="1" x14ac:dyDescent="0.2">
      <c r="A165" s="14"/>
      <c r="B165" s="13"/>
      <c r="C165" s="20"/>
      <c r="D165" s="13" t="s">
        <v>20</v>
      </c>
      <c r="E165" s="226" t="s">
        <v>8</v>
      </c>
      <c r="F165" s="191"/>
      <c r="G165" s="190">
        <f>SUMIF(Journal!$D$15:$D$446,$B$5:$B$487,Journal!$R$15:$R$446)</f>
        <v>0</v>
      </c>
      <c r="H165" s="50">
        <f>SUMIF(Journal!$D$15:$D$446,$B$5:$B$491,Journal!$J$15:$J$446)</f>
        <v>0</v>
      </c>
      <c r="I165" s="51">
        <f>SUMIF(Journal!$D$15:$D$446,$B$5:$B$491,Journal!$K$15:$K$446)</f>
        <v>0</v>
      </c>
      <c r="J165" s="12">
        <v>90</v>
      </c>
      <c r="K165" s="11">
        <v>72</v>
      </c>
      <c r="L165" s="6">
        <f t="shared" si="6"/>
        <v>0</v>
      </c>
      <c r="M165" s="111">
        <f t="shared" si="7"/>
        <v>0</v>
      </c>
      <c r="N165" s="41">
        <f t="shared" si="8"/>
        <v>0</v>
      </c>
      <c r="O165" s="44">
        <f>IFERROR(VLOOKUP(A165,Stock!$A$5:$M$487,10,0),0)*Stock!F165</f>
        <v>0</v>
      </c>
      <c r="Q165" s="44">
        <f>IFERROR(VLOOKUP(A165,Stock!$A$5:$M$487,10,0),0)*Stock!M165</f>
        <v>0</v>
      </c>
    </row>
    <row r="166" spans="1:17" s="18" customFormat="1" ht="18" customHeight="1" x14ac:dyDescent="0.2">
      <c r="A166" s="10"/>
      <c r="B166" s="9"/>
      <c r="C166" s="19"/>
      <c r="D166" s="9" t="s">
        <v>20</v>
      </c>
      <c r="E166" s="227" t="s">
        <v>5</v>
      </c>
      <c r="F166" s="191"/>
      <c r="G166" s="190">
        <f>SUMIF(Journal!$D$15:$D$446,$B$5:$B$487,Journal!$R$15:$R$446)</f>
        <v>0</v>
      </c>
      <c r="H166" s="50">
        <f>SUMIF(Journal!$D$15:$D$446,$B$5:$B$491,Journal!$J$15:$J$446)</f>
        <v>0</v>
      </c>
      <c r="I166" s="51">
        <f>SUMIF(Journal!$D$15:$D$446,$B$5:$B$491,Journal!$K$15:$K$446)</f>
        <v>0</v>
      </c>
      <c r="J166" s="8">
        <v>380</v>
      </c>
      <c r="K166" s="7">
        <v>304</v>
      </c>
      <c r="L166" s="6">
        <f t="shared" si="6"/>
        <v>0</v>
      </c>
      <c r="M166" s="111">
        <f t="shared" si="7"/>
        <v>0</v>
      </c>
      <c r="N166" s="41">
        <f t="shared" si="8"/>
        <v>0</v>
      </c>
      <c r="O166" s="44">
        <f>IFERROR(VLOOKUP(A166,Stock!$A$5:$M$487,10,0),0)*Stock!F166</f>
        <v>0</v>
      </c>
      <c r="Q166" s="44">
        <f>IFERROR(VLOOKUP(A166,Stock!$A$5:$M$487,10,0),0)*Stock!M166</f>
        <v>0</v>
      </c>
    </row>
    <row r="167" spans="1:17" s="18" customFormat="1" ht="18" customHeight="1" x14ac:dyDescent="0.2">
      <c r="A167" s="14"/>
      <c r="B167" s="13"/>
      <c r="C167" s="20"/>
      <c r="D167" s="13" t="s">
        <v>20</v>
      </c>
      <c r="E167" s="226" t="s">
        <v>8</v>
      </c>
      <c r="F167" s="191"/>
      <c r="G167" s="190">
        <f>SUMIF(Journal!$D$15:$D$446,$B$5:$B$487,Journal!$R$15:$R$446)</f>
        <v>0</v>
      </c>
      <c r="H167" s="50">
        <f>SUMIF(Journal!$D$15:$D$446,$B$5:$B$491,Journal!$J$15:$J$446)</f>
        <v>0</v>
      </c>
      <c r="I167" s="51">
        <f>SUMIF(Journal!$D$15:$D$446,$B$5:$B$491,Journal!$K$15:$K$446)</f>
        <v>0</v>
      </c>
      <c r="J167" s="12">
        <v>380</v>
      </c>
      <c r="K167" s="11">
        <v>304</v>
      </c>
      <c r="L167" s="6">
        <f t="shared" si="6"/>
        <v>0</v>
      </c>
      <c r="M167" s="111">
        <f t="shared" si="7"/>
        <v>0</v>
      </c>
      <c r="N167" s="41">
        <f t="shared" si="8"/>
        <v>0</v>
      </c>
      <c r="O167" s="44">
        <f>IFERROR(VLOOKUP(A167,Stock!$A$5:$M$487,10,0),0)*Stock!F167</f>
        <v>0</v>
      </c>
      <c r="Q167" s="44">
        <f>IFERROR(VLOOKUP(A167,Stock!$A$5:$M$487,10,0),0)*Stock!M167</f>
        <v>0</v>
      </c>
    </row>
    <row r="168" spans="1:17" s="18" customFormat="1" ht="18" customHeight="1" x14ac:dyDescent="0.2">
      <c r="A168" s="10"/>
      <c r="B168" s="9"/>
      <c r="C168" s="19"/>
      <c r="D168" s="9" t="s">
        <v>20</v>
      </c>
      <c r="E168" s="227" t="s">
        <v>5</v>
      </c>
      <c r="F168" s="191"/>
      <c r="G168" s="190">
        <f>SUMIF(Journal!$D$15:$D$446,$B$5:$B$487,Journal!$R$15:$R$446)</f>
        <v>0</v>
      </c>
      <c r="H168" s="50">
        <f>SUMIF(Journal!$D$15:$D$446,$B$5:$B$491,Journal!$J$15:$J$446)</f>
        <v>0</v>
      </c>
      <c r="I168" s="51">
        <f>SUMIF(Journal!$D$15:$D$446,$B$5:$B$491,Journal!$K$15:$K$446)</f>
        <v>0</v>
      </c>
      <c r="J168" s="8">
        <v>65</v>
      </c>
      <c r="K168" s="7">
        <v>52</v>
      </c>
      <c r="L168" s="6">
        <f t="shared" si="6"/>
        <v>0</v>
      </c>
      <c r="M168" s="111">
        <f t="shared" si="7"/>
        <v>0</v>
      </c>
      <c r="N168" s="41">
        <f t="shared" si="8"/>
        <v>0</v>
      </c>
      <c r="O168" s="44">
        <f>IFERROR(VLOOKUP(A168,Stock!$A$5:$M$487,10,0),0)*Stock!F168</f>
        <v>0</v>
      </c>
      <c r="Q168" s="44">
        <f>IFERROR(VLOOKUP(A168,Stock!$A$5:$M$487,10,0),0)*Stock!M168</f>
        <v>0</v>
      </c>
    </row>
    <row r="169" spans="1:17" s="18" customFormat="1" ht="18" customHeight="1" x14ac:dyDescent="0.2">
      <c r="A169" s="14"/>
      <c r="B169" s="13"/>
      <c r="C169" s="20"/>
      <c r="D169" s="13" t="s">
        <v>20</v>
      </c>
      <c r="E169" s="226" t="s">
        <v>8</v>
      </c>
      <c r="F169" s="191"/>
      <c r="G169" s="190">
        <f>SUMIF(Journal!$D$15:$D$446,$B$5:$B$487,Journal!$R$15:$R$446)</f>
        <v>0</v>
      </c>
      <c r="H169" s="50">
        <f>SUMIF(Journal!$D$15:$D$446,$B$5:$B$491,Journal!$J$15:$J$446)</f>
        <v>0</v>
      </c>
      <c r="I169" s="51">
        <f>SUMIF(Journal!$D$15:$D$446,$B$5:$B$491,Journal!$K$15:$K$446)</f>
        <v>0</v>
      </c>
      <c r="J169" s="12">
        <v>65</v>
      </c>
      <c r="K169" s="11">
        <v>52</v>
      </c>
      <c r="L169" s="6">
        <f t="shared" si="6"/>
        <v>0</v>
      </c>
      <c r="M169" s="111">
        <f t="shared" si="7"/>
        <v>0</v>
      </c>
      <c r="N169" s="41">
        <f t="shared" si="8"/>
        <v>0</v>
      </c>
      <c r="O169" s="44">
        <f>IFERROR(VLOOKUP(A169,Stock!$A$5:$M$487,10,0),0)*Stock!F169</f>
        <v>0</v>
      </c>
      <c r="Q169" s="44">
        <f>IFERROR(VLOOKUP(A169,Stock!$A$5:$M$487,10,0),0)*Stock!M169</f>
        <v>0</v>
      </c>
    </row>
    <row r="170" spans="1:17" s="18" customFormat="1" ht="18" customHeight="1" x14ac:dyDescent="0.2">
      <c r="A170" s="14"/>
      <c r="B170" s="13"/>
      <c r="C170" s="20"/>
      <c r="D170" s="13" t="s">
        <v>13</v>
      </c>
      <c r="E170" s="226" t="s">
        <v>8</v>
      </c>
      <c r="F170" s="191"/>
      <c r="G170" s="190">
        <f>SUMIF(Journal!$D$15:$D$446,$B$5:$B$487,Journal!$R$15:$R$446)</f>
        <v>0</v>
      </c>
      <c r="H170" s="50">
        <f>SUMIF(Journal!$D$15:$D$446,$B$5:$B$491,Journal!$J$15:$J$446)</f>
        <v>0</v>
      </c>
      <c r="I170" s="51">
        <f>SUMIF(Journal!$D$15:$D$446,$B$5:$B$491,Journal!$K$15:$K$446)</f>
        <v>0</v>
      </c>
      <c r="J170" s="12">
        <v>70</v>
      </c>
      <c r="K170" s="11">
        <v>56</v>
      </c>
      <c r="L170" s="6">
        <f t="shared" si="6"/>
        <v>0</v>
      </c>
      <c r="M170" s="111">
        <f t="shared" si="7"/>
        <v>0</v>
      </c>
      <c r="N170" s="41">
        <f t="shared" si="8"/>
        <v>0</v>
      </c>
      <c r="O170" s="44">
        <f>IFERROR(VLOOKUP(A170,Stock!$A$5:$M$487,10,0),0)*Stock!F170</f>
        <v>0</v>
      </c>
      <c r="Q170" s="44">
        <f>IFERROR(VLOOKUP(A170,Stock!$A$5:$M$487,10,0),0)*Stock!M170</f>
        <v>0</v>
      </c>
    </row>
    <row r="171" spans="1:17" s="18" customFormat="1" ht="18" customHeight="1" x14ac:dyDescent="0.2">
      <c r="A171" s="10"/>
      <c r="B171" s="9"/>
      <c r="C171" s="19"/>
      <c r="D171" s="9" t="s">
        <v>20</v>
      </c>
      <c r="E171" s="227" t="s">
        <v>8</v>
      </c>
      <c r="F171" s="191"/>
      <c r="G171" s="190">
        <f>SUMIF(Journal!$D$15:$D$446,$B$5:$B$487,Journal!$R$15:$R$446)</f>
        <v>0</v>
      </c>
      <c r="H171" s="50">
        <f>SUMIF(Journal!$D$15:$D$446,$B$5:$B$491,Journal!$J$15:$J$446)</f>
        <v>0</v>
      </c>
      <c r="I171" s="51">
        <f>SUMIF(Journal!$D$15:$D$446,$B$5:$B$491,Journal!$K$15:$K$446)</f>
        <v>0</v>
      </c>
      <c r="J171" s="8">
        <v>200</v>
      </c>
      <c r="K171" s="7">
        <v>160</v>
      </c>
      <c r="L171" s="6">
        <f t="shared" si="6"/>
        <v>0</v>
      </c>
      <c r="M171" s="111">
        <f t="shared" si="7"/>
        <v>0</v>
      </c>
      <c r="N171" s="41">
        <f t="shared" si="8"/>
        <v>0</v>
      </c>
      <c r="O171" s="44">
        <f>IFERROR(VLOOKUP(A171,Stock!$A$5:$M$487,10,0),0)*Stock!F171</f>
        <v>0</v>
      </c>
      <c r="Q171" s="44">
        <f>IFERROR(VLOOKUP(A171,Stock!$A$5:$M$487,10,0),0)*Stock!M171</f>
        <v>0</v>
      </c>
    </row>
    <row r="172" spans="1:17" s="18" customFormat="1" ht="18" customHeight="1" x14ac:dyDescent="0.2">
      <c r="A172" s="14"/>
      <c r="B172" s="13"/>
      <c r="C172" s="20"/>
      <c r="D172" s="13" t="s">
        <v>20</v>
      </c>
      <c r="E172" s="226" t="s">
        <v>8</v>
      </c>
      <c r="F172" s="191"/>
      <c r="G172" s="190">
        <f>SUMIF(Journal!$D$15:$D$446,$B$5:$B$487,Journal!$R$15:$R$446)</f>
        <v>0</v>
      </c>
      <c r="H172" s="50">
        <f>SUMIF(Journal!$D$15:$D$446,$B$5:$B$491,Journal!$J$15:$J$446)</f>
        <v>0</v>
      </c>
      <c r="I172" s="51">
        <f>SUMIF(Journal!$D$15:$D$446,$B$5:$B$491,Journal!$K$15:$K$446)</f>
        <v>0</v>
      </c>
      <c r="J172" s="12">
        <v>38</v>
      </c>
      <c r="K172" s="11">
        <v>30.4</v>
      </c>
      <c r="L172" s="6">
        <f t="shared" si="6"/>
        <v>0</v>
      </c>
      <c r="M172" s="111">
        <f t="shared" si="7"/>
        <v>0</v>
      </c>
      <c r="N172" s="41">
        <f t="shared" si="8"/>
        <v>0</v>
      </c>
      <c r="O172" s="44">
        <f>IFERROR(VLOOKUP(A172,Stock!$A$5:$M$487,10,0),0)*Stock!F172</f>
        <v>0</v>
      </c>
      <c r="Q172" s="44">
        <f>IFERROR(VLOOKUP(A172,Stock!$A$5:$M$487,10,0),0)*Stock!M172</f>
        <v>0</v>
      </c>
    </row>
    <row r="173" spans="1:17" s="18" customFormat="1" ht="18" customHeight="1" x14ac:dyDescent="0.2">
      <c r="A173" s="10"/>
      <c r="B173" s="9"/>
      <c r="C173" s="19"/>
      <c r="D173" s="9" t="s">
        <v>20</v>
      </c>
      <c r="E173" s="227" t="s">
        <v>5</v>
      </c>
      <c r="F173" s="191"/>
      <c r="G173" s="190">
        <f>SUMIF(Journal!$D$15:$D$446,$B$5:$B$487,Journal!$R$15:$R$446)</f>
        <v>0</v>
      </c>
      <c r="H173" s="50">
        <f>SUMIF(Journal!$D$15:$D$446,$B$5:$B$491,Journal!$J$15:$J$446)</f>
        <v>0</v>
      </c>
      <c r="I173" s="51">
        <f>SUMIF(Journal!$D$15:$D$446,$B$5:$B$491,Journal!$K$15:$K$446)</f>
        <v>0</v>
      </c>
      <c r="J173" s="8">
        <v>200</v>
      </c>
      <c r="K173" s="7">
        <v>160</v>
      </c>
      <c r="L173" s="6">
        <f t="shared" si="6"/>
        <v>0</v>
      </c>
      <c r="M173" s="111">
        <f t="shared" si="7"/>
        <v>0</v>
      </c>
      <c r="N173" s="41">
        <f t="shared" si="8"/>
        <v>0</v>
      </c>
      <c r="O173" s="44">
        <f>IFERROR(VLOOKUP(A173,Stock!$A$5:$M$487,10,0),0)*Stock!F173</f>
        <v>0</v>
      </c>
      <c r="Q173" s="44">
        <f>IFERROR(VLOOKUP(A173,Stock!$A$5:$M$487,10,0),0)*Stock!M173</f>
        <v>0</v>
      </c>
    </row>
    <row r="174" spans="1:17" s="18" customFormat="1" ht="18" customHeight="1" x14ac:dyDescent="0.2">
      <c r="A174" s="14"/>
      <c r="B174" s="13"/>
      <c r="C174" s="20"/>
      <c r="D174" s="13" t="s">
        <v>58</v>
      </c>
      <c r="E174" s="226" t="s">
        <v>8</v>
      </c>
      <c r="F174" s="191"/>
      <c r="G174" s="190">
        <f>SUMIF(Journal!$D$15:$D$446,$B$5:$B$487,Journal!$R$15:$R$446)</f>
        <v>0</v>
      </c>
      <c r="H174" s="50">
        <f>SUMIF(Journal!$D$15:$D$446,$B$5:$B$491,Journal!$J$15:$J$446)</f>
        <v>0</v>
      </c>
      <c r="I174" s="51">
        <f>SUMIF(Journal!$D$15:$D$446,$B$5:$B$491,Journal!$K$15:$K$446)</f>
        <v>0</v>
      </c>
      <c r="J174" s="12">
        <v>10</v>
      </c>
      <c r="K174" s="11">
        <v>8</v>
      </c>
      <c r="L174" s="6">
        <f t="shared" si="6"/>
        <v>0</v>
      </c>
      <c r="M174" s="111">
        <f t="shared" si="7"/>
        <v>0</v>
      </c>
      <c r="N174" s="41">
        <f t="shared" si="8"/>
        <v>0</v>
      </c>
      <c r="O174" s="44">
        <f>IFERROR(VLOOKUP(A174,Stock!$A$5:$M$487,10,0),0)*Stock!F174</f>
        <v>0</v>
      </c>
      <c r="Q174" s="44">
        <f>IFERROR(VLOOKUP(A174,Stock!$A$5:$M$487,10,0),0)*Stock!M174</f>
        <v>0</v>
      </c>
    </row>
    <row r="175" spans="1:17" s="18" customFormat="1" ht="18" customHeight="1" x14ac:dyDescent="0.2">
      <c r="A175" s="10"/>
      <c r="B175" s="9"/>
      <c r="C175" s="19"/>
      <c r="D175" s="9" t="s">
        <v>20</v>
      </c>
      <c r="E175" s="227" t="s">
        <v>8</v>
      </c>
      <c r="F175" s="191"/>
      <c r="G175" s="190">
        <f>SUMIF(Journal!$D$15:$D$446,$B$5:$B$487,Journal!$R$15:$R$446)</f>
        <v>0</v>
      </c>
      <c r="H175" s="50">
        <f>SUMIF(Journal!$D$15:$D$446,$B$5:$B$491,Journal!$J$15:$J$446)</f>
        <v>0</v>
      </c>
      <c r="I175" s="51">
        <f>SUMIF(Journal!$D$15:$D$446,$B$5:$B$491,Journal!$K$15:$K$446)</f>
        <v>0</v>
      </c>
      <c r="J175" s="8">
        <v>37</v>
      </c>
      <c r="K175" s="7">
        <v>29.6</v>
      </c>
      <c r="L175" s="6">
        <f t="shared" si="6"/>
        <v>0</v>
      </c>
      <c r="M175" s="111">
        <f t="shared" si="7"/>
        <v>0</v>
      </c>
      <c r="N175" s="41">
        <f t="shared" si="8"/>
        <v>0</v>
      </c>
      <c r="O175" s="44">
        <f>IFERROR(VLOOKUP(A175,Stock!$A$5:$M$487,10,0),0)*Stock!F175</f>
        <v>0</v>
      </c>
      <c r="Q175" s="44">
        <f>IFERROR(VLOOKUP(A175,Stock!$A$5:$M$487,10,0),0)*Stock!M175</f>
        <v>0</v>
      </c>
    </row>
    <row r="176" spans="1:17" s="18" customFormat="1" ht="18" customHeight="1" x14ac:dyDescent="0.2">
      <c r="A176" s="14"/>
      <c r="B176" s="13"/>
      <c r="C176" s="20"/>
      <c r="D176" s="13" t="s">
        <v>10</v>
      </c>
      <c r="E176" s="226" t="s">
        <v>8</v>
      </c>
      <c r="F176" s="191"/>
      <c r="G176" s="190">
        <f>SUMIF(Journal!$D$15:$D$446,$B$5:$B$487,Journal!$R$15:$R$446)</f>
        <v>0</v>
      </c>
      <c r="H176" s="50">
        <f>SUMIF(Journal!$D$15:$D$446,$B$5:$B$491,Journal!$J$15:$J$446)</f>
        <v>0</v>
      </c>
      <c r="I176" s="51">
        <f>SUMIF(Journal!$D$15:$D$446,$B$5:$B$491,Journal!$K$15:$K$446)</f>
        <v>0</v>
      </c>
      <c r="J176" s="12">
        <v>10</v>
      </c>
      <c r="K176" s="11">
        <v>8</v>
      </c>
      <c r="L176" s="6">
        <f t="shared" si="6"/>
        <v>0</v>
      </c>
      <c r="M176" s="111">
        <f t="shared" si="7"/>
        <v>0</v>
      </c>
      <c r="N176" s="41">
        <f t="shared" si="8"/>
        <v>0</v>
      </c>
      <c r="O176" s="44">
        <f>IFERROR(VLOOKUP(A176,Stock!$A$5:$M$487,10,0),0)*Stock!F176</f>
        <v>0</v>
      </c>
      <c r="Q176" s="44">
        <f>IFERROR(VLOOKUP(A176,Stock!$A$5:$M$487,10,0),0)*Stock!M176</f>
        <v>0</v>
      </c>
    </row>
    <row r="177" spans="1:17" s="18" customFormat="1" ht="18" customHeight="1" x14ac:dyDescent="0.2">
      <c r="A177" s="10"/>
      <c r="B177" s="9"/>
      <c r="C177" s="19"/>
      <c r="D177" s="9" t="s">
        <v>20</v>
      </c>
      <c r="E177" s="227" t="s">
        <v>8</v>
      </c>
      <c r="F177" s="191"/>
      <c r="G177" s="190">
        <f>SUMIF(Journal!$D$15:$D$446,$B$5:$B$487,Journal!$R$15:$R$446)</f>
        <v>0</v>
      </c>
      <c r="H177" s="50">
        <f>SUMIF(Journal!$D$15:$D$446,$B$5:$B$491,Journal!$J$15:$J$446)</f>
        <v>0</v>
      </c>
      <c r="I177" s="51">
        <f>SUMIF(Journal!$D$15:$D$446,$B$5:$B$491,Journal!$K$15:$K$446)</f>
        <v>0</v>
      </c>
      <c r="J177" s="8">
        <v>50</v>
      </c>
      <c r="K177" s="7">
        <v>40</v>
      </c>
      <c r="L177" s="6">
        <f t="shared" si="6"/>
        <v>0</v>
      </c>
      <c r="M177" s="111">
        <f t="shared" si="7"/>
        <v>0</v>
      </c>
      <c r="N177" s="41">
        <f t="shared" si="8"/>
        <v>0</v>
      </c>
      <c r="O177" s="44">
        <f>IFERROR(VLOOKUP(A177,Stock!$A$5:$M$487,10,0),0)*Stock!F177</f>
        <v>0</v>
      </c>
      <c r="Q177" s="44">
        <f>IFERROR(VLOOKUP(A177,Stock!$A$5:$M$487,10,0),0)*Stock!M177</f>
        <v>0</v>
      </c>
    </row>
    <row r="178" spans="1:17" s="18" customFormat="1" ht="18" customHeight="1" x14ac:dyDescent="0.2">
      <c r="A178" s="14"/>
      <c r="B178" s="13"/>
      <c r="C178" s="20"/>
      <c r="D178" s="13" t="s">
        <v>10</v>
      </c>
      <c r="E178" s="226" t="s">
        <v>8</v>
      </c>
      <c r="F178" s="191"/>
      <c r="G178" s="190">
        <f>SUMIF(Journal!$D$15:$D$446,$B$5:$B$487,Journal!$R$15:$R$446)</f>
        <v>0</v>
      </c>
      <c r="H178" s="50">
        <f>SUMIF(Journal!$D$15:$D$446,$B$5:$B$491,Journal!$J$15:$J$446)</f>
        <v>0</v>
      </c>
      <c r="I178" s="51">
        <f>SUMIF(Journal!$D$15:$D$446,$B$5:$B$491,Journal!$K$15:$K$446)</f>
        <v>0</v>
      </c>
      <c r="J178" s="12">
        <v>19</v>
      </c>
      <c r="K178" s="11">
        <v>15.2</v>
      </c>
      <c r="L178" s="6">
        <f t="shared" si="6"/>
        <v>0</v>
      </c>
      <c r="M178" s="111">
        <f t="shared" si="7"/>
        <v>0</v>
      </c>
      <c r="N178" s="41">
        <f t="shared" si="8"/>
        <v>0</v>
      </c>
      <c r="O178" s="44">
        <f>IFERROR(VLOOKUP(A178,Stock!$A$5:$M$487,10,0),0)*Stock!F178</f>
        <v>0</v>
      </c>
      <c r="Q178" s="44">
        <f>IFERROR(VLOOKUP(A178,Stock!$A$5:$M$487,10,0),0)*Stock!M178</f>
        <v>0</v>
      </c>
    </row>
    <row r="179" spans="1:17" s="18" customFormat="1" ht="18" customHeight="1" x14ac:dyDescent="0.2">
      <c r="A179" s="10"/>
      <c r="B179" s="9"/>
      <c r="C179" s="19"/>
      <c r="D179" s="9" t="s">
        <v>57</v>
      </c>
      <c r="E179" s="227" t="s">
        <v>8</v>
      </c>
      <c r="F179" s="191"/>
      <c r="G179" s="190">
        <f>SUMIF(Journal!$D$15:$D$446,$B$5:$B$487,Journal!$R$15:$R$446)</f>
        <v>0</v>
      </c>
      <c r="H179" s="50">
        <f>SUMIF(Journal!$D$15:$D$446,$B$5:$B$491,Journal!$J$15:$J$446)</f>
        <v>0</v>
      </c>
      <c r="I179" s="51">
        <f>SUMIF(Journal!$D$15:$D$446,$B$5:$B$491,Journal!$K$15:$K$446)</f>
        <v>0</v>
      </c>
      <c r="J179" s="8">
        <v>20</v>
      </c>
      <c r="K179" s="7">
        <v>16</v>
      </c>
      <c r="L179" s="6">
        <f t="shared" si="6"/>
        <v>0</v>
      </c>
      <c r="M179" s="111">
        <f t="shared" si="7"/>
        <v>0</v>
      </c>
      <c r="N179" s="41">
        <f t="shared" si="8"/>
        <v>0</v>
      </c>
      <c r="O179" s="44">
        <f>IFERROR(VLOOKUP(A179,Stock!$A$5:$M$487,10,0),0)*Stock!F179</f>
        <v>0</v>
      </c>
      <c r="Q179" s="44">
        <f>IFERROR(VLOOKUP(A179,Stock!$A$5:$M$487,10,0),0)*Stock!M179</f>
        <v>0</v>
      </c>
    </row>
    <row r="180" spans="1:17" s="18" customFormat="1" ht="18" customHeight="1" x14ac:dyDescent="0.2">
      <c r="A180" s="14"/>
      <c r="B180" s="13"/>
      <c r="C180" s="20"/>
      <c r="D180" s="13" t="s">
        <v>56</v>
      </c>
      <c r="E180" s="226" t="s">
        <v>8</v>
      </c>
      <c r="F180" s="191"/>
      <c r="G180" s="190">
        <f>SUMIF(Journal!$D$15:$D$446,$B$5:$B$487,Journal!$R$15:$R$446)</f>
        <v>0</v>
      </c>
      <c r="H180" s="50">
        <f>SUMIF(Journal!$D$15:$D$446,$B$5:$B$491,Journal!$J$15:$J$446)</f>
        <v>0</v>
      </c>
      <c r="I180" s="51">
        <f>SUMIF(Journal!$D$15:$D$446,$B$5:$B$491,Journal!$K$15:$K$446)</f>
        <v>0</v>
      </c>
      <c r="J180" s="12">
        <v>40</v>
      </c>
      <c r="K180" s="11">
        <v>32</v>
      </c>
      <c r="L180" s="6">
        <f t="shared" si="6"/>
        <v>0</v>
      </c>
      <c r="M180" s="111">
        <f t="shared" si="7"/>
        <v>0</v>
      </c>
      <c r="N180" s="41">
        <f t="shared" si="8"/>
        <v>0</v>
      </c>
      <c r="O180" s="44">
        <f>IFERROR(VLOOKUP(A180,Stock!$A$5:$M$487,10,0),0)*Stock!F180</f>
        <v>0</v>
      </c>
      <c r="Q180" s="44">
        <f>IFERROR(VLOOKUP(A180,Stock!$A$5:$M$487,10,0),0)*Stock!M180</f>
        <v>0</v>
      </c>
    </row>
    <row r="181" spans="1:17" s="18" customFormat="1" ht="18" customHeight="1" x14ac:dyDescent="0.2">
      <c r="A181" s="10"/>
      <c r="B181" s="9"/>
      <c r="C181" s="19"/>
      <c r="D181" s="9" t="s">
        <v>13</v>
      </c>
      <c r="E181" s="227" t="s">
        <v>8</v>
      </c>
      <c r="F181" s="191"/>
      <c r="G181" s="190">
        <f>SUMIF(Journal!$D$15:$D$446,$B$5:$B$487,Journal!$R$15:$R$446)</f>
        <v>0</v>
      </c>
      <c r="H181" s="50">
        <f>SUMIF(Journal!$D$15:$D$446,$B$5:$B$491,Journal!$J$15:$J$446)</f>
        <v>0</v>
      </c>
      <c r="I181" s="51">
        <f>SUMIF(Journal!$D$15:$D$446,$B$5:$B$491,Journal!$K$15:$K$446)</f>
        <v>0</v>
      </c>
      <c r="J181" s="8">
        <v>25</v>
      </c>
      <c r="K181" s="7">
        <v>20</v>
      </c>
      <c r="L181" s="6">
        <f t="shared" si="6"/>
        <v>0</v>
      </c>
      <c r="M181" s="111">
        <f t="shared" si="7"/>
        <v>0</v>
      </c>
      <c r="N181" s="41">
        <f t="shared" si="8"/>
        <v>0</v>
      </c>
      <c r="O181" s="44">
        <f>IFERROR(VLOOKUP(A181,Stock!$A$5:$M$487,10,0),0)*Stock!F181</f>
        <v>0</v>
      </c>
      <c r="Q181" s="44">
        <f>IFERROR(VLOOKUP(A181,Stock!$A$5:$M$487,10,0),0)*Stock!M181</f>
        <v>0</v>
      </c>
    </row>
    <row r="182" spans="1:17" s="18" customFormat="1" ht="18" customHeight="1" x14ac:dyDescent="0.2">
      <c r="A182" s="14"/>
      <c r="B182" s="13"/>
      <c r="C182" s="20"/>
      <c r="D182" s="13" t="s">
        <v>20</v>
      </c>
      <c r="E182" s="226" t="s">
        <v>8</v>
      </c>
      <c r="F182" s="191"/>
      <c r="G182" s="190">
        <f>SUMIF(Journal!$D$15:$D$446,$B$5:$B$487,Journal!$R$15:$R$446)</f>
        <v>0</v>
      </c>
      <c r="H182" s="50">
        <f>SUMIF(Journal!$D$15:$D$446,$B$5:$B$491,Journal!$J$15:$J$446)</f>
        <v>0</v>
      </c>
      <c r="I182" s="51">
        <f>SUMIF(Journal!$D$15:$D$446,$B$5:$B$491,Journal!$K$15:$K$446)</f>
        <v>0</v>
      </c>
      <c r="J182" s="12">
        <v>35</v>
      </c>
      <c r="K182" s="11">
        <v>28</v>
      </c>
      <c r="L182" s="6">
        <f t="shared" si="6"/>
        <v>0</v>
      </c>
      <c r="M182" s="111">
        <f t="shared" si="7"/>
        <v>0</v>
      </c>
      <c r="N182" s="41">
        <f t="shared" si="8"/>
        <v>0</v>
      </c>
      <c r="O182" s="44">
        <f>IFERROR(VLOOKUP(A182,Stock!$A$5:$M$487,10,0),0)*Stock!F182</f>
        <v>0</v>
      </c>
      <c r="Q182" s="44">
        <f>IFERROR(VLOOKUP(A182,Stock!$A$5:$M$487,10,0),0)*Stock!M182</f>
        <v>0</v>
      </c>
    </row>
    <row r="183" spans="1:17" s="18" customFormat="1" ht="18" customHeight="1" x14ac:dyDescent="0.2">
      <c r="A183" s="10"/>
      <c r="B183" s="9"/>
      <c r="C183" s="19"/>
      <c r="D183" s="9" t="s">
        <v>55</v>
      </c>
      <c r="E183" s="227" t="s">
        <v>8</v>
      </c>
      <c r="F183" s="191"/>
      <c r="G183" s="190">
        <f>SUMIF(Journal!$D$15:$D$446,$B$5:$B$487,Journal!$R$15:$R$446)</f>
        <v>0</v>
      </c>
      <c r="H183" s="50">
        <f>SUMIF(Journal!$D$15:$D$446,$B$5:$B$491,Journal!$J$15:$J$446)</f>
        <v>0</v>
      </c>
      <c r="I183" s="51">
        <f>SUMIF(Journal!$D$15:$D$446,$B$5:$B$491,Journal!$K$15:$K$446)</f>
        <v>0</v>
      </c>
      <c r="J183" s="8">
        <v>35</v>
      </c>
      <c r="K183" s="7">
        <v>28</v>
      </c>
      <c r="L183" s="6">
        <f t="shared" si="6"/>
        <v>0</v>
      </c>
      <c r="M183" s="111">
        <f t="shared" si="7"/>
        <v>0</v>
      </c>
      <c r="N183" s="41">
        <f t="shared" si="8"/>
        <v>0</v>
      </c>
      <c r="O183" s="44">
        <f>IFERROR(VLOOKUP(A183,Stock!$A$5:$M$487,10,0),0)*Stock!F183</f>
        <v>0</v>
      </c>
      <c r="Q183" s="44">
        <f>IFERROR(VLOOKUP(A183,Stock!$A$5:$M$487,10,0),0)*Stock!M183</f>
        <v>0</v>
      </c>
    </row>
    <row r="184" spans="1:17" s="18" customFormat="1" ht="18" customHeight="1" x14ac:dyDescent="0.2">
      <c r="A184" s="14"/>
      <c r="B184" s="13"/>
      <c r="C184" s="20"/>
      <c r="D184" s="13" t="s">
        <v>13</v>
      </c>
      <c r="E184" s="226" t="s">
        <v>54</v>
      </c>
      <c r="F184" s="191"/>
      <c r="G184" s="190">
        <f>SUMIF(Journal!$D$15:$D$446,$B$5:$B$487,Journal!$R$15:$R$446)</f>
        <v>0</v>
      </c>
      <c r="H184" s="50">
        <f>SUMIF(Journal!$D$15:$D$446,$B$5:$B$491,Journal!$J$15:$J$446)</f>
        <v>0</v>
      </c>
      <c r="I184" s="51">
        <f>SUMIF(Journal!$D$15:$D$446,$B$5:$B$491,Journal!$K$15:$K$446)</f>
        <v>0</v>
      </c>
      <c r="J184" s="12">
        <v>50</v>
      </c>
      <c r="K184" s="11">
        <v>40</v>
      </c>
      <c r="L184" s="6">
        <f t="shared" si="6"/>
        <v>0</v>
      </c>
      <c r="M184" s="111">
        <f t="shared" si="7"/>
        <v>0</v>
      </c>
      <c r="N184" s="41">
        <f t="shared" si="8"/>
        <v>0</v>
      </c>
      <c r="O184" s="44">
        <f>IFERROR(VLOOKUP(A184,Stock!$A$5:$M$487,10,0),0)*Stock!F184</f>
        <v>0</v>
      </c>
      <c r="Q184" s="44">
        <f>IFERROR(VLOOKUP(A184,Stock!$A$5:$M$487,10,0),0)*Stock!M184</f>
        <v>0</v>
      </c>
    </row>
    <row r="185" spans="1:17" s="18" customFormat="1" ht="18" customHeight="1" x14ac:dyDescent="0.2">
      <c r="A185" s="10"/>
      <c r="B185" s="9"/>
      <c r="C185" s="19"/>
      <c r="D185" s="9" t="s">
        <v>13</v>
      </c>
      <c r="E185" s="227" t="s">
        <v>8</v>
      </c>
      <c r="F185" s="191"/>
      <c r="G185" s="190">
        <f>SUMIF(Journal!$D$15:$D$446,$B$5:$B$487,Journal!$R$15:$R$446)</f>
        <v>0</v>
      </c>
      <c r="H185" s="50">
        <f>SUMIF(Journal!$D$15:$D$446,$B$5:$B$491,Journal!$J$15:$J$446)</f>
        <v>0</v>
      </c>
      <c r="I185" s="51">
        <f>SUMIF(Journal!$D$15:$D$446,$B$5:$B$491,Journal!$K$15:$K$446)</f>
        <v>0</v>
      </c>
      <c r="J185" s="8">
        <v>50</v>
      </c>
      <c r="K185" s="7">
        <v>40</v>
      </c>
      <c r="L185" s="6">
        <f t="shared" si="6"/>
        <v>0</v>
      </c>
      <c r="M185" s="111">
        <f t="shared" si="7"/>
        <v>0</v>
      </c>
      <c r="N185" s="41">
        <f t="shared" si="8"/>
        <v>0</v>
      </c>
      <c r="O185" s="44">
        <f>IFERROR(VLOOKUP(A185,Stock!$A$5:$M$487,10,0),0)*Stock!F185</f>
        <v>0</v>
      </c>
      <c r="Q185" s="44">
        <f>IFERROR(VLOOKUP(A185,Stock!$A$5:$M$487,10,0),0)*Stock!M185</f>
        <v>0</v>
      </c>
    </row>
    <row r="186" spans="1:17" s="18" customFormat="1" ht="18" customHeight="1" x14ac:dyDescent="0.2">
      <c r="A186" s="14"/>
      <c r="B186" s="13"/>
      <c r="C186" s="20"/>
      <c r="D186" s="13" t="s">
        <v>13</v>
      </c>
      <c r="E186" s="226" t="s">
        <v>53</v>
      </c>
      <c r="F186" s="191"/>
      <c r="G186" s="190">
        <f>SUMIF(Journal!$D$15:$D$446,$B$5:$B$487,Journal!$R$15:$R$446)</f>
        <v>0</v>
      </c>
      <c r="H186" s="50">
        <f>SUMIF(Journal!$D$15:$D$446,$B$5:$B$491,Journal!$J$15:$J$446)</f>
        <v>0</v>
      </c>
      <c r="I186" s="51">
        <f>SUMIF(Journal!$D$15:$D$446,$B$5:$B$491,Journal!$K$15:$K$446)</f>
        <v>0</v>
      </c>
      <c r="J186" s="12">
        <v>50</v>
      </c>
      <c r="K186" s="11">
        <v>40</v>
      </c>
      <c r="L186" s="6">
        <f t="shared" si="6"/>
        <v>0</v>
      </c>
      <c r="M186" s="111">
        <f t="shared" si="7"/>
        <v>0</v>
      </c>
      <c r="N186" s="41">
        <f t="shared" si="8"/>
        <v>0</v>
      </c>
      <c r="O186" s="44">
        <f>IFERROR(VLOOKUP(A186,Stock!$A$5:$M$487,10,0),0)*Stock!F186</f>
        <v>0</v>
      </c>
      <c r="Q186" s="44">
        <f>IFERROR(VLOOKUP(A186,Stock!$A$5:$M$487,10,0),0)*Stock!M186</f>
        <v>0</v>
      </c>
    </row>
    <row r="187" spans="1:17" s="18" customFormat="1" ht="18" customHeight="1" x14ac:dyDescent="0.2">
      <c r="A187" s="10"/>
      <c r="B187" s="9"/>
      <c r="C187" s="9"/>
      <c r="D187" s="9" t="s">
        <v>20</v>
      </c>
      <c r="E187" s="227" t="s">
        <v>8</v>
      </c>
      <c r="F187" s="191"/>
      <c r="G187" s="190">
        <f>SUMIF(Journal!$D$15:$D$446,$B$5:$B$487,Journal!$R$15:$R$446)</f>
        <v>0</v>
      </c>
      <c r="H187" s="50">
        <f>SUMIF(Journal!$D$15:$D$446,$B$5:$B$491,Journal!$J$15:$J$446)</f>
        <v>0</v>
      </c>
      <c r="I187" s="51">
        <f>SUMIF(Journal!$D$15:$D$446,$B$5:$B$491,Journal!$K$15:$K$446)</f>
        <v>0</v>
      </c>
      <c r="J187" s="8"/>
      <c r="K187" s="7"/>
      <c r="L187" s="6">
        <f t="shared" si="6"/>
        <v>0</v>
      </c>
      <c r="M187" s="111">
        <f t="shared" si="7"/>
        <v>0</v>
      </c>
      <c r="N187" s="41">
        <f t="shared" si="8"/>
        <v>0</v>
      </c>
      <c r="O187" s="44">
        <f>IFERROR(VLOOKUP(A187,Stock!$A$5:$M$487,10,0),0)*Stock!F187</f>
        <v>0</v>
      </c>
      <c r="Q187" s="44">
        <f>IFERROR(VLOOKUP(A187,Stock!$A$5:$M$487,10,0),0)*Stock!M187</f>
        <v>0</v>
      </c>
    </row>
    <row r="188" spans="1:17" s="18" customFormat="1" ht="18" customHeight="1" x14ac:dyDescent="0.2">
      <c r="A188" s="14"/>
      <c r="B188" s="13"/>
      <c r="C188" s="20"/>
      <c r="D188" s="13" t="s">
        <v>50</v>
      </c>
      <c r="E188" s="229"/>
      <c r="F188" s="191"/>
      <c r="G188" s="190">
        <f>SUMIF(Journal!$D$15:$D$446,$B$5:$B$487,Journal!$R$15:$R$446)</f>
        <v>0</v>
      </c>
      <c r="H188" s="50">
        <f>SUMIF(Journal!$D$15:$D$446,$B$5:$B$491,Journal!$J$15:$J$446)</f>
        <v>0</v>
      </c>
      <c r="I188" s="51">
        <f>SUMIF(Journal!$D$15:$D$446,$B$5:$B$491,Journal!$K$15:$K$446)</f>
        <v>0</v>
      </c>
      <c r="J188" s="12">
        <v>20</v>
      </c>
      <c r="K188" s="11">
        <v>16</v>
      </c>
      <c r="L188" s="6">
        <f t="shared" si="6"/>
        <v>0</v>
      </c>
      <c r="M188" s="111">
        <f t="shared" si="7"/>
        <v>0</v>
      </c>
      <c r="N188" s="41">
        <f t="shared" si="8"/>
        <v>0</v>
      </c>
      <c r="O188" s="44">
        <f>IFERROR(VLOOKUP(A188,Stock!$A$5:$M$487,10,0),0)*Stock!F188</f>
        <v>0</v>
      </c>
      <c r="Q188" s="44">
        <f>IFERROR(VLOOKUP(A188,Stock!$A$5:$M$487,10,0),0)*Stock!M188</f>
        <v>0</v>
      </c>
    </row>
    <row r="189" spans="1:17" s="18" customFormat="1" ht="18" customHeight="1" x14ac:dyDescent="0.2">
      <c r="A189" s="10"/>
      <c r="B189" s="9"/>
      <c r="C189" s="19"/>
      <c r="D189" s="9" t="s">
        <v>7</v>
      </c>
      <c r="E189" s="228"/>
      <c r="F189" s="191"/>
      <c r="G189" s="190">
        <f>SUMIF(Journal!$D$15:$D$446,$B$5:$B$487,Journal!$R$15:$R$446)</f>
        <v>0</v>
      </c>
      <c r="H189" s="50">
        <f>SUMIF(Journal!$D$15:$D$446,$B$5:$B$491,Journal!$J$15:$J$446)</f>
        <v>0</v>
      </c>
      <c r="I189" s="51">
        <f>SUMIF(Journal!$D$15:$D$446,$B$5:$B$491,Journal!$K$15:$K$446)</f>
        <v>0</v>
      </c>
      <c r="J189" s="8">
        <v>3</v>
      </c>
      <c r="K189" s="7">
        <v>2.4</v>
      </c>
      <c r="L189" s="6">
        <f t="shared" si="6"/>
        <v>0</v>
      </c>
      <c r="M189" s="111">
        <f t="shared" si="7"/>
        <v>0</v>
      </c>
      <c r="N189" s="41">
        <f t="shared" si="8"/>
        <v>0</v>
      </c>
      <c r="O189" s="44">
        <f>IFERROR(VLOOKUP(A189,Stock!$A$5:$M$487,10,0),0)*Stock!F189</f>
        <v>0</v>
      </c>
      <c r="Q189" s="44">
        <f>IFERROR(VLOOKUP(A189,Stock!$A$5:$M$487,10,0),0)*Stock!M189</f>
        <v>0</v>
      </c>
    </row>
    <row r="190" spans="1:17" s="18" customFormat="1" ht="18" customHeight="1" x14ac:dyDescent="0.2">
      <c r="A190" s="14"/>
      <c r="B190" s="13"/>
      <c r="C190" s="20"/>
      <c r="D190" s="13" t="s">
        <v>52</v>
      </c>
      <c r="E190" s="229"/>
      <c r="F190" s="191"/>
      <c r="G190" s="190">
        <f>SUMIF(Journal!$D$15:$D$446,$B$5:$B$487,Journal!$R$15:$R$446)</f>
        <v>0</v>
      </c>
      <c r="H190" s="50">
        <f>SUMIF(Journal!$D$15:$D$446,$B$5:$B$491,Journal!$J$15:$J$446)</f>
        <v>0</v>
      </c>
      <c r="I190" s="51">
        <f>SUMIF(Journal!$D$15:$D$446,$B$5:$B$491,Journal!$K$15:$K$446)</f>
        <v>0</v>
      </c>
      <c r="J190" s="12">
        <v>6</v>
      </c>
      <c r="K190" s="11">
        <v>4.8</v>
      </c>
      <c r="L190" s="6">
        <f t="shared" si="6"/>
        <v>0</v>
      </c>
      <c r="M190" s="111">
        <f t="shared" si="7"/>
        <v>0</v>
      </c>
      <c r="N190" s="41">
        <f t="shared" si="8"/>
        <v>0</v>
      </c>
      <c r="O190" s="44">
        <f>IFERROR(VLOOKUP(A190,Stock!$A$5:$M$487,10,0),0)*Stock!F190</f>
        <v>0</v>
      </c>
      <c r="Q190" s="44">
        <f>IFERROR(VLOOKUP(A190,Stock!$A$5:$M$487,10,0),0)*Stock!M190</f>
        <v>0</v>
      </c>
    </row>
    <row r="191" spans="1:17" s="18" customFormat="1" ht="18" customHeight="1" x14ac:dyDescent="0.2">
      <c r="A191" s="10"/>
      <c r="B191" s="9"/>
      <c r="C191" s="19"/>
      <c r="D191" s="9" t="s">
        <v>51</v>
      </c>
      <c r="E191" s="228"/>
      <c r="F191" s="191"/>
      <c r="G191" s="190">
        <f>SUMIF(Journal!$D$15:$D$446,$B$5:$B$487,Journal!$R$15:$R$446)</f>
        <v>0</v>
      </c>
      <c r="H191" s="50">
        <f>SUMIF(Journal!$D$15:$D$446,$B$5:$B$491,Journal!$J$15:$J$446)</f>
        <v>0</v>
      </c>
      <c r="I191" s="51">
        <f>SUMIF(Journal!$D$15:$D$446,$B$5:$B$491,Journal!$K$15:$K$446)</f>
        <v>0</v>
      </c>
      <c r="J191" s="8">
        <v>2</v>
      </c>
      <c r="K191" s="7">
        <v>1.6</v>
      </c>
      <c r="L191" s="6">
        <f t="shared" si="6"/>
        <v>0</v>
      </c>
      <c r="M191" s="111">
        <f t="shared" si="7"/>
        <v>0</v>
      </c>
      <c r="N191" s="41">
        <f t="shared" si="8"/>
        <v>0</v>
      </c>
      <c r="O191" s="44">
        <f>IFERROR(VLOOKUP(A191,Stock!$A$5:$M$487,10,0),0)*Stock!F191</f>
        <v>0</v>
      </c>
      <c r="Q191" s="44">
        <f>IFERROR(VLOOKUP(A191,Stock!$A$5:$M$487,10,0),0)*Stock!M191</f>
        <v>0</v>
      </c>
    </row>
    <row r="192" spans="1:17" s="18" customFormat="1" ht="18" customHeight="1" x14ac:dyDescent="0.2">
      <c r="A192" s="14"/>
      <c r="B192" s="13"/>
      <c r="C192" s="20"/>
      <c r="D192" s="13" t="s">
        <v>50</v>
      </c>
      <c r="E192" s="229"/>
      <c r="F192" s="191"/>
      <c r="G192" s="190">
        <f>SUMIF(Journal!$D$15:$D$446,$B$5:$B$487,Journal!$R$15:$R$446)</f>
        <v>0</v>
      </c>
      <c r="H192" s="50">
        <f>SUMIF(Journal!$D$15:$D$446,$B$5:$B$491,Journal!$J$15:$J$446)</f>
        <v>0</v>
      </c>
      <c r="I192" s="51">
        <f>SUMIF(Journal!$D$15:$D$446,$B$5:$B$491,Journal!$K$15:$K$446)</f>
        <v>0</v>
      </c>
      <c r="J192" s="12">
        <v>200</v>
      </c>
      <c r="K192" s="11">
        <v>160</v>
      </c>
      <c r="L192" s="6">
        <f t="shared" si="6"/>
        <v>0</v>
      </c>
      <c r="M192" s="111">
        <f t="shared" si="7"/>
        <v>0</v>
      </c>
      <c r="N192" s="41">
        <f t="shared" si="8"/>
        <v>0</v>
      </c>
      <c r="O192" s="44">
        <f>IFERROR(VLOOKUP(A192,Stock!$A$5:$M$487,10,0),0)*Stock!F192</f>
        <v>0</v>
      </c>
      <c r="Q192" s="44">
        <f>IFERROR(VLOOKUP(A192,Stock!$A$5:$M$487,10,0),0)*Stock!M192</f>
        <v>0</v>
      </c>
    </row>
    <row r="193" spans="1:17" s="18" customFormat="1" ht="18" customHeight="1" x14ac:dyDescent="0.2">
      <c r="A193" s="10"/>
      <c r="B193" s="9"/>
      <c r="C193" s="19"/>
      <c r="D193" s="9" t="s">
        <v>50</v>
      </c>
      <c r="E193" s="228"/>
      <c r="F193" s="191"/>
      <c r="G193" s="190">
        <f>SUMIF(Journal!$D$15:$D$446,$B$5:$B$487,Journal!$R$15:$R$446)</f>
        <v>0</v>
      </c>
      <c r="H193" s="50">
        <f>SUMIF(Journal!$D$15:$D$446,$B$5:$B$491,Journal!$J$15:$J$446)</f>
        <v>0</v>
      </c>
      <c r="I193" s="51">
        <f>SUMIF(Journal!$D$15:$D$446,$B$5:$B$491,Journal!$K$15:$K$446)</f>
        <v>0</v>
      </c>
      <c r="J193" s="8">
        <v>6</v>
      </c>
      <c r="K193" s="7">
        <v>4.8</v>
      </c>
      <c r="L193" s="6">
        <f t="shared" si="6"/>
        <v>0</v>
      </c>
      <c r="M193" s="111">
        <f t="shared" si="7"/>
        <v>0</v>
      </c>
      <c r="N193" s="41">
        <f t="shared" si="8"/>
        <v>0</v>
      </c>
      <c r="O193" s="44">
        <f>IFERROR(VLOOKUP(A193,Stock!$A$5:$M$487,10,0),0)*Stock!F193</f>
        <v>0</v>
      </c>
      <c r="Q193" s="44">
        <f>IFERROR(VLOOKUP(A193,Stock!$A$5:$M$487,10,0),0)*Stock!M193</f>
        <v>0</v>
      </c>
    </row>
    <row r="194" spans="1:17" s="18" customFormat="1" ht="18" customHeight="1" x14ac:dyDescent="0.2">
      <c r="A194" s="14"/>
      <c r="B194" s="13"/>
      <c r="C194" s="20"/>
      <c r="D194" s="13" t="s">
        <v>49</v>
      </c>
      <c r="E194" s="229"/>
      <c r="F194" s="191"/>
      <c r="G194" s="190">
        <f>SUMIF(Journal!$D$15:$D$446,$B$5:$B$487,Journal!$R$15:$R$446)</f>
        <v>0</v>
      </c>
      <c r="H194" s="50">
        <f>SUMIF(Journal!$D$15:$D$446,$B$5:$B$491,Journal!$J$15:$J$446)</f>
        <v>0</v>
      </c>
      <c r="I194" s="51">
        <f>SUMIF(Journal!$D$15:$D$446,$B$5:$B$491,Journal!$K$15:$K$446)</f>
        <v>0</v>
      </c>
      <c r="J194" s="12">
        <v>200</v>
      </c>
      <c r="K194" s="11">
        <v>160</v>
      </c>
      <c r="L194" s="6">
        <f t="shared" si="6"/>
        <v>0</v>
      </c>
      <c r="M194" s="111">
        <f t="shared" si="7"/>
        <v>0</v>
      </c>
      <c r="N194" s="41">
        <f t="shared" si="8"/>
        <v>0</v>
      </c>
      <c r="O194" s="44">
        <f>IFERROR(VLOOKUP(A194,Stock!$A$5:$M$487,10,0),0)*Stock!F194</f>
        <v>0</v>
      </c>
      <c r="Q194" s="44">
        <f>IFERROR(VLOOKUP(A194,Stock!$A$5:$M$487,10,0),0)*Stock!M194</f>
        <v>0</v>
      </c>
    </row>
    <row r="195" spans="1:17" s="18" customFormat="1" ht="18" customHeight="1" x14ac:dyDescent="0.2">
      <c r="A195" s="10"/>
      <c r="B195" s="9"/>
      <c r="C195" s="19"/>
      <c r="D195" s="9" t="s">
        <v>49</v>
      </c>
      <c r="E195" s="228"/>
      <c r="F195" s="191"/>
      <c r="G195" s="190">
        <f>SUMIF(Journal!$D$15:$D$446,$B$5:$B$487,Journal!$R$15:$R$446)</f>
        <v>0</v>
      </c>
      <c r="H195" s="50">
        <f>SUMIF(Journal!$D$15:$D$446,$B$5:$B$491,Journal!$J$15:$J$446)</f>
        <v>0</v>
      </c>
      <c r="I195" s="51">
        <f>SUMIF(Journal!$D$15:$D$446,$B$5:$B$491,Journal!$K$15:$K$446)</f>
        <v>0</v>
      </c>
      <c r="J195" s="8">
        <v>18</v>
      </c>
      <c r="K195" s="7">
        <v>14.4</v>
      </c>
      <c r="L195" s="6">
        <f t="shared" si="6"/>
        <v>0</v>
      </c>
      <c r="M195" s="111">
        <f t="shared" si="7"/>
        <v>0</v>
      </c>
      <c r="N195" s="41">
        <f t="shared" si="8"/>
        <v>0</v>
      </c>
      <c r="O195" s="44">
        <f>IFERROR(VLOOKUP(A195,Stock!$A$5:$M$487,10,0),0)*Stock!F195</f>
        <v>0</v>
      </c>
      <c r="Q195" s="44">
        <f>IFERROR(VLOOKUP(A195,Stock!$A$5:$M$487,10,0),0)*Stock!M195</f>
        <v>0</v>
      </c>
    </row>
    <row r="196" spans="1:17" s="18" customFormat="1" ht="18" customHeight="1" x14ac:dyDescent="0.2">
      <c r="A196" s="14"/>
      <c r="B196" s="13"/>
      <c r="C196" s="20"/>
      <c r="D196" s="13" t="s">
        <v>49</v>
      </c>
      <c r="E196" s="229"/>
      <c r="F196" s="191"/>
      <c r="G196" s="190">
        <f>SUMIF(Journal!$D$15:$D$446,$B$5:$B$487,Journal!$R$15:$R$446)</f>
        <v>0</v>
      </c>
      <c r="H196" s="50">
        <f>SUMIF(Journal!$D$15:$D$446,$B$5:$B$491,Journal!$J$15:$J$446)</f>
        <v>0</v>
      </c>
      <c r="I196" s="51">
        <f>SUMIF(Journal!$D$15:$D$446,$B$5:$B$491,Journal!$K$15:$K$446)</f>
        <v>0</v>
      </c>
      <c r="J196" s="12">
        <v>7</v>
      </c>
      <c r="K196" s="11">
        <v>5.6</v>
      </c>
      <c r="L196" s="6">
        <f t="shared" si="6"/>
        <v>0</v>
      </c>
      <c r="M196" s="111">
        <f t="shared" si="7"/>
        <v>0</v>
      </c>
      <c r="N196" s="41">
        <f t="shared" si="8"/>
        <v>0</v>
      </c>
      <c r="O196" s="44">
        <f>IFERROR(VLOOKUP(A196,Stock!$A$5:$M$487,10,0),0)*Stock!F196</f>
        <v>0</v>
      </c>
      <c r="Q196" s="44">
        <f>IFERROR(VLOOKUP(A196,Stock!$A$5:$M$487,10,0),0)*Stock!M196</f>
        <v>0</v>
      </c>
    </row>
    <row r="197" spans="1:17" s="18" customFormat="1" ht="18" customHeight="1" x14ac:dyDescent="0.2">
      <c r="A197" s="10"/>
      <c r="B197" s="9"/>
      <c r="C197" s="19"/>
      <c r="D197" s="9" t="s">
        <v>7</v>
      </c>
      <c r="E197" s="228"/>
      <c r="F197" s="191"/>
      <c r="G197" s="190">
        <f>SUMIF(Journal!$D$15:$D$446,$B$5:$B$487,Journal!$R$15:$R$446)</f>
        <v>0</v>
      </c>
      <c r="H197" s="50">
        <f>SUMIF(Journal!$D$15:$D$446,$B$5:$B$491,Journal!$J$15:$J$446)</f>
        <v>0</v>
      </c>
      <c r="I197" s="51">
        <f>SUMIF(Journal!$D$15:$D$446,$B$5:$B$491,Journal!$K$15:$K$446)</f>
        <v>0</v>
      </c>
      <c r="J197" s="8">
        <v>50</v>
      </c>
      <c r="K197" s="7">
        <v>40</v>
      </c>
      <c r="L197" s="6">
        <f t="shared" ref="L197:L260" si="9">M197*J197</f>
        <v>0</v>
      </c>
      <c r="M197" s="111">
        <f t="shared" si="7"/>
        <v>0</v>
      </c>
      <c r="N197" s="41">
        <f t="shared" si="8"/>
        <v>0</v>
      </c>
      <c r="O197" s="44">
        <f>IFERROR(VLOOKUP(A197,Stock!$A$5:$M$487,10,0),0)*Stock!F197</f>
        <v>0</v>
      </c>
      <c r="Q197" s="44">
        <f>IFERROR(VLOOKUP(A197,Stock!$A$5:$M$487,10,0),0)*Stock!M197</f>
        <v>0</v>
      </c>
    </row>
    <row r="198" spans="1:17" s="18" customFormat="1" ht="18" customHeight="1" x14ac:dyDescent="0.2">
      <c r="A198" s="14"/>
      <c r="B198" s="13"/>
      <c r="C198" s="20"/>
      <c r="D198" s="13" t="s">
        <v>49</v>
      </c>
      <c r="E198" s="229"/>
      <c r="F198" s="191"/>
      <c r="G198" s="190">
        <f>SUMIF(Journal!$D$15:$D$446,$B$5:$B$487,Journal!$R$15:$R$446)</f>
        <v>0</v>
      </c>
      <c r="H198" s="50">
        <f>SUMIF(Journal!$D$15:$D$446,$B$5:$B$491,Journal!$J$15:$J$446)</f>
        <v>0</v>
      </c>
      <c r="I198" s="51">
        <f>SUMIF(Journal!$D$15:$D$446,$B$5:$B$491,Journal!$K$15:$K$446)</f>
        <v>0</v>
      </c>
      <c r="J198" s="12">
        <v>6</v>
      </c>
      <c r="K198" s="11">
        <v>4.8</v>
      </c>
      <c r="L198" s="6">
        <f t="shared" si="9"/>
        <v>0</v>
      </c>
      <c r="M198" s="111">
        <f t="shared" ref="M198:M261" si="10">F198-G198+H198-I198</f>
        <v>0</v>
      </c>
      <c r="N198" s="41">
        <f t="shared" ref="N198:N261" si="11">F198-M198</f>
        <v>0</v>
      </c>
      <c r="O198" s="44">
        <f>IFERROR(VLOOKUP(A198,Stock!$A$5:$M$487,10,0),0)*Stock!F198</f>
        <v>0</v>
      </c>
      <c r="Q198" s="44">
        <f>IFERROR(VLOOKUP(A198,Stock!$A$5:$M$487,10,0),0)*Stock!M198</f>
        <v>0</v>
      </c>
    </row>
    <row r="199" spans="1:17" s="18" customFormat="1" ht="18" customHeight="1" x14ac:dyDescent="0.2">
      <c r="A199" s="10"/>
      <c r="B199" s="9"/>
      <c r="C199" s="19"/>
      <c r="D199" s="9" t="s">
        <v>39</v>
      </c>
      <c r="E199" s="228"/>
      <c r="F199" s="191"/>
      <c r="G199" s="190">
        <f>SUMIF(Journal!$D$15:$D$446,$B$5:$B$487,Journal!$R$15:$R$446)</f>
        <v>0</v>
      </c>
      <c r="H199" s="50">
        <f>SUMIF(Journal!$D$15:$D$446,$B$5:$B$491,Journal!$J$15:$J$446)</f>
        <v>0</v>
      </c>
      <c r="I199" s="51">
        <f>SUMIF(Journal!$D$15:$D$446,$B$5:$B$491,Journal!$K$15:$K$446)</f>
        <v>0</v>
      </c>
      <c r="J199" s="8">
        <v>13</v>
      </c>
      <c r="K199" s="7">
        <v>10.4</v>
      </c>
      <c r="L199" s="6">
        <f t="shared" si="9"/>
        <v>0</v>
      </c>
      <c r="M199" s="111">
        <f t="shared" si="10"/>
        <v>0</v>
      </c>
      <c r="N199" s="41">
        <f t="shared" si="11"/>
        <v>0</v>
      </c>
      <c r="O199" s="44">
        <f>IFERROR(VLOOKUP(A199,Stock!$A$5:$M$487,10,0),0)*Stock!F199</f>
        <v>0</v>
      </c>
      <c r="Q199" s="44">
        <f>IFERROR(VLOOKUP(A199,Stock!$A$5:$M$487,10,0),0)*Stock!M199</f>
        <v>0</v>
      </c>
    </row>
    <row r="200" spans="1:17" s="18" customFormat="1" ht="18" customHeight="1" x14ac:dyDescent="0.2">
      <c r="A200" s="14"/>
      <c r="B200" s="13"/>
      <c r="C200" s="20"/>
      <c r="D200" s="13" t="s">
        <v>48</v>
      </c>
      <c r="E200" s="226" t="s">
        <v>5</v>
      </c>
      <c r="F200" s="191"/>
      <c r="G200" s="190">
        <f>SUMIF(Journal!$D$15:$D$446,$B$5:$B$487,Journal!$R$15:$R$446)</f>
        <v>0</v>
      </c>
      <c r="H200" s="50">
        <f>SUMIF(Journal!$D$15:$D$446,$B$5:$B$491,Journal!$J$15:$J$446)</f>
        <v>0</v>
      </c>
      <c r="I200" s="51">
        <f>SUMIF(Journal!$D$15:$D$446,$B$5:$B$491,Journal!$K$15:$K$446)</f>
        <v>0</v>
      </c>
      <c r="J200" s="12">
        <v>2</v>
      </c>
      <c r="K200" s="11">
        <v>1.6</v>
      </c>
      <c r="L200" s="6">
        <f t="shared" si="9"/>
        <v>0</v>
      </c>
      <c r="M200" s="111">
        <f t="shared" si="10"/>
        <v>0</v>
      </c>
      <c r="N200" s="41">
        <f t="shared" si="11"/>
        <v>0</v>
      </c>
      <c r="O200" s="44">
        <f>IFERROR(VLOOKUP(A200,Stock!$A$5:$M$487,10,0),0)*Stock!F200</f>
        <v>0</v>
      </c>
      <c r="Q200" s="44">
        <f>IFERROR(VLOOKUP(A200,Stock!$A$5:$M$487,10,0),0)*Stock!M200</f>
        <v>0</v>
      </c>
    </row>
    <row r="201" spans="1:17" s="18" customFormat="1" ht="18" customHeight="1" x14ac:dyDescent="0.2">
      <c r="A201" s="10"/>
      <c r="B201" s="9"/>
      <c r="C201" s="9"/>
      <c r="D201" s="9" t="s">
        <v>14</v>
      </c>
      <c r="E201" s="227" t="s">
        <v>8</v>
      </c>
      <c r="F201" s="191"/>
      <c r="G201" s="190">
        <f>SUMIF(Journal!$D$15:$D$446,$B$5:$B$487,Journal!$R$15:$R$446)</f>
        <v>0</v>
      </c>
      <c r="H201" s="50">
        <f>SUMIF(Journal!$D$15:$D$446,$B$5:$B$491,Journal!$J$15:$J$446)</f>
        <v>0</v>
      </c>
      <c r="I201" s="51">
        <f>SUMIF(Journal!$D$15:$D$446,$B$5:$B$491,Journal!$K$15:$K$446)</f>
        <v>0</v>
      </c>
      <c r="J201" s="8">
        <v>12</v>
      </c>
      <c r="K201" s="7">
        <v>9.6</v>
      </c>
      <c r="L201" s="6">
        <f t="shared" si="9"/>
        <v>0</v>
      </c>
      <c r="M201" s="111">
        <f t="shared" si="10"/>
        <v>0</v>
      </c>
      <c r="N201" s="41">
        <f t="shared" si="11"/>
        <v>0</v>
      </c>
      <c r="O201" s="44">
        <f>IFERROR(VLOOKUP(A201,Stock!$A$5:$M$487,10,0),0)*Stock!F201</f>
        <v>0</v>
      </c>
      <c r="Q201" s="44">
        <f>IFERROR(VLOOKUP(A201,Stock!$A$5:$M$487,10,0),0)*Stock!M201</f>
        <v>0</v>
      </c>
    </row>
    <row r="202" spans="1:17" s="18" customFormat="1" ht="18" customHeight="1" x14ac:dyDescent="0.2">
      <c r="A202" s="14"/>
      <c r="B202" s="13"/>
      <c r="C202" s="13"/>
      <c r="D202" s="13" t="s">
        <v>10</v>
      </c>
      <c r="E202" s="226" t="s">
        <v>8</v>
      </c>
      <c r="F202" s="191"/>
      <c r="G202" s="190">
        <f>SUMIF(Journal!$D$15:$D$446,$B$5:$B$487,Journal!$R$15:$R$446)</f>
        <v>0</v>
      </c>
      <c r="H202" s="50">
        <f>SUMIF(Journal!$D$15:$D$446,$B$5:$B$491,Journal!$J$15:$J$446)</f>
        <v>0</v>
      </c>
      <c r="I202" s="51">
        <f>SUMIF(Journal!$D$15:$D$446,$B$5:$B$491,Journal!$K$15:$K$446)</f>
        <v>0</v>
      </c>
      <c r="J202" s="12">
        <v>12</v>
      </c>
      <c r="K202" s="11">
        <v>9.6</v>
      </c>
      <c r="L202" s="6">
        <f t="shared" si="9"/>
        <v>0</v>
      </c>
      <c r="M202" s="111">
        <f t="shared" si="10"/>
        <v>0</v>
      </c>
      <c r="N202" s="41">
        <f t="shared" si="11"/>
        <v>0</v>
      </c>
      <c r="O202" s="44">
        <f>IFERROR(VLOOKUP(A202,Stock!$A$5:$M$487,10,0),0)*Stock!F202</f>
        <v>0</v>
      </c>
      <c r="Q202" s="44">
        <f>IFERROR(VLOOKUP(A202,Stock!$A$5:$M$487,10,0),0)*Stock!M202</f>
        <v>0</v>
      </c>
    </row>
    <row r="203" spans="1:17" s="18" customFormat="1" ht="18" customHeight="1" x14ac:dyDescent="0.2">
      <c r="A203" s="10"/>
      <c r="B203" s="9"/>
      <c r="C203" s="9"/>
      <c r="D203" s="9" t="s">
        <v>14</v>
      </c>
      <c r="E203" s="227" t="s">
        <v>8</v>
      </c>
      <c r="F203" s="191"/>
      <c r="G203" s="190">
        <f>SUMIF(Journal!$D$15:$D$446,$B$5:$B$487,Journal!$R$15:$R$446)</f>
        <v>0</v>
      </c>
      <c r="H203" s="50">
        <f>SUMIF(Journal!$D$15:$D$446,$B$5:$B$491,Journal!$J$15:$J$446)</f>
        <v>0</v>
      </c>
      <c r="I203" s="51">
        <f>SUMIF(Journal!$D$15:$D$446,$B$5:$B$491,Journal!$K$15:$K$446)</f>
        <v>0</v>
      </c>
      <c r="J203" s="8">
        <v>12</v>
      </c>
      <c r="K203" s="7">
        <v>9.6</v>
      </c>
      <c r="L203" s="6">
        <f t="shared" si="9"/>
        <v>0</v>
      </c>
      <c r="M203" s="111">
        <f t="shared" si="10"/>
        <v>0</v>
      </c>
      <c r="N203" s="41">
        <f t="shared" si="11"/>
        <v>0</v>
      </c>
      <c r="O203" s="44">
        <f>IFERROR(VLOOKUP(A203,Stock!$A$5:$M$487,10,0),0)*Stock!F203</f>
        <v>0</v>
      </c>
      <c r="Q203" s="44">
        <f>IFERROR(VLOOKUP(A203,Stock!$A$5:$M$487,10,0),0)*Stock!M203</f>
        <v>0</v>
      </c>
    </row>
    <row r="204" spans="1:17" s="18" customFormat="1" ht="18" customHeight="1" x14ac:dyDescent="0.2">
      <c r="A204" s="14"/>
      <c r="B204" s="13"/>
      <c r="C204" s="13"/>
      <c r="D204" s="13" t="s">
        <v>10</v>
      </c>
      <c r="E204" s="226" t="s">
        <v>8</v>
      </c>
      <c r="F204" s="191"/>
      <c r="G204" s="190">
        <f>SUMIF(Journal!$D$15:$D$446,$B$5:$B$487,Journal!$R$15:$R$446)</f>
        <v>0</v>
      </c>
      <c r="H204" s="50">
        <f>SUMIF(Journal!$D$15:$D$446,$B$5:$B$491,Journal!$J$15:$J$446)</f>
        <v>0</v>
      </c>
      <c r="I204" s="51">
        <f>SUMIF(Journal!$D$15:$D$446,$B$5:$B$491,Journal!$K$15:$K$446)</f>
        <v>0</v>
      </c>
      <c r="J204" s="12">
        <v>12</v>
      </c>
      <c r="K204" s="11">
        <v>9.6</v>
      </c>
      <c r="L204" s="6">
        <f t="shared" si="9"/>
        <v>0</v>
      </c>
      <c r="M204" s="111">
        <f t="shared" si="10"/>
        <v>0</v>
      </c>
      <c r="N204" s="41">
        <f t="shared" si="11"/>
        <v>0</v>
      </c>
      <c r="O204" s="44">
        <f>IFERROR(VLOOKUP(A204,Stock!$A$5:$M$487,10,0),0)*Stock!F204</f>
        <v>0</v>
      </c>
      <c r="Q204" s="44">
        <f>IFERROR(VLOOKUP(A204,Stock!$A$5:$M$487,10,0),0)*Stock!M204</f>
        <v>0</v>
      </c>
    </row>
    <row r="205" spans="1:17" s="18" customFormat="1" ht="18" customHeight="1" x14ac:dyDescent="0.2">
      <c r="A205" s="10"/>
      <c r="B205" s="9"/>
      <c r="C205" s="9"/>
      <c r="D205" s="9" t="s">
        <v>10</v>
      </c>
      <c r="E205" s="227" t="s">
        <v>8</v>
      </c>
      <c r="F205" s="191"/>
      <c r="G205" s="190">
        <f>SUMIF(Journal!$D$15:$D$446,$B$5:$B$487,Journal!$R$15:$R$446)</f>
        <v>0</v>
      </c>
      <c r="H205" s="50">
        <f>SUMIF(Journal!$D$15:$D$446,$B$5:$B$491,Journal!$J$15:$J$446)</f>
        <v>0</v>
      </c>
      <c r="I205" s="51">
        <f>SUMIF(Journal!$D$15:$D$446,$B$5:$B$491,Journal!$K$15:$K$446)</f>
        <v>0</v>
      </c>
      <c r="J205" s="8">
        <v>12</v>
      </c>
      <c r="K205" s="7">
        <v>9.6</v>
      </c>
      <c r="L205" s="6">
        <f t="shared" si="9"/>
        <v>0</v>
      </c>
      <c r="M205" s="111">
        <f t="shared" si="10"/>
        <v>0</v>
      </c>
      <c r="N205" s="41">
        <f t="shared" si="11"/>
        <v>0</v>
      </c>
      <c r="O205" s="44">
        <f>IFERROR(VLOOKUP(A205,Stock!$A$5:$M$487,10,0),0)*Stock!F205</f>
        <v>0</v>
      </c>
      <c r="Q205" s="44">
        <f>IFERROR(VLOOKUP(A205,Stock!$A$5:$M$487,10,0),0)*Stock!M205</f>
        <v>0</v>
      </c>
    </row>
    <row r="206" spans="1:17" s="18" customFormat="1" ht="18" customHeight="1" x14ac:dyDescent="0.2">
      <c r="A206" s="14"/>
      <c r="B206" s="13"/>
      <c r="C206" s="13"/>
      <c r="D206" s="13" t="s">
        <v>14</v>
      </c>
      <c r="E206" s="226" t="s">
        <v>8</v>
      </c>
      <c r="F206" s="191"/>
      <c r="G206" s="190">
        <f>SUMIF(Journal!$D$15:$D$446,$B$5:$B$487,Journal!$R$15:$R$446)</f>
        <v>0</v>
      </c>
      <c r="H206" s="50">
        <f>SUMIF(Journal!$D$15:$D$446,$B$5:$B$491,Journal!$J$15:$J$446)</f>
        <v>0</v>
      </c>
      <c r="I206" s="51">
        <f>SUMIF(Journal!$D$15:$D$446,$B$5:$B$491,Journal!$K$15:$K$446)</f>
        <v>0</v>
      </c>
      <c r="J206" s="12">
        <v>12</v>
      </c>
      <c r="K206" s="11">
        <v>9.6</v>
      </c>
      <c r="L206" s="6">
        <f t="shared" si="9"/>
        <v>0</v>
      </c>
      <c r="M206" s="111">
        <f t="shared" si="10"/>
        <v>0</v>
      </c>
      <c r="N206" s="41">
        <f t="shared" si="11"/>
        <v>0</v>
      </c>
      <c r="O206" s="44">
        <f>IFERROR(VLOOKUP(A206,Stock!$A$5:$M$487,10,0),0)*Stock!F206</f>
        <v>0</v>
      </c>
      <c r="Q206" s="44">
        <f>IFERROR(VLOOKUP(A206,Stock!$A$5:$M$487,10,0),0)*Stock!M206</f>
        <v>0</v>
      </c>
    </row>
    <row r="207" spans="1:17" s="18" customFormat="1" ht="18" customHeight="1" x14ac:dyDescent="0.2">
      <c r="A207" s="10"/>
      <c r="B207" s="9"/>
      <c r="C207" s="9"/>
      <c r="D207" s="9" t="s">
        <v>14</v>
      </c>
      <c r="E207" s="227" t="s">
        <v>8</v>
      </c>
      <c r="F207" s="191"/>
      <c r="G207" s="190">
        <f>SUMIF(Journal!$D$15:$D$446,$B$5:$B$487,Journal!$R$15:$R$446)</f>
        <v>0</v>
      </c>
      <c r="H207" s="50">
        <f>SUMIF(Journal!$D$15:$D$446,$B$5:$B$491,Journal!$J$15:$J$446)</f>
        <v>0</v>
      </c>
      <c r="I207" s="51">
        <f>SUMIF(Journal!$D$15:$D$446,$B$5:$B$491,Journal!$K$15:$K$446)</f>
        <v>0</v>
      </c>
      <c r="J207" s="8">
        <v>12</v>
      </c>
      <c r="K207" s="7">
        <v>9.6</v>
      </c>
      <c r="L207" s="6">
        <f t="shared" si="9"/>
        <v>0</v>
      </c>
      <c r="M207" s="111">
        <f t="shared" si="10"/>
        <v>0</v>
      </c>
      <c r="N207" s="41">
        <f t="shared" si="11"/>
        <v>0</v>
      </c>
      <c r="O207" s="44">
        <f>IFERROR(VLOOKUP(A207,Stock!$A$5:$M$487,10,0),0)*Stock!F207</f>
        <v>0</v>
      </c>
      <c r="Q207" s="44">
        <f>IFERROR(VLOOKUP(A207,Stock!$A$5:$M$487,10,0),0)*Stock!M207</f>
        <v>0</v>
      </c>
    </row>
    <row r="208" spans="1:17" s="18" customFormat="1" ht="18" customHeight="1" x14ac:dyDescent="0.2">
      <c r="A208" s="14"/>
      <c r="B208" s="13"/>
      <c r="C208" s="13"/>
      <c r="D208" s="13" t="s">
        <v>10</v>
      </c>
      <c r="E208" s="226" t="s">
        <v>8</v>
      </c>
      <c r="F208" s="191"/>
      <c r="G208" s="190">
        <f>SUMIF(Journal!$D$15:$D$446,$B$5:$B$487,Journal!$R$15:$R$446)</f>
        <v>0</v>
      </c>
      <c r="H208" s="50">
        <f>SUMIF(Journal!$D$15:$D$446,$B$5:$B$491,Journal!$J$15:$J$446)</f>
        <v>0</v>
      </c>
      <c r="I208" s="51">
        <f>SUMIF(Journal!$D$15:$D$446,$B$5:$B$491,Journal!$K$15:$K$446)</f>
        <v>0</v>
      </c>
      <c r="J208" s="12">
        <v>12</v>
      </c>
      <c r="K208" s="11">
        <v>9.6</v>
      </c>
      <c r="L208" s="6">
        <f t="shared" si="9"/>
        <v>0</v>
      </c>
      <c r="M208" s="111">
        <f t="shared" si="10"/>
        <v>0</v>
      </c>
      <c r="N208" s="41">
        <f t="shared" si="11"/>
        <v>0</v>
      </c>
      <c r="O208" s="44">
        <f>IFERROR(VLOOKUP(A208,Stock!$A$5:$M$487,10,0),0)*Stock!F208</f>
        <v>0</v>
      </c>
      <c r="Q208" s="44">
        <f>IFERROR(VLOOKUP(A208,Stock!$A$5:$M$487,10,0),0)*Stock!M208</f>
        <v>0</v>
      </c>
    </row>
    <row r="209" spans="1:17" s="18" customFormat="1" ht="18" customHeight="1" x14ac:dyDescent="0.2">
      <c r="A209" s="10"/>
      <c r="B209" s="9"/>
      <c r="C209" s="9"/>
      <c r="D209" s="9" t="s">
        <v>14</v>
      </c>
      <c r="E209" s="227" t="s">
        <v>8</v>
      </c>
      <c r="F209" s="191"/>
      <c r="G209" s="190">
        <f>SUMIF(Journal!$D$15:$D$446,$B$5:$B$487,Journal!$R$15:$R$446)</f>
        <v>0</v>
      </c>
      <c r="H209" s="50">
        <f>SUMIF(Journal!$D$15:$D$446,$B$5:$B$491,Journal!$J$15:$J$446)</f>
        <v>0</v>
      </c>
      <c r="I209" s="51">
        <f>SUMIF(Journal!$D$15:$D$446,$B$5:$B$491,Journal!$K$15:$K$446)</f>
        <v>0</v>
      </c>
      <c r="J209" s="8">
        <v>12</v>
      </c>
      <c r="K209" s="7">
        <v>9.6</v>
      </c>
      <c r="L209" s="6">
        <f t="shared" si="9"/>
        <v>0</v>
      </c>
      <c r="M209" s="111">
        <f t="shared" si="10"/>
        <v>0</v>
      </c>
      <c r="N209" s="41">
        <f t="shared" si="11"/>
        <v>0</v>
      </c>
      <c r="O209" s="44">
        <f>IFERROR(VLOOKUP(A209,Stock!$A$5:$M$487,10,0),0)*Stock!F209</f>
        <v>0</v>
      </c>
      <c r="Q209" s="44">
        <f>IFERROR(VLOOKUP(A209,Stock!$A$5:$M$487,10,0),0)*Stock!M209</f>
        <v>0</v>
      </c>
    </row>
    <row r="210" spans="1:17" s="18" customFormat="1" ht="18" customHeight="1" x14ac:dyDescent="0.2">
      <c r="A210" s="14"/>
      <c r="B210" s="13"/>
      <c r="C210" s="13"/>
      <c r="D210" s="13" t="s">
        <v>14</v>
      </c>
      <c r="E210" s="226" t="s">
        <v>8</v>
      </c>
      <c r="F210" s="191"/>
      <c r="G210" s="190">
        <f>SUMIF(Journal!$D$15:$D$446,$B$5:$B$487,Journal!$R$15:$R$446)</f>
        <v>0</v>
      </c>
      <c r="H210" s="50">
        <f>SUMIF(Journal!$D$15:$D$446,$B$5:$B$491,Journal!$J$15:$J$446)</f>
        <v>0</v>
      </c>
      <c r="I210" s="51">
        <f>SUMIF(Journal!$D$15:$D$446,$B$5:$B$491,Journal!$K$15:$K$446)</f>
        <v>0</v>
      </c>
      <c r="J210" s="12">
        <v>12</v>
      </c>
      <c r="K210" s="11">
        <v>9.6</v>
      </c>
      <c r="L210" s="6">
        <f t="shared" si="9"/>
        <v>0</v>
      </c>
      <c r="M210" s="111">
        <f t="shared" si="10"/>
        <v>0</v>
      </c>
      <c r="N210" s="41">
        <f t="shared" si="11"/>
        <v>0</v>
      </c>
      <c r="O210" s="44">
        <f>IFERROR(VLOOKUP(A210,Stock!$A$5:$M$487,10,0),0)*Stock!F210</f>
        <v>0</v>
      </c>
      <c r="Q210" s="44">
        <f>IFERROR(VLOOKUP(A210,Stock!$A$5:$M$487,10,0),0)*Stock!M210</f>
        <v>0</v>
      </c>
    </row>
    <row r="211" spans="1:17" s="18" customFormat="1" ht="18" customHeight="1" x14ac:dyDescent="0.2">
      <c r="A211" s="10"/>
      <c r="B211" s="9"/>
      <c r="C211" s="9"/>
      <c r="D211" s="9" t="s">
        <v>14</v>
      </c>
      <c r="E211" s="227" t="s">
        <v>8</v>
      </c>
      <c r="F211" s="191"/>
      <c r="G211" s="190">
        <f>SUMIF(Journal!$D$15:$D$446,$B$5:$B$487,Journal!$R$15:$R$446)</f>
        <v>0</v>
      </c>
      <c r="H211" s="50">
        <f>SUMIF(Journal!$D$15:$D$446,$B$5:$B$491,Journal!$J$15:$J$446)</f>
        <v>0</v>
      </c>
      <c r="I211" s="51">
        <f>SUMIF(Journal!$D$15:$D$446,$B$5:$B$491,Journal!$K$15:$K$446)</f>
        <v>0</v>
      </c>
      <c r="J211" s="8">
        <v>12</v>
      </c>
      <c r="K211" s="7">
        <v>9.6</v>
      </c>
      <c r="L211" s="6">
        <f t="shared" si="9"/>
        <v>0</v>
      </c>
      <c r="M211" s="111">
        <f t="shared" si="10"/>
        <v>0</v>
      </c>
      <c r="N211" s="41">
        <f t="shared" si="11"/>
        <v>0</v>
      </c>
      <c r="O211" s="44">
        <f>IFERROR(VLOOKUP(A211,Stock!$A$5:$M$487,10,0),0)*Stock!F211</f>
        <v>0</v>
      </c>
      <c r="Q211" s="44">
        <f>IFERROR(VLOOKUP(A211,Stock!$A$5:$M$487,10,0),0)*Stock!M211</f>
        <v>0</v>
      </c>
    </row>
    <row r="212" spans="1:17" s="18" customFormat="1" ht="18" customHeight="1" x14ac:dyDescent="0.2">
      <c r="A212" s="14"/>
      <c r="B212" s="13"/>
      <c r="C212" s="13"/>
      <c r="D212" s="13" t="s">
        <v>10</v>
      </c>
      <c r="E212" s="226" t="s">
        <v>8</v>
      </c>
      <c r="F212" s="191"/>
      <c r="G212" s="190">
        <f>SUMIF(Journal!$D$15:$D$446,$B$5:$B$487,Journal!$R$15:$R$446)</f>
        <v>0</v>
      </c>
      <c r="H212" s="50">
        <f>SUMIF(Journal!$D$15:$D$446,$B$5:$B$491,Journal!$J$15:$J$446)</f>
        <v>0</v>
      </c>
      <c r="I212" s="51">
        <f>SUMIF(Journal!$D$15:$D$446,$B$5:$B$491,Journal!$K$15:$K$446)</f>
        <v>0</v>
      </c>
      <c r="J212" s="12">
        <v>12</v>
      </c>
      <c r="K212" s="11">
        <v>9.6</v>
      </c>
      <c r="L212" s="6">
        <f t="shared" si="9"/>
        <v>0</v>
      </c>
      <c r="M212" s="111">
        <f t="shared" si="10"/>
        <v>0</v>
      </c>
      <c r="N212" s="41">
        <f t="shared" si="11"/>
        <v>0</v>
      </c>
      <c r="O212" s="44">
        <f>IFERROR(VLOOKUP(A212,Stock!$A$5:$M$487,10,0),0)*Stock!F212</f>
        <v>0</v>
      </c>
      <c r="Q212" s="44">
        <f>IFERROR(VLOOKUP(A212,Stock!$A$5:$M$487,10,0),0)*Stock!M212</f>
        <v>0</v>
      </c>
    </row>
    <row r="213" spans="1:17" s="18" customFormat="1" ht="18" customHeight="1" x14ac:dyDescent="0.2">
      <c r="A213" s="10"/>
      <c r="B213" s="9"/>
      <c r="C213" s="9"/>
      <c r="D213" s="9" t="s">
        <v>10</v>
      </c>
      <c r="E213" s="227" t="s">
        <v>8</v>
      </c>
      <c r="F213" s="191"/>
      <c r="G213" s="190">
        <f>SUMIF(Journal!$D$15:$D$446,$B$5:$B$487,Journal!$R$15:$R$446)</f>
        <v>0</v>
      </c>
      <c r="H213" s="50">
        <f>SUMIF(Journal!$D$15:$D$446,$B$5:$B$491,Journal!$J$15:$J$446)</f>
        <v>0</v>
      </c>
      <c r="I213" s="51">
        <f>SUMIF(Journal!$D$15:$D$446,$B$5:$B$491,Journal!$K$15:$K$446)</f>
        <v>0</v>
      </c>
      <c r="J213" s="8">
        <v>12</v>
      </c>
      <c r="K213" s="7">
        <v>9.6</v>
      </c>
      <c r="L213" s="6">
        <f t="shared" si="9"/>
        <v>0</v>
      </c>
      <c r="M213" s="111">
        <f t="shared" si="10"/>
        <v>0</v>
      </c>
      <c r="N213" s="41">
        <f t="shared" si="11"/>
        <v>0</v>
      </c>
      <c r="O213" s="44">
        <f>IFERROR(VLOOKUP(A213,Stock!$A$5:$M$487,10,0),0)*Stock!F213</f>
        <v>0</v>
      </c>
      <c r="Q213" s="44">
        <f>IFERROR(VLOOKUP(A213,Stock!$A$5:$M$487,10,0),0)*Stock!M213</f>
        <v>0</v>
      </c>
    </row>
    <row r="214" spans="1:17" s="18" customFormat="1" ht="18" customHeight="1" x14ac:dyDescent="0.2">
      <c r="A214" s="14"/>
      <c r="B214" s="13"/>
      <c r="C214" s="13"/>
      <c r="D214" s="13" t="s">
        <v>10</v>
      </c>
      <c r="E214" s="226" t="s">
        <v>8</v>
      </c>
      <c r="F214" s="191"/>
      <c r="G214" s="190">
        <f>SUMIF(Journal!$D$15:$D$446,$B$5:$B$487,Journal!$R$15:$R$446)</f>
        <v>0</v>
      </c>
      <c r="H214" s="50">
        <f>SUMIF(Journal!$D$15:$D$446,$B$5:$B$491,Journal!$J$15:$J$446)</f>
        <v>0</v>
      </c>
      <c r="I214" s="51">
        <f>SUMIF(Journal!$D$15:$D$446,$B$5:$B$491,Journal!$K$15:$K$446)</f>
        <v>0</v>
      </c>
      <c r="J214" s="12">
        <v>12</v>
      </c>
      <c r="K214" s="11">
        <v>9.6</v>
      </c>
      <c r="L214" s="6">
        <f t="shared" si="9"/>
        <v>0</v>
      </c>
      <c r="M214" s="111">
        <f t="shared" si="10"/>
        <v>0</v>
      </c>
      <c r="N214" s="41">
        <f t="shared" si="11"/>
        <v>0</v>
      </c>
      <c r="O214" s="44">
        <f>IFERROR(VLOOKUP(A214,Stock!$A$5:$M$487,10,0),0)*Stock!F214</f>
        <v>0</v>
      </c>
      <c r="Q214" s="44">
        <f>IFERROR(VLOOKUP(A214,Stock!$A$5:$M$487,10,0),0)*Stock!M214</f>
        <v>0</v>
      </c>
    </row>
    <row r="215" spans="1:17" s="18" customFormat="1" ht="18" customHeight="1" x14ac:dyDescent="0.2">
      <c r="A215" s="10"/>
      <c r="B215" s="9"/>
      <c r="C215" s="9"/>
      <c r="D215" s="9" t="s">
        <v>10</v>
      </c>
      <c r="E215" s="227" t="s">
        <v>8</v>
      </c>
      <c r="F215" s="191"/>
      <c r="G215" s="190">
        <f>SUMIF(Journal!$D$15:$D$446,$B$5:$B$487,Journal!$R$15:$R$446)</f>
        <v>0</v>
      </c>
      <c r="H215" s="50">
        <f>SUMIF(Journal!$D$15:$D$446,$B$5:$B$491,Journal!$J$15:$J$446)</f>
        <v>0</v>
      </c>
      <c r="I215" s="51">
        <f>SUMIF(Journal!$D$15:$D$446,$B$5:$B$491,Journal!$K$15:$K$446)</f>
        <v>0</v>
      </c>
      <c r="J215" s="8">
        <v>12</v>
      </c>
      <c r="K215" s="7">
        <v>9.6</v>
      </c>
      <c r="L215" s="6">
        <f t="shared" si="9"/>
        <v>0</v>
      </c>
      <c r="M215" s="111">
        <f t="shared" si="10"/>
        <v>0</v>
      </c>
      <c r="N215" s="41">
        <f t="shared" si="11"/>
        <v>0</v>
      </c>
      <c r="O215" s="44">
        <f>IFERROR(VLOOKUP(A215,Stock!$A$5:$M$487,10,0),0)*Stock!F215</f>
        <v>0</v>
      </c>
      <c r="Q215" s="44">
        <f>IFERROR(VLOOKUP(A215,Stock!$A$5:$M$487,10,0),0)*Stock!M215</f>
        <v>0</v>
      </c>
    </row>
    <row r="216" spans="1:17" s="18" customFormat="1" ht="18" customHeight="1" x14ac:dyDescent="0.2">
      <c r="A216" s="14"/>
      <c r="B216" s="13"/>
      <c r="C216" s="13"/>
      <c r="D216" s="13" t="s">
        <v>10</v>
      </c>
      <c r="E216" s="226" t="s">
        <v>8</v>
      </c>
      <c r="F216" s="191"/>
      <c r="G216" s="190">
        <f>SUMIF(Journal!$D$15:$D$446,$B$5:$B$487,Journal!$R$15:$R$446)</f>
        <v>0</v>
      </c>
      <c r="H216" s="50">
        <f>SUMIF(Journal!$D$15:$D$446,$B$5:$B$491,Journal!$J$15:$J$446)</f>
        <v>0</v>
      </c>
      <c r="I216" s="51">
        <f>SUMIF(Journal!$D$15:$D$446,$B$5:$B$491,Journal!$K$15:$K$446)</f>
        <v>0</v>
      </c>
      <c r="J216" s="12">
        <v>12</v>
      </c>
      <c r="K216" s="11">
        <v>9.6</v>
      </c>
      <c r="L216" s="6">
        <f t="shared" si="9"/>
        <v>0</v>
      </c>
      <c r="M216" s="111">
        <f t="shared" si="10"/>
        <v>0</v>
      </c>
      <c r="N216" s="41">
        <f t="shared" si="11"/>
        <v>0</v>
      </c>
      <c r="O216" s="44">
        <f>IFERROR(VLOOKUP(A216,Stock!$A$5:$M$487,10,0),0)*Stock!F216</f>
        <v>0</v>
      </c>
      <c r="Q216" s="44">
        <f>IFERROR(VLOOKUP(A216,Stock!$A$5:$M$487,10,0),0)*Stock!M216</f>
        <v>0</v>
      </c>
    </row>
    <row r="217" spans="1:17" s="18" customFormat="1" ht="18" customHeight="1" x14ac:dyDescent="0.2">
      <c r="A217" s="10"/>
      <c r="B217" s="9"/>
      <c r="C217" s="9"/>
      <c r="D217" s="9" t="s">
        <v>10</v>
      </c>
      <c r="E217" s="227" t="s">
        <v>8</v>
      </c>
      <c r="F217" s="191"/>
      <c r="G217" s="190">
        <f>SUMIF(Journal!$D$15:$D$446,$B$5:$B$487,Journal!$R$15:$R$446)</f>
        <v>0</v>
      </c>
      <c r="H217" s="50">
        <f>SUMIF(Journal!$D$15:$D$446,$B$5:$B$491,Journal!$J$15:$J$446)</f>
        <v>0</v>
      </c>
      <c r="I217" s="51">
        <f>SUMIF(Journal!$D$15:$D$446,$B$5:$B$491,Journal!$K$15:$K$446)</f>
        <v>0</v>
      </c>
      <c r="J217" s="8">
        <v>12</v>
      </c>
      <c r="K217" s="7">
        <v>9.6</v>
      </c>
      <c r="L217" s="6">
        <f t="shared" si="9"/>
        <v>0</v>
      </c>
      <c r="M217" s="111">
        <f t="shared" si="10"/>
        <v>0</v>
      </c>
      <c r="N217" s="41">
        <f t="shared" si="11"/>
        <v>0</v>
      </c>
      <c r="O217" s="44">
        <f>IFERROR(VLOOKUP(A217,Stock!$A$5:$M$487,10,0),0)*Stock!F217</f>
        <v>0</v>
      </c>
      <c r="Q217" s="44">
        <f>IFERROR(VLOOKUP(A217,Stock!$A$5:$M$487,10,0),0)*Stock!M217</f>
        <v>0</v>
      </c>
    </row>
    <row r="218" spans="1:17" s="18" customFormat="1" ht="18" customHeight="1" x14ac:dyDescent="0.2">
      <c r="A218" s="14"/>
      <c r="B218" s="13"/>
      <c r="C218" s="13"/>
      <c r="D218" s="13" t="s">
        <v>14</v>
      </c>
      <c r="E218" s="226" t="s">
        <v>8</v>
      </c>
      <c r="F218" s="191"/>
      <c r="G218" s="190">
        <f>SUMIF(Journal!$D$15:$D$446,$B$5:$B$487,Journal!$R$15:$R$446)</f>
        <v>0</v>
      </c>
      <c r="H218" s="50">
        <f>SUMIF(Journal!$D$15:$D$446,$B$5:$B$491,Journal!$J$15:$J$446)</f>
        <v>0</v>
      </c>
      <c r="I218" s="51">
        <f>SUMIF(Journal!$D$15:$D$446,$B$5:$B$491,Journal!$K$15:$K$446)</f>
        <v>0</v>
      </c>
      <c r="J218" s="12">
        <v>12</v>
      </c>
      <c r="K218" s="11">
        <v>9.6</v>
      </c>
      <c r="L218" s="6">
        <f t="shared" si="9"/>
        <v>0</v>
      </c>
      <c r="M218" s="111">
        <f t="shared" si="10"/>
        <v>0</v>
      </c>
      <c r="N218" s="41">
        <f t="shared" si="11"/>
        <v>0</v>
      </c>
      <c r="O218" s="44">
        <f>IFERROR(VLOOKUP(A218,Stock!$A$5:$M$487,10,0),0)*Stock!F218</f>
        <v>0</v>
      </c>
      <c r="Q218" s="44">
        <f>IFERROR(VLOOKUP(A218,Stock!$A$5:$M$487,10,0),0)*Stock!M218</f>
        <v>0</v>
      </c>
    </row>
    <row r="219" spans="1:17" s="18" customFormat="1" ht="18" customHeight="1" x14ac:dyDescent="0.2">
      <c r="A219" s="10"/>
      <c r="B219" s="9"/>
      <c r="C219" s="9"/>
      <c r="D219" s="9" t="s">
        <v>10</v>
      </c>
      <c r="E219" s="227" t="s">
        <v>8</v>
      </c>
      <c r="F219" s="191"/>
      <c r="G219" s="190">
        <f>SUMIF(Journal!$D$15:$D$446,$B$5:$B$487,Journal!$R$15:$R$446)</f>
        <v>0</v>
      </c>
      <c r="H219" s="50">
        <f>SUMIF(Journal!$D$15:$D$446,$B$5:$B$491,Journal!$J$15:$J$446)</f>
        <v>0</v>
      </c>
      <c r="I219" s="51">
        <f>SUMIF(Journal!$D$15:$D$446,$B$5:$B$491,Journal!$K$15:$K$446)</f>
        <v>0</v>
      </c>
      <c r="J219" s="8">
        <v>12</v>
      </c>
      <c r="K219" s="7">
        <v>9.6</v>
      </c>
      <c r="L219" s="6">
        <f t="shared" si="9"/>
        <v>0</v>
      </c>
      <c r="M219" s="111">
        <f t="shared" si="10"/>
        <v>0</v>
      </c>
      <c r="N219" s="41">
        <f t="shared" si="11"/>
        <v>0</v>
      </c>
      <c r="O219" s="44">
        <f>IFERROR(VLOOKUP(A219,Stock!$A$5:$M$487,10,0),0)*Stock!F219</f>
        <v>0</v>
      </c>
      <c r="Q219" s="44">
        <f>IFERROR(VLOOKUP(A219,Stock!$A$5:$M$487,10,0),0)*Stock!M219</f>
        <v>0</v>
      </c>
    </row>
    <row r="220" spans="1:17" s="18" customFormat="1" ht="18" customHeight="1" x14ac:dyDescent="0.2">
      <c r="A220" s="14"/>
      <c r="B220" s="13"/>
      <c r="C220" s="13"/>
      <c r="D220" s="13" t="s">
        <v>10</v>
      </c>
      <c r="E220" s="226" t="s">
        <v>8</v>
      </c>
      <c r="F220" s="191"/>
      <c r="G220" s="190">
        <f>SUMIF(Journal!$D$15:$D$446,$B$5:$B$487,Journal!$R$15:$R$446)</f>
        <v>0</v>
      </c>
      <c r="H220" s="50">
        <f>SUMIF(Journal!$D$15:$D$446,$B$5:$B$491,Journal!$J$15:$J$446)</f>
        <v>0</v>
      </c>
      <c r="I220" s="51">
        <f>SUMIF(Journal!$D$15:$D$446,$B$5:$B$491,Journal!$K$15:$K$446)</f>
        <v>0</v>
      </c>
      <c r="J220" s="12">
        <v>12</v>
      </c>
      <c r="K220" s="11">
        <v>9.6</v>
      </c>
      <c r="L220" s="6">
        <f t="shared" si="9"/>
        <v>0</v>
      </c>
      <c r="M220" s="111">
        <f t="shared" si="10"/>
        <v>0</v>
      </c>
      <c r="N220" s="41">
        <f t="shared" si="11"/>
        <v>0</v>
      </c>
      <c r="O220" s="44">
        <f>IFERROR(VLOOKUP(A220,Stock!$A$5:$M$487,10,0),0)*Stock!F220</f>
        <v>0</v>
      </c>
      <c r="Q220" s="44">
        <f>IFERROR(VLOOKUP(A220,Stock!$A$5:$M$487,10,0),0)*Stock!M220</f>
        <v>0</v>
      </c>
    </row>
    <row r="221" spans="1:17" s="18" customFormat="1" ht="18" customHeight="1" x14ac:dyDescent="0.2">
      <c r="A221" s="10"/>
      <c r="B221" s="9"/>
      <c r="C221" s="9"/>
      <c r="D221" s="9" t="s">
        <v>10</v>
      </c>
      <c r="E221" s="227" t="s">
        <v>8</v>
      </c>
      <c r="F221" s="191"/>
      <c r="G221" s="190">
        <f>SUMIF(Journal!$D$15:$D$446,$B$5:$B$487,Journal!$R$15:$R$446)</f>
        <v>0</v>
      </c>
      <c r="H221" s="50">
        <f>SUMIF(Journal!$D$15:$D$446,$B$5:$B$491,Journal!$J$15:$J$446)</f>
        <v>0</v>
      </c>
      <c r="I221" s="51">
        <f>SUMIF(Journal!$D$15:$D$446,$B$5:$B$491,Journal!$K$15:$K$446)</f>
        <v>0</v>
      </c>
      <c r="J221" s="8">
        <v>12</v>
      </c>
      <c r="K221" s="7">
        <v>9.6</v>
      </c>
      <c r="L221" s="6">
        <f t="shared" si="9"/>
        <v>0</v>
      </c>
      <c r="M221" s="111">
        <f t="shared" si="10"/>
        <v>0</v>
      </c>
      <c r="N221" s="41">
        <f t="shared" si="11"/>
        <v>0</v>
      </c>
      <c r="O221" s="44">
        <f>IFERROR(VLOOKUP(A221,Stock!$A$5:$M$487,10,0),0)*Stock!F221</f>
        <v>0</v>
      </c>
      <c r="Q221" s="44">
        <f>IFERROR(VLOOKUP(A221,Stock!$A$5:$M$487,10,0),0)*Stock!M221</f>
        <v>0</v>
      </c>
    </row>
    <row r="222" spans="1:17" s="18" customFormat="1" ht="18" customHeight="1" x14ac:dyDescent="0.2">
      <c r="A222" s="14"/>
      <c r="B222" s="13"/>
      <c r="C222" s="13"/>
      <c r="D222" s="13" t="s">
        <v>15</v>
      </c>
      <c r="E222" s="226" t="s">
        <v>5</v>
      </c>
      <c r="F222" s="191"/>
      <c r="G222" s="190">
        <f>SUMIF(Journal!$D$15:$D$446,$B$5:$B$487,Journal!$R$15:$R$446)</f>
        <v>0</v>
      </c>
      <c r="H222" s="50">
        <f>SUMIF(Journal!$D$15:$D$446,$B$5:$B$491,Journal!$J$15:$J$446)</f>
        <v>0</v>
      </c>
      <c r="I222" s="51">
        <f>SUMIF(Journal!$D$15:$D$446,$B$5:$B$491,Journal!$K$15:$K$446)</f>
        <v>0</v>
      </c>
      <c r="J222" s="12">
        <v>53</v>
      </c>
      <c r="K222" s="11">
        <v>42.4</v>
      </c>
      <c r="L222" s="6">
        <f t="shared" si="9"/>
        <v>0</v>
      </c>
      <c r="M222" s="111">
        <f t="shared" si="10"/>
        <v>0</v>
      </c>
      <c r="N222" s="41">
        <f t="shared" si="11"/>
        <v>0</v>
      </c>
      <c r="O222" s="44">
        <f>IFERROR(VLOOKUP(A222,Stock!$A$5:$M$487,10,0),0)*Stock!F222</f>
        <v>0</v>
      </c>
      <c r="Q222" s="44">
        <f>IFERROR(VLOOKUP(A222,Stock!$A$5:$M$487,10,0),0)*Stock!M222</f>
        <v>0</v>
      </c>
    </row>
    <row r="223" spans="1:17" s="18" customFormat="1" ht="18" customHeight="1" x14ac:dyDescent="0.2">
      <c r="A223" s="10"/>
      <c r="B223" s="9"/>
      <c r="C223" s="9"/>
      <c r="D223" s="9" t="s">
        <v>10</v>
      </c>
      <c r="E223" s="227" t="s">
        <v>8</v>
      </c>
      <c r="F223" s="191"/>
      <c r="G223" s="190">
        <f>SUMIF(Journal!$D$15:$D$446,$B$5:$B$487,Journal!$R$15:$R$446)</f>
        <v>0</v>
      </c>
      <c r="H223" s="50">
        <f>SUMIF(Journal!$D$15:$D$446,$B$5:$B$491,Journal!$J$15:$J$446)</f>
        <v>0</v>
      </c>
      <c r="I223" s="51">
        <f>SUMIF(Journal!$D$15:$D$446,$B$5:$B$491,Journal!$K$15:$K$446)</f>
        <v>0</v>
      </c>
      <c r="J223" s="8">
        <v>12</v>
      </c>
      <c r="K223" s="7">
        <v>9.6</v>
      </c>
      <c r="L223" s="6">
        <f t="shared" si="9"/>
        <v>0</v>
      </c>
      <c r="M223" s="111">
        <f t="shared" si="10"/>
        <v>0</v>
      </c>
      <c r="N223" s="41">
        <f t="shared" si="11"/>
        <v>0</v>
      </c>
      <c r="O223" s="44">
        <f>IFERROR(VLOOKUP(A223,Stock!$A$5:$M$487,10,0),0)*Stock!F223</f>
        <v>0</v>
      </c>
      <c r="Q223" s="44">
        <f>IFERROR(VLOOKUP(A223,Stock!$A$5:$M$487,10,0),0)*Stock!M223</f>
        <v>0</v>
      </c>
    </row>
    <row r="224" spans="1:17" s="18" customFormat="1" ht="18" customHeight="1" x14ac:dyDescent="0.2">
      <c r="A224" s="14"/>
      <c r="B224" s="13"/>
      <c r="C224" s="13"/>
      <c r="D224" s="13" t="s">
        <v>10</v>
      </c>
      <c r="E224" s="226" t="s">
        <v>8</v>
      </c>
      <c r="F224" s="191"/>
      <c r="G224" s="190">
        <f>SUMIF(Journal!$D$15:$D$446,$B$5:$B$487,Journal!$R$15:$R$446)</f>
        <v>0</v>
      </c>
      <c r="H224" s="50">
        <f>SUMIF(Journal!$D$15:$D$446,$B$5:$B$491,Journal!$J$15:$J$446)</f>
        <v>0</v>
      </c>
      <c r="I224" s="51">
        <f>SUMIF(Journal!$D$15:$D$446,$B$5:$B$491,Journal!$K$15:$K$446)</f>
        <v>0</v>
      </c>
      <c r="J224" s="12">
        <v>12</v>
      </c>
      <c r="K224" s="11">
        <v>9.6</v>
      </c>
      <c r="L224" s="6">
        <f t="shared" si="9"/>
        <v>0</v>
      </c>
      <c r="M224" s="111">
        <f t="shared" si="10"/>
        <v>0</v>
      </c>
      <c r="N224" s="41">
        <f t="shared" si="11"/>
        <v>0</v>
      </c>
      <c r="O224" s="44">
        <f>IFERROR(VLOOKUP(A224,Stock!$A$5:$M$487,10,0),0)*Stock!F224</f>
        <v>0</v>
      </c>
      <c r="Q224" s="44">
        <f>IFERROR(VLOOKUP(A224,Stock!$A$5:$M$487,10,0),0)*Stock!M224</f>
        <v>0</v>
      </c>
    </row>
    <row r="225" spans="1:17" s="18" customFormat="1" ht="18" customHeight="1" x14ac:dyDescent="0.2">
      <c r="A225" s="10"/>
      <c r="B225" s="9"/>
      <c r="C225" s="9"/>
      <c r="D225" s="9" t="s">
        <v>14</v>
      </c>
      <c r="E225" s="227" t="s">
        <v>8</v>
      </c>
      <c r="F225" s="191"/>
      <c r="G225" s="190">
        <f>SUMIF(Journal!$D$15:$D$446,$B$5:$B$487,Journal!$R$15:$R$446)</f>
        <v>0</v>
      </c>
      <c r="H225" s="50">
        <f>SUMIF(Journal!$D$15:$D$446,$B$5:$B$491,Journal!$J$15:$J$446)</f>
        <v>0</v>
      </c>
      <c r="I225" s="51">
        <f>SUMIF(Journal!$D$15:$D$446,$B$5:$B$491,Journal!$K$15:$K$446)</f>
        <v>0</v>
      </c>
      <c r="J225" s="8">
        <v>12</v>
      </c>
      <c r="K225" s="7">
        <v>9.6</v>
      </c>
      <c r="L225" s="6">
        <f t="shared" si="9"/>
        <v>0</v>
      </c>
      <c r="M225" s="111">
        <f t="shared" si="10"/>
        <v>0</v>
      </c>
      <c r="N225" s="41">
        <f t="shared" si="11"/>
        <v>0</v>
      </c>
      <c r="O225" s="44">
        <f>IFERROR(VLOOKUP(A225,Stock!$A$5:$M$487,10,0),0)*Stock!F225</f>
        <v>0</v>
      </c>
      <c r="Q225" s="44">
        <f>IFERROR(VLOOKUP(A225,Stock!$A$5:$M$487,10,0),0)*Stock!M225</f>
        <v>0</v>
      </c>
    </row>
    <row r="226" spans="1:17" s="18" customFormat="1" ht="18" customHeight="1" x14ac:dyDescent="0.2">
      <c r="A226" s="14"/>
      <c r="B226" s="13"/>
      <c r="C226" s="13"/>
      <c r="D226" s="13" t="s">
        <v>14</v>
      </c>
      <c r="E226" s="226" t="s">
        <v>8</v>
      </c>
      <c r="F226" s="191"/>
      <c r="G226" s="190">
        <f>SUMIF(Journal!$D$15:$D$446,$B$5:$B$487,Journal!$R$15:$R$446)</f>
        <v>0</v>
      </c>
      <c r="H226" s="50">
        <f>SUMIF(Journal!$D$15:$D$446,$B$5:$B$491,Journal!$J$15:$J$446)</f>
        <v>0</v>
      </c>
      <c r="I226" s="51">
        <f>SUMIF(Journal!$D$15:$D$446,$B$5:$B$491,Journal!$K$15:$K$446)</f>
        <v>0</v>
      </c>
      <c r="J226" s="12">
        <v>12</v>
      </c>
      <c r="K226" s="11">
        <v>9.6</v>
      </c>
      <c r="L226" s="6">
        <f t="shared" si="9"/>
        <v>0</v>
      </c>
      <c r="M226" s="111">
        <f t="shared" si="10"/>
        <v>0</v>
      </c>
      <c r="N226" s="41">
        <f t="shared" si="11"/>
        <v>0</v>
      </c>
      <c r="O226" s="44">
        <f>IFERROR(VLOOKUP(A226,Stock!$A$5:$M$487,10,0),0)*Stock!F226</f>
        <v>0</v>
      </c>
      <c r="Q226" s="44">
        <f>IFERROR(VLOOKUP(A226,Stock!$A$5:$M$487,10,0),0)*Stock!M226</f>
        <v>0</v>
      </c>
    </row>
    <row r="227" spans="1:17" s="18" customFormat="1" ht="18" customHeight="1" x14ac:dyDescent="0.2">
      <c r="A227" s="10"/>
      <c r="B227" s="9"/>
      <c r="C227" s="9"/>
      <c r="D227" s="9" t="s">
        <v>47</v>
      </c>
      <c r="E227" s="227" t="s">
        <v>8</v>
      </c>
      <c r="F227" s="191"/>
      <c r="G227" s="190">
        <f>SUMIF(Journal!$D$15:$D$446,$B$5:$B$487,Journal!$R$15:$R$446)</f>
        <v>0</v>
      </c>
      <c r="H227" s="50">
        <f>SUMIF(Journal!$D$15:$D$446,$B$5:$B$491,Journal!$J$15:$J$446)</f>
        <v>0</v>
      </c>
      <c r="I227" s="51">
        <f>SUMIF(Journal!$D$15:$D$446,$B$5:$B$491,Journal!$K$15:$K$446)</f>
        <v>0</v>
      </c>
      <c r="J227" s="8">
        <v>12</v>
      </c>
      <c r="K227" s="7">
        <v>9.6</v>
      </c>
      <c r="L227" s="6">
        <f t="shared" si="9"/>
        <v>0</v>
      </c>
      <c r="M227" s="111">
        <f t="shared" si="10"/>
        <v>0</v>
      </c>
      <c r="N227" s="41">
        <f t="shared" si="11"/>
        <v>0</v>
      </c>
      <c r="O227" s="44">
        <f>IFERROR(VLOOKUP(A227,Stock!$A$5:$M$487,10,0),0)*Stock!F227</f>
        <v>0</v>
      </c>
      <c r="Q227" s="44">
        <f>IFERROR(VLOOKUP(A227,Stock!$A$5:$M$487,10,0),0)*Stock!M227</f>
        <v>0</v>
      </c>
    </row>
    <row r="228" spans="1:17" s="18" customFormat="1" ht="18" customHeight="1" x14ac:dyDescent="0.2">
      <c r="A228" s="14"/>
      <c r="B228" s="13"/>
      <c r="C228" s="13"/>
      <c r="D228" s="13" t="s">
        <v>14</v>
      </c>
      <c r="E228" s="226" t="s">
        <v>8</v>
      </c>
      <c r="F228" s="191"/>
      <c r="G228" s="190">
        <f>SUMIF(Journal!$D$15:$D$446,$B$5:$B$487,Journal!$R$15:$R$446)</f>
        <v>0</v>
      </c>
      <c r="H228" s="50">
        <f>SUMIF(Journal!$D$15:$D$446,$B$5:$B$491,Journal!$J$15:$J$446)</f>
        <v>0</v>
      </c>
      <c r="I228" s="51">
        <f>SUMIF(Journal!$D$15:$D$446,$B$5:$B$491,Journal!$K$15:$K$446)</f>
        <v>0</v>
      </c>
      <c r="J228" s="12">
        <v>12</v>
      </c>
      <c r="K228" s="11">
        <v>9.6</v>
      </c>
      <c r="L228" s="6">
        <f t="shared" si="9"/>
        <v>0</v>
      </c>
      <c r="M228" s="111">
        <f t="shared" si="10"/>
        <v>0</v>
      </c>
      <c r="N228" s="41">
        <f t="shared" si="11"/>
        <v>0</v>
      </c>
      <c r="O228" s="44">
        <f>IFERROR(VLOOKUP(A228,Stock!$A$5:$M$487,10,0),0)*Stock!F228</f>
        <v>0</v>
      </c>
      <c r="Q228" s="44">
        <f>IFERROR(VLOOKUP(A228,Stock!$A$5:$M$487,10,0),0)*Stock!M228</f>
        <v>0</v>
      </c>
    </row>
    <row r="229" spans="1:17" s="18" customFormat="1" ht="18" customHeight="1" x14ac:dyDescent="0.2">
      <c r="A229" s="10"/>
      <c r="B229" s="9"/>
      <c r="C229" s="9"/>
      <c r="D229" s="9" t="s">
        <v>46</v>
      </c>
      <c r="E229" s="227" t="s">
        <v>5</v>
      </c>
      <c r="F229" s="191"/>
      <c r="G229" s="190">
        <f>SUMIF(Journal!$D$15:$D$446,$B$5:$B$487,Journal!$R$15:$R$446)</f>
        <v>0</v>
      </c>
      <c r="H229" s="50">
        <f>SUMIF(Journal!$D$15:$D$446,$B$5:$B$491,Journal!$J$15:$J$446)</f>
        <v>0</v>
      </c>
      <c r="I229" s="51">
        <f>SUMIF(Journal!$D$15:$D$446,$B$5:$B$491,Journal!$K$15:$K$446)</f>
        <v>0</v>
      </c>
      <c r="J229" s="8">
        <v>15</v>
      </c>
      <c r="K229" s="7">
        <v>12</v>
      </c>
      <c r="L229" s="6">
        <f t="shared" si="9"/>
        <v>0</v>
      </c>
      <c r="M229" s="111">
        <f t="shared" si="10"/>
        <v>0</v>
      </c>
      <c r="N229" s="41">
        <f t="shared" si="11"/>
        <v>0</v>
      </c>
      <c r="O229" s="44">
        <f>IFERROR(VLOOKUP(A229,Stock!$A$5:$M$487,10,0),0)*Stock!F229</f>
        <v>0</v>
      </c>
      <c r="Q229" s="44">
        <f>IFERROR(VLOOKUP(A229,Stock!$A$5:$M$487,10,0),0)*Stock!M229</f>
        <v>0</v>
      </c>
    </row>
    <row r="230" spans="1:17" s="18" customFormat="1" ht="18" customHeight="1" x14ac:dyDescent="0.2">
      <c r="A230" s="14"/>
      <c r="B230" s="13"/>
      <c r="C230" s="13"/>
      <c r="D230" s="13" t="s">
        <v>20</v>
      </c>
      <c r="E230" s="226" t="s">
        <v>5</v>
      </c>
      <c r="F230" s="191"/>
      <c r="G230" s="190">
        <f>SUMIF(Journal!$D$15:$D$446,$B$5:$B$487,Journal!$R$15:$R$446)</f>
        <v>0</v>
      </c>
      <c r="H230" s="50">
        <f>SUMIF(Journal!$D$15:$D$446,$B$5:$B$491,Journal!$J$15:$J$446)</f>
        <v>0</v>
      </c>
      <c r="I230" s="51">
        <f>SUMIF(Journal!$D$15:$D$446,$B$5:$B$491,Journal!$K$15:$K$446)</f>
        <v>0</v>
      </c>
      <c r="J230" s="12">
        <v>23</v>
      </c>
      <c r="K230" s="11">
        <v>18.399999999999999</v>
      </c>
      <c r="L230" s="6">
        <f t="shared" si="9"/>
        <v>0</v>
      </c>
      <c r="M230" s="111">
        <f t="shared" si="10"/>
        <v>0</v>
      </c>
      <c r="N230" s="41">
        <f t="shared" si="11"/>
        <v>0</v>
      </c>
      <c r="O230" s="44">
        <f>IFERROR(VLOOKUP(A230,Stock!$A$5:$M$487,10,0),0)*Stock!F230</f>
        <v>0</v>
      </c>
      <c r="Q230" s="44">
        <f>IFERROR(VLOOKUP(A230,Stock!$A$5:$M$487,10,0),0)*Stock!M230</f>
        <v>0</v>
      </c>
    </row>
    <row r="231" spans="1:17" s="18" customFormat="1" ht="18" customHeight="1" x14ac:dyDescent="0.2">
      <c r="A231" s="10"/>
      <c r="B231" s="9"/>
      <c r="C231" s="9"/>
      <c r="D231" s="9" t="s">
        <v>20</v>
      </c>
      <c r="E231" s="227" t="s">
        <v>5</v>
      </c>
      <c r="F231" s="191"/>
      <c r="G231" s="190">
        <f>SUMIF(Journal!$D$15:$D$446,$B$5:$B$487,Journal!$R$15:$R$446)</f>
        <v>0</v>
      </c>
      <c r="H231" s="50">
        <f>SUMIF(Journal!$D$15:$D$446,$B$5:$B$491,Journal!$J$15:$J$446)</f>
        <v>0</v>
      </c>
      <c r="I231" s="51">
        <f>SUMIF(Journal!$D$15:$D$446,$B$5:$B$491,Journal!$K$15:$K$446)</f>
        <v>0</v>
      </c>
      <c r="J231" s="8">
        <v>30</v>
      </c>
      <c r="K231" s="7">
        <v>24</v>
      </c>
      <c r="L231" s="6">
        <f t="shared" si="9"/>
        <v>0</v>
      </c>
      <c r="M231" s="111">
        <f t="shared" si="10"/>
        <v>0</v>
      </c>
      <c r="N231" s="41">
        <f t="shared" si="11"/>
        <v>0</v>
      </c>
      <c r="O231" s="44">
        <f>IFERROR(VLOOKUP(A231,Stock!$A$5:$M$487,10,0),0)*Stock!F231</f>
        <v>0</v>
      </c>
      <c r="Q231" s="44">
        <f>IFERROR(VLOOKUP(A231,Stock!$A$5:$M$487,10,0),0)*Stock!M231</f>
        <v>0</v>
      </c>
    </row>
    <row r="232" spans="1:17" s="18" customFormat="1" ht="18" customHeight="1" x14ac:dyDescent="0.2">
      <c r="A232" s="14"/>
      <c r="B232" s="13"/>
      <c r="C232" s="13"/>
      <c r="D232" s="13" t="s">
        <v>20</v>
      </c>
      <c r="E232" s="226" t="s">
        <v>5</v>
      </c>
      <c r="F232" s="191"/>
      <c r="G232" s="190">
        <f>SUMIF(Journal!$D$15:$D$446,$B$5:$B$487,Journal!$R$15:$R$446)</f>
        <v>0</v>
      </c>
      <c r="H232" s="50">
        <f>SUMIF(Journal!$D$15:$D$446,$B$5:$B$491,Journal!$J$15:$J$446)</f>
        <v>0</v>
      </c>
      <c r="I232" s="51">
        <f>SUMIF(Journal!$D$15:$D$446,$B$5:$B$491,Journal!$K$15:$K$446)</f>
        <v>0</v>
      </c>
      <c r="J232" s="12">
        <v>20</v>
      </c>
      <c r="K232" s="11">
        <v>16</v>
      </c>
      <c r="L232" s="6">
        <f t="shared" si="9"/>
        <v>0</v>
      </c>
      <c r="M232" s="111">
        <f t="shared" si="10"/>
        <v>0</v>
      </c>
      <c r="N232" s="41">
        <f t="shared" si="11"/>
        <v>0</v>
      </c>
      <c r="O232" s="44">
        <f>IFERROR(VLOOKUP(A232,Stock!$A$5:$M$487,10,0),0)*Stock!F232</f>
        <v>0</v>
      </c>
      <c r="Q232" s="44">
        <f>IFERROR(VLOOKUP(A232,Stock!$A$5:$M$487,10,0),0)*Stock!M232</f>
        <v>0</v>
      </c>
    </row>
    <row r="233" spans="1:17" s="18" customFormat="1" ht="18" customHeight="1" x14ac:dyDescent="0.2">
      <c r="A233" s="10"/>
      <c r="B233" s="9"/>
      <c r="C233" s="9"/>
      <c r="D233" s="9" t="s">
        <v>6</v>
      </c>
      <c r="E233" s="227" t="s">
        <v>5</v>
      </c>
      <c r="F233" s="191"/>
      <c r="G233" s="190">
        <f>SUMIF(Journal!$D$15:$D$446,$B$5:$B$487,Journal!$R$15:$R$446)</f>
        <v>0</v>
      </c>
      <c r="H233" s="50">
        <f>SUMIF(Journal!$D$15:$D$446,$B$5:$B$491,Journal!$J$15:$J$446)</f>
        <v>0</v>
      </c>
      <c r="I233" s="51">
        <f>SUMIF(Journal!$D$15:$D$446,$B$5:$B$491,Journal!$K$15:$K$446)</f>
        <v>0</v>
      </c>
      <c r="J233" s="8">
        <v>18</v>
      </c>
      <c r="K233" s="7">
        <v>14.4</v>
      </c>
      <c r="L233" s="6">
        <f t="shared" si="9"/>
        <v>0</v>
      </c>
      <c r="M233" s="111">
        <f t="shared" si="10"/>
        <v>0</v>
      </c>
      <c r="N233" s="41">
        <f t="shared" si="11"/>
        <v>0</v>
      </c>
      <c r="O233" s="44">
        <f>IFERROR(VLOOKUP(A233,Stock!$A$5:$M$487,10,0),0)*Stock!F233</f>
        <v>0</v>
      </c>
      <c r="Q233" s="44">
        <f>IFERROR(VLOOKUP(A233,Stock!$A$5:$M$487,10,0),0)*Stock!M233</f>
        <v>0</v>
      </c>
    </row>
    <row r="234" spans="1:17" s="18" customFormat="1" ht="18" customHeight="1" x14ac:dyDescent="0.2">
      <c r="A234" s="14"/>
      <c r="B234" s="13"/>
      <c r="C234" s="13"/>
      <c r="D234" s="13" t="s">
        <v>20</v>
      </c>
      <c r="E234" s="226" t="s">
        <v>5</v>
      </c>
      <c r="F234" s="191"/>
      <c r="G234" s="190">
        <f>SUMIF(Journal!$D$15:$D$446,$B$5:$B$487,Journal!$R$15:$R$446)</f>
        <v>0</v>
      </c>
      <c r="H234" s="50">
        <f>SUMIF(Journal!$D$15:$D$446,$B$5:$B$491,Journal!$J$15:$J$446)</f>
        <v>0</v>
      </c>
      <c r="I234" s="51">
        <f>SUMIF(Journal!$D$15:$D$446,$B$5:$B$491,Journal!$K$15:$K$446)</f>
        <v>0</v>
      </c>
      <c r="J234" s="12">
        <v>20</v>
      </c>
      <c r="K234" s="11">
        <v>16</v>
      </c>
      <c r="L234" s="6">
        <f t="shared" si="9"/>
        <v>0</v>
      </c>
      <c r="M234" s="111">
        <f t="shared" si="10"/>
        <v>0</v>
      </c>
      <c r="N234" s="41">
        <f t="shared" si="11"/>
        <v>0</v>
      </c>
      <c r="O234" s="44">
        <f>IFERROR(VLOOKUP(A234,Stock!$A$5:$M$487,10,0),0)*Stock!F234</f>
        <v>0</v>
      </c>
      <c r="Q234" s="44">
        <f>IFERROR(VLOOKUP(A234,Stock!$A$5:$M$487,10,0),0)*Stock!M234</f>
        <v>0</v>
      </c>
    </row>
    <row r="235" spans="1:17" s="18" customFormat="1" ht="18" customHeight="1" x14ac:dyDescent="0.2">
      <c r="A235" s="10"/>
      <c r="B235" s="9"/>
      <c r="C235" s="9"/>
      <c r="D235" s="9" t="s">
        <v>20</v>
      </c>
      <c r="E235" s="227" t="s">
        <v>5</v>
      </c>
      <c r="F235" s="191"/>
      <c r="G235" s="190">
        <f>SUMIF(Journal!$D$15:$D$446,$B$5:$B$487,Journal!$R$15:$R$446)</f>
        <v>0</v>
      </c>
      <c r="H235" s="50">
        <f>SUMIF(Journal!$D$15:$D$446,$B$5:$B$491,Journal!$J$15:$J$446)</f>
        <v>0</v>
      </c>
      <c r="I235" s="51">
        <f>SUMIF(Journal!$D$15:$D$446,$B$5:$B$491,Journal!$K$15:$K$446)</f>
        <v>0</v>
      </c>
      <c r="J235" s="8">
        <v>9</v>
      </c>
      <c r="K235" s="7">
        <v>7.2</v>
      </c>
      <c r="L235" s="6">
        <f t="shared" si="9"/>
        <v>0</v>
      </c>
      <c r="M235" s="111">
        <f t="shared" si="10"/>
        <v>0</v>
      </c>
      <c r="N235" s="41">
        <f t="shared" si="11"/>
        <v>0</v>
      </c>
      <c r="O235" s="44">
        <f>IFERROR(VLOOKUP(A235,Stock!$A$5:$M$487,10,0),0)*Stock!F235</f>
        <v>0</v>
      </c>
      <c r="Q235" s="44">
        <f>IFERROR(VLOOKUP(A235,Stock!$A$5:$M$487,10,0),0)*Stock!M235</f>
        <v>0</v>
      </c>
    </row>
    <row r="236" spans="1:17" s="18" customFormat="1" ht="18" customHeight="1" x14ac:dyDescent="0.2">
      <c r="A236" s="14"/>
      <c r="B236" s="13"/>
      <c r="C236" s="13"/>
      <c r="D236" s="13" t="s">
        <v>20</v>
      </c>
      <c r="E236" s="226" t="s">
        <v>8</v>
      </c>
      <c r="F236" s="191"/>
      <c r="G236" s="190">
        <f>SUMIF(Journal!$D$15:$D$446,$B$5:$B$487,Journal!$R$15:$R$446)</f>
        <v>0</v>
      </c>
      <c r="H236" s="50">
        <f>SUMIF(Journal!$D$15:$D$446,$B$5:$B$491,Journal!$J$15:$J$446)</f>
        <v>0</v>
      </c>
      <c r="I236" s="51">
        <f>SUMIF(Journal!$D$15:$D$446,$B$5:$B$491,Journal!$K$15:$K$446)</f>
        <v>0</v>
      </c>
      <c r="J236" s="12">
        <v>15</v>
      </c>
      <c r="K236" s="11">
        <v>12</v>
      </c>
      <c r="L236" s="6">
        <f t="shared" si="9"/>
        <v>0</v>
      </c>
      <c r="M236" s="111">
        <f t="shared" si="10"/>
        <v>0</v>
      </c>
      <c r="N236" s="41">
        <f t="shared" si="11"/>
        <v>0</v>
      </c>
      <c r="O236" s="44">
        <f>IFERROR(VLOOKUP(A236,Stock!$A$5:$M$487,10,0),0)*Stock!F236</f>
        <v>0</v>
      </c>
      <c r="Q236" s="44">
        <f>IFERROR(VLOOKUP(A236,Stock!$A$5:$M$487,10,0),0)*Stock!M236</f>
        <v>0</v>
      </c>
    </row>
    <row r="237" spans="1:17" s="18" customFormat="1" ht="18" customHeight="1" x14ac:dyDescent="0.2">
      <c r="A237" s="10"/>
      <c r="B237" s="9"/>
      <c r="C237" s="9"/>
      <c r="D237" s="9" t="s">
        <v>20</v>
      </c>
      <c r="E237" s="227" t="s">
        <v>8</v>
      </c>
      <c r="F237" s="191"/>
      <c r="G237" s="190">
        <f>SUMIF(Journal!$D$15:$D$446,$B$5:$B$487,Journal!$R$15:$R$446)</f>
        <v>0</v>
      </c>
      <c r="H237" s="50">
        <f>SUMIF(Journal!$D$15:$D$446,$B$5:$B$491,Journal!$J$15:$J$446)</f>
        <v>0</v>
      </c>
      <c r="I237" s="51">
        <f>SUMIF(Journal!$D$15:$D$446,$B$5:$B$491,Journal!$K$15:$K$446)</f>
        <v>0</v>
      </c>
      <c r="J237" s="8">
        <v>15</v>
      </c>
      <c r="K237" s="7">
        <v>12</v>
      </c>
      <c r="L237" s="6">
        <f t="shared" si="9"/>
        <v>0</v>
      </c>
      <c r="M237" s="111">
        <f t="shared" si="10"/>
        <v>0</v>
      </c>
      <c r="N237" s="41">
        <f t="shared" si="11"/>
        <v>0</v>
      </c>
      <c r="O237" s="44">
        <f>IFERROR(VLOOKUP(A237,Stock!$A$5:$M$487,10,0),0)*Stock!F237</f>
        <v>0</v>
      </c>
      <c r="Q237" s="44">
        <f>IFERROR(VLOOKUP(A237,Stock!$A$5:$M$487,10,0),0)*Stock!M237</f>
        <v>0</v>
      </c>
    </row>
    <row r="238" spans="1:17" s="18" customFormat="1" ht="18" customHeight="1" x14ac:dyDescent="0.2">
      <c r="A238" s="14"/>
      <c r="B238" s="13"/>
      <c r="C238" s="13"/>
      <c r="D238" s="13" t="s">
        <v>20</v>
      </c>
      <c r="E238" s="226" t="s">
        <v>8</v>
      </c>
      <c r="F238" s="191"/>
      <c r="G238" s="190">
        <f>SUMIF(Journal!$D$15:$D$446,$B$5:$B$487,Journal!$R$15:$R$446)</f>
        <v>0</v>
      </c>
      <c r="H238" s="50">
        <f>SUMIF(Journal!$D$15:$D$446,$B$5:$B$491,Journal!$J$15:$J$446)</f>
        <v>0</v>
      </c>
      <c r="I238" s="51">
        <f>SUMIF(Journal!$D$15:$D$446,$B$5:$B$491,Journal!$K$15:$K$446)</f>
        <v>0</v>
      </c>
      <c r="J238" s="12">
        <v>15</v>
      </c>
      <c r="K238" s="11">
        <v>12</v>
      </c>
      <c r="L238" s="6">
        <f t="shared" si="9"/>
        <v>0</v>
      </c>
      <c r="M238" s="111">
        <f t="shared" si="10"/>
        <v>0</v>
      </c>
      <c r="N238" s="41">
        <f t="shared" si="11"/>
        <v>0</v>
      </c>
      <c r="O238" s="44">
        <f>IFERROR(VLOOKUP(A238,Stock!$A$5:$M$487,10,0),0)*Stock!F238</f>
        <v>0</v>
      </c>
      <c r="Q238" s="44">
        <f>IFERROR(VLOOKUP(A238,Stock!$A$5:$M$487,10,0),0)*Stock!M238</f>
        <v>0</v>
      </c>
    </row>
    <row r="239" spans="1:17" s="18" customFormat="1" ht="18" customHeight="1" x14ac:dyDescent="0.2">
      <c r="A239" s="10"/>
      <c r="B239" s="9"/>
      <c r="C239" s="9"/>
      <c r="D239" s="9" t="s">
        <v>20</v>
      </c>
      <c r="E239" s="227" t="s">
        <v>8</v>
      </c>
      <c r="F239" s="191"/>
      <c r="G239" s="190">
        <f>SUMIF(Journal!$D$15:$D$446,$B$5:$B$487,Journal!$R$15:$R$446)</f>
        <v>0</v>
      </c>
      <c r="H239" s="50">
        <f>SUMIF(Journal!$D$15:$D$446,$B$5:$B$491,Journal!$J$15:$J$446)</f>
        <v>0</v>
      </c>
      <c r="I239" s="51">
        <f>SUMIF(Journal!$D$15:$D$446,$B$5:$B$491,Journal!$K$15:$K$446)</f>
        <v>0</v>
      </c>
      <c r="J239" s="8">
        <v>15</v>
      </c>
      <c r="K239" s="7">
        <v>12</v>
      </c>
      <c r="L239" s="6">
        <f t="shared" si="9"/>
        <v>0</v>
      </c>
      <c r="M239" s="111">
        <f t="shared" si="10"/>
        <v>0</v>
      </c>
      <c r="N239" s="41">
        <f t="shared" si="11"/>
        <v>0</v>
      </c>
      <c r="O239" s="44">
        <f>IFERROR(VLOOKUP(A239,Stock!$A$5:$M$487,10,0),0)*Stock!F239</f>
        <v>0</v>
      </c>
      <c r="Q239" s="44">
        <f>IFERROR(VLOOKUP(A239,Stock!$A$5:$M$487,10,0),0)*Stock!M239</f>
        <v>0</v>
      </c>
    </row>
    <row r="240" spans="1:17" s="18" customFormat="1" ht="18" customHeight="1" x14ac:dyDescent="0.2">
      <c r="A240" s="14"/>
      <c r="B240" s="13"/>
      <c r="C240" s="13"/>
      <c r="D240" s="13" t="s">
        <v>20</v>
      </c>
      <c r="E240" s="226" t="s">
        <v>8</v>
      </c>
      <c r="F240" s="191"/>
      <c r="G240" s="190">
        <f>SUMIF(Journal!$D$15:$D$446,$B$5:$B$487,Journal!$R$15:$R$446)</f>
        <v>0</v>
      </c>
      <c r="H240" s="50">
        <f>SUMIF(Journal!$D$15:$D$446,$B$5:$B$491,Journal!$J$15:$J$446)</f>
        <v>0</v>
      </c>
      <c r="I240" s="51">
        <f>SUMIF(Journal!$D$15:$D$446,$B$5:$B$491,Journal!$K$15:$K$446)</f>
        <v>0</v>
      </c>
      <c r="J240" s="12">
        <v>15</v>
      </c>
      <c r="K240" s="11">
        <v>12</v>
      </c>
      <c r="L240" s="6">
        <f t="shared" si="9"/>
        <v>0</v>
      </c>
      <c r="M240" s="111">
        <f t="shared" si="10"/>
        <v>0</v>
      </c>
      <c r="N240" s="41">
        <f t="shared" si="11"/>
        <v>0</v>
      </c>
      <c r="O240" s="44">
        <f>IFERROR(VLOOKUP(A240,Stock!$A$5:$M$487,10,0),0)*Stock!F240</f>
        <v>0</v>
      </c>
      <c r="Q240" s="44">
        <f>IFERROR(VLOOKUP(A240,Stock!$A$5:$M$487,10,0),0)*Stock!M240</f>
        <v>0</v>
      </c>
    </row>
    <row r="241" spans="1:17" s="18" customFormat="1" ht="18" customHeight="1" x14ac:dyDescent="0.2">
      <c r="A241" s="10"/>
      <c r="B241" s="9"/>
      <c r="C241" s="9"/>
      <c r="D241" s="9" t="s">
        <v>16</v>
      </c>
      <c r="E241" s="227" t="s">
        <v>8</v>
      </c>
      <c r="F241" s="191"/>
      <c r="G241" s="190">
        <f>SUMIF(Journal!$D$15:$D$446,$B$5:$B$487,Journal!$R$15:$R$446)</f>
        <v>0</v>
      </c>
      <c r="H241" s="50">
        <f>SUMIF(Journal!$D$15:$D$446,$B$5:$B$491,Journal!$J$15:$J$446)</f>
        <v>0</v>
      </c>
      <c r="I241" s="51">
        <f>SUMIF(Journal!$D$15:$D$446,$B$5:$B$491,Journal!$K$15:$K$446)</f>
        <v>0</v>
      </c>
      <c r="J241" s="8">
        <v>12</v>
      </c>
      <c r="K241" s="7">
        <v>9.6</v>
      </c>
      <c r="L241" s="6">
        <f t="shared" si="9"/>
        <v>0</v>
      </c>
      <c r="M241" s="111">
        <f t="shared" si="10"/>
        <v>0</v>
      </c>
      <c r="N241" s="41">
        <f t="shared" si="11"/>
        <v>0</v>
      </c>
      <c r="O241" s="44">
        <f>IFERROR(VLOOKUP(A241,Stock!$A$5:$M$487,10,0),0)*Stock!F241</f>
        <v>0</v>
      </c>
      <c r="Q241" s="44">
        <f>IFERROR(VLOOKUP(A241,Stock!$A$5:$M$487,10,0),0)*Stock!M241</f>
        <v>0</v>
      </c>
    </row>
    <row r="242" spans="1:17" s="18" customFormat="1" ht="18" customHeight="1" x14ac:dyDescent="0.2">
      <c r="A242" s="14"/>
      <c r="B242" s="13"/>
      <c r="C242" s="20"/>
      <c r="D242" s="13" t="s">
        <v>20</v>
      </c>
      <c r="E242" s="226" t="s">
        <v>5</v>
      </c>
      <c r="F242" s="191"/>
      <c r="G242" s="190">
        <f>SUMIF(Journal!$D$15:$D$446,$B$5:$B$487,Journal!$R$15:$R$446)</f>
        <v>0</v>
      </c>
      <c r="H242" s="50">
        <f>SUMIF(Journal!$D$15:$D$446,$B$5:$B$491,Journal!$J$15:$J$446)</f>
        <v>0</v>
      </c>
      <c r="I242" s="51">
        <f>SUMIF(Journal!$D$15:$D$446,$B$5:$B$491,Journal!$K$15:$K$446)</f>
        <v>0</v>
      </c>
      <c r="J242" s="12">
        <v>20</v>
      </c>
      <c r="K242" s="11">
        <v>16</v>
      </c>
      <c r="L242" s="6">
        <f t="shared" si="9"/>
        <v>0</v>
      </c>
      <c r="M242" s="111">
        <f t="shared" si="10"/>
        <v>0</v>
      </c>
      <c r="N242" s="41">
        <f t="shared" si="11"/>
        <v>0</v>
      </c>
      <c r="O242" s="44">
        <f>IFERROR(VLOOKUP(A242,Stock!$A$5:$M$487,10,0),0)*Stock!F242</f>
        <v>0</v>
      </c>
      <c r="Q242" s="44">
        <f>IFERROR(VLOOKUP(A242,Stock!$A$5:$M$487,10,0),0)*Stock!M242</f>
        <v>0</v>
      </c>
    </row>
    <row r="243" spans="1:17" s="18" customFormat="1" ht="18" customHeight="1" x14ac:dyDescent="0.2">
      <c r="A243" s="10"/>
      <c r="B243" s="9"/>
      <c r="C243" s="9"/>
      <c r="D243" s="9" t="s">
        <v>10</v>
      </c>
      <c r="E243" s="227" t="s">
        <v>8</v>
      </c>
      <c r="F243" s="191"/>
      <c r="G243" s="190">
        <f>SUMIF(Journal!$D$15:$D$446,$B$5:$B$487,Journal!$R$15:$R$446)</f>
        <v>0</v>
      </c>
      <c r="H243" s="50">
        <f>SUMIF(Journal!$D$15:$D$446,$B$5:$B$491,Journal!$J$15:$J$446)</f>
        <v>0</v>
      </c>
      <c r="I243" s="51">
        <f>SUMIF(Journal!$D$15:$D$446,$B$5:$B$491,Journal!$K$15:$K$446)</f>
        <v>0</v>
      </c>
      <c r="J243" s="8">
        <v>24</v>
      </c>
      <c r="K243" s="7">
        <v>19.2</v>
      </c>
      <c r="L243" s="6">
        <f t="shared" si="9"/>
        <v>0</v>
      </c>
      <c r="M243" s="111">
        <f t="shared" si="10"/>
        <v>0</v>
      </c>
      <c r="N243" s="41">
        <f t="shared" si="11"/>
        <v>0</v>
      </c>
      <c r="O243" s="44">
        <f>IFERROR(VLOOKUP(A243,Stock!$A$5:$M$487,10,0),0)*Stock!F243</f>
        <v>0</v>
      </c>
      <c r="Q243" s="44">
        <f>IFERROR(VLOOKUP(A243,Stock!$A$5:$M$487,10,0),0)*Stock!M243</f>
        <v>0</v>
      </c>
    </row>
    <row r="244" spans="1:17" s="18" customFormat="1" ht="18" customHeight="1" x14ac:dyDescent="0.2">
      <c r="A244" s="14"/>
      <c r="B244" s="13"/>
      <c r="C244" s="13"/>
      <c r="D244" s="13" t="s">
        <v>20</v>
      </c>
      <c r="E244" s="226" t="s">
        <v>8</v>
      </c>
      <c r="F244" s="191"/>
      <c r="G244" s="190">
        <f>SUMIF(Journal!$D$15:$D$446,$B$5:$B$487,Journal!$R$15:$R$446)</f>
        <v>0</v>
      </c>
      <c r="H244" s="50">
        <f>SUMIF(Journal!$D$15:$D$446,$B$5:$B$491,Journal!$J$15:$J$446)</f>
        <v>0</v>
      </c>
      <c r="I244" s="51">
        <f>SUMIF(Journal!$D$15:$D$446,$B$5:$B$491,Journal!$K$15:$K$446)</f>
        <v>0</v>
      </c>
      <c r="J244" s="12">
        <v>12</v>
      </c>
      <c r="K244" s="11">
        <v>9.6</v>
      </c>
      <c r="L244" s="6">
        <f t="shared" si="9"/>
        <v>0</v>
      </c>
      <c r="M244" s="111">
        <f t="shared" si="10"/>
        <v>0</v>
      </c>
      <c r="N244" s="41">
        <f t="shared" si="11"/>
        <v>0</v>
      </c>
      <c r="O244" s="44">
        <f>IFERROR(VLOOKUP(A244,Stock!$A$5:$M$487,10,0),0)*Stock!F244</f>
        <v>0</v>
      </c>
      <c r="Q244" s="44">
        <f>IFERROR(VLOOKUP(A244,Stock!$A$5:$M$487,10,0),0)*Stock!M244</f>
        <v>0</v>
      </c>
    </row>
    <row r="245" spans="1:17" s="18" customFormat="1" ht="18" customHeight="1" x14ac:dyDescent="0.2">
      <c r="A245" s="10"/>
      <c r="B245" s="9"/>
      <c r="C245" s="9"/>
      <c r="D245" s="9" t="s">
        <v>20</v>
      </c>
      <c r="E245" s="227" t="s">
        <v>8</v>
      </c>
      <c r="F245" s="191"/>
      <c r="G245" s="190">
        <f>SUMIF(Journal!$D$15:$D$446,$B$5:$B$487,Journal!$R$15:$R$446)</f>
        <v>0</v>
      </c>
      <c r="H245" s="50">
        <f>SUMIF(Journal!$D$15:$D$446,$B$5:$B$491,Journal!$J$15:$J$446)</f>
        <v>0</v>
      </c>
      <c r="I245" s="51">
        <f>SUMIF(Journal!$D$15:$D$446,$B$5:$B$491,Journal!$K$15:$K$446)</f>
        <v>0</v>
      </c>
      <c r="J245" s="8">
        <v>18</v>
      </c>
      <c r="K245" s="7">
        <v>14.4</v>
      </c>
      <c r="L245" s="6">
        <f t="shared" si="9"/>
        <v>0</v>
      </c>
      <c r="M245" s="111">
        <f t="shared" si="10"/>
        <v>0</v>
      </c>
      <c r="N245" s="41">
        <f t="shared" si="11"/>
        <v>0</v>
      </c>
      <c r="O245" s="44">
        <f>IFERROR(VLOOKUP(A245,Stock!$A$5:$M$487,10,0),0)*Stock!F245</f>
        <v>0</v>
      </c>
      <c r="Q245" s="44">
        <f>IFERROR(VLOOKUP(A245,Stock!$A$5:$M$487,10,0),0)*Stock!M245</f>
        <v>0</v>
      </c>
    </row>
    <row r="246" spans="1:17" s="18" customFormat="1" ht="18" customHeight="1" x14ac:dyDescent="0.2">
      <c r="A246" s="14"/>
      <c r="B246" s="13"/>
      <c r="C246" s="13"/>
      <c r="D246" s="13" t="s">
        <v>20</v>
      </c>
      <c r="E246" s="226" t="s">
        <v>5</v>
      </c>
      <c r="F246" s="191"/>
      <c r="G246" s="190">
        <f>SUMIF(Journal!$D$15:$D$446,$B$5:$B$487,Journal!$R$15:$R$446)</f>
        <v>0</v>
      </c>
      <c r="H246" s="50">
        <f>SUMIF(Journal!$D$15:$D$446,$B$5:$B$491,Journal!$J$15:$J$446)</f>
        <v>0</v>
      </c>
      <c r="I246" s="51">
        <f>SUMIF(Journal!$D$15:$D$446,$B$5:$B$491,Journal!$K$15:$K$446)</f>
        <v>0</v>
      </c>
      <c r="J246" s="12">
        <v>3</v>
      </c>
      <c r="K246" s="11">
        <v>2.4</v>
      </c>
      <c r="L246" s="6">
        <f t="shared" si="9"/>
        <v>0</v>
      </c>
      <c r="M246" s="111">
        <f t="shared" si="10"/>
        <v>0</v>
      </c>
      <c r="N246" s="41">
        <f t="shared" si="11"/>
        <v>0</v>
      </c>
      <c r="O246" s="44">
        <f>IFERROR(VLOOKUP(A246,Stock!$A$5:$M$487,10,0),0)*Stock!F246</f>
        <v>0</v>
      </c>
      <c r="Q246" s="44">
        <f>IFERROR(VLOOKUP(A246,Stock!$A$5:$M$487,10,0),0)*Stock!M246</f>
        <v>0</v>
      </c>
    </row>
    <row r="247" spans="1:17" s="18" customFormat="1" ht="18" customHeight="1" x14ac:dyDescent="0.2">
      <c r="A247" s="10"/>
      <c r="B247" s="9"/>
      <c r="C247" s="9"/>
      <c r="D247" s="9" t="s">
        <v>20</v>
      </c>
      <c r="E247" s="227" t="s">
        <v>5</v>
      </c>
      <c r="F247" s="191"/>
      <c r="G247" s="190">
        <f>SUMIF(Journal!$D$15:$D$446,$B$5:$B$487,Journal!$R$15:$R$446)</f>
        <v>0</v>
      </c>
      <c r="H247" s="50">
        <f>SUMIF(Journal!$D$15:$D$446,$B$5:$B$491,Journal!$J$15:$J$446)</f>
        <v>0</v>
      </c>
      <c r="I247" s="51">
        <f>SUMIF(Journal!$D$15:$D$446,$B$5:$B$491,Journal!$K$15:$K$446)</f>
        <v>0</v>
      </c>
      <c r="J247" s="8">
        <v>3</v>
      </c>
      <c r="K247" s="7">
        <v>2.4</v>
      </c>
      <c r="L247" s="6">
        <f t="shared" si="9"/>
        <v>0</v>
      </c>
      <c r="M247" s="111">
        <f t="shared" si="10"/>
        <v>0</v>
      </c>
      <c r="N247" s="41">
        <f t="shared" si="11"/>
        <v>0</v>
      </c>
      <c r="O247" s="44">
        <f>IFERROR(VLOOKUP(A247,Stock!$A$5:$M$487,10,0),0)*Stock!F247</f>
        <v>0</v>
      </c>
      <c r="Q247" s="44">
        <f>IFERROR(VLOOKUP(A247,Stock!$A$5:$M$487,10,0),0)*Stock!M247</f>
        <v>0</v>
      </c>
    </row>
    <row r="248" spans="1:17" s="18" customFormat="1" ht="18" customHeight="1" x14ac:dyDescent="0.2">
      <c r="A248" s="14"/>
      <c r="B248" s="13"/>
      <c r="C248" s="13"/>
      <c r="D248" s="13" t="s">
        <v>45</v>
      </c>
      <c r="E248" s="226" t="s">
        <v>8</v>
      </c>
      <c r="F248" s="191"/>
      <c r="G248" s="190">
        <f>SUMIF(Journal!$D$15:$D$446,$B$5:$B$487,Journal!$R$15:$R$446)</f>
        <v>0</v>
      </c>
      <c r="H248" s="50">
        <f>SUMIF(Journal!$D$15:$D$446,$B$5:$B$491,Journal!$J$15:$J$446)</f>
        <v>0</v>
      </c>
      <c r="I248" s="51">
        <f>SUMIF(Journal!$D$15:$D$446,$B$5:$B$491,Journal!$K$15:$K$446)</f>
        <v>0</v>
      </c>
      <c r="J248" s="12">
        <v>12</v>
      </c>
      <c r="K248" s="11">
        <v>9.6</v>
      </c>
      <c r="L248" s="6">
        <f t="shared" si="9"/>
        <v>0</v>
      </c>
      <c r="M248" s="111">
        <f t="shared" si="10"/>
        <v>0</v>
      </c>
      <c r="N248" s="41">
        <f t="shared" si="11"/>
        <v>0</v>
      </c>
      <c r="O248" s="44">
        <f>IFERROR(VLOOKUP(A248,Stock!$A$5:$M$487,10,0),0)*Stock!F248</f>
        <v>0</v>
      </c>
      <c r="Q248" s="44">
        <f>IFERROR(VLOOKUP(A248,Stock!$A$5:$M$487,10,0),0)*Stock!M248</f>
        <v>0</v>
      </c>
    </row>
    <row r="249" spans="1:17" s="18" customFormat="1" ht="18" customHeight="1" x14ac:dyDescent="0.2">
      <c r="A249" s="10"/>
      <c r="B249" s="9"/>
      <c r="C249" s="9"/>
      <c r="D249" s="9" t="s">
        <v>10</v>
      </c>
      <c r="E249" s="227" t="s">
        <v>8</v>
      </c>
      <c r="F249" s="191"/>
      <c r="G249" s="190">
        <f>SUMIF(Journal!$D$15:$D$446,$B$5:$B$487,Journal!$R$15:$R$446)</f>
        <v>0</v>
      </c>
      <c r="H249" s="50">
        <f>SUMIF(Journal!$D$15:$D$446,$B$5:$B$491,Journal!$J$15:$J$446)</f>
        <v>0</v>
      </c>
      <c r="I249" s="51">
        <f>SUMIF(Journal!$D$15:$D$446,$B$5:$B$491,Journal!$K$15:$K$446)</f>
        <v>0</v>
      </c>
      <c r="J249" s="8">
        <v>12</v>
      </c>
      <c r="K249" s="7">
        <v>9.6</v>
      </c>
      <c r="L249" s="6">
        <f t="shared" si="9"/>
        <v>0</v>
      </c>
      <c r="M249" s="111">
        <f t="shared" si="10"/>
        <v>0</v>
      </c>
      <c r="N249" s="41">
        <f t="shared" si="11"/>
        <v>0</v>
      </c>
      <c r="O249" s="44">
        <f>IFERROR(VLOOKUP(A249,Stock!$A$5:$M$487,10,0),0)*Stock!F249</f>
        <v>0</v>
      </c>
      <c r="Q249" s="44">
        <f>IFERROR(VLOOKUP(A249,Stock!$A$5:$M$487,10,0),0)*Stock!M249</f>
        <v>0</v>
      </c>
    </row>
    <row r="250" spans="1:17" s="18" customFormat="1" ht="18" customHeight="1" x14ac:dyDescent="0.2">
      <c r="A250" s="14"/>
      <c r="B250" s="13"/>
      <c r="C250" s="13"/>
      <c r="D250" s="13" t="s">
        <v>44</v>
      </c>
      <c r="E250" s="226" t="s">
        <v>8</v>
      </c>
      <c r="F250" s="191"/>
      <c r="G250" s="190">
        <f>SUMIF(Journal!$D$15:$D$446,$B$5:$B$487,Journal!$R$15:$R$446)</f>
        <v>0</v>
      </c>
      <c r="H250" s="50">
        <f>SUMIF(Journal!$D$15:$D$446,$B$5:$B$491,Journal!$J$15:$J$446)</f>
        <v>0</v>
      </c>
      <c r="I250" s="51">
        <f>SUMIF(Journal!$D$15:$D$446,$B$5:$B$491,Journal!$K$15:$K$446)</f>
        <v>0</v>
      </c>
      <c r="J250" s="12">
        <v>24</v>
      </c>
      <c r="K250" s="11">
        <v>19.2</v>
      </c>
      <c r="L250" s="6">
        <f t="shared" si="9"/>
        <v>0</v>
      </c>
      <c r="M250" s="111">
        <f t="shared" si="10"/>
        <v>0</v>
      </c>
      <c r="N250" s="41">
        <f t="shared" si="11"/>
        <v>0</v>
      </c>
      <c r="O250" s="44">
        <f>IFERROR(VLOOKUP(A250,Stock!$A$5:$M$487,10,0),0)*Stock!F250</f>
        <v>0</v>
      </c>
      <c r="Q250" s="44">
        <f>IFERROR(VLOOKUP(A250,Stock!$A$5:$M$487,10,0),0)*Stock!M250</f>
        <v>0</v>
      </c>
    </row>
    <row r="251" spans="1:17" s="18" customFormat="1" ht="18" customHeight="1" x14ac:dyDescent="0.2">
      <c r="A251" s="10"/>
      <c r="B251" s="9"/>
      <c r="C251" s="19"/>
      <c r="D251" s="9" t="s">
        <v>14</v>
      </c>
      <c r="E251" s="227" t="s">
        <v>8</v>
      </c>
      <c r="F251" s="191"/>
      <c r="G251" s="190">
        <f>SUMIF(Journal!$D$15:$D$446,$B$5:$B$487,Journal!$R$15:$R$446)</f>
        <v>0</v>
      </c>
      <c r="H251" s="50">
        <f>SUMIF(Journal!$D$15:$D$446,$B$5:$B$491,Journal!$J$15:$J$446)</f>
        <v>0</v>
      </c>
      <c r="I251" s="51">
        <f>SUMIF(Journal!$D$15:$D$446,$B$5:$B$491,Journal!$K$15:$K$446)</f>
        <v>0</v>
      </c>
      <c r="J251" s="8">
        <v>12</v>
      </c>
      <c r="K251" s="7">
        <v>9.6</v>
      </c>
      <c r="L251" s="6">
        <f t="shared" si="9"/>
        <v>0</v>
      </c>
      <c r="M251" s="111">
        <f t="shared" si="10"/>
        <v>0</v>
      </c>
      <c r="N251" s="41">
        <f t="shared" si="11"/>
        <v>0</v>
      </c>
      <c r="O251" s="44">
        <f>IFERROR(VLOOKUP(A251,Stock!$A$5:$M$487,10,0),0)*Stock!F251</f>
        <v>0</v>
      </c>
      <c r="Q251" s="44">
        <f>IFERROR(VLOOKUP(A251,Stock!$A$5:$M$487,10,0),0)*Stock!M251</f>
        <v>0</v>
      </c>
    </row>
    <row r="252" spans="1:17" s="18" customFormat="1" ht="18" customHeight="1" x14ac:dyDescent="0.2">
      <c r="A252" s="14"/>
      <c r="B252" s="13"/>
      <c r="C252" s="13"/>
      <c r="D252" s="13" t="s">
        <v>10</v>
      </c>
      <c r="E252" s="226" t="s">
        <v>8</v>
      </c>
      <c r="F252" s="191"/>
      <c r="G252" s="190">
        <f>SUMIF(Journal!$D$15:$D$446,$B$5:$B$487,Journal!$R$15:$R$446)</f>
        <v>0</v>
      </c>
      <c r="H252" s="50">
        <f>SUMIF(Journal!$D$15:$D$446,$B$5:$B$491,Journal!$J$15:$J$446)</f>
        <v>0</v>
      </c>
      <c r="I252" s="51">
        <f>SUMIF(Journal!$D$15:$D$446,$B$5:$B$491,Journal!$K$15:$K$446)</f>
        <v>0</v>
      </c>
      <c r="J252" s="12">
        <v>24</v>
      </c>
      <c r="K252" s="11">
        <v>19.2</v>
      </c>
      <c r="L252" s="6">
        <f t="shared" si="9"/>
        <v>0</v>
      </c>
      <c r="M252" s="111">
        <f t="shared" si="10"/>
        <v>0</v>
      </c>
      <c r="N252" s="41">
        <f t="shared" si="11"/>
        <v>0</v>
      </c>
      <c r="O252" s="44">
        <f>IFERROR(VLOOKUP(A252,Stock!$A$5:$M$487,10,0),0)*Stock!F252</f>
        <v>0</v>
      </c>
      <c r="Q252" s="44">
        <f>IFERROR(VLOOKUP(A252,Stock!$A$5:$M$487,10,0),0)*Stock!M252</f>
        <v>0</v>
      </c>
    </row>
    <row r="253" spans="1:17" s="18" customFormat="1" ht="18" customHeight="1" x14ac:dyDescent="0.2">
      <c r="A253" s="10"/>
      <c r="B253" s="9"/>
      <c r="C253" s="9"/>
      <c r="D253" s="9" t="s">
        <v>17</v>
      </c>
      <c r="E253" s="227" t="s">
        <v>8</v>
      </c>
      <c r="F253" s="191"/>
      <c r="G253" s="190">
        <f>SUMIF(Journal!$D$15:$D$446,$B$5:$B$487,Journal!$R$15:$R$446)</f>
        <v>0</v>
      </c>
      <c r="H253" s="50">
        <f>SUMIF(Journal!$D$15:$D$446,$B$5:$B$491,Journal!$J$15:$J$446)</f>
        <v>0</v>
      </c>
      <c r="I253" s="51">
        <f>SUMIF(Journal!$D$15:$D$446,$B$5:$B$491,Journal!$K$15:$K$446)</f>
        <v>0</v>
      </c>
      <c r="J253" s="8">
        <v>6</v>
      </c>
      <c r="K253" s="7">
        <v>4.8</v>
      </c>
      <c r="L253" s="6">
        <f t="shared" si="9"/>
        <v>0</v>
      </c>
      <c r="M253" s="111">
        <f t="shared" si="10"/>
        <v>0</v>
      </c>
      <c r="N253" s="41">
        <f t="shared" si="11"/>
        <v>0</v>
      </c>
      <c r="O253" s="44">
        <f>IFERROR(VLOOKUP(A253,Stock!$A$5:$M$487,10,0),0)*Stock!F253</f>
        <v>0</v>
      </c>
      <c r="Q253" s="44">
        <f>IFERROR(VLOOKUP(A253,Stock!$A$5:$M$487,10,0),0)*Stock!M253</f>
        <v>0</v>
      </c>
    </row>
    <row r="254" spans="1:17" s="18" customFormat="1" ht="18" customHeight="1" x14ac:dyDescent="0.2">
      <c r="A254" s="14"/>
      <c r="B254" s="13"/>
      <c r="C254" s="20"/>
      <c r="D254" s="13" t="s">
        <v>20</v>
      </c>
      <c r="E254" s="226" t="s">
        <v>8</v>
      </c>
      <c r="F254" s="191"/>
      <c r="G254" s="190">
        <f>SUMIF(Journal!$D$15:$D$446,$B$5:$B$487,Journal!$R$15:$R$446)</f>
        <v>0</v>
      </c>
      <c r="H254" s="50">
        <f>SUMIF(Journal!$D$15:$D$446,$B$5:$B$491,Journal!$J$15:$J$446)</f>
        <v>0</v>
      </c>
      <c r="I254" s="51">
        <f>SUMIF(Journal!$D$15:$D$446,$B$5:$B$491,Journal!$K$15:$K$446)</f>
        <v>0</v>
      </c>
      <c r="J254" s="12">
        <v>40</v>
      </c>
      <c r="K254" s="11">
        <v>32</v>
      </c>
      <c r="L254" s="6">
        <f t="shared" si="9"/>
        <v>0</v>
      </c>
      <c r="M254" s="111">
        <f t="shared" si="10"/>
        <v>0</v>
      </c>
      <c r="N254" s="41">
        <f t="shared" si="11"/>
        <v>0</v>
      </c>
      <c r="O254" s="44">
        <f>IFERROR(VLOOKUP(A254,Stock!$A$5:$M$487,10,0),0)*Stock!F254</f>
        <v>0</v>
      </c>
      <c r="Q254" s="44">
        <f>IFERROR(VLOOKUP(A254,Stock!$A$5:$M$487,10,0),0)*Stock!M254</f>
        <v>0</v>
      </c>
    </row>
    <row r="255" spans="1:17" s="18" customFormat="1" ht="18" customHeight="1" x14ac:dyDescent="0.2">
      <c r="A255" s="10"/>
      <c r="B255" s="9"/>
      <c r="C255" s="19"/>
      <c r="D255" s="9" t="s">
        <v>20</v>
      </c>
      <c r="E255" s="227" t="s">
        <v>8</v>
      </c>
      <c r="F255" s="191"/>
      <c r="G255" s="190">
        <f>SUMIF(Journal!$D$15:$D$446,$B$5:$B$487,Journal!$R$15:$R$446)</f>
        <v>0</v>
      </c>
      <c r="H255" s="50">
        <f>SUMIF(Journal!$D$15:$D$446,$B$5:$B$491,Journal!$J$15:$J$446)</f>
        <v>0</v>
      </c>
      <c r="I255" s="51">
        <f>SUMIF(Journal!$D$15:$D$446,$B$5:$B$491,Journal!$K$15:$K$446)</f>
        <v>0</v>
      </c>
      <c r="J255" s="8">
        <v>10</v>
      </c>
      <c r="K255" s="7">
        <v>8</v>
      </c>
      <c r="L255" s="6">
        <f t="shared" si="9"/>
        <v>0</v>
      </c>
      <c r="M255" s="111">
        <f t="shared" si="10"/>
        <v>0</v>
      </c>
      <c r="N255" s="41">
        <f t="shared" si="11"/>
        <v>0</v>
      </c>
      <c r="O255" s="44">
        <f>IFERROR(VLOOKUP(A255,Stock!$A$5:$M$487,10,0),0)*Stock!F255</f>
        <v>0</v>
      </c>
      <c r="Q255" s="44">
        <f>IFERROR(VLOOKUP(A255,Stock!$A$5:$M$487,10,0),0)*Stock!M255</f>
        <v>0</v>
      </c>
    </row>
    <row r="256" spans="1:17" s="18" customFormat="1" ht="18" customHeight="1" x14ac:dyDescent="0.2">
      <c r="A256" s="14"/>
      <c r="B256" s="13"/>
      <c r="C256" s="20"/>
      <c r="D256" s="13" t="s">
        <v>20</v>
      </c>
      <c r="E256" s="226" t="s">
        <v>8</v>
      </c>
      <c r="F256" s="191"/>
      <c r="G256" s="190">
        <f>SUMIF(Journal!$D$15:$D$446,$B$5:$B$487,Journal!$R$15:$R$446)</f>
        <v>0</v>
      </c>
      <c r="H256" s="50">
        <f>SUMIF(Journal!$D$15:$D$446,$B$5:$B$491,Journal!$J$15:$J$446)</f>
        <v>0</v>
      </c>
      <c r="I256" s="51">
        <f>SUMIF(Journal!$D$15:$D$446,$B$5:$B$491,Journal!$K$15:$K$446)</f>
        <v>0</v>
      </c>
      <c r="J256" s="12">
        <v>5</v>
      </c>
      <c r="K256" s="11">
        <v>4</v>
      </c>
      <c r="L256" s="6">
        <f t="shared" si="9"/>
        <v>0</v>
      </c>
      <c r="M256" s="111">
        <f t="shared" si="10"/>
        <v>0</v>
      </c>
      <c r="N256" s="41">
        <f t="shared" si="11"/>
        <v>0</v>
      </c>
      <c r="O256" s="44">
        <f>IFERROR(VLOOKUP(A256,Stock!$A$5:$M$487,10,0),0)*Stock!F256</f>
        <v>0</v>
      </c>
      <c r="Q256" s="44">
        <f>IFERROR(VLOOKUP(A256,Stock!$A$5:$M$487,10,0),0)*Stock!M256</f>
        <v>0</v>
      </c>
    </row>
    <row r="257" spans="1:17" s="18" customFormat="1" ht="18" customHeight="1" x14ac:dyDescent="0.2">
      <c r="A257" s="10"/>
      <c r="B257" s="9"/>
      <c r="C257" s="9"/>
      <c r="D257" s="9" t="s">
        <v>20</v>
      </c>
      <c r="E257" s="227" t="s">
        <v>8</v>
      </c>
      <c r="F257" s="191"/>
      <c r="G257" s="190">
        <f>SUMIF(Journal!$D$15:$D$446,$B$5:$B$487,Journal!$R$15:$R$446)</f>
        <v>0</v>
      </c>
      <c r="H257" s="50">
        <f>SUMIF(Journal!$D$15:$D$446,$B$5:$B$491,Journal!$J$15:$J$446)</f>
        <v>0</v>
      </c>
      <c r="I257" s="51">
        <f>SUMIF(Journal!$D$15:$D$446,$B$5:$B$491,Journal!$K$15:$K$446)</f>
        <v>0</v>
      </c>
      <c r="J257" s="8">
        <v>10</v>
      </c>
      <c r="K257" s="7">
        <v>8</v>
      </c>
      <c r="L257" s="6">
        <f t="shared" si="9"/>
        <v>0</v>
      </c>
      <c r="M257" s="111">
        <f t="shared" si="10"/>
        <v>0</v>
      </c>
      <c r="N257" s="41">
        <f t="shared" si="11"/>
        <v>0</v>
      </c>
      <c r="O257" s="44">
        <f>IFERROR(VLOOKUP(A257,Stock!$A$5:$M$487,10,0),0)*Stock!F257</f>
        <v>0</v>
      </c>
      <c r="Q257" s="44">
        <f>IFERROR(VLOOKUP(A257,Stock!$A$5:$M$487,10,0),0)*Stock!M257</f>
        <v>0</v>
      </c>
    </row>
    <row r="258" spans="1:17" s="18" customFormat="1" ht="18" customHeight="1" x14ac:dyDescent="0.2">
      <c r="A258" s="14"/>
      <c r="B258" s="13"/>
      <c r="C258" s="13"/>
      <c r="D258" s="13" t="s">
        <v>20</v>
      </c>
      <c r="E258" s="226" t="s">
        <v>8</v>
      </c>
      <c r="F258" s="191"/>
      <c r="G258" s="190">
        <f>SUMIF(Journal!$D$15:$D$446,$B$5:$B$487,Journal!$R$15:$R$446)</f>
        <v>0</v>
      </c>
      <c r="H258" s="50">
        <f>SUMIF(Journal!$D$15:$D$446,$B$5:$B$491,Journal!$J$15:$J$446)</f>
        <v>0</v>
      </c>
      <c r="I258" s="51">
        <f>SUMIF(Journal!$D$15:$D$446,$B$5:$B$491,Journal!$K$15:$K$446)</f>
        <v>0</v>
      </c>
      <c r="J258" s="12">
        <v>12</v>
      </c>
      <c r="K258" s="11">
        <v>9.6</v>
      </c>
      <c r="L258" s="6">
        <f t="shared" si="9"/>
        <v>0</v>
      </c>
      <c r="M258" s="111">
        <f t="shared" si="10"/>
        <v>0</v>
      </c>
      <c r="N258" s="41">
        <f t="shared" si="11"/>
        <v>0</v>
      </c>
      <c r="O258" s="44">
        <f>IFERROR(VLOOKUP(A258,Stock!$A$5:$M$487,10,0),0)*Stock!F258</f>
        <v>0</v>
      </c>
      <c r="Q258" s="44">
        <f>IFERROR(VLOOKUP(A258,Stock!$A$5:$M$487,10,0),0)*Stock!M258</f>
        <v>0</v>
      </c>
    </row>
    <row r="259" spans="1:17" s="18" customFormat="1" ht="18" customHeight="1" x14ac:dyDescent="0.2">
      <c r="A259" s="10"/>
      <c r="B259" s="9"/>
      <c r="C259" s="9"/>
      <c r="D259" s="9" t="s">
        <v>20</v>
      </c>
      <c r="E259" s="227" t="s">
        <v>5</v>
      </c>
      <c r="F259" s="191"/>
      <c r="G259" s="190">
        <f>SUMIF(Journal!$D$15:$D$446,$B$5:$B$487,Journal!$R$15:$R$446)</f>
        <v>0</v>
      </c>
      <c r="H259" s="50">
        <f>SUMIF(Journal!$D$15:$D$446,$B$5:$B$491,Journal!$J$15:$J$446)</f>
        <v>0</v>
      </c>
      <c r="I259" s="51">
        <f>SUMIF(Journal!$D$15:$D$446,$B$5:$B$491,Journal!$K$15:$K$446)</f>
        <v>0</v>
      </c>
      <c r="J259" s="8">
        <v>20</v>
      </c>
      <c r="K259" s="7">
        <v>16</v>
      </c>
      <c r="L259" s="6">
        <f t="shared" si="9"/>
        <v>0</v>
      </c>
      <c r="M259" s="111">
        <f t="shared" si="10"/>
        <v>0</v>
      </c>
      <c r="N259" s="41">
        <f t="shared" si="11"/>
        <v>0</v>
      </c>
      <c r="O259" s="44">
        <f>IFERROR(VLOOKUP(A259,Stock!$A$5:$M$487,10,0),0)*Stock!F259</f>
        <v>0</v>
      </c>
      <c r="Q259" s="44">
        <f>IFERROR(VLOOKUP(A259,Stock!$A$5:$M$487,10,0),0)*Stock!M259</f>
        <v>0</v>
      </c>
    </row>
    <row r="260" spans="1:17" s="18" customFormat="1" ht="18" customHeight="1" x14ac:dyDescent="0.2">
      <c r="A260" s="14"/>
      <c r="B260" s="13"/>
      <c r="C260" s="13"/>
      <c r="D260" s="13" t="s">
        <v>43</v>
      </c>
      <c r="E260" s="226" t="s">
        <v>5</v>
      </c>
      <c r="F260" s="191"/>
      <c r="G260" s="190">
        <f>SUMIF(Journal!$D$15:$D$446,$B$5:$B$487,Journal!$R$15:$R$446)</f>
        <v>0</v>
      </c>
      <c r="H260" s="50">
        <f>SUMIF(Journal!$D$15:$D$446,$B$5:$B$491,Journal!$J$15:$J$446)</f>
        <v>0</v>
      </c>
      <c r="I260" s="51">
        <f>SUMIF(Journal!$D$15:$D$446,$B$5:$B$491,Journal!$K$15:$K$446)</f>
        <v>0</v>
      </c>
      <c r="J260" s="12">
        <v>15</v>
      </c>
      <c r="K260" s="11">
        <v>12</v>
      </c>
      <c r="L260" s="6">
        <f t="shared" si="9"/>
        <v>0</v>
      </c>
      <c r="M260" s="111">
        <f t="shared" si="10"/>
        <v>0</v>
      </c>
      <c r="N260" s="41">
        <f t="shared" si="11"/>
        <v>0</v>
      </c>
      <c r="O260" s="44">
        <f>IFERROR(VLOOKUP(A260,Stock!$A$5:$M$487,10,0),0)*Stock!F260</f>
        <v>0</v>
      </c>
      <c r="Q260" s="44">
        <f>IFERROR(VLOOKUP(A260,Stock!$A$5:$M$487,10,0),0)*Stock!M260</f>
        <v>0</v>
      </c>
    </row>
    <row r="261" spans="1:17" s="18" customFormat="1" ht="18" customHeight="1" x14ac:dyDescent="0.2">
      <c r="A261" s="10"/>
      <c r="B261" s="9"/>
      <c r="C261" s="9"/>
      <c r="D261" s="9" t="s">
        <v>20</v>
      </c>
      <c r="E261" s="227" t="s">
        <v>8</v>
      </c>
      <c r="F261" s="191"/>
      <c r="G261" s="190">
        <f>SUMIF(Journal!$D$15:$D$446,$B$5:$B$487,Journal!$R$15:$R$446)</f>
        <v>0</v>
      </c>
      <c r="H261" s="50">
        <f>SUMIF(Journal!$D$15:$D$446,$B$5:$B$491,Journal!$J$15:$J$446)</f>
        <v>0</v>
      </c>
      <c r="I261" s="51">
        <f>SUMIF(Journal!$D$15:$D$446,$B$5:$B$491,Journal!$K$15:$K$446)</f>
        <v>0</v>
      </c>
      <c r="J261" s="8">
        <v>10</v>
      </c>
      <c r="K261" s="7">
        <v>8</v>
      </c>
      <c r="L261" s="6">
        <f t="shared" ref="L261:L326" si="12">M261*J261</f>
        <v>0</v>
      </c>
      <c r="M261" s="111">
        <f t="shared" si="10"/>
        <v>0</v>
      </c>
      <c r="N261" s="41">
        <f t="shared" si="11"/>
        <v>0</v>
      </c>
      <c r="O261" s="44">
        <f>IFERROR(VLOOKUP(A261,Stock!$A$5:$M$487,10,0),0)*Stock!F261</f>
        <v>0</v>
      </c>
      <c r="Q261" s="44">
        <f>IFERROR(VLOOKUP(A261,Stock!$A$5:$M$487,10,0),0)*Stock!M261</f>
        <v>0</v>
      </c>
    </row>
    <row r="262" spans="1:17" s="18" customFormat="1" ht="18" customHeight="1" x14ac:dyDescent="0.2">
      <c r="A262" s="14"/>
      <c r="B262" s="13"/>
      <c r="C262" s="13"/>
      <c r="D262" s="13" t="s">
        <v>20</v>
      </c>
      <c r="E262" s="226" t="s">
        <v>8</v>
      </c>
      <c r="F262" s="191"/>
      <c r="G262" s="190">
        <f>SUMIF(Journal!$D$15:$D$446,$B$5:$B$487,Journal!$R$15:$R$446)</f>
        <v>0</v>
      </c>
      <c r="H262" s="50">
        <f>SUMIF(Journal!$D$15:$D$446,$B$5:$B$491,Journal!$J$15:$J$446)</f>
        <v>0</v>
      </c>
      <c r="I262" s="51">
        <f>SUMIF(Journal!$D$15:$D$446,$B$5:$B$491,Journal!$K$15:$K$446)</f>
        <v>0</v>
      </c>
      <c r="J262" s="12">
        <v>12</v>
      </c>
      <c r="K262" s="11">
        <v>9.6</v>
      </c>
      <c r="L262" s="6">
        <f t="shared" si="12"/>
        <v>0</v>
      </c>
      <c r="M262" s="111">
        <f t="shared" ref="M262:M327" si="13">F262-G262+H262-I262</f>
        <v>0</v>
      </c>
      <c r="N262" s="41">
        <f t="shared" ref="N262:N324" si="14">F262-M262</f>
        <v>0</v>
      </c>
      <c r="O262" s="44">
        <f>IFERROR(VLOOKUP(A262,Stock!$A$5:$M$487,10,0),0)*Stock!F262</f>
        <v>0</v>
      </c>
      <c r="Q262" s="44">
        <f>IFERROR(VLOOKUP(A262,Stock!$A$5:$M$487,10,0),0)*Stock!M262</f>
        <v>0</v>
      </c>
    </row>
    <row r="263" spans="1:17" s="18" customFormat="1" ht="18" customHeight="1" x14ac:dyDescent="0.2">
      <c r="A263" s="10"/>
      <c r="B263" s="9"/>
      <c r="C263" s="19"/>
      <c r="D263" s="9" t="s">
        <v>11</v>
      </c>
      <c r="E263" s="227" t="s">
        <v>8</v>
      </c>
      <c r="F263" s="191"/>
      <c r="G263" s="190">
        <f>SUMIF(Journal!$D$15:$D$446,$B$5:$B$487,Journal!$R$15:$R$446)</f>
        <v>0</v>
      </c>
      <c r="H263" s="50">
        <f>SUMIF(Journal!$D$15:$D$446,$B$5:$B$491,Journal!$J$15:$J$446)</f>
        <v>0</v>
      </c>
      <c r="I263" s="51">
        <f>SUMIF(Journal!$D$15:$D$446,$B$5:$B$491,Journal!$K$15:$K$446)</f>
        <v>0</v>
      </c>
      <c r="J263" s="8">
        <v>12</v>
      </c>
      <c r="K263" s="7">
        <v>9.6</v>
      </c>
      <c r="L263" s="6">
        <f t="shared" si="12"/>
        <v>0</v>
      </c>
      <c r="M263" s="111">
        <f t="shared" si="13"/>
        <v>0</v>
      </c>
      <c r="N263" s="41">
        <f t="shared" si="14"/>
        <v>0</v>
      </c>
      <c r="O263" s="44">
        <f>IFERROR(VLOOKUP(A263,Stock!$A$5:$M$487,10,0),0)*Stock!F263</f>
        <v>0</v>
      </c>
      <c r="Q263" s="44">
        <f>IFERROR(VLOOKUP(A263,Stock!$A$5:$M$487,10,0),0)*Stock!M263</f>
        <v>0</v>
      </c>
    </row>
    <row r="264" spans="1:17" s="18" customFormat="1" ht="18" customHeight="1" x14ac:dyDescent="0.2">
      <c r="A264" s="14"/>
      <c r="B264" s="13"/>
      <c r="C264" s="13"/>
      <c r="D264" s="13" t="s">
        <v>11</v>
      </c>
      <c r="E264" s="226" t="s">
        <v>8</v>
      </c>
      <c r="F264" s="191"/>
      <c r="G264" s="190">
        <f>SUMIF(Journal!$D$15:$D$446,$B$5:$B$487,Journal!$R$15:$R$446)</f>
        <v>0</v>
      </c>
      <c r="H264" s="50">
        <f>SUMIF(Journal!$D$15:$D$446,$B$5:$B$491,Journal!$J$15:$J$446)</f>
        <v>0</v>
      </c>
      <c r="I264" s="51">
        <f>SUMIF(Journal!$D$15:$D$446,$B$5:$B$491,Journal!$K$15:$K$446)</f>
        <v>0</v>
      </c>
      <c r="J264" s="12">
        <v>12</v>
      </c>
      <c r="K264" s="11">
        <v>9.6</v>
      </c>
      <c r="L264" s="6">
        <f t="shared" si="12"/>
        <v>0</v>
      </c>
      <c r="M264" s="111">
        <f t="shared" si="13"/>
        <v>0</v>
      </c>
      <c r="N264" s="41">
        <f t="shared" si="14"/>
        <v>0</v>
      </c>
      <c r="O264" s="44">
        <f>IFERROR(VLOOKUP(A264,Stock!$A$5:$M$487,10,0),0)*Stock!F264</f>
        <v>0</v>
      </c>
      <c r="Q264" s="44">
        <f>IFERROR(VLOOKUP(A264,Stock!$A$5:$M$487,10,0),0)*Stock!M264</f>
        <v>0</v>
      </c>
    </row>
    <row r="265" spans="1:17" s="18" customFormat="1" ht="18" customHeight="1" x14ac:dyDescent="0.2">
      <c r="A265" s="10"/>
      <c r="B265" s="9"/>
      <c r="C265" s="19"/>
      <c r="D265" s="9" t="s">
        <v>20</v>
      </c>
      <c r="E265" s="228"/>
      <c r="F265" s="191"/>
      <c r="G265" s="190">
        <f>SUMIF(Journal!$D$15:$D$446,$B$5:$B$487,Journal!$R$15:$R$446)</f>
        <v>0</v>
      </c>
      <c r="H265" s="50">
        <f>SUMIF(Journal!$D$15:$D$446,$B$5:$B$491,Journal!$J$15:$J$446)</f>
        <v>0</v>
      </c>
      <c r="I265" s="51">
        <f>SUMIF(Journal!$D$15:$D$446,$B$5:$B$491,Journal!$K$15:$K$446)</f>
        <v>0</v>
      </c>
      <c r="J265" s="8">
        <v>7.5</v>
      </c>
      <c r="K265" s="7">
        <v>6</v>
      </c>
      <c r="L265" s="6">
        <f t="shared" si="12"/>
        <v>0</v>
      </c>
      <c r="M265" s="111">
        <f t="shared" si="13"/>
        <v>0</v>
      </c>
      <c r="N265" s="41">
        <f t="shared" si="14"/>
        <v>0</v>
      </c>
      <c r="O265" s="44">
        <f>IFERROR(VLOOKUP(A265,Stock!$A$5:$M$487,10,0),0)*Stock!F265</f>
        <v>0</v>
      </c>
      <c r="Q265" s="44">
        <f>IFERROR(VLOOKUP(A265,Stock!$A$5:$M$487,10,0),0)*Stock!M265</f>
        <v>0</v>
      </c>
    </row>
    <row r="266" spans="1:17" s="18" customFormat="1" ht="18" customHeight="1" x14ac:dyDescent="0.2">
      <c r="A266" s="14"/>
      <c r="B266" s="13"/>
      <c r="C266" s="20"/>
      <c r="D266" s="13" t="s">
        <v>20</v>
      </c>
      <c r="E266" s="226" t="s">
        <v>5</v>
      </c>
      <c r="F266" s="191"/>
      <c r="G266" s="190">
        <f>SUMIF(Journal!$D$15:$D$446,$B$5:$B$487,Journal!$R$15:$R$446)</f>
        <v>0</v>
      </c>
      <c r="H266" s="50">
        <f>SUMIF(Journal!$D$15:$D$446,$B$5:$B$491,Journal!$J$15:$J$446)</f>
        <v>0</v>
      </c>
      <c r="I266" s="51">
        <f>SUMIF(Journal!$D$15:$D$446,$B$5:$B$491,Journal!$K$15:$K$446)</f>
        <v>0</v>
      </c>
      <c r="J266" s="12">
        <v>3</v>
      </c>
      <c r="K266" s="11">
        <v>2.4</v>
      </c>
      <c r="L266" s="6">
        <f t="shared" si="12"/>
        <v>0</v>
      </c>
      <c r="M266" s="111">
        <f t="shared" si="13"/>
        <v>0</v>
      </c>
      <c r="N266" s="41">
        <f t="shared" si="14"/>
        <v>0</v>
      </c>
      <c r="O266" s="44">
        <f>IFERROR(VLOOKUP(A266,Stock!$A$5:$M$487,10,0),0)*Stock!F266</f>
        <v>0</v>
      </c>
      <c r="Q266" s="44">
        <f>IFERROR(VLOOKUP(A266,Stock!$A$5:$M$487,10,0),0)*Stock!M266</f>
        <v>0</v>
      </c>
    </row>
    <row r="267" spans="1:17" s="18" customFormat="1" ht="18" customHeight="1" x14ac:dyDescent="0.2">
      <c r="A267" s="10"/>
      <c r="B267" s="9"/>
      <c r="C267" s="19"/>
      <c r="D267" s="9" t="s">
        <v>20</v>
      </c>
      <c r="E267" s="227" t="s">
        <v>8</v>
      </c>
      <c r="F267" s="191"/>
      <c r="G267" s="190">
        <f>SUMIF(Journal!$D$15:$D$446,$B$5:$B$487,Journal!$R$15:$R$446)</f>
        <v>0</v>
      </c>
      <c r="H267" s="50">
        <f>SUMIF(Journal!$D$15:$D$446,$B$5:$B$491,Journal!$J$15:$J$446)</f>
        <v>0</v>
      </c>
      <c r="I267" s="51">
        <f>SUMIF(Journal!$D$15:$D$446,$B$5:$B$491,Journal!$K$15:$K$446)</f>
        <v>0</v>
      </c>
      <c r="J267" s="8">
        <v>10</v>
      </c>
      <c r="K267" s="7">
        <v>8</v>
      </c>
      <c r="L267" s="6">
        <f t="shared" si="12"/>
        <v>0</v>
      </c>
      <c r="M267" s="111">
        <f t="shared" si="13"/>
        <v>0</v>
      </c>
      <c r="N267" s="41">
        <f t="shared" si="14"/>
        <v>0</v>
      </c>
      <c r="O267" s="44">
        <f>IFERROR(VLOOKUP(A267,Stock!$A$5:$M$487,10,0),0)*Stock!F267</f>
        <v>0</v>
      </c>
      <c r="Q267" s="44">
        <f>IFERROR(VLOOKUP(A267,Stock!$A$5:$M$487,10,0),0)*Stock!M267</f>
        <v>0</v>
      </c>
    </row>
    <row r="268" spans="1:17" s="18" customFormat="1" ht="18" customHeight="1" x14ac:dyDescent="0.2">
      <c r="A268" s="14"/>
      <c r="B268" s="13"/>
      <c r="C268" s="13"/>
      <c r="D268" s="13" t="s">
        <v>20</v>
      </c>
      <c r="E268" s="226" t="s">
        <v>8</v>
      </c>
      <c r="F268" s="191"/>
      <c r="G268" s="190">
        <f>SUMIF(Journal!$D$15:$D$446,$B$5:$B$487,Journal!$R$15:$R$446)</f>
        <v>0</v>
      </c>
      <c r="H268" s="50">
        <f>SUMIF(Journal!$D$15:$D$446,$B$5:$B$491,Journal!$J$15:$J$446)</f>
        <v>0</v>
      </c>
      <c r="I268" s="51">
        <f>SUMIF(Journal!$D$15:$D$446,$B$5:$B$491,Journal!$K$15:$K$446)</f>
        <v>0</v>
      </c>
      <c r="J268" s="12">
        <v>20</v>
      </c>
      <c r="K268" s="11">
        <v>16</v>
      </c>
      <c r="L268" s="6">
        <f t="shared" si="12"/>
        <v>0</v>
      </c>
      <c r="M268" s="111">
        <f t="shared" si="13"/>
        <v>0</v>
      </c>
      <c r="N268" s="41">
        <f t="shared" si="14"/>
        <v>0</v>
      </c>
      <c r="O268" s="44">
        <f>IFERROR(VLOOKUP(A268,Stock!$A$5:$M$487,10,0),0)*Stock!F268</f>
        <v>0</v>
      </c>
      <c r="Q268" s="44">
        <f>IFERROR(VLOOKUP(A268,Stock!$A$5:$M$487,10,0),0)*Stock!M268</f>
        <v>0</v>
      </c>
    </row>
    <row r="269" spans="1:17" s="18" customFormat="1" ht="18" customHeight="1" x14ac:dyDescent="0.2">
      <c r="A269" s="10"/>
      <c r="B269" s="9"/>
      <c r="C269" s="19"/>
      <c r="D269" s="9" t="s">
        <v>42</v>
      </c>
      <c r="E269" s="227" t="s">
        <v>8</v>
      </c>
      <c r="F269" s="191"/>
      <c r="G269" s="190">
        <f>SUMIF(Journal!$D$15:$D$446,$B$5:$B$487,Journal!$R$15:$R$446)</f>
        <v>0</v>
      </c>
      <c r="H269" s="50">
        <f>SUMIF(Journal!$D$15:$D$446,$B$5:$B$491,Journal!$J$15:$J$446)</f>
        <v>0</v>
      </c>
      <c r="I269" s="51">
        <f>SUMIF(Journal!$D$15:$D$446,$B$5:$B$491,Journal!$K$15:$K$446)</f>
        <v>0</v>
      </c>
      <c r="J269" s="8">
        <v>35</v>
      </c>
      <c r="K269" s="7">
        <v>28</v>
      </c>
      <c r="L269" s="6">
        <f t="shared" si="12"/>
        <v>0</v>
      </c>
      <c r="M269" s="111">
        <f t="shared" si="13"/>
        <v>0</v>
      </c>
      <c r="N269" s="41">
        <f t="shared" si="14"/>
        <v>0</v>
      </c>
      <c r="O269" s="44">
        <f>IFERROR(VLOOKUP(A269,Stock!$A$5:$M$487,10,0),0)*Stock!F269</f>
        <v>0</v>
      </c>
      <c r="Q269" s="44">
        <f>IFERROR(VLOOKUP(A269,Stock!$A$5:$M$487,10,0),0)*Stock!M269</f>
        <v>0</v>
      </c>
    </row>
    <row r="270" spans="1:17" s="18" customFormat="1" ht="18" customHeight="1" x14ac:dyDescent="0.2">
      <c r="A270" s="14"/>
      <c r="B270" s="13"/>
      <c r="C270" s="13"/>
      <c r="D270" s="13" t="s">
        <v>41</v>
      </c>
      <c r="E270" s="226" t="s">
        <v>8</v>
      </c>
      <c r="F270" s="191"/>
      <c r="G270" s="190">
        <f>SUMIF(Journal!$D$15:$D$446,$B$5:$B$487,Journal!$R$15:$R$446)</f>
        <v>0</v>
      </c>
      <c r="H270" s="50">
        <f>SUMIF(Journal!$D$15:$D$446,$B$5:$B$491,Journal!$J$15:$J$446)</f>
        <v>0</v>
      </c>
      <c r="I270" s="51">
        <f>SUMIF(Journal!$D$15:$D$446,$B$5:$B$491,Journal!$K$15:$K$446)</f>
        <v>0</v>
      </c>
      <c r="J270" s="12">
        <v>0</v>
      </c>
      <c r="K270" s="11">
        <v>0</v>
      </c>
      <c r="L270" s="6">
        <f t="shared" si="12"/>
        <v>0</v>
      </c>
      <c r="M270" s="111">
        <f t="shared" si="13"/>
        <v>0</v>
      </c>
      <c r="N270" s="41">
        <f t="shared" si="14"/>
        <v>0</v>
      </c>
      <c r="O270" s="44">
        <f>IFERROR(VLOOKUP(A270,Stock!$A$5:$M$487,10,0),0)*Stock!F270</f>
        <v>0</v>
      </c>
      <c r="Q270" s="44">
        <f>IFERROR(VLOOKUP(A270,Stock!$A$5:$M$487,10,0),0)*Stock!M270</f>
        <v>0</v>
      </c>
    </row>
    <row r="271" spans="1:17" s="18" customFormat="1" ht="18" customHeight="1" x14ac:dyDescent="0.2">
      <c r="A271" s="10"/>
      <c r="B271" s="9"/>
      <c r="C271" s="9"/>
      <c r="D271" s="9" t="s">
        <v>14</v>
      </c>
      <c r="E271" s="227" t="s">
        <v>8</v>
      </c>
      <c r="F271" s="191"/>
      <c r="G271" s="190">
        <f>SUMIF(Journal!$D$15:$D$446,$B$5:$B$487,Journal!$R$15:$R$446)</f>
        <v>0</v>
      </c>
      <c r="H271" s="50">
        <f>SUMIF(Journal!$D$15:$D$446,$B$5:$B$491,Journal!$J$15:$J$446)</f>
        <v>0</v>
      </c>
      <c r="I271" s="51">
        <f>SUMIF(Journal!$D$15:$D$446,$B$5:$B$491,Journal!$K$15:$K$446)</f>
        <v>0</v>
      </c>
      <c r="J271" s="8">
        <v>12</v>
      </c>
      <c r="K271" s="7">
        <v>9.6</v>
      </c>
      <c r="L271" s="6">
        <f t="shared" si="12"/>
        <v>0</v>
      </c>
      <c r="M271" s="111">
        <f t="shared" si="13"/>
        <v>0</v>
      </c>
      <c r="N271" s="41">
        <f t="shared" si="14"/>
        <v>0</v>
      </c>
      <c r="O271" s="44">
        <f>IFERROR(VLOOKUP(A271,Stock!$A$5:$M$487,10,0),0)*Stock!F271</f>
        <v>0</v>
      </c>
      <c r="Q271" s="44">
        <f>IFERROR(VLOOKUP(A271,Stock!$A$5:$M$487,10,0),0)*Stock!M271</f>
        <v>0</v>
      </c>
    </row>
    <row r="272" spans="1:17" s="18" customFormat="1" ht="18" customHeight="1" x14ac:dyDescent="0.2">
      <c r="A272" s="14"/>
      <c r="B272" s="13"/>
      <c r="C272" s="13"/>
      <c r="D272" s="13" t="s">
        <v>14</v>
      </c>
      <c r="E272" s="226" t="s">
        <v>8</v>
      </c>
      <c r="F272" s="191"/>
      <c r="G272" s="190">
        <f>SUMIF(Journal!$D$15:$D$446,$B$5:$B$487,Journal!$R$15:$R$446)</f>
        <v>0</v>
      </c>
      <c r="H272" s="50">
        <f>SUMIF(Journal!$D$15:$D$446,$B$5:$B$491,Journal!$J$15:$J$446)</f>
        <v>0</v>
      </c>
      <c r="I272" s="51">
        <f>SUMIF(Journal!$D$15:$D$446,$B$5:$B$491,Journal!$K$15:$K$446)</f>
        <v>0</v>
      </c>
      <c r="J272" s="12">
        <v>12</v>
      </c>
      <c r="K272" s="11">
        <v>9.6</v>
      </c>
      <c r="L272" s="6">
        <f t="shared" si="12"/>
        <v>0</v>
      </c>
      <c r="M272" s="111">
        <f t="shared" si="13"/>
        <v>0</v>
      </c>
      <c r="N272" s="41">
        <f t="shared" si="14"/>
        <v>0</v>
      </c>
      <c r="O272" s="44">
        <f>IFERROR(VLOOKUP(A272,Stock!$A$5:$M$487,10,0),0)*Stock!F272</f>
        <v>0</v>
      </c>
      <c r="Q272" s="44">
        <f>IFERROR(VLOOKUP(A272,Stock!$A$5:$M$487,10,0),0)*Stock!M272</f>
        <v>0</v>
      </c>
    </row>
    <row r="273" spans="1:17" s="18" customFormat="1" ht="18" customHeight="1" x14ac:dyDescent="0.2">
      <c r="A273" s="10"/>
      <c r="B273" s="9"/>
      <c r="C273" s="9"/>
      <c r="D273" s="9" t="s">
        <v>14</v>
      </c>
      <c r="E273" s="227" t="s">
        <v>8</v>
      </c>
      <c r="F273" s="191"/>
      <c r="G273" s="190">
        <f>SUMIF(Journal!$D$15:$D$446,$B$5:$B$487,Journal!$R$15:$R$446)</f>
        <v>0</v>
      </c>
      <c r="H273" s="50">
        <f>SUMIF(Journal!$D$15:$D$446,$B$5:$B$491,Journal!$J$15:$J$446)</f>
        <v>0</v>
      </c>
      <c r="I273" s="51">
        <f>SUMIF(Journal!$D$15:$D$446,$B$5:$B$491,Journal!$K$15:$K$446)</f>
        <v>0</v>
      </c>
      <c r="J273" s="8">
        <v>12</v>
      </c>
      <c r="K273" s="7">
        <v>9.6</v>
      </c>
      <c r="L273" s="6">
        <f t="shared" si="12"/>
        <v>0</v>
      </c>
      <c r="M273" s="111">
        <f t="shared" si="13"/>
        <v>0</v>
      </c>
      <c r="N273" s="41">
        <f t="shared" si="14"/>
        <v>0</v>
      </c>
      <c r="O273" s="44">
        <f>IFERROR(VLOOKUP(A273,Stock!$A$5:$M$487,10,0),0)*Stock!F273</f>
        <v>0</v>
      </c>
      <c r="Q273" s="44">
        <f>IFERROR(VLOOKUP(A273,Stock!$A$5:$M$487,10,0),0)*Stock!M273</f>
        <v>0</v>
      </c>
    </row>
    <row r="274" spans="1:17" s="18" customFormat="1" ht="18" customHeight="1" x14ac:dyDescent="0.2">
      <c r="A274" s="14"/>
      <c r="B274" s="13"/>
      <c r="C274" s="13"/>
      <c r="D274" s="13" t="s">
        <v>14</v>
      </c>
      <c r="E274" s="226" t="s">
        <v>8</v>
      </c>
      <c r="F274" s="191"/>
      <c r="G274" s="190">
        <f>SUMIF(Journal!$D$15:$D$446,$B$5:$B$487,Journal!$R$15:$R$446)</f>
        <v>0</v>
      </c>
      <c r="H274" s="50">
        <f>SUMIF(Journal!$D$15:$D$446,$B$5:$B$491,Journal!$J$15:$J$446)</f>
        <v>0</v>
      </c>
      <c r="I274" s="51">
        <f>SUMIF(Journal!$D$15:$D$446,$B$5:$B$491,Journal!$K$15:$K$446)</f>
        <v>0</v>
      </c>
      <c r="J274" s="12">
        <v>12</v>
      </c>
      <c r="K274" s="11">
        <v>9.6</v>
      </c>
      <c r="L274" s="6">
        <f t="shared" si="12"/>
        <v>0</v>
      </c>
      <c r="M274" s="111">
        <f t="shared" si="13"/>
        <v>0</v>
      </c>
      <c r="N274" s="41">
        <f t="shared" si="14"/>
        <v>0</v>
      </c>
      <c r="O274" s="44">
        <f>IFERROR(VLOOKUP(A274,Stock!$A$5:$M$487,10,0),0)*Stock!F274</f>
        <v>0</v>
      </c>
      <c r="Q274" s="44">
        <f>IFERROR(VLOOKUP(A274,Stock!$A$5:$M$487,10,0),0)*Stock!M274</f>
        <v>0</v>
      </c>
    </row>
    <row r="275" spans="1:17" s="18" customFormat="1" ht="18" customHeight="1" x14ac:dyDescent="0.2">
      <c r="A275" s="10"/>
      <c r="B275" s="9"/>
      <c r="C275" s="9"/>
      <c r="D275" s="9" t="s">
        <v>14</v>
      </c>
      <c r="E275" s="227" t="s">
        <v>8</v>
      </c>
      <c r="F275" s="191"/>
      <c r="G275" s="190">
        <f>SUMIF(Journal!$D$15:$D$446,$B$5:$B$487,Journal!$R$15:$R$446)</f>
        <v>0</v>
      </c>
      <c r="H275" s="50">
        <f>SUMIF(Journal!$D$15:$D$446,$B$5:$B$491,Journal!$J$15:$J$446)</f>
        <v>0</v>
      </c>
      <c r="I275" s="51">
        <f>SUMIF(Journal!$D$15:$D$446,$B$5:$B$491,Journal!$K$15:$K$446)</f>
        <v>0</v>
      </c>
      <c r="J275" s="8">
        <v>12</v>
      </c>
      <c r="K275" s="7">
        <v>9.6</v>
      </c>
      <c r="L275" s="6">
        <f t="shared" si="12"/>
        <v>0</v>
      </c>
      <c r="M275" s="111">
        <f t="shared" si="13"/>
        <v>0</v>
      </c>
      <c r="N275" s="41">
        <f t="shared" si="14"/>
        <v>0</v>
      </c>
      <c r="O275" s="44">
        <f>IFERROR(VLOOKUP(A275,Stock!$A$5:$M$487,10,0),0)*Stock!F275</f>
        <v>0</v>
      </c>
      <c r="Q275" s="44">
        <f>IFERROR(VLOOKUP(A275,Stock!$A$5:$M$487,10,0),0)*Stock!M275</f>
        <v>0</v>
      </c>
    </row>
    <row r="276" spans="1:17" s="18" customFormat="1" ht="18" customHeight="1" x14ac:dyDescent="0.2">
      <c r="A276" s="14"/>
      <c r="B276" s="13"/>
      <c r="C276" s="13"/>
      <c r="D276" s="13" t="s">
        <v>20</v>
      </c>
      <c r="E276" s="226" t="s">
        <v>8</v>
      </c>
      <c r="F276" s="191"/>
      <c r="G276" s="190">
        <f>SUMIF(Journal!$D$15:$D$446,$B$5:$B$487,Journal!$R$15:$R$446)</f>
        <v>0</v>
      </c>
      <c r="H276" s="50">
        <f>SUMIF(Journal!$D$15:$D$446,$B$5:$B$491,Journal!$J$15:$J$446)</f>
        <v>0</v>
      </c>
      <c r="I276" s="51">
        <f>SUMIF(Journal!$D$15:$D$446,$B$5:$B$491,Journal!$K$15:$K$446)</f>
        <v>0</v>
      </c>
      <c r="J276" s="12">
        <v>22</v>
      </c>
      <c r="K276" s="11">
        <v>17.600000000000001</v>
      </c>
      <c r="L276" s="6">
        <f t="shared" si="12"/>
        <v>0</v>
      </c>
      <c r="M276" s="111">
        <f t="shared" si="13"/>
        <v>0</v>
      </c>
      <c r="N276" s="41">
        <f t="shared" si="14"/>
        <v>0</v>
      </c>
      <c r="O276" s="44">
        <f>IFERROR(VLOOKUP(A276,Stock!$A$5:$M$487,10,0),0)*Stock!F276</f>
        <v>0</v>
      </c>
      <c r="Q276" s="44">
        <f>IFERROR(VLOOKUP(A276,Stock!$A$5:$M$487,10,0),0)*Stock!M276</f>
        <v>0</v>
      </c>
    </row>
    <row r="277" spans="1:17" s="18" customFormat="1" ht="18" customHeight="1" x14ac:dyDescent="0.2">
      <c r="A277" s="10"/>
      <c r="B277" s="9"/>
      <c r="C277" s="19"/>
      <c r="D277" s="9" t="s">
        <v>20</v>
      </c>
      <c r="E277" s="227" t="s">
        <v>5</v>
      </c>
      <c r="F277" s="191"/>
      <c r="G277" s="190">
        <f>SUMIF(Journal!$D$15:$D$446,$B$5:$B$487,Journal!$R$15:$R$446)</f>
        <v>0</v>
      </c>
      <c r="H277" s="50">
        <f>SUMIF(Journal!$D$15:$D$446,$B$5:$B$491,Journal!$J$15:$J$446)</f>
        <v>0</v>
      </c>
      <c r="I277" s="51">
        <f>SUMIF(Journal!$D$15:$D$446,$B$5:$B$491,Journal!$K$15:$K$446)</f>
        <v>0</v>
      </c>
      <c r="J277" s="8">
        <v>3</v>
      </c>
      <c r="K277" s="7">
        <v>2.4</v>
      </c>
      <c r="L277" s="6">
        <f t="shared" si="12"/>
        <v>0</v>
      </c>
      <c r="M277" s="111">
        <f t="shared" si="13"/>
        <v>0</v>
      </c>
      <c r="N277" s="41">
        <f t="shared" si="14"/>
        <v>0</v>
      </c>
      <c r="O277" s="44">
        <f>IFERROR(VLOOKUP(A277,Stock!$A$5:$M$487,10,0),0)*Stock!F277</f>
        <v>0</v>
      </c>
      <c r="Q277" s="44">
        <f>IFERROR(VLOOKUP(A277,Stock!$A$5:$M$487,10,0),0)*Stock!M277</f>
        <v>0</v>
      </c>
    </row>
    <row r="278" spans="1:17" s="18" customFormat="1" ht="18" customHeight="1" x14ac:dyDescent="0.2">
      <c r="A278" s="14"/>
      <c r="B278" s="13"/>
      <c r="C278" s="13"/>
      <c r="D278" s="13" t="s">
        <v>20</v>
      </c>
      <c r="E278" s="226" t="s">
        <v>5</v>
      </c>
      <c r="F278" s="191"/>
      <c r="G278" s="190">
        <f>SUMIF(Journal!$D$15:$D$446,$B$5:$B$487,Journal!$R$15:$R$446)</f>
        <v>0</v>
      </c>
      <c r="H278" s="50">
        <f>SUMIF(Journal!$D$15:$D$446,$B$5:$B$491,Journal!$J$15:$J$446)</f>
        <v>0</v>
      </c>
      <c r="I278" s="51">
        <f>SUMIF(Journal!$D$15:$D$446,$B$5:$B$491,Journal!$K$15:$K$446)</f>
        <v>0</v>
      </c>
      <c r="J278" s="12">
        <v>150</v>
      </c>
      <c r="K278" s="11">
        <v>120</v>
      </c>
      <c r="L278" s="6">
        <f t="shared" si="12"/>
        <v>0</v>
      </c>
      <c r="M278" s="111">
        <f t="shared" si="13"/>
        <v>0</v>
      </c>
      <c r="N278" s="41">
        <f t="shared" si="14"/>
        <v>0</v>
      </c>
      <c r="O278" s="44">
        <f>IFERROR(VLOOKUP(A278,Stock!$A$5:$M$487,10,0),0)*Stock!F278</f>
        <v>0</v>
      </c>
      <c r="Q278" s="44">
        <f>IFERROR(VLOOKUP(A278,Stock!$A$5:$M$487,10,0),0)*Stock!M278</f>
        <v>0</v>
      </c>
    </row>
    <row r="279" spans="1:17" s="18" customFormat="1" ht="18" customHeight="1" x14ac:dyDescent="0.2">
      <c r="A279" s="10"/>
      <c r="B279" s="9"/>
      <c r="C279" s="19"/>
      <c r="D279" s="9" t="s">
        <v>14</v>
      </c>
      <c r="E279" s="228"/>
      <c r="F279" s="191"/>
      <c r="G279" s="190">
        <f>SUMIF(Journal!$D$15:$D$446,$B$5:$B$487,Journal!$R$15:$R$446)</f>
        <v>0</v>
      </c>
      <c r="H279" s="50">
        <f>SUMIF(Journal!$D$15:$D$446,$B$5:$B$491,Journal!$J$15:$J$446)</f>
        <v>0</v>
      </c>
      <c r="I279" s="51">
        <f>SUMIF(Journal!$D$15:$D$446,$B$5:$B$491,Journal!$K$15:$K$446)</f>
        <v>0</v>
      </c>
      <c r="J279" s="8"/>
      <c r="K279" s="7"/>
      <c r="L279" s="6">
        <f t="shared" si="12"/>
        <v>0</v>
      </c>
      <c r="M279" s="111">
        <f t="shared" si="13"/>
        <v>0</v>
      </c>
      <c r="N279" s="41">
        <f t="shared" si="14"/>
        <v>0</v>
      </c>
      <c r="O279" s="44">
        <f>IFERROR(VLOOKUP(A279,Stock!$A$5:$M$487,10,0),0)*Stock!F279</f>
        <v>0</v>
      </c>
      <c r="Q279" s="44">
        <f>IFERROR(VLOOKUP(A279,Stock!$A$5:$M$487,10,0),0)*Stock!M279</f>
        <v>0</v>
      </c>
    </row>
    <row r="280" spans="1:17" s="18" customFormat="1" ht="18" customHeight="1" x14ac:dyDescent="0.2">
      <c r="A280" s="14"/>
      <c r="B280" s="13"/>
      <c r="C280" s="20"/>
      <c r="D280" s="13" t="s">
        <v>14</v>
      </c>
      <c r="E280" s="229"/>
      <c r="F280" s="191"/>
      <c r="G280" s="190">
        <f>SUMIF(Journal!$D$15:$D$446,$B$5:$B$487,Journal!$R$15:$R$446)</f>
        <v>0</v>
      </c>
      <c r="H280" s="50">
        <f>SUMIF(Journal!$D$15:$D$446,$B$5:$B$491,Journal!$J$15:$J$446)</f>
        <v>0</v>
      </c>
      <c r="I280" s="51">
        <f>SUMIF(Journal!$D$15:$D$446,$B$5:$B$491,Journal!$K$15:$K$446)</f>
        <v>0</v>
      </c>
      <c r="J280" s="12"/>
      <c r="K280" s="11"/>
      <c r="L280" s="6">
        <f t="shared" si="12"/>
        <v>0</v>
      </c>
      <c r="M280" s="111">
        <f t="shared" si="13"/>
        <v>0</v>
      </c>
      <c r="N280" s="41">
        <f t="shared" si="14"/>
        <v>0</v>
      </c>
      <c r="O280" s="44">
        <f>IFERROR(VLOOKUP(A280,Stock!$A$5:$M$487,10,0),0)*Stock!F280</f>
        <v>0</v>
      </c>
      <c r="Q280" s="44">
        <f>IFERROR(VLOOKUP(A280,Stock!$A$5:$M$487,10,0),0)*Stock!M280</f>
        <v>0</v>
      </c>
    </row>
    <row r="281" spans="1:17" s="18" customFormat="1" ht="18" customHeight="1" x14ac:dyDescent="0.2">
      <c r="A281" s="10"/>
      <c r="B281" s="9"/>
      <c r="C281" s="19"/>
      <c r="D281" s="9" t="s">
        <v>14</v>
      </c>
      <c r="E281" s="228"/>
      <c r="F281" s="191"/>
      <c r="G281" s="190">
        <f>SUMIF(Journal!$D$15:$D$446,$B$5:$B$487,Journal!$R$15:$R$446)</f>
        <v>0</v>
      </c>
      <c r="H281" s="50">
        <f>SUMIF(Journal!$D$15:$D$446,$B$5:$B$491,Journal!$J$15:$J$446)</f>
        <v>0</v>
      </c>
      <c r="I281" s="51">
        <f>SUMIF(Journal!$D$15:$D$446,$B$5:$B$491,Journal!$K$15:$K$446)</f>
        <v>0</v>
      </c>
      <c r="J281" s="8"/>
      <c r="K281" s="7"/>
      <c r="L281" s="6">
        <f t="shared" si="12"/>
        <v>0</v>
      </c>
      <c r="M281" s="111">
        <f t="shared" si="13"/>
        <v>0</v>
      </c>
      <c r="N281" s="41">
        <f t="shared" si="14"/>
        <v>0</v>
      </c>
      <c r="O281" s="44">
        <f>IFERROR(VLOOKUP(A281,Stock!$A$5:$M$487,10,0),0)*Stock!F281</f>
        <v>0</v>
      </c>
      <c r="Q281" s="44">
        <f>IFERROR(VLOOKUP(A281,Stock!$A$5:$M$487,10,0),0)*Stock!M281</f>
        <v>0</v>
      </c>
    </row>
    <row r="282" spans="1:17" s="18" customFormat="1" ht="18" customHeight="1" x14ac:dyDescent="0.2">
      <c r="A282" s="14"/>
      <c r="B282" s="13"/>
      <c r="C282" s="13"/>
      <c r="D282" s="13" t="s">
        <v>20</v>
      </c>
      <c r="E282" s="226" t="s">
        <v>8</v>
      </c>
      <c r="F282" s="191"/>
      <c r="G282" s="190">
        <f>SUMIF(Journal!$D$15:$D$446,$B$5:$B$487,Journal!$R$15:$R$446)</f>
        <v>0</v>
      </c>
      <c r="H282" s="50">
        <f>SUMIF(Journal!$D$15:$D$446,$B$5:$B$491,Journal!$J$15:$J$446)</f>
        <v>0</v>
      </c>
      <c r="I282" s="51">
        <f>SUMIF(Journal!$D$15:$D$446,$B$5:$B$491,Journal!$K$15:$K$446)</f>
        <v>0</v>
      </c>
      <c r="J282" s="12">
        <v>12</v>
      </c>
      <c r="K282" s="11">
        <v>9.6</v>
      </c>
      <c r="L282" s="6">
        <f t="shared" si="12"/>
        <v>0</v>
      </c>
      <c r="M282" s="111">
        <f t="shared" si="13"/>
        <v>0</v>
      </c>
      <c r="N282" s="41">
        <f t="shared" si="14"/>
        <v>0</v>
      </c>
      <c r="O282" s="44">
        <f>IFERROR(VLOOKUP(A282,Stock!$A$5:$M$487,10,0),0)*Stock!F282</f>
        <v>0</v>
      </c>
      <c r="Q282" s="44">
        <f>IFERROR(VLOOKUP(A282,Stock!$A$5:$M$487,10,0),0)*Stock!M282</f>
        <v>0</v>
      </c>
    </row>
    <row r="283" spans="1:17" s="18" customFormat="1" ht="18" customHeight="1" x14ac:dyDescent="0.2">
      <c r="A283" s="10"/>
      <c r="B283" s="9"/>
      <c r="C283" s="19"/>
      <c r="D283" s="9" t="s">
        <v>20</v>
      </c>
      <c r="E283" s="227" t="s">
        <v>8</v>
      </c>
      <c r="F283" s="191"/>
      <c r="G283" s="190">
        <f>SUMIF(Journal!$D$15:$D$446,$B$5:$B$487,Journal!$R$15:$R$446)</f>
        <v>0</v>
      </c>
      <c r="H283" s="50">
        <f>SUMIF(Journal!$D$15:$D$446,$B$5:$B$491,Journal!$J$15:$J$446)</f>
        <v>0</v>
      </c>
      <c r="I283" s="51">
        <f>SUMIF(Journal!$D$15:$D$446,$B$5:$B$491,Journal!$K$15:$K$446)</f>
        <v>0</v>
      </c>
      <c r="J283" s="8">
        <v>15</v>
      </c>
      <c r="K283" s="7">
        <v>12</v>
      </c>
      <c r="L283" s="6">
        <f t="shared" si="12"/>
        <v>0</v>
      </c>
      <c r="M283" s="111">
        <f t="shared" si="13"/>
        <v>0</v>
      </c>
      <c r="N283" s="41">
        <f t="shared" si="14"/>
        <v>0</v>
      </c>
      <c r="O283" s="44">
        <f>IFERROR(VLOOKUP(A283,Stock!$A$5:$M$487,10,0),0)*Stock!F283</f>
        <v>0</v>
      </c>
      <c r="Q283" s="44">
        <f>IFERROR(VLOOKUP(A283,Stock!$A$5:$M$487,10,0),0)*Stock!M283</f>
        <v>0</v>
      </c>
    </row>
    <row r="284" spans="1:17" s="18" customFormat="1" ht="18" customHeight="1" x14ac:dyDescent="0.2">
      <c r="A284" s="14"/>
      <c r="B284" s="13"/>
      <c r="C284" s="13"/>
      <c r="D284" s="13" t="s">
        <v>16</v>
      </c>
      <c r="E284" s="226" t="s">
        <v>8</v>
      </c>
      <c r="F284" s="191"/>
      <c r="G284" s="190">
        <f>SUMIF(Journal!$D$15:$D$446,$B$5:$B$487,Journal!$R$15:$R$446)</f>
        <v>0</v>
      </c>
      <c r="H284" s="50">
        <f>SUMIF(Journal!$D$15:$D$446,$B$5:$B$491,Journal!$J$15:$J$446)</f>
        <v>0</v>
      </c>
      <c r="I284" s="51">
        <f>SUMIF(Journal!$D$15:$D$446,$B$5:$B$491,Journal!$K$15:$K$446)</f>
        <v>0</v>
      </c>
      <c r="J284" s="12">
        <v>12</v>
      </c>
      <c r="K284" s="11">
        <v>9.6</v>
      </c>
      <c r="L284" s="6">
        <f t="shared" si="12"/>
        <v>0</v>
      </c>
      <c r="M284" s="111">
        <f t="shared" si="13"/>
        <v>0</v>
      </c>
      <c r="N284" s="41">
        <f t="shared" si="14"/>
        <v>0</v>
      </c>
      <c r="O284" s="44">
        <f>IFERROR(VLOOKUP(A284,Stock!$A$5:$M$487,10,0),0)*Stock!F284</f>
        <v>0</v>
      </c>
      <c r="Q284" s="44">
        <f>IFERROR(VLOOKUP(A284,Stock!$A$5:$M$487,10,0),0)*Stock!M284</f>
        <v>0</v>
      </c>
    </row>
    <row r="285" spans="1:17" s="18" customFormat="1" ht="18" customHeight="1" x14ac:dyDescent="0.2">
      <c r="A285" s="10"/>
      <c r="B285" s="9"/>
      <c r="C285" s="9"/>
      <c r="D285" s="9" t="s">
        <v>16</v>
      </c>
      <c r="E285" s="227" t="s">
        <v>8</v>
      </c>
      <c r="F285" s="191"/>
      <c r="G285" s="190">
        <f>SUMIF(Journal!$D$15:$D$446,$B$5:$B$487,Journal!$R$15:$R$446)</f>
        <v>0</v>
      </c>
      <c r="H285" s="50">
        <f>SUMIF(Journal!$D$15:$D$446,$B$5:$B$491,Journal!$J$15:$J$446)</f>
        <v>0</v>
      </c>
      <c r="I285" s="51">
        <f>SUMIF(Journal!$D$15:$D$446,$B$5:$B$491,Journal!$K$15:$K$446)</f>
        <v>0</v>
      </c>
      <c r="J285" s="8">
        <v>12</v>
      </c>
      <c r="K285" s="7">
        <v>9.6</v>
      </c>
      <c r="L285" s="6">
        <f t="shared" si="12"/>
        <v>0</v>
      </c>
      <c r="M285" s="111">
        <f t="shared" si="13"/>
        <v>0</v>
      </c>
      <c r="N285" s="41">
        <f t="shared" si="14"/>
        <v>0</v>
      </c>
      <c r="O285" s="44">
        <f>IFERROR(VLOOKUP(A285,Stock!$A$5:$M$487,10,0),0)*Stock!F285</f>
        <v>0</v>
      </c>
      <c r="Q285" s="44">
        <f>IFERROR(VLOOKUP(A285,Stock!$A$5:$M$487,10,0),0)*Stock!M285</f>
        <v>0</v>
      </c>
    </row>
    <row r="286" spans="1:17" s="18" customFormat="1" ht="18" customHeight="1" x14ac:dyDescent="0.2">
      <c r="A286" s="14"/>
      <c r="B286" s="13"/>
      <c r="C286" s="20"/>
      <c r="D286" s="13" t="s">
        <v>14</v>
      </c>
      <c r="E286" s="226" t="s">
        <v>8</v>
      </c>
      <c r="F286" s="191"/>
      <c r="G286" s="190">
        <f>SUMIF(Journal!$D$15:$D$446,$B$5:$B$487,Journal!$R$15:$R$446)</f>
        <v>0</v>
      </c>
      <c r="H286" s="50">
        <f>SUMIF(Journal!$D$15:$D$446,$B$5:$B$491,Journal!$J$15:$J$446)</f>
        <v>0</v>
      </c>
      <c r="I286" s="51">
        <f>SUMIF(Journal!$D$15:$D$446,$B$5:$B$491,Journal!$K$15:$K$446)</f>
        <v>0</v>
      </c>
      <c r="J286" s="12">
        <v>12</v>
      </c>
      <c r="K286" s="11">
        <v>9.6</v>
      </c>
      <c r="L286" s="6">
        <f t="shared" si="12"/>
        <v>0</v>
      </c>
      <c r="M286" s="111">
        <f t="shared" si="13"/>
        <v>0</v>
      </c>
      <c r="N286" s="41">
        <f t="shared" si="14"/>
        <v>0</v>
      </c>
      <c r="O286" s="44">
        <f>IFERROR(VLOOKUP(A286,Stock!$A$5:$M$487,10,0),0)*Stock!F286</f>
        <v>0</v>
      </c>
      <c r="Q286" s="44">
        <f>IFERROR(VLOOKUP(A286,Stock!$A$5:$M$487,10,0),0)*Stock!M286</f>
        <v>0</v>
      </c>
    </row>
    <row r="287" spans="1:17" s="18" customFormat="1" ht="18" customHeight="1" x14ac:dyDescent="0.2">
      <c r="A287" s="10"/>
      <c r="B287" s="9"/>
      <c r="C287" s="19"/>
      <c r="D287" s="9" t="s">
        <v>14</v>
      </c>
      <c r="E287" s="227" t="s">
        <v>8</v>
      </c>
      <c r="F287" s="191"/>
      <c r="G287" s="190">
        <f>SUMIF(Journal!$D$15:$D$446,$B$5:$B$487,Journal!$R$15:$R$446)</f>
        <v>0</v>
      </c>
      <c r="H287" s="50">
        <f>SUMIF(Journal!$D$15:$D$446,$B$5:$B$491,Journal!$J$15:$J$446)</f>
        <v>0</v>
      </c>
      <c r="I287" s="51">
        <f>SUMIF(Journal!$D$15:$D$446,$B$5:$B$491,Journal!$K$15:$K$446)</f>
        <v>0</v>
      </c>
      <c r="J287" s="8">
        <v>12</v>
      </c>
      <c r="K287" s="7">
        <v>9.6</v>
      </c>
      <c r="L287" s="6">
        <f>M287*J287</f>
        <v>0</v>
      </c>
      <c r="M287" s="111">
        <f t="shared" si="13"/>
        <v>0</v>
      </c>
      <c r="N287" s="41">
        <f t="shared" si="14"/>
        <v>0</v>
      </c>
      <c r="O287" s="44">
        <f>IFERROR(VLOOKUP(A287,Stock!$A$5:$M$487,10,0),0)*Stock!F287</f>
        <v>0</v>
      </c>
      <c r="Q287" s="44">
        <f>IFERROR(VLOOKUP(A287,Stock!$A$5:$M$487,10,0),0)*Stock!M287</f>
        <v>0</v>
      </c>
    </row>
    <row r="288" spans="1:17" s="18" customFormat="1" ht="18" customHeight="1" x14ac:dyDescent="0.2">
      <c r="A288" s="14"/>
      <c r="B288" s="13"/>
      <c r="C288" s="13"/>
      <c r="D288" s="13" t="s">
        <v>20</v>
      </c>
      <c r="E288" s="226" t="s">
        <v>5</v>
      </c>
      <c r="F288" s="191"/>
      <c r="G288" s="190">
        <f>SUMIF(Journal!$D$15:$D$446,$B$5:$B$487,Journal!$R$15:$R$446)</f>
        <v>0</v>
      </c>
      <c r="H288" s="50">
        <f>SUMIF(Journal!$D$15:$D$446,$B$5:$B$491,Journal!$J$15:$J$446)</f>
        <v>0</v>
      </c>
      <c r="I288" s="51">
        <f>SUMIF(Journal!$D$15:$D$446,$B$5:$B$491,Journal!$K$15:$K$446)</f>
        <v>0</v>
      </c>
      <c r="J288" s="12">
        <v>23</v>
      </c>
      <c r="K288" s="11">
        <v>18.399999999999999</v>
      </c>
      <c r="L288" s="6">
        <f t="shared" si="12"/>
        <v>0</v>
      </c>
      <c r="M288" s="111">
        <f t="shared" si="13"/>
        <v>0</v>
      </c>
      <c r="N288" s="41">
        <f t="shared" si="14"/>
        <v>0</v>
      </c>
      <c r="O288" s="44">
        <f>IFERROR(VLOOKUP(A288,Stock!$A$5:$M$487,10,0),0)*Stock!F288</f>
        <v>0</v>
      </c>
      <c r="Q288" s="44">
        <f>IFERROR(VLOOKUP(A288,Stock!$A$5:$M$487,10,0),0)*Stock!M288</f>
        <v>0</v>
      </c>
    </row>
    <row r="289" spans="1:17" s="18" customFormat="1" ht="18" customHeight="1" x14ac:dyDescent="0.2">
      <c r="A289" s="10"/>
      <c r="B289" s="9"/>
      <c r="C289" s="19"/>
      <c r="D289" s="9" t="s">
        <v>20</v>
      </c>
      <c r="E289" s="227" t="s">
        <v>8</v>
      </c>
      <c r="F289" s="191"/>
      <c r="G289" s="190">
        <f>SUMIF(Journal!$D$15:$D$446,$B$5:$B$487,Journal!$R$15:$R$446)</f>
        <v>0</v>
      </c>
      <c r="H289" s="50">
        <f>SUMIF(Journal!$D$15:$D$446,$B$5:$B$491,Journal!$J$15:$J$446)</f>
        <v>0</v>
      </c>
      <c r="I289" s="51">
        <f>SUMIF(Journal!$D$15:$D$446,$B$5:$B$491,Journal!$K$15:$K$446)</f>
        <v>0</v>
      </c>
      <c r="J289" s="8">
        <v>45</v>
      </c>
      <c r="K289" s="7">
        <v>36</v>
      </c>
      <c r="L289" s="6">
        <f t="shared" si="12"/>
        <v>0</v>
      </c>
      <c r="M289" s="111">
        <f t="shared" si="13"/>
        <v>0</v>
      </c>
      <c r="N289" s="41">
        <f t="shared" si="14"/>
        <v>0</v>
      </c>
      <c r="O289" s="44">
        <f>IFERROR(VLOOKUP(A289,Stock!$A$5:$M$487,10,0),0)*Stock!F289</f>
        <v>0</v>
      </c>
      <c r="Q289" s="44">
        <f>IFERROR(VLOOKUP(A289,Stock!$A$5:$M$487,10,0),0)*Stock!M289</f>
        <v>0</v>
      </c>
    </row>
    <row r="290" spans="1:17" s="18" customFormat="1" ht="18" customHeight="1" x14ac:dyDescent="0.2">
      <c r="A290" s="14"/>
      <c r="B290" s="13"/>
      <c r="C290" s="13"/>
      <c r="D290" s="13" t="s">
        <v>40</v>
      </c>
      <c r="E290" s="226" t="s">
        <v>5</v>
      </c>
      <c r="F290" s="191"/>
      <c r="G290" s="190">
        <f>SUMIF(Journal!$D$15:$D$446,$B$5:$B$487,Journal!$R$15:$R$446)</f>
        <v>0</v>
      </c>
      <c r="H290" s="50">
        <f>SUMIF(Journal!$D$15:$D$446,$B$5:$B$491,Journal!$J$15:$J$446)</f>
        <v>0</v>
      </c>
      <c r="I290" s="51">
        <f>SUMIF(Journal!$D$15:$D$446,$B$5:$B$491,Journal!$K$15:$K$446)</f>
        <v>0</v>
      </c>
      <c r="J290" s="12">
        <v>30</v>
      </c>
      <c r="K290" s="11">
        <v>24</v>
      </c>
      <c r="L290" s="6">
        <f>M290*J290</f>
        <v>0</v>
      </c>
      <c r="M290" s="111">
        <f>F290-G290+H290-I290</f>
        <v>0</v>
      </c>
      <c r="N290" s="41">
        <f t="shared" si="14"/>
        <v>0</v>
      </c>
      <c r="O290" s="44">
        <f>IFERROR(VLOOKUP(A290,Stock!$A$5:$M$487,10,0),0)*Stock!F290</f>
        <v>0</v>
      </c>
      <c r="Q290" s="44">
        <f>IFERROR(VLOOKUP(A290,Stock!$A$5:$M$487,10,0),0)*Stock!M290</f>
        <v>0</v>
      </c>
    </row>
    <row r="291" spans="1:17" s="18" customFormat="1" ht="18" customHeight="1" x14ac:dyDescent="0.2">
      <c r="A291" s="14"/>
      <c r="B291" s="13"/>
      <c r="C291" s="13"/>
      <c r="D291" s="13" t="s">
        <v>83</v>
      </c>
      <c r="E291" s="226" t="s">
        <v>5</v>
      </c>
      <c r="F291" s="191"/>
      <c r="G291" s="190">
        <f>SUMIF(Journal!$D$15:$D$446,$B$5:$B$487,Journal!$R$15:$R$446)</f>
        <v>0</v>
      </c>
      <c r="H291" s="50">
        <f>SUMIF(Journal!$D$15:$D$446,$B$5:$B$491,Journal!$J$15:$J$446)</f>
        <v>0</v>
      </c>
      <c r="I291" s="51">
        <f>SUMIF(Journal!$D$15:$D$446,$B$5:$B$491,Journal!$K$15:$K$446)</f>
        <v>0</v>
      </c>
      <c r="J291" s="12">
        <v>15</v>
      </c>
      <c r="K291" s="11">
        <v>12</v>
      </c>
      <c r="L291" s="6">
        <f t="shared" ref="L291:L292" si="15">M291*J291</f>
        <v>0</v>
      </c>
      <c r="M291" s="111">
        <f>F291-G291+H291-I291</f>
        <v>0</v>
      </c>
      <c r="N291" s="41">
        <f t="shared" si="14"/>
        <v>0</v>
      </c>
      <c r="O291" s="44">
        <f>IFERROR(VLOOKUP(A291,Stock!$A$5:$M$487,10,0),0)*Stock!F291</f>
        <v>0</v>
      </c>
      <c r="Q291" s="44">
        <f>IFERROR(VLOOKUP(A291,Stock!$A$5:$M$487,10,0),0)*Stock!M291</f>
        <v>0</v>
      </c>
    </row>
    <row r="292" spans="1:17" s="18" customFormat="1" ht="18" customHeight="1" x14ac:dyDescent="0.2">
      <c r="A292" s="14"/>
      <c r="B292" s="13"/>
      <c r="C292" s="13"/>
      <c r="D292" s="13" t="s">
        <v>83</v>
      </c>
      <c r="E292" s="226" t="s">
        <v>5</v>
      </c>
      <c r="F292" s="191"/>
      <c r="G292" s="190">
        <f>SUMIF(Journal!$D$15:$D$446,$B$5:$B$487,Journal!$R$15:$R$446)</f>
        <v>0</v>
      </c>
      <c r="H292" s="50">
        <f>SUMIF(Journal!$D$15:$D$446,$B$5:$B$491,Journal!$J$15:$J$446)</f>
        <v>0</v>
      </c>
      <c r="I292" s="51">
        <f>SUMIF(Journal!$D$15:$D$446,$B$5:$B$491,Journal!$K$15:$K$446)</f>
        <v>0</v>
      </c>
      <c r="J292" s="12">
        <v>15</v>
      </c>
      <c r="K292" s="11">
        <v>12</v>
      </c>
      <c r="L292" s="6">
        <f t="shared" si="15"/>
        <v>0</v>
      </c>
      <c r="M292" s="111">
        <f>F292-G292+H292-I292</f>
        <v>0</v>
      </c>
      <c r="N292" s="41">
        <f t="shared" si="14"/>
        <v>0</v>
      </c>
      <c r="O292" s="44">
        <f>IFERROR(VLOOKUP(A292,Stock!$A$5:$M$487,10,0),0)*Stock!F292</f>
        <v>0</v>
      </c>
      <c r="Q292" s="44">
        <f>IFERROR(VLOOKUP(A292,Stock!$A$5:$M$487,10,0),0)*Stock!M292</f>
        <v>0</v>
      </c>
    </row>
    <row r="293" spans="1:17" s="18" customFormat="1" ht="18" customHeight="1" x14ac:dyDescent="0.2">
      <c r="A293" s="10"/>
      <c r="B293" s="9"/>
      <c r="C293" s="9"/>
      <c r="D293" s="9" t="s">
        <v>10</v>
      </c>
      <c r="E293" s="227" t="s">
        <v>23</v>
      </c>
      <c r="F293" s="191"/>
      <c r="G293" s="190">
        <f>SUMIF(Journal!$D$15:$D$446,$B$5:$B$487,Journal!$R$15:$R$446)</f>
        <v>0</v>
      </c>
      <c r="H293" s="50">
        <f>SUMIF(Journal!$D$15:$D$446,$B$5:$B$491,Journal!$J$15:$J$446)</f>
        <v>0</v>
      </c>
      <c r="I293" s="51">
        <f>SUMIF(Journal!$D$15:$D$446,$B$5:$B$491,Journal!$K$15:$K$446)</f>
        <v>0</v>
      </c>
      <c r="J293" s="8">
        <v>24</v>
      </c>
      <c r="K293" s="7">
        <v>19.2</v>
      </c>
      <c r="L293" s="6">
        <f>M293*J293</f>
        <v>0</v>
      </c>
      <c r="M293" s="111">
        <f t="shared" si="13"/>
        <v>0</v>
      </c>
      <c r="N293" s="41">
        <f t="shared" si="14"/>
        <v>0</v>
      </c>
      <c r="O293" s="44">
        <f>IFERROR(VLOOKUP(A293,Stock!$A$5:$M$487,10,0),0)*Stock!F293</f>
        <v>0</v>
      </c>
      <c r="Q293" s="44">
        <f>IFERROR(VLOOKUP(A293,Stock!$A$5:$M$487,10,0),0)*Stock!M293</f>
        <v>0</v>
      </c>
    </row>
    <row r="294" spans="1:17" s="18" customFormat="1" ht="18" customHeight="1" x14ac:dyDescent="0.2">
      <c r="A294" s="14"/>
      <c r="B294" s="13"/>
      <c r="C294" s="20"/>
      <c r="D294" s="13" t="s">
        <v>22</v>
      </c>
      <c r="E294" s="226" t="s">
        <v>8</v>
      </c>
      <c r="F294" s="191"/>
      <c r="G294" s="190">
        <f>SUMIF(Journal!$D$15:$D$446,$B$5:$B$487,Journal!$R$15:$R$446)</f>
        <v>0</v>
      </c>
      <c r="H294" s="50">
        <f>SUMIF(Journal!$D$15:$D$446,$B$5:$B$491,Journal!$J$15:$J$446)</f>
        <v>0</v>
      </c>
      <c r="I294" s="51">
        <f>SUMIF(Journal!$D$15:$D$446,$B$5:$B$491,Journal!$K$15:$K$446)</f>
        <v>0</v>
      </c>
      <c r="J294" s="12">
        <v>50</v>
      </c>
      <c r="K294" s="11">
        <v>40</v>
      </c>
      <c r="L294" s="6">
        <f t="shared" si="12"/>
        <v>0</v>
      </c>
      <c r="M294" s="111">
        <f t="shared" si="13"/>
        <v>0</v>
      </c>
      <c r="N294" s="41">
        <f t="shared" si="14"/>
        <v>0</v>
      </c>
      <c r="O294" s="44">
        <f>IFERROR(VLOOKUP(A294,Stock!$A$5:$M$487,10,0),0)*Stock!F294</f>
        <v>0</v>
      </c>
      <c r="Q294" s="44">
        <f>IFERROR(VLOOKUP(A294,Stock!$A$5:$M$487,10,0),0)*Stock!M294</f>
        <v>0</v>
      </c>
    </row>
    <row r="295" spans="1:17" s="18" customFormat="1" ht="18" customHeight="1" x14ac:dyDescent="0.2">
      <c r="A295" s="10"/>
      <c r="B295" s="9"/>
      <c r="C295" s="9"/>
      <c r="D295" s="9" t="s">
        <v>20</v>
      </c>
      <c r="E295" s="227" t="s">
        <v>8</v>
      </c>
      <c r="F295" s="191"/>
      <c r="G295" s="190">
        <f>SUMIF(Journal!$D$15:$D$446,$B$5:$B$487,Journal!$R$15:$R$446)</f>
        <v>0</v>
      </c>
      <c r="H295" s="50">
        <f>SUMIF(Journal!$D$15:$D$446,$B$5:$B$491,Journal!$J$15:$J$446)</f>
        <v>0</v>
      </c>
      <c r="I295" s="51">
        <f>SUMIF(Journal!$D$15:$D$446,$B$5:$B$491,Journal!$K$15:$K$446)</f>
        <v>0</v>
      </c>
      <c r="J295" s="8">
        <v>15</v>
      </c>
      <c r="K295" s="7">
        <v>12</v>
      </c>
      <c r="L295" s="6">
        <f t="shared" si="12"/>
        <v>0</v>
      </c>
      <c r="M295" s="111">
        <f t="shared" si="13"/>
        <v>0</v>
      </c>
      <c r="N295" s="41">
        <f t="shared" si="14"/>
        <v>0</v>
      </c>
      <c r="O295" s="44">
        <f>IFERROR(VLOOKUP(A295,Stock!$A$5:$M$487,10,0),0)*Stock!F295</f>
        <v>0</v>
      </c>
      <c r="Q295" s="44">
        <f>IFERROR(VLOOKUP(A295,Stock!$A$5:$M$487,10,0),0)*Stock!M295</f>
        <v>0</v>
      </c>
    </row>
    <row r="296" spans="1:17" s="18" customFormat="1" ht="18" customHeight="1" x14ac:dyDescent="0.2">
      <c r="A296" s="14"/>
      <c r="B296" s="13"/>
      <c r="C296" s="13"/>
      <c r="D296" s="13" t="s">
        <v>20</v>
      </c>
      <c r="E296" s="226" t="s">
        <v>8</v>
      </c>
      <c r="F296" s="191"/>
      <c r="G296" s="190">
        <f>SUMIF(Journal!$D$15:$D$446,$B$5:$B$487,Journal!$R$15:$R$446)</f>
        <v>0</v>
      </c>
      <c r="H296" s="50">
        <f>SUMIF(Journal!$D$15:$D$446,$B$5:$B$491,Journal!$J$15:$J$446)</f>
        <v>0</v>
      </c>
      <c r="I296" s="51">
        <f>SUMIF(Journal!$D$15:$D$446,$B$5:$B$491,Journal!$K$15:$K$446)</f>
        <v>0</v>
      </c>
      <c r="J296" s="12">
        <v>12</v>
      </c>
      <c r="K296" s="11">
        <v>9.6</v>
      </c>
      <c r="L296" s="6">
        <f t="shared" si="12"/>
        <v>0</v>
      </c>
      <c r="M296" s="111">
        <f t="shared" si="13"/>
        <v>0</v>
      </c>
      <c r="N296" s="41">
        <f t="shared" si="14"/>
        <v>0</v>
      </c>
      <c r="O296" s="44">
        <f>IFERROR(VLOOKUP(A296,Stock!$A$5:$M$487,10,0),0)*Stock!F296</f>
        <v>0</v>
      </c>
      <c r="Q296" s="44">
        <f>IFERROR(VLOOKUP(A296,Stock!$A$5:$M$487,10,0),0)*Stock!M296</f>
        <v>0</v>
      </c>
    </row>
    <row r="297" spans="1:17" s="18" customFormat="1" ht="18" customHeight="1" x14ac:dyDescent="0.2">
      <c r="A297" s="10"/>
      <c r="B297" s="9"/>
      <c r="C297" s="19"/>
      <c r="D297" s="9" t="s">
        <v>20</v>
      </c>
      <c r="E297" s="227" t="s">
        <v>8</v>
      </c>
      <c r="F297" s="191"/>
      <c r="G297" s="190">
        <f>SUMIF(Journal!$D$15:$D$446,$B$5:$B$487,Journal!$R$15:$R$446)</f>
        <v>0</v>
      </c>
      <c r="H297" s="50">
        <f>SUMIF(Journal!$D$15:$D$446,$B$5:$B$491,Journal!$J$15:$J$446)</f>
        <v>0</v>
      </c>
      <c r="I297" s="51">
        <f>SUMIF(Journal!$D$15:$D$446,$B$5:$B$491,Journal!$K$15:$K$446)</f>
        <v>0</v>
      </c>
      <c r="J297" s="8">
        <v>12</v>
      </c>
      <c r="K297" s="7">
        <v>9.6</v>
      </c>
      <c r="L297" s="6">
        <f t="shared" si="12"/>
        <v>0</v>
      </c>
      <c r="M297" s="111">
        <f t="shared" si="13"/>
        <v>0</v>
      </c>
      <c r="N297" s="41">
        <f t="shared" si="14"/>
        <v>0</v>
      </c>
      <c r="O297" s="44">
        <f>IFERROR(VLOOKUP(A297,Stock!$A$5:$M$487,10,0),0)*Stock!F297</f>
        <v>0</v>
      </c>
      <c r="Q297" s="44">
        <f>IFERROR(VLOOKUP(A297,Stock!$A$5:$M$487,10,0),0)*Stock!M297</f>
        <v>0</v>
      </c>
    </row>
    <row r="298" spans="1:17" s="18" customFormat="1" ht="18" customHeight="1" x14ac:dyDescent="0.2">
      <c r="A298" s="14"/>
      <c r="B298" s="13"/>
      <c r="C298" s="20"/>
      <c r="D298" s="13" t="s">
        <v>20</v>
      </c>
      <c r="E298" s="226" t="s">
        <v>8</v>
      </c>
      <c r="F298" s="191"/>
      <c r="G298" s="190">
        <f>SUMIF(Journal!$D$15:$D$446,$B$5:$B$487,Journal!$R$15:$R$446)</f>
        <v>0</v>
      </c>
      <c r="H298" s="50">
        <f>SUMIF(Journal!$D$15:$D$446,$B$5:$B$491,Journal!$J$15:$J$446)</f>
        <v>0</v>
      </c>
      <c r="I298" s="51">
        <f>SUMIF(Journal!$D$15:$D$446,$B$5:$B$491,Journal!$K$15:$K$446)</f>
        <v>0</v>
      </c>
      <c r="J298" s="12">
        <v>10</v>
      </c>
      <c r="K298" s="11">
        <v>8</v>
      </c>
      <c r="L298" s="6">
        <f t="shared" si="12"/>
        <v>0</v>
      </c>
      <c r="M298" s="111">
        <f t="shared" si="13"/>
        <v>0</v>
      </c>
      <c r="N298" s="41">
        <f t="shared" si="14"/>
        <v>0</v>
      </c>
      <c r="O298" s="44">
        <f>IFERROR(VLOOKUP(A298,Stock!$A$5:$M$487,10,0),0)*Stock!F298</f>
        <v>0</v>
      </c>
      <c r="Q298" s="44">
        <f>IFERROR(VLOOKUP(A298,Stock!$A$5:$M$487,10,0),0)*Stock!M298</f>
        <v>0</v>
      </c>
    </row>
    <row r="299" spans="1:17" s="18" customFormat="1" ht="18" customHeight="1" x14ac:dyDescent="0.2">
      <c r="A299" s="10"/>
      <c r="B299" s="9"/>
      <c r="C299" s="9"/>
      <c r="D299" s="9" t="s">
        <v>20</v>
      </c>
      <c r="E299" s="227" t="s">
        <v>8</v>
      </c>
      <c r="F299" s="191"/>
      <c r="G299" s="190">
        <f>SUMIF(Journal!$D$15:$D$446,$B$5:$B$487,Journal!$R$15:$R$446)</f>
        <v>0</v>
      </c>
      <c r="H299" s="50">
        <f>SUMIF(Journal!$D$15:$D$446,$B$5:$B$491,Journal!$J$15:$J$446)</f>
        <v>0</v>
      </c>
      <c r="I299" s="51">
        <f>SUMIF(Journal!$D$15:$D$446,$B$5:$B$491,Journal!$K$15:$K$446)</f>
        <v>0</v>
      </c>
      <c r="J299" s="8">
        <v>10</v>
      </c>
      <c r="K299" s="7">
        <v>8</v>
      </c>
      <c r="L299" s="6">
        <f t="shared" si="12"/>
        <v>0</v>
      </c>
      <c r="M299" s="111">
        <f t="shared" si="13"/>
        <v>0</v>
      </c>
      <c r="N299" s="41">
        <f t="shared" si="14"/>
        <v>0</v>
      </c>
      <c r="O299" s="44">
        <f>IFERROR(VLOOKUP(A299,Stock!$A$5:$M$487,10,0),0)*Stock!F299</f>
        <v>0</v>
      </c>
      <c r="Q299" s="44">
        <f>IFERROR(VLOOKUP(A299,Stock!$A$5:$M$487,10,0),0)*Stock!M299</f>
        <v>0</v>
      </c>
    </row>
    <row r="300" spans="1:17" s="18" customFormat="1" ht="18" customHeight="1" x14ac:dyDescent="0.2">
      <c r="A300" s="14"/>
      <c r="B300" s="13"/>
      <c r="C300" s="20"/>
      <c r="D300" s="13" t="s">
        <v>20</v>
      </c>
      <c r="E300" s="226" t="s">
        <v>8</v>
      </c>
      <c r="F300" s="191"/>
      <c r="G300" s="190">
        <f>SUMIF(Journal!$D$15:$D$446,$B$5:$B$487,Journal!$R$15:$R$446)</f>
        <v>0</v>
      </c>
      <c r="H300" s="50">
        <f>SUMIF(Journal!$D$15:$D$446,$B$5:$B$491,Journal!$J$15:$J$446)</f>
        <v>0</v>
      </c>
      <c r="I300" s="51">
        <f>SUMIF(Journal!$D$15:$D$446,$B$5:$B$491,Journal!$K$15:$K$446)</f>
        <v>0</v>
      </c>
      <c r="J300" s="12">
        <v>8</v>
      </c>
      <c r="K300" s="11">
        <v>6.4</v>
      </c>
      <c r="L300" s="6">
        <f t="shared" si="12"/>
        <v>0</v>
      </c>
      <c r="M300" s="111">
        <f t="shared" si="13"/>
        <v>0</v>
      </c>
      <c r="N300" s="41">
        <f t="shared" si="14"/>
        <v>0</v>
      </c>
      <c r="O300" s="44">
        <f>IFERROR(VLOOKUP(A300,Stock!$A$5:$M$487,10,0),0)*Stock!F300</f>
        <v>0</v>
      </c>
      <c r="Q300" s="44">
        <f>IFERROR(VLOOKUP(A300,Stock!$A$5:$M$487,10,0),0)*Stock!M300</f>
        <v>0</v>
      </c>
    </row>
    <row r="301" spans="1:17" s="18" customFormat="1" ht="18" customHeight="1" x14ac:dyDescent="0.2">
      <c r="A301" s="10"/>
      <c r="B301" s="9"/>
      <c r="C301" s="19"/>
      <c r="D301" s="9" t="s">
        <v>20</v>
      </c>
      <c r="E301" s="227" t="s">
        <v>5</v>
      </c>
      <c r="F301" s="191"/>
      <c r="G301" s="190">
        <f>SUMIF(Journal!$D$15:$D$446,$B$5:$B$487,Journal!$R$15:$R$446)</f>
        <v>0</v>
      </c>
      <c r="H301" s="50">
        <f>SUMIF(Journal!$D$15:$D$446,$B$5:$B$491,Journal!$J$15:$J$446)</f>
        <v>0</v>
      </c>
      <c r="I301" s="51">
        <f>SUMIF(Journal!$D$15:$D$446,$B$5:$B$491,Journal!$K$15:$K$446)</f>
        <v>0</v>
      </c>
      <c r="J301" s="8">
        <v>5</v>
      </c>
      <c r="K301" s="7">
        <v>4</v>
      </c>
      <c r="L301" s="6">
        <f t="shared" si="12"/>
        <v>0</v>
      </c>
      <c r="M301" s="111">
        <f t="shared" si="13"/>
        <v>0</v>
      </c>
      <c r="N301" s="41">
        <f t="shared" si="14"/>
        <v>0</v>
      </c>
      <c r="O301" s="44">
        <f>IFERROR(VLOOKUP(A301,Stock!$A$5:$M$487,10,0),0)*Stock!F301</f>
        <v>0</v>
      </c>
      <c r="Q301" s="44">
        <f>IFERROR(VLOOKUP(A301,Stock!$A$5:$M$487,10,0),0)*Stock!M301</f>
        <v>0</v>
      </c>
    </row>
    <row r="302" spans="1:17" s="18" customFormat="1" ht="18" customHeight="1" x14ac:dyDescent="0.2">
      <c r="A302" s="14"/>
      <c r="B302" s="13"/>
      <c r="C302" s="13"/>
      <c r="D302" s="13" t="s">
        <v>10</v>
      </c>
      <c r="E302" s="226" t="s">
        <v>21</v>
      </c>
      <c r="F302" s="191"/>
      <c r="G302" s="190">
        <f>SUMIF(Journal!$D$15:$D$446,$B$5:$B$487,Journal!$R$15:$R$446)</f>
        <v>0</v>
      </c>
      <c r="H302" s="50">
        <f>SUMIF(Journal!$D$15:$D$446,$B$5:$B$491,Journal!$J$15:$J$446)</f>
        <v>0</v>
      </c>
      <c r="I302" s="51">
        <f>SUMIF(Journal!$D$15:$D$446,$B$5:$B$491,Journal!$K$15:$K$446)</f>
        <v>0</v>
      </c>
      <c r="J302" s="12"/>
      <c r="K302" s="11"/>
      <c r="L302" s="6">
        <f t="shared" si="12"/>
        <v>0</v>
      </c>
      <c r="M302" s="111">
        <f t="shared" si="13"/>
        <v>0</v>
      </c>
      <c r="N302" s="41">
        <f t="shared" si="14"/>
        <v>0</v>
      </c>
      <c r="O302" s="44">
        <f>IFERROR(VLOOKUP(A302,Stock!$A$5:$M$487,10,0),0)*Stock!F302</f>
        <v>0</v>
      </c>
      <c r="Q302" s="44">
        <f>IFERROR(VLOOKUP(A302,Stock!$A$5:$M$487,10,0),0)*Stock!M302</f>
        <v>0</v>
      </c>
    </row>
    <row r="303" spans="1:17" s="18" customFormat="1" ht="18" customHeight="1" x14ac:dyDescent="0.2">
      <c r="A303" s="10"/>
      <c r="B303" s="9"/>
      <c r="C303" s="9"/>
      <c r="D303" s="9" t="s">
        <v>10</v>
      </c>
      <c r="E303" s="227" t="s">
        <v>21</v>
      </c>
      <c r="F303" s="191"/>
      <c r="G303" s="190">
        <f>SUMIF(Journal!$D$15:$D$446,$B$5:$B$487,Journal!$R$15:$R$446)</f>
        <v>0</v>
      </c>
      <c r="H303" s="50">
        <f>SUMIF(Journal!$D$15:$D$446,$B$5:$B$491,Journal!$J$15:$J$446)</f>
        <v>0</v>
      </c>
      <c r="I303" s="51">
        <f>SUMIF(Journal!$D$15:$D$446,$B$5:$B$491,Journal!$K$15:$K$446)</f>
        <v>0</v>
      </c>
      <c r="J303" s="8"/>
      <c r="K303" s="7"/>
      <c r="L303" s="6">
        <f t="shared" si="12"/>
        <v>0</v>
      </c>
      <c r="M303" s="111">
        <f t="shared" si="13"/>
        <v>0</v>
      </c>
      <c r="N303" s="41">
        <f t="shared" si="14"/>
        <v>0</v>
      </c>
      <c r="O303" s="44">
        <f>IFERROR(VLOOKUP(A303,Stock!$A$5:$M$487,10,0),0)*Stock!F303</f>
        <v>0</v>
      </c>
      <c r="Q303" s="44">
        <f>IFERROR(VLOOKUP(A303,Stock!$A$5:$M$487,10,0),0)*Stock!M303</f>
        <v>0</v>
      </c>
    </row>
    <row r="304" spans="1:17" s="18" customFormat="1" ht="18" customHeight="1" x14ac:dyDescent="0.2">
      <c r="A304" s="14"/>
      <c r="B304" s="13"/>
      <c r="C304" s="13"/>
      <c r="D304" s="13" t="s">
        <v>10</v>
      </c>
      <c r="E304" s="226" t="s">
        <v>21</v>
      </c>
      <c r="F304" s="191"/>
      <c r="G304" s="190">
        <f>SUMIF(Journal!$D$15:$D$446,$B$5:$B$487,Journal!$R$15:$R$446)</f>
        <v>0</v>
      </c>
      <c r="H304" s="50">
        <f>SUMIF(Journal!$D$15:$D$446,$B$5:$B$491,Journal!$J$15:$J$446)</f>
        <v>0</v>
      </c>
      <c r="I304" s="51">
        <f>SUMIF(Journal!$D$15:$D$446,$B$5:$B$491,Journal!$K$15:$K$446)</f>
        <v>0</v>
      </c>
      <c r="J304" s="12"/>
      <c r="K304" s="11"/>
      <c r="L304" s="6">
        <f t="shared" si="12"/>
        <v>0</v>
      </c>
      <c r="M304" s="111">
        <f t="shared" si="13"/>
        <v>0</v>
      </c>
      <c r="N304" s="41">
        <f t="shared" si="14"/>
        <v>0</v>
      </c>
      <c r="O304" s="44">
        <f>IFERROR(VLOOKUP(A304,Stock!$A$5:$M$487,10,0),0)*Stock!F304</f>
        <v>0</v>
      </c>
      <c r="Q304" s="44">
        <f>IFERROR(VLOOKUP(A304,Stock!$A$5:$M$487,10,0),0)*Stock!M304</f>
        <v>0</v>
      </c>
    </row>
    <row r="305" spans="1:17" s="18" customFormat="1" ht="18" customHeight="1" x14ac:dyDescent="0.2">
      <c r="A305" s="10"/>
      <c r="B305" s="9"/>
      <c r="C305" s="9"/>
      <c r="D305" s="9" t="s">
        <v>10</v>
      </c>
      <c r="E305" s="227" t="s">
        <v>21</v>
      </c>
      <c r="F305" s="191"/>
      <c r="G305" s="190">
        <f>SUMIF(Journal!$D$15:$D$446,$B$5:$B$487,Journal!$R$15:$R$446)</f>
        <v>0</v>
      </c>
      <c r="H305" s="50">
        <f>SUMIF(Journal!$D$15:$D$446,$B$5:$B$491,Journal!$J$15:$J$446)</f>
        <v>0</v>
      </c>
      <c r="I305" s="51">
        <f>SUMIF(Journal!$D$15:$D$446,$B$5:$B$491,Journal!$K$15:$K$446)</f>
        <v>0</v>
      </c>
      <c r="J305" s="8"/>
      <c r="K305" s="7"/>
      <c r="L305" s="6">
        <f t="shared" si="12"/>
        <v>0</v>
      </c>
      <c r="M305" s="111">
        <f t="shared" si="13"/>
        <v>0</v>
      </c>
      <c r="N305" s="41">
        <f t="shared" si="14"/>
        <v>0</v>
      </c>
      <c r="O305" s="44">
        <f>IFERROR(VLOOKUP(A305,Stock!$A$5:$M$487,10,0),0)*Stock!F305</f>
        <v>0</v>
      </c>
      <c r="Q305" s="44">
        <f>IFERROR(VLOOKUP(A305,Stock!$A$5:$M$487,10,0),0)*Stock!M305</f>
        <v>0</v>
      </c>
    </row>
    <row r="306" spans="1:17" s="18" customFormat="1" ht="18" customHeight="1" x14ac:dyDescent="0.2">
      <c r="A306" s="14"/>
      <c r="B306" s="13"/>
      <c r="C306" s="13"/>
      <c r="D306" s="13" t="s">
        <v>38</v>
      </c>
      <c r="E306" s="226" t="s">
        <v>21</v>
      </c>
      <c r="F306" s="191"/>
      <c r="G306" s="190">
        <f>SUMIF(Journal!$D$15:$D$446,$B$5:$B$487,Journal!$R$15:$R$446)</f>
        <v>0</v>
      </c>
      <c r="H306" s="50">
        <f>SUMIF(Journal!$D$15:$D$446,$B$5:$B$491,Journal!$J$15:$J$446)</f>
        <v>0</v>
      </c>
      <c r="I306" s="51">
        <f>SUMIF(Journal!$D$15:$D$446,$B$5:$B$491,Journal!$K$15:$K$446)</f>
        <v>0</v>
      </c>
      <c r="J306" s="12">
        <v>40</v>
      </c>
      <c r="K306" s="11">
        <v>32</v>
      </c>
      <c r="L306" s="6">
        <f t="shared" si="12"/>
        <v>0</v>
      </c>
      <c r="M306" s="111">
        <f t="shared" si="13"/>
        <v>0</v>
      </c>
      <c r="N306" s="41">
        <f t="shared" si="14"/>
        <v>0</v>
      </c>
      <c r="O306" s="44">
        <f>IFERROR(VLOOKUP(A306,Stock!$A$5:$M$487,10,0),0)*Stock!F306</f>
        <v>0</v>
      </c>
      <c r="Q306" s="44">
        <f>IFERROR(VLOOKUP(A306,Stock!$A$5:$M$487,10,0),0)*Stock!M306</f>
        <v>0</v>
      </c>
    </row>
    <row r="307" spans="1:17" s="18" customFormat="1" ht="18" customHeight="1" x14ac:dyDescent="0.2">
      <c r="A307" s="10"/>
      <c r="B307" s="9"/>
      <c r="C307" s="9"/>
      <c r="D307" s="9" t="s">
        <v>20</v>
      </c>
      <c r="E307" s="227" t="s">
        <v>8</v>
      </c>
      <c r="F307" s="191"/>
      <c r="G307" s="190">
        <f>SUMIF(Journal!$D$15:$D$446,$B$5:$B$487,Journal!$R$15:$R$446)</f>
        <v>0</v>
      </c>
      <c r="H307" s="50">
        <f>SUMIF(Journal!$D$15:$D$446,$B$5:$B$491,Journal!$J$15:$J$446)</f>
        <v>0</v>
      </c>
      <c r="I307" s="51">
        <f>SUMIF(Journal!$D$15:$D$446,$B$5:$B$491,Journal!$K$15:$K$446)</f>
        <v>0</v>
      </c>
      <c r="J307" s="8">
        <v>12</v>
      </c>
      <c r="K307" s="7">
        <v>9.6</v>
      </c>
      <c r="L307" s="6">
        <f t="shared" si="12"/>
        <v>0</v>
      </c>
      <c r="M307" s="111">
        <f t="shared" si="13"/>
        <v>0</v>
      </c>
      <c r="N307" s="41">
        <f t="shared" si="14"/>
        <v>0</v>
      </c>
      <c r="O307" s="44">
        <f>IFERROR(VLOOKUP(A307,Stock!$A$5:$M$487,10,0),0)*Stock!F307</f>
        <v>0</v>
      </c>
      <c r="Q307" s="44">
        <f>IFERROR(VLOOKUP(A307,Stock!$A$5:$M$487,10,0),0)*Stock!M307</f>
        <v>0</v>
      </c>
    </row>
    <row r="308" spans="1:17" s="18" customFormat="1" ht="18" customHeight="1" x14ac:dyDescent="0.2">
      <c r="A308" s="14"/>
      <c r="B308" s="13"/>
      <c r="C308" s="13"/>
      <c r="D308" s="13" t="s">
        <v>20</v>
      </c>
      <c r="E308" s="226" t="s">
        <v>5</v>
      </c>
      <c r="F308" s="191"/>
      <c r="G308" s="190">
        <f>SUMIF(Journal!$D$15:$D$446,$B$5:$B$487,Journal!$R$15:$R$446)</f>
        <v>0</v>
      </c>
      <c r="H308" s="50">
        <f>SUMIF(Journal!$D$15:$D$446,$B$5:$B$491,Journal!$J$15:$J$446)</f>
        <v>0</v>
      </c>
      <c r="I308" s="51">
        <f>SUMIF(Journal!$D$15:$D$446,$B$5:$B$491,Journal!$K$15:$K$446)</f>
        <v>0</v>
      </c>
      <c r="J308" s="12">
        <v>15</v>
      </c>
      <c r="K308" s="11">
        <v>12</v>
      </c>
      <c r="L308" s="6">
        <f t="shared" si="12"/>
        <v>0</v>
      </c>
      <c r="M308" s="111">
        <f t="shared" si="13"/>
        <v>0</v>
      </c>
      <c r="N308" s="41">
        <f t="shared" si="14"/>
        <v>0</v>
      </c>
      <c r="O308" s="44">
        <f>IFERROR(VLOOKUP(A308,Stock!$A$5:$M$487,10,0),0)*Stock!F308</f>
        <v>0</v>
      </c>
      <c r="Q308" s="44">
        <f>IFERROR(VLOOKUP(A308,Stock!$A$5:$M$487,10,0),0)*Stock!M308</f>
        <v>0</v>
      </c>
    </row>
    <row r="309" spans="1:17" s="18" customFormat="1" ht="18" customHeight="1" x14ac:dyDescent="0.2">
      <c r="A309" s="10"/>
      <c r="B309" s="9"/>
      <c r="C309" s="9"/>
      <c r="D309" s="9" t="s">
        <v>38</v>
      </c>
      <c r="E309" s="227" t="s">
        <v>21</v>
      </c>
      <c r="F309" s="191"/>
      <c r="G309" s="190">
        <f>SUMIF(Journal!$D$15:$D$446,$B$5:$B$487,Journal!$R$15:$R$446)</f>
        <v>0</v>
      </c>
      <c r="H309" s="50">
        <f>SUMIF(Journal!$D$15:$D$446,$B$5:$B$491,Journal!$J$15:$J$446)</f>
        <v>0</v>
      </c>
      <c r="I309" s="51">
        <f>SUMIF(Journal!$D$15:$D$446,$B$5:$B$491,Journal!$K$15:$K$446)</f>
        <v>0</v>
      </c>
      <c r="J309" s="8">
        <v>75</v>
      </c>
      <c r="K309" s="7">
        <v>60</v>
      </c>
      <c r="L309" s="6">
        <f t="shared" si="12"/>
        <v>0</v>
      </c>
      <c r="M309" s="111">
        <f t="shared" si="13"/>
        <v>0</v>
      </c>
      <c r="N309" s="41">
        <f t="shared" si="14"/>
        <v>0</v>
      </c>
      <c r="O309" s="44">
        <f>IFERROR(VLOOKUP(A309,Stock!$A$5:$M$487,10,0),0)*Stock!F309</f>
        <v>0</v>
      </c>
      <c r="Q309" s="44">
        <f>IFERROR(VLOOKUP(A309,Stock!$A$5:$M$487,10,0),0)*Stock!M309</f>
        <v>0</v>
      </c>
    </row>
    <row r="310" spans="1:17" s="18" customFormat="1" ht="18" customHeight="1" x14ac:dyDescent="0.2">
      <c r="A310" s="14"/>
      <c r="B310" s="13"/>
      <c r="C310" s="13"/>
      <c r="D310" s="13" t="s">
        <v>20</v>
      </c>
      <c r="E310" s="226" t="s">
        <v>8</v>
      </c>
      <c r="F310" s="191"/>
      <c r="G310" s="190">
        <f>SUMIF(Journal!$D$15:$D$446,$B$5:$B$487,Journal!$R$15:$R$446)</f>
        <v>0</v>
      </c>
      <c r="H310" s="50">
        <f>SUMIF(Journal!$D$15:$D$446,$B$5:$B$491,Journal!$J$15:$J$446)</f>
        <v>0</v>
      </c>
      <c r="I310" s="51">
        <f>SUMIF(Journal!$D$15:$D$446,$B$5:$B$491,Journal!$K$15:$K$446)</f>
        <v>0</v>
      </c>
      <c r="J310" s="12">
        <v>12</v>
      </c>
      <c r="K310" s="11">
        <v>9.6</v>
      </c>
      <c r="L310" s="6">
        <f t="shared" si="12"/>
        <v>0</v>
      </c>
      <c r="M310" s="111">
        <f t="shared" si="13"/>
        <v>0</v>
      </c>
      <c r="N310" s="41">
        <f t="shared" si="14"/>
        <v>0</v>
      </c>
      <c r="O310" s="44">
        <f>IFERROR(VLOOKUP(A310,Stock!$A$5:$M$487,10,0),0)*Stock!F310</f>
        <v>0</v>
      </c>
      <c r="Q310" s="44">
        <f>IFERROR(VLOOKUP(A310,Stock!$A$5:$M$487,10,0),0)*Stock!M310</f>
        <v>0</v>
      </c>
    </row>
    <row r="311" spans="1:17" s="18" customFormat="1" ht="18" customHeight="1" x14ac:dyDescent="0.2">
      <c r="A311" s="10"/>
      <c r="B311" s="9"/>
      <c r="C311" s="9"/>
      <c r="D311" s="9" t="s">
        <v>10</v>
      </c>
      <c r="E311" s="227" t="s">
        <v>21</v>
      </c>
      <c r="F311" s="191"/>
      <c r="G311" s="190">
        <f>SUMIF(Journal!$D$15:$D$446,$B$5:$B$487,Journal!$R$15:$R$446)</f>
        <v>0</v>
      </c>
      <c r="H311" s="50">
        <f>SUMIF(Journal!$D$15:$D$446,$B$5:$B$491,Journal!$J$15:$J$446)</f>
        <v>0</v>
      </c>
      <c r="I311" s="51">
        <f>SUMIF(Journal!$D$15:$D$446,$B$5:$B$491,Journal!$K$15:$K$446)</f>
        <v>0</v>
      </c>
      <c r="J311" s="8">
        <v>35</v>
      </c>
      <c r="K311" s="7">
        <v>28</v>
      </c>
      <c r="L311" s="206">
        <f t="shared" si="12"/>
        <v>0</v>
      </c>
      <c r="M311" s="111">
        <f t="shared" si="13"/>
        <v>0</v>
      </c>
      <c r="N311" s="41">
        <f t="shared" si="14"/>
        <v>0</v>
      </c>
      <c r="O311" s="44">
        <f>IFERROR(VLOOKUP(A311,Stock!$A$5:$M$487,10,0),0)*Stock!F311</f>
        <v>0</v>
      </c>
      <c r="Q311" s="44">
        <f>IFERROR(VLOOKUP(A311,Stock!$A$5:$M$487,10,0),0)*Stock!M311</f>
        <v>0</v>
      </c>
    </row>
    <row r="312" spans="1:17" s="18" customFormat="1" ht="18" customHeight="1" x14ac:dyDescent="0.2">
      <c r="A312" s="14"/>
      <c r="B312" s="13"/>
      <c r="C312" s="13"/>
      <c r="D312" s="13" t="s">
        <v>20</v>
      </c>
      <c r="E312" s="226" t="s">
        <v>8</v>
      </c>
      <c r="F312" s="191"/>
      <c r="G312" s="190">
        <f>SUMIF(Journal!$D$15:$D$446,$B$5:$B$487,Journal!$R$15:$R$446)</f>
        <v>0</v>
      </c>
      <c r="H312" s="50">
        <f>SUMIF(Journal!$D$15:$D$446,$B$5:$B$491,Journal!$J$15:$J$446)</f>
        <v>0</v>
      </c>
      <c r="I312" s="51">
        <f>SUMIF(Journal!$D$15:$D$446,$B$5:$B$491,Journal!$K$15:$K$446)</f>
        <v>0</v>
      </c>
      <c r="J312" s="12">
        <v>15</v>
      </c>
      <c r="K312" s="11">
        <v>12</v>
      </c>
      <c r="L312" s="6">
        <f t="shared" si="12"/>
        <v>0</v>
      </c>
      <c r="M312" s="111">
        <f t="shared" si="13"/>
        <v>0</v>
      </c>
      <c r="N312" s="41">
        <f t="shared" si="14"/>
        <v>0</v>
      </c>
      <c r="O312" s="44">
        <f>IFERROR(VLOOKUP(A312,Stock!$A$5:$M$487,10,0),0)*Stock!F312</f>
        <v>0</v>
      </c>
      <c r="Q312" s="44">
        <f>IFERROR(VLOOKUP(A312,Stock!$A$5:$M$487,10,0),0)*Stock!M312</f>
        <v>0</v>
      </c>
    </row>
    <row r="313" spans="1:17" s="18" customFormat="1" ht="18" customHeight="1" x14ac:dyDescent="0.2">
      <c r="A313" s="10"/>
      <c r="B313" s="9"/>
      <c r="C313" s="19"/>
      <c r="D313" s="9" t="s">
        <v>39</v>
      </c>
      <c r="E313" s="228"/>
      <c r="F313" s="191"/>
      <c r="G313" s="190">
        <f>SUMIF(Journal!$D$15:$D$446,$B$5:$B$487,Journal!$R$15:$R$446)</f>
        <v>0</v>
      </c>
      <c r="H313" s="50">
        <f>SUMIF(Journal!$D$15:$D$446,$B$5:$B$491,Journal!$J$15:$J$446)</f>
        <v>0</v>
      </c>
      <c r="I313" s="51">
        <f>SUMIF(Journal!$D$15:$D$446,$B$5:$B$491,Journal!$K$15:$K$446)</f>
        <v>0</v>
      </c>
      <c r="J313" s="8">
        <v>10</v>
      </c>
      <c r="K313" s="7">
        <v>8</v>
      </c>
      <c r="L313" s="6">
        <f t="shared" si="12"/>
        <v>0</v>
      </c>
      <c r="M313" s="111">
        <f t="shared" si="13"/>
        <v>0</v>
      </c>
      <c r="N313" s="41">
        <f t="shared" si="14"/>
        <v>0</v>
      </c>
      <c r="O313" s="44">
        <f>IFERROR(VLOOKUP(A313,Stock!$A$5:$M$487,10,0),0)*Stock!F313</f>
        <v>0</v>
      </c>
      <c r="Q313" s="44">
        <f>IFERROR(VLOOKUP(A313,Stock!$A$5:$M$487,10,0),0)*Stock!M313</f>
        <v>0</v>
      </c>
    </row>
    <row r="314" spans="1:17" s="18" customFormat="1" ht="18" customHeight="1" x14ac:dyDescent="0.2">
      <c r="A314" s="14"/>
      <c r="B314" s="13"/>
      <c r="C314" s="13"/>
      <c r="D314" s="13" t="s">
        <v>20</v>
      </c>
      <c r="E314" s="226" t="s">
        <v>8</v>
      </c>
      <c r="F314" s="191"/>
      <c r="G314" s="190">
        <f>SUMIF(Journal!$D$15:$D$446,$B$5:$B$487,Journal!$R$15:$R$446)</f>
        <v>0</v>
      </c>
      <c r="H314" s="50">
        <f>SUMIF(Journal!$D$15:$D$446,$B$5:$B$491,Journal!$J$15:$J$446)</f>
        <v>0</v>
      </c>
      <c r="I314" s="51">
        <f>SUMIF(Journal!$D$15:$D$446,$B$5:$B$491,Journal!$K$15:$K$446)</f>
        <v>0</v>
      </c>
      <c r="J314" s="12">
        <v>12</v>
      </c>
      <c r="K314" s="11">
        <v>9.6</v>
      </c>
      <c r="L314" s="6">
        <f t="shared" si="12"/>
        <v>0</v>
      </c>
      <c r="M314" s="111">
        <f t="shared" si="13"/>
        <v>0</v>
      </c>
      <c r="N314" s="41">
        <f t="shared" si="14"/>
        <v>0</v>
      </c>
      <c r="O314" s="44">
        <f>IFERROR(VLOOKUP(A314,Stock!$A$5:$M$487,10,0),0)*Stock!F314</f>
        <v>0</v>
      </c>
      <c r="Q314" s="44">
        <f>IFERROR(VLOOKUP(A314,Stock!$A$5:$M$487,10,0),0)*Stock!M314</f>
        <v>0</v>
      </c>
    </row>
    <row r="315" spans="1:17" s="18" customFormat="1" ht="18" customHeight="1" x14ac:dyDescent="0.2">
      <c r="A315" s="10"/>
      <c r="B315" s="9"/>
      <c r="C315" s="9"/>
      <c r="D315" s="9" t="s">
        <v>20</v>
      </c>
      <c r="E315" s="227" t="s">
        <v>5</v>
      </c>
      <c r="F315" s="191"/>
      <c r="G315" s="190">
        <f>SUMIF(Journal!$D$15:$D$446,$B$5:$B$487,Journal!$R$15:$R$446)</f>
        <v>0</v>
      </c>
      <c r="H315" s="50">
        <f>SUMIF(Journal!$D$15:$D$446,$B$5:$B$491,Journal!$J$15:$J$446)</f>
        <v>0</v>
      </c>
      <c r="I315" s="51">
        <f>SUMIF(Journal!$D$15:$D$446,$B$5:$B$491,Journal!$K$15:$K$446)</f>
        <v>0</v>
      </c>
      <c r="J315" s="8">
        <v>15</v>
      </c>
      <c r="K315" s="7">
        <v>12</v>
      </c>
      <c r="L315" s="6">
        <f t="shared" si="12"/>
        <v>0</v>
      </c>
      <c r="M315" s="111">
        <f t="shared" si="13"/>
        <v>0</v>
      </c>
      <c r="N315" s="41">
        <f t="shared" si="14"/>
        <v>0</v>
      </c>
      <c r="O315" s="44">
        <f>IFERROR(VLOOKUP(A315,Stock!$A$5:$M$487,10,0),0)*Stock!F315</f>
        <v>0</v>
      </c>
      <c r="Q315" s="44">
        <f>IFERROR(VLOOKUP(A315,Stock!$A$5:$M$487,10,0),0)*Stock!M315</f>
        <v>0</v>
      </c>
    </row>
    <row r="316" spans="1:17" s="18" customFormat="1" ht="18" customHeight="1" x14ac:dyDescent="0.2">
      <c r="A316" s="14"/>
      <c r="B316" s="13"/>
      <c r="C316" s="13"/>
      <c r="D316" s="13" t="s">
        <v>38</v>
      </c>
      <c r="E316" s="226" t="s">
        <v>8</v>
      </c>
      <c r="F316" s="191"/>
      <c r="G316" s="190">
        <f>SUMIF(Journal!$D$15:$D$446,$B$5:$B$487,Journal!$R$15:$R$446)</f>
        <v>0</v>
      </c>
      <c r="H316" s="50">
        <f>SUMIF(Journal!$D$15:$D$446,$B$5:$B$491,Journal!$J$15:$J$446)</f>
        <v>0</v>
      </c>
      <c r="I316" s="51">
        <f>SUMIF(Journal!$D$15:$D$446,$B$5:$B$491,Journal!$K$15:$K$446)</f>
        <v>0</v>
      </c>
      <c r="J316" s="12">
        <v>50</v>
      </c>
      <c r="K316" s="11">
        <v>40</v>
      </c>
      <c r="L316" s="6">
        <f t="shared" si="12"/>
        <v>0</v>
      </c>
      <c r="M316" s="111">
        <f t="shared" si="13"/>
        <v>0</v>
      </c>
      <c r="N316" s="41">
        <f t="shared" si="14"/>
        <v>0</v>
      </c>
      <c r="O316" s="44">
        <f>IFERROR(VLOOKUP(A316,Stock!$A$5:$M$487,10,0),0)*Stock!F316</f>
        <v>0</v>
      </c>
      <c r="Q316" s="44">
        <f>IFERROR(VLOOKUP(A316,Stock!$A$5:$M$487,10,0),0)*Stock!M316</f>
        <v>0</v>
      </c>
    </row>
    <row r="317" spans="1:17" s="18" customFormat="1" ht="18" customHeight="1" x14ac:dyDescent="0.2">
      <c r="A317" s="10"/>
      <c r="B317" s="9"/>
      <c r="C317" s="9"/>
      <c r="D317" s="9" t="s">
        <v>10</v>
      </c>
      <c r="E317" s="227" t="s">
        <v>8</v>
      </c>
      <c r="F317" s="191"/>
      <c r="G317" s="190">
        <f>SUMIF(Journal!$D$15:$D$446,$B$5:$B$487,Journal!$R$15:$R$446)</f>
        <v>0</v>
      </c>
      <c r="H317" s="50">
        <f>SUMIF(Journal!$D$15:$D$446,$B$5:$B$491,Journal!$J$15:$J$446)</f>
        <v>0</v>
      </c>
      <c r="I317" s="51">
        <f>SUMIF(Journal!$D$15:$D$446,$B$5:$B$491,Journal!$K$15:$K$446)</f>
        <v>0</v>
      </c>
      <c r="J317" s="8">
        <v>12</v>
      </c>
      <c r="K317" s="7">
        <v>9.6</v>
      </c>
      <c r="L317" s="6">
        <f t="shared" si="12"/>
        <v>0</v>
      </c>
      <c r="M317" s="111">
        <f t="shared" si="13"/>
        <v>0</v>
      </c>
      <c r="N317" s="41">
        <f t="shared" si="14"/>
        <v>0</v>
      </c>
      <c r="O317" s="44">
        <f>IFERROR(VLOOKUP(A317,Stock!$A$5:$M$487,10,0),0)*Stock!F317</f>
        <v>0</v>
      </c>
      <c r="Q317" s="44">
        <f>IFERROR(VLOOKUP(A317,Stock!$A$5:$M$487,10,0),0)*Stock!M317</f>
        <v>0</v>
      </c>
    </row>
    <row r="318" spans="1:17" s="18" customFormat="1" ht="18" customHeight="1" x14ac:dyDescent="0.2">
      <c r="A318" s="14"/>
      <c r="B318" s="13"/>
      <c r="C318" s="20"/>
      <c r="D318" s="13" t="s">
        <v>10</v>
      </c>
      <c r="E318" s="226" t="s">
        <v>8</v>
      </c>
      <c r="F318" s="191"/>
      <c r="G318" s="190">
        <f>SUMIF(Journal!$D$15:$D$446,$B$5:$B$487,Journal!$R$15:$R$446)</f>
        <v>0</v>
      </c>
      <c r="H318" s="50">
        <f>SUMIF(Journal!$D$15:$D$446,$B$5:$B$491,Journal!$J$15:$J$446)</f>
        <v>0</v>
      </c>
      <c r="I318" s="51">
        <f>SUMIF(Journal!$D$15:$D$446,$B$5:$B$491,Journal!$K$15:$K$446)</f>
        <v>0</v>
      </c>
      <c r="J318" s="12">
        <v>12</v>
      </c>
      <c r="K318" s="11">
        <v>9.6</v>
      </c>
      <c r="L318" s="6">
        <f t="shared" si="12"/>
        <v>0</v>
      </c>
      <c r="M318" s="111">
        <f t="shared" si="13"/>
        <v>0</v>
      </c>
      <c r="N318" s="41">
        <f t="shared" si="14"/>
        <v>0</v>
      </c>
      <c r="O318" s="44">
        <f>IFERROR(VLOOKUP(A318,Stock!$A$5:$M$487,10,0),0)*Stock!F318</f>
        <v>0</v>
      </c>
      <c r="Q318" s="44">
        <f>IFERROR(VLOOKUP(A318,Stock!$A$5:$M$487,10,0),0)*Stock!M318</f>
        <v>0</v>
      </c>
    </row>
    <row r="319" spans="1:17" s="18" customFormat="1" ht="18" customHeight="1" x14ac:dyDescent="0.2">
      <c r="A319" s="10"/>
      <c r="B319" s="9"/>
      <c r="C319" s="9"/>
      <c r="D319" s="9" t="s">
        <v>20</v>
      </c>
      <c r="E319" s="227" t="s">
        <v>8</v>
      </c>
      <c r="F319" s="191"/>
      <c r="G319" s="190">
        <f>SUMIF(Journal!$D$15:$D$446,$B$5:$B$487,Journal!$R$15:$R$446)</f>
        <v>0</v>
      </c>
      <c r="H319" s="50">
        <f>SUMIF(Journal!$D$15:$D$446,$B$5:$B$491,Journal!$J$15:$J$446)</f>
        <v>0</v>
      </c>
      <c r="I319" s="51">
        <f>SUMIF(Journal!$D$15:$D$446,$B$5:$B$491,Journal!$K$15:$K$446)</f>
        <v>0</v>
      </c>
      <c r="J319" s="8">
        <v>15</v>
      </c>
      <c r="K319" s="7">
        <v>12</v>
      </c>
      <c r="L319" s="6">
        <f t="shared" si="12"/>
        <v>0</v>
      </c>
      <c r="M319" s="111">
        <f t="shared" si="13"/>
        <v>0</v>
      </c>
      <c r="N319" s="41">
        <f t="shared" si="14"/>
        <v>0</v>
      </c>
      <c r="O319" s="44">
        <f>IFERROR(VLOOKUP(A319,Stock!$A$5:$M$487,10,0),0)*Stock!F319</f>
        <v>0</v>
      </c>
      <c r="Q319" s="44">
        <f>IFERROR(VLOOKUP(A319,Stock!$A$5:$M$487,10,0),0)*Stock!M319</f>
        <v>0</v>
      </c>
    </row>
    <row r="320" spans="1:17" s="18" customFormat="1" ht="18" customHeight="1" x14ac:dyDescent="0.2">
      <c r="A320" s="14"/>
      <c r="B320" s="13"/>
      <c r="C320" s="13"/>
      <c r="D320" s="13" t="s">
        <v>20</v>
      </c>
      <c r="E320" s="226" t="s">
        <v>8</v>
      </c>
      <c r="F320" s="191"/>
      <c r="G320" s="190">
        <f>SUMIF(Journal!$D$15:$D$446,$B$5:$B$487,Journal!$R$15:$R$446)</f>
        <v>0</v>
      </c>
      <c r="H320" s="50">
        <f>SUMIF(Journal!$D$15:$D$446,$B$5:$B$491,Journal!$J$15:$J$446)</f>
        <v>0</v>
      </c>
      <c r="I320" s="51">
        <f>SUMIF(Journal!$D$15:$D$446,$B$5:$B$491,Journal!$K$15:$K$446)</f>
        <v>0</v>
      </c>
      <c r="J320" s="12">
        <v>22</v>
      </c>
      <c r="K320" s="11">
        <v>17.600000000000001</v>
      </c>
      <c r="L320" s="6">
        <f t="shared" si="12"/>
        <v>0</v>
      </c>
      <c r="M320" s="111">
        <f t="shared" si="13"/>
        <v>0</v>
      </c>
      <c r="N320" s="41">
        <f t="shared" si="14"/>
        <v>0</v>
      </c>
      <c r="O320" s="44">
        <f>IFERROR(VLOOKUP(A320,Stock!$A$5:$M$487,10,0),0)*Stock!F320</f>
        <v>0</v>
      </c>
      <c r="Q320" s="44">
        <f>IFERROR(VLOOKUP(A320,Stock!$A$5:$M$487,10,0),0)*Stock!M320</f>
        <v>0</v>
      </c>
    </row>
    <row r="321" spans="1:17" s="18" customFormat="1" ht="18" customHeight="1" x14ac:dyDescent="0.2">
      <c r="A321" s="10"/>
      <c r="B321" s="9"/>
      <c r="C321" s="9"/>
      <c r="D321" s="9" t="s">
        <v>36</v>
      </c>
      <c r="E321" s="227" t="s">
        <v>37</v>
      </c>
      <c r="F321" s="191"/>
      <c r="G321" s="190">
        <f>SUMIF(Journal!$D$15:$D$446,$B$5:$B$487,Journal!$R$15:$R$446)</f>
        <v>0</v>
      </c>
      <c r="H321" s="50">
        <f>SUMIF(Journal!$D$15:$D$446,$B$5:$B$491,Journal!$J$15:$J$446)</f>
        <v>0</v>
      </c>
      <c r="I321" s="51">
        <f>SUMIF(Journal!$D$15:$D$446,$B$5:$B$491,Journal!$K$15:$K$446)</f>
        <v>0</v>
      </c>
      <c r="J321" s="8">
        <v>50</v>
      </c>
      <c r="K321" s="7">
        <v>40</v>
      </c>
      <c r="L321" s="6">
        <f t="shared" si="12"/>
        <v>0</v>
      </c>
      <c r="M321" s="111">
        <f t="shared" si="13"/>
        <v>0</v>
      </c>
      <c r="N321" s="41">
        <f t="shared" si="14"/>
        <v>0</v>
      </c>
      <c r="O321" s="44">
        <f>IFERROR(VLOOKUP(A321,Stock!$A$5:$M$487,10,0),0)*Stock!F321</f>
        <v>0</v>
      </c>
      <c r="Q321" s="44">
        <f>IFERROR(VLOOKUP(A321,Stock!$A$5:$M$487,10,0),0)*Stock!M321</f>
        <v>0</v>
      </c>
    </row>
    <row r="322" spans="1:17" s="18" customFormat="1" ht="18" customHeight="1" x14ac:dyDescent="0.2">
      <c r="A322" s="14"/>
      <c r="B322" s="13"/>
      <c r="C322" s="13"/>
      <c r="D322" s="13" t="s">
        <v>10</v>
      </c>
      <c r="E322" s="226" t="s">
        <v>37</v>
      </c>
      <c r="F322" s="191"/>
      <c r="G322" s="190">
        <f>SUMIF(Journal!$D$15:$D$446,$B$5:$B$487,Journal!$R$15:$R$446)</f>
        <v>0</v>
      </c>
      <c r="H322" s="50">
        <f>SUMIF(Journal!$D$15:$D$446,$B$5:$B$491,Journal!$J$15:$J$446)</f>
        <v>0</v>
      </c>
      <c r="I322" s="51">
        <f>SUMIF(Journal!$D$15:$D$446,$B$5:$B$491,Journal!$K$15:$K$446)</f>
        <v>0</v>
      </c>
      <c r="J322" s="12">
        <v>12</v>
      </c>
      <c r="K322" s="11">
        <v>9.6</v>
      </c>
      <c r="L322" s="6">
        <f t="shared" si="12"/>
        <v>0</v>
      </c>
      <c r="M322" s="111">
        <f t="shared" si="13"/>
        <v>0</v>
      </c>
      <c r="N322" s="41">
        <f t="shared" si="14"/>
        <v>0</v>
      </c>
      <c r="O322" s="44">
        <f>IFERROR(VLOOKUP(A322,Stock!$A$5:$M$487,10,0),0)*Stock!F322</f>
        <v>0</v>
      </c>
      <c r="Q322" s="44">
        <f>IFERROR(VLOOKUP(A322,Stock!$A$5:$M$487,10,0),0)*Stock!M322</f>
        <v>0</v>
      </c>
    </row>
    <row r="323" spans="1:17" s="18" customFormat="1" ht="18" customHeight="1" x14ac:dyDescent="0.2">
      <c r="A323" s="10"/>
      <c r="B323" s="9"/>
      <c r="C323" s="9"/>
      <c r="D323" s="9" t="s">
        <v>10</v>
      </c>
      <c r="E323" s="227" t="s">
        <v>37</v>
      </c>
      <c r="F323" s="191"/>
      <c r="G323" s="190">
        <f>SUMIF(Journal!$D$15:$D$446,$B$5:$B$487,Journal!$R$15:$R$446)</f>
        <v>0</v>
      </c>
      <c r="H323" s="50">
        <f>SUMIF(Journal!$D$15:$D$446,$B$5:$B$491,Journal!$J$15:$J$446)</f>
        <v>0</v>
      </c>
      <c r="I323" s="51">
        <f>SUMIF(Journal!$D$15:$D$446,$B$5:$B$491,Journal!$K$15:$K$446)</f>
        <v>0</v>
      </c>
      <c r="J323" s="8">
        <v>12</v>
      </c>
      <c r="K323" s="7">
        <v>9.6</v>
      </c>
      <c r="L323" s="6">
        <f t="shared" si="12"/>
        <v>0</v>
      </c>
      <c r="M323" s="111">
        <f t="shared" si="13"/>
        <v>0</v>
      </c>
      <c r="N323" s="41">
        <f t="shared" si="14"/>
        <v>0</v>
      </c>
      <c r="O323" s="44">
        <f>IFERROR(VLOOKUP(A323,Stock!$A$5:$M$487,10,0),0)*Stock!F323</f>
        <v>0</v>
      </c>
      <c r="Q323" s="44">
        <f>IFERROR(VLOOKUP(A323,Stock!$A$5:$M$487,10,0),0)*Stock!M323</f>
        <v>0</v>
      </c>
    </row>
    <row r="324" spans="1:17" s="18" customFormat="1" ht="18" customHeight="1" x14ac:dyDescent="0.2">
      <c r="A324" s="14"/>
      <c r="B324" s="13"/>
      <c r="C324" s="13"/>
      <c r="D324" s="13" t="s">
        <v>10</v>
      </c>
      <c r="E324" s="226" t="s">
        <v>37</v>
      </c>
      <c r="F324" s="191"/>
      <c r="G324" s="190">
        <f>SUMIF(Journal!$D$15:$D$446,$B$5:$B$487,Journal!$R$15:$R$446)</f>
        <v>0</v>
      </c>
      <c r="H324" s="50">
        <f>SUMIF(Journal!$D$15:$D$446,$B$5:$B$491,Journal!$J$15:$J$446)</f>
        <v>0</v>
      </c>
      <c r="I324" s="51">
        <f>SUMIF(Journal!$D$15:$D$446,$B$5:$B$491,Journal!$K$15:$K$446)</f>
        <v>0</v>
      </c>
      <c r="J324" s="12">
        <v>12</v>
      </c>
      <c r="K324" s="11">
        <v>9.6</v>
      </c>
      <c r="L324" s="6">
        <f t="shared" si="12"/>
        <v>0</v>
      </c>
      <c r="M324" s="111">
        <f t="shared" si="13"/>
        <v>0</v>
      </c>
      <c r="N324" s="41">
        <f t="shared" si="14"/>
        <v>0</v>
      </c>
      <c r="O324" s="44">
        <f>IFERROR(VLOOKUP(A324,Stock!$A$5:$M$487,10,0),0)*Stock!F324</f>
        <v>0</v>
      </c>
      <c r="Q324" s="44">
        <f>IFERROR(VLOOKUP(A324,Stock!$A$5:$M$487,10,0),0)*Stock!M324</f>
        <v>0</v>
      </c>
    </row>
    <row r="325" spans="1:17" s="18" customFormat="1" ht="18" customHeight="1" x14ac:dyDescent="0.2">
      <c r="A325" s="10"/>
      <c r="B325" s="9"/>
      <c r="C325" s="9"/>
      <c r="D325" s="9" t="s">
        <v>20</v>
      </c>
      <c r="E325" s="227" t="s">
        <v>8</v>
      </c>
      <c r="F325" s="191"/>
      <c r="G325" s="190">
        <f>SUMIF(Journal!$D$15:$D$446,$B$5:$B$487,Journal!$R$15:$R$446)</f>
        <v>0</v>
      </c>
      <c r="H325" s="50">
        <f>SUMIF(Journal!$D$15:$D$446,$B$5:$B$491,Journal!$J$15:$J$446)</f>
        <v>0</v>
      </c>
      <c r="I325" s="51">
        <f>SUMIF(Journal!$D$15:$D$446,$B$5:$B$491,Journal!$K$15:$K$446)</f>
        <v>0</v>
      </c>
      <c r="J325" s="8">
        <v>12</v>
      </c>
      <c r="K325" s="7">
        <v>9.6</v>
      </c>
      <c r="L325" s="6">
        <f t="shared" si="12"/>
        <v>0</v>
      </c>
      <c r="M325" s="111">
        <f t="shared" si="13"/>
        <v>0</v>
      </c>
      <c r="N325" s="41">
        <f t="shared" ref="N325:N433" si="16">F325-M325</f>
        <v>0</v>
      </c>
      <c r="O325" s="44">
        <f>IFERROR(VLOOKUP(A325,Stock!$A$5:$M$487,10,0),0)*Stock!F325</f>
        <v>0</v>
      </c>
      <c r="Q325" s="44">
        <f>IFERROR(VLOOKUP(A325,Stock!$A$5:$M$487,10,0),0)*Stock!M325</f>
        <v>0</v>
      </c>
    </row>
    <row r="326" spans="1:17" s="18" customFormat="1" ht="18" customHeight="1" x14ac:dyDescent="0.2">
      <c r="A326" s="14"/>
      <c r="B326" s="13"/>
      <c r="C326" s="13"/>
      <c r="D326" s="13" t="s">
        <v>20</v>
      </c>
      <c r="E326" s="226" t="s">
        <v>8</v>
      </c>
      <c r="F326" s="191"/>
      <c r="G326" s="190">
        <f>SUMIF(Journal!$D$15:$D$446,$B$5:$B$487,Journal!$R$15:$R$446)</f>
        <v>0</v>
      </c>
      <c r="H326" s="50">
        <f>SUMIF(Journal!$D$15:$D$446,$B$5:$B$491,Journal!$J$15:$J$446)</f>
        <v>0</v>
      </c>
      <c r="I326" s="51">
        <f>SUMIF(Journal!$D$15:$D$446,$B$5:$B$491,Journal!$K$15:$K$446)</f>
        <v>0</v>
      </c>
      <c r="J326" s="12">
        <v>20</v>
      </c>
      <c r="K326" s="11">
        <v>16</v>
      </c>
      <c r="L326" s="6">
        <f t="shared" si="12"/>
        <v>0</v>
      </c>
      <c r="M326" s="111">
        <f t="shared" si="13"/>
        <v>0</v>
      </c>
      <c r="N326" s="41">
        <f t="shared" si="16"/>
        <v>0</v>
      </c>
      <c r="O326" s="44">
        <f>IFERROR(VLOOKUP(A326,Stock!$A$5:$M$487,10,0),0)*Stock!F326</f>
        <v>0</v>
      </c>
      <c r="Q326" s="44">
        <f>IFERROR(VLOOKUP(A326,Stock!$A$5:$M$487,10,0),0)*Stock!M326</f>
        <v>0</v>
      </c>
    </row>
    <row r="327" spans="1:17" s="18" customFormat="1" ht="18" customHeight="1" x14ac:dyDescent="0.2">
      <c r="A327" s="10"/>
      <c r="B327" s="9"/>
      <c r="C327" s="19"/>
      <c r="D327" s="9" t="s">
        <v>20</v>
      </c>
      <c r="E327" s="227" t="s">
        <v>8</v>
      </c>
      <c r="F327" s="191"/>
      <c r="G327" s="190">
        <f>SUMIF(Journal!$D$15:$D$446,$B$5:$B$487,Journal!$R$15:$R$446)</f>
        <v>0</v>
      </c>
      <c r="H327" s="50">
        <f>SUMIF(Journal!$D$15:$D$446,$B$5:$B$491,Journal!$J$15:$J$446)</f>
        <v>0</v>
      </c>
      <c r="I327" s="51">
        <f>SUMIF(Journal!$D$15:$D$446,$B$5:$B$491,Journal!$K$15:$K$446)</f>
        <v>0</v>
      </c>
      <c r="J327" s="8">
        <v>3</v>
      </c>
      <c r="K327" s="7">
        <v>2.4</v>
      </c>
      <c r="L327" s="6">
        <f t="shared" ref="L327:L387" si="17">M327*J327</f>
        <v>0</v>
      </c>
      <c r="M327" s="111">
        <f t="shared" si="13"/>
        <v>0</v>
      </c>
      <c r="N327" s="41">
        <f t="shared" si="16"/>
        <v>0</v>
      </c>
      <c r="O327" s="44">
        <f>IFERROR(VLOOKUP(A327,Stock!$A$5:$M$487,10,0),0)*Stock!F327</f>
        <v>0</v>
      </c>
      <c r="Q327" s="44">
        <f>IFERROR(VLOOKUP(A327,Stock!$A$5:$M$487,10,0),0)*Stock!M327</f>
        <v>0</v>
      </c>
    </row>
    <row r="328" spans="1:17" s="18" customFormat="1" ht="18" customHeight="1" x14ac:dyDescent="0.2">
      <c r="A328" s="14"/>
      <c r="B328" s="13"/>
      <c r="C328" s="13"/>
      <c r="D328" s="13" t="s">
        <v>10</v>
      </c>
      <c r="E328" s="229"/>
      <c r="F328" s="191"/>
      <c r="G328" s="190">
        <f>SUMIF(Journal!$D$15:$D$446,$B$5:$B$487,Journal!$R$15:$R$446)</f>
        <v>0</v>
      </c>
      <c r="H328" s="50">
        <f>SUMIF(Journal!$D$15:$D$446,$B$5:$B$491,Journal!$J$15:$J$446)</f>
        <v>0</v>
      </c>
      <c r="I328" s="51">
        <f>SUMIF(Journal!$D$15:$D$446,$B$5:$B$491,Journal!$K$15:$K$446)</f>
        <v>0</v>
      </c>
      <c r="J328" s="12">
        <v>50</v>
      </c>
      <c r="K328" s="11">
        <v>40</v>
      </c>
      <c r="L328" s="6">
        <f t="shared" si="17"/>
        <v>0</v>
      </c>
      <c r="M328" s="111">
        <f t="shared" ref="M328:M436" si="18">F328-G328+H328-I328</f>
        <v>0</v>
      </c>
      <c r="N328" s="41">
        <f t="shared" si="16"/>
        <v>0</v>
      </c>
      <c r="O328" s="44">
        <f>IFERROR(VLOOKUP(A328,Stock!$A$5:$M$487,10,0),0)*Stock!F328</f>
        <v>0</v>
      </c>
      <c r="Q328" s="44">
        <f>IFERROR(VLOOKUP(A328,Stock!$A$5:$M$487,10,0),0)*Stock!M328</f>
        <v>0</v>
      </c>
    </row>
    <row r="329" spans="1:17" s="18" customFormat="1" ht="18" customHeight="1" x14ac:dyDescent="0.2">
      <c r="A329" s="10"/>
      <c r="B329" s="9"/>
      <c r="C329" s="9"/>
      <c r="D329" s="9" t="s">
        <v>20</v>
      </c>
      <c r="E329" s="227" t="s">
        <v>8</v>
      </c>
      <c r="F329" s="191"/>
      <c r="G329" s="190">
        <f>SUMIF(Journal!$D$15:$D$446,$B$5:$B$487,Journal!$R$15:$R$446)</f>
        <v>0</v>
      </c>
      <c r="H329" s="50">
        <f>SUMIF(Journal!$D$15:$D$446,$B$5:$B$491,Journal!$J$15:$J$446)</f>
        <v>0</v>
      </c>
      <c r="I329" s="51">
        <f>SUMIF(Journal!$D$15:$D$446,$B$5:$B$491,Journal!$K$15:$K$446)</f>
        <v>0</v>
      </c>
      <c r="J329" s="8">
        <v>12</v>
      </c>
      <c r="K329" s="7">
        <v>9.6</v>
      </c>
      <c r="L329" s="6">
        <f t="shared" si="17"/>
        <v>0</v>
      </c>
      <c r="M329" s="111">
        <f t="shared" si="18"/>
        <v>0</v>
      </c>
      <c r="N329" s="41">
        <f t="shared" si="16"/>
        <v>0</v>
      </c>
      <c r="O329" s="44">
        <f>IFERROR(VLOOKUP(A329,Stock!$A$5:$M$487,10,0),0)*Stock!F329</f>
        <v>0</v>
      </c>
      <c r="Q329" s="44">
        <f>IFERROR(VLOOKUP(A329,Stock!$A$5:$M$487,10,0),0)*Stock!M329</f>
        <v>0</v>
      </c>
    </row>
    <row r="330" spans="1:17" s="18" customFormat="1" ht="18" customHeight="1" x14ac:dyDescent="0.2">
      <c r="A330" s="14"/>
      <c r="B330" s="13"/>
      <c r="C330" s="13"/>
      <c r="D330" s="13" t="s">
        <v>20</v>
      </c>
      <c r="E330" s="226" t="s">
        <v>5</v>
      </c>
      <c r="F330" s="191"/>
      <c r="G330" s="190">
        <f>SUMIF(Journal!$D$15:$D$446,$B$5:$B$487,Journal!$R$15:$R$446)</f>
        <v>0</v>
      </c>
      <c r="H330" s="50">
        <f>SUMIF(Journal!$D$15:$D$446,$B$5:$B$491,Journal!$J$15:$J$446)</f>
        <v>0</v>
      </c>
      <c r="I330" s="51">
        <f>SUMIF(Journal!$D$15:$D$446,$B$5:$B$491,Journal!$K$15:$K$446)</f>
        <v>0</v>
      </c>
      <c r="J330" s="12">
        <v>15</v>
      </c>
      <c r="K330" s="11">
        <v>12</v>
      </c>
      <c r="L330" s="6">
        <f t="shared" si="17"/>
        <v>0</v>
      </c>
      <c r="M330" s="111">
        <f t="shared" si="18"/>
        <v>0</v>
      </c>
      <c r="N330" s="41">
        <f t="shared" si="16"/>
        <v>0</v>
      </c>
      <c r="O330" s="44">
        <f>IFERROR(VLOOKUP(A330,Stock!$A$5:$M$487,10,0),0)*Stock!F330</f>
        <v>0</v>
      </c>
      <c r="Q330" s="44">
        <f>IFERROR(VLOOKUP(A330,Stock!$A$5:$M$487,10,0),0)*Stock!M330</f>
        <v>0</v>
      </c>
    </row>
    <row r="331" spans="1:17" s="18" customFormat="1" ht="18" customHeight="1" x14ac:dyDescent="0.2">
      <c r="A331" s="10"/>
      <c r="B331" s="9"/>
      <c r="C331" s="9"/>
      <c r="D331" s="9" t="s">
        <v>36</v>
      </c>
      <c r="E331" s="227" t="s">
        <v>8</v>
      </c>
      <c r="F331" s="191"/>
      <c r="G331" s="190">
        <f>SUMIF(Journal!$D$15:$D$446,$B$5:$B$487,Journal!$R$15:$R$446)</f>
        <v>0</v>
      </c>
      <c r="H331" s="50">
        <f>SUMIF(Journal!$D$15:$D$446,$B$5:$B$491,Journal!$J$15:$J$446)</f>
        <v>0</v>
      </c>
      <c r="I331" s="51">
        <f>SUMIF(Journal!$D$15:$D$446,$B$5:$B$491,Journal!$K$15:$K$446)</f>
        <v>0</v>
      </c>
      <c r="J331" s="8">
        <v>50</v>
      </c>
      <c r="K331" s="7">
        <v>40</v>
      </c>
      <c r="L331" s="6">
        <f t="shared" si="17"/>
        <v>0</v>
      </c>
      <c r="M331" s="111">
        <f t="shared" si="18"/>
        <v>0</v>
      </c>
      <c r="N331" s="41">
        <f t="shared" si="16"/>
        <v>0</v>
      </c>
      <c r="O331" s="44">
        <f>IFERROR(VLOOKUP(A331,Stock!$A$5:$M$487,10,0),0)*Stock!F331</f>
        <v>0</v>
      </c>
      <c r="Q331" s="44">
        <f>IFERROR(VLOOKUP(A331,Stock!$A$5:$M$487,10,0),0)*Stock!M331</f>
        <v>0</v>
      </c>
    </row>
    <row r="332" spans="1:17" s="18" customFormat="1" ht="18" customHeight="1" x14ac:dyDescent="0.2">
      <c r="A332" s="14"/>
      <c r="B332" s="13"/>
      <c r="C332" s="13"/>
      <c r="D332" s="13" t="s">
        <v>20</v>
      </c>
      <c r="E332" s="226" t="s">
        <v>8</v>
      </c>
      <c r="F332" s="191"/>
      <c r="G332" s="190">
        <f>SUMIF(Journal!$D$15:$D$446,$B$5:$B$487,Journal!$R$15:$R$446)</f>
        <v>0</v>
      </c>
      <c r="H332" s="50">
        <f>SUMIF(Journal!$D$15:$D$446,$B$5:$B$491,Journal!$J$15:$J$446)</f>
        <v>0</v>
      </c>
      <c r="I332" s="51">
        <f>SUMIF(Journal!$D$15:$D$446,$B$5:$B$491,Journal!$K$15:$K$446)</f>
        <v>0</v>
      </c>
      <c r="J332" s="12">
        <v>12</v>
      </c>
      <c r="K332" s="11">
        <v>9.6</v>
      </c>
      <c r="L332" s="6">
        <f t="shared" si="17"/>
        <v>0</v>
      </c>
      <c r="M332" s="111">
        <f t="shared" si="18"/>
        <v>0</v>
      </c>
      <c r="N332" s="41">
        <f t="shared" si="16"/>
        <v>0</v>
      </c>
      <c r="O332" s="44">
        <f>IFERROR(VLOOKUP(A332,Stock!$A$5:$M$487,10,0),0)*Stock!F332</f>
        <v>0</v>
      </c>
      <c r="Q332" s="44">
        <f>IFERROR(VLOOKUP(A332,Stock!$A$5:$M$487,10,0),0)*Stock!M332</f>
        <v>0</v>
      </c>
    </row>
    <row r="333" spans="1:17" s="18" customFormat="1" ht="18" customHeight="1" x14ac:dyDescent="0.2">
      <c r="A333" s="10"/>
      <c r="B333" s="9"/>
      <c r="C333" s="9"/>
      <c r="D333" s="9" t="s">
        <v>10</v>
      </c>
      <c r="E333" s="227" t="s">
        <v>8</v>
      </c>
      <c r="F333" s="191"/>
      <c r="G333" s="190">
        <f>SUMIF(Journal!$D$15:$D$446,$B$5:$B$487,Journal!$R$15:$R$446)</f>
        <v>0</v>
      </c>
      <c r="H333" s="50">
        <f>SUMIF(Journal!$D$15:$D$446,$B$5:$B$491,Journal!$J$15:$J$446)</f>
        <v>0</v>
      </c>
      <c r="I333" s="51">
        <f>SUMIF(Journal!$D$15:$D$446,$B$5:$B$491,Journal!$K$15:$K$446)</f>
        <v>0</v>
      </c>
      <c r="J333" s="8">
        <v>50</v>
      </c>
      <c r="K333" s="7">
        <v>40</v>
      </c>
      <c r="L333" s="6">
        <f t="shared" si="17"/>
        <v>0</v>
      </c>
      <c r="M333" s="111">
        <f t="shared" si="18"/>
        <v>0</v>
      </c>
      <c r="N333" s="41">
        <f t="shared" si="16"/>
        <v>0</v>
      </c>
      <c r="O333" s="44">
        <f>IFERROR(VLOOKUP(A333,Stock!$A$5:$M$487,10,0),0)*Stock!F333</f>
        <v>0</v>
      </c>
      <c r="Q333" s="44">
        <f>IFERROR(VLOOKUP(A333,Stock!$A$5:$M$487,10,0),0)*Stock!M333</f>
        <v>0</v>
      </c>
    </row>
    <row r="334" spans="1:17" s="18" customFormat="1" ht="18" customHeight="1" x14ac:dyDescent="0.2">
      <c r="A334" s="14"/>
      <c r="B334" s="13"/>
      <c r="C334" s="13"/>
      <c r="D334" s="13" t="s">
        <v>20</v>
      </c>
      <c r="E334" s="226" t="s">
        <v>5</v>
      </c>
      <c r="F334" s="191"/>
      <c r="G334" s="190">
        <f>SUMIF(Journal!$D$15:$D$446,$B$5:$B$487,Journal!$R$15:$R$446)</f>
        <v>0</v>
      </c>
      <c r="H334" s="50">
        <f>SUMIF(Journal!$D$15:$D$446,$B$5:$B$491,Journal!$J$15:$J$446)</f>
        <v>0</v>
      </c>
      <c r="I334" s="51">
        <f>SUMIF(Journal!$D$15:$D$446,$B$5:$B$491,Journal!$K$15:$K$446)</f>
        <v>0</v>
      </c>
      <c r="J334" s="12">
        <v>12</v>
      </c>
      <c r="K334" s="11">
        <v>9.6</v>
      </c>
      <c r="L334" s="6">
        <f t="shared" si="17"/>
        <v>0</v>
      </c>
      <c r="M334" s="111">
        <f t="shared" si="18"/>
        <v>0</v>
      </c>
      <c r="N334" s="41">
        <f t="shared" si="16"/>
        <v>0</v>
      </c>
      <c r="O334" s="44">
        <f>IFERROR(VLOOKUP(A334,Stock!$A$5:$M$487,10,0),0)*Stock!F334</f>
        <v>0</v>
      </c>
      <c r="Q334" s="44">
        <f>IFERROR(VLOOKUP(A334,Stock!$A$5:$M$487,10,0),0)*Stock!M334</f>
        <v>0</v>
      </c>
    </row>
    <row r="335" spans="1:17" s="18" customFormat="1" ht="18" customHeight="1" x14ac:dyDescent="0.2">
      <c r="A335" s="10"/>
      <c r="B335" s="9"/>
      <c r="C335" s="9"/>
      <c r="D335" s="9" t="s">
        <v>10</v>
      </c>
      <c r="E335" s="227" t="s">
        <v>8</v>
      </c>
      <c r="F335" s="191"/>
      <c r="G335" s="190">
        <f>SUMIF(Journal!$D$15:$D$446,$B$5:$B$487,Journal!$R$15:$R$446)</f>
        <v>0</v>
      </c>
      <c r="H335" s="50">
        <f>SUMIF(Journal!$D$15:$D$446,$B$5:$B$491,Journal!$J$15:$J$446)</f>
        <v>0</v>
      </c>
      <c r="I335" s="51">
        <f>SUMIF(Journal!$D$15:$D$446,$B$5:$B$491,Journal!$K$15:$K$446)</f>
        <v>0</v>
      </c>
      <c r="J335" s="8">
        <v>15</v>
      </c>
      <c r="K335" s="7">
        <v>12</v>
      </c>
      <c r="L335" s="6">
        <f t="shared" si="17"/>
        <v>0</v>
      </c>
      <c r="M335" s="111">
        <f t="shared" si="18"/>
        <v>0</v>
      </c>
      <c r="N335" s="41">
        <f t="shared" si="16"/>
        <v>0</v>
      </c>
      <c r="O335" s="44">
        <f>IFERROR(VLOOKUP(A335,Stock!$A$5:$M$487,10,0),0)*Stock!F335</f>
        <v>0</v>
      </c>
      <c r="Q335" s="44">
        <f>IFERROR(VLOOKUP(A335,Stock!$A$5:$M$487,10,0),0)*Stock!M335</f>
        <v>0</v>
      </c>
    </row>
    <row r="336" spans="1:17" s="18" customFormat="1" ht="18" customHeight="1" x14ac:dyDescent="0.2">
      <c r="A336" s="14"/>
      <c r="B336" s="13"/>
      <c r="C336" s="13"/>
      <c r="D336" s="13" t="s">
        <v>20</v>
      </c>
      <c r="E336" s="226" t="s">
        <v>8</v>
      </c>
      <c r="F336" s="191"/>
      <c r="G336" s="190">
        <f>SUMIF(Journal!$D$15:$D$446,$B$5:$B$487,Journal!$R$15:$R$446)</f>
        <v>0</v>
      </c>
      <c r="H336" s="50">
        <f>SUMIF(Journal!$D$15:$D$446,$B$5:$B$491,Journal!$J$15:$J$446)</f>
        <v>0</v>
      </c>
      <c r="I336" s="51">
        <f>SUMIF(Journal!$D$15:$D$446,$B$5:$B$491,Journal!$K$15:$K$446)</f>
        <v>0</v>
      </c>
      <c r="J336" s="12">
        <v>12</v>
      </c>
      <c r="K336" s="11">
        <v>9.6</v>
      </c>
      <c r="L336" s="6">
        <f t="shared" si="17"/>
        <v>0</v>
      </c>
      <c r="M336" s="111">
        <f t="shared" si="18"/>
        <v>0</v>
      </c>
      <c r="N336" s="41">
        <f t="shared" si="16"/>
        <v>0</v>
      </c>
      <c r="O336" s="44">
        <f>IFERROR(VLOOKUP(A336,Stock!$A$5:$M$487,10,0),0)*Stock!F336</f>
        <v>0</v>
      </c>
      <c r="Q336" s="44">
        <f>IFERROR(VLOOKUP(A336,Stock!$A$5:$M$487,10,0),0)*Stock!M336</f>
        <v>0</v>
      </c>
    </row>
    <row r="337" spans="1:17" s="18" customFormat="1" ht="18" customHeight="1" x14ac:dyDescent="0.2">
      <c r="A337" s="10"/>
      <c r="B337" s="9"/>
      <c r="C337" s="9"/>
      <c r="D337" s="9" t="s">
        <v>10</v>
      </c>
      <c r="E337" s="227" t="s">
        <v>8</v>
      </c>
      <c r="F337" s="191"/>
      <c r="G337" s="190">
        <f>SUMIF(Journal!$D$15:$D$446,$B$5:$B$487,Journal!$R$15:$R$446)</f>
        <v>0</v>
      </c>
      <c r="H337" s="50">
        <f>SUMIF(Journal!$D$15:$D$446,$B$5:$B$491,Journal!$J$15:$J$446)</f>
        <v>0</v>
      </c>
      <c r="I337" s="51">
        <f>SUMIF(Journal!$D$15:$D$446,$B$5:$B$491,Journal!$K$15:$K$446)</f>
        <v>0</v>
      </c>
      <c r="J337" s="8">
        <v>12</v>
      </c>
      <c r="K337" s="7">
        <v>9.6</v>
      </c>
      <c r="L337" s="6">
        <f t="shared" si="17"/>
        <v>0</v>
      </c>
      <c r="M337" s="111">
        <f t="shared" si="18"/>
        <v>0</v>
      </c>
      <c r="N337" s="41">
        <f t="shared" si="16"/>
        <v>0</v>
      </c>
      <c r="O337" s="44">
        <f>IFERROR(VLOOKUP(A337,Stock!$A$5:$M$487,10,0),0)*Stock!F337</f>
        <v>0</v>
      </c>
      <c r="Q337" s="44">
        <f>IFERROR(VLOOKUP(A337,Stock!$A$5:$M$487,10,0),0)*Stock!M337</f>
        <v>0</v>
      </c>
    </row>
    <row r="338" spans="1:17" s="18" customFormat="1" ht="18" customHeight="1" x14ac:dyDescent="0.2">
      <c r="A338" s="14"/>
      <c r="B338" s="13"/>
      <c r="C338" s="13"/>
      <c r="D338" s="13" t="s">
        <v>20</v>
      </c>
      <c r="E338" s="226" t="s">
        <v>8</v>
      </c>
      <c r="F338" s="191"/>
      <c r="G338" s="190">
        <f>SUMIF(Journal!$D$15:$D$446,$B$5:$B$487,Journal!$R$15:$R$446)</f>
        <v>0</v>
      </c>
      <c r="H338" s="50">
        <f>SUMIF(Journal!$D$15:$D$446,$B$5:$B$491,Journal!$J$15:$J$446)</f>
        <v>0</v>
      </c>
      <c r="I338" s="51">
        <f>SUMIF(Journal!$D$15:$D$446,$B$5:$B$491,Journal!$K$15:$K$446)</f>
        <v>0</v>
      </c>
      <c r="J338" s="12">
        <v>12</v>
      </c>
      <c r="K338" s="11">
        <v>9.6</v>
      </c>
      <c r="L338" s="6">
        <f t="shared" si="17"/>
        <v>0</v>
      </c>
      <c r="M338" s="111">
        <f t="shared" si="18"/>
        <v>0</v>
      </c>
      <c r="N338" s="41">
        <f t="shared" si="16"/>
        <v>0</v>
      </c>
      <c r="O338" s="44">
        <f>IFERROR(VLOOKUP(A338,Stock!$A$5:$M$487,10,0),0)*Stock!F338</f>
        <v>0</v>
      </c>
      <c r="Q338" s="44">
        <f>IFERROR(VLOOKUP(A338,Stock!$A$5:$M$487,10,0),0)*Stock!M338</f>
        <v>0</v>
      </c>
    </row>
    <row r="339" spans="1:17" s="18" customFormat="1" ht="18" customHeight="1" x14ac:dyDescent="0.2">
      <c r="A339" s="10"/>
      <c r="B339" s="9"/>
      <c r="C339" s="9"/>
      <c r="D339" s="9" t="s">
        <v>10</v>
      </c>
      <c r="E339" s="227" t="s">
        <v>8</v>
      </c>
      <c r="F339" s="191"/>
      <c r="G339" s="190">
        <f>SUMIF(Journal!$D$15:$D$446,$B$5:$B$487,Journal!$R$15:$R$446)</f>
        <v>0</v>
      </c>
      <c r="H339" s="50">
        <f>SUMIF(Journal!$D$15:$D$446,$B$5:$B$491,Journal!$J$15:$J$446)</f>
        <v>0</v>
      </c>
      <c r="I339" s="51">
        <f>SUMIF(Journal!$D$15:$D$446,$B$5:$B$491,Journal!$K$15:$K$446)</f>
        <v>0</v>
      </c>
      <c r="J339" s="8">
        <v>60</v>
      </c>
      <c r="K339" s="7">
        <v>48</v>
      </c>
      <c r="L339" s="6">
        <f t="shared" si="17"/>
        <v>0</v>
      </c>
      <c r="M339" s="111">
        <f t="shared" si="18"/>
        <v>0</v>
      </c>
      <c r="N339" s="41">
        <f t="shared" si="16"/>
        <v>0</v>
      </c>
      <c r="O339" s="44">
        <f>IFERROR(VLOOKUP(A339,Stock!$A$5:$M$487,10,0),0)*Stock!F339</f>
        <v>0</v>
      </c>
      <c r="Q339" s="44">
        <f>IFERROR(VLOOKUP(A339,Stock!$A$5:$M$487,10,0),0)*Stock!M339</f>
        <v>0</v>
      </c>
    </row>
    <row r="340" spans="1:17" s="18" customFormat="1" ht="18" customHeight="1" x14ac:dyDescent="0.2">
      <c r="A340" s="10"/>
      <c r="B340" s="9"/>
      <c r="C340" s="9"/>
      <c r="D340" s="9" t="s">
        <v>35</v>
      </c>
      <c r="E340" s="227" t="s">
        <v>8</v>
      </c>
      <c r="F340" s="191"/>
      <c r="G340" s="190">
        <f>SUMIF(Journal!$D$15:$D$446,$B$5:$B$487,Journal!$R$15:$R$446)</f>
        <v>0</v>
      </c>
      <c r="H340" s="50">
        <f>SUMIF(Journal!$D$15:$D$446,$B$5:$B$491,Journal!$J$15:$J$446)</f>
        <v>0</v>
      </c>
      <c r="I340" s="51">
        <f>SUMIF(Journal!$D$15:$D$446,$B$5:$B$491,Journal!$K$15:$K$446)</f>
        <v>0</v>
      </c>
      <c r="J340" s="8">
        <v>18</v>
      </c>
      <c r="K340" s="7">
        <v>14.4</v>
      </c>
      <c r="L340" s="6">
        <f t="shared" si="17"/>
        <v>0</v>
      </c>
      <c r="M340" s="111">
        <f t="shared" si="18"/>
        <v>0</v>
      </c>
      <c r="N340" s="41">
        <f t="shared" si="16"/>
        <v>0</v>
      </c>
      <c r="O340" s="44">
        <f>IFERROR(VLOOKUP(A340,Stock!$A$5:$M$487,10,0),0)*Stock!F340</f>
        <v>0</v>
      </c>
      <c r="Q340" s="44">
        <f>IFERROR(VLOOKUP(A340,Stock!$A$5:$M$487,10,0),0)*Stock!M340</f>
        <v>0</v>
      </c>
    </row>
    <row r="341" spans="1:17" s="18" customFormat="1" ht="18" customHeight="1" x14ac:dyDescent="0.2">
      <c r="A341" s="10"/>
      <c r="B341" s="9"/>
      <c r="C341" s="9"/>
      <c r="D341" s="9" t="s">
        <v>10</v>
      </c>
      <c r="E341" s="227" t="s">
        <v>8</v>
      </c>
      <c r="F341" s="191"/>
      <c r="G341" s="190">
        <f>SUMIF(Journal!$D$15:$D$446,$B$5:$B$487,Journal!$R$15:$R$446)</f>
        <v>0</v>
      </c>
      <c r="H341" s="50">
        <f>SUMIF(Journal!$D$15:$D$446,$B$5:$B$491,Journal!$J$15:$J$446)</f>
        <v>0</v>
      </c>
      <c r="I341" s="51">
        <f>SUMIF(Journal!$D$15:$D$446,$B$5:$B$491,Journal!$K$15:$K$446)</f>
        <v>0</v>
      </c>
      <c r="J341" s="8">
        <v>45</v>
      </c>
      <c r="K341" s="7">
        <v>36</v>
      </c>
      <c r="L341" s="6">
        <f t="shared" si="17"/>
        <v>0</v>
      </c>
      <c r="M341" s="111">
        <f t="shared" si="18"/>
        <v>0</v>
      </c>
      <c r="N341" s="41">
        <f t="shared" si="16"/>
        <v>0</v>
      </c>
      <c r="O341" s="44">
        <f>IFERROR(VLOOKUP(A341,Stock!$A$5:$M$487,10,0),0)*Stock!F341</f>
        <v>0</v>
      </c>
      <c r="Q341" s="44">
        <f>IFERROR(VLOOKUP(A341,Stock!$A$5:$M$487,10,0),0)*Stock!M341</f>
        <v>0</v>
      </c>
    </row>
    <row r="342" spans="1:17" s="18" customFormat="1" ht="18" customHeight="1" x14ac:dyDescent="0.2">
      <c r="A342" s="14"/>
      <c r="B342" s="13"/>
      <c r="C342" s="13"/>
      <c r="D342" s="13" t="s">
        <v>35</v>
      </c>
      <c r="E342" s="226" t="s">
        <v>5</v>
      </c>
      <c r="F342" s="191"/>
      <c r="G342" s="190">
        <f>SUMIF(Journal!$D$15:$D$446,$B$5:$B$487,Journal!$R$15:$R$446)</f>
        <v>0</v>
      </c>
      <c r="H342" s="50">
        <f>SUMIF(Journal!$D$15:$D$446,$B$5:$B$491,Journal!$J$15:$J$446)</f>
        <v>0</v>
      </c>
      <c r="I342" s="51">
        <f>SUMIF(Journal!$D$15:$D$446,$B$5:$B$491,Journal!$K$15:$K$446)</f>
        <v>0</v>
      </c>
      <c r="J342" s="12">
        <v>18</v>
      </c>
      <c r="K342" s="11">
        <v>14.4</v>
      </c>
      <c r="L342" s="6">
        <f t="shared" si="17"/>
        <v>0</v>
      </c>
      <c r="M342" s="111">
        <f t="shared" si="18"/>
        <v>0</v>
      </c>
      <c r="N342" s="41">
        <f t="shared" si="16"/>
        <v>0</v>
      </c>
      <c r="O342" s="44">
        <f>IFERROR(VLOOKUP(A342,Stock!$A$5:$M$487,10,0),0)*Stock!F342</f>
        <v>0</v>
      </c>
      <c r="Q342" s="44">
        <f>IFERROR(VLOOKUP(A342,Stock!$A$5:$M$487,10,0),0)*Stock!M342</f>
        <v>0</v>
      </c>
    </row>
    <row r="343" spans="1:17" s="18" customFormat="1" ht="18" customHeight="1" x14ac:dyDescent="0.2">
      <c r="A343" s="10"/>
      <c r="B343" s="9"/>
      <c r="C343" s="9"/>
      <c r="D343" s="9" t="s">
        <v>10</v>
      </c>
      <c r="E343" s="227" t="s">
        <v>8</v>
      </c>
      <c r="F343" s="191"/>
      <c r="G343" s="190">
        <f>SUMIF(Journal!$D$15:$D$446,$B$5:$B$487,Journal!$R$15:$R$446)</f>
        <v>0</v>
      </c>
      <c r="H343" s="50">
        <f>SUMIF(Journal!$D$15:$D$446,$B$5:$B$491,Journal!$J$15:$J$446)</f>
        <v>0</v>
      </c>
      <c r="I343" s="51">
        <f>SUMIF(Journal!$D$15:$D$446,$B$5:$B$491,Journal!$K$15:$K$446)</f>
        <v>0</v>
      </c>
      <c r="J343" s="8">
        <v>30</v>
      </c>
      <c r="K343" s="7">
        <v>24</v>
      </c>
      <c r="L343" s="6">
        <f t="shared" si="17"/>
        <v>0</v>
      </c>
      <c r="M343" s="111">
        <f t="shared" si="18"/>
        <v>0</v>
      </c>
      <c r="N343" s="41">
        <f t="shared" si="16"/>
        <v>0</v>
      </c>
      <c r="O343" s="44">
        <f>IFERROR(VLOOKUP(A343,Stock!$A$5:$M$487,10,0),0)*Stock!F343</f>
        <v>0</v>
      </c>
      <c r="Q343" s="44">
        <f>IFERROR(VLOOKUP(A343,Stock!$A$5:$M$487,10,0),0)*Stock!M343</f>
        <v>0</v>
      </c>
    </row>
    <row r="344" spans="1:17" s="18" customFormat="1" ht="18" customHeight="1" x14ac:dyDescent="0.2">
      <c r="A344" s="14"/>
      <c r="B344" s="13"/>
      <c r="C344" s="13"/>
      <c r="D344" s="13" t="s">
        <v>20</v>
      </c>
      <c r="E344" s="226" t="s">
        <v>8</v>
      </c>
      <c r="F344" s="191"/>
      <c r="G344" s="190">
        <f>SUMIF(Journal!$D$15:$D$446,$B$5:$B$487,Journal!$R$15:$R$446)</f>
        <v>0</v>
      </c>
      <c r="H344" s="50">
        <f>SUMIF(Journal!$D$15:$D$446,$B$5:$B$491,Journal!$J$15:$J$446)</f>
        <v>0</v>
      </c>
      <c r="I344" s="51">
        <f>SUMIF(Journal!$D$15:$D$446,$B$5:$B$491,Journal!$K$15:$K$446)</f>
        <v>0</v>
      </c>
      <c r="J344" s="12">
        <v>15</v>
      </c>
      <c r="K344" s="11">
        <v>12</v>
      </c>
      <c r="L344" s="6">
        <f t="shared" si="17"/>
        <v>0</v>
      </c>
      <c r="M344" s="111">
        <f t="shared" si="18"/>
        <v>0</v>
      </c>
      <c r="N344" s="41">
        <f t="shared" si="16"/>
        <v>0</v>
      </c>
      <c r="O344" s="44">
        <f>IFERROR(VLOOKUP(A344,Stock!$A$5:$M$487,10,0),0)*Stock!F344</f>
        <v>0</v>
      </c>
      <c r="Q344" s="44">
        <f>IFERROR(VLOOKUP(A344,Stock!$A$5:$M$487,10,0),0)*Stock!M344</f>
        <v>0</v>
      </c>
    </row>
    <row r="345" spans="1:17" s="18" customFormat="1" ht="18" customHeight="1" x14ac:dyDescent="0.2">
      <c r="A345" s="10"/>
      <c r="B345" s="9"/>
      <c r="C345" s="9"/>
      <c r="D345" s="9" t="s">
        <v>20</v>
      </c>
      <c r="E345" s="227" t="s">
        <v>8</v>
      </c>
      <c r="F345" s="191"/>
      <c r="G345" s="190">
        <f>SUMIF(Journal!$D$15:$D$446,$B$5:$B$487,Journal!$R$15:$R$446)</f>
        <v>0</v>
      </c>
      <c r="H345" s="50">
        <f>SUMIF(Journal!$D$15:$D$446,$B$5:$B$491,Journal!$J$15:$J$446)</f>
        <v>0</v>
      </c>
      <c r="I345" s="51">
        <f>SUMIF(Journal!$D$15:$D$446,$B$5:$B$491,Journal!$K$15:$K$446)</f>
        <v>0</v>
      </c>
      <c r="J345" s="8">
        <v>15</v>
      </c>
      <c r="K345" s="7">
        <v>12</v>
      </c>
      <c r="L345" s="6">
        <f t="shared" si="17"/>
        <v>0</v>
      </c>
      <c r="M345" s="111">
        <f t="shared" si="18"/>
        <v>0</v>
      </c>
      <c r="N345" s="41">
        <f t="shared" si="16"/>
        <v>0</v>
      </c>
      <c r="O345" s="44">
        <f>IFERROR(VLOOKUP(A345,Stock!$A$5:$M$487,10,0),0)*Stock!F345</f>
        <v>0</v>
      </c>
      <c r="Q345" s="44">
        <f>IFERROR(VLOOKUP(A345,Stock!$A$5:$M$487,10,0),0)*Stock!M345</f>
        <v>0</v>
      </c>
    </row>
    <row r="346" spans="1:17" s="18" customFormat="1" ht="18" customHeight="1" x14ac:dyDescent="0.2">
      <c r="A346" s="14"/>
      <c r="B346" s="13"/>
      <c r="C346" s="13"/>
      <c r="D346" s="13" t="s">
        <v>34</v>
      </c>
      <c r="E346" s="226" t="s">
        <v>32</v>
      </c>
      <c r="F346" s="191"/>
      <c r="G346" s="190">
        <f>SUMIF(Journal!$D$15:$D$446,$B$5:$B$487,Journal!$R$15:$R$446)</f>
        <v>0</v>
      </c>
      <c r="H346" s="50">
        <f>SUMIF(Journal!$D$15:$D$446,$B$5:$B$491,Journal!$J$15:$J$446)</f>
        <v>0</v>
      </c>
      <c r="I346" s="51">
        <f>SUMIF(Journal!$D$15:$D$446,$B$5:$B$491,Journal!$K$15:$K$446)</f>
        <v>0</v>
      </c>
      <c r="J346" s="12">
        <v>60</v>
      </c>
      <c r="K346" s="11">
        <v>48</v>
      </c>
      <c r="L346" s="6">
        <f t="shared" si="17"/>
        <v>0</v>
      </c>
      <c r="M346" s="111">
        <f t="shared" si="18"/>
        <v>0</v>
      </c>
      <c r="N346" s="41">
        <f t="shared" si="16"/>
        <v>0</v>
      </c>
      <c r="O346" s="44">
        <f>IFERROR(VLOOKUP(A346,Stock!$A$5:$M$487,10,0),0)*Stock!F346</f>
        <v>0</v>
      </c>
      <c r="Q346" s="44">
        <f>IFERROR(VLOOKUP(A346,Stock!$A$5:$M$487,10,0),0)*Stock!M346</f>
        <v>0</v>
      </c>
    </row>
    <row r="347" spans="1:17" s="18" customFormat="1" ht="18" customHeight="1" x14ac:dyDescent="0.2">
      <c r="A347" s="10"/>
      <c r="B347" s="9"/>
      <c r="C347" s="9"/>
      <c r="D347" s="9" t="s">
        <v>10</v>
      </c>
      <c r="E347" s="227" t="s">
        <v>32</v>
      </c>
      <c r="F347" s="191"/>
      <c r="G347" s="190">
        <f>SUMIF(Journal!$D$15:$D$446,$B$5:$B$487,Journal!$R$15:$R$446)</f>
        <v>0</v>
      </c>
      <c r="H347" s="50">
        <f>SUMIF(Journal!$D$15:$D$446,$B$5:$B$491,Journal!$J$15:$J$446)</f>
        <v>0</v>
      </c>
      <c r="I347" s="51">
        <f>SUMIF(Journal!$D$15:$D$446,$B$5:$B$491,Journal!$K$15:$K$446)</f>
        <v>0</v>
      </c>
      <c r="J347" s="8">
        <v>16</v>
      </c>
      <c r="K347" s="7">
        <v>12.8</v>
      </c>
      <c r="L347" s="6">
        <f t="shared" si="17"/>
        <v>0</v>
      </c>
      <c r="M347" s="111">
        <f t="shared" si="18"/>
        <v>0</v>
      </c>
      <c r="N347" s="41">
        <f t="shared" si="16"/>
        <v>0</v>
      </c>
      <c r="O347" s="44">
        <f>IFERROR(VLOOKUP(A347,Stock!$A$5:$M$487,10,0),0)*Stock!F347</f>
        <v>0</v>
      </c>
      <c r="Q347" s="44">
        <f>IFERROR(VLOOKUP(A347,Stock!$A$5:$M$487,10,0),0)*Stock!M347</f>
        <v>0</v>
      </c>
    </row>
    <row r="348" spans="1:17" s="18" customFormat="1" ht="18" customHeight="1" x14ac:dyDescent="0.2">
      <c r="A348" s="14"/>
      <c r="B348" s="13"/>
      <c r="C348" s="13"/>
      <c r="D348" s="13" t="s">
        <v>33</v>
      </c>
      <c r="E348" s="226" t="s">
        <v>32</v>
      </c>
      <c r="F348" s="191"/>
      <c r="G348" s="190">
        <f>SUMIF(Journal!$D$15:$D$446,$B$5:$B$487,Journal!$R$15:$R$446)</f>
        <v>0</v>
      </c>
      <c r="H348" s="50">
        <f>SUMIF(Journal!$D$15:$D$446,$B$5:$B$491,Journal!$J$15:$J$446)</f>
        <v>0</v>
      </c>
      <c r="I348" s="51">
        <f>SUMIF(Journal!$D$15:$D$446,$B$5:$B$491,Journal!$K$15:$K$446)</f>
        <v>0</v>
      </c>
      <c r="J348" s="12">
        <v>24</v>
      </c>
      <c r="K348" s="11">
        <v>19.2</v>
      </c>
      <c r="L348" s="6">
        <f t="shared" si="17"/>
        <v>0</v>
      </c>
      <c r="M348" s="111">
        <f t="shared" si="18"/>
        <v>0</v>
      </c>
      <c r="N348" s="41">
        <f t="shared" si="16"/>
        <v>0</v>
      </c>
      <c r="O348" s="44">
        <f>IFERROR(VLOOKUP(A348,Stock!$A$5:$M$487,10,0),0)*Stock!F348</f>
        <v>0</v>
      </c>
      <c r="Q348" s="44">
        <f>IFERROR(VLOOKUP(A348,Stock!$A$5:$M$487,10,0),0)*Stock!M348</f>
        <v>0</v>
      </c>
    </row>
    <row r="349" spans="1:17" s="18" customFormat="1" ht="18" customHeight="1" x14ac:dyDescent="0.2">
      <c r="A349" s="10"/>
      <c r="B349" s="9"/>
      <c r="C349" s="9"/>
      <c r="D349" s="9" t="s">
        <v>33</v>
      </c>
      <c r="E349" s="227" t="s">
        <v>32</v>
      </c>
      <c r="F349" s="191"/>
      <c r="G349" s="190">
        <f>SUMIF(Journal!$D$15:$D$446,$B$5:$B$487,Journal!$R$15:$R$446)</f>
        <v>0</v>
      </c>
      <c r="H349" s="50">
        <f>SUMIF(Journal!$D$15:$D$446,$B$5:$B$491,Journal!$J$15:$J$446)</f>
        <v>0</v>
      </c>
      <c r="I349" s="51">
        <f>SUMIF(Journal!$D$15:$D$446,$B$5:$B$491,Journal!$K$15:$K$446)</f>
        <v>0</v>
      </c>
      <c r="J349" s="8">
        <v>30</v>
      </c>
      <c r="K349" s="7">
        <v>24</v>
      </c>
      <c r="L349" s="6">
        <f t="shared" si="17"/>
        <v>0</v>
      </c>
      <c r="M349" s="111">
        <f t="shared" si="18"/>
        <v>0</v>
      </c>
      <c r="N349" s="41">
        <f t="shared" si="16"/>
        <v>0</v>
      </c>
      <c r="O349" s="44">
        <f>IFERROR(VLOOKUP(A349,Stock!$A$5:$M$487,10,0),0)*Stock!F349</f>
        <v>0</v>
      </c>
      <c r="Q349" s="44">
        <f>IFERROR(VLOOKUP(A349,Stock!$A$5:$M$487,10,0),0)*Stock!M349</f>
        <v>0</v>
      </c>
    </row>
    <row r="350" spans="1:17" s="18" customFormat="1" ht="18" customHeight="1" x14ac:dyDescent="0.2">
      <c r="A350" s="14"/>
      <c r="B350" s="13"/>
      <c r="C350" s="13"/>
      <c r="D350" s="13" t="s">
        <v>16</v>
      </c>
      <c r="E350" s="226" t="s">
        <v>8</v>
      </c>
      <c r="F350" s="191"/>
      <c r="G350" s="190">
        <f>SUMIF(Journal!$D$15:$D$446,$B$5:$B$487,Journal!$R$15:$R$446)</f>
        <v>0</v>
      </c>
      <c r="H350" s="50">
        <f>SUMIF(Journal!$D$15:$D$446,$B$5:$B$491,Journal!$J$15:$J$446)</f>
        <v>0</v>
      </c>
      <c r="I350" s="51">
        <f>SUMIF(Journal!$D$15:$D$446,$B$5:$B$491,Journal!$K$15:$K$446)</f>
        <v>0</v>
      </c>
      <c r="J350" s="12">
        <v>10</v>
      </c>
      <c r="K350" s="11">
        <v>8</v>
      </c>
      <c r="L350" s="6">
        <f t="shared" si="17"/>
        <v>0</v>
      </c>
      <c r="M350" s="111">
        <f t="shared" si="18"/>
        <v>0</v>
      </c>
      <c r="N350" s="41">
        <f t="shared" si="16"/>
        <v>0</v>
      </c>
      <c r="O350" s="44">
        <f>IFERROR(VLOOKUP(A350,Stock!$A$5:$M$487,10,0),0)*Stock!F350</f>
        <v>0</v>
      </c>
      <c r="Q350" s="44">
        <f>IFERROR(VLOOKUP(A350,Stock!$A$5:$M$487,10,0),0)*Stock!M350</f>
        <v>0</v>
      </c>
    </row>
    <row r="351" spans="1:17" s="18" customFormat="1" ht="18" customHeight="1" x14ac:dyDescent="0.2">
      <c r="A351" s="10"/>
      <c r="B351" s="9"/>
      <c r="C351" s="9"/>
      <c r="D351" s="9" t="s">
        <v>20</v>
      </c>
      <c r="E351" s="227" t="s">
        <v>8</v>
      </c>
      <c r="F351" s="191"/>
      <c r="G351" s="190">
        <f>SUMIF(Journal!$D$15:$D$446,$B$5:$B$487,Journal!$R$15:$R$446)</f>
        <v>0</v>
      </c>
      <c r="H351" s="50">
        <f>SUMIF(Journal!$D$15:$D$446,$B$5:$B$491,Journal!$J$15:$J$446)</f>
        <v>0</v>
      </c>
      <c r="I351" s="51">
        <f>SUMIF(Journal!$D$15:$D$446,$B$5:$B$491,Journal!$K$15:$K$446)</f>
        <v>0</v>
      </c>
      <c r="J351" s="8">
        <v>10</v>
      </c>
      <c r="K351" s="7">
        <v>8</v>
      </c>
      <c r="L351" s="6">
        <f t="shared" si="17"/>
        <v>0</v>
      </c>
      <c r="M351" s="111">
        <f t="shared" si="18"/>
        <v>0</v>
      </c>
      <c r="N351" s="41">
        <f t="shared" si="16"/>
        <v>0</v>
      </c>
      <c r="O351" s="44">
        <f>IFERROR(VLOOKUP(A351,Stock!$A$5:$M$487,10,0),0)*Stock!F351</f>
        <v>0</v>
      </c>
      <c r="Q351" s="44">
        <f>IFERROR(VLOOKUP(A351,Stock!$A$5:$M$487,10,0),0)*Stock!M351</f>
        <v>0</v>
      </c>
    </row>
    <row r="352" spans="1:17" s="18" customFormat="1" ht="18" customHeight="1" x14ac:dyDescent="0.2">
      <c r="A352" s="14"/>
      <c r="B352" s="13"/>
      <c r="C352" s="13"/>
      <c r="D352" s="13" t="s">
        <v>20</v>
      </c>
      <c r="E352" s="226" t="s">
        <v>8</v>
      </c>
      <c r="F352" s="191"/>
      <c r="G352" s="190">
        <f>SUMIF(Journal!$D$15:$D$446,$B$5:$B$487,Journal!$R$15:$R$446)</f>
        <v>0</v>
      </c>
      <c r="H352" s="50">
        <f>SUMIF(Journal!$D$15:$D$446,$B$5:$B$491,Journal!$J$15:$J$446)</f>
        <v>0</v>
      </c>
      <c r="I352" s="51">
        <f>SUMIF(Journal!$D$15:$D$446,$B$5:$B$491,Journal!$K$15:$K$446)</f>
        <v>0</v>
      </c>
      <c r="J352" s="12">
        <v>20</v>
      </c>
      <c r="K352" s="11">
        <v>16</v>
      </c>
      <c r="L352" s="6">
        <f t="shared" si="17"/>
        <v>0</v>
      </c>
      <c r="M352" s="111">
        <f t="shared" si="18"/>
        <v>0</v>
      </c>
      <c r="N352" s="41">
        <f t="shared" si="16"/>
        <v>0</v>
      </c>
      <c r="O352" s="44">
        <f>IFERROR(VLOOKUP(A352,Stock!$A$5:$M$487,10,0),0)*Stock!F352</f>
        <v>0</v>
      </c>
      <c r="Q352" s="44">
        <f>IFERROR(VLOOKUP(A352,Stock!$A$5:$M$487,10,0),0)*Stock!M352</f>
        <v>0</v>
      </c>
    </row>
    <row r="353" spans="1:17" s="18" customFormat="1" ht="18" customHeight="1" x14ac:dyDescent="0.2">
      <c r="A353" s="10"/>
      <c r="B353" s="9"/>
      <c r="C353" s="19"/>
      <c r="D353" s="9" t="s">
        <v>31</v>
      </c>
      <c r="E353" s="227" t="s">
        <v>8</v>
      </c>
      <c r="F353" s="191"/>
      <c r="G353" s="190">
        <f>SUMIF(Journal!$D$15:$D$446,$B$5:$B$487,Journal!$R$15:$R$446)</f>
        <v>0</v>
      </c>
      <c r="H353" s="50">
        <f>SUMIF(Journal!$D$15:$D$446,$B$5:$B$491,Journal!$J$15:$J$446)</f>
        <v>0</v>
      </c>
      <c r="I353" s="51">
        <f>SUMIF(Journal!$D$15:$D$446,$B$5:$B$491,Journal!$K$15:$K$446)</f>
        <v>0</v>
      </c>
      <c r="J353" s="8">
        <v>60</v>
      </c>
      <c r="K353" s="7">
        <v>48</v>
      </c>
      <c r="L353" s="6">
        <f t="shared" si="17"/>
        <v>0</v>
      </c>
      <c r="M353" s="111">
        <f t="shared" si="18"/>
        <v>0</v>
      </c>
      <c r="N353" s="41">
        <f t="shared" si="16"/>
        <v>0</v>
      </c>
      <c r="O353" s="44">
        <f>IFERROR(VLOOKUP(A353,Stock!$A$5:$M$487,10,0),0)*Stock!F353</f>
        <v>0</v>
      </c>
      <c r="Q353" s="44">
        <f>IFERROR(VLOOKUP(A353,Stock!$A$5:$M$487,10,0),0)*Stock!M353</f>
        <v>0</v>
      </c>
    </row>
    <row r="354" spans="1:17" s="18" customFormat="1" ht="18" customHeight="1" x14ac:dyDescent="0.2">
      <c r="A354" s="14"/>
      <c r="B354" s="13"/>
      <c r="C354" s="13"/>
      <c r="D354" s="13" t="s">
        <v>10</v>
      </c>
      <c r="E354" s="226" t="s">
        <v>8</v>
      </c>
      <c r="F354" s="191"/>
      <c r="G354" s="190">
        <f>SUMIF(Journal!$D$15:$D$446,$B$5:$B$487,Journal!$R$15:$R$446)</f>
        <v>0</v>
      </c>
      <c r="H354" s="50">
        <f>SUMIF(Journal!$D$15:$D$446,$B$5:$B$491,Journal!$J$15:$J$446)</f>
        <v>0</v>
      </c>
      <c r="I354" s="51">
        <f>SUMIF(Journal!$D$15:$D$446,$B$5:$B$491,Journal!$K$15:$K$446)</f>
        <v>0</v>
      </c>
      <c r="J354" s="12">
        <v>60</v>
      </c>
      <c r="K354" s="11">
        <v>48</v>
      </c>
      <c r="L354" s="6">
        <f t="shared" si="17"/>
        <v>0</v>
      </c>
      <c r="M354" s="111">
        <f t="shared" si="18"/>
        <v>0</v>
      </c>
      <c r="N354" s="41">
        <f t="shared" si="16"/>
        <v>0</v>
      </c>
      <c r="O354" s="44">
        <f>IFERROR(VLOOKUP(A354,Stock!$A$5:$M$487,10,0),0)*Stock!F354</f>
        <v>0</v>
      </c>
      <c r="Q354" s="44">
        <f>IFERROR(VLOOKUP(A354,Stock!$A$5:$M$487,10,0),0)*Stock!M354</f>
        <v>0</v>
      </c>
    </row>
    <row r="355" spans="1:17" s="18" customFormat="1" ht="18" customHeight="1" x14ac:dyDescent="0.2">
      <c r="A355" s="10"/>
      <c r="B355" s="9"/>
      <c r="C355" s="9"/>
      <c r="D355" s="9" t="s">
        <v>20</v>
      </c>
      <c r="E355" s="227" t="s">
        <v>8</v>
      </c>
      <c r="F355" s="191"/>
      <c r="G355" s="190">
        <f>SUMIF(Journal!$D$15:$D$446,$B$5:$B$487,Journal!$R$15:$R$446)</f>
        <v>0</v>
      </c>
      <c r="H355" s="50">
        <f>SUMIF(Journal!$D$15:$D$446,$B$5:$B$491,Journal!$J$15:$J$446)</f>
        <v>0</v>
      </c>
      <c r="I355" s="51">
        <f>SUMIF(Journal!$D$15:$D$446,$B$5:$B$491,Journal!$K$15:$K$446)</f>
        <v>0</v>
      </c>
      <c r="J355" s="8">
        <v>15</v>
      </c>
      <c r="K355" s="7">
        <v>12</v>
      </c>
      <c r="L355" s="6">
        <f t="shared" si="17"/>
        <v>0</v>
      </c>
      <c r="M355" s="111">
        <f t="shared" si="18"/>
        <v>0</v>
      </c>
      <c r="N355" s="41">
        <f t="shared" si="16"/>
        <v>0</v>
      </c>
      <c r="O355" s="44">
        <f>IFERROR(VLOOKUP(A355,Stock!$A$5:$M$487,10,0),0)*Stock!F355</f>
        <v>0</v>
      </c>
      <c r="Q355" s="44">
        <f>IFERROR(VLOOKUP(A355,Stock!$A$5:$M$487,10,0),0)*Stock!M355</f>
        <v>0</v>
      </c>
    </row>
    <row r="356" spans="1:17" s="18" customFormat="1" ht="18" customHeight="1" x14ac:dyDescent="0.2">
      <c r="A356" s="14"/>
      <c r="B356" s="13"/>
      <c r="C356" s="13"/>
      <c r="D356" s="13" t="s">
        <v>10</v>
      </c>
      <c r="E356" s="226" t="s">
        <v>8</v>
      </c>
      <c r="F356" s="191"/>
      <c r="G356" s="190">
        <f>SUMIF(Journal!$D$15:$D$446,$B$5:$B$487,Journal!$R$15:$R$446)</f>
        <v>0</v>
      </c>
      <c r="H356" s="50">
        <f>SUMIF(Journal!$D$15:$D$446,$B$5:$B$491,Journal!$J$15:$J$446)</f>
        <v>0</v>
      </c>
      <c r="I356" s="51">
        <f>SUMIF(Journal!$D$15:$D$446,$B$5:$B$491,Journal!$K$15:$K$446)</f>
        <v>0</v>
      </c>
      <c r="J356" s="12">
        <v>16</v>
      </c>
      <c r="K356" s="11">
        <v>12.8</v>
      </c>
      <c r="L356" s="6">
        <f t="shared" si="17"/>
        <v>0</v>
      </c>
      <c r="M356" s="111">
        <f t="shared" si="18"/>
        <v>0</v>
      </c>
      <c r="N356" s="41">
        <f t="shared" si="16"/>
        <v>0</v>
      </c>
      <c r="O356" s="44">
        <f>IFERROR(VLOOKUP(A356,Stock!$A$5:$M$487,10,0),0)*Stock!F356</f>
        <v>0</v>
      </c>
      <c r="Q356" s="44">
        <f>IFERROR(VLOOKUP(A356,Stock!$A$5:$M$487,10,0),0)*Stock!M356</f>
        <v>0</v>
      </c>
    </row>
    <row r="357" spans="1:17" s="18" customFormat="1" ht="18" customHeight="1" x14ac:dyDescent="0.2">
      <c r="A357" s="10"/>
      <c r="B357" s="9"/>
      <c r="C357" s="9"/>
      <c r="D357" s="9" t="s">
        <v>10</v>
      </c>
      <c r="E357" s="227" t="s">
        <v>8</v>
      </c>
      <c r="F357" s="191"/>
      <c r="G357" s="190">
        <f>SUMIF(Journal!$D$15:$D$446,$B$5:$B$487,Journal!$R$15:$R$446)</f>
        <v>0</v>
      </c>
      <c r="H357" s="50">
        <f>SUMIF(Journal!$D$15:$D$446,$B$5:$B$491,Journal!$J$15:$J$446)</f>
        <v>0</v>
      </c>
      <c r="I357" s="51">
        <f>SUMIF(Journal!$D$15:$D$446,$B$5:$B$491,Journal!$K$15:$K$446)</f>
        <v>0</v>
      </c>
      <c r="J357" s="8">
        <v>30</v>
      </c>
      <c r="K357" s="7">
        <v>24</v>
      </c>
      <c r="L357" s="6">
        <f t="shared" si="17"/>
        <v>0</v>
      </c>
      <c r="M357" s="111">
        <f t="shared" si="18"/>
        <v>0</v>
      </c>
      <c r="N357" s="41">
        <f t="shared" si="16"/>
        <v>0</v>
      </c>
      <c r="O357" s="44">
        <f>IFERROR(VLOOKUP(A357,Stock!$A$5:$M$487,10,0),0)*Stock!F357</f>
        <v>0</v>
      </c>
      <c r="Q357" s="44">
        <f>IFERROR(VLOOKUP(A357,Stock!$A$5:$M$487,10,0),0)*Stock!M357</f>
        <v>0</v>
      </c>
    </row>
    <row r="358" spans="1:17" s="18" customFormat="1" ht="18" customHeight="1" x14ac:dyDescent="0.2">
      <c r="A358" s="14"/>
      <c r="B358" s="13"/>
      <c r="C358" s="13"/>
      <c r="D358" s="13" t="s">
        <v>10</v>
      </c>
      <c r="E358" s="226" t="s">
        <v>8</v>
      </c>
      <c r="F358" s="191"/>
      <c r="G358" s="190">
        <f>SUMIF(Journal!$D$15:$D$446,$B$5:$B$487,Journal!$R$15:$R$446)</f>
        <v>0</v>
      </c>
      <c r="H358" s="50">
        <f>SUMIF(Journal!$D$15:$D$446,$B$5:$B$491,Journal!$J$15:$J$446)</f>
        <v>0</v>
      </c>
      <c r="I358" s="51">
        <f>SUMIF(Journal!$D$15:$D$446,$B$5:$B$491,Journal!$K$15:$K$446)</f>
        <v>0</v>
      </c>
      <c r="J358" s="12">
        <v>16</v>
      </c>
      <c r="K358" s="11">
        <v>12.8</v>
      </c>
      <c r="L358" s="6">
        <f t="shared" si="17"/>
        <v>0</v>
      </c>
      <c r="M358" s="111">
        <f t="shared" si="18"/>
        <v>0</v>
      </c>
      <c r="N358" s="41">
        <f t="shared" si="16"/>
        <v>0</v>
      </c>
      <c r="O358" s="44">
        <f>IFERROR(VLOOKUP(A358,Stock!$A$5:$M$487,10,0),0)*Stock!F358</f>
        <v>0</v>
      </c>
      <c r="Q358" s="44">
        <f>IFERROR(VLOOKUP(A358,Stock!$A$5:$M$487,10,0),0)*Stock!M358</f>
        <v>0</v>
      </c>
    </row>
    <row r="359" spans="1:17" s="18" customFormat="1" ht="18" customHeight="1" x14ac:dyDescent="0.2">
      <c r="A359" s="10"/>
      <c r="B359" s="9"/>
      <c r="C359" s="9"/>
      <c r="D359" s="9" t="s">
        <v>30</v>
      </c>
      <c r="E359" s="227" t="s">
        <v>8</v>
      </c>
      <c r="F359" s="191"/>
      <c r="G359" s="190">
        <f>SUMIF(Journal!$D$15:$D$446,$B$5:$B$487,Journal!$R$15:$R$446)</f>
        <v>0</v>
      </c>
      <c r="H359" s="50">
        <f>SUMIF(Journal!$D$15:$D$446,$B$5:$B$491,Journal!$J$15:$J$446)</f>
        <v>0</v>
      </c>
      <c r="I359" s="51">
        <f>SUMIF(Journal!$D$15:$D$446,$B$5:$B$491,Journal!$K$15:$K$446)</f>
        <v>0</v>
      </c>
      <c r="J359" s="8">
        <v>16</v>
      </c>
      <c r="K359" s="7">
        <v>12.8</v>
      </c>
      <c r="L359" s="6">
        <f t="shared" si="17"/>
        <v>0</v>
      </c>
      <c r="M359" s="111">
        <f t="shared" si="18"/>
        <v>0</v>
      </c>
      <c r="N359" s="41">
        <f t="shared" si="16"/>
        <v>0</v>
      </c>
      <c r="O359" s="44">
        <f>IFERROR(VLOOKUP(A359,Stock!$A$5:$M$487,10,0),0)*Stock!F359</f>
        <v>0</v>
      </c>
      <c r="Q359" s="44">
        <f>IFERROR(VLOOKUP(A359,Stock!$A$5:$M$487,10,0),0)*Stock!M359</f>
        <v>0</v>
      </c>
    </row>
    <row r="360" spans="1:17" s="18" customFormat="1" ht="18" customHeight="1" x14ac:dyDescent="0.2">
      <c r="A360" s="14"/>
      <c r="B360" s="13"/>
      <c r="C360" s="13"/>
      <c r="D360" s="13" t="s">
        <v>30</v>
      </c>
      <c r="E360" s="226" t="s">
        <v>5</v>
      </c>
      <c r="F360" s="191"/>
      <c r="G360" s="190">
        <f>SUMIF(Journal!$D$15:$D$446,$B$5:$B$487,Journal!$R$15:$R$446)</f>
        <v>0</v>
      </c>
      <c r="H360" s="50">
        <f>SUMIF(Journal!$D$15:$D$446,$B$5:$B$491,Journal!$J$15:$J$446)</f>
        <v>0</v>
      </c>
      <c r="I360" s="51">
        <f>SUMIF(Journal!$D$15:$D$446,$B$5:$B$491,Journal!$K$15:$K$446)</f>
        <v>0</v>
      </c>
      <c r="J360" s="12">
        <v>15</v>
      </c>
      <c r="K360" s="11">
        <v>12</v>
      </c>
      <c r="L360" s="6">
        <f t="shared" si="17"/>
        <v>0</v>
      </c>
      <c r="M360" s="111">
        <f t="shared" si="18"/>
        <v>0</v>
      </c>
      <c r="N360" s="41">
        <f t="shared" si="16"/>
        <v>0</v>
      </c>
      <c r="O360" s="44">
        <f>IFERROR(VLOOKUP(A360,Stock!$A$5:$M$487,10,0),0)*Stock!F360</f>
        <v>0</v>
      </c>
      <c r="Q360" s="44">
        <f>IFERROR(VLOOKUP(A360,Stock!$A$5:$M$487,10,0),0)*Stock!M360</f>
        <v>0</v>
      </c>
    </row>
    <row r="361" spans="1:17" s="18" customFormat="1" ht="18" customHeight="1" x14ac:dyDescent="0.2">
      <c r="A361" s="10"/>
      <c r="B361" s="9"/>
      <c r="C361" s="9"/>
      <c r="D361" s="9" t="s">
        <v>24</v>
      </c>
      <c r="E361" s="227" t="s">
        <v>5</v>
      </c>
      <c r="F361" s="191"/>
      <c r="G361" s="190">
        <f>SUMIF(Journal!$D$15:$D$446,$B$5:$B$487,Journal!$R$15:$R$446)</f>
        <v>0</v>
      </c>
      <c r="H361" s="50">
        <f>SUMIF(Journal!$D$15:$D$446,$B$5:$B$491,Journal!$J$15:$J$446)</f>
        <v>0</v>
      </c>
      <c r="I361" s="51">
        <f>SUMIF(Journal!$D$15:$D$446,$B$5:$B$491,Journal!$K$15:$K$446)</f>
        <v>0</v>
      </c>
      <c r="J361" s="8">
        <v>15</v>
      </c>
      <c r="K361" s="7">
        <v>12</v>
      </c>
      <c r="L361" s="6">
        <f t="shared" si="17"/>
        <v>0</v>
      </c>
      <c r="M361" s="111">
        <f t="shared" si="18"/>
        <v>0</v>
      </c>
      <c r="N361" s="41">
        <f t="shared" si="16"/>
        <v>0</v>
      </c>
      <c r="O361" s="44">
        <f>IFERROR(VLOOKUP(A361,Stock!$A$5:$M$487,10,0),0)*Stock!F361</f>
        <v>0</v>
      </c>
      <c r="Q361" s="44">
        <f>IFERROR(VLOOKUP(A361,Stock!$A$5:$M$487,10,0),0)*Stock!M361</f>
        <v>0</v>
      </c>
    </row>
    <row r="362" spans="1:17" s="18" customFormat="1" ht="18" customHeight="1" x14ac:dyDescent="0.2">
      <c r="A362" s="14"/>
      <c r="B362" s="13"/>
      <c r="C362" s="13"/>
      <c r="D362" s="13" t="s">
        <v>24</v>
      </c>
      <c r="E362" s="226" t="s">
        <v>5</v>
      </c>
      <c r="F362" s="191"/>
      <c r="G362" s="190">
        <f>SUMIF(Journal!$D$15:$D$446,$B$5:$B$487,Journal!$R$15:$R$446)</f>
        <v>0</v>
      </c>
      <c r="H362" s="50">
        <f>SUMIF(Journal!$D$15:$D$446,$B$5:$B$491,Journal!$J$15:$J$446)</f>
        <v>0</v>
      </c>
      <c r="I362" s="51">
        <f>SUMIF(Journal!$D$15:$D$446,$B$5:$B$491,Journal!$K$15:$K$446)</f>
        <v>0</v>
      </c>
      <c r="J362" s="12">
        <v>15</v>
      </c>
      <c r="K362" s="11">
        <v>12</v>
      </c>
      <c r="L362" s="6">
        <f t="shared" si="17"/>
        <v>0</v>
      </c>
      <c r="M362" s="111">
        <f t="shared" si="18"/>
        <v>0</v>
      </c>
      <c r="N362" s="41">
        <f t="shared" si="16"/>
        <v>0</v>
      </c>
      <c r="O362" s="44">
        <f>IFERROR(VLOOKUP(A362,Stock!$A$5:$M$487,10,0),0)*Stock!F362</f>
        <v>0</v>
      </c>
      <c r="Q362" s="44">
        <f>IFERROR(VLOOKUP(A362,Stock!$A$5:$M$487,10,0),0)*Stock!M362</f>
        <v>0</v>
      </c>
    </row>
    <row r="363" spans="1:17" s="18" customFormat="1" ht="18" customHeight="1" x14ac:dyDescent="0.2">
      <c r="A363" s="10"/>
      <c r="B363" s="9"/>
      <c r="C363" s="9"/>
      <c r="D363" s="9" t="s">
        <v>20</v>
      </c>
      <c r="E363" s="227" t="s">
        <v>5</v>
      </c>
      <c r="F363" s="191"/>
      <c r="G363" s="190">
        <f>SUMIF(Journal!$D$15:$D$446,$B$5:$B$487,Journal!$R$15:$R$446)</f>
        <v>0</v>
      </c>
      <c r="H363" s="50">
        <f>SUMIF(Journal!$D$15:$D$446,$B$5:$B$491,Journal!$J$15:$J$446)</f>
        <v>0</v>
      </c>
      <c r="I363" s="51">
        <f>SUMIF(Journal!$D$15:$D$446,$B$5:$B$491,Journal!$K$15:$K$446)</f>
        <v>0</v>
      </c>
      <c r="J363" s="8">
        <v>15</v>
      </c>
      <c r="K363" s="7">
        <v>12</v>
      </c>
      <c r="L363" s="6">
        <f t="shared" si="17"/>
        <v>0</v>
      </c>
      <c r="M363" s="111">
        <f t="shared" si="18"/>
        <v>0</v>
      </c>
      <c r="N363" s="41">
        <f t="shared" si="16"/>
        <v>0</v>
      </c>
      <c r="O363" s="44">
        <f>IFERROR(VLOOKUP(A363,Stock!$A$5:$M$487,10,0),0)*Stock!F363</f>
        <v>0</v>
      </c>
      <c r="Q363" s="44">
        <f>IFERROR(VLOOKUP(A363,Stock!$A$5:$M$487,10,0),0)*Stock!M363</f>
        <v>0</v>
      </c>
    </row>
    <row r="364" spans="1:17" s="18" customFormat="1" ht="18" customHeight="1" x14ac:dyDescent="0.2">
      <c r="A364" s="14"/>
      <c r="B364" s="13"/>
      <c r="C364" s="13"/>
      <c r="D364" s="13" t="s">
        <v>20</v>
      </c>
      <c r="E364" s="226" t="s">
        <v>8</v>
      </c>
      <c r="F364" s="191"/>
      <c r="G364" s="190">
        <f>SUMIF(Journal!$D$15:$D$446,$B$5:$B$487,Journal!$R$15:$R$446)</f>
        <v>0</v>
      </c>
      <c r="H364" s="50">
        <f>SUMIF(Journal!$D$15:$D$446,$B$5:$B$491,Journal!$J$15:$J$446)</f>
        <v>0</v>
      </c>
      <c r="I364" s="51">
        <f>SUMIF(Journal!$D$15:$D$446,$B$5:$B$491,Journal!$K$15:$K$446)</f>
        <v>0</v>
      </c>
      <c r="J364" s="12">
        <v>15</v>
      </c>
      <c r="K364" s="11">
        <v>12</v>
      </c>
      <c r="L364" s="6">
        <f t="shared" si="17"/>
        <v>0</v>
      </c>
      <c r="M364" s="111">
        <f t="shared" si="18"/>
        <v>0</v>
      </c>
      <c r="N364" s="41">
        <f t="shared" si="16"/>
        <v>0</v>
      </c>
      <c r="O364" s="44">
        <f>IFERROR(VLOOKUP(A364,Stock!$A$5:$M$487,10,0),0)*Stock!F364</f>
        <v>0</v>
      </c>
      <c r="Q364" s="44">
        <f>IFERROR(VLOOKUP(A364,Stock!$A$5:$M$487,10,0),0)*Stock!M364</f>
        <v>0</v>
      </c>
    </row>
    <row r="365" spans="1:17" s="18" customFormat="1" ht="18" customHeight="1" x14ac:dyDescent="0.2">
      <c r="A365" s="10"/>
      <c r="B365" s="9"/>
      <c r="C365" s="9"/>
      <c r="D365" s="9" t="s">
        <v>29</v>
      </c>
      <c r="E365" s="227" t="s">
        <v>8</v>
      </c>
      <c r="F365" s="191"/>
      <c r="G365" s="190">
        <f>SUMIF(Journal!$D$15:$D$446,$B$5:$B$487,Journal!$R$15:$R$446)</f>
        <v>0</v>
      </c>
      <c r="H365" s="50">
        <f>SUMIF(Journal!$D$15:$D$446,$B$5:$B$491,Journal!$J$15:$J$446)</f>
        <v>0</v>
      </c>
      <c r="I365" s="51">
        <f>SUMIF(Journal!$D$15:$D$446,$B$5:$B$491,Journal!$K$15:$K$446)</f>
        <v>0</v>
      </c>
      <c r="J365" s="8">
        <v>16</v>
      </c>
      <c r="K365" s="7">
        <v>12.8</v>
      </c>
      <c r="L365" s="6">
        <f t="shared" si="17"/>
        <v>0</v>
      </c>
      <c r="M365" s="111">
        <f t="shared" si="18"/>
        <v>0</v>
      </c>
      <c r="N365" s="41">
        <f t="shared" si="16"/>
        <v>0</v>
      </c>
      <c r="O365" s="44">
        <f>IFERROR(VLOOKUP(A365,Stock!$A$5:$M$487,10,0),0)*Stock!F365</f>
        <v>0</v>
      </c>
      <c r="Q365" s="44">
        <f>IFERROR(VLOOKUP(A365,Stock!$A$5:$M$487,10,0),0)*Stock!M365</f>
        <v>0</v>
      </c>
    </row>
    <row r="366" spans="1:17" s="18" customFormat="1" ht="18" customHeight="1" x14ac:dyDescent="0.2">
      <c r="A366" s="14"/>
      <c r="B366" s="13"/>
      <c r="C366" s="13"/>
      <c r="D366" s="13" t="s">
        <v>29</v>
      </c>
      <c r="E366" s="226" t="s">
        <v>8</v>
      </c>
      <c r="F366" s="191"/>
      <c r="G366" s="190">
        <f>SUMIF(Journal!$D$15:$D$446,$B$5:$B$487,Journal!$R$15:$R$446)</f>
        <v>0</v>
      </c>
      <c r="H366" s="50">
        <f>SUMIF(Journal!$D$15:$D$446,$B$5:$B$491,Journal!$J$15:$J$446)</f>
        <v>0</v>
      </c>
      <c r="I366" s="51">
        <f>SUMIF(Journal!$D$15:$D$446,$B$5:$B$491,Journal!$K$15:$K$446)</f>
        <v>0</v>
      </c>
      <c r="J366" s="12">
        <v>16</v>
      </c>
      <c r="K366" s="11">
        <v>12.8</v>
      </c>
      <c r="L366" s="6">
        <f t="shared" si="17"/>
        <v>0</v>
      </c>
      <c r="M366" s="111">
        <f t="shared" si="18"/>
        <v>0</v>
      </c>
      <c r="N366" s="41">
        <f t="shared" si="16"/>
        <v>0</v>
      </c>
      <c r="O366" s="44">
        <f>IFERROR(VLOOKUP(A366,Stock!$A$5:$M$487,10,0),0)*Stock!F366</f>
        <v>0</v>
      </c>
      <c r="Q366" s="44">
        <f>IFERROR(VLOOKUP(A366,Stock!$A$5:$M$487,10,0),0)*Stock!M366</f>
        <v>0</v>
      </c>
    </row>
    <row r="367" spans="1:17" s="18" customFormat="1" ht="18" customHeight="1" x14ac:dyDescent="0.2">
      <c r="A367" s="10"/>
      <c r="B367" s="9"/>
      <c r="C367" s="9"/>
      <c r="D367" s="9" t="s">
        <v>29</v>
      </c>
      <c r="E367" s="227" t="s">
        <v>8</v>
      </c>
      <c r="F367" s="191"/>
      <c r="G367" s="190">
        <f>SUMIF(Journal!$D$15:$D$446,$B$5:$B$487,Journal!$R$15:$R$446)</f>
        <v>0</v>
      </c>
      <c r="H367" s="50">
        <f>SUMIF(Journal!$D$15:$D$446,$B$5:$B$491,Journal!$J$15:$J$446)</f>
        <v>0</v>
      </c>
      <c r="I367" s="51">
        <f>SUMIF(Journal!$D$15:$D$446,$B$5:$B$491,Journal!$K$15:$K$446)</f>
        <v>0</v>
      </c>
      <c r="J367" s="8">
        <v>16</v>
      </c>
      <c r="K367" s="7">
        <v>12.8</v>
      </c>
      <c r="L367" s="6">
        <f t="shared" si="17"/>
        <v>0</v>
      </c>
      <c r="M367" s="111">
        <f t="shared" si="18"/>
        <v>0</v>
      </c>
      <c r="N367" s="41">
        <f t="shared" si="16"/>
        <v>0</v>
      </c>
      <c r="O367" s="44">
        <f>IFERROR(VLOOKUP(A367,Stock!$A$5:$M$487,10,0),0)*Stock!F367</f>
        <v>0</v>
      </c>
      <c r="Q367" s="44">
        <f>IFERROR(VLOOKUP(A367,Stock!$A$5:$M$487,10,0),0)*Stock!M367</f>
        <v>0</v>
      </c>
    </row>
    <row r="368" spans="1:17" s="18" customFormat="1" ht="18" customHeight="1" x14ac:dyDescent="0.2">
      <c r="A368" s="14"/>
      <c r="B368" s="13"/>
      <c r="C368" s="13"/>
      <c r="D368" s="13" t="s">
        <v>29</v>
      </c>
      <c r="E368" s="226" t="s">
        <v>8</v>
      </c>
      <c r="F368" s="191"/>
      <c r="G368" s="190">
        <f>SUMIF(Journal!$D$15:$D$446,$B$5:$B$487,Journal!$R$15:$R$446)</f>
        <v>0</v>
      </c>
      <c r="H368" s="50">
        <f>SUMIF(Journal!$D$15:$D$446,$B$5:$B$491,Journal!$J$15:$J$446)</f>
        <v>0</v>
      </c>
      <c r="I368" s="51">
        <f>SUMIF(Journal!$D$15:$D$446,$B$5:$B$491,Journal!$K$15:$K$446)</f>
        <v>0</v>
      </c>
      <c r="J368" s="12">
        <v>16</v>
      </c>
      <c r="K368" s="11">
        <v>12.8</v>
      </c>
      <c r="L368" s="6">
        <f t="shared" si="17"/>
        <v>0</v>
      </c>
      <c r="M368" s="111">
        <f t="shared" si="18"/>
        <v>0</v>
      </c>
      <c r="N368" s="41">
        <f t="shared" si="16"/>
        <v>0</v>
      </c>
      <c r="O368" s="44">
        <f>IFERROR(VLOOKUP(A368,Stock!$A$5:$M$487,10,0),0)*Stock!F368</f>
        <v>0</v>
      </c>
      <c r="Q368" s="44">
        <f>IFERROR(VLOOKUP(A368,Stock!$A$5:$M$487,10,0),0)*Stock!M368</f>
        <v>0</v>
      </c>
    </row>
    <row r="369" spans="1:17" s="18" customFormat="1" ht="18" customHeight="1" x14ac:dyDescent="0.2">
      <c r="A369" s="10"/>
      <c r="B369" s="9"/>
      <c r="C369" s="9"/>
      <c r="D369" s="9" t="s">
        <v>29</v>
      </c>
      <c r="E369" s="227" t="s">
        <v>8</v>
      </c>
      <c r="F369" s="191"/>
      <c r="G369" s="190">
        <f>SUMIF(Journal!$D$15:$D$446,$B$5:$B$487,Journal!$R$15:$R$446)</f>
        <v>0</v>
      </c>
      <c r="H369" s="50">
        <f>SUMIF(Journal!$D$15:$D$446,$B$5:$B$491,Journal!$J$15:$J$446)</f>
        <v>0</v>
      </c>
      <c r="I369" s="51">
        <f>SUMIF(Journal!$D$15:$D$446,$B$5:$B$491,Journal!$K$15:$K$446)</f>
        <v>0</v>
      </c>
      <c r="J369" s="8">
        <v>16</v>
      </c>
      <c r="K369" s="7">
        <v>12.8</v>
      </c>
      <c r="L369" s="6">
        <f t="shared" si="17"/>
        <v>0</v>
      </c>
      <c r="M369" s="111">
        <f t="shared" si="18"/>
        <v>0</v>
      </c>
      <c r="N369" s="41">
        <f t="shared" si="16"/>
        <v>0</v>
      </c>
      <c r="O369" s="44">
        <f>IFERROR(VLOOKUP(A369,Stock!$A$5:$M$487,10,0),0)*Stock!F369</f>
        <v>0</v>
      </c>
      <c r="Q369" s="44">
        <f>IFERROR(VLOOKUP(A369,Stock!$A$5:$M$487,10,0),0)*Stock!M369</f>
        <v>0</v>
      </c>
    </row>
    <row r="370" spans="1:17" s="18" customFormat="1" ht="18" customHeight="1" x14ac:dyDescent="0.2">
      <c r="A370" s="14"/>
      <c r="B370" s="13"/>
      <c r="C370" s="13"/>
      <c r="D370" s="13" t="s">
        <v>28</v>
      </c>
      <c r="E370" s="226" t="s">
        <v>8</v>
      </c>
      <c r="F370" s="191"/>
      <c r="G370" s="190">
        <f>SUMIF(Journal!$D$15:$D$446,$B$5:$B$487,Journal!$R$15:$R$446)</f>
        <v>0</v>
      </c>
      <c r="H370" s="50">
        <f>SUMIF(Journal!$D$15:$D$446,$B$5:$B$491,Journal!$J$15:$J$446)</f>
        <v>0</v>
      </c>
      <c r="I370" s="51">
        <f>SUMIF(Journal!$D$15:$D$446,$B$5:$B$491,Journal!$K$15:$K$446)</f>
        <v>0</v>
      </c>
      <c r="J370" s="12">
        <v>15</v>
      </c>
      <c r="K370" s="11">
        <v>12</v>
      </c>
      <c r="L370" s="6">
        <f t="shared" si="17"/>
        <v>0</v>
      </c>
      <c r="M370" s="111">
        <f t="shared" si="18"/>
        <v>0</v>
      </c>
      <c r="N370" s="41">
        <f t="shared" si="16"/>
        <v>0</v>
      </c>
      <c r="O370" s="44">
        <f>IFERROR(VLOOKUP(A370,Stock!$A$5:$M$487,10,0),0)*Stock!F370</f>
        <v>0</v>
      </c>
      <c r="Q370" s="44">
        <f>IFERROR(VLOOKUP(A370,Stock!$A$5:$M$487,10,0),0)*Stock!M370</f>
        <v>0</v>
      </c>
    </row>
    <row r="371" spans="1:17" s="17" customFormat="1" ht="18" customHeight="1" x14ac:dyDescent="0.2">
      <c r="A371" s="10"/>
      <c r="B371" s="9"/>
      <c r="C371" s="9"/>
      <c r="D371" s="9" t="s">
        <v>20</v>
      </c>
      <c r="E371" s="227" t="s">
        <v>5</v>
      </c>
      <c r="F371" s="191"/>
      <c r="G371" s="190">
        <f>SUMIF(Journal!$D$15:$D$446,$B$5:$B$487,Journal!$R$15:$R$446)</f>
        <v>0</v>
      </c>
      <c r="H371" s="50">
        <f>SUMIF(Journal!$D$15:$D$446,$B$5:$B$491,Journal!$J$15:$J$446)</f>
        <v>0</v>
      </c>
      <c r="I371" s="51">
        <f>SUMIF(Journal!$D$15:$D$446,$B$5:$B$491,Journal!$K$15:$K$446)</f>
        <v>0</v>
      </c>
      <c r="J371" s="8">
        <v>22</v>
      </c>
      <c r="K371" s="7">
        <v>17.600000000000001</v>
      </c>
      <c r="L371" s="6">
        <f t="shared" si="17"/>
        <v>0</v>
      </c>
      <c r="M371" s="111">
        <f t="shared" si="18"/>
        <v>0</v>
      </c>
      <c r="N371" s="41">
        <f t="shared" si="16"/>
        <v>0</v>
      </c>
      <c r="O371" s="44">
        <f>IFERROR(VLOOKUP(A371,Stock!$A$5:$M$487,10,0),0)*Stock!F371</f>
        <v>0</v>
      </c>
      <c r="Q371" s="44">
        <f>IFERROR(VLOOKUP(A371,Stock!$A$5:$M$487,10,0),0)*Stock!M371</f>
        <v>0</v>
      </c>
    </row>
    <row r="372" spans="1:17" s="16" customFormat="1" ht="18" customHeight="1" x14ac:dyDescent="0.2">
      <c r="A372" s="14"/>
      <c r="B372" s="13"/>
      <c r="C372" s="13"/>
      <c r="D372" s="13" t="s">
        <v>27</v>
      </c>
      <c r="E372" s="226" t="s">
        <v>5</v>
      </c>
      <c r="F372" s="191"/>
      <c r="G372" s="190">
        <f>SUMIF(Journal!$D$15:$D$446,$B$5:$B$487,Journal!$R$15:$R$446)</f>
        <v>0</v>
      </c>
      <c r="H372" s="50">
        <f>SUMIF(Journal!$D$15:$D$446,$B$5:$B$491,Journal!$J$15:$J$446)</f>
        <v>0</v>
      </c>
      <c r="I372" s="51">
        <f>SUMIF(Journal!$D$15:$D$446,$B$5:$B$491,Journal!$K$15:$K$446)</f>
        <v>0</v>
      </c>
      <c r="J372" s="12">
        <v>40</v>
      </c>
      <c r="K372" s="11">
        <v>32</v>
      </c>
      <c r="L372" s="6">
        <f t="shared" si="17"/>
        <v>0</v>
      </c>
      <c r="M372" s="111">
        <f t="shared" si="18"/>
        <v>0</v>
      </c>
      <c r="N372" s="41">
        <f t="shared" si="16"/>
        <v>0</v>
      </c>
      <c r="O372" s="44">
        <f>IFERROR(VLOOKUP(A372,Stock!$A$5:$M$487,10,0),0)*Stock!F372</f>
        <v>0</v>
      </c>
      <c r="Q372" s="44">
        <f>IFERROR(VLOOKUP(A372,Stock!$A$5:$M$487,10,0),0)*Stock!M372</f>
        <v>0</v>
      </c>
    </row>
    <row r="373" spans="1:17" s="15" customFormat="1" ht="18" customHeight="1" x14ac:dyDescent="0.2">
      <c r="A373" s="10"/>
      <c r="B373" s="9"/>
      <c r="C373" s="13"/>
      <c r="D373" s="9" t="s">
        <v>10</v>
      </c>
      <c r="E373" s="227" t="s">
        <v>5</v>
      </c>
      <c r="F373" s="191"/>
      <c r="G373" s="190">
        <f>SUMIF(Journal!$D$15:$D$446,$B$5:$B$487,Journal!$R$15:$R$446)</f>
        <v>0</v>
      </c>
      <c r="H373" s="50">
        <f>SUMIF(Journal!$D$15:$D$446,$B$5:$B$491,Journal!$J$15:$J$446)</f>
        <v>0</v>
      </c>
      <c r="I373" s="51">
        <f>SUMIF(Journal!$D$15:$D$446,$B$5:$B$491,Journal!$K$15:$K$446)</f>
        <v>0</v>
      </c>
      <c r="J373" s="8">
        <v>20</v>
      </c>
      <c r="K373" s="7">
        <v>16</v>
      </c>
      <c r="L373" s="6">
        <f t="shared" si="17"/>
        <v>0</v>
      </c>
      <c r="M373" s="111">
        <f t="shared" si="18"/>
        <v>0</v>
      </c>
      <c r="N373" s="41">
        <f t="shared" si="16"/>
        <v>0</v>
      </c>
      <c r="O373" s="44">
        <f>IFERROR(VLOOKUP(A373,Stock!$A$5:$M$487,10,0),0)*Stock!F373</f>
        <v>0</v>
      </c>
      <c r="Q373" s="44">
        <f>IFERROR(VLOOKUP(A373,Stock!$A$5:$M$487,10,0),0)*Stock!M373</f>
        <v>0</v>
      </c>
    </row>
    <row r="374" spans="1:17" ht="18" customHeight="1" x14ac:dyDescent="0.2">
      <c r="A374" s="10"/>
      <c r="B374" s="13"/>
      <c r="C374" s="13"/>
      <c r="D374" s="13" t="s">
        <v>10</v>
      </c>
      <c r="E374" s="226" t="s">
        <v>53</v>
      </c>
      <c r="F374" s="191"/>
      <c r="G374" s="190">
        <f>SUMIF(Journal!$D$15:$D$446,$B$5:$B$487,Journal!$R$15:$R$446)</f>
        <v>0</v>
      </c>
      <c r="H374" s="50">
        <f>SUMIF(Journal!$D$15:$D$446,$B$5:$B$491,Journal!$J$15:$J$446)</f>
        <v>0</v>
      </c>
      <c r="I374" s="51">
        <f>SUMIF(Journal!$D$15:$D$446,$B$5:$B$491,Journal!$K$15:$K$446)</f>
        <v>0</v>
      </c>
      <c r="J374" s="12">
        <v>16</v>
      </c>
      <c r="K374" s="11">
        <v>12.8</v>
      </c>
      <c r="L374" s="6">
        <f t="shared" si="17"/>
        <v>0</v>
      </c>
      <c r="M374" s="111">
        <f t="shared" si="18"/>
        <v>0</v>
      </c>
      <c r="N374" s="41">
        <f t="shared" si="16"/>
        <v>0</v>
      </c>
      <c r="O374" s="44">
        <f>IFERROR(VLOOKUP(A374,Stock!$A$5:$M$487,10,0),0)*Stock!F374</f>
        <v>0</v>
      </c>
      <c r="Q374" s="44">
        <f>IFERROR(VLOOKUP(A374,Stock!$A$5:$M$487,10,0),0)*Stock!M374</f>
        <v>0</v>
      </c>
    </row>
    <row r="375" spans="1:17" ht="18" customHeight="1" x14ac:dyDescent="0.2">
      <c r="A375" s="10"/>
      <c r="B375" s="9"/>
      <c r="C375" s="9"/>
      <c r="D375" s="9" t="s">
        <v>10</v>
      </c>
      <c r="E375" s="227" t="s">
        <v>53</v>
      </c>
      <c r="F375" s="191"/>
      <c r="G375" s="190">
        <f>SUMIF(Journal!$D$15:$D$446,$B$5:$B$487,Journal!$R$15:$R$446)</f>
        <v>0</v>
      </c>
      <c r="H375" s="50">
        <f>SUMIF(Journal!$D$15:$D$446,$B$5:$B$491,Journal!$J$15:$J$446)</f>
        <v>0</v>
      </c>
      <c r="I375" s="51">
        <f>SUMIF(Journal!$D$15:$D$446,$B$5:$B$491,Journal!$K$15:$K$446)</f>
        <v>0</v>
      </c>
      <c r="J375" s="8">
        <v>16</v>
      </c>
      <c r="K375" s="7">
        <v>12.8</v>
      </c>
      <c r="L375" s="6">
        <f t="shared" si="17"/>
        <v>0</v>
      </c>
      <c r="M375" s="111">
        <f t="shared" si="18"/>
        <v>0</v>
      </c>
      <c r="N375" s="41">
        <f t="shared" si="16"/>
        <v>0</v>
      </c>
      <c r="O375" s="44">
        <f>IFERROR(VLOOKUP(A375,Stock!$A$5:$M$487,10,0),0)*Stock!F375</f>
        <v>0</v>
      </c>
      <c r="Q375" s="44">
        <f>IFERROR(VLOOKUP(A375,Stock!$A$5:$M$487,10,0),0)*Stock!M375</f>
        <v>0</v>
      </c>
    </row>
    <row r="376" spans="1:17" ht="18" customHeight="1" x14ac:dyDescent="0.2">
      <c r="A376" s="10"/>
      <c r="B376" s="13"/>
      <c r="C376" s="13"/>
      <c r="D376" s="13" t="s">
        <v>10</v>
      </c>
      <c r="E376" s="226" t="s">
        <v>53</v>
      </c>
      <c r="F376" s="191"/>
      <c r="G376" s="190">
        <f>SUMIF(Journal!$D$15:$D$446,$B$5:$B$487,Journal!$R$15:$R$446)</f>
        <v>0</v>
      </c>
      <c r="H376" s="50">
        <f>SUMIF(Journal!$D$15:$D$446,$B$5:$B$491,Journal!$J$15:$J$446)</f>
        <v>0</v>
      </c>
      <c r="I376" s="51">
        <f>SUMIF(Journal!$D$15:$D$446,$B$5:$B$491,Journal!$K$15:$K$446)</f>
        <v>0</v>
      </c>
      <c r="J376" s="12">
        <v>16</v>
      </c>
      <c r="K376" s="11">
        <v>12.8</v>
      </c>
      <c r="L376" s="6">
        <f t="shared" si="17"/>
        <v>0</v>
      </c>
      <c r="M376" s="111">
        <f t="shared" si="18"/>
        <v>0</v>
      </c>
      <c r="N376" s="41">
        <f t="shared" si="16"/>
        <v>0</v>
      </c>
      <c r="O376" s="44">
        <f>IFERROR(VLOOKUP(A376,Stock!$A$5:$M$487,10,0),0)*Stock!F376</f>
        <v>0</v>
      </c>
      <c r="Q376" s="44">
        <f>IFERROR(VLOOKUP(A376,Stock!$A$5:$M$487,10,0),0)*Stock!M376</f>
        <v>0</v>
      </c>
    </row>
    <row r="377" spans="1:17" ht="18" customHeight="1" x14ac:dyDescent="0.2">
      <c r="A377" s="10"/>
      <c r="B377" s="9"/>
      <c r="C377" s="9"/>
      <c r="D377" s="9" t="s">
        <v>10</v>
      </c>
      <c r="E377" s="227" t="s">
        <v>8</v>
      </c>
      <c r="F377" s="191"/>
      <c r="G377" s="190">
        <f>SUMIF(Journal!$D$15:$D$446,$B$5:$B$487,Journal!$R$15:$R$446)</f>
        <v>0</v>
      </c>
      <c r="H377" s="50">
        <f>SUMIF(Journal!$D$15:$D$446,$B$5:$B$491,Journal!$J$15:$J$446)</f>
        <v>0</v>
      </c>
      <c r="I377" s="51">
        <f>SUMIF(Journal!$D$15:$D$446,$B$5:$B$491,Journal!$K$15:$K$446)</f>
        <v>0</v>
      </c>
      <c r="J377" s="8">
        <v>5</v>
      </c>
      <c r="K377" s="7">
        <v>4</v>
      </c>
      <c r="L377" s="6">
        <f t="shared" si="17"/>
        <v>0</v>
      </c>
      <c r="M377" s="111">
        <f t="shared" si="18"/>
        <v>0</v>
      </c>
      <c r="N377" s="41">
        <f t="shared" si="16"/>
        <v>0</v>
      </c>
      <c r="O377" s="44">
        <f>IFERROR(VLOOKUP(A377,Stock!$A$5:$M$487,10,0),0)*Stock!F377</f>
        <v>0</v>
      </c>
      <c r="Q377" s="44">
        <f>IFERROR(VLOOKUP(A377,Stock!$A$5:$M$487,10,0),0)*Stock!M377</f>
        <v>0</v>
      </c>
    </row>
    <row r="378" spans="1:17" ht="18" customHeight="1" x14ac:dyDescent="0.2">
      <c r="A378" s="10"/>
      <c r="B378" s="13"/>
      <c r="C378" s="13"/>
      <c r="D378" s="13" t="s">
        <v>20</v>
      </c>
      <c r="E378" s="226" t="s">
        <v>8</v>
      </c>
      <c r="F378" s="191"/>
      <c r="G378" s="190">
        <f>SUMIF(Journal!$D$15:$D$446,$B$5:$B$487,Journal!$R$15:$R$446)</f>
        <v>0</v>
      </c>
      <c r="H378" s="50">
        <f>SUMIF(Journal!$D$15:$D$446,$B$5:$B$491,Journal!$J$15:$J$446)</f>
        <v>0</v>
      </c>
      <c r="I378" s="51">
        <f>SUMIF(Journal!$D$15:$D$446,$B$5:$B$491,Journal!$K$15:$K$446)</f>
        <v>0</v>
      </c>
      <c r="J378" s="12">
        <v>20</v>
      </c>
      <c r="K378" s="11">
        <v>16</v>
      </c>
      <c r="L378" s="6">
        <f t="shared" si="17"/>
        <v>0</v>
      </c>
      <c r="M378" s="111">
        <f t="shared" si="18"/>
        <v>0</v>
      </c>
      <c r="N378" s="41">
        <f t="shared" si="16"/>
        <v>0</v>
      </c>
      <c r="O378" s="44">
        <f>IFERROR(VLOOKUP(A378,Stock!$A$5:$M$487,10,0),0)*Stock!F378</f>
        <v>0</v>
      </c>
      <c r="Q378" s="44">
        <f>IFERROR(VLOOKUP(A378,Stock!$A$5:$M$487,10,0),0)*Stock!M378</f>
        <v>0</v>
      </c>
    </row>
    <row r="379" spans="1:17" ht="18" customHeight="1" x14ac:dyDescent="0.2">
      <c r="A379" s="10"/>
      <c r="B379" s="9"/>
      <c r="C379" s="9"/>
      <c r="D379" s="9" t="s">
        <v>20</v>
      </c>
      <c r="E379" s="227" t="s">
        <v>5</v>
      </c>
      <c r="F379" s="191"/>
      <c r="G379" s="190">
        <f>SUMIF(Journal!$D$15:$D$446,$B$5:$B$487,Journal!$R$15:$R$446)</f>
        <v>0</v>
      </c>
      <c r="H379" s="50">
        <f>SUMIF(Journal!$D$15:$D$446,$B$5:$B$491,Journal!$J$15:$J$446)</f>
        <v>0</v>
      </c>
      <c r="I379" s="51">
        <f>SUMIF(Journal!$D$15:$D$446,$B$5:$B$491,Journal!$K$15:$K$446)</f>
        <v>0</v>
      </c>
      <c r="J379" s="8">
        <v>18</v>
      </c>
      <c r="K379" s="7">
        <v>14.4</v>
      </c>
      <c r="L379" s="6">
        <f t="shared" si="17"/>
        <v>0</v>
      </c>
      <c r="M379" s="111">
        <f t="shared" si="18"/>
        <v>0</v>
      </c>
      <c r="N379" s="41">
        <f t="shared" si="16"/>
        <v>0</v>
      </c>
      <c r="O379" s="44">
        <f>IFERROR(VLOOKUP(A379,Stock!$A$5:$M$487,10,0),0)*Stock!F379</f>
        <v>0</v>
      </c>
      <c r="Q379" s="44">
        <f>IFERROR(VLOOKUP(A379,Stock!$A$5:$M$487,10,0),0)*Stock!M379</f>
        <v>0</v>
      </c>
    </row>
    <row r="380" spans="1:17" ht="18" customHeight="1" x14ac:dyDescent="0.2">
      <c r="A380" s="10"/>
      <c r="B380" s="13"/>
      <c r="C380" s="13"/>
      <c r="D380" s="13" t="s">
        <v>82</v>
      </c>
      <c r="E380" s="226"/>
      <c r="F380" s="191"/>
      <c r="G380" s="190">
        <f>SUMIF(Journal!$D$15:$D$446,$B$5:$B$487,Journal!$R$15:$R$446)</f>
        <v>0</v>
      </c>
      <c r="H380" s="50">
        <f>SUMIF(Journal!$D$15:$D$446,$B$5:$B$491,Journal!$J$15:$J$446)</f>
        <v>0</v>
      </c>
      <c r="I380" s="51">
        <f>SUMIF(Journal!$D$15:$D$446,$B$5:$B$491,Journal!$K$15:$K$446)</f>
        <v>0</v>
      </c>
      <c r="J380" s="12">
        <v>15</v>
      </c>
      <c r="K380" s="11">
        <v>12</v>
      </c>
      <c r="L380" s="6">
        <f>M380*J380</f>
        <v>0</v>
      </c>
      <c r="M380" s="111">
        <f t="shared" si="18"/>
        <v>0</v>
      </c>
      <c r="N380" s="41">
        <f t="shared" si="16"/>
        <v>0</v>
      </c>
      <c r="O380" s="44">
        <f>IFERROR(VLOOKUP(A380,Stock!$A$5:$M$487,10,0),0)*Stock!F380</f>
        <v>0</v>
      </c>
      <c r="Q380" s="44">
        <f>IFERROR(VLOOKUP(A380,Stock!$A$5:$M$487,10,0),0)*Stock!M380</f>
        <v>0</v>
      </c>
    </row>
    <row r="381" spans="1:17" ht="18" customHeight="1" x14ac:dyDescent="0.2">
      <c r="A381" s="10"/>
      <c r="B381" s="9"/>
      <c r="C381" s="9"/>
      <c r="D381" s="9" t="s">
        <v>10</v>
      </c>
      <c r="E381" s="227" t="s">
        <v>8</v>
      </c>
      <c r="F381" s="191"/>
      <c r="G381" s="190">
        <f>SUMIF(Journal!$D$15:$D$446,$B$5:$B$487,Journal!$R$15:$R$446)</f>
        <v>0</v>
      </c>
      <c r="H381" s="50">
        <f>SUMIF(Journal!$D$15:$D$446,$B$5:$B$491,Journal!$J$15:$J$446)</f>
        <v>0</v>
      </c>
      <c r="I381" s="51">
        <f>SUMIF(Journal!$D$15:$D$446,$B$5:$B$491,Journal!$K$15:$K$446)</f>
        <v>0</v>
      </c>
      <c r="J381" s="8">
        <v>20</v>
      </c>
      <c r="K381" s="7">
        <v>16</v>
      </c>
      <c r="L381" s="6">
        <f t="shared" si="17"/>
        <v>0</v>
      </c>
      <c r="M381" s="111">
        <f t="shared" si="18"/>
        <v>0</v>
      </c>
      <c r="N381" s="41">
        <f t="shared" si="16"/>
        <v>0</v>
      </c>
      <c r="O381" s="44">
        <f>IFERROR(VLOOKUP(A381,Stock!$A$5:$M$487,10,0),0)*Stock!F381</f>
        <v>0</v>
      </c>
      <c r="Q381" s="44">
        <f>IFERROR(VLOOKUP(A381,Stock!$A$5:$M$487,10,0),0)*Stock!M381</f>
        <v>0</v>
      </c>
    </row>
    <row r="382" spans="1:17" ht="18" customHeight="1" x14ac:dyDescent="0.2">
      <c r="A382" s="10"/>
      <c r="B382" s="13"/>
      <c r="C382" s="13"/>
      <c r="D382" s="13" t="s">
        <v>10</v>
      </c>
      <c r="E382" s="226" t="s">
        <v>32</v>
      </c>
      <c r="F382" s="191"/>
      <c r="G382" s="190">
        <f>SUMIF(Journal!$D$15:$D$446,$B$5:$B$487,Journal!$R$15:$R$446)</f>
        <v>0</v>
      </c>
      <c r="H382" s="50">
        <f>SUMIF(Journal!$D$15:$D$446,$B$5:$B$491,Journal!$J$15:$J$446)</f>
        <v>0</v>
      </c>
      <c r="I382" s="51">
        <f>SUMIF(Journal!$D$15:$D$446,$B$5:$B$491,Journal!$K$15:$K$446)</f>
        <v>0</v>
      </c>
      <c r="J382" s="12">
        <v>24</v>
      </c>
      <c r="K382" s="11">
        <v>19.2</v>
      </c>
      <c r="L382" s="6">
        <f t="shared" si="17"/>
        <v>0</v>
      </c>
      <c r="M382" s="111">
        <f t="shared" si="18"/>
        <v>0</v>
      </c>
      <c r="N382" s="41">
        <f t="shared" si="16"/>
        <v>0</v>
      </c>
      <c r="O382" s="44">
        <f>IFERROR(VLOOKUP(A382,Stock!$A$5:$M$487,10,0),0)*Stock!F382</f>
        <v>0</v>
      </c>
      <c r="Q382" s="44">
        <f>IFERROR(VLOOKUP(A382,Stock!$A$5:$M$487,10,0),0)*Stock!M382</f>
        <v>0</v>
      </c>
    </row>
    <row r="383" spans="1:17" ht="18" customHeight="1" x14ac:dyDescent="0.2">
      <c r="A383" s="10"/>
      <c r="B383" s="9"/>
      <c r="C383" s="9"/>
      <c r="D383" s="9" t="s">
        <v>10</v>
      </c>
      <c r="E383" s="227" t="s">
        <v>32</v>
      </c>
      <c r="F383" s="191"/>
      <c r="G383" s="190">
        <f>SUMIF(Journal!$D$15:$D$446,$B$5:$B$487,Journal!$R$15:$R$446)</f>
        <v>0</v>
      </c>
      <c r="H383" s="50">
        <f>SUMIF(Journal!$D$15:$D$446,$B$5:$B$491,Journal!$J$15:$J$446)</f>
        <v>0</v>
      </c>
      <c r="I383" s="51">
        <f>SUMIF(Journal!$D$15:$D$446,$B$5:$B$491,Journal!$K$15:$K$446)</f>
        <v>0</v>
      </c>
      <c r="J383" s="8">
        <v>16</v>
      </c>
      <c r="K383" s="7">
        <v>12.8</v>
      </c>
      <c r="L383" s="6">
        <f t="shared" si="17"/>
        <v>0</v>
      </c>
      <c r="M383" s="111">
        <f t="shared" si="18"/>
        <v>0</v>
      </c>
      <c r="N383" s="41">
        <f t="shared" si="16"/>
        <v>0</v>
      </c>
      <c r="O383" s="44">
        <f>IFERROR(VLOOKUP(A383,Stock!$A$5:$M$487,10,0),0)*Stock!F383</f>
        <v>0</v>
      </c>
      <c r="Q383" s="44">
        <f>IFERROR(VLOOKUP(A383,Stock!$A$5:$M$487,10,0),0)*Stock!M383</f>
        <v>0</v>
      </c>
    </row>
    <row r="384" spans="1:17" ht="18" customHeight="1" x14ac:dyDescent="0.2">
      <c r="A384" s="10"/>
      <c r="B384" s="13"/>
      <c r="C384" s="13"/>
      <c r="D384" s="13" t="s">
        <v>82</v>
      </c>
      <c r="E384" s="226" t="s">
        <v>5</v>
      </c>
      <c r="F384" s="191"/>
      <c r="G384" s="190">
        <f>SUMIF(Journal!$D$15:$D$446,$B$5:$B$487,Journal!$R$15:$R$446)</f>
        <v>0</v>
      </c>
      <c r="H384" s="50">
        <f>SUMIF(Journal!$D$15:$D$446,$B$5:$B$491,Journal!$J$15:$J$446)</f>
        <v>0</v>
      </c>
      <c r="I384" s="51">
        <f>SUMIF(Journal!$D$15:$D$446,$B$5:$B$491,Journal!$K$15:$K$446)</f>
        <v>0</v>
      </c>
      <c r="J384" s="12">
        <v>15</v>
      </c>
      <c r="K384" s="11">
        <v>12</v>
      </c>
      <c r="L384" s="6">
        <f>M384*J384</f>
        <v>0</v>
      </c>
      <c r="M384" s="111">
        <f t="shared" si="18"/>
        <v>0</v>
      </c>
      <c r="N384" s="41">
        <f t="shared" si="16"/>
        <v>0</v>
      </c>
      <c r="O384" s="44">
        <f>IFERROR(VLOOKUP(A384,Stock!$A$5:$M$487,10,0),0)*Stock!F384</f>
        <v>0</v>
      </c>
      <c r="Q384" s="44">
        <f>IFERROR(VLOOKUP(A384,Stock!$A$5:$M$487,10,0),0)*Stock!M384</f>
        <v>0</v>
      </c>
    </row>
    <row r="385" spans="1:17" ht="18" customHeight="1" x14ac:dyDescent="0.2">
      <c r="A385" s="10"/>
      <c r="B385" s="9"/>
      <c r="C385" s="9"/>
      <c r="D385" s="9" t="s">
        <v>20</v>
      </c>
      <c r="E385" s="227" t="s">
        <v>8</v>
      </c>
      <c r="F385" s="191"/>
      <c r="G385" s="190">
        <f>SUMIF(Journal!$D$15:$D$446,$B$5:$B$487,Journal!$R$15:$R$446)</f>
        <v>0</v>
      </c>
      <c r="H385" s="50">
        <f>SUMIF(Journal!$D$15:$D$446,$B$5:$B$491,Journal!$J$15:$J$446)</f>
        <v>0</v>
      </c>
      <c r="I385" s="51">
        <f>SUMIF(Journal!$D$15:$D$446,$B$5:$B$491,Journal!$K$15:$K$446)</f>
        <v>0</v>
      </c>
      <c r="J385" s="8">
        <v>12</v>
      </c>
      <c r="K385" s="7">
        <v>9.6</v>
      </c>
      <c r="L385" s="6">
        <f>M385*J385</f>
        <v>0</v>
      </c>
      <c r="M385" s="111">
        <f t="shared" si="18"/>
        <v>0</v>
      </c>
      <c r="N385" s="41">
        <f t="shared" si="16"/>
        <v>0</v>
      </c>
      <c r="O385" s="44">
        <f>IFERROR(VLOOKUP(A385,Stock!$A$5:$M$487,10,0),0)*Stock!F385</f>
        <v>0</v>
      </c>
      <c r="Q385" s="44">
        <f>IFERROR(VLOOKUP(A385,Stock!$A$5:$M$487,10,0),0)*Stock!M385</f>
        <v>0</v>
      </c>
    </row>
    <row r="386" spans="1:17" ht="18" customHeight="1" x14ac:dyDescent="0.2">
      <c r="A386" s="10"/>
      <c r="B386" s="13"/>
      <c r="C386" s="13"/>
      <c r="D386" s="13" t="s">
        <v>20</v>
      </c>
      <c r="E386" s="226" t="s">
        <v>8</v>
      </c>
      <c r="F386" s="191"/>
      <c r="G386" s="190">
        <f>SUMIF(Journal!$D$15:$D$446,$B$5:$B$487,Journal!$R$15:$R$446)</f>
        <v>0</v>
      </c>
      <c r="H386" s="50">
        <f>SUMIF(Journal!$D$15:$D$446,$B$5:$B$491,Journal!$J$15:$J$446)</f>
        <v>0</v>
      </c>
      <c r="I386" s="51">
        <f>SUMIF(Journal!$D$15:$D$446,$B$5:$B$491,Journal!$K$15:$K$446)</f>
        <v>0</v>
      </c>
      <c r="J386" s="12">
        <v>18</v>
      </c>
      <c r="K386" s="11">
        <v>14.4</v>
      </c>
      <c r="L386" s="6">
        <f t="shared" si="17"/>
        <v>0</v>
      </c>
      <c r="M386" s="111">
        <f t="shared" si="18"/>
        <v>0</v>
      </c>
      <c r="N386" s="41">
        <f t="shared" si="16"/>
        <v>0</v>
      </c>
      <c r="O386" s="44">
        <f>IFERROR(VLOOKUP(A386,Stock!$A$5:$M$487,10,0),0)*Stock!F386</f>
        <v>0</v>
      </c>
      <c r="Q386" s="44">
        <f>IFERROR(VLOOKUP(A386,Stock!$A$5:$M$487,10,0),0)*Stock!M386</f>
        <v>0</v>
      </c>
    </row>
    <row r="387" spans="1:17" ht="18" customHeight="1" x14ac:dyDescent="0.2">
      <c r="A387" s="10"/>
      <c r="B387" s="9"/>
      <c r="C387" s="9"/>
      <c r="D387" s="9" t="s">
        <v>20</v>
      </c>
      <c r="E387" s="227" t="s">
        <v>8</v>
      </c>
      <c r="F387" s="191"/>
      <c r="G387" s="190">
        <f>SUMIF(Journal!$D$15:$D$446,$B$5:$B$487,Journal!$R$15:$R$446)</f>
        <v>0</v>
      </c>
      <c r="H387" s="50">
        <f>SUMIF(Journal!$D$15:$D$446,$B$5:$B$491,Journal!$J$15:$J$446)</f>
        <v>0</v>
      </c>
      <c r="I387" s="51">
        <f>SUMIF(Journal!$D$15:$D$446,$B$5:$B$491,Journal!$K$15:$K$446)</f>
        <v>0</v>
      </c>
      <c r="J387" s="8">
        <v>15</v>
      </c>
      <c r="K387" s="7">
        <v>12</v>
      </c>
      <c r="L387" s="6">
        <f t="shared" si="17"/>
        <v>0</v>
      </c>
      <c r="M387" s="111">
        <f t="shared" si="18"/>
        <v>0</v>
      </c>
      <c r="N387" s="41">
        <f t="shared" si="16"/>
        <v>0</v>
      </c>
      <c r="O387" s="44">
        <f>IFERROR(VLOOKUP(A387,Stock!$A$5:$M$487,10,0),0)*Stock!F387</f>
        <v>0</v>
      </c>
      <c r="Q387" s="44">
        <f>IFERROR(VLOOKUP(A387,Stock!$A$5:$M$487,10,0),0)*Stock!M387</f>
        <v>0</v>
      </c>
    </row>
    <row r="388" spans="1:17" ht="18" customHeight="1" x14ac:dyDescent="0.2">
      <c r="A388" s="10"/>
      <c r="B388" s="204"/>
      <c r="C388" s="9"/>
      <c r="D388" s="9" t="s">
        <v>20</v>
      </c>
      <c r="E388" s="227" t="s">
        <v>8</v>
      </c>
      <c r="F388" s="191"/>
      <c r="G388" s="190">
        <f>SUMIF(Journal!$D$15:$D$446,$B$5:$B$487,Journal!$R$15:$R$446)</f>
        <v>0</v>
      </c>
      <c r="H388" s="50">
        <f>SUMIF(Journal!$D$15:$D$446,$B$5:$B$491,Journal!$J$15:$J$446)</f>
        <v>0</v>
      </c>
      <c r="I388" s="51">
        <f>SUMIF(Journal!$D$15:$D$446,$B$5:$B$491,Journal!$K$15:$K$446)</f>
        <v>0</v>
      </c>
      <c r="J388" s="8">
        <v>20</v>
      </c>
      <c r="K388" s="7">
        <v>12</v>
      </c>
      <c r="L388" s="6">
        <f t="shared" ref="L388:L451" si="19">M388*J388</f>
        <v>0</v>
      </c>
      <c r="M388" s="111">
        <f t="shared" ref="M388:M398" si="20">F388-G388+H388-I388</f>
        <v>0</v>
      </c>
      <c r="N388" s="41">
        <f t="shared" ref="N388:N398" si="21">F388-M388</f>
        <v>0</v>
      </c>
      <c r="O388" s="44">
        <f>IFERROR(VLOOKUP(A388,Stock!$A$5:$M$487,10,0),0)*Stock!F388</f>
        <v>0</v>
      </c>
      <c r="Q388" s="44">
        <f>IFERROR(VLOOKUP(A388,Stock!$A$5:$M$487,10,0),0)*Stock!M388</f>
        <v>0</v>
      </c>
    </row>
    <row r="389" spans="1:17" ht="18" customHeight="1" x14ac:dyDescent="0.2">
      <c r="A389" s="10"/>
      <c r="B389" s="9"/>
      <c r="C389" s="13"/>
      <c r="D389" s="9" t="s">
        <v>20</v>
      </c>
      <c r="E389" s="227" t="s">
        <v>8</v>
      </c>
      <c r="F389" s="191"/>
      <c r="G389" s="190">
        <f>SUMIF(Journal!$D$15:$D$446,$B$5:$B$487,Journal!$R$15:$R$446)</f>
        <v>0</v>
      </c>
      <c r="H389" s="50">
        <f>SUMIF(Journal!$D$15:$D$446,$B$5:$B$491,Journal!$J$15:$J$446)</f>
        <v>0</v>
      </c>
      <c r="I389" s="51">
        <f>SUMIF(Journal!$D$15:$D$446,$B$5:$B$491,Journal!$K$15:$K$446)</f>
        <v>0</v>
      </c>
      <c r="J389" s="8">
        <v>15</v>
      </c>
      <c r="K389" s="7">
        <v>12</v>
      </c>
      <c r="L389" s="6">
        <f t="shared" si="19"/>
        <v>0</v>
      </c>
      <c r="M389" s="111">
        <f t="shared" si="20"/>
        <v>0</v>
      </c>
      <c r="N389" s="41">
        <f t="shared" si="21"/>
        <v>0</v>
      </c>
      <c r="O389" s="44">
        <f>IFERROR(VLOOKUP(A389,Stock!$A$5:$M$487,10,0),0)*Stock!F389</f>
        <v>0</v>
      </c>
      <c r="Q389" s="44">
        <f>IFERROR(VLOOKUP(A389,Stock!$A$5:$M$487,10,0),0)*Stock!M389</f>
        <v>0</v>
      </c>
    </row>
    <row r="390" spans="1:17" ht="18" customHeight="1" x14ac:dyDescent="0.2">
      <c r="A390" s="10"/>
      <c r="B390" s="9"/>
      <c r="C390" s="9"/>
      <c r="D390" s="9"/>
      <c r="E390" s="227"/>
      <c r="F390" s="191"/>
      <c r="G390" s="190">
        <f>SUMIF(Journal!$D$15:$D$446,$B$5:$B$487,Journal!$R$15:$R$446)</f>
        <v>0</v>
      </c>
      <c r="H390" s="50">
        <f>SUMIF(Journal!$D$15:$D$446,$B$5:$B$491,Journal!$J$15:$J$446)</f>
        <v>0</v>
      </c>
      <c r="I390" s="51">
        <f>SUMIF(Journal!$D$15:$D$446,$B$5:$B$491,Journal!$K$15:$K$446)</f>
        <v>0</v>
      </c>
      <c r="J390" s="8"/>
      <c r="K390" s="7"/>
      <c r="L390" s="6">
        <f t="shared" si="19"/>
        <v>0</v>
      </c>
      <c r="M390" s="111">
        <f t="shared" si="20"/>
        <v>0</v>
      </c>
      <c r="N390" s="41">
        <f t="shared" si="21"/>
        <v>0</v>
      </c>
      <c r="O390" s="44">
        <f>IFERROR(VLOOKUP(A390,Stock!$A$5:$M$487,10,0),0)*Stock!F390</f>
        <v>0</v>
      </c>
      <c r="Q390" s="44">
        <f>IFERROR(VLOOKUP(A390,Stock!$A$5:$M$487,10,0),0)*Stock!M390</f>
        <v>0</v>
      </c>
    </row>
    <row r="391" spans="1:17" ht="18" customHeight="1" x14ac:dyDescent="0.2">
      <c r="A391" s="10"/>
      <c r="B391" s="9"/>
      <c r="C391" s="9"/>
      <c r="D391" s="9"/>
      <c r="E391" s="227"/>
      <c r="F391" s="191"/>
      <c r="G391" s="190">
        <f>SUMIF(Journal!$D$15:$D$446,$B$5:$B$487,Journal!$R$15:$R$446)</f>
        <v>0</v>
      </c>
      <c r="H391" s="50">
        <f>SUMIF(Journal!$D$15:$D$446,$B$5:$B$491,Journal!$J$15:$J$446)</f>
        <v>0</v>
      </c>
      <c r="I391" s="51">
        <f>SUMIF(Journal!$D$15:$D$446,$B$5:$B$491,Journal!$K$15:$K$446)</f>
        <v>0</v>
      </c>
      <c r="J391" s="8"/>
      <c r="K391" s="7"/>
      <c r="L391" s="6">
        <f t="shared" si="19"/>
        <v>0</v>
      </c>
      <c r="M391" s="111">
        <f t="shared" si="20"/>
        <v>0</v>
      </c>
      <c r="N391" s="41">
        <f t="shared" si="21"/>
        <v>0</v>
      </c>
      <c r="O391" s="44">
        <f>IFERROR(VLOOKUP(A391,Stock!$A$5:$M$487,10,0),0)*Stock!F391</f>
        <v>0</v>
      </c>
      <c r="Q391" s="44">
        <f>IFERROR(VLOOKUP(A391,Stock!$A$5:$M$487,10,0),0)*Stock!M391</f>
        <v>0</v>
      </c>
    </row>
    <row r="392" spans="1:17" ht="18" customHeight="1" x14ac:dyDescent="0.2">
      <c r="A392" s="10"/>
      <c r="B392" s="9"/>
      <c r="C392" s="9"/>
      <c r="D392" s="9"/>
      <c r="E392" s="227"/>
      <c r="F392" s="191"/>
      <c r="G392" s="190">
        <f>SUMIF(Journal!$D$15:$D$446,$B$5:$B$487,Journal!$R$15:$R$446)</f>
        <v>0</v>
      </c>
      <c r="H392" s="50">
        <f>SUMIF(Journal!$D$15:$D$446,$B$5:$B$491,Journal!$J$15:$J$446)</f>
        <v>0</v>
      </c>
      <c r="I392" s="51">
        <f>SUMIF(Journal!$D$15:$D$446,$B$5:$B$491,Journal!$K$15:$K$446)</f>
        <v>0</v>
      </c>
      <c r="J392" s="8"/>
      <c r="K392" s="7"/>
      <c r="L392" s="6">
        <f t="shared" si="19"/>
        <v>0</v>
      </c>
      <c r="M392" s="111">
        <f t="shared" si="20"/>
        <v>0</v>
      </c>
      <c r="N392" s="41">
        <f t="shared" si="21"/>
        <v>0</v>
      </c>
      <c r="O392" s="44">
        <f>IFERROR(VLOOKUP(A392,Stock!$A$5:$M$487,10,0),0)*Stock!F392</f>
        <v>0</v>
      </c>
      <c r="Q392" s="44">
        <f>IFERROR(VLOOKUP(A392,Stock!$A$5:$M$487,10,0),0)*Stock!M392</f>
        <v>0</v>
      </c>
    </row>
    <row r="393" spans="1:17" ht="18" customHeight="1" x14ac:dyDescent="0.2">
      <c r="A393" s="10"/>
      <c r="B393" s="9"/>
      <c r="C393" s="9"/>
      <c r="D393" s="9"/>
      <c r="E393" s="227"/>
      <c r="F393" s="191"/>
      <c r="G393" s="190">
        <f>SUMIF(Journal!$D$15:$D$446,$B$5:$B$487,Journal!$R$15:$R$446)</f>
        <v>0</v>
      </c>
      <c r="H393" s="50">
        <f>SUMIF(Journal!$D$15:$D$446,$B$5:$B$491,Journal!$J$15:$J$446)</f>
        <v>0</v>
      </c>
      <c r="I393" s="51">
        <f>SUMIF(Journal!$D$15:$D$446,$B$5:$B$491,Journal!$K$15:$K$446)</f>
        <v>0</v>
      </c>
      <c r="J393" s="8"/>
      <c r="K393" s="7"/>
      <c r="L393" s="6">
        <f t="shared" si="19"/>
        <v>0</v>
      </c>
      <c r="M393" s="111">
        <f t="shared" si="20"/>
        <v>0</v>
      </c>
      <c r="N393" s="41">
        <f t="shared" si="21"/>
        <v>0</v>
      </c>
      <c r="O393" s="44">
        <f>IFERROR(VLOOKUP(A393,Stock!$A$5:$M$487,10,0),0)*Stock!F393</f>
        <v>0</v>
      </c>
      <c r="Q393" s="44">
        <f>IFERROR(VLOOKUP(A393,Stock!$A$5:$M$487,10,0),0)*Stock!M393</f>
        <v>0</v>
      </c>
    </row>
    <row r="394" spans="1:17" ht="18" customHeight="1" x14ac:dyDescent="0.2">
      <c r="A394" s="10"/>
      <c r="B394" s="9"/>
      <c r="C394" s="9"/>
      <c r="D394" s="9"/>
      <c r="E394" s="227"/>
      <c r="F394" s="191"/>
      <c r="G394" s="190">
        <f>SUMIF(Journal!$D$15:$D$446,$B$5:$B$487,Journal!$R$15:$R$446)</f>
        <v>0</v>
      </c>
      <c r="H394" s="50">
        <f>SUMIF(Journal!$D$15:$D$446,$B$5:$B$491,Journal!$J$15:$J$446)</f>
        <v>0</v>
      </c>
      <c r="I394" s="51">
        <f>SUMIF(Journal!$D$15:$D$446,$B$5:$B$491,Journal!$K$15:$K$446)</f>
        <v>0</v>
      </c>
      <c r="J394" s="8"/>
      <c r="K394" s="7"/>
      <c r="L394" s="6">
        <f t="shared" si="19"/>
        <v>0</v>
      </c>
      <c r="M394" s="111">
        <f t="shared" si="20"/>
        <v>0</v>
      </c>
      <c r="N394" s="41">
        <f t="shared" si="21"/>
        <v>0</v>
      </c>
      <c r="O394" s="44">
        <f>IFERROR(VLOOKUP(A394,Stock!$A$5:$M$487,10,0),0)*Stock!F394</f>
        <v>0</v>
      </c>
      <c r="Q394" s="44">
        <f>IFERROR(VLOOKUP(A394,Stock!$A$5:$M$487,10,0),0)*Stock!M394</f>
        <v>0</v>
      </c>
    </row>
    <row r="395" spans="1:17" ht="18" customHeight="1" x14ac:dyDescent="0.2">
      <c r="A395" s="10"/>
      <c r="B395" s="9"/>
      <c r="C395" s="9"/>
      <c r="D395" s="9"/>
      <c r="E395" s="227"/>
      <c r="F395" s="191"/>
      <c r="G395" s="190">
        <f>SUMIF(Journal!$D$15:$D$446,$B$5:$B$487,Journal!$R$15:$R$446)</f>
        <v>0</v>
      </c>
      <c r="H395" s="50">
        <f>SUMIF(Journal!$D$15:$D$446,$B$5:$B$491,Journal!$J$15:$J$446)</f>
        <v>0</v>
      </c>
      <c r="I395" s="51">
        <f>SUMIF(Journal!$D$15:$D$446,$B$5:$B$491,Journal!$K$15:$K$446)</f>
        <v>0</v>
      </c>
      <c r="J395" s="8"/>
      <c r="K395" s="7"/>
      <c r="L395" s="6">
        <f t="shared" si="19"/>
        <v>0</v>
      </c>
      <c r="M395" s="111">
        <f t="shared" si="20"/>
        <v>0</v>
      </c>
      <c r="N395" s="41">
        <f t="shared" si="21"/>
        <v>0</v>
      </c>
      <c r="O395" s="44">
        <f>IFERROR(VLOOKUP(A395,Stock!$A$5:$M$487,10,0),0)*Stock!F395</f>
        <v>0</v>
      </c>
      <c r="Q395" s="44">
        <f>IFERROR(VLOOKUP(A395,Stock!$A$5:$M$487,10,0),0)*Stock!M395</f>
        <v>0</v>
      </c>
    </row>
    <row r="396" spans="1:17" ht="18" customHeight="1" x14ac:dyDescent="0.2">
      <c r="A396" s="10"/>
      <c r="B396" s="9"/>
      <c r="C396" s="9"/>
      <c r="D396" s="9"/>
      <c r="E396" s="227"/>
      <c r="F396" s="191"/>
      <c r="G396" s="190">
        <f>SUMIF(Journal!$D$15:$D$446,$B$5:$B$487,Journal!$R$15:$R$446)</f>
        <v>0</v>
      </c>
      <c r="H396" s="50">
        <f>SUMIF(Journal!$D$15:$D$446,$B$5:$B$491,Journal!$J$15:$J$446)</f>
        <v>0</v>
      </c>
      <c r="I396" s="51">
        <f>SUMIF(Journal!$D$15:$D$446,$B$5:$B$491,Journal!$K$15:$K$446)</f>
        <v>0</v>
      </c>
      <c r="J396" s="8"/>
      <c r="K396" s="7"/>
      <c r="L396" s="6">
        <f t="shared" si="19"/>
        <v>0</v>
      </c>
      <c r="M396" s="111">
        <f t="shared" si="20"/>
        <v>0</v>
      </c>
      <c r="N396" s="41">
        <f t="shared" si="21"/>
        <v>0</v>
      </c>
      <c r="O396" s="44">
        <f>IFERROR(VLOOKUP(A396,Stock!$A$5:$M$487,10,0),0)*Stock!F396</f>
        <v>0</v>
      </c>
      <c r="Q396" s="44">
        <f>IFERROR(VLOOKUP(A396,Stock!$A$5:$M$487,10,0),0)*Stock!M396</f>
        <v>0</v>
      </c>
    </row>
    <row r="397" spans="1:17" ht="18" customHeight="1" x14ac:dyDescent="0.2">
      <c r="A397" s="10"/>
      <c r="B397" s="9"/>
      <c r="C397" s="9"/>
      <c r="D397" s="9"/>
      <c r="E397" s="227"/>
      <c r="F397" s="191"/>
      <c r="G397" s="190">
        <f>SUMIF(Journal!$D$15:$D$446,$B$5:$B$487,Journal!$R$15:$R$446)</f>
        <v>0</v>
      </c>
      <c r="H397" s="50">
        <f>SUMIF(Journal!$D$15:$D$446,$B$5:$B$491,Journal!$J$15:$J$446)</f>
        <v>0</v>
      </c>
      <c r="I397" s="51">
        <f>SUMIF(Journal!$D$15:$D$446,$B$5:$B$491,Journal!$K$15:$K$446)</f>
        <v>0</v>
      </c>
      <c r="J397" s="8"/>
      <c r="K397" s="7"/>
      <c r="L397" s="6">
        <f t="shared" si="19"/>
        <v>0</v>
      </c>
      <c r="M397" s="111">
        <f t="shared" si="20"/>
        <v>0</v>
      </c>
      <c r="N397" s="41">
        <f t="shared" si="21"/>
        <v>0</v>
      </c>
      <c r="O397" s="44">
        <f>IFERROR(VLOOKUP(A397,Stock!$A$5:$M$487,10,0),0)*Stock!F397</f>
        <v>0</v>
      </c>
      <c r="Q397" s="44">
        <f>IFERROR(VLOOKUP(A397,Stock!$A$5:$M$487,10,0),0)*Stock!M397</f>
        <v>0</v>
      </c>
    </row>
    <row r="398" spans="1:17" ht="18" customHeight="1" x14ac:dyDescent="0.2">
      <c r="A398" s="10"/>
      <c r="B398" s="9"/>
      <c r="C398" s="9"/>
      <c r="D398" s="9"/>
      <c r="E398" s="227"/>
      <c r="F398" s="191"/>
      <c r="G398" s="190">
        <f>SUMIF(Journal!$D$15:$D$446,$B$5:$B$487,Journal!$R$15:$R$446)</f>
        <v>0</v>
      </c>
      <c r="H398" s="50">
        <f>SUMIF(Journal!$D$15:$D$446,$B$5:$B$491,Journal!$J$15:$J$446)</f>
        <v>0</v>
      </c>
      <c r="I398" s="51">
        <f>SUMIF(Journal!$D$15:$D$446,$B$5:$B$491,Journal!$K$15:$K$446)</f>
        <v>0</v>
      </c>
      <c r="J398" s="8"/>
      <c r="K398" s="7"/>
      <c r="L398" s="6">
        <f t="shared" si="19"/>
        <v>0</v>
      </c>
      <c r="M398" s="111">
        <f t="shared" si="20"/>
        <v>0</v>
      </c>
      <c r="N398" s="41">
        <f t="shared" si="21"/>
        <v>0</v>
      </c>
      <c r="O398" s="44">
        <f>IFERROR(VLOOKUP(A398,Stock!$A$5:$M$487,10,0),0)*Stock!F398</f>
        <v>0</v>
      </c>
      <c r="Q398" s="44">
        <f>IFERROR(VLOOKUP(A398,Stock!$A$5:$M$487,10,0),0)*Stock!M398</f>
        <v>0</v>
      </c>
    </row>
    <row r="399" spans="1:17" ht="18" customHeight="1" x14ac:dyDescent="0.2">
      <c r="A399" s="10"/>
      <c r="B399" s="9"/>
      <c r="C399" s="9"/>
      <c r="D399" s="9"/>
      <c r="E399" s="227"/>
      <c r="F399" s="191"/>
      <c r="G399" s="190">
        <f>SUMIF(Journal!$D$15:$D$446,$B$5:$B$487,Journal!$R$15:$R$446)</f>
        <v>0</v>
      </c>
      <c r="H399" s="50">
        <f>SUMIF(Journal!$D$15:$D$446,$B$5:$B$491,Journal!$J$15:$J$446)</f>
        <v>0</v>
      </c>
      <c r="I399" s="51">
        <f>SUMIF(Journal!$D$15:$D$446,$B$5:$B$491,Journal!$K$15:$K$446)</f>
        <v>0</v>
      </c>
      <c r="J399" s="8"/>
      <c r="K399" s="7"/>
      <c r="L399" s="6">
        <f t="shared" si="19"/>
        <v>0</v>
      </c>
      <c r="M399" s="111">
        <f t="shared" si="18"/>
        <v>0</v>
      </c>
      <c r="N399" s="18"/>
      <c r="O399" s="44">
        <f>IFERROR(VLOOKUP(A399,Stock!$A$5:$M$487,10,0),0)*Stock!F399</f>
        <v>0</v>
      </c>
      <c r="Q399" s="44">
        <f>IFERROR(VLOOKUP(A399,Stock!$A$5:$M$487,10,0),0)*Stock!M399</f>
        <v>0</v>
      </c>
    </row>
    <row r="400" spans="1:17" ht="18" customHeight="1" x14ac:dyDescent="0.2">
      <c r="A400" s="10"/>
      <c r="B400" s="9"/>
      <c r="C400" s="9"/>
      <c r="D400" s="9"/>
      <c r="E400" s="227"/>
      <c r="F400" s="191"/>
      <c r="G400" s="190">
        <f>SUMIF(Journal!$D$15:$D$446,$B$5:$B$487,Journal!$R$15:$R$446)</f>
        <v>0</v>
      </c>
      <c r="H400" s="50">
        <f>SUMIF(Journal!$D$15:$D$446,$B$5:$B$491,Journal!$J$15:$J$446)</f>
        <v>0</v>
      </c>
      <c r="I400" s="51">
        <f>SUMIF(Journal!$D$15:$D$446,$B$5:$B$491,Journal!$K$15:$K$446)</f>
        <v>0</v>
      </c>
      <c r="J400" s="8">
        <v>4</v>
      </c>
      <c r="K400" s="7">
        <v>12</v>
      </c>
      <c r="L400" s="6">
        <f t="shared" si="19"/>
        <v>0</v>
      </c>
      <c r="M400" s="111">
        <f t="shared" si="18"/>
        <v>0</v>
      </c>
      <c r="N400" s="18"/>
      <c r="O400" s="44">
        <f>IFERROR(VLOOKUP(A400,Stock!$A$5:$M$487,10,0),0)*Stock!F400</f>
        <v>0</v>
      </c>
      <c r="Q400" s="44">
        <f>IFERROR(VLOOKUP(A400,Stock!$A$5:$M$487,10,0),0)*Stock!M400</f>
        <v>0</v>
      </c>
    </row>
    <row r="401" spans="1:17" ht="18" customHeight="1" x14ac:dyDescent="0.2">
      <c r="A401" s="10"/>
      <c r="B401" s="9"/>
      <c r="C401" s="9"/>
      <c r="D401" s="9"/>
      <c r="E401" s="227"/>
      <c r="F401" s="191"/>
      <c r="G401" s="190">
        <f>SUMIF(Journal!$D$15:$D$446,$B$5:$B$487,Journal!$R$15:$R$446)</f>
        <v>0</v>
      </c>
      <c r="H401" s="50">
        <f>SUMIF(Journal!$D$15:$D$446,$B$5:$B$491,Journal!$J$15:$J$446)</f>
        <v>0</v>
      </c>
      <c r="I401" s="51">
        <f>SUMIF(Journal!$D$15:$D$446,$B$5:$B$491,Journal!$K$15:$K$446)</f>
        <v>0</v>
      </c>
      <c r="J401" s="8">
        <v>12</v>
      </c>
      <c r="K401" s="7">
        <v>12</v>
      </c>
      <c r="L401" s="6">
        <f t="shared" si="19"/>
        <v>0</v>
      </c>
      <c r="M401" s="111">
        <f t="shared" si="18"/>
        <v>0</v>
      </c>
      <c r="N401" s="18"/>
      <c r="O401" s="44">
        <f>IFERROR(VLOOKUP(A401,Stock!$A$5:$M$487,10,0),0)*Stock!F401</f>
        <v>0</v>
      </c>
      <c r="Q401" s="44">
        <f>IFERROR(VLOOKUP(A401,Stock!$A$5:$M$487,10,0),0)*Stock!M401</f>
        <v>0</v>
      </c>
    </row>
    <row r="402" spans="1:17" ht="18" customHeight="1" x14ac:dyDescent="0.2">
      <c r="A402" s="10"/>
      <c r="B402" s="9"/>
      <c r="C402" s="9"/>
      <c r="D402" s="9"/>
      <c r="E402" s="227"/>
      <c r="F402" s="191"/>
      <c r="G402" s="190">
        <f>SUMIF(Journal!$D$15:$D$446,$B$5:$B$487,Journal!$R$15:$R$446)</f>
        <v>0</v>
      </c>
      <c r="H402" s="50">
        <f>SUMIF(Journal!$D$15:$D$446,$B$5:$B$491,Journal!$J$15:$J$446)</f>
        <v>0</v>
      </c>
      <c r="I402" s="51">
        <f>SUMIF(Journal!$D$15:$D$446,$B$5:$B$491,Journal!$K$15:$K$446)</f>
        <v>0</v>
      </c>
      <c r="J402" s="8">
        <v>12</v>
      </c>
      <c r="K402" s="7">
        <v>12</v>
      </c>
      <c r="L402" s="6">
        <f t="shared" si="19"/>
        <v>0</v>
      </c>
      <c r="M402" s="111">
        <f t="shared" si="18"/>
        <v>0</v>
      </c>
      <c r="N402" s="18"/>
      <c r="O402" s="44">
        <f>IFERROR(VLOOKUP(A402,Stock!$A$5:$M$487,10,0),0)*Stock!F402</f>
        <v>0</v>
      </c>
      <c r="Q402" s="44">
        <f>IFERROR(VLOOKUP(A402,Stock!$A$5:$M$487,10,0),0)*Stock!M402</f>
        <v>0</v>
      </c>
    </row>
    <row r="403" spans="1:17" ht="18" customHeight="1" x14ac:dyDescent="0.2">
      <c r="A403" s="10"/>
      <c r="B403" s="9"/>
      <c r="C403" s="9"/>
      <c r="D403" s="9"/>
      <c r="E403" s="227"/>
      <c r="F403" s="191"/>
      <c r="G403" s="190">
        <f>SUMIF(Journal!$D$15:$D$446,$B$5:$B$487,Journal!$R$15:$R$446)</f>
        <v>0</v>
      </c>
      <c r="H403" s="50">
        <f>SUMIF(Journal!$D$15:$D$446,$B$5:$B$491,Journal!$J$15:$J$446)</f>
        <v>0</v>
      </c>
      <c r="I403" s="51">
        <f>SUMIF(Journal!$D$15:$D$446,$B$5:$B$491,Journal!$K$15:$K$446)</f>
        <v>0</v>
      </c>
      <c r="J403" s="8">
        <v>12</v>
      </c>
      <c r="K403" s="7">
        <v>12</v>
      </c>
      <c r="L403" s="6">
        <f t="shared" si="19"/>
        <v>0</v>
      </c>
      <c r="M403" s="111">
        <f t="shared" si="18"/>
        <v>0</v>
      </c>
      <c r="N403" s="18"/>
      <c r="O403" s="44">
        <f>IFERROR(VLOOKUP(A403,Stock!$A$5:$M$487,10,0),0)*Stock!F403</f>
        <v>0</v>
      </c>
      <c r="Q403" s="44">
        <f>IFERROR(VLOOKUP(A403,Stock!$A$5:$M$487,10,0),0)*Stock!M403</f>
        <v>0</v>
      </c>
    </row>
    <row r="404" spans="1:17" ht="18" customHeight="1" x14ac:dyDescent="0.2">
      <c r="A404" s="10"/>
      <c r="B404" s="9"/>
      <c r="C404" s="9"/>
      <c r="D404" s="9"/>
      <c r="E404" s="227"/>
      <c r="F404" s="191"/>
      <c r="G404" s="190">
        <f>SUMIF(Journal!$D$15:$D$446,$B$5:$B$487,Journal!$R$15:$R$446)</f>
        <v>0</v>
      </c>
      <c r="H404" s="50">
        <f>SUMIF(Journal!$D$15:$D$446,$B$5:$B$491,Journal!$J$15:$J$446)</f>
        <v>0</v>
      </c>
      <c r="I404" s="51">
        <f>SUMIF(Journal!$D$15:$D$446,$B$5:$B$491,Journal!$K$15:$K$446)</f>
        <v>0</v>
      </c>
      <c r="J404" s="8">
        <v>12</v>
      </c>
      <c r="K404" s="7">
        <v>12</v>
      </c>
      <c r="L404" s="6">
        <f t="shared" si="19"/>
        <v>0</v>
      </c>
      <c r="M404" s="111">
        <f t="shared" si="18"/>
        <v>0</v>
      </c>
      <c r="N404" s="18"/>
      <c r="O404" s="44">
        <f>IFERROR(VLOOKUP(A404,Stock!$A$5:$M$487,10,0),0)*Stock!F404</f>
        <v>0</v>
      </c>
      <c r="Q404" s="44">
        <f>IFERROR(VLOOKUP(A404,Stock!$A$5:$M$487,10,0),0)*Stock!M404</f>
        <v>0</v>
      </c>
    </row>
    <row r="405" spans="1:17" ht="18" customHeight="1" x14ac:dyDescent="0.2">
      <c r="A405" s="10"/>
      <c r="B405" s="25"/>
      <c r="C405" s="9"/>
      <c r="D405" s="9"/>
      <c r="E405" s="227"/>
      <c r="F405" s="191"/>
      <c r="G405" s="190">
        <f>SUMIF(Journal!$D$15:$D$446,$B$5:$B$487,Journal!$R$15:$R$446)</f>
        <v>0</v>
      </c>
      <c r="H405" s="50">
        <f>SUMIF(Journal!$D$15:$D$446,$B$5:$B$491,Journal!$J$15:$J$446)</f>
        <v>0</v>
      </c>
      <c r="I405" s="51">
        <f>SUMIF(Journal!$D$15:$D$446,$B$5:$B$491,Journal!$K$15:$K$446)</f>
        <v>0</v>
      </c>
      <c r="J405" s="8">
        <v>12</v>
      </c>
      <c r="K405" s="7">
        <v>12</v>
      </c>
      <c r="L405" s="6">
        <f t="shared" si="19"/>
        <v>0</v>
      </c>
      <c r="M405" s="111">
        <f t="shared" si="18"/>
        <v>0</v>
      </c>
      <c r="N405" s="18"/>
      <c r="O405" s="44">
        <f>IFERROR(VLOOKUP(A405,Stock!$A$5:$M$487,10,0),0)*Stock!F405</f>
        <v>0</v>
      </c>
      <c r="Q405" s="44">
        <f>IFERROR(VLOOKUP(A405,Stock!$A$5:$M$487,10,0),0)*Stock!M405</f>
        <v>0</v>
      </c>
    </row>
    <row r="406" spans="1:17" ht="18" customHeight="1" x14ac:dyDescent="0.2">
      <c r="A406" s="10"/>
      <c r="B406" s="25"/>
      <c r="C406" s="9"/>
      <c r="D406" s="9"/>
      <c r="E406" s="227"/>
      <c r="F406" s="191"/>
      <c r="G406" s="190">
        <f>SUMIF(Journal!$D$15:$D$446,$B$5:$B$487,Journal!$R$15:$R$446)</f>
        <v>0</v>
      </c>
      <c r="H406" s="50">
        <f>SUMIF(Journal!$D$15:$D$446,$B$5:$B$491,Journal!$J$15:$J$446)</f>
        <v>0</v>
      </c>
      <c r="I406" s="51">
        <f>SUMIF(Journal!$D$15:$D$446,$B$5:$B$491,Journal!$K$15:$K$446)</f>
        <v>0</v>
      </c>
      <c r="J406" s="8">
        <v>12</v>
      </c>
      <c r="K406" s="7">
        <v>12</v>
      </c>
      <c r="L406" s="6">
        <f t="shared" si="19"/>
        <v>0</v>
      </c>
      <c r="M406" s="111">
        <f t="shared" si="18"/>
        <v>0</v>
      </c>
      <c r="N406" s="18"/>
      <c r="O406" s="44">
        <f>IFERROR(VLOOKUP(A406,Stock!$A$5:$M$487,10,0),0)*Stock!F406</f>
        <v>0</v>
      </c>
      <c r="Q406" s="44">
        <f>IFERROR(VLOOKUP(A406,Stock!$A$5:$M$487,10,0),0)*Stock!M406</f>
        <v>0</v>
      </c>
    </row>
    <row r="407" spans="1:17" ht="18" customHeight="1" x14ac:dyDescent="0.2">
      <c r="A407" s="10"/>
      <c r="B407" s="25"/>
      <c r="C407" s="9"/>
      <c r="D407" s="9"/>
      <c r="E407" s="227"/>
      <c r="F407" s="191"/>
      <c r="G407" s="190">
        <f>SUMIF(Journal!$D$15:$D$446,$B$5:$B$487,Journal!$R$15:$R$446)</f>
        <v>0</v>
      </c>
      <c r="H407" s="50">
        <f>SUMIF(Journal!$D$15:$D$446,$B$5:$B$491,Journal!$J$15:$J$446)</f>
        <v>0</v>
      </c>
      <c r="I407" s="51">
        <f>SUMIF(Journal!$D$15:$D$446,$B$5:$B$491,Journal!$K$15:$K$446)</f>
        <v>0</v>
      </c>
      <c r="J407" s="8">
        <v>14</v>
      </c>
      <c r="K407" s="7">
        <v>12</v>
      </c>
      <c r="L407" s="6">
        <f t="shared" si="19"/>
        <v>0</v>
      </c>
      <c r="M407" s="111">
        <f t="shared" si="18"/>
        <v>0</v>
      </c>
      <c r="N407" s="18"/>
      <c r="O407" s="44">
        <f>IFERROR(VLOOKUP(A407,Stock!$A$5:$M$487,10,0),0)*Stock!F407</f>
        <v>0</v>
      </c>
      <c r="Q407" s="44">
        <f>IFERROR(VLOOKUP(A407,Stock!$A$5:$M$487,10,0),0)*Stock!M407</f>
        <v>0</v>
      </c>
    </row>
    <row r="408" spans="1:17" ht="18" customHeight="1" x14ac:dyDescent="0.2">
      <c r="A408" s="10"/>
      <c r="B408" s="25"/>
      <c r="C408" s="9"/>
      <c r="D408" s="9"/>
      <c r="E408" s="227"/>
      <c r="F408" s="191"/>
      <c r="G408" s="190">
        <f>SUMIF(Journal!$D$15:$D$446,$B$5:$B$487,Journal!$R$15:$R$446)</f>
        <v>0</v>
      </c>
      <c r="H408" s="50">
        <f>SUMIF(Journal!$D$15:$D$446,$B$5:$B$491,Journal!$J$15:$J$446)</f>
        <v>0</v>
      </c>
      <c r="I408" s="51">
        <f>SUMIF(Journal!$D$15:$D$446,$B$5:$B$491,Journal!$K$15:$K$446)</f>
        <v>0</v>
      </c>
      <c r="J408" s="8">
        <v>14</v>
      </c>
      <c r="K408" s="7">
        <v>12</v>
      </c>
      <c r="L408" s="6">
        <f t="shared" si="19"/>
        <v>0</v>
      </c>
      <c r="M408" s="111">
        <f t="shared" si="18"/>
        <v>0</v>
      </c>
      <c r="N408" s="18"/>
      <c r="O408" s="44">
        <f>IFERROR(VLOOKUP(A408,Stock!$A$5:$M$487,10,0),0)*Stock!F408</f>
        <v>0</v>
      </c>
      <c r="Q408" s="44">
        <f>IFERROR(VLOOKUP(A408,Stock!$A$5:$M$487,10,0),0)*Stock!M408</f>
        <v>0</v>
      </c>
    </row>
    <row r="409" spans="1:17" ht="18" customHeight="1" x14ac:dyDescent="0.2">
      <c r="A409" s="10"/>
      <c r="B409" s="25"/>
      <c r="C409" s="9"/>
      <c r="D409" s="9"/>
      <c r="E409" s="227"/>
      <c r="F409" s="191"/>
      <c r="G409" s="190">
        <f>SUMIF(Journal!$D$15:$D$446,$B$5:$B$487,Journal!$R$15:$R$446)</f>
        <v>0</v>
      </c>
      <c r="H409" s="50">
        <f>SUMIF(Journal!$D$15:$D$446,$B$5:$B$491,Journal!$J$15:$J$446)</f>
        <v>0</v>
      </c>
      <c r="I409" s="51">
        <f>SUMIF(Journal!$D$15:$D$446,$B$5:$B$491,Journal!$K$15:$K$446)</f>
        <v>0</v>
      </c>
      <c r="J409" s="8">
        <v>16</v>
      </c>
      <c r="K409" s="7">
        <v>12</v>
      </c>
      <c r="L409" s="6">
        <f t="shared" si="19"/>
        <v>0</v>
      </c>
      <c r="M409" s="111">
        <f t="shared" si="18"/>
        <v>0</v>
      </c>
      <c r="N409" s="18"/>
      <c r="O409" s="44">
        <f>IFERROR(VLOOKUP(A409,Stock!$A$5:$M$487,10,0),0)*Stock!F409</f>
        <v>0</v>
      </c>
      <c r="Q409" s="44">
        <f>IFERROR(VLOOKUP(A409,Stock!$A$5:$M$487,10,0),0)*Stock!M409</f>
        <v>0</v>
      </c>
    </row>
    <row r="410" spans="1:17" ht="18" customHeight="1" x14ac:dyDescent="0.2">
      <c r="A410" s="10"/>
      <c r="B410" s="25"/>
      <c r="C410" s="9"/>
      <c r="D410" s="9"/>
      <c r="E410" s="227"/>
      <c r="F410" s="191"/>
      <c r="G410" s="190">
        <f>SUMIF(Journal!$D$15:$D$446,$B$5:$B$487,Journal!$R$15:$R$446)</f>
        <v>0</v>
      </c>
      <c r="H410" s="50">
        <f>SUMIF(Journal!$D$15:$D$446,$B$5:$B$491,Journal!$J$15:$J$446)</f>
        <v>0</v>
      </c>
      <c r="I410" s="51">
        <f>SUMIF(Journal!$D$15:$D$446,$B$5:$B$491,Journal!$K$15:$K$446)</f>
        <v>0</v>
      </c>
      <c r="J410" s="8">
        <v>16</v>
      </c>
      <c r="K410" s="7">
        <v>12</v>
      </c>
      <c r="L410" s="6">
        <f t="shared" si="19"/>
        <v>0</v>
      </c>
      <c r="M410" s="111">
        <f t="shared" si="18"/>
        <v>0</v>
      </c>
      <c r="N410" s="18"/>
      <c r="O410" s="44">
        <f>IFERROR(VLOOKUP(A410,Stock!$A$5:$M$487,10,0),0)*Stock!F410</f>
        <v>0</v>
      </c>
      <c r="Q410" s="44">
        <f>IFERROR(VLOOKUP(A410,Stock!$A$5:$M$487,10,0),0)*Stock!M410</f>
        <v>0</v>
      </c>
    </row>
    <row r="411" spans="1:17" ht="18" customHeight="1" x14ac:dyDescent="0.2">
      <c r="A411" s="10"/>
      <c r="B411" s="25"/>
      <c r="C411" s="9"/>
      <c r="D411" s="9"/>
      <c r="E411" s="227"/>
      <c r="F411" s="191"/>
      <c r="G411" s="190">
        <f>SUMIF(Journal!$D$15:$D$446,$B$5:$B$487,Journal!$R$15:$R$446)</f>
        <v>0</v>
      </c>
      <c r="H411" s="50">
        <f>SUMIF(Journal!$D$15:$D$446,$B$5:$B$491,Journal!$J$15:$J$446)</f>
        <v>0</v>
      </c>
      <c r="I411" s="51">
        <f>SUMIF(Journal!$D$15:$D$446,$B$5:$B$491,Journal!$K$15:$K$446)</f>
        <v>0</v>
      </c>
      <c r="J411" s="8">
        <v>16</v>
      </c>
      <c r="K411" s="7">
        <v>12</v>
      </c>
      <c r="L411" s="6">
        <f t="shared" si="19"/>
        <v>0</v>
      </c>
      <c r="M411" s="111">
        <f t="shared" si="18"/>
        <v>0</v>
      </c>
      <c r="N411" s="18"/>
      <c r="O411" s="44">
        <f>IFERROR(VLOOKUP(A411,Stock!$A$5:$M$487,10,0),0)*Stock!F411</f>
        <v>0</v>
      </c>
      <c r="Q411" s="44">
        <f>IFERROR(VLOOKUP(A411,Stock!$A$5:$M$487,10,0),0)*Stock!M411</f>
        <v>0</v>
      </c>
    </row>
    <row r="412" spans="1:17" ht="18" customHeight="1" x14ac:dyDescent="0.2">
      <c r="A412" s="10"/>
      <c r="B412" s="9"/>
      <c r="C412" s="9"/>
      <c r="D412" s="9"/>
      <c r="E412" s="227"/>
      <c r="F412" s="191"/>
      <c r="G412" s="190">
        <f>SUMIF(Journal!$D$15:$D$446,$B$5:$B$487,Journal!$R$15:$R$446)</f>
        <v>0</v>
      </c>
      <c r="H412" s="50">
        <f>SUMIF(Journal!$D$15:$D$446,$B$5:$B$491,Journal!$J$15:$J$446)</f>
        <v>0</v>
      </c>
      <c r="I412" s="51">
        <f>SUMIF(Journal!$D$15:$D$446,$B$5:$B$491,Journal!$K$15:$K$446)</f>
        <v>0</v>
      </c>
      <c r="J412" s="8">
        <v>16</v>
      </c>
      <c r="K412" s="7">
        <v>12</v>
      </c>
      <c r="L412" s="6">
        <f t="shared" si="19"/>
        <v>0</v>
      </c>
      <c r="M412" s="111">
        <f t="shared" si="18"/>
        <v>0</v>
      </c>
      <c r="N412" s="18"/>
      <c r="O412" s="44">
        <f>IFERROR(VLOOKUP(A412,Stock!$A$5:$M$487,10,0),0)*Stock!F412</f>
        <v>0</v>
      </c>
      <c r="Q412" s="44">
        <f>IFERROR(VLOOKUP(A412,Stock!$A$5:$M$487,10,0),0)*Stock!M412</f>
        <v>0</v>
      </c>
    </row>
    <row r="413" spans="1:17" ht="18" customHeight="1" x14ac:dyDescent="0.2">
      <c r="A413" s="10"/>
      <c r="B413" s="9"/>
      <c r="C413" s="9"/>
      <c r="D413" s="9"/>
      <c r="E413" s="227"/>
      <c r="F413" s="191"/>
      <c r="G413" s="190">
        <f>SUMIF(Journal!$D$15:$D$446,$B$5:$B$487,Journal!$R$15:$R$446)</f>
        <v>0</v>
      </c>
      <c r="H413" s="50">
        <f>SUMIF(Journal!$D$15:$D$446,$B$5:$B$491,Journal!$J$15:$J$446)</f>
        <v>0</v>
      </c>
      <c r="I413" s="51">
        <f>SUMIF(Journal!$D$15:$D$446,$B$5:$B$491,Journal!$K$15:$K$446)</f>
        <v>0</v>
      </c>
      <c r="J413" s="8">
        <v>16</v>
      </c>
      <c r="K413" s="7">
        <v>12</v>
      </c>
      <c r="L413" s="6">
        <f t="shared" si="19"/>
        <v>0</v>
      </c>
      <c r="M413" s="111">
        <f t="shared" si="18"/>
        <v>0</v>
      </c>
      <c r="N413" s="18"/>
      <c r="O413" s="44">
        <f>IFERROR(VLOOKUP(A413,Stock!$A$5:$M$487,10,0),0)*Stock!F413</f>
        <v>0</v>
      </c>
      <c r="Q413" s="44">
        <f>IFERROR(VLOOKUP(A413,Stock!$A$5:$M$487,10,0),0)*Stock!M413</f>
        <v>0</v>
      </c>
    </row>
    <row r="414" spans="1:17" ht="18" customHeight="1" x14ac:dyDescent="0.2">
      <c r="A414" s="10"/>
      <c r="B414" s="9"/>
      <c r="C414" s="9"/>
      <c r="D414" s="9"/>
      <c r="E414" s="227"/>
      <c r="F414" s="191"/>
      <c r="G414" s="190">
        <f>SUMIF(Journal!$D$15:$D$446,$B$5:$B$487,Journal!$R$15:$R$446)</f>
        <v>0</v>
      </c>
      <c r="H414" s="50">
        <f>SUMIF(Journal!$D$15:$D$446,$B$5:$B$491,Journal!$J$15:$J$446)</f>
        <v>0</v>
      </c>
      <c r="I414" s="51">
        <f>SUMIF(Journal!$D$15:$D$446,$B$5:$B$491,Journal!$K$15:$K$446)</f>
        <v>0</v>
      </c>
      <c r="J414" s="8">
        <v>15</v>
      </c>
      <c r="K414" s="7">
        <v>12</v>
      </c>
      <c r="L414" s="6">
        <f t="shared" si="19"/>
        <v>0</v>
      </c>
      <c r="M414" s="111">
        <f t="shared" si="18"/>
        <v>0</v>
      </c>
      <c r="N414" s="18"/>
      <c r="O414" s="44">
        <f>IFERROR(VLOOKUP(A414,Stock!$A$5:$M$487,10,0),0)*Stock!F414</f>
        <v>0</v>
      </c>
      <c r="Q414" s="44">
        <f>IFERROR(VLOOKUP(A414,Stock!$A$5:$M$487,10,0),0)*Stock!M414</f>
        <v>0</v>
      </c>
    </row>
    <row r="415" spans="1:17" ht="18" customHeight="1" x14ac:dyDescent="0.2">
      <c r="A415" s="10"/>
      <c r="B415" s="9"/>
      <c r="C415" s="9"/>
      <c r="D415" s="9"/>
      <c r="E415" s="227"/>
      <c r="F415" s="191"/>
      <c r="G415" s="190">
        <f>SUMIF(Journal!$D$15:$D$446,$B$5:$B$487,Journal!$R$15:$R$446)</f>
        <v>0</v>
      </c>
      <c r="H415" s="50">
        <f>SUMIF(Journal!$D$15:$D$446,$B$5:$B$491,Journal!$J$15:$J$446)</f>
        <v>0</v>
      </c>
      <c r="I415" s="51">
        <f>SUMIF(Journal!$D$15:$D$446,$B$5:$B$491,Journal!$K$15:$K$446)</f>
        <v>0</v>
      </c>
      <c r="J415" s="8"/>
      <c r="K415" s="7"/>
      <c r="L415" s="6">
        <f t="shared" si="19"/>
        <v>0</v>
      </c>
      <c r="M415" s="111">
        <f>F415-G415+H415-I415</f>
        <v>0</v>
      </c>
      <c r="N415" s="18"/>
      <c r="O415" s="44">
        <f>IFERROR(VLOOKUP(A415,Stock!$A$5:$M$487,10,0),0)*Stock!F415</f>
        <v>0</v>
      </c>
      <c r="Q415" s="44">
        <f>IFERROR(VLOOKUP(A415,Stock!$A$5:$M$487,10,0),0)*Stock!M415</f>
        <v>0</v>
      </c>
    </row>
    <row r="416" spans="1:17" ht="18" customHeight="1" x14ac:dyDescent="0.2">
      <c r="A416" s="10"/>
      <c r="B416" s="9"/>
      <c r="C416" s="9"/>
      <c r="D416" s="9"/>
      <c r="E416" s="227"/>
      <c r="F416" s="191"/>
      <c r="G416" s="190">
        <f>SUMIF(Journal!$D$15:$D$446,$B$5:$B$487,Journal!$R$15:$R$446)</f>
        <v>0</v>
      </c>
      <c r="H416" s="50">
        <f>SUMIF(Journal!$D$15:$D$446,$B$5:$B$491,Journal!$J$15:$J$446)</f>
        <v>0</v>
      </c>
      <c r="I416" s="51">
        <f>SUMIF(Journal!$D$15:$D$446,$B$5:$B$491,Journal!$K$15:$K$446)</f>
        <v>0</v>
      </c>
      <c r="J416" s="8"/>
      <c r="K416" s="7"/>
      <c r="L416" s="6">
        <f t="shared" si="19"/>
        <v>0</v>
      </c>
      <c r="M416" s="111">
        <f t="shared" si="18"/>
        <v>0</v>
      </c>
      <c r="N416" s="18"/>
      <c r="O416" s="44">
        <f>IFERROR(VLOOKUP(A416,Stock!$A$5:$M$487,10,0),0)*Stock!F416</f>
        <v>0</v>
      </c>
      <c r="Q416" s="44">
        <f>IFERROR(VLOOKUP(A416,Stock!$A$5:$M$487,10,0),0)*Stock!M416</f>
        <v>0</v>
      </c>
    </row>
    <row r="417" spans="1:17" ht="18" customHeight="1" x14ac:dyDescent="0.2">
      <c r="A417" s="10"/>
      <c r="B417" s="9"/>
      <c r="C417" s="9"/>
      <c r="D417" s="9"/>
      <c r="E417" s="227"/>
      <c r="F417" s="191"/>
      <c r="G417" s="190">
        <f>SUMIF(Journal!$D$15:$D$446,$B$5:$B$487,Journal!$R$15:$R$446)</f>
        <v>0</v>
      </c>
      <c r="H417" s="50">
        <f>SUMIF(Journal!$D$15:$D$446,$B$5:$B$491,Journal!$J$15:$J$446)</f>
        <v>0</v>
      </c>
      <c r="I417" s="51">
        <f>SUMIF(Journal!$D$15:$D$446,$B$5:$B$491,Journal!$K$15:$K$446)</f>
        <v>0</v>
      </c>
      <c r="J417" s="8"/>
      <c r="K417" s="7"/>
      <c r="L417" s="6">
        <f t="shared" si="19"/>
        <v>0</v>
      </c>
      <c r="M417" s="111">
        <f t="shared" si="18"/>
        <v>0</v>
      </c>
      <c r="N417" s="18"/>
      <c r="O417" s="44">
        <f>IFERROR(VLOOKUP(A417,Stock!$A$5:$M$487,10,0),0)*Stock!F417</f>
        <v>0</v>
      </c>
      <c r="Q417" s="44">
        <f>IFERROR(VLOOKUP(A417,Stock!$A$5:$M$487,10,0),0)*Stock!M417</f>
        <v>0</v>
      </c>
    </row>
    <row r="418" spans="1:17" ht="18" customHeight="1" x14ac:dyDescent="0.2">
      <c r="A418" s="10"/>
      <c r="B418" s="9"/>
      <c r="C418" s="9"/>
      <c r="D418" s="9"/>
      <c r="E418" s="227"/>
      <c r="F418" s="191"/>
      <c r="G418" s="190">
        <f>SUMIF(Journal!$D$15:$D$446,$B$5:$B$487,Journal!$R$15:$R$446)</f>
        <v>0</v>
      </c>
      <c r="H418" s="50">
        <f>SUMIF(Journal!$D$15:$D$446,$B$5:$B$491,Journal!$J$15:$J$446)</f>
        <v>0</v>
      </c>
      <c r="I418" s="51">
        <f>SUMIF(Journal!$D$15:$D$446,$B$5:$B$491,Journal!$K$15:$K$446)</f>
        <v>0</v>
      </c>
      <c r="J418" s="8"/>
      <c r="K418" s="7"/>
      <c r="L418" s="6">
        <f t="shared" si="19"/>
        <v>0</v>
      </c>
      <c r="M418" s="111">
        <f t="shared" si="18"/>
        <v>0</v>
      </c>
      <c r="N418" s="18"/>
      <c r="O418" s="44">
        <f>IFERROR(VLOOKUP(A418,Stock!$A$5:$M$487,10,0),0)*Stock!F418</f>
        <v>0</v>
      </c>
      <c r="Q418" s="44">
        <f>IFERROR(VLOOKUP(A418,Stock!$A$5:$M$487,10,0),0)*Stock!M418</f>
        <v>0</v>
      </c>
    </row>
    <row r="419" spans="1:17" ht="18" customHeight="1" x14ac:dyDescent="0.2">
      <c r="A419" s="10"/>
      <c r="B419" s="9"/>
      <c r="C419" s="9"/>
      <c r="D419" s="9"/>
      <c r="E419" s="227"/>
      <c r="F419" s="191"/>
      <c r="G419" s="190">
        <f>SUMIF(Journal!$D$15:$D$446,$B$5:$B$487,Journal!$R$15:$R$446)</f>
        <v>0</v>
      </c>
      <c r="H419" s="50">
        <f>SUMIF(Journal!$D$15:$D$446,$B$5:$B$491,Journal!$J$15:$J$446)</f>
        <v>0</v>
      </c>
      <c r="I419" s="51">
        <f>SUMIF(Journal!$D$15:$D$446,$B$5:$B$491,Journal!$K$15:$K$446)</f>
        <v>0</v>
      </c>
      <c r="J419" s="8"/>
      <c r="K419" s="7"/>
      <c r="L419" s="6">
        <f t="shared" si="19"/>
        <v>0</v>
      </c>
      <c r="M419" s="111">
        <f t="shared" si="18"/>
        <v>0</v>
      </c>
      <c r="N419" s="18"/>
      <c r="O419" s="44">
        <f>IFERROR(VLOOKUP(A419,Stock!$A$5:$M$487,10,0),0)*Stock!F419</f>
        <v>0</v>
      </c>
      <c r="Q419" s="44">
        <f>IFERROR(VLOOKUP(A419,Stock!$A$5:$M$487,10,0),0)*Stock!M419</f>
        <v>0</v>
      </c>
    </row>
    <row r="420" spans="1:17" ht="18" customHeight="1" x14ac:dyDescent="0.2">
      <c r="A420" s="10"/>
      <c r="B420" s="9"/>
      <c r="C420" s="9"/>
      <c r="D420" s="9"/>
      <c r="E420" s="227"/>
      <c r="F420" s="191"/>
      <c r="G420" s="190">
        <f>SUMIF(Journal!$D$15:$D$446,$B$5:$B$487,Journal!$R$15:$R$446)</f>
        <v>0</v>
      </c>
      <c r="H420" s="50">
        <f>SUMIF(Journal!$D$15:$D$446,$B$5:$B$491,Journal!$J$15:$J$446)</f>
        <v>0</v>
      </c>
      <c r="I420" s="51">
        <f>SUMIF(Journal!$D$15:$D$446,$B$5:$B$491,Journal!$K$15:$K$446)</f>
        <v>0</v>
      </c>
      <c r="J420" s="8"/>
      <c r="K420" s="7"/>
      <c r="L420" s="6">
        <f t="shared" si="19"/>
        <v>0</v>
      </c>
      <c r="M420" s="111">
        <f t="shared" si="18"/>
        <v>0</v>
      </c>
      <c r="N420" s="18"/>
      <c r="O420" s="44">
        <f>IFERROR(VLOOKUP(A420,Stock!$A$5:$M$487,10,0),0)*Stock!F420</f>
        <v>0</v>
      </c>
      <c r="Q420" s="44">
        <f>IFERROR(VLOOKUP(A420,Stock!$A$5:$M$487,10,0),0)*Stock!M420</f>
        <v>0</v>
      </c>
    </row>
    <row r="421" spans="1:17" ht="18" customHeight="1" x14ac:dyDescent="0.2">
      <c r="A421" s="10"/>
      <c r="B421" s="9"/>
      <c r="C421" s="9"/>
      <c r="D421" s="9"/>
      <c r="E421" s="227"/>
      <c r="F421" s="191"/>
      <c r="G421" s="190">
        <f>SUMIF(Journal!$D$15:$D$446,$B$5:$B$487,Journal!$R$15:$R$446)</f>
        <v>0</v>
      </c>
      <c r="H421" s="50">
        <f>SUMIF(Journal!$D$15:$D$446,$B$5:$B$491,Journal!$J$15:$J$446)</f>
        <v>0</v>
      </c>
      <c r="I421" s="51">
        <f>SUMIF(Journal!$D$15:$D$446,$B$5:$B$491,Journal!$K$15:$K$446)</f>
        <v>0</v>
      </c>
      <c r="J421" s="8"/>
      <c r="K421" s="7"/>
      <c r="L421" s="6">
        <f t="shared" si="19"/>
        <v>0</v>
      </c>
      <c r="M421" s="111">
        <f t="shared" si="18"/>
        <v>0</v>
      </c>
      <c r="N421" s="18"/>
      <c r="O421" s="44">
        <f>IFERROR(VLOOKUP(A421,Stock!$A$5:$M$487,10,0),0)*Stock!F421</f>
        <v>0</v>
      </c>
      <c r="Q421" s="44">
        <f>IFERROR(VLOOKUP(A421,Stock!$A$5:$M$487,10,0),0)*Stock!M421</f>
        <v>0</v>
      </c>
    </row>
    <row r="422" spans="1:17" ht="18" customHeight="1" x14ac:dyDescent="0.2">
      <c r="A422" s="10"/>
      <c r="B422" s="9"/>
      <c r="C422" s="9"/>
      <c r="D422" s="9"/>
      <c r="E422" s="227"/>
      <c r="F422" s="191"/>
      <c r="G422" s="190">
        <f>SUMIF(Journal!$D$15:$D$446,$B$5:$B$487,Journal!$R$15:$R$446)</f>
        <v>0</v>
      </c>
      <c r="H422" s="50">
        <f>SUMIF(Journal!$D$15:$D$446,$B$5:$B$491,Journal!$J$15:$J$446)</f>
        <v>0</v>
      </c>
      <c r="I422" s="51">
        <f>SUMIF(Journal!$D$15:$D$446,$B$5:$B$491,Journal!$K$15:$K$446)</f>
        <v>0</v>
      </c>
      <c r="J422" s="8"/>
      <c r="K422" s="7"/>
      <c r="L422" s="6">
        <f t="shared" si="19"/>
        <v>0</v>
      </c>
      <c r="M422" s="111">
        <f t="shared" si="18"/>
        <v>0</v>
      </c>
      <c r="N422" s="18"/>
      <c r="O422" s="44">
        <f>IFERROR(VLOOKUP(A422,Stock!$A$5:$M$487,10,0),0)*Stock!F422</f>
        <v>0</v>
      </c>
      <c r="Q422" s="44">
        <f>IFERROR(VLOOKUP(A422,Stock!$A$5:$M$487,10,0),0)*Stock!M422</f>
        <v>0</v>
      </c>
    </row>
    <row r="423" spans="1:17" ht="18" customHeight="1" x14ac:dyDescent="0.2">
      <c r="A423" s="10"/>
      <c r="B423" s="9"/>
      <c r="C423" s="9"/>
      <c r="D423" s="9"/>
      <c r="E423" s="227"/>
      <c r="F423" s="191"/>
      <c r="G423" s="190">
        <f>SUMIF(Journal!$D$15:$D$446,$B$5:$B$487,Journal!$R$15:$R$446)</f>
        <v>0</v>
      </c>
      <c r="H423" s="50">
        <f>SUMIF(Journal!$D$15:$D$446,$B$5:$B$491,Journal!$J$15:$J$446)</f>
        <v>0</v>
      </c>
      <c r="I423" s="51">
        <f>SUMIF(Journal!$D$15:$D$446,$B$5:$B$491,Journal!$K$15:$K$446)</f>
        <v>0</v>
      </c>
      <c r="J423" s="8"/>
      <c r="K423" s="7"/>
      <c r="L423" s="6">
        <f t="shared" si="19"/>
        <v>0</v>
      </c>
      <c r="M423" s="111">
        <f t="shared" si="18"/>
        <v>0</v>
      </c>
      <c r="N423" s="18"/>
      <c r="O423" s="44">
        <f>IFERROR(VLOOKUP(A423,Stock!$A$5:$M$487,10,0),0)*Stock!F423</f>
        <v>0</v>
      </c>
      <c r="Q423" s="44">
        <f>IFERROR(VLOOKUP(A423,Stock!$A$5:$M$487,10,0),0)*Stock!M423</f>
        <v>0</v>
      </c>
    </row>
    <row r="424" spans="1:17" ht="18" customHeight="1" x14ac:dyDescent="0.2">
      <c r="A424" s="10"/>
      <c r="B424" s="9"/>
      <c r="C424" s="9"/>
      <c r="D424" s="9"/>
      <c r="E424" s="227"/>
      <c r="F424" s="191"/>
      <c r="G424" s="190">
        <f>SUMIF(Journal!$D$15:$D$446,$B$5:$B$487,Journal!$R$15:$R$446)</f>
        <v>0</v>
      </c>
      <c r="H424" s="50">
        <f>SUMIF(Journal!$D$15:$D$446,$B$5:$B$491,Journal!$J$15:$J$446)</f>
        <v>0</v>
      </c>
      <c r="I424" s="51">
        <f>SUMIF(Journal!$D$15:$D$446,$B$5:$B$491,Journal!$K$15:$K$446)</f>
        <v>0</v>
      </c>
      <c r="J424" s="8"/>
      <c r="K424" s="7"/>
      <c r="L424" s="6">
        <f t="shared" si="19"/>
        <v>0</v>
      </c>
      <c r="M424" s="111">
        <f t="shared" si="18"/>
        <v>0</v>
      </c>
      <c r="N424" s="18"/>
      <c r="O424" s="44">
        <f>IFERROR(VLOOKUP(A424,Stock!$A$5:$M$487,10,0),0)*Stock!F424</f>
        <v>0</v>
      </c>
      <c r="Q424" s="44">
        <f>IFERROR(VLOOKUP(A424,Stock!$A$5:$M$487,10,0),0)*Stock!M424</f>
        <v>0</v>
      </c>
    </row>
    <row r="425" spans="1:17" ht="18" customHeight="1" x14ac:dyDescent="0.2">
      <c r="A425" s="10"/>
      <c r="B425" s="9"/>
      <c r="C425" s="9"/>
      <c r="D425" s="9"/>
      <c r="E425" s="227"/>
      <c r="F425" s="191"/>
      <c r="G425" s="190">
        <f>SUMIF(Journal!$D$15:$D$446,$B$5:$B$487,Journal!$R$15:$R$446)</f>
        <v>0</v>
      </c>
      <c r="H425" s="50">
        <f>SUMIF(Journal!$D$15:$D$446,$B$5:$B$491,Journal!$J$15:$J$446)</f>
        <v>0</v>
      </c>
      <c r="I425" s="51">
        <f>SUMIF(Journal!$D$15:$D$446,$B$5:$B$491,Journal!$K$15:$K$446)</f>
        <v>0</v>
      </c>
      <c r="J425" s="8"/>
      <c r="K425" s="7"/>
      <c r="L425" s="6">
        <f t="shared" si="19"/>
        <v>0</v>
      </c>
      <c r="M425" s="111">
        <f t="shared" si="18"/>
        <v>0</v>
      </c>
      <c r="N425" s="18"/>
      <c r="O425" s="44">
        <f>IFERROR(VLOOKUP(A425,Stock!$A$5:$M$487,10,0),0)*Stock!F425</f>
        <v>0</v>
      </c>
      <c r="Q425" s="44">
        <f>IFERROR(VLOOKUP(A425,Stock!$A$5:$M$487,10,0),0)*Stock!M425</f>
        <v>0</v>
      </c>
    </row>
    <row r="426" spans="1:17" ht="18" customHeight="1" x14ac:dyDescent="0.2">
      <c r="A426" s="10"/>
      <c r="B426" s="9"/>
      <c r="C426" s="9"/>
      <c r="D426" s="9"/>
      <c r="E426" s="227"/>
      <c r="F426" s="191"/>
      <c r="G426" s="190">
        <f>SUMIF(Journal!$D$15:$D$446,$B$5:$B$487,Journal!$R$15:$R$446)</f>
        <v>0</v>
      </c>
      <c r="H426" s="50">
        <f>SUMIF(Journal!$D$15:$D$446,$B$5:$B$491,Journal!$J$15:$J$446)</f>
        <v>0</v>
      </c>
      <c r="I426" s="51">
        <f>SUMIF(Journal!$D$15:$D$446,$B$5:$B$491,Journal!$K$15:$K$446)</f>
        <v>0</v>
      </c>
      <c r="J426" s="8"/>
      <c r="K426" s="7"/>
      <c r="L426" s="6">
        <f t="shared" si="19"/>
        <v>0</v>
      </c>
      <c r="M426" s="111">
        <f t="shared" si="18"/>
        <v>0</v>
      </c>
      <c r="N426" s="18"/>
      <c r="O426" s="44">
        <f>IFERROR(VLOOKUP(A426,Stock!$A$5:$M$487,10,0),0)*Stock!F426</f>
        <v>0</v>
      </c>
      <c r="Q426" s="44">
        <f>IFERROR(VLOOKUP(A426,Stock!$A$5:$M$487,10,0),0)*Stock!M426</f>
        <v>0</v>
      </c>
    </row>
    <row r="427" spans="1:17" ht="18" customHeight="1" x14ac:dyDescent="0.2">
      <c r="A427" s="10"/>
      <c r="B427" s="9"/>
      <c r="C427" s="9"/>
      <c r="D427" s="9"/>
      <c r="E427" s="227"/>
      <c r="F427" s="191"/>
      <c r="G427" s="190">
        <f>SUMIF(Journal!$D$15:$D$446,$B$5:$B$487,Journal!$R$15:$R$446)</f>
        <v>0</v>
      </c>
      <c r="H427" s="50">
        <f>SUMIF(Journal!$D$15:$D$446,$B$5:$B$491,Journal!$J$15:$J$446)</f>
        <v>0</v>
      </c>
      <c r="I427" s="51">
        <f>SUMIF(Journal!$D$15:$D$446,$B$5:$B$491,Journal!$K$15:$K$446)</f>
        <v>0</v>
      </c>
      <c r="J427" s="8"/>
      <c r="K427" s="7"/>
      <c r="L427" s="6">
        <f t="shared" si="19"/>
        <v>0</v>
      </c>
      <c r="M427" s="111">
        <f t="shared" si="18"/>
        <v>0</v>
      </c>
      <c r="N427" s="18"/>
      <c r="O427" s="44">
        <f>IFERROR(VLOOKUP(A427,Stock!$A$5:$M$487,10,0),0)*Stock!F427</f>
        <v>0</v>
      </c>
      <c r="Q427" s="44">
        <f>IFERROR(VLOOKUP(A427,Stock!$A$5:$M$487,10,0),0)*Stock!M427</f>
        <v>0</v>
      </c>
    </row>
    <row r="428" spans="1:17" ht="18" customHeight="1" x14ac:dyDescent="0.2">
      <c r="A428" s="10"/>
      <c r="B428" s="9"/>
      <c r="C428" s="9"/>
      <c r="D428" s="9"/>
      <c r="E428" s="227"/>
      <c r="F428" s="191"/>
      <c r="G428" s="190">
        <f>SUMIF(Journal!$D$15:$D$446,$B$5:$B$487,Journal!$R$15:$R$446)</f>
        <v>0</v>
      </c>
      <c r="H428" s="50">
        <f>SUMIF(Journal!$D$15:$D$446,$B$5:$B$491,Journal!$J$15:$J$446)</f>
        <v>0</v>
      </c>
      <c r="I428" s="51">
        <f>SUMIF(Journal!$D$15:$D$446,$B$5:$B$491,Journal!$K$15:$K$446)</f>
        <v>0</v>
      </c>
      <c r="J428" s="8"/>
      <c r="K428" s="7"/>
      <c r="L428" s="6">
        <f t="shared" si="19"/>
        <v>0</v>
      </c>
      <c r="M428" s="111">
        <f t="shared" si="18"/>
        <v>0</v>
      </c>
      <c r="N428" s="18"/>
      <c r="O428" s="44">
        <f>IFERROR(VLOOKUP(A428,Stock!$A$5:$M$487,10,0),0)*Stock!F428</f>
        <v>0</v>
      </c>
      <c r="Q428" s="44">
        <f>IFERROR(VLOOKUP(A428,Stock!$A$5:$M$487,10,0),0)*Stock!M428</f>
        <v>0</v>
      </c>
    </row>
    <row r="429" spans="1:17" ht="18" customHeight="1" x14ac:dyDescent="0.2">
      <c r="A429" s="10"/>
      <c r="B429" s="9"/>
      <c r="C429" s="9"/>
      <c r="D429" s="9"/>
      <c r="E429" s="227"/>
      <c r="F429" s="191"/>
      <c r="G429" s="190">
        <f>SUMIF(Journal!$D$15:$D$446,$B$5:$B$487,Journal!$R$15:$R$446)</f>
        <v>0</v>
      </c>
      <c r="H429" s="50">
        <f>SUMIF(Journal!$D$15:$D$446,$B$5:$B$491,Journal!$J$15:$J$446)</f>
        <v>0</v>
      </c>
      <c r="I429" s="51">
        <f>SUMIF(Journal!$D$15:$D$446,$B$5:$B$491,Journal!$K$15:$K$446)</f>
        <v>0</v>
      </c>
      <c r="J429" s="8"/>
      <c r="K429" s="7"/>
      <c r="L429" s="6">
        <f t="shared" si="19"/>
        <v>0</v>
      </c>
      <c r="M429" s="111">
        <f t="shared" si="18"/>
        <v>0</v>
      </c>
      <c r="N429" s="18"/>
      <c r="O429" s="44">
        <f>IFERROR(VLOOKUP(A429,Stock!$A$5:$M$487,10,0),0)*Stock!F429</f>
        <v>0</v>
      </c>
      <c r="Q429" s="44">
        <f>IFERROR(VLOOKUP(A429,Stock!$A$5:$M$487,10,0),0)*Stock!M429</f>
        <v>0</v>
      </c>
    </row>
    <row r="430" spans="1:17" ht="18" customHeight="1" x14ac:dyDescent="0.2">
      <c r="A430" s="10"/>
      <c r="B430" s="9"/>
      <c r="C430" s="9"/>
      <c r="D430" s="9"/>
      <c r="E430" s="227"/>
      <c r="F430" s="191"/>
      <c r="G430" s="190">
        <f>SUMIF(Journal!$D$15:$D$446,$B$5:$B$487,Journal!$R$15:$R$446)</f>
        <v>0</v>
      </c>
      <c r="H430" s="50">
        <f>SUMIF(Journal!$D$15:$D$446,$B$5:$B$491,Journal!$J$15:$J$446)</f>
        <v>0</v>
      </c>
      <c r="I430" s="51">
        <f>SUMIF(Journal!$D$15:$D$446,$B$5:$B$491,Journal!$K$15:$K$446)</f>
        <v>0</v>
      </c>
      <c r="J430" s="8"/>
      <c r="K430" s="7"/>
      <c r="L430" s="6">
        <f t="shared" si="19"/>
        <v>0</v>
      </c>
      <c r="M430" s="111">
        <f t="shared" si="18"/>
        <v>0</v>
      </c>
      <c r="N430" s="18"/>
      <c r="O430" s="44">
        <f>IFERROR(VLOOKUP(A430,Stock!$A$5:$M$487,10,0),0)*Stock!F430</f>
        <v>0</v>
      </c>
      <c r="Q430" s="44">
        <f>IFERROR(VLOOKUP(A430,Stock!$A$5:$M$487,10,0),0)*Stock!M430</f>
        <v>0</v>
      </c>
    </row>
    <row r="431" spans="1:17" ht="18" customHeight="1" x14ac:dyDescent="0.2">
      <c r="A431" s="10"/>
      <c r="B431" s="9"/>
      <c r="C431" s="9"/>
      <c r="D431" s="9"/>
      <c r="E431" s="227"/>
      <c r="F431" s="191"/>
      <c r="G431" s="190">
        <f>SUMIF(Journal!$D$15:$D$446,$B$5:$B$487,Journal!$R$15:$R$446)</f>
        <v>0</v>
      </c>
      <c r="H431" s="50">
        <f>SUMIF(Journal!$D$15:$D$446,$B$5:$B$491,Journal!$J$15:$J$446)</f>
        <v>0</v>
      </c>
      <c r="I431" s="51">
        <f>SUMIF(Journal!$D$15:$D$446,$B$5:$B$491,Journal!$K$15:$K$446)</f>
        <v>0</v>
      </c>
      <c r="J431" s="8"/>
      <c r="K431" s="7"/>
      <c r="L431" s="6">
        <f t="shared" si="19"/>
        <v>0</v>
      </c>
      <c r="M431" s="111">
        <f t="shared" si="18"/>
        <v>0</v>
      </c>
      <c r="N431" s="18"/>
      <c r="O431" s="44">
        <f>IFERROR(VLOOKUP(A431,Stock!$A$5:$M$487,10,0),0)*Stock!F431</f>
        <v>0</v>
      </c>
      <c r="Q431" s="44">
        <f>IFERROR(VLOOKUP(A431,Stock!$A$5:$M$487,10,0),0)*Stock!M431</f>
        <v>0</v>
      </c>
    </row>
    <row r="432" spans="1:17" ht="18" customHeight="1" x14ac:dyDescent="0.2">
      <c r="A432" s="10"/>
      <c r="B432" s="9"/>
      <c r="C432" s="9"/>
      <c r="D432" s="9"/>
      <c r="E432" s="227"/>
      <c r="F432" s="191"/>
      <c r="G432" s="190">
        <f>SUMIF(Journal!$D$15:$D$446,$B$5:$B$487,Journal!$R$15:$R$446)</f>
        <v>0</v>
      </c>
      <c r="H432" s="50">
        <f>SUMIF(Journal!$D$15:$D$446,$B$5:$B$491,Journal!$J$15:$J$446)</f>
        <v>0</v>
      </c>
      <c r="I432" s="51">
        <f>SUMIF(Journal!$D$15:$D$446,$B$5:$B$491,Journal!$K$15:$K$446)</f>
        <v>0</v>
      </c>
      <c r="J432" s="8"/>
      <c r="K432" s="7"/>
      <c r="L432" s="6">
        <f t="shared" si="19"/>
        <v>0</v>
      </c>
      <c r="M432" s="111">
        <f t="shared" si="18"/>
        <v>0</v>
      </c>
      <c r="N432" s="18"/>
      <c r="O432" s="44">
        <f>IFERROR(VLOOKUP(A432,Stock!$A$5:$M$487,10,0),0)*Stock!F432</f>
        <v>0</v>
      </c>
      <c r="Q432" s="44">
        <f>IFERROR(VLOOKUP(A432,Stock!$A$5:$M$487,10,0),0)*Stock!M432</f>
        <v>0</v>
      </c>
    </row>
    <row r="433" spans="1:17" ht="18" customHeight="1" x14ac:dyDescent="0.2">
      <c r="A433" s="10"/>
      <c r="B433" s="9"/>
      <c r="C433" s="13"/>
      <c r="D433" s="13"/>
      <c r="E433" s="226"/>
      <c r="F433" s="191"/>
      <c r="G433" s="190">
        <f>SUMIF(Journal!$D$15:$D$446,$B$5:$B$487,Journal!$R$15:$R$446)</f>
        <v>0</v>
      </c>
      <c r="H433" s="50">
        <f>SUMIF(Journal!$D$15:$D$446,$B$5:$B$491,Journal!$J$15:$J$446)</f>
        <v>0</v>
      </c>
      <c r="I433" s="51">
        <f>SUMIF(Journal!$D$15:$D$446,$B$5:$B$491,Journal!$K$15:$K$446)</f>
        <v>0</v>
      </c>
      <c r="J433" s="12"/>
      <c r="K433" s="11"/>
      <c r="L433" s="6">
        <f t="shared" si="19"/>
        <v>0</v>
      </c>
      <c r="M433" s="111">
        <f t="shared" si="18"/>
        <v>0</v>
      </c>
      <c r="N433" s="41">
        <f t="shared" si="16"/>
        <v>0</v>
      </c>
      <c r="O433" s="44">
        <f>IFERROR(VLOOKUP(A433,Stock!$A$5:$M$487,10,0),0)*Stock!F433</f>
        <v>0</v>
      </c>
      <c r="Q433" s="44">
        <f>IFERROR(VLOOKUP(A433,Stock!$A$5:$M$487,10,0),0)*Stock!M433</f>
        <v>0</v>
      </c>
    </row>
    <row r="434" spans="1:17" ht="18" customHeight="1" x14ac:dyDescent="0.2">
      <c r="A434" s="10"/>
      <c r="B434" s="9"/>
      <c r="C434" s="9"/>
      <c r="D434" s="9"/>
      <c r="E434" s="227"/>
      <c r="F434" s="191"/>
      <c r="G434" s="190">
        <f>SUMIF(Journal!$D$15:$D$446,$B$5:$B$487,Journal!$R$15:$R$446)</f>
        <v>0</v>
      </c>
      <c r="H434" s="50">
        <f>SUMIF(Journal!$D$15:$D$446,$B$5:$B$491,Journal!$J$15:$J$446)</f>
        <v>0</v>
      </c>
      <c r="I434" s="51">
        <f>SUMIF(Journal!$D$15:$D$446,$B$5:$B$491,Journal!$K$15:$K$446)</f>
        <v>0</v>
      </c>
      <c r="J434" s="8"/>
      <c r="K434" s="7"/>
      <c r="L434" s="6">
        <f t="shared" si="19"/>
        <v>0</v>
      </c>
      <c r="M434" s="111">
        <f t="shared" si="18"/>
        <v>0</v>
      </c>
      <c r="N434" s="41">
        <f t="shared" ref="N434:N487" si="22">F434-M434</f>
        <v>0</v>
      </c>
      <c r="O434" s="44">
        <f>IFERROR(VLOOKUP(A434,Stock!$A$5:$M$487,10,0),0)*Stock!F434</f>
        <v>0</v>
      </c>
      <c r="Q434" s="44">
        <f>IFERROR(VLOOKUP(A434,Stock!$A$5:$M$487,10,0),0)*Stock!M434</f>
        <v>0</v>
      </c>
    </row>
    <row r="435" spans="1:17" ht="18" customHeight="1" x14ac:dyDescent="0.2">
      <c r="A435" s="10"/>
      <c r="B435" s="25"/>
      <c r="C435" s="13"/>
      <c r="D435" s="13"/>
      <c r="E435" s="226"/>
      <c r="F435" s="191"/>
      <c r="G435" s="190">
        <f>SUMIF(Journal!$D$15:$D$446,$B$5:$B$487,Journal!$R$15:$R$446)</f>
        <v>0</v>
      </c>
      <c r="H435" s="50">
        <f>SUMIF(Journal!$D$15:$D$446,$B$5:$B$491,Journal!$J$15:$J$446)</f>
        <v>0</v>
      </c>
      <c r="I435" s="51">
        <f>SUMIF(Journal!$D$15:$D$446,$B$5:$B$491,Journal!$K$15:$K$446)</f>
        <v>0</v>
      </c>
      <c r="J435" s="12"/>
      <c r="K435" s="11"/>
      <c r="L435" s="6">
        <f t="shared" si="19"/>
        <v>0</v>
      </c>
      <c r="M435" s="111">
        <f t="shared" si="18"/>
        <v>0</v>
      </c>
      <c r="N435" s="41">
        <f t="shared" si="22"/>
        <v>0</v>
      </c>
      <c r="O435" s="44">
        <f>IFERROR(VLOOKUP(A435,Stock!$A$5:$M$487,10,0),0)*Stock!F435</f>
        <v>0</v>
      </c>
      <c r="Q435" s="44">
        <f>IFERROR(VLOOKUP(A435,Stock!$A$5:$M$487,10,0),0)*Stock!M435</f>
        <v>0</v>
      </c>
    </row>
    <row r="436" spans="1:17" ht="18" customHeight="1" x14ac:dyDescent="0.2">
      <c r="A436" s="10"/>
      <c r="B436" s="25"/>
      <c r="C436" s="9"/>
      <c r="D436" s="9"/>
      <c r="E436" s="227"/>
      <c r="F436" s="191"/>
      <c r="G436" s="190">
        <f>SUMIF(Journal!$D$15:$D$446,$B$5:$B$487,Journal!$R$15:$R$446)</f>
        <v>0</v>
      </c>
      <c r="H436" s="50">
        <f>SUMIF(Journal!$D$15:$D$446,$B$5:$B$491,Journal!$J$15:$J$446)</f>
        <v>0</v>
      </c>
      <c r="I436" s="51">
        <f>SUMIF(Journal!$D$15:$D$446,$B$5:$B$491,Journal!$K$15:$K$446)</f>
        <v>0</v>
      </c>
      <c r="J436" s="8"/>
      <c r="K436" s="7"/>
      <c r="L436" s="6">
        <f t="shared" si="19"/>
        <v>0</v>
      </c>
      <c r="M436" s="111">
        <f t="shared" si="18"/>
        <v>0</v>
      </c>
      <c r="N436" s="41">
        <f t="shared" si="22"/>
        <v>0</v>
      </c>
      <c r="O436" s="44">
        <f>IFERROR(VLOOKUP(A436,Stock!$A$5:$M$487,10,0),0)*Stock!F436</f>
        <v>0</v>
      </c>
      <c r="Q436" s="44">
        <f>IFERROR(VLOOKUP(A436,Stock!$A$5:$M$487,10,0),0)*Stock!M436</f>
        <v>0</v>
      </c>
    </row>
    <row r="437" spans="1:17" ht="18" customHeight="1" x14ac:dyDescent="0.2">
      <c r="A437" s="10"/>
      <c r="B437" s="25"/>
      <c r="C437" s="9"/>
      <c r="D437" s="9"/>
      <c r="E437" s="227"/>
      <c r="F437" s="191"/>
      <c r="G437" s="190">
        <f>SUMIF(Journal!$D$15:$D$446,$B$5:$B$487,Journal!$R$15:$R$446)</f>
        <v>0</v>
      </c>
      <c r="H437" s="50">
        <f>SUMIF(Journal!$D$15:$D$446,$B$5:$B$491,Journal!$J$15:$J$446)</f>
        <v>0</v>
      </c>
      <c r="I437" s="51">
        <f>SUMIF(Journal!$D$15:$D$446,$B$5:$B$491,Journal!$K$15:$K$446)</f>
        <v>0</v>
      </c>
      <c r="J437" s="8"/>
      <c r="K437" s="7"/>
      <c r="L437" s="6">
        <f t="shared" si="19"/>
        <v>0</v>
      </c>
      <c r="M437" s="111">
        <f t="shared" ref="M437:M463" si="23">F437-G437+H437-I437</f>
        <v>0</v>
      </c>
      <c r="N437" s="41">
        <f t="shared" si="22"/>
        <v>0</v>
      </c>
      <c r="O437" s="44">
        <f>IFERROR(VLOOKUP(A437,Stock!$A$5:$M$487,10,0),0)*Stock!F437</f>
        <v>0</v>
      </c>
      <c r="Q437" s="44">
        <f>IFERROR(VLOOKUP(A437,Stock!$A$5:$M$487,10,0),0)*Stock!M437</f>
        <v>0</v>
      </c>
    </row>
    <row r="438" spans="1:17" ht="18" customHeight="1" x14ac:dyDescent="0.2">
      <c r="A438" s="10"/>
      <c r="B438" s="25"/>
      <c r="C438" s="9"/>
      <c r="D438" s="9"/>
      <c r="E438" s="227"/>
      <c r="F438" s="191"/>
      <c r="G438" s="190">
        <f>SUMIF(Journal!$D$15:$D$446,$B$5:$B$487,Journal!$R$15:$R$446)</f>
        <v>0</v>
      </c>
      <c r="H438" s="50">
        <f>SUMIF(Journal!$D$15:$D$446,$B$5:$B$491,Journal!$J$15:$J$446)</f>
        <v>0</v>
      </c>
      <c r="I438" s="51">
        <f>SUMIF(Journal!$D$15:$D$446,$B$5:$B$491,Journal!$K$15:$K$446)</f>
        <v>0</v>
      </c>
      <c r="J438" s="8"/>
      <c r="K438" s="7"/>
      <c r="L438" s="6">
        <f t="shared" si="19"/>
        <v>0</v>
      </c>
      <c r="M438" s="111">
        <f t="shared" si="23"/>
        <v>0</v>
      </c>
      <c r="N438" s="41">
        <f t="shared" si="22"/>
        <v>0</v>
      </c>
      <c r="O438" s="44">
        <f>IFERROR(VLOOKUP(A438,Stock!$A$5:$M$487,10,0),0)*Stock!F438</f>
        <v>0</v>
      </c>
      <c r="Q438" s="44">
        <f>IFERROR(VLOOKUP(A438,Stock!$A$5:$M$487,10,0),0)*Stock!M438</f>
        <v>0</v>
      </c>
    </row>
    <row r="439" spans="1:17" ht="18" customHeight="1" x14ac:dyDescent="0.2">
      <c r="A439" s="10"/>
      <c r="B439" s="9"/>
      <c r="C439" s="9"/>
      <c r="D439" s="9"/>
      <c r="E439" s="227"/>
      <c r="F439" s="191"/>
      <c r="G439" s="190">
        <f>SUMIF(Journal!$D$15:$D$446,$B$5:$B$487,Journal!$R$15:$R$446)</f>
        <v>0</v>
      </c>
      <c r="H439" s="50">
        <f>SUMIF(Journal!$D$15:$D$446,$B$5:$B$491,Journal!$J$15:$J$446)</f>
        <v>0</v>
      </c>
      <c r="I439" s="51">
        <f>SUMIF(Journal!$D$15:$D$446,$B$5:$B$491,Journal!$K$15:$K$446)</f>
        <v>0</v>
      </c>
      <c r="J439" s="8"/>
      <c r="K439" s="7"/>
      <c r="L439" s="6">
        <f t="shared" si="19"/>
        <v>0</v>
      </c>
      <c r="M439" s="111">
        <f t="shared" si="23"/>
        <v>0</v>
      </c>
      <c r="N439" s="41">
        <f t="shared" si="22"/>
        <v>0</v>
      </c>
      <c r="O439" s="44">
        <f>IFERROR(VLOOKUP(A439,Stock!$A$5:$M$487,10,0),0)*Stock!F439</f>
        <v>0</v>
      </c>
      <c r="Q439" s="44">
        <f>IFERROR(VLOOKUP(A439,Stock!$A$5:$M$487,10,0),0)*Stock!M439</f>
        <v>0</v>
      </c>
    </row>
    <row r="440" spans="1:17" ht="18" customHeight="1" x14ac:dyDescent="0.2">
      <c r="A440" s="10"/>
      <c r="B440" s="9"/>
      <c r="C440" s="9"/>
      <c r="D440" s="9"/>
      <c r="E440" s="227"/>
      <c r="F440" s="191"/>
      <c r="G440" s="190">
        <f>SUMIF(Journal!$D$15:$D$446,$B$5:$B$487,Journal!$R$15:$R$446)</f>
        <v>0</v>
      </c>
      <c r="H440" s="50">
        <f>SUMIF(Journal!$D$15:$D$446,$B$5:$B$491,Journal!$J$15:$J$446)</f>
        <v>0</v>
      </c>
      <c r="I440" s="51">
        <f>SUMIF(Journal!$D$15:$D$446,$B$5:$B$491,Journal!$K$15:$K$446)</f>
        <v>0</v>
      </c>
      <c r="J440" s="8"/>
      <c r="K440" s="7"/>
      <c r="L440" s="6">
        <f t="shared" si="19"/>
        <v>0</v>
      </c>
      <c r="M440" s="111">
        <f t="shared" si="23"/>
        <v>0</v>
      </c>
      <c r="N440" s="41">
        <f t="shared" si="22"/>
        <v>0</v>
      </c>
      <c r="O440" s="44">
        <f>IFERROR(VLOOKUP(A440,Stock!$A$5:$M$487,10,0),0)*Stock!F440</f>
        <v>0</v>
      </c>
      <c r="Q440" s="44">
        <f>IFERROR(VLOOKUP(A440,Stock!$A$5:$M$487,10,0),0)*Stock!M440</f>
        <v>0</v>
      </c>
    </row>
    <row r="441" spans="1:17" ht="18" customHeight="1" x14ac:dyDescent="0.2">
      <c r="A441" s="10"/>
      <c r="B441" s="9"/>
      <c r="C441" s="9"/>
      <c r="D441" s="9"/>
      <c r="E441" s="227"/>
      <c r="F441" s="191"/>
      <c r="G441" s="190">
        <f>SUMIF(Journal!$D$15:$D$446,$B$5:$B$487,Journal!$R$15:$R$446)</f>
        <v>0</v>
      </c>
      <c r="H441" s="50">
        <f>SUMIF(Journal!$D$15:$D$446,$B$5:$B$491,Journal!$J$15:$J$446)</f>
        <v>0</v>
      </c>
      <c r="I441" s="51">
        <f>SUMIF(Journal!$D$15:$D$446,$B$5:$B$491,Journal!$K$15:$K$446)</f>
        <v>0</v>
      </c>
      <c r="J441" s="8"/>
      <c r="K441" s="7"/>
      <c r="L441" s="6">
        <f t="shared" si="19"/>
        <v>0</v>
      </c>
      <c r="M441" s="111">
        <f t="shared" si="23"/>
        <v>0</v>
      </c>
      <c r="N441" s="41">
        <f t="shared" si="22"/>
        <v>0</v>
      </c>
      <c r="O441" s="44">
        <f>IFERROR(VLOOKUP(A441,Stock!$A$5:$M$487,10,0),0)*Stock!F441</f>
        <v>0</v>
      </c>
      <c r="Q441" s="44">
        <f>IFERROR(VLOOKUP(A441,Stock!$A$5:$M$487,10,0),0)*Stock!M441</f>
        <v>0</v>
      </c>
    </row>
    <row r="442" spans="1:17" ht="18" customHeight="1" x14ac:dyDescent="0.2">
      <c r="A442" s="10"/>
      <c r="B442" s="9"/>
      <c r="C442" s="9"/>
      <c r="D442" s="9"/>
      <c r="E442" s="227"/>
      <c r="F442" s="191"/>
      <c r="G442" s="190">
        <f>SUMIF(Journal!$D$15:$D$446,$B$5:$B$487,Journal!$R$15:$R$446)</f>
        <v>0</v>
      </c>
      <c r="H442" s="50">
        <f>SUMIF(Journal!$D$15:$D$446,$B$5:$B$491,Journal!$J$15:$J$446)</f>
        <v>0</v>
      </c>
      <c r="I442" s="51">
        <f>SUMIF(Journal!$D$15:$D$446,$B$5:$B$491,Journal!$K$15:$K$446)</f>
        <v>0</v>
      </c>
      <c r="J442" s="8"/>
      <c r="K442" s="7"/>
      <c r="L442" s="6">
        <f t="shared" si="19"/>
        <v>0</v>
      </c>
      <c r="M442" s="111">
        <f t="shared" si="23"/>
        <v>0</v>
      </c>
      <c r="N442" s="41">
        <f t="shared" si="22"/>
        <v>0</v>
      </c>
      <c r="O442" s="44">
        <f>IFERROR(VLOOKUP(A442,Stock!$A$5:$M$487,10,0),0)*Stock!F442</f>
        <v>0</v>
      </c>
      <c r="Q442" s="44">
        <f>IFERROR(VLOOKUP(A442,Stock!$A$5:$M$487,10,0),0)*Stock!M442</f>
        <v>0</v>
      </c>
    </row>
    <row r="443" spans="1:17" ht="18" customHeight="1" x14ac:dyDescent="0.2">
      <c r="A443" s="10"/>
      <c r="B443" s="9"/>
      <c r="C443" s="9"/>
      <c r="D443" s="9"/>
      <c r="E443" s="227"/>
      <c r="F443" s="191"/>
      <c r="G443" s="190">
        <f>SUMIF(Journal!$D$15:$D$446,$B$5:$B$487,Journal!$R$15:$R$446)</f>
        <v>0</v>
      </c>
      <c r="H443" s="50">
        <f>SUMIF(Journal!$D$15:$D$446,$B$5:$B$491,Journal!$J$15:$J$446)</f>
        <v>0</v>
      </c>
      <c r="I443" s="51">
        <f>SUMIF(Journal!$D$15:$D$446,$B$5:$B$491,Journal!$K$15:$K$446)</f>
        <v>0</v>
      </c>
      <c r="J443" s="8"/>
      <c r="K443" s="7"/>
      <c r="L443" s="6">
        <f t="shared" si="19"/>
        <v>0</v>
      </c>
      <c r="M443" s="111">
        <f t="shared" si="23"/>
        <v>0</v>
      </c>
      <c r="N443" s="41">
        <f t="shared" si="22"/>
        <v>0</v>
      </c>
      <c r="O443" s="44">
        <f>IFERROR(VLOOKUP(A443,Stock!$A$5:$M$487,10,0),0)*Stock!F443</f>
        <v>0</v>
      </c>
      <c r="Q443" s="44">
        <f>IFERROR(VLOOKUP(A443,Stock!$A$5:$M$487,10,0),0)*Stock!M443</f>
        <v>0</v>
      </c>
    </row>
    <row r="444" spans="1:17" ht="18" customHeight="1" x14ac:dyDescent="0.2">
      <c r="A444" s="10"/>
      <c r="B444" s="25"/>
      <c r="C444" s="9"/>
      <c r="D444" s="9"/>
      <c r="E444" s="227"/>
      <c r="F444" s="191"/>
      <c r="G444" s="190">
        <f>SUMIF(Journal!$D$15:$D$446,$B$5:$B$487,Journal!$R$15:$R$446)</f>
        <v>0</v>
      </c>
      <c r="H444" s="50">
        <f>SUMIF(Journal!$D$15:$D$446,$B$5:$B$491,Journal!$J$15:$J$446)</f>
        <v>0</v>
      </c>
      <c r="I444" s="51">
        <f>SUMIF(Journal!$D$15:$D$446,$B$5:$B$491,Journal!$K$15:$K$446)</f>
        <v>0</v>
      </c>
      <c r="J444" s="8"/>
      <c r="K444" s="7"/>
      <c r="L444" s="6">
        <f t="shared" si="19"/>
        <v>0</v>
      </c>
      <c r="M444" s="111">
        <f t="shared" si="23"/>
        <v>0</v>
      </c>
      <c r="N444" s="41">
        <f t="shared" si="22"/>
        <v>0</v>
      </c>
      <c r="O444" s="44">
        <f>IFERROR(VLOOKUP(A444,Stock!$A$5:$M$487,10,0),0)*Stock!F444</f>
        <v>0</v>
      </c>
      <c r="Q444" s="44">
        <f>IFERROR(VLOOKUP(A444,Stock!$A$5:$M$487,10,0),0)*Stock!M444</f>
        <v>0</v>
      </c>
    </row>
    <row r="445" spans="1:17" ht="18" customHeight="1" x14ac:dyDescent="0.2">
      <c r="A445" s="10"/>
      <c r="B445" s="25"/>
      <c r="C445" s="9"/>
      <c r="D445" s="9"/>
      <c r="E445" s="227"/>
      <c r="F445" s="191"/>
      <c r="G445" s="190">
        <f>SUMIF(Journal!$D$15:$D$446,$B$5:$B$487,Journal!$R$15:$R$446)</f>
        <v>0</v>
      </c>
      <c r="H445" s="50">
        <f>SUMIF(Journal!$D$15:$D$446,$B$5:$B$491,Journal!$J$15:$J$446)</f>
        <v>0</v>
      </c>
      <c r="I445" s="51">
        <f>SUMIF(Journal!$D$15:$D$446,$B$5:$B$491,Journal!$K$15:$K$446)</f>
        <v>0</v>
      </c>
      <c r="J445" s="8"/>
      <c r="K445" s="7"/>
      <c r="L445" s="6">
        <f t="shared" si="19"/>
        <v>0</v>
      </c>
      <c r="M445" s="111">
        <f t="shared" si="23"/>
        <v>0</v>
      </c>
      <c r="N445" s="41">
        <f t="shared" si="22"/>
        <v>0</v>
      </c>
      <c r="O445" s="44">
        <f>IFERROR(VLOOKUP(A445,Stock!$A$5:$M$487,10,0),0)*Stock!F445</f>
        <v>0</v>
      </c>
      <c r="Q445" s="44">
        <f>IFERROR(VLOOKUP(A445,Stock!$A$5:$M$487,10,0),0)*Stock!M445</f>
        <v>0</v>
      </c>
    </row>
    <row r="446" spans="1:17" ht="18" customHeight="1" x14ac:dyDescent="0.2">
      <c r="A446" s="10"/>
      <c r="B446" s="25"/>
      <c r="C446" s="9"/>
      <c r="D446" s="9"/>
      <c r="E446" s="227"/>
      <c r="F446" s="191"/>
      <c r="G446" s="190">
        <f>SUMIF(Journal!$D$15:$D$446,$B$5:$B$487,Journal!$R$15:$R$446)</f>
        <v>0</v>
      </c>
      <c r="H446" s="50">
        <f>SUMIF(Journal!$D$15:$D$446,$B$5:$B$491,Journal!$J$15:$J$446)</f>
        <v>0</v>
      </c>
      <c r="I446" s="51">
        <f>SUMIF(Journal!$D$15:$D$446,$B$5:$B$491,Journal!$K$15:$K$446)</f>
        <v>0</v>
      </c>
      <c r="J446" s="8"/>
      <c r="K446" s="7"/>
      <c r="L446" s="6">
        <f t="shared" si="19"/>
        <v>0</v>
      </c>
      <c r="M446" s="111">
        <f t="shared" si="23"/>
        <v>0</v>
      </c>
      <c r="N446" s="41">
        <f t="shared" si="22"/>
        <v>0</v>
      </c>
      <c r="O446" s="44">
        <f>IFERROR(VLOOKUP(A446,Stock!$A$5:$M$487,10,0),0)*Stock!F446</f>
        <v>0</v>
      </c>
      <c r="Q446" s="44">
        <f>IFERROR(VLOOKUP(A446,Stock!$A$5:$M$487,10,0),0)*Stock!M446</f>
        <v>0</v>
      </c>
    </row>
    <row r="447" spans="1:17" ht="18" customHeight="1" x14ac:dyDescent="0.2">
      <c r="A447" s="10"/>
      <c r="B447" s="25"/>
      <c r="C447" s="9"/>
      <c r="D447" s="9"/>
      <c r="E447" s="227"/>
      <c r="F447" s="191"/>
      <c r="G447" s="190">
        <f>SUMIF(Journal!$D$15:$D$446,$B$5:$B$487,Journal!$R$15:$R$446)</f>
        <v>0</v>
      </c>
      <c r="H447" s="50">
        <f>SUMIF(Journal!$D$15:$D$446,$B$5:$B$491,Journal!$J$15:$J$446)</f>
        <v>0</v>
      </c>
      <c r="I447" s="51">
        <f>SUMIF(Journal!$D$15:$D$446,$B$5:$B$491,Journal!$K$15:$K$446)</f>
        <v>0</v>
      </c>
      <c r="J447" s="8"/>
      <c r="K447" s="7"/>
      <c r="L447" s="6">
        <f t="shared" si="19"/>
        <v>0</v>
      </c>
      <c r="M447" s="111">
        <f t="shared" si="23"/>
        <v>0</v>
      </c>
      <c r="N447" s="41">
        <f t="shared" si="22"/>
        <v>0</v>
      </c>
      <c r="O447" s="44">
        <f>IFERROR(VLOOKUP(A447,Stock!$A$5:$M$487,10,0),0)*Stock!F447</f>
        <v>0</v>
      </c>
      <c r="Q447" s="44">
        <f>IFERROR(VLOOKUP(A447,Stock!$A$5:$M$487,10,0),0)*Stock!M447</f>
        <v>0</v>
      </c>
    </row>
    <row r="448" spans="1:17" ht="18" customHeight="1" x14ac:dyDescent="0.2">
      <c r="A448" s="10"/>
      <c r="B448" s="25"/>
      <c r="C448" s="9"/>
      <c r="D448" s="9"/>
      <c r="E448" s="227"/>
      <c r="F448" s="191"/>
      <c r="G448" s="190">
        <f>SUMIF(Journal!$D$15:$D$446,$B$5:$B$487,Journal!$R$15:$R$446)</f>
        <v>0</v>
      </c>
      <c r="H448" s="50">
        <f>SUMIF(Journal!$D$15:$D$446,$B$5:$B$491,Journal!$J$15:$J$446)</f>
        <v>0</v>
      </c>
      <c r="I448" s="51">
        <f>SUMIF(Journal!$D$15:$D$446,$B$5:$B$491,Journal!$K$15:$K$446)</f>
        <v>0</v>
      </c>
      <c r="J448" s="8"/>
      <c r="K448" s="7"/>
      <c r="L448" s="6">
        <f t="shared" si="19"/>
        <v>0</v>
      </c>
      <c r="M448" s="111">
        <f t="shared" si="23"/>
        <v>0</v>
      </c>
      <c r="N448" s="41">
        <f t="shared" si="22"/>
        <v>0</v>
      </c>
      <c r="O448" s="44">
        <f>IFERROR(VLOOKUP(A448,Stock!$A$5:$M$487,10,0),0)*Stock!F448</f>
        <v>0</v>
      </c>
      <c r="Q448" s="44">
        <f>IFERROR(VLOOKUP(A448,Stock!$A$5:$M$487,10,0),0)*Stock!M448</f>
        <v>0</v>
      </c>
    </row>
    <row r="449" spans="1:17" ht="18" customHeight="1" x14ac:dyDescent="0.2">
      <c r="A449" s="10"/>
      <c r="B449" s="25"/>
      <c r="C449" s="9"/>
      <c r="D449" s="9"/>
      <c r="E449" s="227"/>
      <c r="F449" s="191"/>
      <c r="G449" s="190">
        <f>SUMIF(Journal!$D$15:$D$446,$B$5:$B$487,Journal!$R$15:$R$446)</f>
        <v>0</v>
      </c>
      <c r="H449" s="50">
        <f>SUMIF(Journal!$D$15:$D$446,$B$5:$B$491,Journal!$J$15:$J$446)</f>
        <v>0</v>
      </c>
      <c r="I449" s="51">
        <f>SUMIF(Journal!$D$15:$D$446,$B$5:$B$491,Journal!$K$15:$K$446)</f>
        <v>0</v>
      </c>
      <c r="J449" s="8"/>
      <c r="K449" s="7"/>
      <c r="L449" s="6">
        <f t="shared" si="19"/>
        <v>0</v>
      </c>
      <c r="M449" s="111">
        <f t="shared" si="23"/>
        <v>0</v>
      </c>
      <c r="N449" s="41">
        <f t="shared" si="22"/>
        <v>0</v>
      </c>
      <c r="O449" s="44">
        <f>IFERROR(VLOOKUP(A449,Stock!$A$5:$M$487,10,0),0)*Stock!F449</f>
        <v>0</v>
      </c>
      <c r="Q449" s="44">
        <f>IFERROR(VLOOKUP(A449,Stock!$A$5:$M$487,10,0),0)*Stock!M449</f>
        <v>0</v>
      </c>
    </row>
    <row r="450" spans="1:17" ht="18" customHeight="1" x14ac:dyDescent="0.2">
      <c r="A450" s="10"/>
      <c r="B450" s="25"/>
      <c r="C450" s="9"/>
      <c r="D450" s="9"/>
      <c r="E450" s="227"/>
      <c r="F450" s="191"/>
      <c r="G450" s="190">
        <f>SUMIF(Journal!$D$15:$D$446,$B$5:$B$487,Journal!$R$15:$R$446)</f>
        <v>0</v>
      </c>
      <c r="H450" s="50">
        <f>SUMIF(Journal!$D$15:$D$446,$B$5:$B$491,Journal!$J$15:$J$446)</f>
        <v>0</v>
      </c>
      <c r="I450" s="51">
        <f>SUMIF(Journal!$D$15:$D$446,$B$5:$B$491,Journal!$K$15:$K$446)</f>
        <v>0</v>
      </c>
      <c r="J450" s="8"/>
      <c r="K450" s="7"/>
      <c r="L450" s="6">
        <f t="shared" si="19"/>
        <v>0</v>
      </c>
      <c r="M450" s="111">
        <f t="shared" si="23"/>
        <v>0</v>
      </c>
      <c r="N450" s="41">
        <f t="shared" si="22"/>
        <v>0</v>
      </c>
      <c r="O450" s="44">
        <f>IFERROR(VLOOKUP(A450,Stock!$A$5:$M$487,10,0),0)*Stock!F450</f>
        <v>0</v>
      </c>
      <c r="Q450" s="44">
        <f>IFERROR(VLOOKUP(A450,Stock!$A$5:$M$487,10,0),0)*Stock!M450</f>
        <v>0</v>
      </c>
    </row>
    <row r="451" spans="1:17" ht="18" customHeight="1" x14ac:dyDescent="0.2">
      <c r="A451" s="10"/>
      <c r="B451" s="9"/>
      <c r="C451" s="9"/>
      <c r="D451" s="9"/>
      <c r="E451" s="227"/>
      <c r="F451" s="191"/>
      <c r="G451" s="190">
        <f>SUMIF(Journal!$D$15:$D$446,$B$5:$B$487,Journal!$R$15:$R$446)</f>
        <v>0</v>
      </c>
      <c r="H451" s="50">
        <f>SUMIF(Journal!$D$15:$D$446,$B$5:$B$491,Journal!$J$15:$J$446)</f>
        <v>0</v>
      </c>
      <c r="I451" s="51">
        <f>SUMIF(Journal!$D$15:$D$446,$B$5:$B$491,Journal!$K$15:$K$446)</f>
        <v>0</v>
      </c>
      <c r="J451" s="8"/>
      <c r="K451" s="7"/>
      <c r="L451" s="6">
        <f t="shared" si="19"/>
        <v>0</v>
      </c>
      <c r="M451" s="111">
        <f t="shared" si="23"/>
        <v>0</v>
      </c>
      <c r="N451" s="41">
        <f t="shared" si="22"/>
        <v>0</v>
      </c>
      <c r="O451" s="44">
        <f>IFERROR(VLOOKUP(A451,Stock!$A$5:$M$487,10,0),0)*Stock!F451</f>
        <v>0</v>
      </c>
      <c r="Q451" s="44">
        <f>IFERROR(VLOOKUP(A451,Stock!$A$5:$M$487,10,0),0)*Stock!M451</f>
        <v>0</v>
      </c>
    </row>
    <row r="452" spans="1:17" ht="18" customHeight="1" x14ac:dyDescent="0.2">
      <c r="A452" s="10"/>
      <c r="B452" s="9"/>
      <c r="C452" s="9"/>
      <c r="D452" s="9"/>
      <c r="E452" s="227"/>
      <c r="F452" s="191"/>
      <c r="G452" s="190">
        <f>SUMIF(Journal!$D$15:$D$446,$B$5:$B$487,Journal!$R$15:$R$446)</f>
        <v>0</v>
      </c>
      <c r="H452" s="50">
        <f>SUMIF(Journal!$D$15:$D$446,$B$5:$B$491,Journal!$J$15:$J$446)</f>
        <v>0</v>
      </c>
      <c r="I452" s="51">
        <f>SUMIF(Journal!$D$15:$D$446,$B$5:$B$491,Journal!$K$15:$K$446)</f>
        <v>0</v>
      </c>
      <c r="J452" s="8"/>
      <c r="K452" s="7"/>
      <c r="L452" s="6">
        <f t="shared" ref="L452:L463" si="24">M452*J452</f>
        <v>0</v>
      </c>
      <c r="M452" s="111">
        <f t="shared" si="23"/>
        <v>0</v>
      </c>
      <c r="N452" s="41">
        <f t="shared" si="22"/>
        <v>0</v>
      </c>
      <c r="O452" s="44">
        <f>IFERROR(VLOOKUP(A452,Stock!$A$5:$M$487,10,0),0)*Stock!F452</f>
        <v>0</v>
      </c>
      <c r="Q452" s="44">
        <f>IFERROR(VLOOKUP(A452,Stock!$A$5:$M$487,10,0),0)*Stock!M452</f>
        <v>0</v>
      </c>
    </row>
    <row r="453" spans="1:17" ht="18" customHeight="1" x14ac:dyDescent="0.2">
      <c r="A453" s="10"/>
      <c r="B453" s="9"/>
      <c r="C453" s="9"/>
      <c r="D453" s="9"/>
      <c r="E453" s="227"/>
      <c r="F453" s="191"/>
      <c r="G453" s="190">
        <f>SUMIF(Journal!$D$15:$D$446,$B$5:$B$487,Journal!$R$15:$R$446)</f>
        <v>0</v>
      </c>
      <c r="H453" s="50">
        <f>SUMIF(Journal!$D$15:$D$446,$B$5:$B$491,Journal!$J$15:$J$446)</f>
        <v>0</v>
      </c>
      <c r="I453" s="51">
        <f>SUMIF(Journal!$D$15:$D$446,$B$5:$B$491,Journal!$K$15:$K$446)</f>
        <v>0</v>
      </c>
      <c r="J453" s="8"/>
      <c r="K453" s="7"/>
      <c r="L453" s="6">
        <f t="shared" si="24"/>
        <v>0</v>
      </c>
      <c r="M453" s="111">
        <f t="shared" si="23"/>
        <v>0</v>
      </c>
      <c r="N453" s="41">
        <f t="shared" si="22"/>
        <v>0</v>
      </c>
      <c r="O453" s="44">
        <f>IFERROR(VLOOKUP(A453,Stock!$A$5:$M$487,10,0),0)*Stock!F453</f>
        <v>0</v>
      </c>
      <c r="Q453" s="44">
        <f>IFERROR(VLOOKUP(A453,Stock!$A$5:$M$487,10,0),0)*Stock!M453</f>
        <v>0</v>
      </c>
    </row>
    <row r="454" spans="1:17" ht="18" customHeight="1" x14ac:dyDescent="0.2">
      <c r="A454" s="10"/>
      <c r="B454" s="9"/>
      <c r="C454" s="9"/>
      <c r="D454" s="9"/>
      <c r="E454" s="227"/>
      <c r="F454" s="191"/>
      <c r="G454" s="190">
        <f>SUMIF(Journal!$D$15:$D$446,$B$5:$B$487,Journal!$R$15:$R$446)</f>
        <v>0</v>
      </c>
      <c r="H454" s="50">
        <f>SUMIF(Journal!$D$15:$D$446,$B$5:$B$491,Journal!$J$15:$J$446)</f>
        <v>0</v>
      </c>
      <c r="I454" s="51">
        <f>SUMIF(Journal!$D$15:$D$446,$B$5:$B$491,Journal!$K$15:$K$446)</f>
        <v>0</v>
      </c>
      <c r="J454" s="8"/>
      <c r="K454" s="7"/>
      <c r="L454" s="6">
        <f t="shared" si="24"/>
        <v>0</v>
      </c>
      <c r="M454" s="111">
        <f t="shared" si="23"/>
        <v>0</v>
      </c>
      <c r="N454" s="41">
        <f t="shared" si="22"/>
        <v>0</v>
      </c>
      <c r="O454" s="44">
        <f>IFERROR(VLOOKUP(A454,Stock!$A$5:$M$487,10,0),0)*Stock!F454</f>
        <v>0</v>
      </c>
      <c r="Q454" s="44">
        <f>IFERROR(VLOOKUP(A454,Stock!$A$5:$M$487,10,0),0)*Stock!M454</f>
        <v>0</v>
      </c>
    </row>
    <row r="455" spans="1:17" ht="18" customHeight="1" x14ac:dyDescent="0.2">
      <c r="A455" s="10"/>
      <c r="B455" s="9"/>
      <c r="C455" s="9"/>
      <c r="D455" s="9"/>
      <c r="E455" s="227"/>
      <c r="F455" s="191"/>
      <c r="G455" s="190">
        <f>SUMIF(Journal!$D$15:$D$446,$B$5:$B$487,Journal!$R$15:$R$446)</f>
        <v>0</v>
      </c>
      <c r="H455" s="50">
        <f>SUMIF(Journal!$D$15:$D$446,$B$5:$B$491,Journal!$J$15:$J$446)</f>
        <v>0</v>
      </c>
      <c r="I455" s="51">
        <f>SUMIF(Journal!$D$15:$D$446,$B$5:$B$491,Journal!$K$15:$K$446)</f>
        <v>0</v>
      </c>
      <c r="J455" s="8"/>
      <c r="K455" s="7"/>
      <c r="L455" s="6">
        <f t="shared" si="24"/>
        <v>0</v>
      </c>
      <c r="M455" s="111">
        <f t="shared" si="23"/>
        <v>0</v>
      </c>
      <c r="N455" s="41">
        <f t="shared" si="22"/>
        <v>0</v>
      </c>
      <c r="O455" s="44">
        <f>IFERROR(VLOOKUP(A455,Stock!$A$5:$M$487,10,0),0)*Stock!F455</f>
        <v>0</v>
      </c>
      <c r="Q455" s="44">
        <f>IFERROR(VLOOKUP(A455,Stock!$A$5:$M$487,10,0),0)*Stock!M455</f>
        <v>0</v>
      </c>
    </row>
    <row r="456" spans="1:17" ht="18" customHeight="1" x14ac:dyDescent="0.2">
      <c r="A456" s="10"/>
      <c r="B456" s="9"/>
      <c r="C456" s="9"/>
      <c r="D456" s="9"/>
      <c r="E456" s="227"/>
      <c r="F456" s="191"/>
      <c r="G456" s="190">
        <f>SUMIF(Journal!$D$15:$D$446,$B$5:$B$487,Journal!$R$15:$R$446)</f>
        <v>0</v>
      </c>
      <c r="H456" s="50">
        <f>SUMIF(Journal!$D$15:$D$446,$B$5:$B$491,Journal!$J$15:$J$446)</f>
        <v>0</v>
      </c>
      <c r="I456" s="51">
        <f>SUMIF(Journal!$D$15:$D$446,$B$5:$B$491,Journal!$K$15:$K$446)</f>
        <v>0</v>
      </c>
      <c r="J456" s="8"/>
      <c r="K456" s="7"/>
      <c r="L456" s="6">
        <f t="shared" si="24"/>
        <v>0</v>
      </c>
      <c r="M456" s="111">
        <f t="shared" si="23"/>
        <v>0</v>
      </c>
      <c r="N456" s="41">
        <f t="shared" si="22"/>
        <v>0</v>
      </c>
      <c r="O456" s="44">
        <f>IFERROR(VLOOKUP(A456,Stock!$A$5:$M$487,10,0),0)*Stock!F456</f>
        <v>0</v>
      </c>
      <c r="Q456" s="44">
        <f>IFERROR(VLOOKUP(A456,Stock!$A$5:$M$487,10,0),0)*Stock!M456</f>
        <v>0</v>
      </c>
    </row>
    <row r="457" spans="1:17" ht="18" customHeight="1" x14ac:dyDescent="0.2">
      <c r="A457" s="10"/>
      <c r="B457" s="9"/>
      <c r="C457" s="9"/>
      <c r="D457" s="9"/>
      <c r="E457" s="227"/>
      <c r="F457" s="191"/>
      <c r="G457" s="190">
        <f>SUMIF(Journal!$D$15:$D$446,$B$5:$B$487,Journal!$R$15:$R$446)</f>
        <v>0</v>
      </c>
      <c r="H457" s="50">
        <f>SUMIF(Journal!$D$15:$D$446,$B$5:$B$491,Journal!$J$15:$J$446)</f>
        <v>0</v>
      </c>
      <c r="I457" s="51">
        <f>SUMIF(Journal!$D$15:$D$446,$B$5:$B$491,Journal!$K$15:$K$446)</f>
        <v>0</v>
      </c>
      <c r="J457" s="8"/>
      <c r="K457" s="7"/>
      <c r="L457" s="6">
        <f t="shared" si="24"/>
        <v>0</v>
      </c>
      <c r="M457" s="111">
        <f t="shared" si="23"/>
        <v>0</v>
      </c>
      <c r="N457" s="41">
        <f t="shared" si="22"/>
        <v>0</v>
      </c>
      <c r="O457" s="44">
        <f>IFERROR(VLOOKUP(A457,Stock!$A$5:$M$487,10,0),0)*Stock!F457</f>
        <v>0</v>
      </c>
      <c r="Q457" s="44">
        <f>IFERROR(VLOOKUP(A457,Stock!$A$5:$M$487,10,0),0)*Stock!M457</f>
        <v>0</v>
      </c>
    </row>
    <row r="458" spans="1:17" ht="18" customHeight="1" x14ac:dyDescent="0.2">
      <c r="A458" s="10"/>
      <c r="B458" s="9"/>
      <c r="C458" s="9"/>
      <c r="D458" s="9"/>
      <c r="E458" s="227"/>
      <c r="F458" s="191"/>
      <c r="G458" s="190">
        <f>SUMIF(Journal!$D$15:$D$446,$B$5:$B$487,Journal!$R$15:$R$446)</f>
        <v>0</v>
      </c>
      <c r="H458" s="50">
        <f>SUMIF(Journal!$D$15:$D$446,$B$5:$B$491,Journal!$J$15:$J$446)</f>
        <v>0</v>
      </c>
      <c r="I458" s="51">
        <f>SUMIF(Journal!$D$15:$D$446,$B$5:$B$491,Journal!$K$15:$K$446)</f>
        <v>0</v>
      </c>
      <c r="J458" s="8"/>
      <c r="K458" s="7"/>
      <c r="L458" s="6">
        <f t="shared" si="24"/>
        <v>0</v>
      </c>
      <c r="M458" s="111">
        <f t="shared" si="23"/>
        <v>0</v>
      </c>
      <c r="N458" s="41">
        <f t="shared" si="22"/>
        <v>0</v>
      </c>
      <c r="O458" s="44">
        <f>IFERROR(VLOOKUP(A458,Stock!$A$5:$M$487,10,0),0)*Stock!F458</f>
        <v>0</v>
      </c>
      <c r="Q458" s="44">
        <f>IFERROR(VLOOKUP(A458,Stock!$A$5:$M$487,10,0),0)*Stock!M458</f>
        <v>0</v>
      </c>
    </row>
    <row r="459" spans="1:17" ht="18" customHeight="1" x14ac:dyDescent="0.2">
      <c r="A459" s="10"/>
      <c r="B459" s="9"/>
      <c r="C459" s="9"/>
      <c r="D459" s="9"/>
      <c r="E459" s="227"/>
      <c r="F459" s="191"/>
      <c r="G459" s="190">
        <f>SUMIF(Journal!$D$15:$D$446,$B$5:$B$487,Journal!$R$15:$R$446)</f>
        <v>0</v>
      </c>
      <c r="H459" s="50">
        <f>SUMIF(Journal!$D$15:$D$446,$B$5:$B$491,Journal!$J$15:$J$446)</f>
        <v>0</v>
      </c>
      <c r="I459" s="51">
        <f>SUMIF(Journal!$D$15:$D$446,$B$5:$B$491,Journal!$K$15:$K$446)</f>
        <v>0</v>
      </c>
      <c r="J459" s="8"/>
      <c r="K459" s="7"/>
      <c r="L459" s="6">
        <f t="shared" si="24"/>
        <v>0</v>
      </c>
      <c r="M459" s="111">
        <f t="shared" si="23"/>
        <v>0</v>
      </c>
      <c r="N459" s="41">
        <f t="shared" si="22"/>
        <v>0</v>
      </c>
      <c r="O459" s="44">
        <f>IFERROR(VLOOKUP(A459,Stock!$A$5:$M$487,10,0),0)*Stock!F459</f>
        <v>0</v>
      </c>
      <c r="Q459" s="44">
        <f>IFERROR(VLOOKUP(A459,Stock!$A$5:$M$487,10,0),0)*Stock!M459</f>
        <v>0</v>
      </c>
    </row>
    <row r="460" spans="1:17" ht="18" customHeight="1" x14ac:dyDescent="0.2">
      <c r="A460" s="10"/>
      <c r="B460" s="9"/>
      <c r="C460" s="9"/>
      <c r="D460" s="9"/>
      <c r="E460" s="227"/>
      <c r="F460" s="191"/>
      <c r="G460" s="190">
        <f>SUMIF(Journal!$D$15:$D$446,$B$5:$B$487,Journal!$R$15:$R$446)</f>
        <v>0</v>
      </c>
      <c r="H460" s="50">
        <f>SUMIF(Journal!$D$15:$D$446,$B$5:$B$491,Journal!$J$15:$J$446)</f>
        <v>0</v>
      </c>
      <c r="I460" s="51">
        <f>SUMIF(Journal!$D$15:$D$446,$B$5:$B$491,Journal!$K$15:$K$446)</f>
        <v>0</v>
      </c>
      <c r="J460" s="8"/>
      <c r="K460" s="7"/>
      <c r="L460" s="6">
        <f t="shared" si="24"/>
        <v>0</v>
      </c>
      <c r="M460" s="111">
        <f t="shared" si="23"/>
        <v>0</v>
      </c>
      <c r="N460" s="41">
        <f t="shared" si="22"/>
        <v>0</v>
      </c>
      <c r="O460" s="44">
        <f>IFERROR(VLOOKUP(A460,Stock!$A$5:$M$487,10,0),0)*Stock!F460</f>
        <v>0</v>
      </c>
      <c r="Q460" s="44">
        <f>IFERROR(VLOOKUP(A460,Stock!$A$5:$M$487,10,0),0)*Stock!M460</f>
        <v>0</v>
      </c>
    </row>
    <row r="461" spans="1:17" ht="18" customHeight="1" x14ac:dyDescent="0.2">
      <c r="A461" s="10"/>
      <c r="B461" s="9"/>
      <c r="C461" s="9"/>
      <c r="D461" s="9"/>
      <c r="E461" s="227"/>
      <c r="F461" s="191"/>
      <c r="G461" s="190">
        <f>SUMIF(Journal!$D$15:$D$446,$B$5:$B$487,Journal!$R$15:$R$446)</f>
        <v>0</v>
      </c>
      <c r="H461" s="50">
        <f>SUMIF(Journal!$D$15:$D$446,$B$5:$B$491,Journal!$J$15:$J$446)</f>
        <v>0</v>
      </c>
      <c r="I461" s="51">
        <f>SUMIF(Journal!$D$15:$D$446,$B$5:$B$491,Journal!$K$15:$K$446)</f>
        <v>0</v>
      </c>
      <c r="J461" s="8"/>
      <c r="K461" s="7"/>
      <c r="L461" s="6">
        <f t="shared" si="24"/>
        <v>0</v>
      </c>
      <c r="M461" s="111">
        <f t="shared" si="23"/>
        <v>0</v>
      </c>
      <c r="N461" s="41">
        <f t="shared" si="22"/>
        <v>0</v>
      </c>
      <c r="O461" s="44">
        <f>IFERROR(VLOOKUP(A461,Stock!$A$5:$M$487,10,0),0)*Stock!F461</f>
        <v>0</v>
      </c>
      <c r="Q461" s="44">
        <f>IFERROR(VLOOKUP(A461,Stock!$A$5:$M$487,10,0),0)*Stock!M461</f>
        <v>0</v>
      </c>
    </row>
    <row r="462" spans="1:17" ht="18" customHeight="1" x14ac:dyDescent="0.2">
      <c r="A462" s="10"/>
      <c r="B462" s="9"/>
      <c r="C462" s="9"/>
      <c r="D462" s="9"/>
      <c r="E462" s="227"/>
      <c r="F462" s="191"/>
      <c r="G462" s="190">
        <f>SUMIF(Journal!$D$15:$D$446,$B$5:$B$487,Journal!$R$15:$R$446)</f>
        <v>0</v>
      </c>
      <c r="H462" s="50">
        <f>SUMIF(Journal!$D$15:$D$446,$B$5:$B$491,Journal!$J$15:$J$446)</f>
        <v>0</v>
      </c>
      <c r="I462" s="51">
        <f>SUMIF(Journal!$D$15:$D$446,$B$5:$B$491,Journal!$K$15:$K$446)</f>
        <v>0</v>
      </c>
      <c r="J462" s="8"/>
      <c r="K462" s="7"/>
      <c r="L462" s="6">
        <f t="shared" si="24"/>
        <v>0</v>
      </c>
      <c r="M462" s="111">
        <f t="shared" si="23"/>
        <v>0</v>
      </c>
      <c r="N462" s="41">
        <f t="shared" si="22"/>
        <v>0</v>
      </c>
      <c r="O462" s="44">
        <f>IFERROR(VLOOKUP(A462,Stock!$A$5:$M$487,10,0),0)*Stock!F462</f>
        <v>0</v>
      </c>
      <c r="Q462" s="44">
        <f>IFERROR(VLOOKUP(A462,Stock!$A$5:$M$487,10,0),0)*Stock!M462</f>
        <v>0</v>
      </c>
    </row>
    <row r="463" spans="1:17" ht="18" customHeight="1" thickBot="1" x14ac:dyDescent="0.25">
      <c r="A463" s="37"/>
      <c r="B463" s="38"/>
      <c r="C463" s="38"/>
      <c r="D463" s="38"/>
      <c r="E463" s="230"/>
      <c r="F463" s="194"/>
      <c r="G463" s="193">
        <f>SUMIF(Journal!$D$15:$D$446,$B$5:$B$487,Journal!$R$15:$R$446)</f>
        <v>0</v>
      </c>
      <c r="H463" s="119">
        <f>SUMIF(Journal!$D$15:$D$446,$B$5:$B$491,Journal!$J$15:$J$446)</f>
        <v>0</v>
      </c>
      <c r="I463" s="120">
        <f>SUMIF(Journal!$D$15:$D$446,$B$5:$B$491,Journal!$K$15:$K$446)</f>
        <v>0</v>
      </c>
      <c r="J463" s="39"/>
      <c r="K463" s="40"/>
      <c r="L463" s="135">
        <f t="shared" si="24"/>
        <v>0</v>
      </c>
      <c r="M463" s="118">
        <f t="shared" si="23"/>
        <v>0</v>
      </c>
      <c r="N463" s="41">
        <f t="shared" si="22"/>
        <v>0</v>
      </c>
      <c r="O463" s="44">
        <f>IFERROR(VLOOKUP(A463,Stock!$A$5:$M$487,10,0),0)*Stock!F463</f>
        <v>0</v>
      </c>
      <c r="Q463" s="44">
        <f>IFERROR(VLOOKUP(A463,Stock!$A$5:$M$487,10,0),0)*Stock!M463</f>
        <v>0</v>
      </c>
    </row>
    <row r="464" spans="1:17" s="36" customFormat="1" ht="18" customHeight="1" thickTop="1" x14ac:dyDescent="0.2">
      <c r="A464" s="31"/>
      <c r="B464" s="32"/>
      <c r="C464" s="32"/>
      <c r="D464" s="32"/>
      <c r="E464" s="32"/>
      <c r="F464" s="132"/>
      <c r="G464" s="109"/>
      <c r="H464" s="110"/>
      <c r="I464" s="110"/>
      <c r="J464" s="33"/>
      <c r="K464" s="34"/>
      <c r="L464" s="35"/>
      <c r="M464" s="112"/>
      <c r="N464" s="41">
        <f t="shared" si="22"/>
        <v>0</v>
      </c>
      <c r="O464" s="44">
        <f>IFERROR(VLOOKUP(A464,Stock!$A$5:$M$487,10,0),0)*Stock!F464</f>
        <v>0</v>
      </c>
      <c r="P464" s="1"/>
      <c r="Q464" s="44">
        <f>IFERROR(VLOOKUP(A464,Stock!$A$5:$M$487,10,0),0)*Stock!M464</f>
        <v>0</v>
      </c>
    </row>
    <row r="465" spans="1:17" ht="24.75" customHeight="1" x14ac:dyDescent="0.2">
      <c r="A465" s="121"/>
      <c r="B465" s="128"/>
      <c r="C465" s="122"/>
      <c r="D465" s="122"/>
      <c r="E465" s="122"/>
      <c r="F465" s="132"/>
      <c r="G465" s="123"/>
      <c r="H465" s="124"/>
      <c r="I465" s="124"/>
      <c r="J465" s="125"/>
      <c r="K465" s="126"/>
      <c r="L465" s="127"/>
      <c r="M465" s="188"/>
      <c r="N465" s="41">
        <f t="shared" si="22"/>
        <v>0</v>
      </c>
      <c r="O465" s="44">
        <f>IFERROR(VLOOKUP(A465,Stock!$A$5:$M$487,10,0),0)*Stock!F465</f>
        <v>0</v>
      </c>
      <c r="Q465" s="44">
        <f>IFERROR(VLOOKUP(A465,Stock!$A$5:$M$487,10,0),0)*Stock!M465</f>
        <v>0</v>
      </c>
    </row>
    <row r="466" spans="1:17" ht="18" customHeight="1" x14ac:dyDescent="0.2">
      <c r="A466" s="10"/>
      <c r="B466" s="9"/>
      <c r="C466" s="9"/>
      <c r="D466" s="9"/>
      <c r="E466" s="227"/>
      <c r="F466" s="191"/>
      <c r="G466" s="190">
        <f>SUMIF(Journal!$D$15:$D$446,$B$5:$B$487,Journal!$R$15:$R$446)</f>
        <v>0</v>
      </c>
      <c r="H466" s="50">
        <f>SUMIF(Journal!$D$15:$D$446,$B$5:$B$491,Journal!$J$15:$J$446)</f>
        <v>0</v>
      </c>
      <c r="I466" s="51">
        <f>SUMIF(Journal!$D$15:$D$446,$B$5:$B$491,Journal!$K$15:$K$446)</f>
        <v>0</v>
      </c>
      <c r="J466" s="8"/>
      <c r="K466" s="7"/>
      <c r="L466" s="6">
        <f t="shared" ref="L466:L487" si="25">M466*J466</f>
        <v>0</v>
      </c>
      <c r="M466" s="111">
        <f t="shared" ref="M466:M478" si="26">F466-G466+H466-I466</f>
        <v>0</v>
      </c>
      <c r="N466" s="41">
        <f t="shared" si="22"/>
        <v>0</v>
      </c>
      <c r="O466" s="44">
        <f>IFERROR(VLOOKUP(A466,Stock!$A$5:$M$487,10,0),0)*Stock!F466</f>
        <v>0</v>
      </c>
      <c r="Q466" s="44">
        <f>IFERROR(VLOOKUP(A466,Stock!$A$5:$M$487,10,0),0)*Stock!M466</f>
        <v>0</v>
      </c>
    </row>
    <row r="467" spans="1:17" ht="18" customHeight="1" x14ac:dyDescent="0.2">
      <c r="A467" s="10"/>
      <c r="B467" s="9"/>
      <c r="C467" s="9"/>
      <c r="D467" s="9"/>
      <c r="E467" s="227"/>
      <c r="F467" s="191"/>
      <c r="G467" s="192">
        <f>SUMIF(Journal!$D$15:$D$446,$B$5:$B$487,Journal!$R$15:$R$446)</f>
        <v>0</v>
      </c>
      <c r="H467" s="133">
        <f>SUMIF(Journal!$D$15:$D$446,$B$5:$B$491,Journal!$J$15:$J$446)</f>
        <v>0</v>
      </c>
      <c r="I467" s="134">
        <f>SUMIF(Journal!$D$15:$D$446,$B$5:$B$491,Journal!$K$15:$K$446)</f>
        <v>0</v>
      </c>
      <c r="J467" s="8"/>
      <c r="K467" s="7"/>
      <c r="L467" s="6">
        <f t="shared" si="25"/>
        <v>0</v>
      </c>
      <c r="M467" s="111">
        <f t="shared" si="26"/>
        <v>0</v>
      </c>
      <c r="N467" s="41">
        <f t="shared" si="22"/>
        <v>0</v>
      </c>
      <c r="O467" s="44">
        <f>IFERROR(VLOOKUP(A467,Stock!$A$5:$M$487,10,0),0)*Stock!F467</f>
        <v>0</v>
      </c>
      <c r="Q467" s="44">
        <f>IFERROR(VLOOKUP(A467,Stock!$A$5:$M$487,10,0),0)*Stock!M467</f>
        <v>0</v>
      </c>
    </row>
    <row r="468" spans="1:17" ht="18" customHeight="1" x14ac:dyDescent="0.2">
      <c r="A468" s="10"/>
      <c r="B468" s="9"/>
      <c r="C468" s="9"/>
      <c r="D468" s="9"/>
      <c r="E468" s="227"/>
      <c r="F468" s="191"/>
      <c r="G468" s="190">
        <f>SUMIF(Journal!$D$15:$D$446,$B$5:$B$487,Journal!$R$15:$R$446)</f>
        <v>0</v>
      </c>
      <c r="H468" s="50">
        <f>SUMIF(Journal!$D$15:$D$446,$B$5:$B$491,Journal!$J$15:$J$446)</f>
        <v>0</v>
      </c>
      <c r="I468" s="51">
        <f>SUMIF(Journal!$D$15:$D$446,$B$5:$B$491,Journal!$K$15:$K$446)</f>
        <v>0</v>
      </c>
      <c r="J468" s="8"/>
      <c r="K468" s="7"/>
      <c r="L468" s="6">
        <f t="shared" si="25"/>
        <v>0</v>
      </c>
      <c r="M468" s="111">
        <f t="shared" si="26"/>
        <v>0</v>
      </c>
      <c r="N468" s="41">
        <f t="shared" si="22"/>
        <v>0</v>
      </c>
      <c r="O468" s="44">
        <f>IFERROR(VLOOKUP(A468,Stock!$A$5:$M$487,10,0),0)*Stock!F468</f>
        <v>0</v>
      </c>
      <c r="Q468" s="44">
        <f>IFERROR(VLOOKUP(A468,Stock!$A$5:$M$487,10,0),0)*Stock!M468</f>
        <v>0</v>
      </c>
    </row>
    <row r="469" spans="1:17" ht="18" customHeight="1" x14ac:dyDescent="0.2">
      <c r="A469" s="10"/>
      <c r="B469" s="9"/>
      <c r="C469" s="9"/>
      <c r="D469" s="9"/>
      <c r="E469" s="227"/>
      <c r="F469" s="191"/>
      <c r="G469" s="190">
        <f>SUMIF(Journal!$D$15:$D$446,$B$5:$B$487,Journal!$R$15:$R$446)</f>
        <v>0</v>
      </c>
      <c r="H469" s="50">
        <f>SUMIF(Journal!$D$15:$D$446,$B$5:$B$491,Journal!$J$15:$J$446)</f>
        <v>0</v>
      </c>
      <c r="I469" s="51">
        <f>SUMIF(Journal!$D$15:$D$446,$B$5:$B$491,Journal!$K$15:$K$446)</f>
        <v>0</v>
      </c>
      <c r="J469" s="8"/>
      <c r="K469" s="7"/>
      <c r="L469" s="6">
        <f t="shared" si="25"/>
        <v>0</v>
      </c>
      <c r="M469" s="111">
        <f t="shared" si="26"/>
        <v>0</v>
      </c>
      <c r="N469" s="41">
        <f t="shared" si="22"/>
        <v>0</v>
      </c>
      <c r="O469" s="44">
        <f>IFERROR(VLOOKUP(A469,Stock!$A$5:$M$487,10,0),0)*Stock!F469</f>
        <v>0</v>
      </c>
      <c r="Q469" s="44">
        <f>IFERROR(VLOOKUP(A469,Stock!$A$5:$M$487,10,0),0)*Stock!M469</f>
        <v>0</v>
      </c>
    </row>
    <row r="470" spans="1:17" ht="18" customHeight="1" x14ac:dyDescent="0.2">
      <c r="A470" s="10"/>
      <c r="B470" s="9"/>
      <c r="C470" s="9"/>
      <c r="D470" s="9"/>
      <c r="E470" s="227"/>
      <c r="F470" s="191"/>
      <c r="G470" s="190">
        <f>SUMIF(Journal!$D$15:$D$446,$B$5:$B$487,Journal!$R$15:$R$446)</f>
        <v>0</v>
      </c>
      <c r="H470" s="50">
        <f>SUMIF(Journal!$D$15:$D$446,$B$5:$B$491,Journal!$J$15:$J$446)</f>
        <v>0</v>
      </c>
      <c r="I470" s="51">
        <f>SUMIF(Journal!$D$15:$D$446,$B$5:$B$491,Journal!$K$15:$K$446)</f>
        <v>0</v>
      </c>
      <c r="J470" s="8"/>
      <c r="K470" s="7"/>
      <c r="L470" s="6">
        <f t="shared" si="25"/>
        <v>0</v>
      </c>
      <c r="M470" s="111">
        <f t="shared" si="26"/>
        <v>0</v>
      </c>
      <c r="N470" s="41">
        <f t="shared" si="22"/>
        <v>0</v>
      </c>
      <c r="O470" s="44">
        <f>IFERROR(VLOOKUP(A470,Stock!$A$5:$M$487,10,0),0)*Stock!F470</f>
        <v>0</v>
      </c>
      <c r="Q470" s="44">
        <f>IFERROR(VLOOKUP(A470,Stock!$A$5:$M$487,10,0),0)*Stock!M470</f>
        <v>0</v>
      </c>
    </row>
    <row r="471" spans="1:17" ht="18" customHeight="1" x14ac:dyDescent="0.2">
      <c r="A471" s="10"/>
      <c r="B471" s="43"/>
      <c r="C471" s="9"/>
      <c r="D471" s="9"/>
      <c r="E471" s="227"/>
      <c r="F471" s="191"/>
      <c r="G471" s="190">
        <f>SUMIF(Journal!$D$15:$D$446,$B$5:$B$487,Journal!$R$15:$R$446)</f>
        <v>0</v>
      </c>
      <c r="H471" s="50">
        <f>SUMIF(Journal!$D$15:$D$446,$B$5:$B$491,Journal!$J$15:$J$446)</f>
        <v>0</v>
      </c>
      <c r="I471" s="51">
        <f>SUMIF(Journal!$D$15:$D$446,$B$5:$B$491,Journal!$K$15:$K$446)</f>
        <v>0</v>
      </c>
      <c r="J471" s="8"/>
      <c r="K471" s="7"/>
      <c r="L471" s="6">
        <f t="shared" si="25"/>
        <v>0</v>
      </c>
      <c r="M471" s="111">
        <f t="shared" si="26"/>
        <v>0</v>
      </c>
      <c r="N471" s="41">
        <f t="shared" si="22"/>
        <v>0</v>
      </c>
      <c r="O471" s="44">
        <f>IFERROR(VLOOKUP(A471,Stock!$A$5:$M$487,10,0),0)*Stock!F471</f>
        <v>0</v>
      </c>
      <c r="Q471" s="44">
        <f>IFERROR(VLOOKUP(A471,Stock!$A$5:$M$487,10,0),0)*Stock!M471</f>
        <v>0</v>
      </c>
    </row>
    <row r="472" spans="1:17" ht="18" customHeight="1" x14ac:dyDescent="0.2">
      <c r="A472" s="10"/>
      <c r="B472" s="43"/>
      <c r="C472" s="9"/>
      <c r="D472" s="9"/>
      <c r="E472" s="227"/>
      <c r="F472" s="191"/>
      <c r="G472" s="190">
        <f>SUMIF(Journal!$D$15:$D$446,$B$5:$B$487,Journal!$R$15:$R$446)</f>
        <v>0</v>
      </c>
      <c r="H472" s="50">
        <f>SUMIF(Journal!$D$15:$D$446,$B$5:$B$491,Journal!$J$15:$J$446)</f>
        <v>0</v>
      </c>
      <c r="I472" s="51">
        <f>SUMIF(Journal!$D$15:$D$446,$B$5:$B$491,Journal!$K$15:$K$446)</f>
        <v>0</v>
      </c>
      <c r="J472" s="8"/>
      <c r="K472" s="7"/>
      <c r="L472" s="6">
        <f t="shared" si="25"/>
        <v>0</v>
      </c>
      <c r="M472" s="111">
        <f t="shared" si="26"/>
        <v>0</v>
      </c>
      <c r="N472" s="41">
        <f t="shared" si="22"/>
        <v>0</v>
      </c>
      <c r="O472" s="44">
        <f>IFERROR(VLOOKUP(A472,Stock!$A$5:$M$487,10,0),0)*Stock!F472</f>
        <v>0</v>
      </c>
      <c r="Q472" s="44">
        <f>IFERROR(VLOOKUP(A472,Stock!$A$5:$M$487,10,0),0)*Stock!M472</f>
        <v>0</v>
      </c>
    </row>
    <row r="473" spans="1:17" ht="18" customHeight="1" x14ac:dyDescent="0.2">
      <c r="A473" s="10"/>
      <c r="B473" s="9"/>
      <c r="C473" s="9"/>
      <c r="D473" s="9"/>
      <c r="E473" s="227"/>
      <c r="F473" s="191"/>
      <c r="G473" s="190">
        <f>SUMIF(Journal!$D$15:$D$446,$B$5:$B$487,Journal!$R$15:$R$446)</f>
        <v>0</v>
      </c>
      <c r="H473" s="50">
        <f>SUMIF(Journal!$D$15:$D$446,$B$5:$B$491,Journal!$J$15:$J$446)</f>
        <v>0</v>
      </c>
      <c r="I473" s="51">
        <f>SUMIF(Journal!$D$15:$D$446,$B$5:$B$491,Journal!$K$15:$K$446)</f>
        <v>0</v>
      </c>
      <c r="J473" s="8"/>
      <c r="K473" s="7"/>
      <c r="L473" s="6">
        <f t="shared" si="25"/>
        <v>0</v>
      </c>
      <c r="M473" s="111">
        <f t="shared" si="26"/>
        <v>0</v>
      </c>
      <c r="N473" s="41">
        <f t="shared" si="22"/>
        <v>0</v>
      </c>
      <c r="O473" s="44">
        <f>IFERROR(VLOOKUP(A473,Stock!$A$5:$M$487,10,0),0)*Stock!F473</f>
        <v>0</v>
      </c>
      <c r="Q473" s="44">
        <f>IFERROR(VLOOKUP(A473,Stock!$A$5:$M$487,10,0),0)*Stock!M473</f>
        <v>0</v>
      </c>
    </row>
    <row r="474" spans="1:17" ht="18" customHeight="1" x14ac:dyDescent="0.2">
      <c r="A474" s="10"/>
      <c r="B474" s="9"/>
      <c r="C474" s="9"/>
      <c r="D474" s="9"/>
      <c r="E474" s="227"/>
      <c r="F474" s="191"/>
      <c r="G474" s="190">
        <f>SUMIF(Journal!$D$15:$D$446,$B$5:$B$487,Journal!$R$15:$R$446)</f>
        <v>0</v>
      </c>
      <c r="H474" s="50">
        <f>SUMIF(Journal!$D$15:$D$446,$B$5:$B$491,Journal!$J$15:$J$446)</f>
        <v>0</v>
      </c>
      <c r="I474" s="51">
        <f>SUMIF(Journal!$D$15:$D$446,$B$5:$B$491,Journal!$K$15:$K$446)</f>
        <v>0</v>
      </c>
      <c r="J474" s="8"/>
      <c r="K474" s="7"/>
      <c r="L474" s="6">
        <f t="shared" si="25"/>
        <v>0</v>
      </c>
      <c r="M474" s="111">
        <f t="shared" si="26"/>
        <v>0</v>
      </c>
      <c r="N474" s="41">
        <f t="shared" si="22"/>
        <v>0</v>
      </c>
      <c r="O474" s="44">
        <f>IFERROR(VLOOKUP(A474,Stock!$A$5:$M$487,10,0),0)*Stock!F474</f>
        <v>0</v>
      </c>
      <c r="Q474" s="44">
        <f>IFERROR(VLOOKUP(A474,Stock!$A$5:$M$487,10,0),0)*Stock!M474</f>
        <v>0</v>
      </c>
    </row>
    <row r="475" spans="1:17" ht="18" customHeight="1" x14ac:dyDescent="0.2">
      <c r="A475" s="10"/>
      <c r="B475" s="9"/>
      <c r="C475" s="9"/>
      <c r="D475" s="9"/>
      <c r="E475" s="227"/>
      <c r="F475" s="191"/>
      <c r="G475" s="190">
        <f>SUMIF(Journal!$D$15:$D$446,$B$5:$B$487,Journal!$R$15:$R$446)</f>
        <v>0</v>
      </c>
      <c r="H475" s="50">
        <f>SUMIF(Journal!$D$15:$D$446,$B$5:$B$491,Journal!$J$15:$J$446)</f>
        <v>0</v>
      </c>
      <c r="I475" s="51">
        <f>SUMIF(Journal!$D$15:$D$446,$B$5:$B$491,Journal!$K$15:$K$446)</f>
        <v>0</v>
      </c>
      <c r="J475" s="8"/>
      <c r="K475" s="7"/>
      <c r="L475" s="6">
        <f t="shared" si="25"/>
        <v>0</v>
      </c>
      <c r="M475" s="111">
        <f t="shared" si="26"/>
        <v>0</v>
      </c>
      <c r="N475" s="41">
        <f t="shared" si="22"/>
        <v>0</v>
      </c>
      <c r="O475" s="44">
        <f>IFERROR(VLOOKUP(A475,Stock!$A$5:$M$487,10,0),0)*Stock!F475</f>
        <v>0</v>
      </c>
      <c r="Q475" s="44">
        <f>IFERROR(VLOOKUP(A475,Stock!$A$5:$M$487,10,0),0)*Stock!M475</f>
        <v>0</v>
      </c>
    </row>
    <row r="476" spans="1:17" ht="18" customHeight="1" x14ac:dyDescent="0.2">
      <c r="A476" s="10"/>
      <c r="B476" s="9"/>
      <c r="C476" s="9"/>
      <c r="D476" s="9"/>
      <c r="E476" s="227"/>
      <c r="F476" s="191"/>
      <c r="G476" s="190">
        <f>SUMIF(Journal!$D$15:$D$446,$B$5:$B$487,Journal!$R$15:$R$446)</f>
        <v>0</v>
      </c>
      <c r="H476" s="50">
        <f>SUMIF(Journal!$D$15:$D$446,$B$5:$B$491,Journal!$J$15:$J$446)</f>
        <v>0</v>
      </c>
      <c r="I476" s="51">
        <f>SUMIF(Journal!$D$15:$D$446,$B$5:$B$491,Journal!$K$15:$K$446)</f>
        <v>0</v>
      </c>
      <c r="J476" s="8"/>
      <c r="K476" s="7"/>
      <c r="L476" s="6">
        <f t="shared" si="25"/>
        <v>0</v>
      </c>
      <c r="M476" s="111">
        <f t="shared" si="26"/>
        <v>0</v>
      </c>
      <c r="N476" s="41">
        <f t="shared" si="22"/>
        <v>0</v>
      </c>
      <c r="O476" s="44">
        <f>IFERROR(VLOOKUP(A476,Stock!$A$5:$M$487,10,0),0)*Stock!F476</f>
        <v>0</v>
      </c>
      <c r="Q476" s="44">
        <f>IFERROR(VLOOKUP(A476,Stock!$A$5:$M$487,10,0),0)*Stock!M476</f>
        <v>0</v>
      </c>
    </row>
    <row r="477" spans="1:17" ht="18" customHeight="1" x14ac:dyDescent="0.2">
      <c r="A477" s="10"/>
      <c r="B477" s="9"/>
      <c r="C477" s="9"/>
      <c r="D477" s="9"/>
      <c r="E477" s="227"/>
      <c r="F477" s="191"/>
      <c r="G477" s="190">
        <f>SUMIF(Journal!$D$15:$D$446,$B$5:$B$487,Journal!$R$15:$R$446)</f>
        <v>0</v>
      </c>
      <c r="H477" s="50">
        <f>SUMIF(Journal!$D$15:$D$446,$B$5:$B$491,Journal!$J$15:$J$446)</f>
        <v>0</v>
      </c>
      <c r="I477" s="51">
        <f>SUMIF(Journal!$D$15:$D$446,$B$5:$B$491,Journal!$K$15:$K$446)</f>
        <v>0</v>
      </c>
      <c r="J477" s="8"/>
      <c r="K477" s="7"/>
      <c r="L477" s="6">
        <f t="shared" si="25"/>
        <v>0</v>
      </c>
      <c r="M477" s="111">
        <f t="shared" si="26"/>
        <v>0</v>
      </c>
      <c r="N477" s="41">
        <f t="shared" si="22"/>
        <v>0</v>
      </c>
      <c r="O477" s="44">
        <f>IFERROR(VLOOKUP(A477,Stock!$A$5:$M$487,10,0),0)*Stock!F477</f>
        <v>0</v>
      </c>
      <c r="Q477" s="44">
        <f>IFERROR(VLOOKUP(A477,Stock!$A$5:$M$487,10,0),0)*Stock!M477</f>
        <v>0</v>
      </c>
    </row>
    <row r="478" spans="1:17" ht="18" customHeight="1" x14ac:dyDescent="0.2">
      <c r="A478" s="10"/>
      <c r="B478" s="9"/>
      <c r="C478" s="9"/>
      <c r="D478" s="9"/>
      <c r="E478" s="227"/>
      <c r="F478" s="191"/>
      <c r="G478" s="190">
        <f>SUMIF(Journal!$D$15:$D$446,$B$5:$B$487,Journal!$R$15:$R$446)</f>
        <v>0</v>
      </c>
      <c r="H478" s="50">
        <f>SUMIF(Journal!$D$15:$D$446,$B$5:$B$491,Journal!$J$15:$J$446)</f>
        <v>0</v>
      </c>
      <c r="I478" s="51">
        <f>SUMIF(Journal!$D$15:$D$446,$B$5:$B$491,Journal!$K$15:$K$446)</f>
        <v>0</v>
      </c>
      <c r="J478" s="8"/>
      <c r="K478" s="7"/>
      <c r="L478" s="6">
        <f t="shared" si="25"/>
        <v>0</v>
      </c>
      <c r="M478" s="111">
        <f t="shared" si="26"/>
        <v>0</v>
      </c>
      <c r="N478" s="41">
        <f t="shared" si="22"/>
        <v>0</v>
      </c>
      <c r="O478" s="44">
        <f>IFERROR(VLOOKUP(A478,Stock!$A$5:$M$487,10,0),0)*Stock!F478</f>
        <v>0</v>
      </c>
      <c r="Q478" s="44">
        <f>IFERROR(VLOOKUP(A478,Stock!$A$5:$M$487,10,0),0)*Stock!M478</f>
        <v>0</v>
      </c>
    </row>
    <row r="479" spans="1:17" ht="15" x14ac:dyDescent="0.2">
      <c r="A479" s="10"/>
      <c r="B479" s="9"/>
      <c r="C479" s="9"/>
      <c r="D479" s="9"/>
      <c r="E479" s="227"/>
      <c r="F479" s="191"/>
      <c r="G479" s="190">
        <f>SUMIF(Journal!$D$15:$D$446,$B$5:$B$487,Journal!$R$15:$R$446)</f>
        <v>0</v>
      </c>
      <c r="H479" s="50">
        <f>SUMIF(Journal!$D$15:$D$446,$B$5:$B$491,Journal!$J$15:$J$446)</f>
        <v>0</v>
      </c>
      <c r="I479" s="51">
        <f>SUMIF(Journal!$D$15:$D$446,$B$5:$B$491,Journal!$K$15:$K$446)</f>
        <v>0</v>
      </c>
      <c r="J479" s="8"/>
      <c r="K479" s="7"/>
      <c r="L479" s="6">
        <f t="shared" si="25"/>
        <v>0</v>
      </c>
      <c r="M479" s="111">
        <f t="shared" ref="M479:M486" si="27">F479-G479+H479-I479</f>
        <v>0</v>
      </c>
      <c r="N479" s="41">
        <f t="shared" si="22"/>
        <v>0</v>
      </c>
      <c r="O479" s="44">
        <f>IFERROR(VLOOKUP(A479,Stock!$A$5:$M$487,10,0),0)*Stock!F479</f>
        <v>0</v>
      </c>
      <c r="Q479" s="44">
        <f>IFERROR(VLOOKUP(A479,Stock!$A$5:$M$487,10,0),0)*Stock!M479</f>
        <v>0</v>
      </c>
    </row>
    <row r="480" spans="1:17" ht="18" customHeight="1" x14ac:dyDescent="0.2">
      <c r="A480" s="10"/>
      <c r="B480" s="9"/>
      <c r="C480" s="9"/>
      <c r="D480" s="9"/>
      <c r="E480" s="227"/>
      <c r="F480" s="191"/>
      <c r="G480" s="190">
        <f>SUMIF(Journal!$D$15:$D$446,$B$5:$B$487,Journal!$R$15:$R$446)</f>
        <v>0</v>
      </c>
      <c r="H480" s="50">
        <f>SUMIF(Journal!$D$15:$D$446,$B$5:$B$491,Journal!$J$15:$J$446)</f>
        <v>0</v>
      </c>
      <c r="I480" s="51">
        <f>SUMIF(Journal!$D$15:$D$446,$B$5:$B$491,Journal!$K$15:$K$446)</f>
        <v>0</v>
      </c>
      <c r="J480" s="8"/>
      <c r="K480" s="7"/>
      <c r="L480" s="6">
        <f t="shared" si="25"/>
        <v>0</v>
      </c>
      <c r="M480" s="111">
        <f t="shared" si="27"/>
        <v>0</v>
      </c>
      <c r="N480" s="41">
        <f t="shared" si="22"/>
        <v>0</v>
      </c>
      <c r="O480" s="44">
        <f>IFERROR(VLOOKUP(A480,Stock!$A$5:$M$487,10,0),0)*Stock!F480</f>
        <v>0</v>
      </c>
      <c r="Q480" s="44">
        <f>IFERROR(VLOOKUP(A480,Stock!$A$5:$M$487,10,0),0)*Stock!M480</f>
        <v>0</v>
      </c>
    </row>
    <row r="481" spans="1:17" ht="18" customHeight="1" x14ac:dyDescent="0.2">
      <c r="A481" s="10"/>
      <c r="B481" s="9"/>
      <c r="C481" s="9"/>
      <c r="D481" s="9"/>
      <c r="E481" s="227"/>
      <c r="F481" s="191"/>
      <c r="G481" s="190">
        <f>SUMIF(Journal!$D$15:$D$446,$B$5:$B$487,Journal!$R$15:$R$446)</f>
        <v>0</v>
      </c>
      <c r="H481" s="50">
        <f>SUMIF(Journal!$D$15:$D$446,$B$5:$B$491,Journal!$J$15:$J$446)</f>
        <v>0</v>
      </c>
      <c r="I481" s="51">
        <f>SUMIF(Journal!$D$15:$D$446,$B$5:$B$491,Journal!$K$15:$K$446)</f>
        <v>0</v>
      </c>
      <c r="J481" s="8"/>
      <c r="K481" s="7"/>
      <c r="L481" s="6">
        <f t="shared" si="25"/>
        <v>0</v>
      </c>
      <c r="M481" s="111">
        <f t="shared" si="27"/>
        <v>0</v>
      </c>
      <c r="N481" s="41">
        <f t="shared" si="22"/>
        <v>0</v>
      </c>
      <c r="O481" s="44">
        <f>IFERROR(VLOOKUP(A481,Stock!$A$5:$M$487,10,0),0)*Stock!F481</f>
        <v>0</v>
      </c>
      <c r="Q481" s="44">
        <f>IFERROR(VLOOKUP(A481,Stock!$A$5:$M$487,10,0),0)*Stock!M481</f>
        <v>0</v>
      </c>
    </row>
    <row r="482" spans="1:17" ht="18" customHeight="1" x14ac:dyDescent="0.2">
      <c r="A482" s="10"/>
      <c r="B482" s="9"/>
      <c r="C482" s="9"/>
      <c r="D482" s="9"/>
      <c r="E482" s="227"/>
      <c r="F482" s="191"/>
      <c r="G482" s="190">
        <f>SUMIF(Journal!$D$15:$D$446,$B$5:$B$487,Journal!$R$15:$R$446)</f>
        <v>0</v>
      </c>
      <c r="H482" s="50">
        <f>SUMIF(Journal!$D$15:$D$446,$B$5:$B$491,Journal!$J$15:$J$446)</f>
        <v>0</v>
      </c>
      <c r="I482" s="51">
        <f>SUMIF(Journal!$D$15:$D$446,$B$5:$B$491,Journal!$K$15:$K$446)</f>
        <v>0</v>
      </c>
      <c r="J482" s="8"/>
      <c r="K482" s="7"/>
      <c r="L482" s="6">
        <f t="shared" si="25"/>
        <v>0</v>
      </c>
      <c r="M482" s="111">
        <f t="shared" si="27"/>
        <v>0</v>
      </c>
      <c r="N482" s="41">
        <f t="shared" si="22"/>
        <v>0</v>
      </c>
      <c r="O482" s="44">
        <f>IFERROR(VLOOKUP(A482,Stock!$A$5:$M$487,10,0),0)*Stock!F482</f>
        <v>0</v>
      </c>
      <c r="Q482" s="44">
        <f>IFERROR(VLOOKUP(A482,Stock!$A$5:$M$487,10,0),0)*Stock!M482</f>
        <v>0</v>
      </c>
    </row>
    <row r="483" spans="1:17" ht="18" customHeight="1" x14ac:dyDescent="0.2">
      <c r="A483" s="10"/>
      <c r="B483" s="9"/>
      <c r="C483" s="9"/>
      <c r="D483" s="9"/>
      <c r="E483" s="227"/>
      <c r="F483" s="191"/>
      <c r="G483" s="190">
        <f>SUMIF(Journal!$D$15:$D$446,$B$5:$B$487,Journal!$R$15:$R$446)</f>
        <v>0</v>
      </c>
      <c r="H483" s="50">
        <f>SUMIF(Journal!$D$15:$D$446,$B$5:$B$491,Journal!$J$15:$J$446)</f>
        <v>0</v>
      </c>
      <c r="I483" s="51">
        <f>SUMIF(Journal!$D$15:$D$446,$B$5:$B$491,Journal!$K$15:$K$446)</f>
        <v>0</v>
      </c>
      <c r="J483" s="8"/>
      <c r="K483" s="7"/>
      <c r="L483" s="6">
        <f t="shared" si="25"/>
        <v>0</v>
      </c>
      <c r="M483" s="111">
        <f t="shared" si="27"/>
        <v>0</v>
      </c>
      <c r="N483" s="41">
        <f t="shared" si="22"/>
        <v>0</v>
      </c>
      <c r="O483" s="44">
        <f>IFERROR(VLOOKUP(A483,Stock!$A$5:$M$487,10,0),0)*Stock!F483</f>
        <v>0</v>
      </c>
      <c r="Q483" s="44">
        <f>IFERROR(VLOOKUP(A483,Stock!$A$5:$M$487,10,0),0)*Stock!M483</f>
        <v>0</v>
      </c>
    </row>
    <row r="484" spans="1:17" ht="18" customHeight="1" x14ac:dyDescent="0.2">
      <c r="A484" s="10"/>
      <c r="B484" s="9"/>
      <c r="C484" s="9"/>
      <c r="D484" s="9"/>
      <c r="E484" s="227"/>
      <c r="F484" s="191"/>
      <c r="G484" s="190">
        <f>SUMIF(Journal!$D$15:$D$446,$B$5:$B$487,Journal!$R$15:$R$446)</f>
        <v>0</v>
      </c>
      <c r="H484" s="50">
        <f>SUMIF(Journal!$D$15:$D$446,$B$5:$B$491,Journal!$J$15:$J$446)</f>
        <v>0</v>
      </c>
      <c r="I484" s="51">
        <f>SUMIF(Journal!$D$15:$D$446,$B$5:$B$491,Journal!$K$15:$K$446)</f>
        <v>0</v>
      </c>
      <c r="J484" s="8"/>
      <c r="K484" s="7"/>
      <c r="L484" s="6">
        <f t="shared" si="25"/>
        <v>0</v>
      </c>
      <c r="M484" s="111">
        <f t="shared" si="27"/>
        <v>0</v>
      </c>
      <c r="N484" s="41">
        <f t="shared" si="22"/>
        <v>0</v>
      </c>
      <c r="O484" s="44">
        <f>IFERROR(VLOOKUP(A484,Stock!$A$5:$M$487,10,0),0)*Stock!F484</f>
        <v>0</v>
      </c>
      <c r="Q484" s="44">
        <f>IFERROR(VLOOKUP(A484,Stock!$A$5:$M$487,10,0),0)*Stock!M484</f>
        <v>0</v>
      </c>
    </row>
    <row r="485" spans="1:17" ht="18" customHeight="1" x14ac:dyDescent="0.2">
      <c r="A485" s="10"/>
      <c r="B485" s="9"/>
      <c r="C485" s="9"/>
      <c r="D485" s="9"/>
      <c r="E485" s="227"/>
      <c r="F485" s="191"/>
      <c r="G485" s="190">
        <f>SUMIF(Journal!$D$15:$D$446,$B$5:$B$487,Journal!$R$15:$R$446)</f>
        <v>0</v>
      </c>
      <c r="H485" s="50">
        <f>SUMIF(Journal!$D$15:$D$446,$B$5:$B$491,Journal!$J$15:$J$446)</f>
        <v>0</v>
      </c>
      <c r="I485" s="51">
        <f>SUMIF(Journal!$D$15:$D$446,$B$5:$B$491,Journal!$K$15:$K$446)</f>
        <v>0</v>
      </c>
      <c r="J485" s="8"/>
      <c r="K485" s="7"/>
      <c r="L485" s="6">
        <f t="shared" si="25"/>
        <v>0</v>
      </c>
      <c r="M485" s="111">
        <f t="shared" si="27"/>
        <v>0</v>
      </c>
      <c r="N485" s="41">
        <f t="shared" si="22"/>
        <v>0</v>
      </c>
      <c r="O485" s="44">
        <f>IFERROR(VLOOKUP(A485,Stock!$A$5:$M$487,10,0),0)*Stock!F485</f>
        <v>0</v>
      </c>
      <c r="Q485" s="44">
        <f>IFERROR(VLOOKUP(A485,Stock!$A$5:$M$487,10,0),0)*Stock!M485</f>
        <v>0</v>
      </c>
    </row>
    <row r="486" spans="1:17" ht="18" customHeight="1" x14ac:dyDescent="0.2">
      <c r="A486" s="10"/>
      <c r="B486" s="9"/>
      <c r="C486" s="9"/>
      <c r="D486" s="9"/>
      <c r="E486" s="227"/>
      <c r="F486" s="191"/>
      <c r="G486" s="190">
        <f>SUMIF(Journal!$D$15:$D$446,$B$5:$B$487,Journal!$R$15:$R$446)</f>
        <v>0</v>
      </c>
      <c r="H486" s="50">
        <f>SUMIF(Journal!$D$15:$D$446,$B$5:$B$491,Journal!$J$15:$J$446)</f>
        <v>0</v>
      </c>
      <c r="I486" s="51">
        <f>SUMIF(Journal!$D$15:$D$446,$B$5:$B$491,Journal!$K$15:$K$446)</f>
        <v>0</v>
      </c>
      <c r="J486" s="8"/>
      <c r="K486" s="7"/>
      <c r="L486" s="6">
        <f t="shared" si="25"/>
        <v>0</v>
      </c>
      <c r="M486" s="111">
        <f t="shared" si="27"/>
        <v>0</v>
      </c>
      <c r="N486" s="41">
        <f t="shared" si="22"/>
        <v>0</v>
      </c>
      <c r="O486" s="44">
        <f>IFERROR(VLOOKUP(A486,Stock!$A$5:$M$487,10,0),0)*Stock!F486</f>
        <v>0</v>
      </c>
      <c r="Q486" s="44">
        <f>IFERROR(VLOOKUP(A486,Stock!$A$5:$M$487,10,0),0)*Stock!M486</f>
        <v>0</v>
      </c>
    </row>
    <row r="487" spans="1:17" ht="18" customHeight="1" x14ac:dyDescent="0.2">
      <c r="A487" s="10"/>
      <c r="B487" s="9"/>
      <c r="C487" s="9"/>
      <c r="D487" s="9"/>
      <c r="E487" s="227"/>
      <c r="F487" s="191"/>
      <c r="G487" s="190">
        <f>SUMIF(Journal!$D$15:$D$446,$B$5:$B$487,Journal!$R$15:$R$446)</f>
        <v>0</v>
      </c>
      <c r="H487" s="50">
        <f>SUMIF(Journal!$D$15:$D$446,$B$5:$B$491,Journal!$J$15:$J$446)</f>
        <v>0</v>
      </c>
      <c r="I487" s="51">
        <f>SUMIF(Journal!$D$15:$D$446,$B$5:$B$491,Journal!$K$15:$K$446)</f>
        <v>0</v>
      </c>
      <c r="J487" s="8"/>
      <c r="K487" s="7"/>
      <c r="L487" s="6">
        <f t="shared" si="25"/>
        <v>0</v>
      </c>
      <c r="M487" s="111">
        <f>F487-G487+H487-I487</f>
        <v>0</v>
      </c>
      <c r="N487" s="41">
        <f t="shared" si="22"/>
        <v>0</v>
      </c>
      <c r="O487" s="44">
        <f>IFERROR(VLOOKUP(A487,Stock!$A$5:$M$487,10,0),0)*Stock!F487</f>
        <v>0</v>
      </c>
      <c r="Q487" s="44">
        <f>IFERROR(VLOOKUP(A487,Stock!$A$5:$M$487,10,0),0)*Stock!M487</f>
        <v>0</v>
      </c>
    </row>
  </sheetData>
  <sheetProtection sheet="1" objects="1" scenarios="1" formatCells="0" formatColumns="0" formatRows="0" insertColumns="0" insertRows="0" deleteColumns="0" deleteRows="0" sort="0" autoFilter="0"/>
  <autoFilter ref="A4:M463"/>
  <customSheetViews>
    <customSheetView guid="{B7AE221C-404E-4A5E-ACC6-14739526CE23}" scale="95" showPageBreaks="1" showGridLines="0" printArea="1" showAutoFilter="1">
      <pane ySplit="4" topLeftCell="A398" activePane="bottomLeft" state="frozen"/>
      <selection pane="bottomLeft" activeCell="H402" sqref="H402"/>
      <pageMargins left="3.937007874015748E-2" right="3.937007874015748E-2" top="0.35433070866141736" bottom="0.35433070866141736" header="0.19685039370078741" footer="0.19685039370078741"/>
      <printOptions horizontalCentered="1" verticalCentered="1"/>
      <pageSetup paperSize="9" orientation="landscape" r:id="rId1"/>
      <headerFooter>
        <oddHeader>&amp;L&amp;"-,Gras"&amp;K05+000SRCM SUISSE</oddHeader>
        <oddFooter>&amp;R&amp;P</oddFooter>
      </headerFooter>
      <autoFilter ref="A4:M420"/>
    </customSheetView>
  </customSheetViews>
  <mergeCells count="2">
    <mergeCell ref="D1:E1"/>
    <mergeCell ref="D2:E2"/>
  </mergeCells>
  <conditionalFormatting sqref="M5:M487 F5:F487">
    <cfRule type="cellIs" dxfId="7" priority="6" operator="lessThanOrEqual">
      <formula>0</formula>
    </cfRule>
  </conditionalFormatting>
  <printOptions horizontalCentered="1" verticalCentered="1"/>
  <pageMargins left="3.937007874015748E-2" right="3.937007874015748E-2" top="0.35433070866141736" bottom="0.35433070866141736" header="0.19685039370078741" footer="0.19685039370078741"/>
  <pageSetup paperSize="9" orientation="landscape" r:id="rId2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B1:T463"/>
  <sheetViews>
    <sheetView showGridLines="0" tabSelected="1" zoomScale="110" zoomScaleNormal="110" workbookViewId="0">
      <pane ySplit="13" topLeftCell="A14" activePane="bottomLeft" state="frozen"/>
      <selection pane="bottomLeft" activeCell="M15" sqref="M15"/>
    </sheetView>
  </sheetViews>
  <sheetFormatPr baseColWidth="10" defaultColWidth="11.5703125" defaultRowHeight="12.75" x14ac:dyDescent="0.2"/>
  <cols>
    <col min="1" max="1" width="5.7109375" style="1" customWidth="1"/>
    <col min="2" max="2" width="9.85546875" style="1" bestFit="1" customWidth="1"/>
    <col min="3" max="3" width="6.42578125" style="18" bestFit="1" customWidth="1"/>
    <col min="4" max="4" width="54.140625" style="136" customWidth="1"/>
    <col min="5" max="5" width="6" style="5" customWidth="1"/>
    <col min="6" max="6" width="13.42578125" style="137" customWidth="1"/>
    <col min="7" max="7" width="6" style="1" customWidth="1"/>
    <col min="8" max="8" width="13.42578125" style="1" customWidth="1"/>
    <col min="9" max="9" width="4.7109375" style="1" hidden="1" customWidth="1"/>
    <col min="10" max="11" width="4.7109375" style="1" customWidth="1"/>
    <col min="12" max="12" width="9.5703125" style="1" bestFit="1" customWidth="1"/>
    <col min="13" max="13" width="8.140625" style="1" bestFit="1" customWidth="1"/>
    <col min="14" max="14" width="9.5703125" style="1" hidden="1" customWidth="1"/>
    <col min="15" max="15" width="11.42578125" style="1" customWidth="1"/>
    <col min="16" max="16" width="11.42578125" style="1" hidden="1" customWidth="1"/>
    <col min="17" max="18" width="11.5703125" style="1" hidden="1" customWidth="1"/>
    <col min="19" max="19" width="11.5703125" style="1" customWidth="1"/>
    <col min="20" max="16384" width="11.5703125" style="1"/>
  </cols>
  <sheetData>
    <row r="1" spans="2:20" ht="14.25" customHeight="1" x14ac:dyDescent="0.2"/>
    <row r="2" spans="2:20" ht="14.25" customHeight="1" x14ac:dyDescent="0.2"/>
    <row r="3" spans="2:20" ht="36.75" customHeight="1" x14ac:dyDescent="0.2">
      <c r="B3" s="214"/>
      <c r="C3" s="214"/>
      <c r="D3" s="138"/>
      <c r="E3" s="139"/>
      <c r="F3" s="139"/>
      <c r="G3" s="139"/>
      <c r="H3" s="140"/>
      <c r="I3" s="141"/>
      <c r="J3" s="141"/>
      <c r="K3" s="219"/>
      <c r="L3" s="219"/>
      <c r="M3" s="141"/>
    </row>
    <row r="4" spans="2:20" ht="9.75" customHeight="1" x14ac:dyDescent="0.2"/>
    <row r="5" spans="2:20" ht="18" customHeight="1" x14ac:dyDescent="0.2">
      <c r="D5" s="142" t="s">
        <v>99</v>
      </c>
      <c r="F5" s="47">
        <f>Stock!F2</f>
        <v>50</v>
      </c>
      <c r="G5" s="143"/>
      <c r="H5" s="48">
        <f>Stock!O4</f>
        <v>250</v>
      </c>
      <c r="I5" s="215"/>
      <c r="J5" s="216"/>
      <c r="K5" s="216"/>
    </row>
    <row r="6" spans="2:20" ht="6.75" customHeight="1" x14ac:dyDescent="0.2"/>
    <row r="7" spans="2:20" ht="18" customHeight="1" x14ac:dyDescent="0.2">
      <c r="D7" s="144" t="s">
        <v>84</v>
      </c>
      <c r="E7" s="145"/>
      <c r="F7" s="45">
        <f>SUM(Journal!$I$15:$I$446)</f>
        <v>13</v>
      </c>
      <c r="G7" s="143"/>
      <c r="H7" s="46">
        <f>SUM(Journal!$F$15:$F$446)</f>
        <v>20</v>
      </c>
      <c r="I7" s="129">
        <f>SUM(Journal!$H$15:$H$446)</f>
        <v>36</v>
      </c>
      <c r="K7" s="220">
        <f>SUM(Journal!$H$15:$H$446)</f>
        <v>36</v>
      </c>
      <c r="L7" s="221"/>
    </row>
    <row r="8" spans="2:20" ht="18" customHeight="1" x14ac:dyDescent="0.2">
      <c r="D8" s="146" t="s">
        <v>101</v>
      </c>
      <c r="E8" s="147"/>
      <c r="F8" s="114">
        <f>SUM(J15:J446)</f>
        <v>3</v>
      </c>
      <c r="G8" s="143"/>
      <c r="H8" s="116">
        <f>SUM(P15:P446)</f>
        <v>15</v>
      </c>
      <c r="I8" s="217"/>
      <c r="J8" s="217"/>
      <c r="K8" s="217"/>
    </row>
    <row r="9" spans="2:20" ht="18" customHeight="1" x14ac:dyDescent="0.2">
      <c r="D9" s="148" t="s">
        <v>85</v>
      </c>
      <c r="E9" s="149"/>
      <c r="F9" s="115">
        <f>SUM(K15:K446)</f>
        <v>15</v>
      </c>
      <c r="G9" s="143"/>
      <c r="H9" s="117">
        <f>SUM(Q15:Q446)</f>
        <v>75</v>
      </c>
      <c r="I9" s="218"/>
      <c r="J9" s="218"/>
      <c r="K9" s="218"/>
    </row>
    <row r="10" spans="2:20" ht="6.75" customHeight="1" x14ac:dyDescent="0.2">
      <c r="D10" s="150"/>
      <c r="E10" s="151"/>
      <c r="F10" s="205"/>
      <c r="G10" s="152"/>
      <c r="H10" s="205"/>
      <c r="I10" s="205"/>
      <c r="J10" s="205"/>
      <c r="K10" s="205"/>
    </row>
    <row r="11" spans="2:20" ht="18" customHeight="1" x14ac:dyDescent="0.2">
      <c r="D11" s="142" t="s">
        <v>100</v>
      </c>
      <c r="F11" s="47">
        <f>F5-F7+F8-F9</f>
        <v>25</v>
      </c>
      <c r="G11" s="143"/>
      <c r="H11" s="48">
        <f>Stock!L2</f>
        <v>125</v>
      </c>
      <c r="I11" s="209"/>
      <c r="J11" s="210"/>
      <c r="K11" s="222">
        <f>H5-H7+H8-H9</f>
        <v>170</v>
      </c>
      <c r="L11" s="222"/>
    </row>
    <row r="12" spans="2:20" x14ac:dyDescent="0.2">
      <c r="F12" s="153"/>
      <c r="I12" s="4"/>
      <c r="J12" s="4"/>
      <c r="K12" s="4"/>
      <c r="L12" s="4"/>
      <c r="M12" s="4"/>
      <c r="O12" s="4"/>
      <c r="P12" s="4"/>
      <c r="Q12" s="4"/>
      <c r="R12" s="4"/>
      <c r="S12" s="4"/>
    </row>
    <row r="13" spans="2:20" s="154" customFormat="1" ht="73.5" customHeight="1" x14ac:dyDescent="0.2">
      <c r="B13" s="177" t="s">
        <v>19</v>
      </c>
      <c r="C13" s="182" t="s">
        <v>26</v>
      </c>
      <c r="D13" s="171" t="s">
        <v>12</v>
      </c>
      <c r="E13" s="178" t="s">
        <v>105</v>
      </c>
      <c r="F13" s="172"/>
      <c r="G13" s="178" t="s">
        <v>106</v>
      </c>
      <c r="H13" s="172"/>
      <c r="I13" s="170" t="s">
        <v>81</v>
      </c>
      <c r="J13" s="179" t="s">
        <v>102</v>
      </c>
      <c r="K13" s="180" t="s">
        <v>86</v>
      </c>
      <c r="L13" s="181" t="s">
        <v>80</v>
      </c>
      <c r="M13" s="173" t="s">
        <v>73</v>
      </c>
      <c r="P13" s="155" t="s">
        <v>98</v>
      </c>
      <c r="Q13" s="156" t="s">
        <v>86</v>
      </c>
      <c r="R13" s="157" t="s">
        <v>104</v>
      </c>
      <c r="S13" s="158" t="s">
        <v>0</v>
      </c>
    </row>
    <row r="14" spans="2:20" s="154" customFormat="1" ht="6.75" customHeight="1" x14ac:dyDescent="0.2">
      <c r="B14" s="159"/>
      <c r="C14" s="16"/>
      <c r="D14" s="160"/>
      <c r="E14" s="161"/>
      <c r="F14" s="153"/>
      <c r="G14" s="159"/>
      <c r="H14" s="159"/>
      <c r="I14" s="162"/>
      <c r="J14" s="162"/>
      <c r="K14" s="162"/>
      <c r="L14" s="162"/>
      <c r="M14" s="162"/>
      <c r="P14" s="163"/>
    </row>
    <row r="15" spans="2:20" s="143" customFormat="1" ht="18" customHeight="1" x14ac:dyDescent="0.2">
      <c r="B15" s="164">
        <v>41985</v>
      </c>
      <c r="C15" s="165">
        <v>1</v>
      </c>
      <c r="D15" s="27" t="str">
        <f>IF(C15="","",IFERROR(VLOOKUP(C15,Stock!$A$5:$K$487,2,FALSE),0))</f>
        <v>Livre 1</v>
      </c>
      <c r="E15" s="166">
        <v>4</v>
      </c>
      <c r="F15" s="29">
        <f>IFERROR(VLOOKUP(C15,Stock!$A$5:$M$487,10,0),0)*Journal!E15</f>
        <v>20</v>
      </c>
      <c r="G15" s="166"/>
      <c r="H15" s="30">
        <f>IFERROR(VLOOKUP(C15,Stock!$A$5:$K$487,11,FALSE),0)*Journal!$G15</f>
        <v>0</v>
      </c>
      <c r="I15" s="28">
        <f t="shared" ref="I15:I73" si="0">E15+G15</f>
        <v>4</v>
      </c>
      <c r="J15" s="165"/>
      <c r="K15" s="176"/>
      <c r="L15" s="167"/>
      <c r="M15" s="113">
        <f>IF(C15="","",VLOOKUP(C15,Stock!$A$5:$M$487,13,0))</f>
        <v>25</v>
      </c>
      <c r="N15" s="175" t="s">
        <v>79</v>
      </c>
      <c r="O15" s="232">
        <v>46</v>
      </c>
      <c r="P15" s="42">
        <f>IFERROR(VLOOKUP(C15,Stock!$A$5:$M$487,10,0),0)*Journal!J15</f>
        <v>0</v>
      </c>
      <c r="Q15" s="131">
        <f>IFERROR(VLOOKUP(C15,Stock!$A$5:$M$487,10,0),0)*Journal!K15</f>
        <v>0</v>
      </c>
      <c r="R15" s="130">
        <f t="shared" ref="R15:R73" si="1">E15+G15</f>
        <v>4</v>
      </c>
      <c r="S15" s="233" t="s">
        <v>144</v>
      </c>
      <c r="T15" s="234">
        <f>50-4</f>
        <v>46</v>
      </c>
    </row>
    <row r="16" spans="2:20" s="143" customFormat="1" ht="18" customHeight="1" x14ac:dyDescent="0.2">
      <c r="B16" s="164">
        <v>41985</v>
      </c>
      <c r="C16" s="165">
        <v>1</v>
      </c>
      <c r="D16" s="27" t="str">
        <f>IF(C16="","",IFERROR(VLOOKUP(C16,Stock!$A$5:$K$487,2,FALSE),0))</f>
        <v>Livre 1</v>
      </c>
      <c r="E16" s="166"/>
      <c r="F16" s="29">
        <f>IFERROR(VLOOKUP(C16,Stock!$A$5:$M$487,10,0),0)*Journal!E16</f>
        <v>0</v>
      </c>
      <c r="G16" s="166">
        <v>9</v>
      </c>
      <c r="H16" s="30">
        <f>IFERROR(VLOOKUP(C16,Stock!$A$5:$K$487,11,FALSE),0)*Journal!$G16</f>
        <v>36</v>
      </c>
      <c r="I16" s="28">
        <f t="shared" si="0"/>
        <v>9</v>
      </c>
      <c r="J16" s="165"/>
      <c r="K16" s="176"/>
      <c r="L16" s="167"/>
      <c r="M16" s="113">
        <f>IF(C16="","",VLOOKUP(C16,Stock!$A$5:$M$487,13,0))</f>
        <v>25</v>
      </c>
      <c r="N16" s="174" t="s">
        <v>78</v>
      </c>
      <c r="O16" s="232">
        <v>37</v>
      </c>
      <c r="P16" s="42">
        <f>IFERROR(VLOOKUP(C16,Stock!$A$5:$M$487,10,0),0)*Journal!J16</f>
        <v>0</v>
      </c>
      <c r="Q16" s="131">
        <f>IFERROR(VLOOKUP(C16,Stock!$A$5:$M$487,10,0),0)*Journal!K16</f>
        <v>0</v>
      </c>
      <c r="R16" s="130">
        <f t="shared" si="1"/>
        <v>9</v>
      </c>
      <c r="S16" s="233" t="s">
        <v>145</v>
      </c>
      <c r="T16" s="234">
        <f>T15-9</f>
        <v>37</v>
      </c>
    </row>
    <row r="17" spans="2:20" s="143" customFormat="1" ht="18" customHeight="1" x14ac:dyDescent="0.2">
      <c r="B17" s="164">
        <v>41985</v>
      </c>
      <c r="C17" s="165">
        <v>1</v>
      </c>
      <c r="D17" s="27" t="str">
        <f>IF(C17="","",IFERROR(VLOOKUP(C17,Stock!$A$5:$K$487,2,FALSE),0))</f>
        <v>Livre 1</v>
      </c>
      <c r="E17" s="166"/>
      <c r="F17" s="29">
        <f>IFERROR(VLOOKUP(C17,Stock!$A$5:$M$487,10,0),0)*Journal!E17</f>
        <v>0</v>
      </c>
      <c r="G17" s="166"/>
      <c r="H17" s="30">
        <f>IFERROR(VLOOKUP(C17,Stock!$A$5:$K$487,11,FALSE),0)*Journal!$G17</f>
        <v>0</v>
      </c>
      <c r="I17" s="28">
        <f t="shared" si="0"/>
        <v>0</v>
      </c>
      <c r="J17" s="165">
        <v>3</v>
      </c>
      <c r="K17" s="176"/>
      <c r="L17" s="167"/>
      <c r="M17" s="113">
        <f>IF(C17="","",VLOOKUP(C17,Stock!$A$5:$M$487,13,0))</f>
        <v>25</v>
      </c>
      <c r="N17" s="174" t="s">
        <v>77</v>
      </c>
      <c r="O17" s="232">
        <v>40</v>
      </c>
      <c r="P17" s="42">
        <f>IFERROR(VLOOKUP(C17,Stock!$A$5:$M$487,10,0),0)*Journal!J17</f>
        <v>15</v>
      </c>
      <c r="Q17" s="131">
        <f>IFERROR(VLOOKUP(C17,Stock!$A$5:$M$487,10,0),0)*Journal!K17</f>
        <v>0</v>
      </c>
      <c r="R17" s="130">
        <f t="shared" si="1"/>
        <v>0</v>
      </c>
      <c r="S17" s="233" t="s">
        <v>143</v>
      </c>
      <c r="T17" s="234">
        <f>T16+J17</f>
        <v>40</v>
      </c>
    </row>
    <row r="18" spans="2:20" s="143" customFormat="1" ht="18" customHeight="1" x14ac:dyDescent="0.2">
      <c r="B18" s="164">
        <v>41985</v>
      </c>
      <c r="C18" s="165">
        <v>1</v>
      </c>
      <c r="D18" s="27" t="str">
        <f>IF(C18="","",IFERROR(VLOOKUP(C18,Stock!$A$5:$K$487,2,FALSE),0))</f>
        <v>Livre 1</v>
      </c>
      <c r="E18" s="166"/>
      <c r="F18" s="29">
        <f>IFERROR(VLOOKUP(C18,Stock!$A$5:$M$487,10,0),0)*Journal!E18</f>
        <v>0</v>
      </c>
      <c r="G18" s="166"/>
      <c r="H18" s="30">
        <f>IFERROR(VLOOKUP(C18,Stock!$A$5:$K$487,11,FALSE),0)*Journal!$G18</f>
        <v>0</v>
      </c>
      <c r="I18" s="28">
        <f t="shared" si="0"/>
        <v>0</v>
      </c>
      <c r="J18" s="165"/>
      <c r="K18" s="176">
        <v>15</v>
      </c>
      <c r="L18" s="167"/>
      <c r="M18" s="113">
        <f>IF(C18="","",VLOOKUP(C18,Stock!$A$5:$M$487,13,0))</f>
        <v>25</v>
      </c>
      <c r="N18" s="175" t="s">
        <v>103</v>
      </c>
      <c r="O18" s="232">
        <v>25</v>
      </c>
      <c r="P18" s="42">
        <f>IFERROR(VLOOKUP(C18,Stock!$A$5:$M$487,10,0),0)*Journal!J18</f>
        <v>0</v>
      </c>
      <c r="Q18" s="131">
        <f>IFERROR(VLOOKUP(C18,Stock!$A$5:$M$487,10,0),0)*Journal!K18</f>
        <v>75</v>
      </c>
      <c r="R18" s="130">
        <f t="shared" si="1"/>
        <v>0</v>
      </c>
      <c r="S18" s="233" t="s">
        <v>146</v>
      </c>
      <c r="T18" s="234">
        <f>T17-K18</f>
        <v>25</v>
      </c>
    </row>
    <row r="19" spans="2:20" s="143" customFormat="1" ht="18" customHeight="1" x14ac:dyDescent="0.2">
      <c r="B19" s="164"/>
      <c r="C19" s="165"/>
      <c r="D19" s="27" t="str">
        <f>IF(C19="","",IFERROR(VLOOKUP(C19,Stock!$A$5:$K$487,2,FALSE),0))</f>
        <v/>
      </c>
      <c r="E19" s="166"/>
      <c r="F19" s="29">
        <f>IFERROR(VLOOKUP(C19,Stock!$A$5:$M$487,10,0),0)*Journal!E19</f>
        <v>0</v>
      </c>
      <c r="G19" s="166"/>
      <c r="H19" s="30">
        <f>IFERROR(VLOOKUP(C19,Stock!$A$5:$K$487,11,FALSE),0)*Journal!$G19</f>
        <v>0</v>
      </c>
      <c r="I19" s="28">
        <f t="shared" si="0"/>
        <v>0</v>
      </c>
      <c r="J19" s="165"/>
      <c r="K19" s="176"/>
      <c r="L19" s="167"/>
      <c r="M19" s="113" t="str">
        <f>IF(C19="","",VLOOKUP(C19,Stock!$A$5:$M$487,13,0))</f>
        <v/>
      </c>
      <c r="N19" s="174" t="s">
        <v>76</v>
      </c>
      <c r="O19" s="231"/>
      <c r="P19" s="42">
        <f>IFERROR(VLOOKUP(C19,Stock!$A$5:$M$487,10,0),0)*Journal!J19</f>
        <v>0</v>
      </c>
      <c r="Q19" s="131">
        <f>IFERROR(VLOOKUP(C19,Stock!$A$5:$M$487,10,0),0)*Journal!K19</f>
        <v>0</v>
      </c>
      <c r="R19" s="130">
        <f t="shared" si="1"/>
        <v>0</v>
      </c>
    </row>
    <row r="20" spans="2:20" s="143" customFormat="1" ht="18" customHeight="1" x14ac:dyDescent="0.2">
      <c r="B20" s="164"/>
      <c r="C20" s="165"/>
      <c r="D20" s="27" t="str">
        <f>IF(C20="","",IFERROR(VLOOKUP(C20,Stock!$A$5:$K$487,2,FALSE),0))</f>
        <v/>
      </c>
      <c r="E20" s="166"/>
      <c r="F20" s="29">
        <f>IFERROR(VLOOKUP(C20,Stock!$A$5:$M$487,10,0),0)*Journal!E20</f>
        <v>0</v>
      </c>
      <c r="G20" s="166"/>
      <c r="H20" s="30">
        <f>IFERROR(VLOOKUP(C20,Stock!$A$5:$K$487,11,FALSE),0)*Journal!$G20</f>
        <v>0</v>
      </c>
      <c r="I20" s="28">
        <f t="shared" si="0"/>
        <v>0</v>
      </c>
      <c r="J20" s="165"/>
      <c r="K20" s="176"/>
      <c r="L20" s="167"/>
      <c r="M20" s="113" t="str">
        <f>IF(C20="","",VLOOKUP(C20,Stock!$A$5:$M$487,13,0))</f>
        <v/>
      </c>
      <c r="O20" s="231"/>
      <c r="P20" s="42">
        <f>IFERROR(VLOOKUP(C20,Stock!$A$5:$M$487,10,0),0)*Journal!J20</f>
        <v>0</v>
      </c>
      <c r="Q20" s="131">
        <f>IFERROR(VLOOKUP(C20,Stock!$A$5:$M$487,10,0),0)*Journal!K20</f>
        <v>0</v>
      </c>
      <c r="R20" s="130">
        <f t="shared" si="1"/>
        <v>0</v>
      </c>
    </row>
    <row r="21" spans="2:20" s="143" customFormat="1" ht="18" customHeight="1" x14ac:dyDescent="0.2">
      <c r="B21" s="164"/>
      <c r="C21" s="165"/>
      <c r="D21" s="27" t="str">
        <f>IF(C21="","",IFERROR(VLOOKUP(C21,Stock!$A$5:$K$487,2,FALSE),0))</f>
        <v/>
      </c>
      <c r="E21" s="166"/>
      <c r="F21" s="29">
        <f>IFERROR(VLOOKUP(C21,Stock!$A$5:$M$487,10,0),0)*Journal!E21</f>
        <v>0</v>
      </c>
      <c r="G21" s="166"/>
      <c r="H21" s="30">
        <f>IFERROR(VLOOKUP(C21,Stock!$A$5:$K$487,11,FALSE),0)*Journal!$G21</f>
        <v>0</v>
      </c>
      <c r="I21" s="28">
        <f t="shared" si="0"/>
        <v>0</v>
      </c>
      <c r="J21" s="165"/>
      <c r="K21" s="176"/>
      <c r="L21" s="167"/>
      <c r="M21" s="113" t="str">
        <f>IF(C21="","",VLOOKUP(C21,Stock!$A$5:$M$487,13,0))</f>
        <v/>
      </c>
      <c r="O21" s="231"/>
      <c r="P21" s="42">
        <f>IFERROR(VLOOKUP(C21,Stock!$A$5:$M$487,10,0),0)*Journal!J21</f>
        <v>0</v>
      </c>
      <c r="Q21" s="131">
        <f>IFERROR(VLOOKUP(C21,Stock!$A$5:$M$487,10,0),0)*Journal!K21</f>
        <v>0</v>
      </c>
      <c r="R21" s="130">
        <f t="shared" si="1"/>
        <v>0</v>
      </c>
    </row>
    <row r="22" spans="2:20" s="143" customFormat="1" ht="18" customHeight="1" x14ac:dyDescent="0.2">
      <c r="B22" s="164"/>
      <c r="C22" s="165"/>
      <c r="D22" s="27" t="str">
        <f>IF(C22="","",IFERROR(VLOOKUP(C22,Stock!$A$5:$K$487,2,FALSE),0))</f>
        <v/>
      </c>
      <c r="E22" s="166"/>
      <c r="F22" s="29">
        <f>IFERROR(VLOOKUP(C22,Stock!$A$5:$M$487,10,0),0)*Journal!E22</f>
        <v>0</v>
      </c>
      <c r="G22" s="166"/>
      <c r="H22" s="30">
        <f>IFERROR(VLOOKUP(C22,Stock!$A$5:$K$487,11,FALSE),0)*Journal!$G22</f>
        <v>0</v>
      </c>
      <c r="I22" s="28">
        <f t="shared" si="0"/>
        <v>0</v>
      </c>
      <c r="J22" s="165"/>
      <c r="K22" s="176"/>
      <c r="L22" s="167"/>
      <c r="M22" s="113" t="str">
        <f>IF(C22="","",VLOOKUP(C22,Stock!$A$5:$M$487,13,0))</f>
        <v/>
      </c>
      <c r="P22" s="42">
        <f>IFERROR(VLOOKUP(C22,Stock!$A$5:$M$487,10,0),0)*Journal!J22</f>
        <v>0</v>
      </c>
      <c r="Q22" s="131">
        <f>IFERROR(VLOOKUP(C22,Stock!$A$5:$M$487,10,0),0)*Journal!K22</f>
        <v>0</v>
      </c>
      <c r="R22" s="130">
        <f t="shared" si="1"/>
        <v>0</v>
      </c>
    </row>
    <row r="23" spans="2:20" s="143" customFormat="1" ht="18" customHeight="1" x14ac:dyDescent="0.2">
      <c r="B23" s="164"/>
      <c r="C23" s="165"/>
      <c r="D23" s="27" t="str">
        <f>IF(C23="","",IFERROR(VLOOKUP(C23,Stock!$A$5:$K$487,2,FALSE),0))</f>
        <v/>
      </c>
      <c r="E23" s="166"/>
      <c r="F23" s="29">
        <f>IFERROR(VLOOKUP(C23,Stock!$A$5:$M$487,10,0),0)*Journal!E23</f>
        <v>0</v>
      </c>
      <c r="G23" s="166"/>
      <c r="H23" s="30">
        <f>IFERROR(VLOOKUP(C23,Stock!$A$5:$K$487,11,FALSE),0)*Journal!$G23</f>
        <v>0</v>
      </c>
      <c r="I23" s="28">
        <f t="shared" si="0"/>
        <v>0</v>
      </c>
      <c r="J23" s="165"/>
      <c r="K23" s="176"/>
      <c r="L23" s="167"/>
      <c r="M23" s="113" t="str">
        <f>IF(C23="","",VLOOKUP(C23,Stock!$A$5:$M$487,13,0))</f>
        <v/>
      </c>
      <c r="P23" s="42">
        <f>IFERROR(VLOOKUP(C23,Stock!$A$5:$M$487,10,0),0)*Journal!J23</f>
        <v>0</v>
      </c>
      <c r="Q23" s="131">
        <f>IFERROR(VLOOKUP(C23,Stock!$A$5:$M$487,10,0),0)*Journal!K23</f>
        <v>0</v>
      </c>
      <c r="R23" s="130">
        <f t="shared" si="1"/>
        <v>0</v>
      </c>
    </row>
    <row r="24" spans="2:20" s="143" customFormat="1" ht="18" customHeight="1" x14ac:dyDescent="0.2">
      <c r="B24" s="164"/>
      <c r="C24" s="165"/>
      <c r="D24" s="27" t="str">
        <f>IF(C24="","",IFERROR(VLOOKUP(C24,Stock!$A$5:$K$487,2,FALSE),0))</f>
        <v/>
      </c>
      <c r="E24" s="166"/>
      <c r="F24" s="29">
        <f>IFERROR(VLOOKUP(C24,Stock!$A$5:$M$487,10,0),0)*Journal!E24</f>
        <v>0</v>
      </c>
      <c r="G24" s="166"/>
      <c r="H24" s="30">
        <f>IFERROR(VLOOKUP(C24,Stock!$A$5:$K$487,11,FALSE),0)*Journal!$G24</f>
        <v>0</v>
      </c>
      <c r="I24" s="28">
        <f t="shared" si="0"/>
        <v>0</v>
      </c>
      <c r="J24" s="165"/>
      <c r="K24" s="176"/>
      <c r="L24" s="167"/>
      <c r="M24" s="113" t="str">
        <f>IF(C24="","",VLOOKUP(C24,Stock!$A$5:$M$487,13,0))</f>
        <v/>
      </c>
      <c r="P24" s="42">
        <f>IFERROR(VLOOKUP(C24,Stock!$A$5:$M$487,10,0),0)*Journal!J24</f>
        <v>0</v>
      </c>
      <c r="Q24" s="131">
        <f>IFERROR(VLOOKUP(C24,Stock!$A$5:$M$487,10,0),0)*Journal!K24</f>
        <v>0</v>
      </c>
      <c r="R24" s="130">
        <f t="shared" si="1"/>
        <v>0</v>
      </c>
    </row>
    <row r="25" spans="2:20" s="143" customFormat="1" ht="18" customHeight="1" x14ac:dyDescent="0.2">
      <c r="B25" s="164"/>
      <c r="C25" s="165"/>
      <c r="D25" s="27" t="str">
        <f>IF(C25="","",IFERROR(VLOOKUP(C25,Stock!$A$5:$K$487,2,FALSE),0))</f>
        <v/>
      </c>
      <c r="E25" s="166"/>
      <c r="F25" s="29">
        <f>IFERROR(VLOOKUP(C25,Stock!$A$5:$M$487,10,0),0)*Journal!E25</f>
        <v>0</v>
      </c>
      <c r="G25" s="166"/>
      <c r="H25" s="30">
        <f>IFERROR(VLOOKUP(C25,Stock!$A$5:$K$487,11,FALSE),0)*Journal!$G25</f>
        <v>0</v>
      </c>
      <c r="I25" s="28">
        <f t="shared" si="0"/>
        <v>0</v>
      </c>
      <c r="J25" s="165"/>
      <c r="K25" s="176"/>
      <c r="L25" s="167"/>
      <c r="M25" s="113" t="str">
        <f>IF(C25="","",VLOOKUP(C25,Stock!$A$5:$M$487,13,0))</f>
        <v/>
      </c>
      <c r="P25" s="42">
        <f>IFERROR(VLOOKUP(C25,Stock!$A$5:$M$487,10,0),0)*Journal!J25</f>
        <v>0</v>
      </c>
      <c r="Q25" s="131">
        <f>IFERROR(VLOOKUP(C25,Stock!$A$5:$M$487,10,0),0)*Journal!K25</f>
        <v>0</v>
      </c>
      <c r="R25" s="130">
        <f t="shared" si="1"/>
        <v>0</v>
      </c>
    </row>
    <row r="26" spans="2:20" s="143" customFormat="1" ht="18" customHeight="1" x14ac:dyDescent="0.2">
      <c r="B26" s="164"/>
      <c r="C26" s="165"/>
      <c r="D26" s="27" t="str">
        <f>IF(C26="","",IFERROR(VLOOKUP(C26,Stock!$A$5:$K$487,2,FALSE),0))</f>
        <v/>
      </c>
      <c r="E26" s="166"/>
      <c r="F26" s="29">
        <f>IFERROR(VLOOKUP(C26,Stock!$A$5:$M$487,10,0),0)*Journal!E26</f>
        <v>0</v>
      </c>
      <c r="G26" s="166"/>
      <c r="H26" s="30">
        <f>IFERROR(VLOOKUP(C26,Stock!$A$5:$K$487,11,FALSE),0)*Journal!$G26</f>
        <v>0</v>
      </c>
      <c r="I26" s="28">
        <f t="shared" si="0"/>
        <v>0</v>
      </c>
      <c r="J26" s="165"/>
      <c r="K26" s="176"/>
      <c r="L26" s="167"/>
      <c r="M26" s="113" t="str">
        <f>IF(C26="","",VLOOKUP(C26,Stock!$A$5:$M$487,13,0))</f>
        <v/>
      </c>
      <c r="P26" s="42">
        <f>IFERROR(VLOOKUP(C26,Stock!$A$5:$M$487,10,0),0)*Journal!J26</f>
        <v>0</v>
      </c>
      <c r="Q26" s="131">
        <f>IFERROR(VLOOKUP(C26,Stock!$A$5:$M$487,10,0),0)*Journal!K26</f>
        <v>0</v>
      </c>
      <c r="R26" s="130">
        <f t="shared" si="1"/>
        <v>0</v>
      </c>
    </row>
    <row r="27" spans="2:20" s="143" customFormat="1" ht="18" customHeight="1" x14ac:dyDescent="0.2">
      <c r="B27" s="164"/>
      <c r="C27" s="165"/>
      <c r="D27" s="27" t="str">
        <f>IF(C27="","",IFERROR(VLOOKUP(C27,Stock!$A$5:$K$487,2,FALSE),0))</f>
        <v/>
      </c>
      <c r="E27" s="166"/>
      <c r="F27" s="29">
        <f>IFERROR(VLOOKUP(C27,Stock!$A$5:$M$487,10,0),0)*Journal!E27</f>
        <v>0</v>
      </c>
      <c r="G27" s="166"/>
      <c r="H27" s="30">
        <f>IFERROR(VLOOKUP(C27,Stock!$A$5:$K$487,11,FALSE),0)*Journal!$G27</f>
        <v>0</v>
      </c>
      <c r="I27" s="28">
        <f t="shared" si="0"/>
        <v>0</v>
      </c>
      <c r="J27" s="165"/>
      <c r="K27" s="176"/>
      <c r="L27" s="167"/>
      <c r="M27" s="113" t="str">
        <f>IF(C27="","",VLOOKUP(C27,Stock!$A$5:$M$487,13,0))</f>
        <v/>
      </c>
      <c r="P27" s="42">
        <f>IFERROR(VLOOKUP(C27,Stock!$A$5:$M$487,10,0),0)*Journal!J27</f>
        <v>0</v>
      </c>
      <c r="Q27" s="131">
        <f>IFERROR(VLOOKUP(C27,Stock!$A$5:$M$487,10,0),0)*Journal!K27</f>
        <v>0</v>
      </c>
      <c r="R27" s="130">
        <f t="shared" si="1"/>
        <v>0</v>
      </c>
    </row>
    <row r="28" spans="2:20" s="143" customFormat="1" ht="18" customHeight="1" x14ac:dyDescent="0.2">
      <c r="B28" s="164"/>
      <c r="C28" s="165"/>
      <c r="D28" s="27" t="str">
        <f>IF(C28="","",IFERROR(VLOOKUP(C28,Stock!$A$5:$K$487,2,FALSE),0))</f>
        <v/>
      </c>
      <c r="E28" s="166"/>
      <c r="F28" s="29">
        <f>IFERROR(VLOOKUP(C28,Stock!$A$5:$M$487,10,0),0)*Journal!E28</f>
        <v>0</v>
      </c>
      <c r="G28" s="166"/>
      <c r="H28" s="30">
        <f>IFERROR(VLOOKUP(C28,Stock!$A$5:$K$487,11,FALSE),0)*Journal!$G28</f>
        <v>0</v>
      </c>
      <c r="I28" s="28">
        <f t="shared" si="0"/>
        <v>0</v>
      </c>
      <c r="J28" s="165"/>
      <c r="K28" s="176"/>
      <c r="L28" s="167"/>
      <c r="M28" s="113" t="str">
        <f>IF(C28="","",VLOOKUP(C28,Stock!$A$5:$M$487,13,0))</f>
        <v/>
      </c>
      <c r="P28" s="42">
        <f>IFERROR(VLOOKUP(C28,Stock!$A$5:$M$487,10,0),0)*Journal!J28</f>
        <v>0</v>
      </c>
      <c r="Q28" s="131">
        <f>IFERROR(VLOOKUP(C28,Stock!$A$5:$M$487,10,0),0)*Journal!K28</f>
        <v>0</v>
      </c>
      <c r="R28" s="130">
        <f t="shared" si="1"/>
        <v>0</v>
      </c>
    </row>
    <row r="29" spans="2:20" s="143" customFormat="1" ht="18" customHeight="1" x14ac:dyDescent="0.2">
      <c r="B29" s="164"/>
      <c r="C29" s="165"/>
      <c r="D29" s="27" t="str">
        <f>IF(C29="","",IFERROR(VLOOKUP(C29,Stock!$A$5:$K$487,2,FALSE),0))</f>
        <v/>
      </c>
      <c r="E29" s="166"/>
      <c r="F29" s="29">
        <f>IFERROR(VLOOKUP(C29,Stock!$A$5:$M$487,10,0),0)*Journal!E29</f>
        <v>0</v>
      </c>
      <c r="G29" s="166"/>
      <c r="H29" s="30">
        <f>IFERROR(VLOOKUP(C29,Stock!$A$5:$K$487,11,FALSE),0)*Journal!$G29</f>
        <v>0</v>
      </c>
      <c r="I29" s="28">
        <f t="shared" si="0"/>
        <v>0</v>
      </c>
      <c r="J29" s="165"/>
      <c r="K29" s="176"/>
      <c r="L29" s="167"/>
      <c r="M29" s="113" t="str">
        <f>IF(C29="","",VLOOKUP(C29,Stock!$A$5:$M$487,13,0))</f>
        <v/>
      </c>
      <c r="P29" s="42">
        <f>IFERROR(VLOOKUP(C29,Stock!$A$5:$M$487,10,0),0)*Journal!J29</f>
        <v>0</v>
      </c>
      <c r="Q29" s="131">
        <f>IFERROR(VLOOKUP(C29,Stock!$A$5:$M$487,10,0),0)*Journal!K29</f>
        <v>0</v>
      </c>
      <c r="R29" s="130">
        <f t="shared" si="1"/>
        <v>0</v>
      </c>
    </row>
    <row r="30" spans="2:20" s="143" customFormat="1" ht="18" customHeight="1" x14ac:dyDescent="0.2">
      <c r="B30" s="164"/>
      <c r="C30" s="165"/>
      <c r="D30" s="27" t="str">
        <f>IF(C30="","",IFERROR(VLOOKUP(C30,Stock!$A$5:$K$487,2,FALSE),0))</f>
        <v/>
      </c>
      <c r="E30" s="166"/>
      <c r="F30" s="29">
        <f>IFERROR(VLOOKUP(C30,Stock!$A$5:$M$487,10,0),0)*Journal!E30</f>
        <v>0</v>
      </c>
      <c r="G30" s="166"/>
      <c r="H30" s="30">
        <f>IFERROR(VLOOKUP(C30,Stock!$A$5:$K$487,11,FALSE),0)*Journal!$G30</f>
        <v>0</v>
      </c>
      <c r="I30" s="28">
        <f t="shared" si="0"/>
        <v>0</v>
      </c>
      <c r="J30" s="165"/>
      <c r="K30" s="176"/>
      <c r="L30" s="167"/>
      <c r="M30" s="113" t="str">
        <f>IF(C30="","",VLOOKUP(C30,Stock!$A$5:$M$487,13,0))</f>
        <v/>
      </c>
      <c r="P30" s="42">
        <f>IFERROR(VLOOKUP(C30,Stock!$A$5:$M$487,10,0),0)*Journal!J30</f>
        <v>0</v>
      </c>
      <c r="Q30" s="131">
        <f>IFERROR(VLOOKUP(C30,Stock!$A$5:$M$487,10,0),0)*Journal!K30</f>
        <v>0</v>
      </c>
      <c r="R30" s="130">
        <f t="shared" si="1"/>
        <v>0</v>
      </c>
    </row>
    <row r="31" spans="2:20" s="143" customFormat="1" ht="18" customHeight="1" x14ac:dyDescent="0.2">
      <c r="B31" s="164"/>
      <c r="C31" s="165"/>
      <c r="D31" s="27" t="str">
        <f>IF(C31="","",IFERROR(VLOOKUP(C31,Stock!$A$5:$K$487,2,FALSE),0))</f>
        <v/>
      </c>
      <c r="E31" s="166"/>
      <c r="F31" s="29">
        <f>IFERROR(VLOOKUP(C31,Stock!$A$5:$M$487,10,0),0)*Journal!E31</f>
        <v>0</v>
      </c>
      <c r="G31" s="166"/>
      <c r="H31" s="30">
        <f>IFERROR(VLOOKUP(C31,Stock!$A$5:$K$487,11,FALSE),0)*Journal!$G31</f>
        <v>0</v>
      </c>
      <c r="I31" s="28">
        <f t="shared" si="0"/>
        <v>0</v>
      </c>
      <c r="J31" s="165"/>
      <c r="K31" s="176"/>
      <c r="L31" s="167"/>
      <c r="M31" s="113" t="str">
        <f>IF(C31="","",VLOOKUP(C31,Stock!$A$5:$M$487,13,0))</f>
        <v/>
      </c>
      <c r="P31" s="42">
        <f>IFERROR(VLOOKUP(C31,Stock!$A$5:$M$487,10,0),0)*Journal!J31</f>
        <v>0</v>
      </c>
      <c r="Q31" s="131">
        <f>IFERROR(VLOOKUP(C31,Stock!$A$5:$M$487,10,0),0)*Journal!K31</f>
        <v>0</v>
      </c>
      <c r="R31" s="130">
        <f t="shared" si="1"/>
        <v>0</v>
      </c>
    </row>
    <row r="32" spans="2:20" s="143" customFormat="1" ht="18" customHeight="1" x14ac:dyDescent="0.2">
      <c r="B32" s="164"/>
      <c r="C32" s="165"/>
      <c r="D32" s="27" t="str">
        <f>IF(C32="","",IFERROR(VLOOKUP(C32,Stock!$A$5:$K$487,2,FALSE),0))</f>
        <v/>
      </c>
      <c r="E32" s="166"/>
      <c r="F32" s="29">
        <f>IFERROR(VLOOKUP(C32,Stock!$A$5:$M$487,10,0),0)*Journal!E32</f>
        <v>0</v>
      </c>
      <c r="G32" s="166"/>
      <c r="H32" s="30">
        <f>IFERROR(VLOOKUP(C32,Stock!$A$5:$K$487,11,FALSE),0)*Journal!$G32</f>
        <v>0</v>
      </c>
      <c r="I32" s="28">
        <f t="shared" si="0"/>
        <v>0</v>
      </c>
      <c r="J32" s="165"/>
      <c r="K32" s="176"/>
      <c r="L32" s="167"/>
      <c r="M32" s="113" t="str">
        <f>IF(C32="","",VLOOKUP(C32,Stock!$A$5:$M$487,13,0))</f>
        <v/>
      </c>
      <c r="P32" s="42">
        <f>IFERROR(VLOOKUP(C32,Stock!$A$5:$M$487,10,0),0)*Journal!J32</f>
        <v>0</v>
      </c>
      <c r="Q32" s="131">
        <f>IFERROR(VLOOKUP(C32,Stock!$A$5:$M$487,10,0),0)*Journal!K32</f>
        <v>0</v>
      </c>
      <c r="R32" s="130">
        <f t="shared" si="1"/>
        <v>0</v>
      </c>
    </row>
    <row r="33" spans="2:18" s="143" customFormat="1" ht="18" customHeight="1" x14ac:dyDescent="0.2">
      <c r="B33" s="164"/>
      <c r="C33" s="165"/>
      <c r="D33" s="27" t="str">
        <f>IF(C33="","",IFERROR(VLOOKUP(C33,Stock!$A$5:$K$487,2,FALSE),0))</f>
        <v/>
      </c>
      <c r="E33" s="166"/>
      <c r="F33" s="29">
        <f>IFERROR(VLOOKUP(C33,Stock!$A$5:$M$487,10,0),0)*Journal!E33</f>
        <v>0</v>
      </c>
      <c r="G33" s="166"/>
      <c r="H33" s="30">
        <f>IFERROR(VLOOKUP(C33,Stock!$A$5:$K$487,11,FALSE),0)*Journal!$G33</f>
        <v>0</v>
      </c>
      <c r="I33" s="28">
        <f t="shared" si="0"/>
        <v>0</v>
      </c>
      <c r="J33" s="165"/>
      <c r="K33" s="176"/>
      <c r="L33" s="167"/>
      <c r="M33" s="113" t="str">
        <f>IF(C33="","",VLOOKUP(C33,Stock!$A$5:$M$487,13,0))</f>
        <v/>
      </c>
      <c r="P33" s="42">
        <f>IFERROR(VLOOKUP(C33,Stock!$A$5:$M$487,10,0),0)*Journal!J33</f>
        <v>0</v>
      </c>
      <c r="Q33" s="131">
        <f>IFERROR(VLOOKUP(C33,Stock!$A$5:$M$487,10,0),0)*Journal!K33</f>
        <v>0</v>
      </c>
      <c r="R33" s="130">
        <f t="shared" si="1"/>
        <v>0</v>
      </c>
    </row>
    <row r="34" spans="2:18" s="143" customFormat="1" ht="18" customHeight="1" x14ac:dyDescent="0.2">
      <c r="B34" s="164"/>
      <c r="C34" s="165"/>
      <c r="D34" s="27" t="str">
        <f>IF(C34="","",IFERROR(VLOOKUP(C34,Stock!$A$5:$K$487,2,FALSE),0))</f>
        <v/>
      </c>
      <c r="E34" s="166"/>
      <c r="F34" s="29">
        <f>IFERROR(VLOOKUP(C34,Stock!$A$5:$M$487,10,0),0)*Journal!E34</f>
        <v>0</v>
      </c>
      <c r="G34" s="166"/>
      <c r="H34" s="30">
        <f>IFERROR(VLOOKUP(C34,Stock!$A$5:$K$487,11,FALSE),0)*Journal!$G34</f>
        <v>0</v>
      </c>
      <c r="I34" s="28">
        <f t="shared" si="0"/>
        <v>0</v>
      </c>
      <c r="J34" s="165"/>
      <c r="K34" s="176"/>
      <c r="L34" s="167"/>
      <c r="M34" s="113" t="str">
        <f>IF(C34="","",VLOOKUP(C34,Stock!$A$5:$M$487,13,0))</f>
        <v/>
      </c>
      <c r="P34" s="42">
        <f>IFERROR(VLOOKUP(C34,Stock!$A$5:$M$487,10,0),0)*Journal!J34</f>
        <v>0</v>
      </c>
      <c r="Q34" s="131">
        <f>IFERROR(VLOOKUP(C34,Stock!$A$5:$M$487,10,0),0)*Journal!K34</f>
        <v>0</v>
      </c>
      <c r="R34" s="130">
        <f t="shared" si="1"/>
        <v>0</v>
      </c>
    </row>
    <row r="35" spans="2:18" s="143" customFormat="1" ht="18" customHeight="1" x14ac:dyDescent="0.2">
      <c r="B35" s="164"/>
      <c r="C35" s="165"/>
      <c r="D35" s="27" t="str">
        <f>IF(C35="","",IFERROR(VLOOKUP(C35,Stock!$A$5:$K$487,2,FALSE),0))</f>
        <v/>
      </c>
      <c r="E35" s="166"/>
      <c r="F35" s="29">
        <f>IFERROR(VLOOKUP(C35,Stock!$A$5:$M$487,10,0),0)*Journal!E35</f>
        <v>0</v>
      </c>
      <c r="G35" s="166"/>
      <c r="H35" s="30">
        <f>IFERROR(VLOOKUP(C35,Stock!$A$5:$K$487,11,FALSE),0)*Journal!$G35</f>
        <v>0</v>
      </c>
      <c r="I35" s="28">
        <f t="shared" si="0"/>
        <v>0</v>
      </c>
      <c r="J35" s="165"/>
      <c r="K35" s="176"/>
      <c r="L35" s="167"/>
      <c r="M35" s="113" t="str">
        <f>IF(C35="","",VLOOKUP(C35,Stock!$A$5:$M$487,13,0))</f>
        <v/>
      </c>
      <c r="P35" s="42">
        <f>IFERROR(VLOOKUP(C35,Stock!$A$5:$M$487,10,0),0)*Journal!J35</f>
        <v>0</v>
      </c>
      <c r="Q35" s="131">
        <f>IFERROR(VLOOKUP(C35,Stock!$A$5:$M$487,10,0),0)*Journal!K35</f>
        <v>0</v>
      </c>
      <c r="R35" s="130">
        <f t="shared" si="1"/>
        <v>0</v>
      </c>
    </row>
    <row r="36" spans="2:18" s="143" customFormat="1" ht="18" customHeight="1" x14ac:dyDescent="0.2">
      <c r="B36" s="164"/>
      <c r="C36" s="165"/>
      <c r="D36" s="27" t="str">
        <f>IF(C36="","",IFERROR(VLOOKUP(C36,Stock!$A$5:$K$487,2,FALSE),0))</f>
        <v/>
      </c>
      <c r="E36" s="166"/>
      <c r="F36" s="29">
        <f>IFERROR(VLOOKUP(C36,Stock!$A$5:$M$487,10,0),0)*Journal!E36</f>
        <v>0</v>
      </c>
      <c r="G36" s="166"/>
      <c r="H36" s="30">
        <f>IFERROR(VLOOKUP(C36,Stock!$A$5:$K$487,11,FALSE),0)*Journal!$G36</f>
        <v>0</v>
      </c>
      <c r="I36" s="28">
        <f t="shared" si="0"/>
        <v>0</v>
      </c>
      <c r="J36" s="165"/>
      <c r="K36" s="176"/>
      <c r="L36" s="167"/>
      <c r="M36" s="113" t="str">
        <f>IF(C36="","",VLOOKUP(C36,Stock!$A$5:$M$487,13,0))</f>
        <v/>
      </c>
      <c r="P36" s="42">
        <f>IFERROR(VLOOKUP(C36,Stock!$A$5:$M$487,10,0),0)*Journal!J36</f>
        <v>0</v>
      </c>
      <c r="Q36" s="131">
        <f>IFERROR(VLOOKUP(C36,Stock!$A$5:$M$487,10,0),0)*Journal!K36</f>
        <v>0</v>
      </c>
      <c r="R36" s="130">
        <f t="shared" si="1"/>
        <v>0</v>
      </c>
    </row>
    <row r="37" spans="2:18" s="143" customFormat="1" ht="18" customHeight="1" x14ac:dyDescent="0.2">
      <c r="B37" s="164"/>
      <c r="C37" s="165"/>
      <c r="D37" s="27" t="str">
        <f>IF(C37="","",IFERROR(VLOOKUP(C37,Stock!$A$5:$K$487,2,FALSE),0))</f>
        <v/>
      </c>
      <c r="E37" s="166"/>
      <c r="F37" s="29">
        <f>IFERROR(VLOOKUP(C37,Stock!$A$5:$M$487,10,0),0)*Journal!E37</f>
        <v>0</v>
      </c>
      <c r="G37" s="166"/>
      <c r="H37" s="30">
        <f>IFERROR(VLOOKUP(C37,Stock!$A$5:$K$487,11,FALSE),0)*Journal!$G37</f>
        <v>0</v>
      </c>
      <c r="I37" s="28">
        <f t="shared" si="0"/>
        <v>0</v>
      </c>
      <c r="J37" s="165"/>
      <c r="K37" s="176"/>
      <c r="L37" s="167"/>
      <c r="M37" s="113" t="str">
        <f>IF(C37="","",VLOOKUP(C37,Stock!$A$5:$M$487,13,0))</f>
        <v/>
      </c>
      <c r="P37" s="42">
        <f>IFERROR(VLOOKUP(C37,Stock!$A$5:$M$487,10,0),0)*Journal!J37</f>
        <v>0</v>
      </c>
      <c r="Q37" s="131">
        <f>IFERROR(VLOOKUP(C37,Stock!$A$5:$M$487,10,0),0)*Journal!K37</f>
        <v>0</v>
      </c>
      <c r="R37" s="130">
        <f t="shared" si="1"/>
        <v>0</v>
      </c>
    </row>
    <row r="38" spans="2:18" s="143" customFormat="1" ht="18" customHeight="1" x14ac:dyDescent="0.2">
      <c r="B38" s="164"/>
      <c r="C38" s="165"/>
      <c r="D38" s="27" t="str">
        <f>IF(C38="","",IFERROR(VLOOKUP(C38,Stock!$A$5:$K$487,2,FALSE),0))</f>
        <v/>
      </c>
      <c r="E38" s="166"/>
      <c r="F38" s="29">
        <f>IFERROR(VLOOKUP(C38,Stock!$A$5:$M$487,10,0),0)*Journal!E38</f>
        <v>0</v>
      </c>
      <c r="G38" s="166"/>
      <c r="H38" s="30">
        <f>IFERROR(VLOOKUP(C38,Stock!$A$5:$K$487,11,FALSE),0)*Journal!$G38</f>
        <v>0</v>
      </c>
      <c r="I38" s="28">
        <f t="shared" si="0"/>
        <v>0</v>
      </c>
      <c r="J38" s="165"/>
      <c r="K38" s="176"/>
      <c r="L38" s="167"/>
      <c r="M38" s="113" t="str">
        <f>IF(C38="","",VLOOKUP(C38,Stock!$A$5:$M$487,13,0))</f>
        <v/>
      </c>
      <c r="P38" s="42">
        <f>IFERROR(VLOOKUP(C38,Stock!$A$5:$M$487,10,0),0)*Journal!J38</f>
        <v>0</v>
      </c>
      <c r="Q38" s="131">
        <f>IFERROR(VLOOKUP(C38,Stock!$A$5:$M$487,10,0),0)*Journal!K38</f>
        <v>0</v>
      </c>
      <c r="R38" s="130">
        <f t="shared" si="1"/>
        <v>0</v>
      </c>
    </row>
    <row r="39" spans="2:18" s="143" customFormat="1" ht="18" customHeight="1" x14ac:dyDescent="0.2">
      <c r="B39" s="164"/>
      <c r="C39" s="165"/>
      <c r="D39" s="27" t="str">
        <f>IF(C39="","",IFERROR(VLOOKUP(C39,Stock!$A$5:$K$487,2,FALSE),0))</f>
        <v/>
      </c>
      <c r="E39" s="166"/>
      <c r="F39" s="29">
        <f>IFERROR(VLOOKUP(C39,Stock!$A$5:$M$487,10,0),0)*Journal!E39</f>
        <v>0</v>
      </c>
      <c r="G39" s="166"/>
      <c r="H39" s="30">
        <f>IFERROR(VLOOKUP(C39,Stock!$A$5:$K$487,11,FALSE),0)*Journal!$G39</f>
        <v>0</v>
      </c>
      <c r="I39" s="28">
        <f t="shared" si="0"/>
        <v>0</v>
      </c>
      <c r="J39" s="165"/>
      <c r="K39" s="176"/>
      <c r="L39" s="167"/>
      <c r="M39" s="113" t="str">
        <f>IF(C39="","",VLOOKUP(C39,Stock!$A$5:$M$487,13,0))</f>
        <v/>
      </c>
      <c r="P39" s="42">
        <f>IFERROR(VLOOKUP(C39,Stock!$A$5:$M$487,10,0),0)*Journal!J39</f>
        <v>0</v>
      </c>
      <c r="Q39" s="131">
        <f>IFERROR(VLOOKUP(C39,Stock!$A$5:$M$487,10,0),0)*Journal!K39</f>
        <v>0</v>
      </c>
      <c r="R39" s="130">
        <f t="shared" si="1"/>
        <v>0</v>
      </c>
    </row>
    <row r="40" spans="2:18" s="143" customFormat="1" ht="18" customHeight="1" x14ac:dyDescent="0.2">
      <c r="B40" s="164"/>
      <c r="C40" s="165"/>
      <c r="D40" s="27" t="str">
        <f>IF(C40="","",IFERROR(VLOOKUP(C40,Stock!$A$5:$K$487,2,FALSE),0))</f>
        <v/>
      </c>
      <c r="E40" s="166"/>
      <c r="F40" s="29">
        <f>IFERROR(VLOOKUP(C40,Stock!$A$5:$M$487,10,0),0)*Journal!E40</f>
        <v>0</v>
      </c>
      <c r="G40" s="166"/>
      <c r="H40" s="30">
        <f>IFERROR(VLOOKUP(C40,Stock!$A$5:$K$487,11,FALSE),0)*Journal!$G40</f>
        <v>0</v>
      </c>
      <c r="I40" s="28">
        <f t="shared" si="0"/>
        <v>0</v>
      </c>
      <c r="J40" s="165"/>
      <c r="K40" s="176"/>
      <c r="L40" s="167"/>
      <c r="M40" s="113" t="str">
        <f>IF(C40="","",VLOOKUP(C40,Stock!$A$5:$M$487,13,0))</f>
        <v/>
      </c>
      <c r="P40" s="42">
        <f>IFERROR(VLOOKUP(C40,Stock!$A$5:$M$487,10,0),0)*Journal!J40</f>
        <v>0</v>
      </c>
      <c r="Q40" s="131">
        <f>IFERROR(VLOOKUP(C40,Stock!$A$5:$M$487,10,0),0)*Journal!K40</f>
        <v>0</v>
      </c>
      <c r="R40" s="130">
        <f t="shared" si="1"/>
        <v>0</v>
      </c>
    </row>
    <row r="41" spans="2:18" s="143" customFormat="1" ht="18" customHeight="1" x14ac:dyDescent="0.2">
      <c r="B41" s="164"/>
      <c r="C41" s="165"/>
      <c r="D41" s="27" t="str">
        <f>IF(C41="","",IFERROR(VLOOKUP(C41,Stock!$A$5:$K$487,2,FALSE),0))</f>
        <v/>
      </c>
      <c r="E41" s="166"/>
      <c r="F41" s="29">
        <f>IFERROR(VLOOKUP(C41,Stock!$A$5:$M$487,10,0),0)*Journal!E41</f>
        <v>0</v>
      </c>
      <c r="G41" s="166"/>
      <c r="H41" s="30">
        <f>IFERROR(VLOOKUP(C41,Stock!$A$5:$K$487,11,FALSE),0)*Journal!$G41</f>
        <v>0</v>
      </c>
      <c r="I41" s="28">
        <f t="shared" si="0"/>
        <v>0</v>
      </c>
      <c r="J41" s="165"/>
      <c r="K41" s="176"/>
      <c r="L41" s="167"/>
      <c r="M41" s="113" t="str">
        <f>IF(C41="","",VLOOKUP(C41,Stock!$A$5:$M$487,13,0))</f>
        <v/>
      </c>
      <c r="P41" s="42">
        <f>IFERROR(VLOOKUP(C41,Stock!$A$5:$M$487,10,0),0)*Journal!J41</f>
        <v>0</v>
      </c>
      <c r="Q41" s="131">
        <f>IFERROR(VLOOKUP(C41,Stock!$A$5:$M$487,10,0),0)*Journal!K41</f>
        <v>0</v>
      </c>
      <c r="R41" s="130">
        <f t="shared" si="1"/>
        <v>0</v>
      </c>
    </row>
    <row r="42" spans="2:18" s="143" customFormat="1" ht="18" customHeight="1" x14ac:dyDescent="0.2">
      <c r="B42" s="164"/>
      <c r="C42" s="165"/>
      <c r="D42" s="27" t="str">
        <f>IF(C42="","",IFERROR(VLOOKUP(C42,Stock!$A$5:$K$487,2,FALSE),0))</f>
        <v/>
      </c>
      <c r="E42" s="166"/>
      <c r="F42" s="29">
        <f>IFERROR(VLOOKUP(C42,Stock!$A$5:$M$487,10,0),0)*Journal!E42</f>
        <v>0</v>
      </c>
      <c r="G42" s="166"/>
      <c r="H42" s="30">
        <f>IFERROR(VLOOKUP(C42,Stock!$A$5:$K$487,11,FALSE),0)*Journal!$G42</f>
        <v>0</v>
      </c>
      <c r="I42" s="28">
        <f t="shared" si="0"/>
        <v>0</v>
      </c>
      <c r="J42" s="165"/>
      <c r="K42" s="176"/>
      <c r="L42" s="167"/>
      <c r="M42" s="113" t="str">
        <f>IF(C42="","",VLOOKUP(C42,Stock!$A$5:$M$487,13,0))</f>
        <v/>
      </c>
      <c r="P42" s="42">
        <f>IFERROR(VLOOKUP(C42,Stock!$A$5:$M$487,10,0),0)*Journal!J42</f>
        <v>0</v>
      </c>
      <c r="Q42" s="131">
        <f>IFERROR(VLOOKUP(C42,Stock!$A$5:$M$487,10,0),0)*Journal!K42</f>
        <v>0</v>
      </c>
      <c r="R42" s="130">
        <f t="shared" si="1"/>
        <v>0</v>
      </c>
    </row>
    <row r="43" spans="2:18" s="143" customFormat="1" ht="18" customHeight="1" x14ac:dyDescent="0.2">
      <c r="B43" s="164"/>
      <c r="C43" s="165"/>
      <c r="D43" s="27" t="str">
        <f>IF(C43="","",IFERROR(VLOOKUP(C43,Stock!$A$5:$K$487,2,FALSE),0))</f>
        <v/>
      </c>
      <c r="E43" s="166"/>
      <c r="F43" s="29">
        <f>IFERROR(VLOOKUP(C43,Stock!$A$5:$M$487,10,0),0)*Journal!E43</f>
        <v>0</v>
      </c>
      <c r="G43" s="166"/>
      <c r="H43" s="30">
        <f>IFERROR(VLOOKUP(C43,Stock!$A$5:$K$487,11,FALSE),0)*Journal!$G43</f>
        <v>0</v>
      </c>
      <c r="I43" s="28">
        <f t="shared" si="0"/>
        <v>0</v>
      </c>
      <c r="J43" s="165"/>
      <c r="K43" s="176"/>
      <c r="L43" s="167"/>
      <c r="M43" s="113" t="str">
        <f>IF(C43="","",VLOOKUP(C43,Stock!$A$5:$M$487,13,0))</f>
        <v/>
      </c>
      <c r="P43" s="42">
        <f>IFERROR(VLOOKUP(C43,Stock!$A$5:$M$487,10,0),0)*Journal!J43</f>
        <v>0</v>
      </c>
      <c r="Q43" s="131">
        <f>IFERROR(VLOOKUP(C43,Stock!$A$5:$M$487,10,0),0)*Journal!K43</f>
        <v>0</v>
      </c>
      <c r="R43" s="130">
        <f t="shared" si="1"/>
        <v>0</v>
      </c>
    </row>
    <row r="44" spans="2:18" s="143" customFormat="1" ht="18" customHeight="1" x14ac:dyDescent="0.2">
      <c r="B44" s="164"/>
      <c r="C44" s="165"/>
      <c r="D44" s="27" t="str">
        <f>IF(C44="","",IFERROR(VLOOKUP(C44,Stock!$A$5:$K$487,2,FALSE),0))</f>
        <v/>
      </c>
      <c r="E44" s="166"/>
      <c r="F44" s="29">
        <f>IFERROR(VLOOKUP(C44,Stock!$A$5:$M$487,10,0),0)*Journal!E44</f>
        <v>0</v>
      </c>
      <c r="G44" s="166"/>
      <c r="H44" s="30">
        <f>IFERROR(VLOOKUP(C44,Stock!$A$5:$K$487,11,FALSE),0)*Journal!$G44</f>
        <v>0</v>
      </c>
      <c r="I44" s="28">
        <f t="shared" si="0"/>
        <v>0</v>
      </c>
      <c r="J44" s="165"/>
      <c r="K44" s="176"/>
      <c r="L44" s="167"/>
      <c r="M44" s="113" t="str">
        <f>IF(C44="","",VLOOKUP(C44,Stock!$A$5:$M$487,13,0))</f>
        <v/>
      </c>
      <c r="P44" s="42">
        <f>IFERROR(VLOOKUP(C44,Stock!$A$5:$M$487,10,0),0)*Journal!J44</f>
        <v>0</v>
      </c>
      <c r="Q44" s="131">
        <f>IFERROR(VLOOKUP(C44,Stock!$A$5:$M$487,10,0),0)*Journal!K44</f>
        <v>0</v>
      </c>
      <c r="R44" s="130">
        <f t="shared" si="1"/>
        <v>0</v>
      </c>
    </row>
    <row r="45" spans="2:18" s="143" customFormat="1" ht="18" customHeight="1" x14ac:dyDescent="0.2">
      <c r="B45" s="164"/>
      <c r="C45" s="165"/>
      <c r="D45" s="27" t="str">
        <f>IF(C45="","",IFERROR(VLOOKUP(C45,Stock!$A$5:$K$487,2,FALSE),0))</f>
        <v/>
      </c>
      <c r="E45" s="166"/>
      <c r="F45" s="29">
        <f>IFERROR(VLOOKUP(C45,Stock!$A$5:$M$487,10,0),0)*Journal!E45</f>
        <v>0</v>
      </c>
      <c r="G45" s="166"/>
      <c r="H45" s="30">
        <f>IFERROR(VLOOKUP(C45,Stock!$A$5:$K$487,11,FALSE),0)*Journal!$G45</f>
        <v>0</v>
      </c>
      <c r="I45" s="28">
        <f t="shared" si="0"/>
        <v>0</v>
      </c>
      <c r="J45" s="165"/>
      <c r="K45" s="176"/>
      <c r="L45" s="167"/>
      <c r="M45" s="113" t="str">
        <f>IF(C45="","",VLOOKUP(C45,Stock!$A$5:$M$487,13,0))</f>
        <v/>
      </c>
      <c r="P45" s="42">
        <f>IFERROR(VLOOKUP(C45,Stock!$A$5:$M$487,10,0),0)*Journal!J45</f>
        <v>0</v>
      </c>
      <c r="Q45" s="131">
        <f>IFERROR(VLOOKUP(C45,Stock!$A$5:$M$487,10,0),0)*Journal!K45</f>
        <v>0</v>
      </c>
      <c r="R45" s="130">
        <f t="shared" si="1"/>
        <v>0</v>
      </c>
    </row>
    <row r="46" spans="2:18" s="143" customFormat="1" ht="18" customHeight="1" x14ac:dyDescent="0.2">
      <c r="B46" s="164"/>
      <c r="C46" s="165"/>
      <c r="D46" s="27" t="str">
        <f>IF(C46="","",IFERROR(VLOOKUP(C46,Stock!$A$5:$K$487,2,FALSE),0))</f>
        <v/>
      </c>
      <c r="E46" s="166"/>
      <c r="F46" s="29">
        <f>IFERROR(VLOOKUP(C46,Stock!$A$5:$M$487,10,0),0)*Journal!E46</f>
        <v>0</v>
      </c>
      <c r="G46" s="166"/>
      <c r="H46" s="30">
        <f>IFERROR(VLOOKUP(C46,Stock!$A$5:$K$487,11,FALSE),0)*Journal!$G46</f>
        <v>0</v>
      </c>
      <c r="I46" s="28">
        <f t="shared" si="0"/>
        <v>0</v>
      </c>
      <c r="J46" s="165"/>
      <c r="K46" s="176"/>
      <c r="L46" s="167"/>
      <c r="M46" s="113" t="str">
        <f>IF(C46="","",VLOOKUP(C46,Stock!$A$5:$M$487,13,0))</f>
        <v/>
      </c>
      <c r="P46" s="42">
        <f>IFERROR(VLOOKUP(C46,Stock!$A$5:$M$487,10,0),0)*Journal!J46</f>
        <v>0</v>
      </c>
      <c r="Q46" s="131">
        <f>IFERROR(VLOOKUP(C46,Stock!$A$5:$M$487,10,0),0)*Journal!K46</f>
        <v>0</v>
      </c>
      <c r="R46" s="130">
        <f t="shared" si="1"/>
        <v>0</v>
      </c>
    </row>
    <row r="47" spans="2:18" s="143" customFormat="1" ht="18" customHeight="1" x14ac:dyDescent="0.2">
      <c r="B47" s="164"/>
      <c r="C47" s="165"/>
      <c r="D47" s="27" t="str">
        <f>IF(C47="","",IFERROR(VLOOKUP(C47,Stock!$A$5:$K$487,2,FALSE),0))</f>
        <v/>
      </c>
      <c r="E47" s="166"/>
      <c r="F47" s="29">
        <f>IFERROR(VLOOKUP(C47,Stock!$A$5:$M$487,10,0),0)*Journal!E47</f>
        <v>0</v>
      </c>
      <c r="G47" s="166"/>
      <c r="H47" s="30">
        <f>IFERROR(VLOOKUP(C47,Stock!$A$5:$K$487,11,FALSE),0)*Journal!$G47</f>
        <v>0</v>
      </c>
      <c r="I47" s="28">
        <f t="shared" si="0"/>
        <v>0</v>
      </c>
      <c r="J47" s="165"/>
      <c r="K47" s="176"/>
      <c r="L47" s="167"/>
      <c r="M47" s="113" t="str">
        <f>IF(C47="","",VLOOKUP(C47,Stock!$A$5:$M$487,13,0))</f>
        <v/>
      </c>
      <c r="P47" s="42">
        <f>IFERROR(VLOOKUP(C47,Stock!$A$5:$M$487,10,0),0)*Journal!J47</f>
        <v>0</v>
      </c>
      <c r="Q47" s="131">
        <f>IFERROR(VLOOKUP(C47,Stock!$A$5:$M$487,10,0),0)*Journal!K47</f>
        <v>0</v>
      </c>
      <c r="R47" s="130">
        <f t="shared" si="1"/>
        <v>0</v>
      </c>
    </row>
    <row r="48" spans="2:18" s="143" customFormat="1" ht="18" customHeight="1" x14ac:dyDescent="0.2">
      <c r="B48" s="164"/>
      <c r="C48" s="165"/>
      <c r="D48" s="27" t="str">
        <f>IF(C48="","",IFERROR(VLOOKUP(C48,Stock!$A$5:$K$487,2,FALSE),0))</f>
        <v/>
      </c>
      <c r="E48" s="166"/>
      <c r="F48" s="29">
        <f>IFERROR(VLOOKUP(C48,Stock!$A$5:$M$487,10,0),0)*Journal!E48</f>
        <v>0</v>
      </c>
      <c r="G48" s="166"/>
      <c r="H48" s="30">
        <f>IFERROR(VLOOKUP(C48,Stock!$A$5:$K$487,11,FALSE),0)*Journal!$G48</f>
        <v>0</v>
      </c>
      <c r="I48" s="28">
        <f t="shared" si="0"/>
        <v>0</v>
      </c>
      <c r="J48" s="165"/>
      <c r="K48" s="176"/>
      <c r="L48" s="167"/>
      <c r="M48" s="113" t="str">
        <f>IF(C48="","",VLOOKUP(C48,Stock!$A$5:$M$487,13,0))</f>
        <v/>
      </c>
      <c r="P48" s="42">
        <f>IFERROR(VLOOKUP(C48,Stock!$A$5:$M$487,10,0),0)*Journal!J48</f>
        <v>0</v>
      </c>
      <c r="Q48" s="131">
        <f>IFERROR(VLOOKUP(C48,Stock!$A$5:$M$487,10,0),0)*Journal!K48</f>
        <v>0</v>
      </c>
      <c r="R48" s="130">
        <f t="shared" si="1"/>
        <v>0</v>
      </c>
    </row>
    <row r="49" spans="2:18" s="143" customFormat="1" ht="18" customHeight="1" x14ac:dyDescent="0.2">
      <c r="B49" s="164"/>
      <c r="C49" s="165"/>
      <c r="D49" s="27" t="str">
        <f>IF(C49="","",IFERROR(VLOOKUP(C49,Stock!$A$5:$K$487,2,FALSE),0))</f>
        <v/>
      </c>
      <c r="E49" s="166"/>
      <c r="F49" s="29">
        <f>IFERROR(VLOOKUP(C49,Stock!$A$5:$M$487,10,0),0)*Journal!E49</f>
        <v>0</v>
      </c>
      <c r="G49" s="166"/>
      <c r="H49" s="30">
        <f>IFERROR(VLOOKUP(C49,Stock!$A$5:$K$487,11,FALSE),0)*Journal!$G49</f>
        <v>0</v>
      </c>
      <c r="I49" s="28">
        <f t="shared" si="0"/>
        <v>0</v>
      </c>
      <c r="J49" s="165"/>
      <c r="K49" s="176"/>
      <c r="L49" s="167"/>
      <c r="M49" s="113" t="str">
        <f>IF(C49="","",VLOOKUP(C49,Stock!$A$5:$M$487,13,0))</f>
        <v/>
      </c>
      <c r="P49" s="42">
        <f>IFERROR(VLOOKUP(C49,Stock!$A$5:$M$487,10,0),0)*Journal!J49</f>
        <v>0</v>
      </c>
      <c r="Q49" s="131">
        <f>IFERROR(VLOOKUP(C49,Stock!$A$5:$M$487,10,0),0)*Journal!K49</f>
        <v>0</v>
      </c>
      <c r="R49" s="130">
        <f t="shared" si="1"/>
        <v>0</v>
      </c>
    </row>
    <row r="50" spans="2:18" s="143" customFormat="1" ht="18" customHeight="1" x14ac:dyDescent="0.2">
      <c r="B50" s="164"/>
      <c r="C50" s="165"/>
      <c r="D50" s="27" t="str">
        <f>IF(C50="","",IFERROR(VLOOKUP(C50,Stock!$A$5:$K$487,2,FALSE),0))</f>
        <v/>
      </c>
      <c r="E50" s="166"/>
      <c r="F50" s="29">
        <f>IFERROR(VLOOKUP(C50,Stock!$A$5:$M$487,10,0),0)*Journal!E50</f>
        <v>0</v>
      </c>
      <c r="G50" s="166"/>
      <c r="H50" s="30">
        <f>IFERROR(VLOOKUP(C50,Stock!$A$5:$K$487,11,FALSE),0)*Journal!$G50</f>
        <v>0</v>
      </c>
      <c r="I50" s="28">
        <f t="shared" si="0"/>
        <v>0</v>
      </c>
      <c r="J50" s="165"/>
      <c r="K50" s="176"/>
      <c r="L50" s="167"/>
      <c r="M50" s="113" t="str">
        <f>IF(C50="","",VLOOKUP(C50,Stock!$A$5:$M$487,13,0))</f>
        <v/>
      </c>
      <c r="P50" s="42">
        <f>IFERROR(VLOOKUP(C50,Stock!$A$5:$M$487,10,0),0)*Journal!J50</f>
        <v>0</v>
      </c>
      <c r="Q50" s="131">
        <f>IFERROR(VLOOKUP(C50,Stock!$A$5:$M$487,10,0),0)*Journal!K50</f>
        <v>0</v>
      </c>
      <c r="R50" s="130">
        <f t="shared" si="1"/>
        <v>0</v>
      </c>
    </row>
    <row r="51" spans="2:18" s="143" customFormat="1" ht="18" customHeight="1" x14ac:dyDescent="0.2">
      <c r="B51" s="164"/>
      <c r="C51" s="165"/>
      <c r="D51" s="27" t="str">
        <f>IF(C51="","",IFERROR(VLOOKUP(C51,Stock!$A$5:$K$487,2,FALSE),0))</f>
        <v/>
      </c>
      <c r="E51" s="166"/>
      <c r="F51" s="29">
        <f>IFERROR(VLOOKUP(C51,Stock!$A$5:$M$487,10,0),0)*Journal!E51</f>
        <v>0</v>
      </c>
      <c r="G51" s="166"/>
      <c r="H51" s="30">
        <f>IFERROR(VLOOKUP(C51,Stock!$A$5:$K$487,11,FALSE),0)*Journal!$G51</f>
        <v>0</v>
      </c>
      <c r="I51" s="28">
        <f t="shared" si="0"/>
        <v>0</v>
      </c>
      <c r="J51" s="165"/>
      <c r="K51" s="176"/>
      <c r="L51" s="167"/>
      <c r="M51" s="113" t="str">
        <f>IF(C51="","",VLOOKUP(C51,Stock!$A$5:$M$487,13,0))</f>
        <v/>
      </c>
      <c r="P51" s="42">
        <f>IFERROR(VLOOKUP(C51,Stock!$A$5:$M$487,10,0),0)*Journal!J51</f>
        <v>0</v>
      </c>
      <c r="Q51" s="131">
        <f>IFERROR(VLOOKUP(C51,Stock!$A$5:$M$487,10,0),0)*Journal!K51</f>
        <v>0</v>
      </c>
      <c r="R51" s="130">
        <f t="shared" si="1"/>
        <v>0</v>
      </c>
    </row>
    <row r="52" spans="2:18" s="143" customFormat="1" ht="18" customHeight="1" x14ac:dyDescent="0.2">
      <c r="B52" s="164"/>
      <c r="C52" s="165"/>
      <c r="D52" s="27" t="str">
        <f>IF(C52="","",IFERROR(VLOOKUP(C52,Stock!$A$5:$K$487,2,FALSE),0))</f>
        <v/>
      </c>
      <c r="E52" s="166"/>
      <c r="F52" s="29">
        <f>IFERROR(VLOOKUP(C52,Stock!$A$5:$M$487,10,0),0)*Journal!E52</f>
        <v>0</v>
      </c>
      <c r="G52" s="166"/>
      <c r="H52" s="30">
        <f>IFERROR(VLOOKUP(C52,Stock!$A$5:$K$487,11,FALSE),0)*Journal!$G52</f>
        <v>0</v>
      </c>
      <c r="I52" s="28">
        <f t="shared" si="0"/>
        <v>0</v>
      </c>
      <c r="J52" s="165"/>
      <c r="K52" s="176"/>
      <c r="L52" s="167"/>
      <c r="M52" s="113" t="str">
        <f>IF(C52="","",VLOOKUP(C52,Stock!$A$5:$M$487,13,0))</f>
        <v/>
      </c>
      <c r="P52" s="42">
        <f>IFERROR(VLOOKUP(C52,Stock!$A$5:$M$487,10,0),0)*Journal!J52</f>
        <v>0</v>
      </c>
      <c r="Q52" s="131">
        <f>IFERROR(VLOOKUP(C52,Stock!$A$5:$M$487,10,0),0)*Journal!K52</f>
        <v>0</v>
      </c>
      <c r="R52" s="130">
        <f t="shared" si="1"/>
        <v>0</v>
      </c>
    </row>
    <row r="53" spans="2:18" s="143" customFormat="1" ht="18" customHeight="1" x14ac:dyDescent="0.2">
      <c r="B53" s="164"/>
      <c r="C53" s="165"/>
      <c r="D53" s="27" t="str">
        <f>IF(C53="","",IFERROR(VLOOKUP(C53,Stock!$A$5:$K$487,2,FALSE),0))</f>
        <v/>
      </c>
      <c r="E53" s="166"/>
      <c r="F53" s="29">
        <f>IFERROR(VLOOKUP(C53,Stock!$A$5:$M$487,10,0),0)*Journal!E53</f>
        <v>0</v>
      </c>
      <c r="G53" s="166"/>
      <c r="H53" s="30">
        <f>IFERROR(VLOOKUP(C53,Stock!$A$5:$K$487,11,FALSE),0)*Journal!$G53</f>
        <v>0</v>
      </c>
      <c r="I53" s="28">
        <f t="shared" si="0"/>
        <v>0</v>
      </c>
      <c r="J53" s="165"/>
      <c r="K53" s="176"/>
      <c r="L53" s="167"/>
      <c r="M53" s="113" t="str">
        <f>IF(C53="","",VLOOKUP(C53,Stock!$A$5:$M$487,13,0))</f>
        <v/>
      </c>
      <c r="P53" s="42">
        <f>IFERROR(VLOOKUP(C53,Stock!$A$5:$M$487,10,0),0)*Journal!J53</f>
        <v>0</v>
      </c>
      <c r="Q53" s="131">
        <f>IFERROR(VLOOKUP(C53,Stock!$A$5:$M$487,10,0),0)*Journal!K53</f>
        <v>0</v>
      </c>
      <c r="R53" s="130">
        <f t="shared" si="1"/>
        <v>0</v>
      </c>
    </row>
    <row r="54" spans="2:18" s="143" customFormat="1" ht="18" customHeight="1" x14ac:dyDescent="0.2">
      <c r="B54" s="164"/>
      <c r="C54" s="165"/>
      <c r="D54" s="27" t="str">
        <f>IF(C54="","",IFERROR(VLOOKUP(C54,Stock!$A$5:$K$487,2,FALSE),0))</f>
        <v/>
      </c>
      <c r="E54" s="166"/>
      <c r="F54" s="29">
        <f>IFERROR(VLOOKUP(C54,Stock!$A$5:$M$487,10,0),0)*Journal!E54</f>
        <v>0</v>
      </c>
      <c r="G54" s="166"/>
      <c r="H54" s="30">
        <f>IFERROR(VLOOKUP(C54,Stock!$A$5:$K$487,11,FALSE),0)*Journal!$G54</f>
        <v>0</v>
      </c>
      <c r="I54" s="28">
        <f t="shared" si="0"/>
        <v>0</v>
      </c>
      <c r="J54" s="165"/>
      <c r="K54" s="176"/>
      <c r="L54" s="167"/>
      <c r="M54" s="113" t="str">
        <f>IF(C54="","",VLOOKUP(C54,Stock!$A$5:$M$487,13,0))</f>
        <v/>
      </c>
      <c r="P54" s="42">
        <f>IFERROR(VLOOKUP(C54,Stock!$A$5:$M$487,10,0),0)*Journal!J54</f>
        <v>0</v>
      </c>
      <c r="Q54" s="131">
        <f>IFERROR(VLOOKUP(C54,Stock!$A$5:$M$487,10,0),0)*Journal!K54</f>
        <v>0</v>
      </c>
      <c r="R54" s="130">
        <f t="shared" si="1"/>
        <v>0</v>
      </c>
    </row>
    <row r="55" spans="2:18" s="143" customFormat="1" ht="18" customHeight="1" x14ac:dyDescent="0.2">
      <c r="B55" s="164"/>
      <c r="C55" s="165"/>
      <c r="D55" s="27" t="str">
        <f>IF(C55="","",IFERROR(VLOOKUP(C55,Stock!$A$5:$K$487,2,FALSE),0))</f>
        <v/>
      </c>
      <c r="E55" s="166"/>
      <c r="F55" s="29">
        <f>IFERROR(VLOOKUP(C55,Stock!$A$5:$M$487,10,0),0)*Journal!E55</f>
        <v>0</v>
      </c>
      <c r="G55" s="166"/>
      <c r="H55" s="30">
        <f>IFERROR(VLOOKUP(C55,Stock!$A$5:$K$487,11,FALSE),0)*Journal!$G55</f>
        <v>0</v>
      </c>
      <c r="I55" s="28">
        <f t="shared" si="0"/>
        <v>0</v>
      </c>
      <c r="J55" s="165"/>
      <c r="K55" s="176"/>
      <c r="L55" s="167"/>
      <c r="M55" s="113" t="str">
        <f>IF(C55="","",VLOOKUP(C55,Stock!$A$5:$M$487,13,0))</f>
        <v/>
      </c>
      <c r="P55" s="42">
        <f>IFERROR(VLOOKUP(C55,Stock!$A$5:$M$487,10,0),0)*Journal!J55</f>
        <v>0</v>
      </c>
      <c r="Q55" s="131">
        <f>IFERROR(VLOOKUP(C55,Stock!$A$5:$M$487,10,0),0)*Journal!K55</f>
        <v>0</v>
      </c>
      <c r="R55" s="130">
        <f t="shared" si="1"/>
        <v>0</v>
      </c>
    </row>
    <row r="56" spans="2:18" s="143" customFormat="1" ht="18" customHeight="1" x14ac:dyDescent="0.2">
      <c r="B56" s="164"/>
      <c r="C56" s="165"/>
      <c r="D56" s="27" t="str">
        <f>IF(C56="","",IFERROR(VLOOKUP(C56,Stock!$A$5:$K$487,2,FALSE),0))</f>
        <v/>
      </c>
      <c r="E56" s="166"/>
      <c r="F56" s="29">
        <f>IFERROR(VLOOKUP(C56,Stock!$A$5:$M$487,10,0),0)*Journal!E56</f>
        <v>0</v>
      </c>
      <c r="G56" s="166"/>
      <c r="H56" s="30">
        <f>IFERROR(VLOOKUP(C56,Stock!$A$5:$K$487,11,FALSE),0)*Journal!$G56</f>
        <v>0</v>
      </c>
      <c r="I56" s="28">
        <f t="shared" si="0"/>
        <v>0</v>
      </c>
      <c r="J56" s="165"/>
      <c r="K56" s="176"/>
      <c r="L56" s="167"/>
      <c r="M56" s="113" t="str">
        <f>IF(C56="","",VLOOKUP(C56,Stock!$A$5:$M$487,13,0))</f>
        <v/>
      </c>
      <c r="P56" s="42">
        <f>IFERROR(VLOOKUP(C56,Stock!$A$5:$M$487,10,0),0)*Journal!J56</f>
        <v>0</v>
      </c>
      <c r="Q56" s="131">
        <f>IFERROR(VLOOKUP(C56,Stock!$A$5:$M$487,10,0),0)*Journal!K56</f>
        <v>0</v>
      </c>
      <c r="R56" s="130">
        <f t="shared" si="1"/>
        <v>0</v>
      </c>
    </row>
    <row r="57" spans="2:18" s="143" customFormat="1" ht="18" customHeight="1" x14ac:dyDescent="0.2">
      <c r="B57" s="164"/>
      <c r="C57" s="165"/>
      <c r="D57" s="27" t="str">
        <f>IF(C57="","",IFERROR(VLOOKUP(C57,Stock!$A$5:$K$487,2,FALSE),0))</f>
        <v/>
      </c>
      <c r="E57" s="166"/>
      <c r="F57" s="29">
        <f>IFERROR(VLOOKUP(C57,Stock!$A$5:$M$487,10,0),0)*Journal!E57</f>
        <v>0</v>
      </c>
      <c r="G57" s="166"/>
      <c r="H57" s="30">
        <f>IFERROR(VLOOKUP(C57,Stock!$A$5:$K$487,11,FALSE),0)*Journal!$G57</f>
        <v>0</v>
      </c>
      <c r="I57" s="28">
        <f t="shared" si="0"/>
        <v>0</v>
      </c>
      <c r="J57" s="165"/>
      <c r="K57" s="176"/>
      <c r="L57" s="167"/>
      <c r="M57" s="113" t="str">
        <f>IF(C57="","",VLOOKUP(C57,Stock!$A$5:$M$487,13,0))</f>
        <v/>
      </c>
      <c r="P57" s="42">
        <f>IFERROR(VLOOKUP(C57,Stock!$A$5:$M$487,10,0),0)*Journal!J57</f>
        <v>0</v>
      </c>
      <c r="Q57" s="131">
        <f>IFERROR(VLOOKUP(C57,Stock!$A$5:$M$487,10,0),0)*Journal!K57</f>
        <v>0</v>
      </c>
      <c r="R57" s="130">
        <f t="shared" si="1"/>
        <v>0</v>
      </c>
    </row>
    <row r="58" spans="2:18" s="143" customFormat="1" ht="18" customHeight="1" x14ac:dyDescent="0.2">
      <c r="B58" s="164"/>
      <c r="C58" s="165"/>
      <c r="D58" s="27" t="str">
        <f>IF(C58="","",IFERROR(VLOOKUP(C58,Stock!$A$5:$K$487,2,FALSE),0))</f>
        <v/>
      </c>
      <c r="E58" s="166"/>
      <c r="F58" s="29">
        <f>IFERROR(VLOOKUP(C58,Stock!$A$5:$M$487,10,0),0)*Journal!E58</f>
        <v>0</v>
      </c>
      <c r="G58" s="166"/>
      <c r="H58" s="30">
        <f>IFERROR(VLOOKUP(C58,Stock!$A$5:$K$487,11,FALSE),0)*Journal!$G58</f>
        <v>0</v>
      </c>
      <c r="I58" s="28">
        <f t="shared" si="0"/>
        <v>0</v>
      </c>
      <c r="J58" s="165"/>
      <c r="K58" s="176"/>
      <c r="L58" s="167"/>
      <c r="M58" s="113" t="str">
        <f>IF(C58="","",VLOOKUP(C58,Stock!$A$5:$M$487,13,0))</f>
        <v/>
      </c>
      <c r="P58" s="42">
        <f>IFERROR(VLOOKUP(C58,Stock!$A$5:$M$487,10,0),0)*Journal!J58</f>
        <v>0</v>
      </c>
      <c r="Q58" s="131">
        <f>IFERROR(VLOOKUP(C58,Stock!$A$5:$M$487,10,0),0)*Journal!K58</f>
        <v>0</v>
      </c>
      <c r="R58" s="130">
        <f t="shared" si="1"/>
        <v>0</v>
      </c>
    </row>
    <row r="59" spans="2:18" s="143" customFormat="1" ht="18" customHeight="1" x14ac:dyDescent="0.2">
      <c r="B59" s="164"/>
      <c r="C59" s="165"/>
      <c r="D59" s="27" t="str">
        <f>IF(C59="","",IFERROR(VLOOKUP(C59,Stock!$A$5:$K$487,2,FALSE),0))</f>
        <v/>
      </c>
      <c r="E59" s="166"/>
      <c r="F59" s="29">
        <f>IFERROR(VLOOKUP(C59,Stock!$A$5:$M$487,10,0),0)*Journal!E59</f>
        <v>0</v>
      </c>
      <c r="G59" s="166"/>
      <c r="H59" s="30">
        <f>IFERROR(VLOOKUP(C59,Stock!$A$5:$K$487,11,FALSE),0)*Journal!$G59</f>
        <v>0</v>
      </c>
      <c r="I59" s="28">
        <f t="shared" si="0"/>
        <v>0</v>
      </c>
      <c r="J59" s="165"/>
      <c r="K59" s="176"/>
      <c r="L59" s="167"/>
      <c r="M59" s="113" t="str">
        <f>IF(C59="","",VLOOKUP(C59,Stock!$A$5:$M$487,13,0))</f>
        <v/>
      </c>
      <c r="P59" s="42">
        <f>IFERROR(VLOOKUP(C59,Stock!$A$5:$M$487,10,0),0)*Journal!J59</f>
        <v>0</v>
      </c>
      <c r="Q59" s="131">
        <f>IFERROR(VLOOKUP(C59,Stock!$A$5:$M$487,10,0),0)*Journal!K59</f>
        <v>0</v>
      </c>
      <c r="R59" s="130">
        <f t="shared" si="1"/>
        <v>0</v>
      </c>
    </row>
    <row r="60" spans="2:18" s="143" customFormat="1" ht="18" customHeight="1" x14ac:dyDescent="0.2">
      <c r="B60" s="164"/>
      <c r="C60" s="165"/>
      <c r="D60" s="27" t="str">
        <f>IF(C60="","",IFERROR(VLOOKUP(C60,Stock!$A$5:$K$487,2,FALSE),0))</f>
        <v/>
      </c>
      <c r="E60" s="166"/>
      <c r="F60" s="29">
        <f>IFERROR(VLOOKUP(C60,Stock!$A$5:$M$487,10,0),0)*Journal!E60</f>
        <v>0</v>
      </c>
      <c r="G60" s="166"/>
      <c r="H60" s="30">
        <f>IFERROR(VLOOKUP(C60,Stock!$A$5:$K$487,11,FALSE),0)*Journal!$G60</f>
        <v>0</v>
      </c>
      <c r="I60" s="28">
        <f t="shared" si="0"/>
        <v>0</v>
      </c>
      <c r="J60" s="165"/>
      <c r="K60" s="176"/>
      <c r="L60" s="167"/>
      <c r="M60" s="113" t="str">
        <f>IF(C60="","",VLOOKUP(C60,Stock!$A$5:$M$487,13,0))</f>
        <v/>
      </c>
      <c r="P60" s="42">
        <f>IFERROR(VLOOKUP(C60,Stock!$A$5:$M$487,10,0),0)*Journal!J60</f>
        <v>0</v>
      </c>
      <c r="Q60" s="131">
        <f>IFERROR(VLOOKUP(C60,Stock!$A$5:$M$487,10,0),0)*Journal!K60</f>
        <v>0</v>
      </c>
      <c r="R60" s="130">
        <f t="shared" si="1"/>
        <v>0</v>
      </c>
    </row>
    <row r="61" spans="2:18" s="143" customFormat="1" ht="18" customHeight="1" x14ac:dyDescent="0.2">
      <c r="B61" s="164"/>
      <c r="C61" s="165"/>
      <c r="D61" s="27" t="str">
        <f>IF(C61="","",IFERROR(VLOOKUP(C61,Stock!$A$5:$K$487,2,FALSE),0))</f>
        <v/>
      </c>
      <c r="E61" s="166"/>
      <c r="F61" s="29">
        <f>IFERROR(VLOOKUP(C61,Stock!$A$5:$M$487,10,0),0)*Journal!E61</f>
        <v>0</v>
      </c>
      <c r="G61" s="166"/>
      <c r="H61" s="30">
        <f>IFERROR(VLOOKUP(C61,Stock!$A$5:$K$487,11,FALSE),0)*Journal!$G61</f>
        <v>0</v>
      </c>
      <c r="I61" s="28">
        <f t="shared" si="0"/>
        <v>0</v>
      </c>
      <c r="J61" s="165"/>
      <c r="K61" s="176"/>
      <c r="L61" s="167"/>
      <c r="M61" s="113" t="str">
        <f>IF(C61="","",VLOOKUP(C61,Stock!$A$5:$M$487,13,0))</f>
        <v/>
      </c>
      <c r="P61" s="42">
        <f>IFERROR(VLOOKUP(C61,Stock!$A$5:$M$487,10,0),0)*Journal!J61</f>
        <v>0</v>
      </c>
      <c r="Q61" s="131">
        <f>IFERROR(VLOOKUP(C61,Stock!$A$5:$M$487,10,0),0)*Journal!K61</f>
        <v>0</v>
      </c>
      <c r="R61" s="130">
        <f t="shared" si="1"/>
        <v>0</v>
      </c>
    </row>
    <row r="62" spans="2:18" s="143" customFormat="1" ht="18" customHeight="1" x14ac:dyDescent="0.2">
      <c r="B62" s="164"/>
      <c r="C62" s="165"/>
      <c r="D62" s="27" t="str">
        <f>IF(C62="","",IFERROR(VLOOKUP(C62,Stock!$A$5:$K$487,2,FALSE),0))</f>
        <v/>
      </c>
      <c r="E62" s="166"/>
      <c r="F62" s="29">
        <f>IFERROR(VLOOKUP(C62,Stock!$A$5:$M$487,10,0),0)*Journal!E62</f>
        <v>0</v>
      </c>
      <c r="G62" s="166"/>
      <c r="H62" s="30">
        <f>IFERROR(VLOOKUP(C62,Stock!$A$5:$K$487,11,FALSE),0)*Journal!$G62</f>
        <v>0</v>
      </c>
      <c r="I62" s="28">
        <f t="shared" si="0"/>
        <v>0</v>
      </c>
      <c r="J62" s="165"/>
      <c r="K62" s="176"/>
      <c r="L62" s="167"/>
      <c r="M62" s="113" t="str">
        <f>IF(C62="","",VLOOKUP(C62,Stock!$A$5:$M$487,13,0))</f>
        <v/>
      </c>
      <c r="P62" s="42">
        <f>IFERROR(VLOOKUP(C62,Stock!$A$5:$M$487,10,0),0)*Journal!J62</f>
        <v>0</v>
      </c>
      <c r="Q62" s="131">
        <f>IFERROR(VLOOKUP(C62,Stock!$A$5:$M$487,10,0),0)*Journal!K62</f>
        <v>0</v>
      </c>
      <c r="R62" s="130">
        <f t="shared" si="1"/>
        <v>0</v>
      </c>
    </row>
    <row r="63" spans="2:18" s="143" customFormat="1" ht="18" customHeight="1" x14ac:dyDescent="0.2">
      <c r="B63" s="164"/>
      <c r="C63" s="165"/>
      <c r="D63" s="27" t="str">
        <f>IF(C63="","",IFERROR(VLOOKUP(C63,Stock!$A$5:$K$487,2,FALSE),0))</f>
        <v/>
      </c>
      <c r="E63" s="166"/>
      <c r="F63" s="29">
        <f>IFERROR(VLOOKUP(C63,Stock!$A$5:$M$487,10,0),0)*Journal!E63</f>
        <v>0</v>
      </c>
      <c r="G63" s="166"/>
      <c r="H63" s="30">
        <f>IFERROR(VLOOKUP(C63,Stock!$A$5:$K$487,11,FALSE),0)*Journal!$G63</f>
        <v>0</v>
      </c>
      <c r="I63" s="28">
        <f t="shared" si="0"/>
        <v>0</v>
      </c>
      <c r="J63" s="165"/>
      <c r="K63" s="176"/>
      <c r="L63" s="167"/>
      <c r="M63" s="113" t="str">
        <f>IF(C63="","",VLOOKUP(C63,Stock!$A$5:$M$487,13,0))</f>
        <v/>
      </c>
      <c r="P63" s="42">
        <f>IFERROR(VLOOKUP(C63,Stock!$A$5:$M$487,10,0),0)*Journal!J63</f>
        <v>0</v>
      </c>
      <c r="Q63" s="131">
        <f>IFERROR(VLOOKUP(C63,Stock!$A$5:$M$487,10,0),0)*Journal!K63</f>
        <v>0</v>
      </c>
      <c r="R63" s="130">
        <f t="shared" si="1"/>
        <v>0</v>
      </c>
    </row>
    <row r="64" spans="2:18" s="143" customFormat="1" ht="18" customHeight="1" x14ac:dyDescent="0.2">
      <c r="B64" s="164"/>
      <c r="C64" s="165"/>
      <c r="D64" s="27" t="str">
        <f>IF(C64="","",IFERROR(VLOOKUP(C64,Stock!$A$5:$K$487,2,FALSE),0))</f>
        <v/>
      </c>
      <c r="E64" s="166"/>
      <c r="F64" s="29">
        <f>IFERROR(VLOOKUP(C64,Stock!$A$5:$M$487,10,0),0)*Journal!E64</f>
        <v>0</v>
      </c>
      <c r="G64" s="166"/>
      <c r="H64" s="30">
        <f>IFERROR(VLOOKUP(C64,Stock!$A$5:$K$487,11,FALSE),0)*Journal!$G64</f>
        <v>0</v>
      </c>
      <c r="I64" s="28">
        <f t="shared" si="0"/>
        <v>0</v>
      </c>
      <c r="J64" s="165"/>
      <c r="K64" s="176"/>
      <c r="L64" s="167"/>
      <c r="M64" s="113" t="str">
        <f>IF(C64="","",VLOOKUP(C64,Stock!$A$5:$M$487,13,0))</f>
        <v/>
      </c>
      <c r="P64" s="42">
        <f>IFERROR(VLOOKUP(C64,Stock!$A$5:$M$487,10,0),0)*Journal!J64</f>
        <v>0</v>
      </c>
      <c r="Q64" s="131">
        <f>IFERROR(VLOOKUP(C64,Stock!$A$5:$M$487,10,0),0)*Journal!K64</f>
        <v>0</v>
      </c>
      <c r="R64" s="130">
        <f t="shared" si="1"/>
        <v>0</v>
      </c>
    </row>
    <row r="65" spans="2:18" s="143" customFormat="1" ht="18" customHeight="1" x14ac:dyDescent="0.2">
      <c r="B65" s="164"/>
      <c r="C65" s="165"/>
      <c r="D65" s="27" t="str">
        <f>IF(C65="","",IFERROR(VLOOKUP(C65,Stock!$A$5:$K$487,2,FALSE),0))</f>
        <v/>
      </c>
      <c r="E65" s="166"/>
      <c r="F65" s="29">
        <f>IFERROR(VLOOKUP(C65,Stock!$A$5:$M$487,10,0),0)*Journal!E65</f>
        <v>0</v>
      </c>
      <c r="G65" s="166"/>
      <c r="H65" s="30">
        <f>IFERROR(VLOOKUP(C65,Stock!$A$5:$K$487,11,FALSE),0)*Journal!$G65</f>
        <v>0</v>
      </c>
      <c r="I65" s="28">
        <f t="shared" si="0"/>
        <v>0</v>
      </c>
      <c r="J65" s="165"/>
      <c r="K65" s="176"/>
      <c r="L65" s="167"/>
      <c r="M65" s="113" t="str">
        <f>IF(C65="","",VLOOKUP(C65,Stock!$A$5:$M$487,13,0))</f>
        <v/>
      </c>
      <c r="P65" s="42">
        <f>IFERROR(VLOOKUP(C65,Stock!$A$5:$M$487,10,0),0)*Journal!J65</f>
        <v>0</v>
      </c>
      <c r="Q65" s="131">
        <f>IFERROR(VLOOKUP(C65,Stock!$A$5:$M$487,10,0),0)*Journal!K65</f>
        <v>0</v>
      </c>
      <c r="R65" s="130">
        <f t="shared" si="1"/>
        <v>0</v>
      </c>
    </row>
    <row r="66" spans="2:18" s="143" customFormat="1" ht="18" customHeight="1" x14ac:dyDescent="0.2">
      <c r="B66" s="164"/>
      <c r="C66" s="165"/>
      <c r="D66" s="27" t="str">
        <f>IF(C66="","",IFERROR(VLOOKUP(C66,Stock!$A$5:$K$487,2,FALSE),0))</f>
        <v/>
      </c>
      <c r="E66" s="166"/>
      <c r="F66" s="29">
        <f>IFERROR(VLOOKUP(C66,Stock!$A$5:$M$487,10,0),0)*Journal!E66</f>
        <v>0</v>
      </c>
      <c r="G66" s="166"/>
      <c r="H66" s="30">
        <f>IFERROR(VLOOKUP(C66,Stock!$A$5:$K$487,11,FALSE),0)*Journal!$G66</f>
        <v>0</v>
      </c>
      <c r="I66" s="28">
        <f t="shared" si="0"/>
        <v>0</v>
      </c>
      <c r="J66" s="165"/>
      <c r="K66" s="176"/>
      <c r="L66" s="167"/>
      <c r="M66" s="113" t="str">
        <f>IF(C66="","",VLOOKUP(C66,Stock!$A$5:$M$487,13,0))</f>
        <v/>
      </c>
      <c r="P66" s="42">
        <f>IFERROR(VLOOKUP(C66,Stock!$A$5:$M$487,10,0),0)*Journal!J66</f>
        <v>0</v>
      </c>
      <c r="Q66" s="131">
        <f>IFERROR(VLOOKUP(C66,Stock!$A$5:$M$487,10,0),0)*Journal!K66</f>
        <v>0</v>
      </c>
      <c r="R66" s="130">
        <f t="shared" si="1"/>
        <v>0</v>
      </c>
    </row>
    <row r="67" spans="2:18" s="143" customFormat="1" ht="18" customHeight="1" x14ac:dyDescent="0.2">
      <c r="B67" s="164"/>
      <c r="C67" s="165"/>
      <c r="D67" s="27" t="str">
        <f>IF(C67="","",IFERROR(VLOOKUP(C67,Stock!$A$5:$K$487,2,FALSE),0))</f>
        <v/>
      </c>
      <c r="E67" s="166"/>
      <c r="F67" s="29">
        <f>IFERROR(VLOOKUP(C67,Stock!$A$5:$M$487,10,0),0)*Journal!E67</f>
        <v>0</v>
      </c>
      <c r="G67" s="166"/>
      <c r="H67" s="30">
        <f>IFERROR(VLOOKUP(C67,Stock!$A$5:$K$487,11,FALSE),0)*Journal!$G67</f>
        <v>0</v>
      </c>
      <c r="I67" s="28">
        <f t="shared" si="0"/>
        <v>0</v>
      </c>
      <c r="J67" s="165"/>
      <c r="K67" s="176"/>
      <c r="L67" s="167"/>
      <c r="M67" s="113" t="str">
        <f>IF(C67="","",VLOOKUP(C67,Stock!$A$5:$M$487,13,0))</f>
        <v/>
      </c>
      <c r="P67" s="42">
        <f>IFERROR(VLOOKUP(C67,Stock!$A$5:$M$487,10,0),0)*Journal!J67</f>
        <v>0</v>
      </c>
      <c r="Q67" s="131">
        <f>IFERROR(VLOOKUP(C67,Stock!$A$5:$M$487,10,0),0)*Journal!K67</f>
        <v>0</v>
      </c>
      <c r="R67" s="130">
        <f t="shared" si="1"/>
        <v>0</v>
      </c>
    </row>
    <row r="68" spans="2:18" s="143" customFormat="1" ht="18" customHeight="1" x14ac:dyDescent="0.2">
      <c r="B68" s="164"/>
      <c r="C68" s="165"/>
      <c r="D68" s="27" t="str">
        <f>IF(C68="","",IFERROR(VLOOKUP(C68,Stock!$A$5:$K$487,2,FALSE),0))</f>
        <v/>
      </c>
      <c r="E68" s="166"/>
      <c r="F68" s="29">
        <f>IFERROR(VLOOKUP(C68,Stock!$A$5:$M$487,10,0),0)*Journal!E68</f>
        <v>0</v>
      </c>
      <c r="G68" s="166"/>
      <c r="H68" s="30">
        <f>IFERROR(VLOOKUP(C68,Stock!$A$5:$K$487,11,FALSE),0)*Journal!$G68</f>
        <v>0</v>
      </c>
      <c r="I68" s="28">
        <f t="shared" si="0"/>
        <v>0</v>
      </c>
      <c r="J68" s="165"/>
      <c r="K68" s="176"/>
      <c r="L68" s="167"/>
      <c r="M68" s="113" t="str">
        <f>IF(C68="","",VLOOKUP(C68,Stock!$A$5:$M$487,13,0))</f>
        <v/>
      </c>
      <c r="P68" s="42">
        <f>IFERROR(VLOOKUP(C68,Stock!$A$5:$M$487,10,0),0)*Journal!J68</f>
        <v>0</v>
      </c>
      <c r="Q68" s="131">
        <f>IFERROR(VLOOKUP(C68,Stock!$A$5:$M$487,10,0),0)*Journal!K68</f>
        <v>0</v>
      </c>
      <c r="R68" s="130">
        <f t="shared" si="1"/>
        <v>0</v>
      </c>
    </row>
    <row r="69" spans="2:18" s="143" customFormat="1" ht="18" customHeight="1" x14ac:dyDescent="0.2">
      <c r="B69" s="164"/>
      <c r="C69" s="165"/>
      <c r="D69" s="27" t="str">
        <f>IF(C69="","",IFERROR(VLOOKUP(C69,Stock!$A$5:$K$487,2,FALSE),0))</f>
        <v/>
      </c>
      <c r="E69" s="166"/>
      <c r="F69" s="29">
        <f>IFERROR(VLOOKUP(C69,Stock!$A$5:$M$487,10,0),0)*Journal!E69</f>
        <v>0</v>
      </c>
      <c r="G69" s="166"/>
      <c r="H69" s="30">
        <f>IFERROR(VLOOKUP(C69,Stock!$A$5:$K$487,11,FALSE),0)*Journal!$G69</f>
        <v>0</v>
      </c>
      <c r="I69" s="28">
        <f t="shared" si="0"/>
        <v>0</v>
      </c>
      <c r="J69" s="165"/>
      <c r="K69" s="176"/>
      <c r="L69" s="167"/>
      <c r="M69" s="113" t="str">
        <f>IF(C69="","",VLOOKUP(C69,Stock!$A$5:$M$487,13,0))</f>
        <v/>
      </c>
      <c r="P69" s="42">
        <f>IFERROR(VLOOKUP(C69,Stock!$A$5:$M$487,10,0),0)*Journal!J69</f>
        <v>0</v>
      </c>
      <c r="Q69" s="131">
        <f>IFERROR(VLOOKUP(C69,Stock!$A$5:$M$487,10,0),0)*Journal!K69</f>
        <v>0</v>
      </c>
      <c r="R69" s="130">
        <f t="shared" si="1"/>
        <v>0</v>
      </c>
    </row>
    <row r="70" spans="2:18" s="143" customFormat="1" ht="18" customHeight="1" x14ac:dyDescent="0.2">
      <c r="B70" s="164"/>
      <c r="C70" s="165"/>
      <c r="D70" s="27" t="str">
        <f>IF(C70="","",IFERROR(VLOOKUP(C70,Stock!$A$5:$K$487,2,FALSE),0))</f>
        <v/>
      </c>
      <c r="E70" s="166"/>
      <c r="F70" s="29">
        <f>IFERROR(VLOOKUP(C70,Stock!$A$5:$M$487,10,0),0)*Journal!E70</f>
        <v>0</v>
      </c>
      <c r="G70" s="166"/>
      <c r="H70" s="30">
        <f>IFERROR(VLOOKUP(C70,Stock!$A$5:$K$487,11,FALSE),0)*Journal!$G70</f>
        <v>0</v>
      </c>
      <c r="I70" s="28">
        <f t="shared" si="0"/>
        <v>0</v>
      </c>
      <c r="J70" s="165"/>
      <c r="K70" s="176"/>
      <c r="L70" s="167"/>
      <c r="M70" s="113" t="str">
        <f>IF(C70="","",VLOOKUP(C70,Stock!$A$5:$M$487,13,0))</f>
        <v/>
      </c>
      <c r="P70" s="42">
        <f>IFERROR(VLOOKUP(C70,Stock!$A$5:$M$487,10,0),0)*Journal!J70</f>
        <v>0</v>
      </c>
      <c r="Q70" s="131">
        <f>IFERROR(VLOOKUP(C70,Stock!$A$5:$M$487,10,0),0)*Journal!K70</f>
        <v>0</v>
      </c>
      <c r="R70" s="130">
        <f t="shared" si="1"/>
        <v>0</v>
      </c>
    </row>
    <row r="71" spans="2:18" s="143" customFormat="1" ht="18" customHeight="1" x14ac:dyDescent="0.2">
      <c r="B71" s="164"/>
      <c r="C71" s="165"/>
      <c r="D71" s="27" t="str">
        <f>IF(C71="","",IFERROR(VLOOKUP(C71,Stock!$A$5:$K$487,2,FALSE),0))</f>
        <v/>
      </c>
      <c r="E71" s="166"/>
      <c r="F71" s="29">
        <f>IFERROR(VLOOKUP(C71,Stock!$A$5:$M$487,10,0),0)*Journal!E71</f>
        <v>0</v>
      </c>
      <c r="G71" s="166"/>
      <c r="H71" s="30">
        <f>IFERROR(VLOOKUP(C71,Stock!$A$5:$K$487,11,FALSE),0)*Journal!$G71</f>
        <v>0</v>
      </c>
      <c r="I71" s="28">
        <f t="shared" si="0"/>
        <v>0</v>
      </c>
      <c r="J71" s="165"/>
      <c r="K71" s="176"/>
      <c r="L71" s="167"/>
      <c r="M71" s="113" t="str">
        <f>IF(C71="","",VLOOKUP(C71,Stock!$A$5:$M$487,13,0))</f>
        <v/>
      </c>
      <c r="P71" s="42">
        <f>IFERROR(VLOOKUP(C71,Stock!$A$5:$M$487,10,0),0)*Journal!J71</f>
        <v>0</v>
      </c>
      <c r="Q71" s="131">
        <f>IFERROR(VLOOKUP(C71,Stock!$A$5:$M$487,10,0),0)*Journal!K71</f>
        <v>0</v>
      </c>
      <c r="R71" s="130">
        <f t="shared" si="1"/>
        <v>0</v>
      </c>
    </row>
    <row r="72" spans="2:18" s="143" customFormat="1" ht="18" customHeight="1" x14ac:dyDescent="0.2">
      <c r="B72" s="164"/>
      <c r="C72" s="165"/>
      <c r="D72" s="27" t="str">
        <f>IF(C72="","",IFERROR(VLOOKUP(C72,Stock!$A$5:$K$487,2,FALSE),0))</f>
        <v/>
      </c>
      <c r="E72" s="166"/>
      <c r="F72" s="29">
        <f>IFERROR(VLOOKUP(C72,Stock!$A$5:$M$487,10,0),0)*Journal!E72</f>
        <v>0</v>
      </c>
      <c r="G72" s="166"/>
      <c r="H72" s="30">
        <f>IFERROR(VLOOKUP(C72,Stock!$A$5:$K$487,11,FALSE),0)*Journal!$G72</f>
        <v>0</v>
      </c>
      <c r="I72" s="28">
        <f t="shared" si="0"/>
        <v>0</v>
      </c>
      <c r="J72" s="165"/>
      <c r="K72" s="176"/>
      <c r="L72" s="167"/>
      <c r="M72" s="113" t="str">
        <f>IF(C72="","",VLOOKUP(C72,Stock!$A$5:$M$487,13,0))</f>
        <v/>
      </c>
      <c r="P72" s="42">
        <f>IFERROR(VLOOKUP(C72,Stock!$A$5:$M$487,10,0),0)*Journal!J72</f>
        <v>0</v>
      </c>
      <c r="Q72" s="131">
        <f>IFERROR(VLOOKUP(C72,Stock!$A$5:$M$487,10,0),0)*Journal!K72</f>
        <v>0</v>
      </c>
      <c r="R72" s="130">
        <f t="shared" si="1"/>
        <v>0</v>
      </c>
    </row>
    <row r="73" spans="2:18" s="143" customFormat="1" ht="18" customHeight="1" x14ac:dyDescent="0.2">
      <c r="B73" s="164"/>
      <c r="C73" s="165"/>
      <c r="D73" s="27" t="str">
        <f>IF(C73="","",IFERROR(VLOOKUP(C73,Stock!$A$5:$K$487,2,FALSE),0))</f>
        <v/>
      </c>
      <c r="E73" s="166"/>
      <c r="F73" s="29">
        <f>IFERROR(VLOOKUP(C73,Stock!$A$5:$M$487,10,0),0)*Journal!E73</f>
        <v>0</v>
      </c>
      <c r="G73" s="166"/>
      <c r="H73" s="30">
        <f>IFERROR(VLOOKUP(C73,Stock!$A$5:$K$487,11,FALSE),0)*Journal!$G73</f>
        <v>0</v>
      </c>
      <c r="I73" s="28">
        <f t="shared" si="0"/>
        <v>0</v>
      </c>
      <c r="J73" s="165"/>
      <c r="K73" s="176"/>
      <c r="L73" s="167"/>
      <c r="M73" s="113" t="str">
        <f>IF(C73="","",VLOOKUP(C73,Stock!$A$5:$M$487,13,0))</f>
        <v/>
      </c>
      <c r="P73" s="42">
        <f>IFERROR(VLOOKUP(C73,Stock!$A$5:$M$487,10,0),0)*Journal!J73</f>
        <v>0</v>
      </c>
      <c r="Q73" s="131">
        <f>IFERROR(VLOOKUP(C73,Stock!$A$5:$M$487,10,0),0)*Journal!K73</f>
        <v>0</v>
      </c>
      <c r="R73" s="130">
        <f t="shared" si="1"/>
        <v>0</v>
      </c>
    </row>
    <row r="74" spans="2:18" s="143" customFormat="1" ht="18" customHeight="1" x14ac:dyDescent="0.2">
      <c r="B74" s="164"/>
      <c r="C74" s="165"/>
      <c r="D74" s="27" t="str">
        <f>IF(C74="","",IFERROR(VLOOKUP(C74,Stock!$A$5:$K$487,2,FALSE),0))</f>
        <v/>
      </c>
      <c r="E74" s="166"/>
      <c r="F74" s="29">
        <f>IFERROR(VLOOKUP(C74,Stock!$A$5:$M$487,10,0),0)*Journal!E74</f>
        <v>0</v>
      </c>
      <c r="G74" s="166"/>
      <c r="H74" s="30">
        <f>IFERROR(VLOOKUP(C74,Stock!$A$5:$K$487,11,FALSE),0)*Journal!$G74</f>
        <v>0</v>
      </c>
      <c r="I74" s="28">
        <f t="shared" ref="I74:I137" si="2">E74+G74</f>
        <v>0</v>
      </c>
      <c r="J74" s="165"/>
      <c r="K74" s="176"/>
      <c r="L74" s="167"/>
      <c r="M74" s="113" t="str">
        <f>IF(C74="","",VLOOKUP(C74,Stock!$A$5:$M$487,13,0))</f>
        <v/>
      </c>
      <c r="P74" s="42">
        <f>IFERROR(VLOOKUP(C74,Stock!$A$5:$M$487,10,0),0)*Journal!J74</f>
        <v>0</v>
      </c>
      <c r="Q74" s="131">
        <f>IFERROR(VLOOKUP(C74,Stock!$A$5:$M$487,10,0),0)*Journal!K74</f>
        <v>0</v>
      </c>
      <c r="R74" s="130">
        <f t="shared" ref="R74:R137" si="3">E74+G74</f>
        <v>0</v>
      </c>
    </row>
    <row r="75" spans="2:18" s="143" customFormat="1" ht="18" customHeight="1" x14ac:dyDescent="0.2">
      <c r="B75" s="164"/>
      <c r="C75" s="165"/>
      <c r="D75" s="27" t="str">
        <f>IF(C75="","",IFERROR(VLOOKUP(C75,Stock!$A$5:$K$487,2,FALSE),0))</f>
        <v/>
      </c>
      <c r="E75" s="166"/>
      <c r="F75" s="29">
        <f>IFERROR(VLOOKUP(C75,Stock!$A$5:$M$487,10,0),0)*Journal!E75</f>
        <v>0</v>
      </c>
      <c r="G75" s="166"/>
      <c r="H75" s="30">
        <f>IFERROR(VLOOKUP(C75,Stock!$A$5:$K$487,11,FALSE),0)*Journal!$G75</f>
        <v>0</v>
      </c>
      <c r="I75" s="28">
        <f t="shared" si="2"/>
        <v>0</v>
      </c>
      <c r="J75" s="165"/>
      <c r="K75" s="176"/>
      <c r="L75" s="167"/>
      <c r="M75" s="113" t="str">
        <f>IF(C75="","",VLOOKUP(C75,Stock!$A$5:$M$487,13,0))</f>
        <v/>
      </c>
      <c r="P75" s="42">
        <f>IFERROR(VLOOKUP(C75,Stock!$A$5:$M$487,10,0),0)*Journal!J75</f>
        <v>0</v>
      </c>
      <c r="Q75" s="131">
        <f>IFERROR(VLOOKUP(C75,Stock!$A$5:$M$487,10,0),0)*Journal!K75</f>
        <v>0</v>
      </c>
      <c r="R75" s="130">
        <f t="shared" si="3"/>
        <v>0</v>
      </c>
    </row>
    <row r="76" spans="2:18" s="143" customFormat="1" ht="18" customHeight="1" x14ac:dyDescent="0.2">
      <c r="B76" s="164"/>
      <c r="C76" s="165"/>
      <c r="D76" s="27" t="str">
        <f>IF(C76="","",IFERROR(VLOOKUP(C76,Stock!$A$5:$K$487,2,FALSE),0))</f>
        <v/>
      </c>
      <c r="E76" s="166"/>
      <c r="F76" s="29">
        <f>IFERROR(VLOOKUP(C76,Stock!$A$5:$M$487,10,0),0)*Journal!E76</f>
        <v>0</v>
      </c>
      <c r="G76" s="166"/>
      <c r="H76" s="30">
        <f>IFERROR(VLOOKUP(C76,Stock!$A$5:$K$487,11,FALSE),0)*Journal!$G76</f>
        <v>0</v>
      </c>
      <c r="I76" s="28">
        <f t="shared" si="2"/>
        <v>0</v>
      </c>
      <c r="J76" s="165"/>
      <c r="K76" s="176"/>
      <c r="L76" s="167"/>
      <c r="M76" s="113" t="str">
        <f>IF(C76="","",VLOOKUP(C76,Stock!$A$5:$M$487,13,0))</f>
        <v/>
      </c>
      <c r="P76" s="42">
        <f>IFERROR(VLOOKUP(C76,Stock!$A$5:$M$487,10,0),0)*Journal!J76</f>
        <v>0</v>
      </c>
      <c r="Q76" s="131">
        <f>IFERROR(VLOOKUP(C76,Stock!$A$5:$M$487,10,0),0)*Journal!K76</f>
        <v>0</v>
      </c>
      <c r="R76" s="130">
        <f t="shared" si="3"/>
        <v>0</v>
      </c>
    </row>
    <row r="77" spans="2:18" s="143" customFormat="1" ht="18" customHeight="1" x14ac:dyDescent="0.2">
      <c r="B77" s="164"/>
      <c r="C77" s="165"/>
      <c r="D77" s="27" t="str">
        <f>IF(C77="","",IFERROR(VLOOKUP(C77,Stock!$A$5:$K$487,2,FALSE),0))</f>
        <v/>
      </c>
      <c r="E77" s="166"/>
      <c r="F77" s="29">
        <f>IFERROR(VLOOKUP(C77,Stock!$A$5:$M$487,10,0),0)*Journal!E77</f>
        <v>0</v>
      </c>
      <c r="G77" s="166"/>
      <c r="H77" s="30">
        <f>IFERROR(VLOOKUP(C77,Stock!$A$5:$K$487,11,FALSE),0)*Journal!$G77</f>
        <v>0</v>
      </c>
      <c r="I77" s="28">
        <f t="shared" si="2"/>
        <v>0</v>
      </c>
      <c r="J77" s="165"/>
      <c r="K77" s="176"/>
      <c r="L77" s="167"/>
      <c r="M77" s="113" t="str">
        <f>IF(C77="","",VLOOKUP(C77,Stock!$A$5:$M$487,13,0))</f>
        <v/>
      </c>
      <c r="P77" s="42">
        <f>IFERROR(VLOOKUP(C77,Stock!$A$5:$M$487,10,0),0)*Journal!J77</f>
        <v>0</v>
      </c>
      <c r="Q77" s="131">
        <f>IFERROR(VLOOKUP(C77,Stock!$A$5:$M$487,10,0),0)*Journal!K77</f>
        <v>0</v>
      </c>
      <c r="R77" s="130">
        <f t="shared" si="3"/>
        <v>0</v>
      </c>
    </row>
    <row r="78" spans="2:18" s="143" customFormat="1" ht="18" customHeight="1" x14ac:dyDescent="0.2">
      <c r="B78" s="164"/>
      <c r="C78" s="165"/>
      <c r="D78" s="27" t="str">
        <f>IF(C78="","",IFERROR(VLOOKUP(C78,Stock!$A$5:$K$487,2,FALSE),0))</f>
        <v/>
      </c>
      <c r="E78" s="166"/>
      <c r="F78" s="29">
        <f>IFERROR(VLOOKUP(C78,Stock!$A$5:$M$487,10,0),0)*Journal!E78</f>
        <v>0</v>
      </c>
      <c r="G78" s="166"/>
      <c r="H78" s="30">
        <f>IFERROR(VLOOKUP(C78,Stock!$A$5:$K$487,11,FALSE),0)*Journal!$G78</f>
        <v>0</v>
      </c>
      <c r="I78" s="28">
        <f t="shared" si="2"/>
        <v>0</v>
      </c>
      <c r="J78" s="165"/>
      <c r="K78" s="176"/>
      <c r="L78" s="167"/>
      <c r="M78" s="113" t="str">
        <f>IF(C78="","",VLOOKUP(C78,Stock!$A$5:$M$487,13,0))</f>
        <v/>
      </c>
      <c r="P78" s="42">
        <f>IFERROR(VLOOKUP(C78,Stock!$A$5:$M$487,10,0),0)*Journal!J78</f>
        <v>0</v>
      </c>
      <c r="Q78" s="131">
        <f>IFERROR(VLOOKUP(C78,Stock!$A$5:$M$487,10,0),0)*Journal!K78</f>
        <v>0</v>
      </c>
      <c r="R78" s="130">
        <f t="shared" si="3"/>
        <v>0</v>
      </c>
    </row>
    <row r="79" spans="2:18" s="143" customFormat="1" ht="18" customHeight="1" x14ac:dyDescent="0.2">
      <c r="B79" s="164"/>
      <c r="C79" s="165"/>
      <c r="D79" s="27" t="str">
        <f>IF(C79="","",IFERROR(VLOOKUP(C79,Stock!$A$5:$K$487,2,FALSE),0))</f>
        <v/>
      </c>
      <c r="E79" s="166"/>
      <c r="F79" s="29">
        <f>IFERROR(VLOOKUP(C79,Stock!$A$5:$M$487,10,0),0)*Journal!E79</f>
        <v>0</v>
      </c>
      <c r="G79" s="166"/>
      <c r="H79" s="30">
        <f>IFERROR(VLOOKUP(C79,Stock!$A$5:$K$487,11,FALSE),0)*Journal!$G79</f>
        <v>0</v>
      </c>
      <c r="I79" s="28">
        <f t="shared" si="2"/>
        <v>0</v>
      </c>
      <c r="J79" s="165"/>
      <c r="K79" s="176"/>
      <c r="L79" s="167"/>
      <c r="M79" s="113" t="str">
        <f>IF(C79="","",VLOOKUP(C79,Stock!$A$5:$M$487,13,0))</f>
        <v/>
      </c>
      <c r="P79" s="42">
        <f>IFERROR(VLOOKUP(C79,Stock!$A$5:$M$487,10,0),0)*Journal!J79</f>
        <v>0</v>
      </c>
      <c r="Q79" s="131">
        <f>IFERROR(VLOOKUP(C79,Stock!$A$5:$M$487,10,0),0)*Journal!K79</f>
        <v>0</v>
      </c>
      <c r="R79" s="130">
        <f t="shared" si="3"/>
        <v>0</v>
      </c>
    </row>
    <row r="80" spans="2:18" s="143" customFormat="1" ht="18" customHeight="1" x14ac:dyDescent="0.2">
      <c r="B80" s="164"/>
      <c r="C80" s="165"/>
      <c r="D80" s="27" t="str">
        <f>IF(C80="","",IFERROR(VLOOKUP(C80,Stock!$A$5:$K$487,2,FALSE),0))</f>
        <v/>
      </c>
      <c r="E80" s="166"/>
      <c r="F80" s="29">
        <f>IFERROR(VLOOKUP(C80,Stock!$A$5:$M$487,10,0),0)*Journal!E80</f>
        <v>0</v>
      </c>
      <c r="G80" s="166"/>
      <c r="H80" s="30">
        <f>IFERROR(VLOOKUP(C80,Stock!$A$5:$K$487,11,FALSE),0)*Journal!$G80</f>
        <v>0</v>
      </c>
      <c r="I80" s="28">
        <f t="shared" si="2"/>
        <v>0</v>
      </c>
      <c r="J80" s="165"/>
      <c r="K80" s="176"/>
      <c r="L80" s="167"/>
      <c r="M80" s="113" t="str">
        <f>IF(C80="","",VLOOKUP(C80,Stock!$A$5:$M$487,13,0))</f>
        <v/>
      </c>
      <c r="P80" s="42">
        <f>IFERROR(VLOOKUP(C80,Stock!$A$5:$M$487,10,0),0)*Journal!J80</f>
        <v>0</v>
      </c>
      <c r="Q80" s="131">
        <f>IFERROR(VLOOKUP(C80,Stock!$A$5:$M$487,10,0),0)*Journal!K80</f>
        <v>0</v>
      </c>
      <c r="R80" s="130">
        <f t="shared" si="3"/>
        <v>0</v>
      </c>
    </row>
    <row r="81" spans="2:18" s="143" customFormat="1" ht="18" customHeight="1" x14ac:dyDescent="0.2">
      <c r="B81" s="164"/>
      <c r="C81" s="165"/>
      <c r="D81" s="27" t="str">
        <f>IF(C81="","",IFERROR(VLOOKUP(C81,Stock!$A$5:$K$487,2,FALSE),0))</f>
        <v/>
      </c>
      <c r="E81" s="166"/>
      <c r="F81" s="29">
        <f>IFERROR(VLOOKUP(C81,Stock!$A$5:$M$487,10,0),0)*Journal!E81</f>
        <v>0</v>
      </c>
      <c r="G81" s="166"/>
      <c r="H81" s="30">
        <f>IFERROR(VLOOKUP(C81,Stock!$A$5:$K$487,11,FALSE),0)*Journal!$G81</f>
        <v>0</v>
      </c>
      <c r="I81" s="28">
        <f t="shared" si="2"/>
        <v>0</v>
      </c>
      <c r="J81" s="165"/>
      <c r="K81" s="176"/>
      <c r="L81" s="167"/>
      <c r="M81" s="113" t="str">
        <f>IF(C81="","",VLOOKUP(C81,Stock!$A$5:$M$487,13,0))</f>
        <v/>
      </c>
      <c r="P81" s="42">
        <f>IFERROR(VLOOKUP(C81,Stock!$A$5:$M$487,10,0),0)*Journal!J81</f>
        <v>0</v>
      </c>
      <c r="Q81" s="131">
        <f>IFERROR(VLOOKUP(C81,Stock!$A$5:$M$487,10,0),0)*Journal!K81</f>
        <v>0</v>
      </c>
      <c r="R81" s="130">
        <f t="shared" si="3"/>
        <v>0</v>
      </c>
    </row>
    <row r="82" spans="2:18" s="143" customFormat="1" ht="18" customHeight="1" x14ac:dyDescent="0.2">
      <c r="B82" s="164"/>
      <c r="C82" s="165"/>
      <c r="D82" s="27" t="str">
        <f>IF(C82="","",IFERROR(VLOOKUP(C82,Stock!$A$5:$K$487,2,FALSE),0))</f>
        <v/>
      </c>
      <c r="E82" s="166"/>
      <c r="F82" s="29">
        <f>IFERROR(VLOOKUP(C82,Stock!$A$5:$M$487,10,0),0)*Journal!E82</f>
        <v>0</v>
      </c>
      <c r="G82" s="166"/>
      <c r="H82" s="30">
        <f>IFERROR(VLOOKUP(C82,Stock!$A$5:$K$487,11,FALSE),0)*Journal!$G82</f>
        <v>0</v>
      </c>
      <c r="I82" s="28">
        <f t="shared" si="2"/>
        <v>0</v>
      </c>
      <c r="J82" s="165"/>
      <c r="K82" s="176"/>
      <c r="L82" s="167"/>
      <c r="M82" s="113" t="str">
        <f>IF(C82="","",VLOOKUP(C82,Stock!$A$5:$M$487,13,0))</f>
        <v/>
      </c>
      <c r="P82" s="42">
        <f>IFERROR(VLOOKUP(C82,Stock!$A$5:$M$487,10,0),0)*Journal!J82</f>
        <v>0</v>
      </c>
      <c r="Q82" s="131">
        <f>IFERROR(VLOOKUP(C82,Stock!$A$5:$M$487,10,0),0)*Journal!K82</f>
        <v>0</v>
      </c>
      <c r="R82" s="130">
        <f t="shared" si="3"/>
        <v>0</v>
      </c>
    </row>
    <row r="83" spans="2:18" s="143" customFormat="1" ht="18" customHeight="1" x14ac:dyDescent="0.2">
      <c r="B83" s="164"/>
      <c r="C83" s="165"/>
      <c r="D83" s="27" t="str">
        <f>IF(C83="","",IFERROR(VLOOKUP(C83,Stock!$A$5:$K$487,2,FALSE),0))</f>
        <v/>
      </c>
      <c r="E83" s="166"/>
      <c r="F83" s="29">
        <f>IFERROR(VLOOKUP(C83,Stock!$A$5:$M$487,10,0),0)*Journal!E83</f>
        <v>0</v>
      </c>
      <c r="G83" s="166"/>
      <c r="H83" s="30">
        <f>IFERROR(VLOOKUP(C83,Stock!$A$5:$K$487,11,FALSE),0)*Journal!$G83</f>
        <v>0</v>
      </c>
      <c r="I83" s="28">
        <f t="shared" si="2"/>
        <v>0</v>
      </c>
      <c r="J83" s="165"/>
      <c r="K83" s="176"/>
      <c r="L83" s="167"/>
      <c r="M83" s="113" t="str">
        <f>IF(C83="","",VLOOKUP(C83,Stock!$A$5:$M$487,13,0))</f>
        <v/>
      </c>
      <c r="P83" s="42">
        <f>IFERROR(VLOOKUP(C83,Stock!$A$5:$M$487,10,0),0)*Journal!J83</f>
        <v>0</v>
      </c>
      <c r="Q83" s="131">
        <f>IFERROR(VLOOKUP(C83,Stock!$A$5:$M$487,10,0),0)*Journal!K83</f>
        <v>0</v>
      </c>
      <c r="R83" s="130">
        <f t="shared" si="3"/>
        <v>0</v>
      </c>
    </row>
    <row r="84" spans="2:18" s="143" customFormat="1" ht="18" customHeight="1" x14ac:dyDescent="0.2">
      <c r="B84" s="164"/>
      <c r="C84" s="165"/>
      <c r="D84" s="27" t="str">
        <f>IF(C84="","",IFERROR(VLOOKUP(C84,Stock!$A$5:$K$487,2,FALSE),0))</f>
        <v/>
      </c>
      <c r="E84" s="166"/>
      <c r="F84" s="29">
        <f>IFERROR(VLOOKUP(C84,Stock!$A$5:$M$487,10,0),0)*Journal!E84</f>
        <v>0</v>
      </c>
      <c r="G84" s="166"/>
      <c r="H84" s="30">
        <f>IFERROR(VLOOKUP(C84,Stock!$A$5:$K$487,11,FALSE),0)*Journal!$G84</f>
        <v>0</v>
      </c>
      <c r="I84" s="28">
        <f t="shared" si="2"/>
        <v>0</v>
      </c>
      <c r="J84" s="165"/>
      <c r="K84" s="176"/>
      <c r="L84" s="167"/>
      <c r="M84" s="113" t="str">
        <f>IF(C84="","",VLOOKUP(C84,Stock!$A$5:$M$487,13,0))</f>
        <v/>
      </c>
      <c r="P84" s="42">
        <f>IFERROR(VLOOKUP(C84,Stock!$A$5:$M$487,10,0),0)*Journal!J84</f>
        <v>0</v>
      </c>
      <c r="Q84" s="131">
        <f>IFERROR(VLOOKUP(C84,Stock!$A$5:$M$487,10,0),0)*Journal!K84</f>
        <v>0</v>
      </c>
      <c r="R84" s="130">
        <f t="shared" si="3"/>
        <v>0</v>
      </c>
    </row>
    <row r="85" spans="2:18" s="143" customFormat="1" ht="18" customHeight="1" x14ac:dyDescent="0.2">
      <c r="B85" s="164"/>
      <c r="C85" s="165"/>
      <c r="D85" s="27" t="str">
        <f>IF(C85="","",IFERROR(VLOOKUP(C85,Stock!$A$5:$K$487,2,FALSE),0))</f>
        <v/>
      </c>
      <c r="E85" s="166"/>
      <c r="F85" s="29">
        <f>IFERROR(VLOOKUP(C85,Stock!$A$5:$M$487,10,0),0)*Journal!E85</f>
        <v>0</v>
      </c>
      <c r="G85" s="166"/>
      <c r="H85" s="30">
        <f>IFERROR(VLOOKUP(C85,Stock!$A$5:$K$487,11,FALSE),0)*Journal!$G85</f>
        <v>0</v>
      </c>
      <c r="I85" s="28">
        <f t="shared" si="2"/>
        <v>0</v>
      </c>
      <c r="J85" s="165"/>
      <c r="K85" s="176"/>
      <c r="L85" s="167"/>
      <c r="M85" s="113" t="str">
        <f>IF(C85="","",VLOOKUP(C85,Stock!$A$5:$M$487,13,0))</f>
        <v/>
      </c>
      <c r="P85" s="42">
        <f>IFERROR(VLOOKUP(C85,Stock!$A$5:$M$487,10,0),0)*Journal!J85</f>
        <v>0</v>
      </c>
      <c r="Q85" s="131">
        <f>IFERROR(VLOOKUP(C85,Stock!$A$5:$M$487,10,0),0)*Journal!K85</f>
        <v>0</v>
      </c>
      <c r="R85" s="130">
        <f t="shared" si="3"/>
        <v>0</v>
      </c>
    </row>
    <row r="86" spans="2:18" s="143" customFormat="1" ht="18" customHeight="1" x14ac:dyDescent="0.2">
      <c r="B86" s="164"/>
      <c r="C86" s="165"/>
      <c r="D86" s="27" t="str">
        <f>IF(C86="","",IFERROR(VLOOKUP(C86,Stock!$A$5:$K$487,2,FALSE),0))</f>
        <v/>
      </c>
      <c r="E86" s="166"/>
      <c r="F86" s="29">
        <f>IFERROR(VLOOKUP(C86,Stock!$A$5:$M$487,10,0),0)*Journal!E86</f>
        <v>0</v>
      </c>
      <c r="G86" s="166"/>
      <c r="H86" s="30">
        <f>IFERROR(VLOOKUP(C86,Stock!$A$5:$K$487,11,FALSE),0)*Journal!$G86</f>
        <v>0</v>
      </c>
      <c r="I86" s="28">
        <f t="shared" si="2"/>
        <v>0</v>
      </c>
      <c r="J86" s="165"/>
      <c r="K86" s="176"/>
      <c r="L86" s="167"/>
      <c r="M86" s="113" t="str">
        <f>IF(C86="","",VLOOKUP(C86,Stock!$A$5:$M$487,13,0))</f>
        <v/>
      </c>
      <c r="P86" s="42">
        <f>IFERROR(VLOOKUP(C86,Stock!$A$5:$M$487,10,0),0)*Journal!J86</f>
        <v>0</v>
      </c>
      <c r="Q86" s="131">
        <f>IFERROR(VLOOKUP(C86,Stock!$A$5:$M$487,10,0),0)*Journal!K86</f>
        <v>0</v>
      </c>
      <c r="R86" s="130">
        <f t="shared" si="3"/>
        <v>0</v>
      </c>
    </row>
    <row r="87" spans="2:18" s="143" customFormat="1" ht="18" customHeight="1" x14ac:dyDescent="0.2">
      <c r="B87" s="164"/>
      <c r="C87" s="165"/>
      <c r="D87" s="27" t="str">
        <f>IF(C87="","",IFERROR(VLOOKUP(C87,Stock!$A$5:$K$487,2,FALSE),0))</f>
        <v/>
      </c>
      <c r="E87" s="166"/>
      <c r="F87" s="29">
        <f>IFERROR(VLOOKUP(C87,Stock!$A$5:$M$487,10,0),0)*Journal!E87</f>
        <v>0</v>
      </c>
      <c r="G87" s="166"/>
      <c r="H87" s="30">
        <f>IFERROR(VLOOKUP(C87,Stock!$A$5:$K$487,11,FALSE),0)*Journal!$G87</f>
        <v>0</v>
      </c>
      <c r="I87" s="28">
        <f t="shared" si="2"/>
        <v>0</v>
      </c>
      <c r="J87" s="165"/>
      <c r="K87" s="176"/>
      <c r="L87" s="167"/>
      <c r="M87" s="113" t="str">
        <f>IF(C87="","",VLOOKUP(C87,Stock!$A$5:$M$487,13,0))</f>
        <v/>
      </c>
      <c r="P87" s="42">
        <f>IFERROR(VLOOKUP(C87,Stock!$A$5:$M$487,10,0),0)*Journal!J87</f>
        <v>0</v>
      </c>
      <c r="Q87" s="131">
        <f>IFERROR(VLOOKUP(C87,Stock!$A$5:$M$487,10,0),0)*Journal!K87</f>
        <v>0</v>
      </c>
      <c r="R87" s="130">
        <f t="shared" si="3"/>
        <v>0</v>
      </c>
    </row>
    <row r="88" spans="2:18" s="143" customFormat="1" ht="18" customHeight="1" x14ac:dyDescent="0.2">
      <c r="B88" s="164"/>
      <c r="C88" s="165"/>
      <c r="D88" s="27" t="str">
        <f>IF(C88="","",IFERROR(VLOOKUP(C88,Stock!$A$5:$K$487,2,FALSE),0))</f>
        <v/>
      </c>
      <c r="E88" s="166"/>
      <c r="F88" s="29">
        <f>IFERROR(VLOOKUP(C88,Stock!$A$5:$M$487,10,0),0)*Journal!E88</f>
        <v>0</v>
      </c>
      <c r="G88" s="166"/>
      <c r="H88" s="30">
        <f>IFERROR(VLOOKUP(C88,Stock!$A$5:$K$487,11,FALSE),0)*Journal!$G88</f>
        <v>0</v>
      </c>
      <c r="I88" s="28">
        <f t="shared" si="2"/>
        <v>0</v>
      </c>
      <c r="J88" s="165"/>
      <c r="K88" s="176"/>
      <c r="L88" s="167"/>
      <c r="M88" s="113" t="str">
        <f>IF(C88="","",VLOOKUP(C88,Stock!$A$5:$M$487,13,0))</f>
        <v/>
      </c>
      <c r="P88" s="42">
        <f>IFERROR(VLOOKUP(C88,Stock!$A$5:$M$487,10,0),0)*Journal!J88</f>
        <v>0</v>
      </c>
      <c r="Q88" s="131">
        <f>IFERROR(VLOOKUP(C88,Stock!$A$5:$M$487,10,0),0)*Journal!K88</f>
        <v>0</v>
      </c>
      <c r="R88" s="130">
        <f t="shared" si="3"/>
        <v>0</v>
      </c>
    </row>
    <row r="89" spans="2:18" s="143" customFormat="1" ht="18" customHeight="1" x14ac:dyDescent="0.2">
      <c r="B89" s="164"/>
      <c r="C89" s="165"/>
      <c r="D89" s="27" t="str">
        <f>IF(C89="","",IFERROR(VLOOKUP(C89,Stock!$A$5:$K$487,2,FALSE),0))</f>
        <v/>
      </c>
      <c r="E89" s="166"/>
      <c r="F89" s="29">
        <f>IFERROR(VLOOKUP(C89,Stock!$A$5:$M$487,10,0),0)*Journal!E89</f>
        <v>0</v>
      </c>
      <c r="G89" s="166"/>
      <c r="H89" s="30">
        <f>IFERROR(VLOOKUP(C89,Stock!$A$5:$K$487,11,FALSE),0)*Journal!$G89</f>
        <v>0</v>
      </c>
      <c r="I89" s="28">
        <f t="shared" si="2"/>
        <v>0</v>
      </c>
      <c r="J89" s="165"/>
      <c r="K89" s="176"/>
      <c r="L89" s="167"/>
      <c r="M89" s="113" t="str">
        <f>IF(C89="","",VLOOKUP(C89,Stock!$A$5:$M$487,13,0))</f>
        <v/>
      </c>
      <c r="P89" s="42">
        <f>IFERROR(VLOOKUP(C89,Stock!$A$5:$M$487,10,0),0)*Journal!J89</f>
        <v>0</v>
      </c>
      <c r="Q89" s="131">
        <f>IFERROR(VLOOKUP(C89,Stock!$A$5:$M$487,10,0),0)*Journal!K89</f>
        <v>0</v>
      </c>
      <c r="R89" s="130">
        <f t="shared" si="3"/>
        <v>0</v>
      </c>
    </row>
    <row r="90" spans="2:18" s="143" customFormat="1" ht="18" customHeight="1" x14ac:dyDescent="0.2">
      <c r="B90" s="164"/>
      <c r="C90" s="165"/>
      <c r="D90" s="27" t="str">
        <f>IF(C90="","",IFERROR(VLOOKUP(C90,Stock!$A$5:$K$487,2,FALSE),0))</f>
        <v/>
      </c>
      <c r="E90" s="166"/>
      <c r="F90" s="29">
        <f>IFERROR(VLOOKUP(C90,Stock!$A$5:$M$487,10,0),0)*Journal!E90</f>
        <v>0</v>
      </c>
      <c r="G90" s="166"/>
      <c r="H90" s="30">
        <f>IFERROR(VLOOKUP(C90,Stock!$A$5:$K$487,11,FALSE),0)*Journal!$G90</f>
        <v>0</v>
      </c>
      <c r="I90" s="28">
        <f t="shared" si="2"/>
        <v>0</v>
      </c>
      <c r="J90" s="165"/>
      <c r="K90" s="176"/>
      <c r="L90" s="167"/>
      <c r="M90" s="113" t="str">
        <f>IF(C90="","",VLOOKUP(C90,Stock!$A$5:$M$487,13,0))</f>
        <v/>
      </c>
      <c r="P90" s="42">
        <f>IFERROR(VLOOKUP(C90,Stock!$A$5:$M$487,10,0),0)*Journal!J90</f>
        <v>0</v>
      </c>
      <c r="Q90" s="131">
        <f>IFERROR(VLOOKUP(C90,Stock!$A$5:$M$487,10,0),0)*Journal!K90</f>
        <v>0</v>
      </c>
      <c r="R90" s="130">
        <f t="shared" si="3"/>
        <v>0</v>
      </c>
    </row>
    <row r="91" spans="2:18" s="143" customFormat="1" ht="18" customHeight="1" x14ac:dyDescent="0.2">
      <c r="B91" s="164"/>
      <c r="C91" s="165"/>
      <c r="D91" s="27" t="str">
        <f>IF(C91="","",IFERROR(VLOOKUP(C91,Stock!$A$5:$K$487,2,FALSE),0))</f>
        <v/>
      </c>
      <c r="E91" s="166"/>
      <c r="F91" s="29">
        <f>IFERROR(VLOOKUP(C91,Stock!$A$5:$M$487,10,0),0)*Journal!E91</f>
        <v>0</v>
      </c>
      <c r="G91" s="166"/>
      <c r="H91" s="30">
        <f>IFERROR(VLOOKUP(C91,Stock!$A$5:$K$487,11,FALSE),0)*Journal!$G91</f>
        <v>0</v>
      </c>
      <c r="I91" s="28">
        <f t="shared" si="2"/>
        <v>0</v>
      </c>
      <c r="J91" s="165"/>
      <c r="K91" s="176"/>
      <c r="L91" s="167"/>
      <c r="M91" s="113" t="str">
        <f>IF(C91="","",VLOOKUP(C91,Stock!$A$5:$M$487,13,0))</f>
        <v/>
      </c>
      <c r="P91" s="42">
        <f>IFERROR(VLOOKUP(C91,Stock!$A$5:$M$487,10,0),0)*Journal!J91</f>
        <v>0</v>
      </c>
      <c r="Q91" s="131">
        <f>IFERROR(VLOOKUP(C91,Stock!$A$5:$M$487,10,0),0)*Journal!K91</f>
        <v>0</v>
      </c>
      <c r="R91" s="130">
        <f t="shared" si="3"/>
        <v>0</v>
      </c>
    </row>
    <row r="92" spans="2:18" s="143" customFormat="1" ht="18" customHeight="1" x14ac:dyDescent="0.2">
      <c r="B92" s="164"/>
      <c r="C92" s="165"/>
      <c r="D92" s="27" t="str">
        <f>IF(C92="","",IFERROR(VLOOKUP(C92,Stock!$A$5:$K$487,2,FALSE),0))</f>
        <v/>
      </c>
      <c r="E92" s="166"/>
      <c r="F92" s="29">
        <f>IFERROR(VLOOKUP(C92,Stock!$A$5:$M$487,10,0),0)*Journal!E92</f>
        <v>0</v>
      </c>
      <c r="G92" s="166"/>
      <c r="H92" s="30">
        <f>IFERROR(VLOOKUP(C92,Stock!$A$5:$K$487,11,FALSE),0)*Journal!$G92</f>
        <v>0</v>
      </c>
      <c r="I92" s="28">
        <f t="shared" si="2"/>
        <v>0</v>
      </c>
      <c r="J92" s="165"/>
      <c r="K92" s="176"/>
      <c r="L92" s="167"/>
      <c r="M92" s="113" t="str">
        <f>IF(C92="","",VLOOKUP(C92,Stock!$A$5:$M$487,13,0))</f>
        <v/>
      </c>
      <c r="P92" s="42">
        <f>IFERROR(VLOOKUP(C92,Stock!$A$5:$M$487,10,0),0)*Journal!J92</f>
        <v>0</v>
      </c>
      <c r="Q92" s="131">
        <f>IFERROR(VLOOKUP(C92,Stock!$A$5:$M$487,10,0),0)*Journal!K92</f>
        <v>0</v>
      </c>
      <c r="R92" s="130">
        <f t="shared" si="3"/>
        <v>0</v>
      </c>
    </row>
    <row r="93" spans="2:18" s="143" customFormat="1" ht="18" customHeight="1" x14ac:dyDescent="0.2">
      <c r="B93" s="164"/>
      <c r="C93" s="165"/>
      <c r="D93" s="27" t="str">
        <f>IF(C93="","",IFERROR(VLOOKUP(C93,Stock!$A$5:$K$487,2,FALSE),0))</f>
        <v/>
      </c>
      <c r="E93" s="166"/>
      <c r="F93" s="29">
        <f>IFERROR(VLOOKUP(C93,Stock!$A$5:$M$487,10,0),0)*Journal!E93</f>
        <v>0</v>
      </c>
      <c r="G93" s="166"/>
      <c r="H93" s="30">
        <f>IFERROR(VLOOKUP(C93,Stock!$A$5:$K$487,11,FALSE),0)*Journal!$G93</f>
        <v>0</v>
      </c>
      <c r="I93" s="28">
        <f t="shared" si="2"/>
        <v>0</v>
      </c>
      <c r="J93" s="165"/>
      <c r="K93" s="176"/>
      <c r="L93" s="167"/>
      <c r="M93" s="113" t="str">
        <f>IF(C93="","",VLOOKUP(C93,Stock!$A$5:$M$487,13,0))</f>
        <v/>
      </c>
      <c r="P93" s="42">
        <f>IFERROR(VLOOKUP(C93,Stock!$A$5:$M$487,10,0),0)*Journal!J93</f>
        <v>0</v>
      </c>
      <c r="Q93" s="131">
        <f>IFERROR(VLOOKUP(C93,Stock!$A$5:$M$487,10,0),0)*Journal!K93</f>
        <v>0</v>
      </c>
      <c r="R93" s="130">
        <f t="shared" si="3"/>
        <v>0</v>
      </c>
    </row>
    <row r="94" spans="2:18" s="143" customFormat="1" ht="18" customHeight="1" x14ac:dyDescent="0.2">
      <c r="B94" s="164"/>
      <c r="C94" s="165"/>
      <c r="D94" s="27" t="str">
        <f>IF(C94="","",IFERROR(VLOOKUP(C94,Stock!$A$5:$K$487,2,FALSE),0))</f>
        <v/>
      </c>
      <c r="E94" s="166"/>
      <c r="F94" s="29">
        <f>IFERROR(VLOOKUP(C94,Stock!$A$5:$M$487,10,0),0)*Journal!E94</f>
        <v>0</v>
      </c>
      <c r="G94" s="166"/>
      <c r="H94" s="30">
        <f>IFERROR(VLOOKUP(C94,Stock!$A$5:$K$487,11,FALSE),0)*Journal!$G94</f>
        <v>0</v>
      </c>
      <c r="I94" s="28">
        <f t="shared" si="2"/>
        <v>0</v>
      </c>
      <c r="J94" s="165"/>
      <c r="K94" s="176"/>
      <c r="L94" s="167"/>
      <c r="M94" s="113" t="str">
        <f>IF(C94="","",VLOOKUP(C94,Stock!$A$5:$M$487,13,0))</f>
        <v/>
      </c>
      <c r="P94" s="42">
        <f>IFERROR(VLOOKUP(C94,Stock!$A$5:$M$487,10,0),0)*Journal!J94</f>
        <v>0</v>
      </c>
      <c r="Q94" s="131">
        <f>IFERROR(VLOOKUP(C94,Stock!$A$5:$M$487,10,0),0)*Journal!K94</f>
        <v>0</v>
      </c>
      <c r="R94" s="130">
        <f t="shared" si="3"/>
        <v>0</v>
      </c>
    </row>
    <row r="95" spans="2:18" s="143" customFormat="1" ht="18" customHeight="1" x14ac:dyDescent="0.2">
      <c r="B95" s="164"/>
      <c r="C95" s="165"/>
      <c r="D95" s="27" t="str">
        <f>IF(C95="","",IFERROR(VLOOKUP(C95,Stock!$A$5:$K$487,2,FALSE),0))</f>
        <v/>
      </c>
      <c r="E95" s="166"/>
      <c r="F95" s="29">
        <f>IFERROR(VLOOKUP(C95,Stock!$A$5:$M$487,10,0),0)*Journal!E95</f>
        <v>0</v>
      </c>
      <c r="G95" s="166"/>
      <c r="H95" s="30">
        <f>IFERROR(VLOOKUP(C95,Stock!$A$5:$K$487,11,FALSE),0)*Journal!$G95</f>
        <v>0</v>
      </c>
      <c r="I95" s="28">
        <f t="shared" si="2"/>
        <v>0</v>
      </c>
      <c r="J95" s="165"/>
      <c r="K95" s="176"/>
      <c r="L95" s="167"/>
      <c r="M95" s="113" t="str">
        <f>IF(C95="","",VLOOKUP(C95,Stock!$A$5:$M$487,13,0))</f>
        <v/>
      </c>
      <c r="P95" s="42">
        <f>IFERROR(VLOOKUP(C95,Stock!$A$5:$M$487,10,0),0)*Journal!J95</f>
        <v>0</v>
      </c>
      <c r="Q95" s="131">
        <f>IFERROR(VLOOKUP(C95,Stock!$A$5:$M$487,10,0),0)*Journal!K95</f>
        <v>0</v>
      </c>
      <c r="R95" s="130">
        <f t="shared" si="3"/>
        <v>0</v>
      </c>
    </row>
    <row r="96" spans="2:18" s="143" customFormat="1" ht="18" customHeight="1" x14ac:dyDescent="0.2">
      <c r="B96" s="164"/>
      <c r="C96" s="165"/>
      <c r="D96" s="27" t="str">
        <f>IF(C96="","",IFERROR(VLOOKUP(C96,Stock!$A$5:$K$487,2,FALSE),0))</f>
        <v/>
      </c>
      <c r="E96" s="166"/>
      <c r="F96" s="29">
        <f>IFERROR(VLOOKUP(C96,Stock!$A$5:$M$487,10,0),0)*Journal!E96</f>
        <v>0</v>
      </c>
      <c r="G96" s="166"/>
      <c r="H96" s="30">
        <f>IFERROR(VLOOKUP(C96,Stock!$A$5:$K$487,11,FALSE),0)*Journal!$G96</f>
        <v>0</v>
      </c>
      <c r="I96" s="28">
        <f t="shared" si="2"/>
        <v>0</v>
      </c>
      <c r="J96" s="165"/>
      <c r="K96" s="176"/>
      <c r="L96" s="167"/>
      <c r="M96" s="113" t="str">
        <f>IF(C96="","",VLOOKUP(C96,Stock!$A$5:$M$487,13,0))</f>
        <v/>
      </c>
      <c r="P96" s="42">
        <f>IFERROR(VLOOKUP(C96,Stock!$A$5:$M$487,10,0),0)*Journal!J96</f>
        <v>0</v>
      </c>
      <c r="Q96" s="131">
        <f>IFERROR(VLOOKUP(C96,Stock!$A$5:$M$487,10,0),0)*Journal!K96</f>
        <v>0</v>
      </c>
      <c r="R96" s="130">
        <f t="shared" si="3"/>
        <v>0</v>
      </c>
    </row>
    <row r="97" spans="2:18" s="143" customFormat="1" ht="18" customHeight="1" x14ac:dyDescent="0.2">
      <c r="B97" s="164"/>
      <c r="C97" s="165"/>
      <c r="D97" s="27" t="str">
        <f>IF(C97="","",IFERROR(VLOOKUP(C97,Stock!$A$5:$K$487,2,FALSE),0))</f>
        <v/>
      </c>
      <c r="E97" s="166"/>
      <c r="F97" s="29">
        <f>IFERROR(VLOOKUP(C97,Stock!$A$5:$M$487,10,0),0)*Journal!E97</f>
        <v>0</v>
      </c>
      <c r="G97" s="166"/>
      <c r="H97" s="30">
        <f>IFERROR(VLOOKUP(C97,Stock!$A$5:$K$487,11,FALSE),0)*Journal!$G97</f>
        <v>0</v>
      </c>
      <c r="I97" s="28">
        <f t="shared" si="2"/>
        <v>0</v>
      </c>
      <c r="J97" s="165"/>
      <c r="K97" s="176"/>
      <c r="L97" s="167"/>
      <c r="M97" s="113" t="str">
        <f>IF(C97="","",VLOOKUP(C97,Stock!$A$5:$M$487,13,0))</f>
        <v/>
      </c>
      <c r="P97" s="42">
        <f>IFERROR(VLOOKUP(C97,Stock!$A$5:$M$487,10,0),0)*Journal!J97</f>
        <v>0</v>
      </c>
      <c r="Q97" s="131">
        <f>IFERROR(VLOOKUP(C97,Stock!$A$5:$M$487,10,0),0)*Journal!K97</f>
        <v>0</v>
      </c>
      <c r="R97" s="130">
        <f t="shared" si="3"/>
        <v>0</v>
      </c>
    </row>
    <row r="98" spans="2:18" s="143" customFormat="1" ht="18" customHeight="1" x14ac:dyDescent="0.2">
      <c r="B98" s="164"/>
      <c r="C98" s="165"/>
      <c r="D98" s="27" t="str">
        <f>IF(C98="","",IFERROR(VLOOKUP(C98,Stock!$A$5:$K$487,2,FALSE),0))</f>
        <v/>
      </c>
      <c r="E98" s="166"/>
      <c r="F98" s="29">
        <f>IFERROR(VLOOKUP(C98,Stock!$A$5:$M$487,10,0),0)*Journal!E98</f>
        <v>0</v>
      </c>
      <c r="G98" s="166"/>
      <c r="H98" s="30">
        <f>IFERROR(VLOOKUP(C98,Stock!$A$5:$K$487,11,FALSE),0)*Journal!$G98</f>
        <v>0</v>
      </c>
      <c r="I98" s="28">
        <f t="shared" si="2"/>
        <v>0</v>
      </c>
      <c r="J98" s="165"/>
      <c r="K98" s="176"/>
      <c r="L98" s="167"/>
      <c r="M98" s="113" t="str">
        <f>IF(C98="","",VLOOKUP(C98,Stock!$A$5:$M$487,13,0))</f>
        <v/>
      </c>
      <c r="P98" s="42">
        <f>IFERROR(VLOOKUP(C98,Stock!$A$5:$M$487,10,0),0)*Journal!J98</f>
        <v>0</v>
      </c>
      <c r="Q98" s="131">
        <f>IFERROR(VLOOKUP(C98,Stock!$A$5:$M$487,10,0),0)*Journal!K98</f>
        <v>0</v>
      </c>
      <c r="R98" s="130">
        <f t="shared" si="3"/>
        <v>0</v>
      </c>
    </row>
    <row r="99" spans="2:18" s="143" customFormat="1" ht="18" customHeight="1" x14ac:dyDescent="0.2">
      <c r="B99" s="164"/>
      <c r="C99" s="165"/>
      <c r="D99" s="27" t="str">
        <f>IF(C99="","",IFERROR(VLOOKUP(C99,Stock!$A$5:$K$487,2,FALSE),0))</f>
        <v/>
      </c>
      <c r="E99" s="166"/>
      <c r="F99" s="29">
        <f>IFERROR(VLOOKUP(C99,Stock!$A$5:$M$487,10,0),0)*Journal!E99</f>
        <v>0</v>
      </c>
      <c r="G99" s="166"/>
      <c r="H99" s="30">
        <f>IFERROR(VLOOKUP(C99,Stock!$A$5:$K$487,11,FALSE),0)*Journal!$G99</f>
        <v>0</v>
      </c>
      <c r="I99" s="28">
        <f t="shared" si="2"/>
        <v>0</v>
      </c>
      <c r="J99" s="165"/>
      <c r="K99" s="176"/>
      <c r="L99" s="167"/>
      <c r="M99" s="113" t="str">
        <f>IF(C99="","",VLOOKUP(C99,Stock!$A$5:$M$487,13,0))</f>
        <v/>
      </c>
      <c r="P99" s="42">
        <f>IFERROR(VLOOKUP(C99,Stock!$A$5:$M$487,10,0),0)*Journal!J99</f>
        <v>0</v>
      </c>
      <c r="Q99" s="131">
        <f>IFERROR(VLOOKUP(C99,Stock!$A$5:$M$487,10,0),0)*Journal!K99</f>
        <v>0</v>
      </c>
      <c r="R99" s="130">
        <f t="shared" si="3"/>
        <v>0</v>
      </c>
    </row>
    <row r="100" spans="2:18" s="143" customFormat="1" ht="18" customHeight="1" x14ac:dyDescent="0.2">
      <c r="B100" s="164"/>
      <c r="C100" s="165"/>
      <c r="D100" s="27" t="str">
        <f>IF(C100="","",IFERROR(VLOOKUP(C100,Stock!$A$5:$K$487,2,FALSE),0))</f>
        <v/>
      </c>
      <c r="E100" s="166"/>
      <c r="F100" s="29">
        <f>IFERROR(VLOOKUP(C100,Stock!$A$5:$M$487,10,0),0)*Journal!E100</f>
        <v>0</v>
      </c>
      <c r="G100" s="166"/>
      <c r="H100" s="30">
        <f>IFERROR(VLOOKUP(C100,Stock!$A$5:$K$487,11,FALSE),0)*Journal!$G100</f>
        <v>0</v>
      </c>
      <c r="I100" s="28">
        <f t="shared" si="2"/>
        <v>0</v>
      </c>
      <c r="J100" s="165"/>
      <c r="K100" s="176"/>
      <c r="L100" s="167"/>
      <c r="M100" s="113" t="str">
        <f>IF(C100="","",VLOOKUP(C100,Stock!$A$5:$M$487,13,0))</f>
        <v/>
      </c>
      <c r="P100" s="42">
        <f>IFERROR(VLOOKUP(C100,Stock!$A$5:$M$487,10,0),0)*Journal!J100</f>
        <v>0</v>
      </c>
      <c r="Q100" s="131">
        <f>IFERROR(VLOOKUP(C100,Stock!$A$5:$M$487,10,0),0)*Journal!K100</f>
        <v>0</v>
      </c>
      <c r="R100" s="130">
        <f t="shared" si="3"/>
        <v>0</v>
      </c>
    </row>
    <row r="101" spans="2:18" s="143" customFormat="1" ht="18" customHeight="1" x14ac:dyDescent="0.2">
      <c r="B101" s="164"/>
      <c r="C101" s="165"/>
      <c r="D101" s="27" t="str">
        <f>IF(C101="","",IFERROR(VLOOKUP(C101,Stock!$A$5:$K$487,2,FALSE),0))</f>
        <v/>
      </c>
      <c r="E101" s="166"/>
      <c r="F101" s="29">
        <f>IFERROR(VLOOKUP(C101,Stock!$A$5:$M$487,10,0),0)*Journal!E101</f>
        <v>0</v>
      </c>
      <c r="G101" s="166"/>
      <c r="H101" s="30">
        <f>IFERROR(VLOOKUP(C101,Stock!$A$5:$K$487,11,FALSE),0)*Journal!$G101</f>
        <v>0</v>
      </c>
      <c r="I101" s="28">
        <f t="shared" si="2"/>
        <v>0</v>
      </c>
      <c r="J101" s="165"/>
      <c r="K101" s="176"/>
      <c r="L101" s="167"/>
      <c r="M101" s="113" t="str">
        <f>IF(C101="","",VLOOKUP(C101,Stock!$A$5:$M$487,13,0))</f>
        <v/>
      </c>
      <c r="P101" s="42">
        <f>IFERROR(VLOOKUP(C101,Stock!$A$5:$M$487,10,0),0)*Journal!J101</f>
        <v>0</v>
      </c>
      <c r="Q101" s="131">
        <f>IFERROR(VLOOKUP(C101,Stock!$A$5:$M$487,10,0),0)*Journal!K101</f>
        <v>0</v>
      </c>
      <c r="R101" s="130">
        <f t="shared" si="3"/>
        <v>0</v>
      </c>
    </row>
    <row r="102" spans="2:18" s="143" customFormat="1" ht="18" customHeight="1" x14ac:dyDescent="0.2">
      <c r="B102" s="164"/>
      <c r="C102" s="165"/>
      <c r="D102" s="27" t="str">
        <f>IF(C102="","",IFERROR(VLOOKUP(C102,Stock!$A$5:$K$487,2,FALSE),0))</f>
        <v/>
      </c>
      <c r="E102" s="166"/>
      <c r="F102" s="29">
        <f>IFERROR(VLOOKUP(C102,Stock!$A$5:$M$487,10,0),0)*Journal!E102</f>
        <v>0</v>
      </c>
      <c r="G102" s="166"/>
      <c r="H102" s="30">
        <f>IFERROR(VLOOKUP(C102,Stock!$A$5:$K$487,11,FALSE),0)*Journal!$G102</f>
        <v>0</v>
      </c>
      <c r="I102" s="28">
        <f t="shared" si="2"/>
        <v>0</v>
      </c>
      <c r="J102" s="165"/>
      <c r="K102" s="176"/>
      <c r="L102" s="167"/>
      <c r="M102" s="113" t="str">
        <f>IF(C102="","",VLOOKUP(C102,Stock!$A$5:$M$487,13,0))</f>
        <v/>
      </c>
      <c r="P102" s="42">
        <f>IFERROR(VLOOKUP(C102,Stock!$A$5:$M$487,10,0),0)*Journal!J102</f>
        <v>0</v>
      </c>
      <c r="Q102" s="131">
        <f>IFERROR(VLOOKUP(C102,Stock!$A$5:$M$487,10,0),0)*Journal!K102</f>
        <v>0</v>
      </c>
      <c r="R102" s="130">
        <f t="shared" si="3"/>
        <v>0</v>
      </c>
    </row>
    <row r="103" spans="2:18" s="143" customFormat="1" ht="18" customHeight="1" x14ac:dyDescent="0.2">
      <c r="B103" s="164"/>
      <c r="C103" s="165"/>
      <c r="D103" s="27" t="str">
        <f>IF(C103="","",IFERROR(VLOOKUP(C103,Stock!$A$5:$K$487,2,FALSE),0))</f>
        <v/>
      </c>
      <c r="E103" s="166"/>
      <c r="F103" s="29">
        <f>IFERROR(VLOOKUP(C103,Stock!$A$5:$M$487,10,0),0)*Journal!E103</f>
        <v>0</v>
      </c>
      <c r="G103" s="166"/>
      <c r="H103" s="30">
        <f>IFERROR(VLOOKUP(C103,Stock!$A$5:$K$487,11,FALSE),0)*Journal!$G103</f>
        <v>0</v>
      </c>
      <c r="I103" s="28">
        <f t="shared" si="2"/>
        <v>0</v>
      </c>
      <c r="J103" s="165"/>
      <c r="K103" s="176"/>
      <c r="L103" s="167"/>
      <c r="M103" s="113" t="str">
        <f>IF(C103="","",VLOOKUP(C103,Stock!$A$5:$M$487,13,0))</f>
        <v/>
      </c>
      <c r="P103" s="42">
        <f>IFERROR(VLOOKUP(C103,Stock!$A$5:$M$487,10,0),0)*Journal!J103</f>
        <v>0</v>
      </c>
      <c r="Q103" s="131">
        <f>IFERROR(VLOOKUP(C103,Stock!$A$5:$M$487,10,0),0)*Journal!K103</f>
        <v>0</v>
      </c>
      <c r="R103" s="130">
        <f t="shared" si="3"/>
        <v>0</v>
      </c>
    </row>
    <row r="104" spans="2:18" s="143" customFormat="1" ht="18" customHeight="1" x14ac:dyDescent="0.2">
      <c r="B104" s="164"/>
      <c r="C104" s="165"/>
      <c r="D104" s="27" t="str">
        <f>IF(C104="","",IFERROR(VLOOKUP(C104,Stock!$A$5:$K$487,2,FALSE),0))</f>
        <v/>
      </c>
      <c r="E104" s="166"/>
      <c r="F104" s="29">
        <f>IFERROR(VLOOKUP(C104,Stock!$A$5:$M$487,10,0),0)*Journal!E104</f>
        <v>0</v>
      </c>
      <c r="G104" s="166"/>
      <c r="H104" s="30">
        <f>IFERROR(VLOOKUP(C104,Stock!$A$5:$K$487,11,FALSE),0)*Journal!$G104</f>
        <v>0</v>
      </c>
      <c r="I104" s="28">
        <f t="shared" si="2"/>
        <v>0</v>
      </c>
      <c r="J104" s="165"/>
      <c r="K104" s="176"/>
      <c r="L104" s="167"/>
      <c r="M104" s="113" t="str">
        <f>IF(C104="","",VLOOKUP(C104,Stock!$A$5:$M$487,13,0))</f>
        <v/>
      </c>
      <c r="P104" s="42">
        <f>IFERROR(VLOOKUP(C104,Stock!$A$5:$M$487,10,0),0)*Journal!J104</f>
        <v>0</v>
      </c>
      <c r="Q104" s="131">
        <f>IFERROR(VLOOKUP(C104,Stock!$A$5:$M$487,10,0),0)*Journal!K104</f>
        <v>0</v>
      </c>
      <c r="R104" s="130">
        <f t="shared" si="3"/>
        <v>0</v>
      </c>
    </row>
    <row r="105" spans="2:18" s="143" customFormat="1" ht="18" customHeight="1" x14ac:dyDescent="0.2">
      <c r="B105" s="164"/>
      <c r="C105" s="165"/>
      <c r="D105" s="27" t="str">
        <f>IF(C105="","",IFERROR(VLOOKUP(C105,Stock!$A$5:$K$487,2,FALSE),0))</f>
        <v/>
      </c>
      <c r="E105" s="166"/>
      <c r="F105" s="29">
        <f>IFERROR(VLOOKUP(C105,Stock!$A$5:$M$487,10,0),0)*Journal!E105</f>
        <v>0</v>
      </c>
      <c r="G105" s="166"/>
      <c r="H105" s="30">
        <f>IFERROR(VLOOKUP(C105,Stock!$A$5:$K$487,11,FALSE),0)*Journal!$G105</f>
        <v>0</v>
      </c>
      <c r="I105" s="28">
        <f t="shared" si="2"/>
        <v>0</v>
      </c>
      <c r="J105" s="165"/>
      <c r="K105" s="176"/>
      <c r="L105" s="167"/>
      <c r="M105" s="113" t="str">
        <f>IF(C105="","",VLOOKUP(C105,Stock!$A$5:$M$487,13,0))</f>
        <v/>
      </c>
      <c r="P105" s="42">
        <f>IFERROR(VLOOKUP(C105,Stock!$A$5:$M$487,10,0),0)*Journal!J105</f>
        <v>0</v>
      </c>
      <c r="Q105" s="131">
        <f>IFERROR(VLOOKUP(C105,Stock!$A$5:$M$487,10,0),0)*Journal!K105</f>
        <v>0</v>
      </c>
      <c r="R105" s="130">
        <f t="shared" si="3"/>
        <v>0</v>
      </c>
    </row>
    <row r="106" spans="2:18" s="143" customFormat="1" ht="18" customHeight="1" x14ac:dyDescent="0.2">
      <c r="B106" s="164"/>
      <c r="C106" s="165"/>
      <c r="D106" s="27" t="str">
        <f>IF(C106="","",IFERROR(VLOOKUP(C106,Stock!$A$5:$K$487,2,FALSE),0))</f>
        <v/>
      </c>
      <c r="E106" s="166"/>
      <c r="F106" s="29">
        <f>IFERROR(VLOOKUP(C106,Stock!$A$5:$M$487,10,0),0)*Journal!E106</f>
        <v>0</v>
      </c>
      <c r="G106" s="166"/>
      <c r="H106" s="30">
        <f>IFERROR(VLOOKUP(C106,Stock!$A$5:$K$487,11,FALSE),0)*Journal!$G106</f>
        <v>0</v>
      </c>
      <c r="I106" s="28">
        <f t="shared" si="2"/>
        <v>0</v>
      </c>
      <c r="J106" s="165"/>
      <c r="K106" s="176"/>
      <c r="L106" s="167"/>
      <c r="M106" s="113" t="str">
        <f>IF(C106="","",VLOOKUP(C106,Stock!$A$5:$M$487,13,0))</f>
        <v/>
      </c>
      <c r="P106" s="42">
        <f>IFERROR(VLOOKUP(C106,Stock!$A$5:$M$487,10,0),0)*Journal!J106</f>
        <v>0</v>
      </c>
      <c r="Q106" s="131">
        <f>IFERROR(VLOOKUP(C106,Stock!$A$5:$M$487,10,0),0)*Journal!K106</f>
        <v>0</v>
      </c>
      <c r="R106" s="130">
        <f t="shared" si="3"/>
        <v>0</v>
      </c>
    </row>
    <row r="107" spans="2:18" s="143" customFormat="1" ht="18" customHeight="1" x14ac:dyDescent="0.2">
      <c r="B107" s="164"/>
      <c r="C107" s="165"/>
      <c r="D107" s="27" t="str">
        <f>IF(C107="","",IFERROR(VLOOKUP(C107,Stock!$A$5:$K$487,2,FALSE),0))</f>
        <v/>
      </c>
      <c r="E107" s="166"/>
      <c r="F107" s="29">
        <f>IFERROR(VLOOKUP(C107,Stock!$A$5:$M$487,10,0),0)*Journal!E107</f>
        <v>0</v>
      </c>
      <c r="G107" s="166"/>
      <c r="H107" s="30">
        <f>IFERROR(VLOOKUP(C107,Stock!$A$5:$K$487,11,FALSE),0)*Journal!$G107</f>
        <v>0</v>
      </c>
      <c r="I107" s="28">
        <f t="shared" si="2"/>
        <v>0</v>
      </c>
      <c r="J107" s="165"/>
      <c r="K107" s="176"/>
      <c r="L107" s="167"/>
      <c r="M107" s="113" t="str">
        <f>IF(C107="","",VLOOKUP(C107,Stock!$A$5:$M$487,13,0))</f>
        <v/>
      </c>
      <c r="P107" s="42">
        <f>IFERROR(VLOOKUP(C107,Stock!$A$5:$M$487,10,0),0)*Journal!J107</f>
        <v>0</v>
      </c>
      <c r="Q107" s="131">
        <f>IFERROR(VLOOKUP(C107,Stock!$A$5:$M$487,10,0),0)*Journal!K107</f>
        <v>0</v>
      </c>
      <c r="R107" s="130">
        <f t="shared" si="3"/>
        <v>0</v>
      </c>
    </row>
    <row r="108" spans="2:18" s="143" customFormat="1" ht="18" customHeight="1" x14ac:dyDescent="0.2">
      <c r="B108" s="164"/>
      <c r="C108" s="165"/>
      <c r="D108" s="27" t="str">
        <f>IF(C108="","",IFERROR(VLOOKUP(C108,Stock!$A$5:$K$487,2,FALSE),0))</f>
        <v/>
      </c>
      <c r="E108" s="166"/>
      <c r="F108" s="29">
        <f>IFERROR(VLOOKUP(C108,Stock!$A$5:$M$487,10,0),0)*Journal!E108</f>
        <v>0</v>
      </c>
      <c r="G108" s="166"/>
      <c r="H108" s="30">
        <f>IFERROR(VLOOKUP(C108,Stock!$A$5:$K$487,11,FALSE),0)*Journal!$G108</f>
        <v>0</v>
      </c>
      <c r="I108" s="28">
        <f t="shared" si="2"/>
        <v>0</v>
      </c>
      <c r="J108" s="165"/>
      <c r="K108" s="176"/>
      <c r="L108" s="167"/>
      <c r="M108" s="113" t="str">
        <f>IF(C108="","",VLOOKUP(C108,Stock!$A$5:$M$487,13,0))</f>
        <v/>
      </c>
      <c r="P108" s="42">
        <f>IFERROR(VLOOKUP(C108,Stock!$A$5:$M$487,10,0),0)*Journal!J108</f>
        <v>0</v>
      </c>
      <c r="Q108" s="131">
        <f>IFERROR(VLOOKUP(C108,Stock!$A$5:$M$487,10,0),0)*Journal!K108</f>
        <v>0</v>
      </c>
      <c r="R108" s="130">
        <f t="shared" si="3"/>
        <v>0</v>
      </c>
    </row>
    <row r="109" spans="2:18" s="143" customFormat="1" ht="18" customHeight="1" x14ac:dyDescent="0.2">
      <c r="B109" s="164"/>
      <c r="C109" s="165"/>
      <c r="D109" s="27" t="str">
        <f>IF(C109="","",IFERROR(VLOOKUP(C109,Stock!$A$5:$K$487,2,FALSE),0))</f>
        <v/>
      </c>
      <c r="E109" s="166"/>
      <c r="F109" s="29">
        <f>IFERROR(VLOOKUP(C109,Stock!$A$5:$M$487,10,0),0)*Journal!E109</f>
        <v>0</v>
      </c>
      <c r="G109" s="166"/>
      <c r="H109" s="30">
        <f>IFERROR(VLOOKUP(C109,Stock!$A$5:$K$487,11,FALSE),0)*Journal!$G109</f>
        <v>0</v>
      </c>
      <c r="I109" s="28">
        <f t="shared" si="2"/>
        <v>0</v>
      </c>
      <c r="J109" s="165"/>
      <c r="K109" s="176"/>
      <c r="L109" s="167"/>
      <c r="M109" s="113" t="str">
        <f>IF(C109="","",VLOOKUP(C109,Stock!$A$5:$M$487,13,0))</f>
        <v/>
      </c>
      <c r="P109" s="42">
        <f>IFERROR(VLOOKUP(C109,Stock!$A$5:$M$487,10,0),0)*Journal!J109</f>
        <v>0</v>
      </c>
      <c r="Q109" s="131">
        <f>IFERROR(VLOOKUP(C109,Stock!$A$5:$M$487,10,0),0)*Journal!K109</f>
        <v>0</v>
      </c>
      <c r="R109" s="130">
        <f t="shared" si="3"/>
        <v>0</v>
      </c>
    </row>
    <row r="110" spans="2:18" s="143" customFormat="1" ht="18" customHeight="1" x14ac:dyDescent="0.2">
      <c r="B110" s="164"/>
      <c r="C110" s="165"/>
      <c r="D110" s="27" t="str">
        <f>IF(C110="","",IFERROR(VLOOKUP(C110,Stock!$A$5:$K$487,2,FALSE),0))</f>
        <v/>
      </c>
      <c r="E110" s="166"/>
      <c r="F110" s="29">
        <f>IFERROR(VLOOKUP(C110,Stock!$A$5:$M$487,10,0),0)*Journal!E110</f>
        <v>0</v>
      </c>
      <c r="G110" s="166"/>
      <c r="H110" s="30">
        <f>IFERROR(VLOOKUP(C110,Stock!$A$5:$K$487,11,FALSE),0)*Journal!$G110</f>
        <v>0</v>
      </c>
      <c r="I110" s="28">
        <f t="shared" si="2"/>
        <v>0</v>
      </c>
      <c r="J110" s="165"/>
      <c r="K110" s="176"/>
      <c r="L110" s="167"/>
      <c r="M110" s="113" t="str">
        <f>IF(C110="","",VLOOKUP(C110,Stock!$A$5:$M$487,13,0))</f>
        <v/>
      </c>
      <c r="P110" s="42">
        <f>IFERROR(VLOOKUP(C110,Stock!$A$5:$M$487,10,0),0)*Journal!J110</f>
        <v>0</v>
      </c>
      <c r="Q110" s="131">
        <f>IFERROR(VLOOKUP(C110,Stock!$A$5:$M$487,10,0),0)*Journal!K110</f>
        <v>0</v>
      </c>
      <c r="R110" s="130">
        <f t="shared" si="3"/>
        <v>0</v>
      </c>
    </row>
    <row r="111" spans="2:18" s="143" customFormat="1" ht="18" customHeight="1" x14ac:dyDescent="0.2">
      <c r="B111" s="164"/>
      <c r="C111" s="165"/>
      <c r="D111" s="27" t="str">
        <f>IF(C111="","",IFERROR(VLOOKUP(C111,Stock!$A$5:$K$487,2,FALSE),0))</f>
        <v/>
      </c>
      <c r="E111" s="166"/>
      <c r="F111" s="29">
        <f>IFERROR(VLOOKUP(C111,Stock!$A$5:$M$487,10,0),0)*Journal!E111</f>
        <v>0</v>
      </c>
      <c r="G111" s="166"/>
      <c r="H111" s="30">
        <f>IFERROR(VLOOKUP(C111,Stock!$A$5:$K$487,11,FALSE),0)*Journal!$G111</f>
        <v>0</v>
      </c>
      <c r="I111" s="28">
        <f t="shared" si="2"/>
        <v>0</v>
      </c>
      <c r="J111" s="165"/>
      <c r="K111" s="176"/>
      <c r="L111" s="167"/>
      <c r="M111" s="113" t="str">
        <f>IF(C111="","",VLOOKUP(C111,Stock!$A$5:$M$487,13,0))</f>
        <v/>
      </c>
      <c r="P111" s="42">
        <f>IFERROR(VLOOKUP(C111,Stock!$A$5:$M$487,10,0),0)*Journal!J111</f>
        <v>0</v>
      </c>
      <c r="Q111" s="131">
        <f>IFERROR(VLOOKUP(C111,Stock!$A$5:$M$487,10,0),0)*Journal!K111</f>
        <v>0</v>
      </c>
      <c r="R111" s="130">
        <f t="shared" si="3"/>
        <v>0</v>
      </c>
    </row>
    <row r="112" spans="2:18" s="143" customFormat="1" ht="18" customHeight="1" x14ac:dyDescent="0.2">
      <c r="B112" s="164"/>
      <c r="C112" s="165"/>
      <c r="D112" s="27" t="str">
        <f>IF(C112="","",IFERROR(VLOOKUP(C112,Stock!$A$5:$K$487,2,FALSE),0))</f>
        <v/>
      </c>
      <c r="E112" s="166"/>
      <c r="F112" s="29">
        <f>IFERROR(VLOOKUP(C112,Stock!$A$5:$M$487,10,0),0)*Journal!E112</f>
        <v>0</v>
      </c>
      <c r="G112" s="166"/>
      <c r="H112" s="30">
        <f>IFERROR(VLOOKUP(C112,Stock!$A$5:$K$487,11,FALSE),0)*Journal!$G112</f>
        <v>0</v>
      </c>
      <c r="I112" s="28">
        <f t="shared" si="2"/>
        <v>0</v>
      </c>
      <c r="J112" s="165"/>
      <c r="K112" s="176"/>
      <c r="L112" s="167"/>
      <c r="M112" s="113" t="str">
        <f>IF(C112="","",VLOOKUP(C112,Stock!$A$5:$M$487,13,0))</f>
        <v/>
      </c>
      <c r="P112" s="42">
        <f>IFERROR(VLOOKUP(C112,Stock!$A$5:$M$487,10,0),0)*Journal!J112</f>
        <v>0</v>
      </c>
      <c r="Q112" s="131">
        <f>IFERROR(VLOOKUP(C112,Stock!$A$5:$M$487,10,0),0)*Journal!K112</f>
        <v>0</v>
      </c>
      <c r="R112" s="130">
        <f t="shared" si="3"/>
        <v>0</v>
      </c>
    </row>
    <row r="113" spans="2:18" s="143" customFormat="1" ht="18" customHeight="1" x14ac:dyDescent="0.2">
      <c r="B113" s="164"/>
      <c r="C113" s="165"/>
      <c r="D113" s="27" t="str">
        <f>IF(C113="","",IFERROR(VLOOKUP(C113,Stock!$A$5:$K$487,2,FALSE),0))</f>
        <v/>
      </c>
      <c r="E113" s="166"/>
      <c r="F113" s="29">
        <f>IFERROR(VLOOKUP(C113,Stock!$A$5:$M$487,10,0),0)*Journal!E113</f>
        <v>0</v>
      </c>
      <c r="G113" s="166"/>
      <c r="H113" s="30">
        <f>IFERROR(VLOOKUP(C113,Stock!$A$5:$K$487,11,FALSE),0)*Journal!$G113</f>
        <v>0</v>
      </c>
      <c r="I113" s="28">
        <f t="shared" si="2"/>
        <v>0</v>
      </c>
      <c r="J113" s="165"/>
      <c r="K113" s="176"/>
      <c r="L113" s="167"/>
      <c r="M113" s="113" t="str">
        <f>IF(C113="","",VLOOKUP(C113,Stock!$A$5:$M$487,13,0))</f>
        <v/>
      </c>
      <c r="P113" s="42">
        <f>IFERROR(VLOOKUP(C113,Stock!$A$5:$M$487,10,0),0)*Journal!J113</f>
        <v>0</v>
      </c>
      <c r="Q113" s="131">
        <f>IFERROR(VLOOKUP(C113,Stock!$A$5:$M$487,10,0),0)*Journal!K113</f>
        <v>0</v>
      </c>
      <c r="R113" s="130">
        <f t="shared" si="3"/>
        <v>0</v>
      </c>
    </row>
    <row r="114" spans="2:18" s="143" customFormat="1" ht="18" customHeight="1" x14ac:dyDescent="0.2">
      <c r="B114" s="164"/>
      <c r="C114" s="165"/>
      <c r="D114" s="27" t="str">
        <f>IF(C114="","",IFERROR(VLOOKUP(C114,Stock!$A$5:$K$487,2,FALSE),0))</f>
        <v/>
      </c>
      <c r="E114" s="166"/>
      <c r="F114" s="29">
        <f>IFERROR(VLOOKUP(C114,Stock!$A$5:$M$487,10,0),0)*Journal!E114</f>
        <v>0</v>
      </c>
      <c r="G114" s="166"/>
      <c r="H114" s="30">
        <f>IFERROR(VLOOKUP(C114,Stock!$A$5:$K$487,11,FALSE),0)*Journal!$G114</f>
        <v>0</v>
      </c>
      <c r="I114" s="28">
        <f t="shared" si="2"/>
        <v>0</v>
      </c>
      <c r="J114" s="165"/>
      <c r="K114" s="176"/>
      <c r="L114" s="167"/>
      <c r="M114" s="113" t="str">
        <f>IF(C114="","",VLOOKUP(C114,Stock!$A$5:$M$487,13,0))</f>
        <v/>
      </c>
      <c r="P114" s="42">
        <f>IFERROR(VLOOKUP(C114,Stock!$A$5:$M$487,10,0),0)*Journal!J114</f>
        <v>0</v>
      </c>
      <c r="Q114" s="131">
        <f>IFERROR(VLOOKUP(C114,Stock!$A$5:$M$487,10,0),0)*Journal!K114</f>
        <v>0</v>
      </c>
      <c r="R114" s="130">
        <f t="shared" si="3"/>
        <v>0</v>
      </c>
    </row>
    <row r="115" spans="2:18" s="143" customFormat="1" ht="18" customHeight="1" x14ac:dyDescent="0.2">
      <c r="B115" s="164"/>
      <c r="C115" s="165"/>
      <c r="D115" s="27" t="str">
        <f>IF(C115="","",IFERROR(VLOOKUP(C115,Stock!$A$5:$K$487,2,FALSE),0))</f>
        <v/>
      </c>
      <c r="E115" s="166"/>
      <c r="F115" s="29">
        <f>IFERROR(VLOOKUP(C115,Stock!$A$5:$M$487,10,0),0)*Journal!E115</f>
        <v>0</v>
      </c>
      <c r="G115" s="166"/>
      <c r="H115" s="30">
        <f>IFERROR(VLOOKUP(C115,Stock!$A$5:$K$487,11,FALSE),0)*Journal!$G115</f>
        <v>0</v>
      </c>
      <c r="I115" s="28">
        <f t="shared" si="2"/>
        <v>0</v>
      </c>
      <c r="J115" s="165"/>
      <c r="K115" s="176"/>
      <c r="L115" s="167"/>
      <c r="M115" s="113" t="str">
        <f>IF(C115="","",VLOOKUP(C115,Stock!$A$5:$M$487,13,0))</f>
        <v/>
      </c>
      <c r="P115" s="42">
        <f>IFERROR(VLOOKUP(C115,Stock!$A$5:$M$487,10,0),0)*Journal!J115</f>
        <v>0</v>
      </c>
      <c r="Q115" s="131">
        <f>IFERROR(VLOOKUP(C115,Stock!$A$5:$M$487,10,0),0)*Journal!K115</f>
        <v>0</v>
      </c>
      <c r="R115" s="130">
        <f t="shared" si="3"/>
        <v>0</v>
      </c>
    </row>
    <row r="116" spans="2:18" s="143" customFormat="1" ht="18" customHeight="1" x14ac:dyDescent="0.2">
      <c r="B116" s="164"/>
      <c r="C116" s="165"/>
      <c r="D116" s="27" t="str">
        <f>IF(C116="","",IFERROR(VLOOKUP(C116,Stock!$A$5:$K$487,2,FALSE),0))</f>
        <v/>
      </c>
      <c r="E116" s="166"/>
      <c r="F116" s="29">
        <f>IFERROR(VLOOKUP(C116,Stock!$A$5:$M$487,10,0),0)*Journal!E116</f>
        <v>0</v>
      </c>
      <c r="G116" s="166"/>
      <c r="H116" s="30">
        <f>IFERROR(VLOOKUP(C116,Stock!$A$5:$K$487,11,FALSE),0)*Journal!$G116</f>
        <v>0</v>
      </c>
      <c r="I116" s="28">
        <f t="shared" si="2"/>
        <v>0</v>
      </c>
      <c r="J116" s="165"/>
      <c r="K116" s="176"/>
      <c r="L116" s="167"/>
      <c r="M116" s="113" t="str">
        <f>IF(C116="","",VLOOKUP(C116,Stock!$A$5:$M$487,13,0))</f>
        <v/>
      </c>
      <c r="P116" s="42">
        <f>IFERROR(VLOOKUP(C116,Stock!$A$5:$M$487,10,0),0)*Journal!J116</f>
        <v>0</v>
      </c>
      <c r="Q116" s="131">
        <f>IFERROR(VLOOKUP(C116,Stock!$A$5:$M$487,10,0),0)*Journal!K116</f>
        <v>0</v>
      </c>
      <c r="R116" s="130">
        <f t="shared" si="3"/>
        <v>0</v>
      </c>
    </row>
    <row r="117" spans="2:18" s="143" customFormat="1" ht="18" customHeight="1" x14ac:dyDescent="0.2">
      <c r="B117" s="164"/>
      <c r="C117" s="165"/>
      <c r="D117" s="27" t="str">
        <f>IF(C117="","",IFERROR(VLOOKUP(C117,Stock!$A$5:$K$487,2,FALSE),0))</f>
        <v/>
      </c>
      <c r="E117" s="166"/>
      <c r="F117" s="29">
        <f>IFERROR(VLOOKUP(C117,Stock!$A$5:$M$487,10,0),0)*Journal!E117</f>
        <v>0</v>
      </c>
      <c r="G117" s="166"/>
      <c r="H117" s="30">
        <f>IFERROR(VLOOKUP(C117,Stock!$A$5:$K$487,11,FALSE),0)*Journal!$G117</f>
        <v>0</v>
      </c>
      <c r="I117" s="28">
        <f t="shared" si="2"/>
        <v>0</v>
      </c>
      <c r="J117" s="165"/>
      <c r="K117" s="176"/>
      <c r="L117" s="167"/>
      <c r="M117" s="113" t="str">
        <f>IF(C117="","",VLOOKUP(C117,Stock!$A$5:$M$487,13,0))</f>
        <v/>
      </c>
      <c r="P117" s="42">
        <f>IFERROR(VLOOKUP(C117,Stock!$A$5:$M$487,10,0),0)*Journal!J117</f>
        <v>0</v>
      </c>
      <c r="Q117" s="131">
        <f>IFERROR(VLOOKUP(C117,Stock!$A$5:$M$487,10,0),0)*Journal!K117</f>
        <v>0</v>
      </c>
      <c r="R117" s="130">
        <f t="shared" si="3"/>
        <v>0</v>
      </c>
    </row>
    <row r="118" spans="2:18" s="143" customFormat="1" ht="18" customHeight="1" x14ac:dyDescent="0.2">
      <c r="B118" s="164"/>
      <c r="C118" s="165"/>
      <c r="D118" s="27" t="str">
        <f>IF(C118="","",IFERROR(VLOOKUP(C118,Stock!$A$5:$K$487,2,FALSE),0))</f>
        <v/>
      </c>
      <c r="E118" s="166"/>
      <c r="F118" s="29">
        <f>IFERROR(VLOOKUP(C118,Stock!$A$5:$M$487,10,0),0)*Journal!E118</f>
        <v>0</v>
      </c>
      <c r="G118" s="166"/>
      <c r="H118" s="30">
        <f>IFERROR(VLOOKUP(C118,Stock!$A$5:$K$487,11,FALSE),0)*Journal!$G118</f>
        <v>0</v>
      </c>
      <c r="I118" s="28">
        <f t="shared" si="2"/>
        <v>0</v>
      </c>
      <c r="J118" s="165"/>
      <c r="K118" s="176"/>
      <c r="L118" s="167"/>
      <c r="M118" s="113" t="str">
        <f>IF(C118="","",VLOOKUP(C118,Stock!$A$5:$M$487,13,0))</f>
        <v/>
      </c>
      <c r="P118" s="42">
        <f>IFERROR(VLOOKUP(C118,Stock!$A$5:$M$487,10,0),0)*Journal!J118</f>
        <v>0</v>
      </c>
      <c r="Q118" s="131">
        <f>IFERROR(VLOOKUP(C118,Stock!$A$5:$M$487,10,0),0)*Journal!K118</f>
        <v>0</v>
      </c>
      <c r="R118" s="130">
        <f t="shared" si="3"/>
        <v>0</v>
      </c>
    </row>
    <row r="119" spans="2:18" s="143" customFormat="1" ht="18" customHeight="1" x14ac:dyDescent="0.2">
      <c r="B119" s="164"/>
      <c r="C119" s="165"/>
      <c r="D119" s="27" t="str">
        <f>IF(C119="","",IFERROR(VLOOKUP(C119,Stock!$A$5:$K$487,2,FALSE),0))</f>
        <v/>
      </c>
      <c r="E119" s="166"/>
      <c r="F119" s="29">
        <f>IFERROR(VLOOKUP(C119,Stock!$A$5:$M$487,10,0),0)*Journal!E119</f>
        <v>0</v>
      </c>
      <c r="G119" s="166"/>
      <c r="H119" s="30">
        <f>IFERROR(VLOOKUP(C119,Stock!$A$5:$K$487,11,FALSE),0)*Journal!$G119</f>
        <v>0</v>
      </c>
      <c r="I119" s="28">
        <f t="shared" si="2"/>
        <v>0</v>
      </c>
      <c r="J119" s="165"/>
      <c r="K119" s="176"/>
      <c r="L119" s="167"/>
      <c r="M119" s="113" t="str">
        <f>IF(C119="","",VLOOKUP(C119,Stock!$A$5:$M$487,13,0))</f>
        <v/>
      </c>
      <c r="P119" s="42">
        <f>IFERROR(VLOOKUP(C119,Stock!$A$5:$M$487,10,0),0)*Journal!J119</f>
        <v>0</v>
      </c>
      <c r="Q119" s="131">
        <f>IFERROR(VLOOKUP(C119,Stock!$A$5:$M$487,10,0),0)*Journal!K119</f>
        <v>0</v>
      </c>
      <c r="R119" s="130">
        <f t="shared" si="3"/>
        <v>0</v>
      </c>
    </row>
    <row r="120" spans="2:18" s="143" customFormat="1" ht="18" customHeight="1" x14ac:dyDescent="0.2">
      <c r="B120" s="164"/>
      <c r="C120" s="165"/>
      <c r="D120" s="27" t="str">
        <f>IF(C120="","",IFERROR(VLOOKUP(C120,Stock!$A$5:$K$487,2,FALSE),0))</f>
        <v/>
      </c>
      <c r="E120" s="166"/>
      <c r="F120" s="29">
        <f>IFERROR(VLOOKUP(C120,Stock!$A$5:$M$487,10,0),0)*Journal!E120</f>
        <v>0</v>
      </c>
      <c r="G120" s="166"/>
      <c r="H120" s="30">
        <f>IFERROR(VLOOKUP(C120,Stock!$A$5:$K$487,11,FALSE),0)*Journal!$G120</f>
        <v>0</v>
      </c>
      <c r="I120" s="28">
        <f t="shared" si="2"/>
        <v>0</v>
      </c>
      <c r="J120" s="165"/>
      <c r="K120" s="176"/>
      <c r="L120" s="167"/>
      <c r="M120" s="113" t="str">
        <f>IF(C120="","",VLOOKUP(C120,Stock!$A$5:$M$487,13,0))</f>
        <v/>
      </c>
      <c r="P120" s="42">
        <f>IFERROR(VLOOKUP(C120,Stock!$A$5:$M$487,10,0),0)*Journal!J120</f>
        <v>0</v>
      </c>
      <c r="Q120" s="131">
        <f>IFERROR(VLOOKUP(C120,Stock!$A$5:$M$487,10,0),0)*Journal!K120</f>
        <v>0</v>
      </c>
      <c r="R120" s="130">
        <f t="shared" si="3"/>
        <v>0</v>
      </c>
    </row>
    <row r="121" spans="2:18" s="143" customFormat="1" ht="18" customHeight="1" x14ac:dyDescent="0.2">
      <c r="B121" s="164"/>
      <c r="C121" s="165"/>
      <c r="D121" s="27" t="str">
        <f>IF(C121="","",IFERROR(VLOOKUP(C121,Stock!$A$5:$K$487,2,FALSE),0))</f>
        <v/>
      </c>
      <c r="E121" s="166"/>
      <c r="F121" s="29">
        <f>IFERROR(VLOOKUP(C121,Stock!$A$5:$M$487,10,0),0)*Journal!E121</f>
        <v>0</v>
      </c>
      <c r="G121" s="166"/>
      <c r="H121" s="30">
        <f>IFERROR(VLOOKUP(C121,Stock!$A$5:$K$487,11,FALSE),0)*Journal!$G121</f>
        <v>0</v>
      </c>
      <c r="I121" s="28">
        <f t="shared" si="2"/>
        <v>0</v>
      </c>
      <c r="J121" s="165"/>
      <c r="K121" s="176"/>
      <c r="L121" s="167"/>
      <c r="M121" s="113" t="str">
        <f>IF(C121="","",VLOOKUP(C121,Stock!$A$5:$M$487,13,0))</f>
        <v/>
      </c>
      <c r="P121" s="42">
        <f>IFERROR(VLOOKUP(C121,Stock!$A$5:$M$487,10,0),0)*Journal!J121</f>
        <v>0</v>
      </c>
      <c r="Q121" s="131">
        <f>IFERROR(VLOOKUP(C121,Stock!$A$5:$M$487,10,0),0)*Journal!K121</f>
        <v>0</v>
      </c>
      <c r="R121" s="130">
        <f t="shared" si="3"/>
        <v>0</v>
      </c>
    </row>
    <row r="122" spans="2:18" s="143" customFormat="1" ht="18" customHeight="1" x14ac:dyDescent="0.2">
      <c r="B122" s="164"/>
      <c r="C122" s="165"/>
      <c r="D122" s="27" t="str">
        <f>IF(C122="","",IFERROR(VLOOKUP(C122,Stock!$A$5:$K$487,2,FALSE),0))</f>
        <v/>
      </c>
      <c r="E122" s="166"/>
      <c r="F122" s="29">
        <f>IFERROR(VLOOKUP(C122,Stock!$A$5:$M$487,10,0),0)*Journal!E122</f>
        <v>0</v>
      </c>
      <c r="G122" s="166"/>
      <c r="H122" s="30">
        <f>IFERROR(VLOOKUP(C122,Stock!$A$5:$K$487,11,FALSE),0)*Journal!$G122</f>
        <v>0</v>
      </c>
      <c r="I122" s="28">
        <f t="shared" si="2"/>
        <v>0</v>
      </c>
      <c r="J122" s="165"/>
      <c r="K122" s="176"/>
      <c r="L122" s="167"/>
      <c r="M122" s="113" t="str">
        <f>IF(C122="","",VLOOKUP(C122,Stock!$A$5:$M$487,13,0))</f>
        <v/>
      </c>
      <c r="P122" s="42">
        <f>IFERROR(VLOOKUP(C122,Stock!$A$5:$M$487,10,0),0)*Journal!J122</f>
        <v>0</v>
      </c>
      <c r="Q122" s="131">
        <f>IFERROR(VLOOKUP(C122,Stock!$A$5:$M$487,10,0),0)*Journal!K122</f>
        <v>0</v>
      </c>
      <c r="R122" s="130">
        <f t="shared" si="3"/>
        <v>0</v>
      </c>
    </row>
    <row r="123" spans="2:18" s="143" customFormat="1" ht="18" customHeight="1" x14ac:dyDescent="0.2">
      <c r="B123" s="164"/>
      <c r="C123" s="165"/>
      <c r="D123" s="27" t="str">
        <f>IF(C123="","",IFERROR(VLOOKUP(C123,Stock!$A$5:$K$487,2,FALSE),0))</f>
        <v/>
      </c>
      <c r="E123" s="166"/>
      <c r="F123" s="29">
        <f>IFERROR(VLOOKUP(C123,Stock!$A$5:$M$487,10,0),0)*Journal!E123</f>
        <v>0</v>
      </c>
      <c r="G123" s="166"/>
      <c r="H123" s="30">
        <f>IFERROR(VLOOKUP(C123,Stock!$A$5:$K$487,11,FALSE),0)*Journal!$G123</f>
        <v>0</v>
      </c>
      <c r="I123" s="28">
        <f t="shared" si="2"/>
        <v>0</v>
      </c>
      <c r="J123" s="165"/>
      <c r="K123" s="176"/>
      <c r="L123" s="167"/>
      <c r="M123" s="113" t="str">
        <f>IF(C123="","",VLOOKUP(C123,Stock!$A$5:$M$487,13,0))</f>
        <v/>
      </c>
      <c r="P123" s="42">
        <f>IFERROR(VLOOKUP(C123,Stock!$A$5:$M$487,10,0),0)*Journal!J123</f>
        <v>0</v>
      </c>
      <c r="Q123" s="131">
        <f>IFERROR(VLOOKUP(C123,Stock!$A$5:$M$487,10,0),0)*Journal!K123</f>
        <v>0</v>
      </c>
      <c r="R123" s="130">
        <f t="shared" si="3"/>
        <v>0</v>
      </c>
    </row>
    <row r="124" spans="2:18" s="143" customFormat="1" ht="18" customHeight="1" x14ac:dyDescent="0.2">
      <c r="B124" s="164"/>
      <c r="C124" s="165"/>
      <c r="D124" s="27" t="str">
        <f>IF(C124="","",IFERROR(VLOOKUP(C124,Stock!$A$5:$K$487,2,FALSE),0))</f>
        <v/>
      </c>
      <c r="E124" s="166"/>
      <c r="F124" s="29">
        <f>IFERROR(VLOOKUP(C124,Stock!$A$5:$M$487,10,0),0)*Journal!E124</f>
        <v>0</v>
      </c>
      <c r="G124" s="166"/>
      <c r="H124" s="30">
        <f>IFERROR(VLOOKUP(C124,Stock!$A$5:$K$487,11,FALSE),0)*Journal!$G124</f>
        <v>0</v>
      </c>
      <c r="I124" s="28">
        <f t="shared" si="2"/>
        <v>0</v>
      </c>
      <c r="J124" s="165"/>
      <c r="K124" s="176"/>
      <c r="L124" s="167"/>
      <c r="M124" s="113" t="str">
        <f>IF(C124="","",VLOOKUP(C124,Stock!$A$5:$M$487,13,0))</f>
        <v/>
      </c>
      <c r="P124" s="42">
        <f>IFERROR(VLOOKUP(C124,Stock!$A$5:$M$487,10,0),0)*Journal!J124</f>
        <v>0</v>
      </c>
      <c r="Q124" s="131">
        <f>IFERROR(VLOOKUP(C124,Stock!$A$5:$M$487,10,0),0)*Journal!K124</f>
        <v>0</v>
      </c>
      <c r="R124" s="130">
        <f t="shared" si="3"/>
        <v>0</v>
      </c>
    </row>
    <row r="125" spans="2:18" s="143" customFormat="1" ht="18" customHeight="1" x14ac:dyDescent="0.2">
      <c r="B125" s="164"/>
      <c r="C125" s="165"/>
      <c r="D125" s="27" t="str">
        <f>IF(C125="","",IFERROR(VLOOKUP(C125,Stock!$A$5:$K$487,2,FALSE),0))</f>
        <v/>
      </c>
      <c r="E125" s="166"/>
      <c r="F125" s="29">
        <f>IFERROR(VLOOKUP(C125,Stock!$A$5:$M$487,10,0),0)*Journal!E125</f>
        <v>0</v>
      </c>
      <c r="G125" s="166"/>
      <c r="H125" s="30">
        <f>IFERROR(VLOOKUP(C125,Stock!$A$5:$K$487,11,FALSE),0)*Journal!$G125</f>
        <v>0</v>
      </c>
      <c r="I125" s="28">
        <f t="shared" si="2"/>
        <v>0</v>
      </c>
      <c r="J125" s="165"/>
      <c r="K125" s="176"/>
      <c r="L125" s="167"/>
      <c r="M125" s="113" t="str">
        <f>IF(C125="","",VLOOKUP(C125,Stock!$A$5:$M$487,13,0))</f>
        <v/>
      </c>
      <c r="P125" s="42">
        <f>IFERROR(VLOOKUP(C125,Stock!$A$5:$M$487,10,0),0)*Journal!J125</f>
        <v>0</v>
      </c>
      <c r="Q125" s="131">
        <f>IFERROR(VLOOKUP(C125,Stock!$A$5:$M$487,10,0),0)*Journal!K125</f>
        <v>0</v>
      </c>
      <c r="R125" s="130">
        <f t="shared" si="3"/>
        <v>0</v>
      </c>
    </row>
    <row r="126" spans="2:18" s="143" customFormat="1" ht="18" customHeight="1" x14ac:dyDescent="0.2">
      <c r="B126" s="164"/>
      <c r="C126" s="165"/>
      <c r="D126" s="27" t="str">
        <f>IF(C126="","",IFERROR(VLOOKUP(C126,Stock!$A$5:$K$487,2,FALSE),0))</f>
        <v/>
      </c>
      <c r="E126" s="166"/>
      <c r="F126" s="29">
        <f>IFERROR(VLOOKUP(C126,Stock!$A$5:$M$487,10,0),0)*Journal!E126</f>
        <v>0</v>
      </c>
      <c r="G126" s="166"/>
      <c r="H126" s="30">
        <f>IFERROR(VLOOKUP(C126,Stock!$A$5:$K$487,11,FALSE),0)*Journal!$G126</f>
        <v>0</v>
      </c>
      <c r="I126" s="28">
        <f t="shared" si="2"/>
        <v>0</v>
      </c>
      <c r="J126" s="165"/>
      <c r="K126" s="176"/>
      <c r="L126" s="167"/>
      <c r="M126" s="113" t="str">
        <f>IF(C126="","",VLOOKUP(C126,Stock!$A$5:$M$487,13,0))</f>
        <v/>
      </c>
      <c r="P126" s="42">
        <f>IFERROR(VLOOKUP(C126,Stock!$A$5:$M$487,10,0),0)*Journal!J126</f>
        <v>0</v>
      </c>
      <c r="Q126" s="131">
        <f>IFERROR(VLOOKUP(C126,Stock!$A$5:$M$487,10,0),0)*Journal!K126</f>
        <v>0</v>
      </c>
      <c r="R126" s="130">
        <f t="shared" si="3"/>
        <v>0</v>
      </c>
    </row>
    <row r="127" spans="2:18" s="143" customFormat="1" ht="18" customHeight="1" x14ac:dyDescent="0.2">
      <c r="B127" s="164"/>
      <c r="C127" s="165"/>
      <c r="D127" s="27" t="str">
        <f>IF(C127="","",IFERROR(VLOOKUP(C127,Stock!$A$5:$K$487,2,FALSE),0))</f>
        <v/>
      </c>
      <c r="E127" s="166"/>
      <c r="F127" s="29">
        <f>IFERROR(VLOOKUP(C127,Stock!$A$5:$M$487,10,0),0)*Journal!E127</f>
        <v>0</v>
      </c>
      <c r="G127" s="166"/>
      <c r="H127" s="30">
        <f>IFERROR(VLOOKUP(C127,Stock!$A$5:$K$487,11,FALSE),0)*Journal!$G127</f>
        <v>0</v>
      </c>
      <c r="I127" s="28">
        <f t="shared" si="2"/>
        <v>0</v>
      </c>
      <c r="J127" s="165"/>
      <c r="K127" s="176"/>
      <c r="L127" s="167"/>
      <c r="M127" s="113" t="str">
        <f>IF(C127="","",VLOOKUP(C127,Stock!$A$5:$M$487,13,0))</f>
        <v/>
      </c>
      <c r="P127" s="42">
        <f>IFERROR(VLOOKUP(C127,Stock!$A$5:$M$487,10,0),0)*Journal!J127</f>
        <v>0</v>
      </c>
      <c r="Q127" s="131">
        <f>IFERROR(VLOOKUP(C127,Stock!$A$5:$M$487,10,0),0)*Journal!K127</f>
        <v>0</v>
      </c>
      <c r="R127" s="130">
        <f t="shared" si="3"/>
        <v>0</v>
      </c>
    </row>
    <row r="128" spans="2:18" s="143" customFormat="1" ht="18" customHeight="1" x14ac:dyDescent="0.2">
      <c r="B128" s="164"/>
      <c r="C128" s="165"/>
      <c r="D128" s="27" t="str">
        <f>IF(C128="","",IFERROR(VLOOKUP(C128,Stock!$A$5:$K$487,2,FALSE),0))</f>
        <v/>
      </c>
      <c r="E128" s="166"/>
      <c r="F128" s="29">
        <f>IFERROR(VLOOKUP(C128,Stock!$A$5:$M$487,10,0),0)*Journal!E128</f>
        <v>0</v>
      </c>
      <c r="G128" s="166"/>
      <c r="H128" s="30">
        <f>IFERROR(VLOOKUP(C128,Stock!$A$5:$K$487,11,FALSE),0)*Journal!$G128</f>
        <v>0</v>
      </c>
      <c r="I128" s="28">
        <f t="shared" si="2"/>
        <v>0</v>
      </c>
      <c r="J128" s="165"/>
      <c r="K128" s="176"/>
      <c r="L128" s="167"/>
      <c r="M128" s="113" t="str">
        <f>IF(C128="","",VLOOKUP(C128,Stock!$A$5:$M$487,13,0))</f>
        <v/>
      </c>
      <c r="P128" s="42">
        <f>IFERROR(VLOOKUP(C128,Stock!$A$5:$M$487,10,0),0)*Journal!J128</f>
        <v>0</v>
      </c>
      <c r="Q128" s="131">
        <f>IFERROR(VLOOKUP(C128,Stock!$A$5:$M$487,10,0),0)*Journal!K128</f>
        <v>0</v>
      </c>
      <c r="R128" s="130">
        <f t="shared" si="3"/>
        <v>0</v>
      </c>
    </row>
    <row r="129" spans="2:18" s="143" customFormat="1" ht="18" customHeight="1" x14ac:dyDescent="0.2">
      <c r="B129" s="164"/>
      <c r="C129" s="165"/>
      <c r="D129" s="27" t="str">
        <f>IF(C129="","",IFERROR(VLOOKUP(C129,Stock!$A$5:$K$487,2,FALSE),0))</f>
        <v/>
      </c>
      <c r="E129" s="166"/>
      <c r="F129" s="29">
        <f>IFERROR(VLOOKUP(C129,Stock!$A$5:$M$487,10,0),0)*Journal!E129</f>
        <v>0</v>
      </c>
      <c r="G129" s="166"/>
      <c r="H129" s="30">
        <f>IFERROR(VLOOKUP(C129,Stock!$A$5:$K$487,11,FALSE),0)*Journal!$G129</f>
        <v>0</v>
      </c>
      <c r="I129" s="28">
        <f t="shared" si="2"/>
        <v>0</v>
      </c>
      <c r="J129" s="165"/>
      <c r="K129" s="176"/>
      <c r="L129" s="167"/>
      <c r="M129" s="113" t="str">
        <f>IF(C129="","",VLOOKUP(C129,Stock!$A$5:$M$487,13,0))</f>
        <v/>
      </c>
      <c r="P129" s="42">
        <f>IFERROR(VLOOKUP(C129,Stock!$A$5:$M$487,10,0),0)*Journal!J129</f>
        <v>0</v>
      </c>
      <c r="Q129" s="131">
        <f>IFERROR(VLOOKUP(C129,Stock!$A$5:$M$487,10,0),0)*Journal!K129</f>
        <v>0</v>
      </c>
      <c r="R129" s="130">
        <f t="shared" si="3"/>
        <v>0</v>
      </c>
    </row>
    <row r="130" spans="2:18" s="143" customFormat="1" ht="18" customHeight="1" x14ac:dyDescent="0.2">
      <c r="B130" s="164"/>
      <c r="C130" s="165"/>
      <c r="D130" s="27" t="str">
        <f>IF(C130="","",IFERROR(VLOOKUP(C130,Stock!$A$5:$K$487,2,FALSE),0))</f>
        <v/>
      </c>
      <c r="E130" s="166"/>
      <c r="F130" s="29">
        <f>IFERROR(VLOOKUP(C130,Stock!$A$5:$M$487,10,0),0)*Journal!E130</f>
        <v>0</v>
      </c>
      <c r="G130" s="166"/>
      <c r="H130" s="30">
        <f>IFERROR(VLOOKUP(C130,Stock!$A$5:$K$487,11,FALSE),0)*Journal!$G130</f>
        <v>0</v>
      </c>
      <c r="I130" s="28">
        <f t="shared" si="2"/>
        <v>0</v>
      </c>
      <c r="J130" s="165"/>
      <c r="K130" s="176"/>
      <c r="L130" s="167"/>
      <c r="M130" s="113" t="str">
        <f>IF(C130="","",VLOOKUP(C130,Stock!$A$5:$M$487,13,0))</f>
        <v/>
      </c>
      <c r="P130" s="42">
        <f>IFERROR(VLOOKUP(C130,Stock!$A$5:$M$487,10,0),0)*Journal!J130</f>
        <v>0</v>
      </c>
      <c r="Q130" s="131">
        <f>IFERROR(VLOOKUP(C130,Stock!$A$5:$M$487,10,0),0)*Journal!K130</f>
        <v>0</v>
      </c>
      <c r="R130" s="130">
        <f t="shared" si="3"/>
        <v>0</v>
      </c>
    </row>
    <row r="131" spans="2:18" s="143" customFormat="1" ht="18" customHeight="1" x14ac:dyDescent="0.2">
      <c r="B131" s="164"/>
      <c r="C131" s="165"/>
      <c r="D131" s="27" t="str">
        <f>IF(C131="","",IFERROR(VLOOKUP(C131,Stock!$A$5:$K$487,2,FALSE),0))</f>
        <v/>
      </c>
      <c r="E131" s="166"/>
      <c r="F131" s="29">
        <f>IFERROR(VLOOKUP(C131,Stock!$A$5:$M$487,10,0),0)*Journal!E131</f>
        <v>0</v>
      </c>
      <c r="G131" s="166"/>
      <c r="H131" s="30">
        <f>IFERROR(VLOOKUP(C131,Stock!$A$5:$K$487,11,FALSE),0)*Journal!$G131</f>
        <v>0</v>
      </c>
      <c r="I131" s="28">
        <f t="shared" si="2"/>
        <v>0</v>
      </c>
      <c r="J131" s="165"/>
      <c r="K131" s="176"/>
      <c r="L131" s="167"/>
      <c r="M131" s="113" t="str">
        <f>IF(C131="","",VLOOKUP(C131,Stock!$A$5:$M$487,13,0))</f>
        <v/>
      </c>
      <c r="P131" s="42">
        <f>IFERROR(VLOOKUP(C131,Stock!$A$5:$M$487,10,0),0)*Journal!J131</f>
        <v>0</v>
      </c>
      <c r="Q131" s="131">
        <f>IFERROR(VLOOKUP(C131,Stock!$A$5:$M$487,10,0),0)*Journal!K131</f>
        <v>0</v>
      </c>
      <c r="R131" s="130">
        <f t="shared" si="3"/>
        <v>0</v>
      </c>
    </row>
    <row r="132" spans="2:18" s="143" customFormat="1" ht="18" customHeight="1" x14ac:dyDescent="0.2">
      <c r="B132" s="164"/>
      <c r="C132" s="165"/>
      <c r="D132" s="27" t="str">
        <f>IF(C132="","",IFERROR(VLOOKUP(C132,Stock!$A$5:$K$487,2,FALSE),0))</f>
        <v/>
      </c>
      <c r="E132" s="166"/>
      <c r="F132" s="29">
        <f>IFERROR(VLOOKUP(C132,Stock!$A$5:$M$487,10,0),0)*Journal!E132</f>
        <v>0</v>
      </c>
      <c r="G132" s="166"/>
      <c r="H132" s="30">
        <f>IFERROR(VLOOKUP(C132,Stock!$A$5:$K$487,11,FALSE),0)*Journal!$G132</f>
        <v>0</v>
      </c>
      <c r="I132" s="28">
        <f t="shared" si="2"/>
        <v>0</v>
      </c>
      <c r="J132" s="165"/>
      <c r="K132" s="176"/>
      <c r="L132" s="167"/>
      <c r="M132" s="113" t="str">
        <f>IF(C132="","",VLOOKUP(C132,Stock!$A$5:$M$487,13,0))</f>
        <v/>
      </c>
      <c r="P132" s="42">
        <f>IFERROR(VLOOKUP(C132,Stock!$A$5:$M$487,10,0),0)*Journal!J132</f>
        <v>0</v>
      </c>
      <c r="Q132" s="131">
        <f>IFERROR(VLOOKUP(C132,Stock!$A$5:$M$487,10,0),0)*Journal!K132</f>
        <v>0</v>
      </c>
      <c r="R132" s="130">
        <f t="shared" si="3"/>
        <v>0</v>
      </c>
    </row>
    <row r="133" spans="2:18" s="143" customFormat="1" ht="18" customHeight="1" x14ac:dyDescent="0.2">
      <c r="B133" s="164"/>
      <c r="C133" s="165"/>
      <c r="D133" s="27" t="str">
        <f>IF(C133="","",IFERROR(VLOOKUP(C133,Stock!$A$5:$K$487,2,FALSE),0))</f>
        <v/>
      </c>
      <c r="E133" s="166"/>
      <c r="F133" s="29">
        <f>IFERROR(VLOOKUP(C133,Stock!$A$5:$M$487,10,0),0)*Journal!E133</f>
        <v>0</v>
      </c>
      <c r="G133" s="166"/>
      <c r="H133" s="30">
        <f>IFERROR(VLOOKUP(C133,Stock!$A$5:$K$487,11,FALSE),0)*Journal!$G133</f>
        <v>0</v>
      </c>
      <c r="I133" s="28">
        <f t="shared" si="2"/>
        <v>0</v>
      </c>
      <c r="J133" s="165"/>
      <c r="K133" s="176"/>
      <c r="L133" s="167"/>
      <c r="M133" s="113" t="str">
        <f>IF(C133="","",VLOOKUP(C133,Stock!$A$5:$M$487,13,0))</f>
        <v/>
      </c>
      <c r="P133" s="42">
        <f>IFERROR(VLOOKUP(C133,Stock!$A$5:$M$487,10,0),0)*Journal!J133</f>
        <v>0</v>
      </c>
      <c r="Q133" s="131">
        <f>IFERROR(VLOOKUP(C133,Stock!$A$5:$M$487,10,0),0)*Journal!K133</f>
        <v>0</v>
      </c>
      <c r="R133" s="130">
        <f t="shared" si="3"/>
        <v>0</v>
      </c>
    </row>
    <row r="134" spans="2:18" s="143" customFormat="1" ht="18" customHeight="1" x14ac:dyDescent="0.2">
      <c r="B134" s="164"/>
      <c r="C134" s="165"/>
      <c r="D134" s="27" t="str">
        <f>IF(C134="","",IFERROR(VLOOKUP(C134,Stock!$A$5:$K$487,2,FALSE),0))</f>
        <v/>
      </c>
      <c r="E134" s="166"/>
      <c r="F134" s="29">
        <f>IFERROR(VLOOKUP(C134,Stock!$A$5:$M$487,10,0),0)*Journal!E134</f>
        <v>0</v>
      </c>
      <c r="G134" s="166"/>
      <c r="H134" s="30">
        <f>IFERROR(VLOOKUP(C134,Stock!$A$5:$K$487,11,FALSE),0)*Journal!$G134</f>
        <v>0</v>
      </c>
      <c r="I134" s="28">
        <f t="shared" si="2"/>
        <v>0</v>
      </c>
      <c r="J134" s="165"/>
      <c r="K134" s="176"/>
      <c r="L134" s="167"/>
      <c r="M134" s="113" t="str">
        <f>IF(C134="","",VLOOKUP(C134,Stock!$A$5:$M$487,13,0))</f>
        <v/>
      </c>
      <c r="P134" s="42">
        <f>IFERROR(VLOOKUP(C134,Stock!$A$5:$M$487,10,0),0)*Journal!J134</f>
        <v>0</v>
      </c>
      <c r="Q134" s="131">
        <f>IFERROR(VLOOKUP(C134,Stock!$A$5:$M$487,10,0),0)*Journal!K134</f>
        <v>0</v>
      </c>
      <c r="R134" s="130">
        <f t="shared" si="3"/>
        <v>0</v>
      </c>
    </row>
    <row r="135" spans="2:18" s="143" customFormat="1" ht="18" customHeight="1" x14ac:dyDescent="0.2">
      <c r="B135" s="164"/>
      <c r="C135" s="165"/>
      <c r="D135" s="27" t="str">
        <f>IF(C135="","",IFERROR(VLOOKUP(C135,Stock!$A$5:$K$487,2,FALSE),0))</f>
        <v/>
      </c>
      <c r="E135" s="166"/>
      <c r="F135" s="29">
        <f>IFERROR(VLOOKUP(C135,Stock!$A$5:$M$487,10,0),0)*Journal!E135</f>
        <v>0</v>
      </c>
      <c r="G135" s="166"/>
      <c r="H135" s="30">
        <f>IFERROR(VLOOKUP(C135,Stock!$A$5:$K$487,11,FALSE),0)*Journal!$G135</f>
        <v>0</v>
      </c>
      <c r="I135" s="28">
        <f t="shared" si="2"/>
        <v>0</v>
      </c>
      <c r="J135" s="165"/>
      <c r="K135" s="176"/>
      <c r="L135" s="167"/>
      <c r="M135" s="113" t="str">
        <f>IF(C135="","",VLOOKUP(C135,Stock!$A$5:$M$487,13,0))</f>
        <v/>
      </c>
      <c r="P135" s="42">
        <f>IFERROR(VLOOKUP(C135,Stock!$A$5:$M$487,10,0),0)*Journal!J135</f>
        <v>0</v>
      </c>
      <c r="Q135" s="131">
        <f>IFERROR(VLOOKUP(C135,Stock!$A$5:$M$487,10,0),0)*Journal!K135</f>
        <v>0</v>
      </c>
      <c r="R135" s="130">
        <f t="shared" si="3"/>
        <v>0</v>
      </c>
    </row>
    <row r="136" spans="2:18" s="143" customFormat="1" ht="18" customHeight="1" x14ac:dyDescent="0.2">
      <c r="B136" s="164"/>
      <c r="C136" s="165"/>
      <c r="D136" s="27" t="str">
        <f>IF(C136="","",IFERROR(VLOOKUP(C136,Stock!$A$5:$K$487,2,FALSE),0))</f>
        <v/>
      </c>
      <c r="E136" s="166"/>
      <c r="F136" s="29">
        <f>IFERROR(VLOOKUP(C136,Stock!$A$5:$M$487,10,0),0)*Journal!E136</f>
        <v>0</v>
      </c>
      <c r="G136" s="166"/>
      <c r="H136" s="30">
        <f>IFERROR(VLOOKUP(C136,Stock!$A$5:$K$487,11,FALSE),0)*Journal!$G136</f>
        <v>0</v>
      </c>
      <c r="I136" s="28">
        <f t="shared" si="2"/>
        <v>0</v>
      </c>
      <c r="J136" s="165"/>
      <c r="K136" s="176"/>
      <c r="L136" s="167"/>
      <c r="M136" s="113" t="str">
        <f>IF(C136="","",VLOOKUP(C136,Stock!$A$5:$M$487,13,0))</f>
        <v/>
      </c>
      <c r="P136" s="42">
        <f>IFERROR(VLOOKUP(C136,Stock!$A$5:$M$487,10,0),0)*Journal!J136</f>
        <v>0</v>
      </c>
      <c r="Q136" s="131">
        <f>IFERROR(VLOOKUP(C136,Stock!$A$5:$M$487,10,0),0)*Journal!K136</f>
        <v>0</v>
      </c>
      <c r="R136" s="130">
        <f t="shared" si="3"/>
        <v>0</v>
      </c>
    </row>
    <row r="137" spans="2:18" s="143" customFormat="1" ht="18" customHeight="1" x14ac:dyDescent="0.2">
      <c r="B137" s="164"/>
      <c r="C137" s="165"/>
      <c r="D137" s="27" t="str">
        <f>IF(C137="","",IFERROR(VLOOKUP(C137,Stock!$A$5:$K$487,2,FALSE),0))</f>
        <v/>
      </c>
      <c r="E137" s="166"/>
      <c r="F137" s="29">
        <f>IFERROR(VLOOKUP(C137,Stock!$A$5:$M$487,10,0),0)*Journal!E137</f>
        <v>0</v>
      </c>
      <c r="G137" s="166"/>
      <c r="H137" s="30">
        <f>IFERROR(VLOOKUP(C137,Stock!$A$5:$K$487,11,FALSE),0)*Journal!$G137</f>
        <v>0</v>
      </c>
      <c r="I137" s="28">
        <f t="shared" si="2"/>
        <v>0</v>
      </c>
      <c r="J137" s="165"/>
      <c r="K137" s="176"/>
      <c r="L137" s="167"/>
      <c r="M137" s="113" t="str">
        <f>IF(C137="","",VLOOKUP(C137,Stock!$A$5:$M$487,13,0))</f>
        <v/>
      </c>
      <c r="P137" s="42">
        <f>IFERROR(VLOOKUP(C137,Stock!$A$5:$M$487,10,0),0)*Journal!J137</f>
        <v>0</v>
      </c>
      <c r="Q137" s="131">
        <f>IFERROR(VLOOKUP(C137,Stock!$A$5:$M$487,10,0),0)*Journal!K137</f>
        <v>0</v>
      </c>
      <c r="R137" s="130">
        <f t="shared" si="3"/>
        <v>0</v>
      </c>
    </row>
    <row r="138" spans="2:18" s="143" customFormat="1" ht="18" customHeight="1" x14ac:dyDescent="0.2">
      <c r="B138" s="164"/>
      <c r="C138" s="165"/>
      <c r="D138" s="27" t="str">
        <f>IF(C138="","",IFERROR(VLOOKUP(C138,Stock!$A$5:$K$487,2,FALSE),0))</f>
        <v/>
      </c>
      <c r="E138" s="166"/>
      <c r="F138" s="29">
        <f>IFERROR(VLOOKUP(C138,Stock!$A$5:$M$487,10,0),0)*Journal!E138</f>
        <v>0</v>
      </c>
      <c r="G138" s="166"/>
      <c r="H138" s="30">
        <f>IFERROR(VLOOKUP(C138,Stock!$A$5:$K$487,11,FALSE),0)*Journal!$G138</f>
        <v>0</v>
      </c>
      <c r="I138" s="28">
        <f t="shared" ref="I138:I201" si="4">E138+G138</f>
        <v>0</v>
      </c>
      <c r="J138" s="165"/>
      <c r="K138" s="176"/>
      <c r="L138" s="167"/>
      <c r="M138" s="113" t="str">
        <f>IF(C138="","",VLOOKUP(C138,Stock!$A$5:$M$487,13,0))</f>
        <v/>
      </c>
      <c r="P138" s="42">
        <f>IFERROR(VLOOKUP(C138,Stock!$A$5:$M$487,10,0),0)*Journal!J138</f>
        <v>0</v>
      </c>
      <c r="Q138" s="131">
        <f>IFERROR(VLOOKUP(C138,Stock!$A$5:$M$487,10,0),0)*Journal!K138</f>
        <v>0</v>
      </c>
      <c r="R138" s="130">
        <f t="shared" ref="R138:R201" si="5">E138+G138</f>
        <v>0</v>
      </c>
    </row>
    <row r="139" spans="2:18" s="143" customFormat="1" ht="18" customHeight="1" x14ac:dyDescent="0.2">
      <c r="B139" s="164"/>
      <c r="C139" s="165"/>
      <c r="D139" s="27" t="str">
        <f>IF(C139="","",IFERROR(VLOOKUP(C139,Stock!$A$5:$K$487,2,FALSE),0))</f>
        <v/>
      </c>
      <c r="E139" s="166"/>
      <c r="F139" s="29">
        <f>IFERROR(VLOOKUP(C139,Stock!$A$5:$M$487,10,0),0)*Journal!E139</f>
        <v>0</v>
      </c>
      <c r="G139" s="166"/>
      <c r="H139" s="30">
        <f>IFERROR(VLOOKUP(C139,Stock!$A$5:$K$487,11,FALSE),0)*Journal!$G139</f>
        <v>0</v>
      </c>
      <c r="I139" s="28">
        <f t="shared" si="4"/>
        <v>0</v>
      </c>
      <c r="J139" s="165"/>
      <c r="K139" s="176"/>
      <c r="L139" s="167"/>
      <c r="M139" s="113" t="str">
        <f>IF(C139="","",VLOOKUP(C139,Stock!$A$5:$M$487,13,0))</f>
        <v/>
      </c>
      <c r="P139" s="42">
        <f>IFERROR(VLOOKUP(C139,Stock!$A$5:$M$487,10,0),0)*Journal!J139</f>
        <v>0</v>
      </c>
      <c r="Q139" s="131">
        <f>IFERROR(VLOOKUP(C139,Stock!$A$5:$M$487,10,0),0)*Journal!K139</f>
        <v>0</v>
      </c>
      <c r="R139" s="130">
        <f t="shared" si="5"/>
        <v>0</v>
      </c>
    </row>
    <row r="140" spans="2:18" s="143" customFormat="1" ht="18" customHeight="1" x14ac:dyDescent="0.2">
      <c r="B140" s="164"/>
      <c r="C140" s="165"/>
      <c r="D140" s="27" t="str">
        <f>IF(C140="","",IFERROR(VLOOKUP(C140,Stock!$A$5:$K$487,2,FALSE),0))</f>
        <v/>
      </c>
      <c r="E140" s="166"/>
      <c r="F140" s="29">
        <f>IFERROR(VLOOKUP(C140,Stock!$A$5:$M$487,10,0),0)*Journal!E140</f>
        <v>0</v>
      </c>
      <c r="G140" s="166"/>
      <c r="H140" s="30">
        <f>IFERROR(VLOOKUP(C140,Stock!$A$5:$K$487,11,FALSE),0)*Journal!$G140</f>
        <v>0</v>
      </c>
      <c r="I140" s="28">
        <f t="shared" si="4"/>
        <v>0</v>
      </c>
      <c r="J140" s="165"/>
      <c r="K140" s="176"/>
      <c r="L140" s="167"/>
      <c r="M140" s="113" t="str">
        <f>IF(C140="","",VLOOKUP(C140,Stock!$A$5:$M$487,13,0))</f>
        <v/>
      </c>
      <c r="P140" s="42">
        <f>IFERROR(VLOOKUP(C140,Stock!$A$5:$M$487,10,0),0)*Journal!J140</f>
        <v>0</v>
      </c>
      <c r="Q140" s="131">
        <f>IFERROR(VLOOKUP(C140,Stock!$A$5:$M$487,10,0),0)*Journal!K140</f>
        <v>0</v>
      </c>
      <c r="R140" s="130">
        <f t="shared" si="5"/>
        <v>0</v>
      </c>
    </row>
    <row r="141" spans="2:18" s="143" customFormat="1" ht="18" customHeight="1" x14ac:dyDescent="0.2">
      <c r="B141" s="164"/>
      <c r="C141" s="165"/>
      <c r="D141" s="27" t="str">
        <f>IF(C141="","",IFERROR(VLOOKUP(C141,Stock!$A$5:$K$487,2,FALSE),0))</f>
        <v/>
      </c>
      <c r="E141" s="166"/>
      <c r="F141" s="29">
        <f>IFERROR(VLOOKUP(C141,Stock!$A$5:$M$487,10,0),0)*Journal!E141</f>
        <v>0</v>
      </c>
      <c r="G141" s="166"/>
      <c r="H141" s="30">
        <f>IFERROR(VLOOKUP(C141,Stock!$A$5:$K$487,11,FALSE),0)*Journal!$G141</f>
        <v>0</v>
      </c>
      <c r="I141" s="28">
        <f t="shared" si="4"/>
        <v>0</v>
      </c>
      <c r="J141" s="165"/>
      <c r="K141" s="176"/>
      <c r="L141" s="167"/>
      <c r="M141" s="113" t="str">
        <f>IF(C141="","",VLOOKUP(C141,Stock!$A$5:$M$487,13,0))</f>
        <v/>
      </c>
      <c r="P141" s="42">
        <f>IFERROR(VLOOKUP(C141,Stock!$A$5:$M$487,10,0),0)*Journal!J141</f>
        <v>0</v>
      </c>
      <c r="Q141" s="131">
        <f>IFERROR(VLOOKUP(C141,Stock!$A$5:$M$487,10,0),0)*Journal!K141</f>
        <v>0</v>
      </c>
      <c r="R141" s="130">
        <f t="shared" si="5"/>
        <v>0</v>
      </c>
    </row>
    <row r="142" spans="2:18" s="143" customFormat="1" ht="18" customHeight="1" x14ac:dyDescent="0.2">
      <c r="B142" s="164"/>
      <c r="C142" s="165"/>
      <c r="D142" s="27" t="str">
        <f>IF(C142="","",IFERROR(VLOOKUP(C142,Stock!$A$5:$K$487,2,FALSE),0))</f>
        <v/>
      </c>
      <c r="E142" s="166"/>
      <c r="F142" s="29">
        <f>IFERROR(VLOOKUP(C142,Stock!$A$5:$M$487,10,0),0)*Journal!E142</f>
        <v>0</v>
      </c>
      <c r="G142" s="166"/>
      <c r="H142" s="30">
        <f>IFERROR(VLOOKUP(C142,Stock!$A$5:$K$487,11,FALSE),0)*Journal!$G142</f>
        <v>0</v>
      </c>
      <c r="I142" s="28">
        <f t="shared" si="4"/>
        <v>0</v>
      </c>
      <c r="J142" s="165"/>
      <c r="K142" s="176"/>
      <c r="L142" s="167"/>
      <c r="M142" s="113" t="str">
        <f>IF(C142="","",VLOOKUP(C142,Stock!$A$5:$M$487,13,0))</f>
        <v/>
      </c>
      <c r="P142" s="42">
        <f>IFERROR(VLOOKUP(C142,Stock!$A$5:$M$487,10,0),0)*Journal!J142</f>
        <v>0</v>
      </c>
      <c r="Q142" s="131">
        <f>IFERROR(VLOOKUP(C142,Stock!$A$5:$M$487,10,0),0)*Journal!K142</f>
        <v>0</v>
      </c>
      <c r="R142" s="130">
        <f t="shared" si="5"/>
        <v>0</v>
      </c>
    </row>
    <row r="143" spans="2:18" s="143" customFormat="1" ht="18" customHeight="1" x14ac:dyDescent="0.2">
      <c r="B143" s="164"/>
      <c r="C143" s="165"/>
      <c r="D143" s="27" t="str">
        <f>IF(C143="","",IFERROR(VLOOKUP(C143,Stock!$A$5:$K$487,2,FALSE),0))</f>
        <v/>
      </c>
      <c r="E143" s="166"/>
      <c r="F143" s="29">
        <f>IFERROR(VLOOKUP(C143,Stock!$A$5:$M$487,10,0),0)*Journal!E143</f>
        <v>0</v>
      </c>
      <c r="G143" s="166"/>
      <c r="H143" s="30">
        <f>IFERROR(VLOOKUP(C143,Stock!$A$5:$K$487,11,FALSE),0)*Journal!$G143</f>
        <v>0</v>
      </c>
      <c r="I143" s="28">
        <f t="shared" si="4"/>
        <v>0</v>
      </c>
      <c r="J143" s="165"/>
      <c r="K143" s="176"/>
      <c r="L143" s="167"/>
      <c r="M143" s="113" t="str">
        <f>IF(C143="","",VLOOKUP(C143,Stock!$A$5:$M$487,13,0))</f>
        <v/>
      </c>
      <c r="P143" s="42">
        <f>IFERROR(VLOOKUP(C143,Stock!$A$5:$M$487,10,0),0)*Journal!J143</f>
        <v>0</v>
      </c>
      <c r="Q143" s="131">
        <f>IFERROR(VLOOKUP(C143,Stock!$A$5:$M$487,10,0),0)*Journal!K143</f>
        <v>0</v>
      </c>
      <c r="R143" s="130">
        <f t="shared" si="5"/>
        <v>0</v>
      </c>
    </row>
    <row r="144" spans="2:18" s="143" customFormat="1" ht="18" customHeight="1" x14ac:dyDescent="0.2">
      <c r="B144" s="164"/>
      <c r="C144" s="165"/>
      <c r="D144" s="27" t="str">
        <f>IF(C144="","",IFERROR(VLOOKUP(C144,Stock!$A$5:$K$487,2,FALSE),0))</f>
        <v/>
      </c>
      <c r="E144" s="166"/>
      <c r="F144" s="29">
        <f>IFERROR(VLOOKUP(C144,Stock!$A$5:$M$487,10,0),0)*Journal!E144</f>
        <v>0</v>
      </c>
      <c r="G144" s="166"/>
      <c r="H144" s="30">
        <f>IFERROR(VLOOKUP(C144,Stock!$A$5:$K$487,11,FALSE),0)*Journal!$G144</f>
        <v>0</v>
      </c>
      <c r="I144" s="28">
        <f t="shared" si="4"/>
        <v>0</v>
      </c>
      <c r="J144" s="165"/>
      <c r="K144" s="176"/>
      <c r="L144" s="167"/>
      <c r="M144" s="113" t="str">
        <f>IF(C144="","",VLOOKUP(C144,Stock!$A$5:$M$487,13,0))</f>
        <v/>
      </c>
      <c r="P144" s="42">
        <f>IFERROR(VLOOKUP(C144,Stock!$A$5:$M$487,10,0),0)*Journal!J144</f>
        <v>0</v>
      </c>
      <c r="Q144" s="131">
        <f>IFERROR(VLOOKUP(C144,Stock!$A$5:$M$487,10,0),0)*Journal!K144</f>
        <v>0</v>
      </c>
      <c r="R144" s="130">
        <f t="shared" si="5"/>
        <v>0</v>
      </c>
    </row>
    <row r="145" spans="2:18" s="143" customFormat="1" ht="18" customHeight="1" x14ac:dyDescent="0.2">
      <c r="B145" s="164"/>
      <c r="C145" s="165"/>
      <c r="D145" s="27" t="str">
        <f>IF(C145="","",IFERROR(VLOOKUP(C145,Stock!$A$5:$K$487,2,FALSE),0))</f>
        <v/>
      </c>
      <c r="E145" s="166"/>
      <c r="F145" s="29">
        <f>IFERROR(VLOOKUP(C145,Stock!$A$5:$M$487,10,0),0)*Journal!E145</f>
        <v>0</v>
      </c>
      <c r="G145" s="166"/>
      <c r="H145" s="30">
        <f>IFERROR(VLOOKUP(C145,Stock!$A$5:$K$487,11,FALSE),0)*Journal!$G145</f>
        <v>0</v>
      </c>
      <c r="I145" s="28">
        <f t="shared" si="4"/>
        <v>0</v>
      </c>
      <c r="J145" s="165"/>
      <c r="K145" s="176"/>
      <c r="L145" s="167"/>
      <c r="M145" s="113" t="str">
        <f>IF(C145="","",VLOOKUP(C145,Stock!$A$5:$M$487,13,0))</f>
        <v/>
      </c>
      <c r="P145" s="42">
        <f>IFERROR(VLOOKUP(C145,Stock!$A$5:$M$487,10,0),0)*Journal!J145</f>
        <v>0</v>
      </c>
      <c r="Q145" s="131">
        <f>IFERROR(VLOOKUP(C145,Stock!$A$5:$M$487,10,0),0)*Journal!K145</f>
        <v>0</v>
      </c>
      <c r="R145" s="130">
        <f t="shared" si="5"/>
        <v>0</v>
      </c>
    </row>
    <row r="146" spans="2:18" s="143" customFormat="1" ht="18" customHeight="1" x14ac:dyDescent="0.2">
      <c r="B146" s="164"/>
      <c r="C146" s="165"/>
      <c r="D146" s="27" t="str">
        <f>IF(C146="","",IFERROR(VLOOKUP(C146,Stock!$A$5:$K$487,2,FALSE),0))</f>
        <v/>
      </c>
      <c r="E146" s="166"/>
      <c r="F146" s="29">
        <f>IFERROR(VLOOKUP(C146,Stock!$A$5:$M$487,10,0),0)*Journal!E146</f>
        <v>0</v>
      </c>
      <c r="G146" s="166"/>
      <c r="H146" s="30">
        <f>IFERROR(VLOOKUP(C146,Stock!$A$5:$K$487,11,FALSE),0)*Journal!$G146</f>
        <v>0</v>
      </c>
      <c r="I146" s="28">
        <f t="shared" si="4"/>
        <v>0</v>
      </c>
      <c r="J146" s="165"/>
      <c r="K146" s="176"/>
      <c r="L146" s="167"/>
      <c r="M146" s="113" t="str">
        <f>IF(C146="","",VLOOKUP(C146,Stock!$A$5:$M$487,13,0))</f>
        <v/>
      </c>
      <c r="P146" s="42">
        <f>IFERROR(VLOOKUP(C146,Stock!$A$5:$M$487,10,0),0)*Journal!J146</f>
        <v>0</v>
      </c>
      <c r="Q146" s="131">
        <f>IFERROR(VLOOKUP(C146,Stock!$A$5:$M$487,10,0),0)*Journal!K146</f>
        <v>0</v>
      </c>
      <c r="R146" s="130">
        <f t="shared" si="5"/>
        <v>0</v>
      </c>
    </row>
    <row r="147" spans="2:18" s="143" customFormat="1" ht="18" customHeight="1" x14ac:dyDescent="0.2">
      <c r="B147" s="164"/>
      <c r="C147" s="165"/>
      <c r="D147" s="27" t="str">
        <f>IF(C147="","",IFERROR(VLOOKUP(C147,Stock!$A$5:$K$487,2,FALSE),0))</f>
        <v/>
      </c>
      <c r="E147" s="166"/>
      <c r="F147" s="29">
        <f>IFERROR(VLOOKUP(C147,Stock!$A$5:$M$487,10,0),0)*Journal!E147</f>
        <v>0</v>
      </c>
      <c r="G147" s="166"/>
      <c r="H147" s="30">
        <f>IFERROR(VLOOKUP(C147,Stock!$A$5:$K$487,11,FALSE),0)*Journal!$G147</f>
        <v>0</v>
      </c>
      <c r="I147" s="28">
        <f t="shared" si="4"/>
        <v>0</v>
      </c>
      <c r="J147" s="165"/>
      <c r="K147" s="176"/>
      <c r="L147" s="167"/>
      <c r="M147" s="113" t="str">
        <f>IF(C147="","",VLOOKUP(C147,Stock!$A$5:$M$487,13,0))</f>
        <v/>
      </c>
      <c r="P147" s="42">
        <f>IFERROR(VLOOKUP(C147,Stock!$A$5:$M$487,10,0),0)*Journal!J147</f>
        <v>0</v>
      </c>
      <c r="Q147" s="131">
        <f>IFERROR(VLOOKUP(C147,Stock!$A$5:$M$487,10,0),0)*Journal!K147</f>
        <v>0</v>
      </c>
      <c r="R147" s="130">
        <f t="shared" si="5"/>
        <v>0</v>
      </c>
    </row>
    <row r="148" spans="2:18" s="143" customFormat="1" ht="18" customHeight="1" x14ac:dyDescent="0.2">
      <c r="B148" s="164"/>
      <c r="C148" s="165"/>
      <c r="D148" s="27" t="str">
        <f>IF(C148="","",IFERROR(VLOOKUP(C148,Stock!$A$5:$K$487,2,FALSE),0))</f>
        <v/>
      </c>
      <c r="E148" s="166"/>
      <c r="F148" s="29">
        <f>IFERROR(VLOOKUP(C148,Stock!$A$5:$M$487,10,0),0)*Journal!E148</f>
        <v>0</v>
      </c>
      <c r="G148" s="166"/>
      <c r="H148" s="30">
        <f>IFERROR(VLOOKUP(C148,Stock!$A$5:$K$487,11,FALSE),0)*Journal!$G148</f>
        <v>0</v>
      </c>
      <c r="I148" s="28">
        <f t="shared" si="4"/>
        <v>0</v>
      </c>
      <c r="J148" s="165"/>
      <c r="K148" s="176"/>
      <c r="L148" s="167"/>
      <c r="M148" s="113" t="str">
        <f>IF(C148="","",VLOOKUP(C148,Stock!$A$5:$M$487,13,0))</f>
        <v/>
      </c>
      <c r="P148" s="42">
        <f>IFERROR(VLOOKUP(C148,Stock!$A$5:$M$487,10,0),0)*Journal!J148</f>
        <v>0</v>
      </c>
      <c r="Q148" s="131">
        <f>IFERROR(VLOOKUP(C148,Stock!$A$5:$M$487,10,0),0)*Journal!K148</f>
        <v>0</v>
      </c>
      <c r="R148" s="130">
        <f t="shared" si="5"/>
        <v>0</v>
      </c>
    </row>
    <row r="149" spans="2:18" s="143" customFormat="1" ht="18" customHeight="1" x14ac:dyDescent="0.2">
      <c r="B149" s="164"/>
      <c r="C149" s="165"/>
      <c r="D149" s="27" t="str">
        <f>IF(C149="","",IFERROR(VLOOKUP(C149,Stock!$A$5:$K$487,2,FALSE),0))</f>
        <v/>
      </c>
      <c r="E149" s="166"/>
      <c r="F149" s="29">
        <f>IFERROR(VLOOKUP(C149,Stock!$A$5:$M$487,10,0),0)*Journal!E149</f>
        <v>0</v>
      </c>
      <c r="G149" s="166"/>
      <c r="H149" s="30">
        <f>IFERROR(VLOOKUP(C149,Stock!$A$5:$K$487,11,FALSE),0)*Journal!$G149</f>
        <v>0</v>
      </c>
      <c r="I149" s="28">
        <f t="shared" si="4"/>
        <v>0</v>
      </c>
      <c r="J149" s="165"/>
      <c r="K149" s="176"/>
      <c r="L149" s="167"/>
      <c r="M149" s="113" t="str">
        <f>IF(C149="","",VLOOKUP(C149,Stock!$A$5:$M$487,13,0))</f>
        <v/>
      </c>
      <c r="P149" s="42">
        <f>IFERROR(VLOOKUP(C149,Stock!$A$5:$M$487,10,0),0)*Journal!J149</f>
        <v>0</v>
      </c>
      <c r="Q149" s="131">
        <f>IFERROR(VLOOKUP(C149,Stock!$A$5:$M$487,10,0),0)*Journal!K149</f>
        <v>0</v>
      </c>
      <c r="R149" s="130">
        <f t="shared" si="5"/>
        <v>0</v>
      </c>
    </row>
    <row r="150" spans="2:18" s="143" customFormat="1" ht="18" customHeight="1" x14ac:dyDescent="0.2">
      <c r="B150" s="164"/>
      <c r="C150" s="165"/>
      <c r="D150" s="27" t="str">
        <f>IF(C150="","",IFERROR(VLOOKUP(C150,Stock!$A$5:$K$487,2,FALSE),0))</f>
        <v/>
      </c>
      <c r="E150" s="166"/>
      <c r="F150" s="29">
        <f>IFERROR(VLOOKUP(C150,Stock!$A$5:$M$487,10,0),0)*Journal!E150</f>
        <v>0</v>
      </c>
      <c r="G150" s="166"/>
      <c r="H150" s="30">
        <f>IFERROR(VLOOKUP(C150,Stock!$A$5:$K$487,11,FALSE),0)*Journal!$G150</f>
        <v>0</v>
      </c>
      <c r="I150" s="28">
        <f t="shared" si="4"/>
        <v>0</v>
      </c>
      <c r="J150" s="165"/>
      <c r="K150" s="176"/>
      <c r="L150" s="167"/>
      <c r="M150" s="113" t="str">
        <f>IF(C150="","",VLOOKUP(C150,Stock!$A$5:$M$487,13,0))</f>
        <v/>
      </c>
      <c r="P150" s="42">
        <f>IFERROR(VLOOKUP(C150,Stock!$A$5:$M$487,10,0),0)*Journal!J150</f>
        <v>0</v>
      </c>
      <c r="Q150" s="131">
        <f>IFERROR(VLOOKUP(C150,Stock!$A$5:$M$487,10,0),0)*Journal!K150</f>
        <v>0</v>
      </c>
      <c r="R150" s="130">
        <f t="shared" si="5"/>
        <v>0</v>
      </c>
    </row>
    <row r="151" spans="2:18" s="143" customFormat="1" ht="18" customHeight="1" x14ac:dyDescent="0.2">
      <c r="B151" s="164"/>
      <c r="C151" s="165"/>
      <c r="D151" s="27" t="str">
        <f>IF(C151="","",IFERROR(VLOOKUP(C151,Stock!$A$5:$K$487,2,FALSE),0))</f>
        <v/>
      </c>
      <c r="E151" s="166"/>
      <c r="F151" s="29">
        <f>IFERROR(VLOOKUP(C151,Stock!$A$5:$M$487,10,0),0)*Journal!E151</f>
        <v>0</v>
      </c>
      <c r="G151" s="166"/>
      <c r="H151" s="30">
        <f>IFERROR(VLOOKUP(C151,Stock!$A$5:$K$487,11,FALSE),0)*Journal!$G151</f>
        <v>0</v>
      </c>
      <c r="I151" s="28">
        <f t="shared" si="4"/>
        <v>0</v>
      </c>
      <c r="J151" s="165"/>
      <c r="K151" s="176"/>
      <c r="L151" s="167"/>
      <c r="M151" s="113" t="str">
        <f>IF(C151="","",VLOOKUP(C151,Stock!$A$5:$M$487,13,0))</f>
        <v/>
      </c>
      <c r="P151" s="42">
        <f>IFERROR(VLOOKUP(C151,Stock!$A$5:$M$487,10,0),0)*Journal!J151</f>
        <v>0</v>
      </c>
      <c r="Q151" s="131">
        <f>IFERROR(VLOOKUP(C151,Stock!$A$5:$M$487,10,0),0)*Journal!K151</f>
        <v>0</v>
      </c>
      <c r="R151" s="130">
        <f t="shared" si="5"/>
        <v>0</v>
      </c>
    </row>
    <row r="152" spans="2:18" s="143" customFormat="1" ht="18" customHeight="1" x14ac:dyDescent="0.2">
      <c r="B152" s="164"/>
      <c r="C152" s="165"/>
      <c r="D152" s="27" t="str">
        <f>IF(C152="","",IFERROR(VLOOKUP(C152,Stock!$A$5:$K$487,2,FALSE),0))</f>
        <v/>
      </c>
      <c r="E152" s="166"/>
      <c r="F152" s="29">
        <f>IFERROR(VLOOKUP(C152,Stock!$A$5:$M$487,10,0),0)*Journal!E152</f>
        <v>0</v>
      </c>
      <c r="G152" s="166"/>
      <c r="H152" s="30">
        <f>IFERROR(VLOOKUP(C152,Stock!$A$5:$K$487,11,FALSE),0)*Journal!$G152</f>
        <v>0</v>
      </c>
      <c r="I152" s="28">
        <f t="shared" si="4"/>
        <v>0</v>
      </c>
      <c r="J152" s="165"/>
      <c r="K152" s="176"/>
      <c r="L152" s="167"/>
      <c r="M152" s="113" t="str">
        <f>IF(C152="","",VLOOKUP(C152,Stock!$A$5:$M$487,13,0))</f>
        <v/>
      </c>
      <c r="P152" s="42">
        <f>IFERROR(VLOOKUP(C152,Stock!$A$5:$M$487,10,0),0)*Journal!J152</f>
        <v>0</v>
      </c>
      <c r="Q152" s="131">
        <f>IFERROR(VLOOKUP(C152,Stock!$A$5:$M$487,10,0),0)*Journal!K152</f>
        <v>0</v>
      </c>
      <c r="R152" s="130">
        <f t="shared" si="5"/>
        <v>0</v>
      </c>
    </row>
    <row r="153" spans="2:18" s="143" customFormat="1" ht="18" customHeight="1" x14ac:dyDescent="0.2">
      <c r="B153" s="164"/>
      <c r="C153" s="165"/>
      <c r="D153" s="27" t="str">
        <f>IF(C153="","",IFERROR(VLOOKUP(C153,Stock!$A$5:$K$487,2,FALSE),0))</f>
        <v/>
      </c>
      <c r="E153" s="166"/>
      <c r="F153" s="29">
        <f>IFERROR(VLOOKUP(C153,Stock!$A$5:$M$487,10,0),0)*Journal!E153</f>
        <v>0</v>
      </c>
      <c r="G153" s="166"/>
      <c r="H153" s="30">
        <f>IFERROR(VLOOKUP(C153,Stock!$A$5:$K$487,11,FALSE),0)*Journal!$G153</f>
        <v>0</v>
      </c>
      <c r="I153" s="28">
        <f t="shared" si="4"/>
        <v>0</v>
      </c>
      <c r="J153" s="165"/>
      <c r="K153" s="176"/>
      <c r="L153" s="167"/>
      <c r="M153" s="113" t="str">
        <f>IF(C153="","",VLOOKUP(C153,Stock!$A$5:$M$487,13,0))</f>
        <v/>
      </c>
      <c r="P153" s="42">
        <f>IFERROR(VLOOKUP(C153,Stock!$A$5:$M$487,10,0),0)*Journal!J153</f>
        <v>0</v>
      </c>
      <c r="Q153" s="131">
        <f>IFERROR(VLOOKUP(C153,Stock!$A$5:$M$487,10,0),0)*Journal!K153</f>
        <v>0</v>
      </c>
      <c r="R153" s="130">
        <f t="shared" si="5"/>
        <v>0</v>
      </c>
    </row>
    <row r="154" spans="2:18" s="143" customFormat="1" ht="18" customHeight="1" x14ac:dyDescent="0.2">
      <c r="B154" s="164"/>
      <c r="C154" s="165"/>
      <c r="D154" s="27" t="str">
        <f>IF(C154="","",IFERROR(VLOOKUP(C154,Stock!$A$5:$K$487,2,FALSE),0))</f>
        <v/>
      </c>
      <c r="E154" s="166"/>
      <c r="F154" s="29">
        <f>IFERROR(VLOOKUP(C154,Stock!$A$5:$M$487,10,0),0)*Journal!E154</f>
        <v>0</v>
      </c>
      <c r="G154" s="166"/>
      <c r="H154" s="30">
        <f>IFERROR(VLOOKUP(C154,Stock!$A$5:$K$487,11,FALSE),0)*Journal!$G154</f>
        <v>0</v>
      </c>
      <c r="I154" s="28">
        <f t="shared" si="4"/>
        <v>0</v>
      </c>
      <c r="J154" s="165"/>
      <c r="K154" s="176"/>
      <c r="L154" s="167"/>
      <c r="M154" s="113" t="str">
        <f>IF(C154="","",VLOOKUP(C154,Stock!$A$5:$M$487,13,0))</f>
        <v/>
      </c>
      <c r="P154" s="42">
        <f>IFERROR(VLOOKUP(C154,Stock!$A$5:$M$487,10,0),0)*Journal!J154</f>
        <v>0</v>
      </c>
      <c r="Q154" s="131">
        <f>IFERROR(VLOOKUP(C154,Stock!$A$5:$M$487,10,0),0)*Journal!K154</f>
        <v>0</v>
      </c>
      <c r="R154" s="130">
        <f t="shared" si="5"/>
        <v>0</v>
      </c>
    </row>
    <row r="155" spans="2:18" s="143" customFormat="1" ht="18" customHeight="1" x14ac:dyDescent="0.2">
      <c r="B155" s="164"/>
      <c r="C155" s="165"/>
      <c r="D155" s="27" t="str">
        <f>IF(C155="","",IFERROR(VLOOKUP(C155,Stock!$A$5:$K$487,2,FALSE),0))</f>
        <v/>
      </c>
      <c r="E155" s="166"/>
      <c r="F155" s="29">
        <f>IFERROR(VLOOKUP(C155,Stock!$A$5:$M$487,10,0),0)*Journal!E155</f>
        <v>0</v>
      </c>
      <c r="G155" s="166"/>
      <c r="H155" s="30">
        <f>IFERROR(VLOOKUP(C155,Stock!$A$5:$K$487,11,FALSE),0)*Journal!$G155</f>
        <v>0</v>
      </c>
      <c r="I155" s="28">
        <f t="shared" si="4"/>
        <v>0</v>
      </c>
      <c r="J155" s="165"/>
      <c r="K155" s="176"/>
      <c r="L155" s="167"/>
      <c r="M155" s="113" t="str">
        <f>IF(C155="","",VLOOKUP(C155,Stock!$A$5:$M$487,13,0))</f>
        <v/>
      </c>
      <c r="P155" s="42">
        <f>IFERROR(VLOOKUP(C155,Stock!$A$5:$M$487,10,0),0)*Journal!J155</f>
        <v>0</v>
      </c>
      <c r="Q155" s="131">
        <f>IFERROR(VLOOKUP(C155,Stock!$A$5:$M$487,10,0),0)*Journal!K155</f>
        <v>0</v>
      </c>
      <c r="R155" s="130">
        <f t="shared" si="5"/>
        <v>0</v>
      </c>
    </row>
    <row r="156" spans="2:18" s="143" customFormat="1" ht="18" customHeight="1" x14ac:dyDescent="0.2">
      <c r="B156" s="164"/>
      <c r="C156" s="165"/>
      <c r="D156" s="27" t="str">
        <f>IF(C156="","",IFERROR(VLOOKUP(C156,Stock!$A$5:$K$487,2,FALSE),0))</f>
        <v/>
      </c>
      <c r="E156" s="166"/>
      <c r="F156" s="29">
        <f>IFERROR(VLOOKUP(C156,Stock!$A$5:$M$487,10,0),0)*Journal!E156</f>
        <v>0</v>
      </c>
      <c r="G156" s="166"/>
      <c r="H156" s="30">
        <f>IFERROR(VLOOKUP(C156,Stock!$A$5:$K$487,11,FALSE),0)*Journal!$G156</f>
        <v>0</v>
      </c>
      <c r="I156" s="28">
        <f t="shared" si="4"/>
        <v>0</v>
      </c>
      <c r="J156" s="165"/>
      <c r="K156" s="176"/>
      <c r="L156" s="167"/>
      <c r="M156" s="113" t="str">
        <f>IF(C156="","",VLOOKUP(C156,Stock!$A$5:$M$487,13,0))</f>
        <v/>
      </c>
      <c r="P156" s="42">
        <f>IFERROR(VLOOKUP(C156,Stock!$A$5:$M$487,10,0),0)*Journal!J156</f>
        <v>0</v>
      </c>
      <c r="Q156" s="131">
        <f>IFERROR(VLOOKUP(C156,Stock!$A$5:$M$487,10,0),0)*Journal!K156</f>
        <v>0</v>
      </c>
      <c r="R156" s="130">
        <f t="shared" si="5"/>
        <v>0</v>
      </c>
    </row>
    <row r="157" spans="2:18" s="143" customFormat="1" ht="18" customHeight="1" x14ac:dyDescent="0.2">
      <c r="B157" s="164"/>
      <c r="C157" s="165"/>
      <c r="D157" s="27" t="str">
        <f>IF(C157="","",IFERROR(VLOOKUP(C157,Stock!$A$5:$K$487,2,FALSE),0))</f>
        <v/>
      </c>
      <c r="E157" s="166"/>
      <c r="F157" s="29">
        <f>IFERROR(VLOOKUP(C157,Stock!$A$5:$M$487,10,0),0)*Journal!E157</f>
        <v>0</v>
      </c>
      <c r="G157" s="166"/>
      <c r="H157" s="30">
        <f>IFERROR(VLOOKUP(C157,Stock!$A$5:$K$487,11,FALSE),0)*Journal!$G157</f>
        <v>0</v>
      </c>
      <c r="I157" s="28">
        <f t="shared" si="4"/>
        <v>0</v>
      </c>
      <c r="J157" s="165"/>
      <c r="K157" s="176"/>
      <c r="L157" s="167"/>
      <c r="M157" s="113" t="str">
        <f>IF(C157="","",VLOOKUP(C157,Stock!$A$5:$M$487,13,0))</f>
        <v/>
      </c>
      <c r="P157" s="42">
        <f>IFERROR(VLOOKUP(C157,Stock!$A$5:$M$487,10,0),0)*Journal!J157</f>
        <v>0</v>
      </c>
      <c r="Q157" s="131">
        <f>IFERROR(VLOOKUP(C157,Stock!$A$5:$M$487,10,0),0)*Journal!K157</f>
        <v>0</v>
      </c>
      <c r="R157" s="130">
        <f t="shared" si="5"/>
        <v>0</v>
      </c>
    </row>
    <row r="158" spans="2:18" s="143" customFormat="1" ht="18" customHeight="1" x14ac:dyDescent="0.2">
      <c r="B158" s="164"/>
      <c r="C158" s="165"/>
      <c r="D158" s="27" t="str">
        <f>IF(C158="","",IFERROR(VLOOKUP(C158,Stock!$A$5:$K$487,2,FALSE),0))</f>
        <v/>
      </c>
      <c r="E158" s="166"/>
      <c r="F158" s="29">
        <f>IFERROR(VLOOKUP(C158,Stock!$A$5:$M$487,10,0),0)*Journal!E158</f>
        <v>0</v>
      </c>
      <c r="G158" s="166"/>
      <c r="H158" s="30">
        <f>IFERROR(VLOOKUP(C158,Stock!$A$5:$K$487,11,FALSE),0)*Journal!$G158</f>
        <v>0</v>
      </c>
      <c r="I158" s="28">
        <f t="shared" si="4"/>
        <v>0</v>
      </c>
      <c r="J158" s="165"/>
      <c r="K158" s="176"/>
      <c r="L158" s="167"/>
      <c r="M158" s="113" t="str">
        <f>IF(C158="","",VLOOKUP(C158,Stock!$A$5:$M$487,13,0))</f>
        <v/>
      </c>
      <c r="P158" s="42">
        <f>IFERROR(VLOOKUP(C158,Stock!$A$5:$M$487,10,0),0)*Journal!J158</f>
        <v>0</v>
      </c>
      <c r="Q158" s="131">
        <f>IFERROR(VLOOKUP(C158,Stock!$A$5:$M$487,10,0),0)*Journal!K158</f>
        <v>0</v>
      </c>
      <c r="R158" s="130">
        <f t="shared" si="5"/>
        <v>0</v>
      </c>
    </row>
    <row r="159" spans="2:18" s="143" customFormat="1" ht="18" customHeight="1" x14ac:dyDescent="0.2">
      <c r="B159" s="164"/>
      <c r="C159" s="165"/>
      <c r="D159" s="27" t="str">
        <f>IF(C159="","",IFERROR(VLOOKUP(C159,Stock!$A$5:$K$487,2,FALSE),0))</f>
        <v/>
      </c>
      <c r="E159" s="166"/>
      <c r="F159" s="29">
        <f>IFERROR(VLOOKUP(C159,Stock!$A$5:$M$487,10,0),0)*Journal!E159</f>
        <v>0</v>
      </c>
      <c r="G159" s="166"/>
      <c r="H159" s="30">
        <f>IFERROR(VLOOKUP(C159,Stock!$A$5:$K$487,11,FALSE),0)*Journal!$G159</f>
        <v>0</v>
      </c>
      <c r="I159" s="28">
        <f t="shared" si="4"/>
        <v>0</v>
      </c>
      <c r="J159" s="165"/>
      <c r="K159" s="176"/>
      <c r="L159" s="167"/>
      <c r="M159" s="113" t="str">
        <f>IF(C159="","",VLOOKUP(C159,Stock!$A$5:$M$487,13,0))</f>
        <v/>
      </c>
      <c r="P159" s="42">
        <f>IFERROR(VLOOKUP(C159,Stock!$A$5:$M$487,10,0),0)*Journal!J159</f>
        <v>0</v>
      </c>
      <c r="Q159" s="131">
        <f>IFERROR(VLOOKUP(C159,Stock!$A$5:$M$487,10,0),0)*Journal!K159</f>
        <v>0</v>
      </c>
      <c r="R159" s="130">
        <f t="shared" si="5"/>
        <v>0</v>
      </c>
    </row>
    <row r="160" spans="2:18" s="143" customFormat="1" ht="18" customHeight="1" x14ac:dyDescent="0.2">
      <c r="B160" s="164"/>
      <c r="C160" s="165"/>
      <c r="D160" s="27" t="str">
        <f>IF(C160="","",IFERROR(VLOOKUP(C160,Stock!$A$5:$K$487,2,FALSE),0))</f>
        <v/>
      </c>
      <c r="E160" s="166"/>
      <c r="F160" s="29">
        <f>IFERROR(VLOOKUP(C160,Stock!$A$5:$M$487,10,0),0)*Journal!E160</f>
        <v>0</v>
      </c>
      <c r="G160" s="166"/>
      <c r="H160" s="30">
        <f>IFERROR(VLOOKUP(C160,Stock!$A$5:$K$487,11,FALSE),0)*Journal!$G160</f>
        <v>0</v>
      </c>
      <c r="I160" s="28">
        <f t="shared" si="4"/>
        <v>0</v>
      </c>
      <c r="J160" s="165"/>
      <c r="K160" s="176"/>
      <c r="L160" s="167"/>
      <c r="M160" s="113" t="str">
        <f>IF(C160="","",VLOOKUP(C160,Stock!$A$5:$M$487,13,0))</f>
        <v/>
      </c>
      <c r="P160" s="42">
        <f>IFERROR(VLOOKUP(C160,Stock!$A$5:$M$487,10,0),0)*Journal!J160</f>
        <v>0</v>
      </c>
      <c r="Q160" s="131">
        <f>IFERROR(VLOOKUP(C160,Stock!$A$5:$M$487,10,0),0)*Journal!K160</f>
        <v>0</v>
      </c>
      <c r="R160" s="130">
        <f t="shared" si="5"/>
        <v>0</v>
      </c>
    </row>
    <row r="161" spans="2:18" s="143" customFormat="1" ht="18" customHeight="1" x14ac:dyDescent="0.2">
      <c r="B161" s="164"/>
      <c r="C161" s="165"/>
      <c r="D161" s="27" t="str">
        <f>IF(C161="","",IFERROR(VLOOKUP(C161,Stock!$A$5:$K$487,2,FALSE),0))</f>
        <v/>
      </c>
      <c r="E161" s="166"/>
      <c r="F161" s="29">
        <f>IFERROR(VLOOKUP(C161,Stock!$A$5:$M$487,10,0),0)*Journal!E161</f>
        <v>0</v>
      </c>
      <c r="G161" s="166"/>
      <c r="H161" s="30">
        <f>IFERROR(VLOOKUP(C161,Stock!$A$5:$K$487,11,FALSE),0)*Journal!$G161</f>
        <v>0</v>
      </c>
      <c r="I161" s="28">
        <f t="shared" si="4"/>
        <v>0</v>
      </c>
      <c r="J161" s="165"/>
      <c r="K161" s="176"/>
      <c r="L161" s="167"/>
      <c r="M161" s="113" t="str">
        <f>IF(C161="","",VLOOKUP(C161,Stock!$A$5:$M$487,13,0))</f>
        <v/>
      </c>
      <c r="P161" s="42">
        <f>IFERROR(VLOOKUP(C161,Stock!$A$5:$M$487,10,0),0)*Journal!J161</f>
        <v>0</v>
      </c>
      <c r="Q161" s="131">
        <f>IFERROR(VLOOKUP(C161,Stock!$A$5:$M$487,10,0),0)*Journal!K161</f>
        <v>0</v>
      </c>
      <c r="R161" s="130">
        <f t="shared" si="5"/>
        <v>0</v>
      </c>
    </row>
    <row r="162" spans="2:18" s="143" customFormat="1" ht="18" customHeight="1" x14ac:dyDescent="0.2">
      <c r="B162" s="164"/>
      <c r="C162" s="165"/>
      <c r="D162" s="27" t="str">
        <f>IF(C162="","",IFERROR(VLOOKUP(C162,Stock!$A$5:$K$487,2,FALSE),0))</f>
        <v/>
      </c>
      <c r="E162" s="166"/>
      <c r="F162" s="29">
        <f>IFERROR(VLOOKUP(C162,Stock!$A$5:$M$487,10,0),0)*Journal!E162</f>
        <v>0</v>
      </c>
      <c r="G162" s="166"/>
      <c r="H162" s="30">
        <f>IFERROR(VLOOKUP(C162,Stock!$A$5:$K$487,11,FALSE),0)*Journal!$G162</f>
        <v>0</v>
      </c>
      <c r="I162" s="28">
        <f t="shared" si="4"/>
        <v>0</v>
      </c>
      <c r="J162" s="165"/>
      <c r="K162" s="176"/>
      <c r="L162" s="167"/>
      <c r="M162" s="113" t="str">
        <f>IF(C162="","",VLOOKUP(C162,Stock!$A$5:$M$487,13,0))</f>
        <v/>
      </c>
      <c r="P162" s="42">
        <f>IFERROR(VLOOKUP(C162,Stock!$A$5:$M$487,10,0),0)*Journal!J162</f>
        <v>0</v>
      </c>
      <c r="Q162" s="131">
        <f>IFERROR(VLOOKUP(C162,Stock!$A$5:$M$487,10,0),0)*Journal!K162</f>
        <v>0</v>
      </c>
      <c r="R162" s="130">
        <f t="shared" si="5"/>
        <v>0</v>
      </c>
    </row>
    <row r="163" spans="2:18" s="143" customFormat="1" ht="18" customHeight="1" x14ac:dyDescent="0.2">
      <c r="B163" s="164"/>
      <c r="C163" s="165"/>
      <c r="D163" s="27" t="str">
        <f>IF(C163="","",IFERROR(VLOOKUP(C163,Stock!$A$5:$K$487,2,FALSE),0))</f>
        <v/>
      </c>
      <c r="E163" s="166"/>
      <c r="F163" s="29">
        <f>IFERROR(VLOOKUP(C163,Stock!$A$5:$M$487,10,0),0)*Journal!E163</f>
        <v>0</v>
      </c>
      <c r="G163" s="166"/>
      <c r="H163" s="30">
        <f>IFERROR(VLOOKUP(C163,Stock!$A$5:$K$487,11,FALSE),0)*Journal!$G163</f>
        <v>0</v>
      </c>
      <c r="I163" s="28">
        <f t="shared" si="4"/>
        <v>0</v>
      </c>
      <c r="J163" s="165"/>
      <c r="K163" s="176"/>
      <c r="L163" s="167"/>
      <c r="M163" s="113" t="str">
        <f>IF(C163="","",VLOOKUP(C163,Stock!$A$5:$M$487,13,0))</f>
        <v/>
      </c>
      <c r="P163" s="42">
        <f>IFERROR(VLOOKUP(C163,Stock!$A$5:$M$487,10,0),0)*Journal!J163</f>
        <v>0</v>
      </c>
      <c r="Q163" s="131">
        <f>IFERROR(VLOOKUP(C163,Stock!$A$5:$M$487,10,0),0)*Journal!K163</f>
        <v>0</v>
      </c>
      <c r="R163" s="130">
        <f t="shared" si="5"/>
        <v>0</v>
      </c>
    </row>
    <row r="164" spans="2:18" s="143" customFormat="1" ht="18" customHeight="1" x14ac:dyDescent="0.2">
      <c r="B164" s="164"/>
      <c r="C164" s="165"/>
      <c r="D164" s="27" t="str">
        <f>IF(C164="","",IFERROR(VLOOKUP(C164,Stock!$A$5:$K$487,2,FALSE),0))</f>
        <v/>
      </c>
      <c r="E164" s="166"/>
      <c r="F164" s="29">
        <f>IFERROR(VLOOKUP(C164,Stock!$A$5:$M$487,10,0),0)*Journal!E164</f>
        <v>0</v>
      </c>
      <c r="G164" s="166"/>
      <c r="H164" s="30">
        <f>IFERROR(VLOOKUP(C164,Stock!$A$5:$K$487,11,FALSE),0)*Journal!$G164</f>
        <v>0</v>
      </c>
      <c r="I164" s="28">
        <f t="shared" si="4"/>
        <v>0</v>
      </c>
      <c r="J164" s="165"/>
      <c r="K164" s="176"/>
      <c r="L164" s="167"/>
      <c r="M164" s="113" t="str">
        <f>IF(C164="","",VLOOKUP(C164,Stock!$A$5:$M$487,13,0))</f>
        <v/>
      </c>
      <c r="P164" s="42">
        <f>IFERROR(VLOOKUP(C164,Stock!$A$5:$M$487,10,0),0)*Journal!J164</f>
        <v>0</v>
      </c>
      <c r="Q164" s="131">
        <f>IFERROR(VLOOKUP(C164,Stock!$A$5:$M$487,10,0),0)*Journal!K164</f>
        <v>0</v>
      </c>
      <c r="R164" s="130">
        <f t="shared" si="5"/>
        <v>0</v>
      </c>
    </row>
    <row r="165" spans="2:18" s="143" customFormat="1" ht="18" customHeight="1" x14ac:dyDescent="0.2">
      <c r="B165" s="164"/>
      <c r="C165" s="165"/>
      <c r="D165" s="27" t="str">
        <f>IF(C165="","",IFERROR(VLOOKUP(C165,Stock!$A$5:$K$487,2,FALSE),0))</f>
        <v/>
      </c>
      <c r="E165" s="166"/>
      <c r="F165" s="29">
        <f>IFERROR(VLOOKUP(C165,Stock!$A$5:$M$487,10,0),0)*Journal!E165</f>
        <v>0</v>
      </c>
      <c r="G165" s="166"/>
      <c r="H165" s="30">
        <f>IFERROR(VLOOKUP(C165,Stock!$A$5:$K$487,11,FALSE),0)*Journal!$G165</f>
        <v>0</v>
      </c>
      <c r="I165" s="28">
        <f t="shared" si="4"/>
        <v>0</v>
      </c>
      <c r="J165" s="165"/>
      <c r="K165" s="176"/>
      <c r="L165" s="167"/>
      <c r="M165" s="113" t="str">
        <f>IF(C165="","",VLOOKUP(C165,Stock!$A$5:$M$487,13,0))</f>
        <v/>
      </c>
      <c r="P165" s="42">
        <f>IFERROR(VLOOKUP(C165,Stock!$A$5:$M$487,10,0),0)*Journal!J165</f>
        <v>0</v>
      </c>
      <c r="Q165" s="131">
        <f>IFERROR(VLOOKUP(C165,Stock!$A$5:$M$487,10,0),0)*Journal!K165</f>
        <v>0</v>
      </c>
      <c r="R165" s="130">
        <f t="shared" si="5"/>
        <v>0</v>
      </c>
    </row>
    <row r="166" spans="2:18" s="143" customFormat="1" ht="18" customHeight="1" x14ac:dyDescent="0.2">
      <c r="B166" s="164"/>
      <c r="C166" s="165"/>
      <c r="D166" s="27" t="str">
        <f>IF(C166="","",IFERROR(VLOOKUP(C166,Stock!$A$5:$K$487,2,FALSE),0))</f>
        <v/>
      </c>
      <c r="E166" s="166"/>
      <c r="F166" s="29">
        <f>IFERROR(VLOOKUP(C166,Stock!$A$5:$M$487,10,0),0)*Journal!E166</f>
        <v>0</v>
      </c>
      <c r="G166" s="166"/>
      <c r="H166" s="30">
        <f>IFERROR(VLOOKUP(C166,Stock!$A$5:$K$487,11,FALSE),0)*Journal!$G166</f>
        <v>0</v>
      </c>
      <c r="I166" s="28">
        <f t="shared" si="4"/>
        <v>0</v>
      </c>
      <c r="J166" s="165"/>
      <c r="K166" s="176"/>
      <c r="L166" s="167"/>
      <c r="M166" s="113" t="str">
        <f>IF(C166="","",VLOOKUP(C166,Stock!$A$5:$M$487,13,0))</f>
        <v/>
      </c>
      <c r="P166" s="42">
        <f>IFERROR(VLOOKUP(C166,Stock!$A$5:$M$487,10,0),0)*Journal!J166</f>
        <v>0</v>
      </c>
      <c r="Q166" s="131">
        <f>IFERROR(VLOOKUP(C166,Stock!$A$5:$M$487,10,0),0)*Journal!K166</f>
        <v>0</v>
      </c>
      <c r="R166" s="130">
        <f t="shared" si="5"/>
        <v>0</v>
      </c>
    </row>
    <row r="167" spans="2:18" s="143" customFormat="1" ht="18" customHeight="1" x14ac:dyDescent="0.2">
      <c r="B167" s="164"/>
      <c r="C167" s="165"/>
      <c r="D167" s="27" t="str">
        <f>IF(C167="","",IFERROR(VLOOKUP(C167,Stock!$A$5:$K$487,2,FALSE),0))</f>
        <v/>
      </c>
      <c r="E167" s="166"/>
      <c r="F167" s="29">
        <f>IFERROR(VLOOKUP(C167,Stock!$A$5:$M$487,10,0),0)*Journal!E167</f>
        <v>0</v>
      </c>
      <c r="G167" s="166"/>
      <c r="H167" s="30">
        <f>IFERROR(VLOOKUP(C167,Stock!$A$5:$K$487,11,FALSE),0)*Journal!$G167</f>
        <v>0</v>
      </c>
      <c r="I167" s="28">
        <f t="shared" si="4"/>
        <v>0</v>
      </c>
      <c r="J167" s="165"/>
      <c r="K167" s="176"/>
      <c r="L167" s="167"/>
      <c r="M167" s="113" t="str">
        <f>IF(C167="","",VLOOKUP(C167,Stock!$A$5:$M$487,13,0))</f>
        <v/>
      </c>
      <c r="P167" s="42">
        <f>IFERROR(VLOOKUP(C167,Stock!$A$5:$M$487,10,0),0)*Journal!J167</f>
        <v>0</v>
      </c>
      <c r="Q167" s="131">
        <f>IFERROR(VLOOKUP(C167,Stock!$A$5:$M$487,10,0),0)*Journal!K167</f>
        <v>0</v>
      </c>
      <c r="R167" s="130">
        <f t="shared" si="5"/>
        <v>0</v>
      </c>
    </row>
    <row r="168" spans="2:18" s="143" customFormat="1" ht="18" customHeight="1" x14ac:dyDescent="0.2">
      <c r="B168" s="164"/>
      <c r="C168" s="165"/>
      <c r="D168" s="27" t="str">
        <f>IF(C168="","",IFERROR(VLOOKUP(C168,Stock!$A$5:$K$487,2,FALSE),0))</f>
        <v/>
      </c>
      <c r="E168" s="166"/>
      <c r="F168" s="29">
        <f>IFERROR(VLOOKUP(C168,Stock!$A$5:$M$487,10,0),0)*Journal!E168</f>
        <v>0</v>
      </c>
      <c r="G168" s="166"/>
      <c r="H168" s="30">
        <f>IFERROR(VLOOKUP(C168,Stock!$A$5:$K$487,11,FALSE),0)*Journal!$G168</f>
        <v>0</v>
      </c>
      <c r="I168" s="28">
        <f t="shared" si="4"/>
        <v>0</v>
      </c>
      <c r="J168" s="165"/>
      <c r="K168" s="176"/>
      <c r="L168" s="167"/>
      <c r="M168" s="113" t="str">
        <f>IF(C168="","",VLOOKUP(C168,Stock!$A$5:$M$487,13,0))</f>
        <v/>
      </c>
      <c r="P168" s="42">
        <f>IFERROR(VLOOKUP(C168,Stock!$A$5:$M$487,10,0),0)*Journal!J168</f>
        <v>0</v>
      </c>
      <c r="Q168" s="131">
        <f>IFERROR(VLOOKUP(C168,Stock!$A$5:$M$487,10,0),0)*Journal!K168</f>
        <v>0</v>
      </c>
      <c r="R168" s="130">
        <f t="shared" si="5"/>
        <v>0</v>
      </c>
    </row>
    <row r="169" spans="2:18" s="143" customFormat="1" ht="18" customHeight="1" x14ac:dyDescent="0.2">
      <c r="B169" s="164"/>
      <c r="C169" s="165"/>
      <c r="D169" s="27" t="str">
        <f>IF(C169="","",IFERROR(VLOOKUP(C169,Stock!$A$5:$K$487,2,FALSE),0))</f>
        <v/>
      </c>
      <c r="E169" s="166"/>
      <c r="F169" s="29">
        <f>IFERROR(VLOOKUP(C169,Stock!$A$5:$M$487,10,0),0)*Journal!E169</f>
        <v>0</v>
      </c>
      <c r="G169" s="166"/>
      <c r="H169" s="30">
        <f>IFERROR(VLOOKUP(C169,Stock!$A$5:$K$487,11,FALSE),0)*Journal!$G169</f>
        <v>0</v>
      </c>
      <c r="I169" s="28">
        <f t="shared" si="4"/>
        <v>0</v>
      </c>
      <c r="J169" s="165"/>
      <c r="K169" s="176"/>
      <c r="L169" s="167"/>
      <c r="M169" s="113" t="str">
        <f>IF(C169="","",VLOOKUP(C169,Stock!$A$5:$M$487,13,0))</f>
        <v/>
      </c>
      <c r="P169" s="42">
        <f>IFERROR(VLOOKUP(C169,Stock!$A$5:$M$487,10,0),0)*Journal!J169</f>
        <v>0</v>
      </c>
      <c r="Q169" s="131">
        <f>IFERROR(VLOOKUP(C169,Stock!$A$5:$M$487,10,0),0)*Journal!K169</f>
        <v>0</v>
      </c>
      <c r="R169" s="130">
        <f t="shared" si="5"/>
        <v>0</v>
      </c>
    </row>
    <row r="170" spans="2:18" s="143" customFormat="1" ht="18" customHeight="1" x14ac:dyDescent="0.2">
      <c r="B170" s="164"/>
      <c r="C170" s="165"/>
      <c r="D170" s="27" t="str">
        <f>IF(C170="","",IFERROR(VLOOKUP(C170,Stock!$A$5:$K$487,2,FALSE),0))</f>
        <v/>
      </c>
      <c r="E170" s="166"/>
      <c r="F170" s="29">
        <f>IFERROR(VLOOKUP(C170,Stock!$A$5:$M$487,10,0),0)*Journal!E170</f>
        <v>0</v>
      </c>
      <c r="G170" s="166"/>
      <c r="H170" s="30">
        <f>IFERROR(VLOOKUP(C170,Stock!$A$5:$K$487,11,FALSE),0)*Journal!$G170</f>
        <v>0</v>
      </c>
      <c r="I170" s="28">
        <f t="shared" si="4"/>
        <v>0</v>
      </c>
      <c r="J170" s="165"/>
      <c r="K170" s="176"/>
      <c r="L170" s="167"/>
      <c r="M170" s="113" t="str">
        <f>IF(C170="","",VLOOKUP(C170,Stock!$A$5:$M$487,13,0))</f>
        <v/>
      </c>
      <c r="P170" s="42">
        <f>IFERROR(VLOOKUP(C170,Stock!$A$5:$M$487,10,0),0)*Journal!J170</f>
        <v>0</v>
      </c>
      <c r="Q170" s="131">
        <f>IFERROR(VLOOKUP(C170,Stock!$A$5:$M$487,10,0),0)*Journal!K170</f>
        <v>0</v>
      </c>
      <c r="R170" s="130">
        <f t="shared" si="5"/>
        <v>0</v>
      </c>
    </row>
    <row r="171" spans="2:18" s="143" customFormat="1" ht="18" customHeight="1" x14ac:dyDescent="0.2">
      <c r="B171" s="164"/>
      <c r="C171" s="165"/>
      <c r="D171" s="27" t="str">
        <f>IF(C171="","",IFERROR(VLOOKUP(C171,Stock!$A$5:$K$487,2,FALSE),0))</f>
        <v/>
      </c>
      <c r="E171" s="166"/>
      <c r="F171" s="29">
        <f>IFERROR(VLOOKUP(C171,Stock!$A$5:$M$487,10,0),0)*Journal!E171</f>
        <v>0</v>
      </c>
      <c r="G171" s="166"/>
      <c r="H171" s="30">
        <f>IFERROR(VLOOKUP(C171,Stock!$A$5:$K$487,11,FALSE),0)*Journal!$G171</f>
        <v>0</v>
      </c>
      <c r="I171" s="28">
        <f t="shared" si="4"/>
        <v>0</v>
      </c>
      <c r="J171" s="165"/>
      <c r="K171" s="176"/>
      <c r="L171" s="167"/>
      <c r="M171" s="113" t="str">
        <f>IF(C171="","",VLOOKUP(C171,Stock!$A$5:$M$487,13,0))</f>
        <v/>
      </c>
      <c r="P171" s="42">
        <f>IFERROR(VLOOKUP(C171,Stock!$A$5:$M$487,10,0),0)*Journal!J171</f>
        <v>0</v>
      </c>
      <c r="Q171" s="131">
        <f>IFERROR(VLOOKUP(C171,Stock!$A$5:$M$487,10,0),0)*Journal!K171</f>
        <v>0</v>
      </c>
      <c r="R171" s="130">
        <f t="shared" si="5"/>
        <v>0</v>
      </c>
    </row>
    <row r="172" spans="2:18" s="143" customFormat="1" ht="18" customHeight="1" x14ac:dyDescent="0.2">
      <c r="B172" s="164"/>
      <c r="C172" s="165"/>
      <c r="D172" s="27" t="str">
        <f>IF(C172="","",IFERROR(VLOOKUP(C172,Stock!$A$5:$K$487,2,FALSE),0))</f>
        <v/>
      </c>
      <c r="E172" s="166"/>
      <c r="F172" s="29">
        <f>IFERROR(VLOOKUP(C172,Stock!$A$5:$M$487,10,0),0)*Journal!E172</f>
        <v>0</v>
      </c>
      <c r="G172" s="166"/>
      <c r="H172" s="30">
        <f>IFERROR(VLOOKUP(C172,Stock!$A$5:$K$487,11,FALSE),0)*Journal!$G172</f>
        <v>0</v>
      </c>
      <c r="I172" s="28">
        <f t="shared" si="4"/>
        <v>0</v>
      </c>
      <c r="J172" s="165"/>
      <c r="K172" s="176"/>
      <c r="L172" s="167"/>
      <c r="M172" s="113" t="str">
        <f>IF(C172="","",VLOOKUP(C172,Stock!$A$5:$M$487,13,0))</f>
        <v/>
      </c>
      <c r="P172" s="42">
        <f>IFERROR(VLOOKUP(C172,Stock!$A$5:$M$487,10,0),0)*Journal!J172</f>
        <v>0</v>
      </c>
      <c r="Q172" s="131">
        <f>IFERROR(VLOOKUP(C172,Stock!$A$5:$M$487,10,0),0)*Journal!K172</f>
        <v>0</v>
      </c>
      <c r="R172" s="130">
        <f t="shared" si="5"/>
        <v>0</v>
      </c>
    </row>
    <row r="173" spans="2:18" s="143" customFormat="1" ht="18" customHeight="1" x14ac:dyDescent="0.2">
      <c r="B173" s="164"/>
      <c r="C173" s="165"/>
      <c r="D173" s="27" t="str">
        <f>IF(C173="","",IFERROR(VLOOKUP(C173,Stock!$A$5:$K$487,2,FALSE),0))</f>
        <v/>
      </c>
      <c r="E173" s="166"/>
      <c r="F173" s="29">
        <f>IFERROR(VLOOKUP(C173,Stock!$A$5:$M$487,10,0),0)*Journal!E173</f>
        <v>0</v>
      </c>
      <c r="G173" s="166"/>
      <c r="H173" s="30">
        <f>IFERROR(VLOOKUP(C173,Stock!$A$5:$K$487,11,FALSE),0)*Journal!$G173</f>
        <v>0</v>
      </c>
      <c r="I173" s="28">
        <f t="shared" si="4"/>
        <v>0</v>
      </c>
      <c r="J173" s="165"/>
      <c r="K173" s="176"/>
      <c r="L173" s="167"/>
      <c r="M173" s="113" t="str">
        <f>IF(C173="","",VLOOKUP(C173,Stock!$A$5:$M$487,13,0))</f>
        <v/>
      </c>
      <c r="P173" s="42">
        <f>IFERROR(VLOOKUP(C173,Stock!$A$5:$M$487,10,0),0)*Journal!J173</f>
        <v>0</v>
      </c>
      <c r="Q173" s="131">
        <f>IFERROR(VLOOKUP(C173,Stock!$A$5:$M$487,10,0),0)*Journal!K173</f>
        <v>0</v>
      </c>
      <c r="R173" s="130">
        <f t="shared" si="5"/>
        <v>0</v>
      </c>
    </row>
    <row r="174" spans="2:18" s="143" customFormat="1" ht="18" customHeight="1" x14ac:dyDescent="0.2">
      <c r="B174" s="164"/>
      <c r="C174" s="165"/>
      <c r="D174" s="27" t="str">
        <f>IF(C174="","",IFERROR(VLOOKUP(C174,Stock!$A$5:$K$487,2,FALSE),0))</f>
        <v/>
      </c>
      <c r="E174" s="166"/>
      <c r="F174" s="29">
        <f>IFERROR(VLOOKUP(C174,Stock!$A$5:$M$487,10,0),0)*Journal!E174</f>
        <v>0</v>
      </c>
      <c r="G174" s="166"/>
      <c r="H174" s="30">
        <f>IFERROR(VLOOKUP(C174,Stock!$A$5:$K$487,11,FALSE),0)*Journal!$G174</f>
        <v>0</v>
      </c>
      <c r="I174" s="28">
        <f t="shared" si="4"/>
        <v>0</v>
      </c>
      <c r="J174" s="165"/>
      <c r="K174" s="176"/>
      <c r="L174" s="167"/>
      <c r="M174" s="113" t="str">
        <f>IF(C174="","",VLOOKUP(C174,Stock!$A$5:$M$487,13,0))</f>
        <v/>
      </c>
      <c r="P174" s="42">
        <f>IFERROR(VLOOKUP(C174,Stock!$A$5:$M$487,10,0),0)*Journal!J174</f>
        <v>0</v>
      </c>
      <c r="Q174" s="131">
        <f>IFERROR(VLOOKUP(C174,Stock!$A$5:$M$487,10,0),0)*Journal!K174</f>
        <v>0</v>
      </c>
      <c r="R174" s="130">
        <f t="shared" si="5"/>
        <v>0</v>
      </c>
    </row>
    <row r="175" spans="2:18" s="143" customFormat="1" ht="18" customHeight="1" x14ac:dyDescent="0.2">
      <c r="B175" s="164"/>
      <c r="C175" s="165"/>
      <c r="D175" s="27" t="str">
        <f>IF(C175="","",IFERROR(VLOOKUP(C175,Stock!$A$5:$K$487,2,FALSE),0))</f>
        <v/>
      </c>
      <c r="E175" s="166"/>
      <c r="F175" s="29">
        <f>IFERROR(VLOOKUP(C175,Stock!$A$5:$M$487,10,0),0)*Journal!E175</f>
        <v>0</v>
      </c>
      <c r="G175" s="166"/>
      <c r="H175" s="30">
        <f>IFERROR(VLOOKUP(C175,Stock!$A$5:$K$487,11,FALSE),0)*Journal!$G175</f>
        <v>0</v>
      </c>
      <c r="I175" s="28">
        <f t="shared" si="4"/>
        <v>0</v>
      </c>
      <c r="J175" s="165"/>
      <c r="K175" s="176"/>
      <c r="L175" s="167"/>
      <c r="M175" s="113" t="str">
        <f>IF(C175="","",VLOOKUP(C175,Stock!$A$5:$M$487,13,0))</f>
        <v/>
      </c>
      <c r="P175" s="42">
        <f>IFERROR(VLOOKUP(C175,Stock!$A$5:$M$487,10,0),0)*Journal!J175</f>
        <v>0</v>
      </c>
      <c r="Q175" s="131">
        <f>IFERROR(VLOOKUP(C175,Stock!$A$5:$M$487,10,0),0)*Journal!K175</f>
        <v>0</v>
      </c>
      <c r="R175" s="130">
        <f t="shared" si="5"/>
        <v>0</v>
      </c>
    </row>
    <row r="176" spans="2:18" s="143" customFormat="1" ht="18" customHeight="1" x14ac:dyDescent="0.2">
      <c r="B176" s="164"/>
      <c r="C176" s="165"/>
      <c r="D176" s="27" t="str">
        <f>IF(C176="","",IFERROR(VLOOKUP(C176,Stock!$A$5:$K$487,2,FALSE),0))</f>
        <v/>
      </c>
      <c r="E176" s="166"/>
      <c r="F176" s="29">
        <f>IFERROR(VLOOKUP(C176,Stock!$A$5:$M$487,10,0),0)*Journal!E176</f>
        <v>0</v>
      </c>
      <c r="G176" s="166"/>
      <c r="H176" s="30">
        <f>IFERROR(VLOOKUP(C176,Stock!$A$5:$K$487,11,FALSE),0)*Journal!$G176</f>
        <v>0</v>
      </c>
      <c r="I176" s="28">
        <f t="shared" si="4"/>
        <v>0</v>
      </c>
      <c r="J176" s="165"/>
      <c r="K176" s="176"/>
      <c r="L176" s="167"/>
      <c r="M176" s="113" t="str">
        <f>IF(C176="","",VLOOKUP(C176,Stock!$A$5:$M$487,13,0))</f>
        <v/>
      </c>
      <c r="P176" s="42">
        <f>IFERROR(VLOOKUP(C176,Stock!$A$5:$M$487,10,0),0)*Journal!J176</f>
        <v>0</v>
      </c>
      <c r="Q176" s="131">
        <f>IFERROR(VLOOKUP(C176,Stock!$A$5:$M$487,10,0),0)*Journal!K176</f>
        <v>0</v>
      </c>
      <c r="R176" s="130">
        <f t="shared" si="5"/>
        <v>0</v>
      </c>
    </row>
    <row r="177" spans="2:18" s="143" customFormat="1" ht="18" customHeight="1" x14ac:dyDescent="0.2">
      <c r="B177" s="164"/>
      <c r="C177" s="165"/>
      <c r="D177" s="27" t="str">
        <f>IF(C177="","",IFERROR(VLOOKUP(C177,Stock!$A$5:$K$487,2,FALSE),0))</f>
        <v/>
      </c>
      <c r="E177" s="166"/>
      <c r="F177" s="29">
        <f>IFERROR(VLOOKUP(C177,Stock!$A$5:$M$487,10,0),0)*Journal!E177</f>
        <v>0</v>
      </c>
      <c r="G177" s="166"/>
      <c r="H177" s="30">
        <f>IFERROR(VLOOKUP(C177,Stock!$A$5:$K$487,11,FALSE),0)*Journal!$G177</f>
        <v>0</v>
      </c>
      <c r="I177" s="28">
        <f t="shared" si="4"/>
        <v>0</v>
      </c>
      <c r="J177" s="165"/>
      <c r="K177" s="176"/>
      <c r="L177" s="167"/>
      <c r="M177" s="113" t="str">
        <f>IF(C177="","",VLOOKUP(C177,Stock!$A$5:$M$487,13,0))</f>
        <v/>
      </c>
      <c r="P177" s="42">
        <f>IFERROR(VLOOKUP(C177,Stock!$A$5:$M$487,10,0),0)*Journal!J177</f>
        <v>0</v>
      </c>
      <c r="Q177" s="131">
        <f>IFERROR(VLOOKUP(C177,Stock!$A$5:$M$487,10,0),0)*Journal!K177</f>
        <v>0</v>
      </c>
      <c r="R177" s="130">
        <f t="shared" si="5"/>
        <v>0</v>
      </c>
    </row>
    <row r="178" spans="2:18" s="143" customFormat="1" ht="18" customHeight="1" x14ac:dyDescent="0.2">
      <c r="B178" s="164"/>
      <c r="C178" s="165"/>
      <c r="D178" s="27" t="str">
        <f>IF(C178="","",IFERROR(VLOOKUP(C178,Stock!$A$5:$K$487,2,FALSE),0))</f>
        <v/>
      </c>
      <c r="E178" s="166"/>
      <c r="F178" s="29">
        <f>IFERROR(VLOOKUP(C178,Stock!$A$5:$M$487,10,0),0)*Journal!E178</f>
        <v>0</v>
      </c>
      <c r="G178" s="166"/>
      <c r="H178" s="30">
        <f>IFERROR(VLOOKUP(C178,Stock!$A$5:$K$487,11,FALSE),0)*Journal!$G178</f>
        <v>0</v>
      </c>
      <c r="I178" s="28">
        <f t="shared" si="4"/>
        <v>0</v>
      </c>
      <c r="J178" s="165"/>
      <c r="K178" s="176"/>
      <c r="L178" s="167"/>
      <c r="M178" s="113" t="str">
        <f>IF(C178="","",VLOOKUP(C178,Stock!$A$5:$M$487,13,0))</f>
        <v/>
      </c>
      <c r="P178" s="42">
        <f>IFERROR(VLOOKUP(C178,Stock!$A$5:$M$487,10,0),0)*Journal!J178</f>
        <v>0</v>
      </c>
      <c r="Q178" s="131">
        <f>IFERROR(VLOOKUP(C178,Stock!$A$5:$M$487,10,0),0)*Journal!K178</f>
        <v>0</v>
      </c>
      <c r="R178" s="130">
        <f t="shared" si="5"/>
        <v>0</v>
      </c>
    </row>
    <row r="179" spans="2:18" s="143" customFormat="1" ht="18" customHeight="1" x14ac:dyDescent="0.2">
      <c r="B179" s="164"/>
      <c r="C179" s="165"/>
      <c r="D179" s="27" t="str">
        <f>IF(C179="","",IFERROR(VLOOKUP(C179,Stock!$A$5:$K$487,2,FALSE),0))</f>
        <v/>
      </c>
      <c r="E179" s="166"/>
      <c r="F179" s="29">
        <f>IFERROR(VLOOKUP(C179,Stock!$A$5:$M$487,10,0),0)*Journal!E179</f>
        <v>0</v>
      </c>
      <c r="G179" s="166"/>
      <c r="H179" s="30">
        <f>IFERROR(VLOOKUP(C179,Stock!$A$5:$K$487,11,FALSE),0)*Journal!$G179</f>
        <v>0</v>
      </c>
      <c r="I179" s="28">
        <f t="shared" si="4"/>
        <v>0</v>
      </c>
      <c r="J179" s="165"/>
      <c r="K179" s="176"/>
      <c r="L179" s="167"/>
      <c r="M179" s="113" t="str">
        <f>IF(C179="","",VLOOKUP(C179,Stock!$A$5:$M$487,13,0))</f>
        <v/>
      </c>
      <c r="P179" s="42">
        <f>IFERROR(VLOOKUP(C179,Stock!$A$5:$M$487,10,0),0)*Journal!J179</f>
        <v>0</v>
      </c>
      <c r="Q179" s="131">
        <f>IFERROR(VLOOKUP(C179,Stock!$A$5:$M$487,10,0),0)*Journal!K179</f>
        <v>0</v>
      </c>
      <c r="R179" s="130">
        <f t="shared" si="5"/>
        <v>0</v>
      </c>
    </row>
    <row r="180" spans="2:18" s="143" customFormat="1" ht="18" customHeight="1" x14ac:dyDescent="0.2">
      <c r="B180" s="164"/>
      <c r="C180" s="165"/>
      <c r="D180" s="27" t="str">
        <f>IF(C180="","",IFERROR(VLOOKUP(C180,Stock!$A$5:$K$487,2,FALSE),0))</f>
        <v/>
      </c>
      <c r="E180" s="166"/>
      <c r="F180" s="29">
        <f>IFERROR(VLOOKUP(C180,Stock!$A$5:$M$487,10,0),0)*Journal!E180</f>
        <v>0</v>
      </c>
      <c r="G180" s="166"/>
      <c r="H180" s="30">
        <f>IFERROR(VLOOKUP(C180,Stock!$A$5:$K$487,11,FALSE),0)*Journal!$G180</f>
        <v>0</v>
      </c>
      <c r="I180" s="28">
        <f t="shared" si="4"/>
        <v>0</v>
      </c>
      <c r="J180" s="165"/>
      <c r="K180" s="176"/>
      <c r="L180" s="167"/>
      <c r="M180" s="113" t="str">
        <f>IF(C180="","",VLOOKUP(C180,Stock!$A$5:$M$487,13,0))</f>
        <v/>
      </c>
      <c r="P180" s="42">
        <f>IFERROR(VLOOKUP(C180,Stock!$A$5:$M$487,10,0),0)*Journal!J180</f>
        <v>0</v>
      </c>
      <c r="Q180" s="131">
        <f>IFERROR(VLOOKUP(C180,Stock!$A$5:$M$487,10,0),0)*Journal!K180</f>
        <v>0</v>
      </c>
      <c r="R180" s="130">
        <f t="shared" si="5"/>
        <v>0</v>
      </c>
    </row>
    <row r="181" spans="2:18" s="143" customFormat="1" ht="18" customHeight="1" x14ac:dyDescent="0.2">
      <c r="B181" s="164"/>
      <c r="C181" s="165"/>
      <c r="D181" s="27" t="str">
        <f>IF(C181="","",IFERROR(VLOOKUP(C181,Stock!$A$5:$K$487,2,FALSE),0))</f>
        <v/>
      </c>
      <c r="E181" s="166"/>
      <c r="F181" s="29">
        <f>IFERROR(VLOOKUP(C181,Stock!$A$5:$M$487,10,0),0)*Journal!E181</f>
        <v>0</v>
      </c>
      <c r="G181" s="166"/>
      <c r="H181" s="30">
        <f>IFERROR(VLOOKUP(C181,Stock!$A$5:$K$487,11,FALSE),0)*Journal!$G181</f>
        <v>0</v>
      </c>
      <c r="I181" s="28">
        <f t="shared" si="4"/>
        <v>0</v>
      </c>
      <c r="J181" s="165"/>
      <c r="K181" s="176"/>
      <c r="L181" s="167"/>
      <c r="M181" s="113" t="str">
        <f>IF(C181="","",VLOOKUP(C181,Stock!$A$5:$M$487,13,0))</f>
        <v/>
      </c>
      <c r="P181" s="42">
        <f>IFERROR(VLOOKUP(C181,Stock!$A$5:$M$487,10,0),0)*Journal!J181</f>
        <v>0</v>
      </c>
      <c r="Q181" s="131">
        <f>IFERROR(VLOOKUP(C181,Stock!$A$5:$M$487,10,0),0)*Journal!K181</f>
        <v>0</v>
      </c>
      <c r="R181" s="130">
        <f t="shared" si="5"/>
        <v>0</v>
      </c>
    </row>
    <row r="182" spans="2:18" s="143" customFormat="1" ht="18" customHeight="1" x14ac:dyDescent="0.2">
      <c r="B182" s="164"/>
      <c r="C182" s="165"/>
      <c r="D182" s="27" t="str">
        <f>IF(C182="","",IFERROR(VLOOKUP(C182,Stock!$A$5:$K$487,2,FALSE),0))</f>
        <v/>
      </c>
      <c r="E182" s="166"/>
      <c r="F182" s="29">
        <f>IFERROR(VLOOKUP(C182,Stock!$A$5:$M$487,10,0),0)*Journal!E182</f>
        <v>0</v>
      </c>
      <c r="G182" s="166"/>
      <c r="H182" s="30">
        <f>IFERROR(VLOOKUP(C182,Stock!$A$5:$K$487,11,FALSE),0)*Journal!$G182</f>
        <v>0</v>
      </c>
      <c r="I182" s="28">
        <f t="shared" si="4"/>
        <v>0</v>
      </c>
      <c r="J182" s="165"/>
      <c r="K182" s="176"/>
      <c r="L182" s="167"/>
      <c r="M182" s="113" t="str">
        <f>IF(C182="","",VLOOKUP(C182,Stock!$A$5:$M$487,13,0))</f>
        <v/>
      </c>
      <c r="P182" s="42">
        <f>IFERROR(VLOOKUP(C182,Stock!$A$5:$M$487,10,0),0)*Journal!J182</f>
        <v>0</v>
      </c>
      <c r="Q182" s="131">
        <f>IFERROR(VLOOKUP(C182,Stock!$A$5:$M$487,10,0),0)*Journal!K182</f>
        <v>0</v>
      </c>
      <c r="R182" s="130">
        <f t="shared" si="5"/>
        <v>0</v>
      </c>
    </row>
    <row r="183" spans="2:18" s="143" customFormat="1" ht="18" customHeight="1" x14ac:dyDescent="0.2">
      <c r="B183" s="164"/>
      <c r="C183" s="165"/>
      <c r="D183" s="27" t="str">
        <f>IF(C183="","",IFERROR(VLOOKUP(C183,Stock!$A$5:$K$487,2,FALSE),0))</f>
        <v/>
      </c>
      <c r="E183" s="166"/>
      <c r="F183" s="29">
        <f>IFERROR(VLOOKUP(C183,Stock!$A$5:$M$487,10,0),0)*Journal!E183</f>
        <v>0</v>
      </c>
      <c r="G183" s="166"/>
      <c r="H183" s="30">
        <f>IFERROR(VLOOKUP(C183,Stock!$A$5:$K$487,11,FALSE),0)*Journal!$G183</f>
        <v>0</v>
      </c>
      <c r="I183" s="28">
        <f t="shared" si="4"/>
        <v>0</v>
      </c>
      <c r="J183" s="165"/>
      <c r="K183" s="176"/>
      <c r="L183" s="167"/>
      <c r="M183" s="113" t="str">
        <f>IF(C183="","",VLOOKUP(C183,Stock!$A$5:$M$487,13,0))</f>
        <v/>
      </c>
      <c r="N183" s="1"/>
      <c r="P183" s="42">
        <f>IFERROR(VLOOKUP(C183,Stock!$A$5:$M$487,10,0),0)*Journal!J183</f>
        <v>0</v>
      </c>
      <c r="Q183" s="131">
        <f>IFERROR(VLOOKUP(C183,Stock!$A$5:$M$487,10,0),0)*Journal!K183</f>
        <v>0</v>
      </c>
      <c r="R183" s="130">
        <f t="shared" si="5"/>
        <v>0</v>
      </c>
    </row>
    <row r="184" spans="2:18" s="143" customFormat="1" ht="18" customHeight="1" x14ac:dyDescent="0.2">
      <c r="B184" s="164"/>
      <c r="C184" s="165"/>
      <c r="D184" s="27" t="str">
        <f>IF(C184="","",IFERROR(VLOOKUP(C184,Stock!$A$5:$K$487,2,FALSE),0))</f>
        <v/>
      </c>
      <c r="E184" s="166"/>
      <c r="F184" s="29">
        <f>IFERROR(VLOOKUP(C184,Stock!$A$5:$M$487,10,0),0)*Journal!E184</f>
        <v>0</v>
      </c>
      <c r="G184" s="166"/>
      <c r="H184" s="30">
        <f>IFERROR(VLOOKUP(C184,Stock!$A$5:$K$487,11,FALSE),0)*Journal!$G184</f>
        <v>0</v>
      </c>
      <c r="I184" s="28">
        <f t="shared" si="4"/>
        <v>0</v>
      </c>
      <c r="J184" s="165"/>
      <c r="K184" s="176"/>
      <c r="L184" s="167"/>
      <c r="M184" s="113" t="str">
        <f>IF(C184="","",VLOOKUP(C184,Stock!$A$5:$M$487,13,0))</f>
        <v/>
      </c>
      <c r="N184" s="1"/>
      <c r="P184" s="42">
        <f>IFERROR(VLOOKUP(C184,Stock!$A$5:$M$487,10,0),0)*Journal!J184</f>
        <v>0</v>
      </c>
      <c r="Q184" s="131">
        <f>IFERROR(VLOOKUP(C184,Stock!$A$5:$M$487,10,0),0)*Journal!K184</f>
        <v>0</v>
      </c>
      <c r="R184" s="130">
        <f t="shared" si="5"/>
        <v>0</v>
      </c>
    </row>
    <row r="185" spans="2:18" s="143" customFormat="1" ht="18" customHeight="1" x14ac:dyDescent="0.2">
      <c r="B185" s="164"/>
      <c r="C185" s="165"/>
      <c r="D185" s="27" t="str">
        <f>IF(C185="","",IFERROR(VLOOKUP(C185,Stock!$A$5:$K$487,2,FALSE),0))</f>
        <v/>
      </c>
      <c r="E185" s="166"/>
      <c r="F185" s="29">
        <f>IFERROR(VLOOKUP(C185,Stock!$A$5:$M$487,10,0),0)*Journal!E185</f>
        <v>0</v>
      </c>
      <c r="G185" s="166"/>
      <c r="H185" s="30">
        <f>IFERROR(VLOOKUP(C185,Stock!$A$5:$K$487,11,FALSE),0)*Journal!$G185</f>
        <v>0</v>
      </c>
      <c r="I185" s="28">
        <f t="shared" si="4"/>
        <v>0</v>
      </c>
      <c r="J185" s="165"/>
      <c r="K185" s="176"/>
      <c r="L185" s="167"/>
      <c r="M185" s="113" t="str">
        <f>IF(C185="","",VLOOKUP(C185,Stock!$A$5:$M$487,13,0))</f>
        <v/>
      </c>
      <c r="N185" s="1"/>
      <c r="P185" s="42">
        <f>IFERROR(VLOOKUP(C185,Stock!$A$5:$M$487,10,0),0)*Journal!J185</f>
        <v>0</v>
      </c>
      <c r="Q185" s="131">
        <f>IFERROR(VLOOKUP(C185,Stock!$A$5:$M$487,10,0),0)*Journal!K185</f>
        <v>0</v>
      </c>
      <c r="R185" s="130">
        <f t="shared" si="5"/>
        <v>0</v>
      </c>
    </row>
    <row r="186" spans="2:18" s="143" customFormat="1" ht="18" customHeight="1" x14ac:dyDescent="0.2">
      <c r="B186" s="164"/>
      <c r="C186" s="165"/>
      <c r="D186" s="27" t="str">
        <f>IF(C186="","",IFERROR(VLOOKUP(C186,Stock!$A$5:$K$487,2,FALSE),0))</f>
        <v/>
      </c>
      <c r="E186" s="166"/>
      <c r="F186" s="29">
        <f>IFERROR(VLOOKUP(C186,Stock!$A$5:$M$487,10,0),0)*Journal!E186</f>
        <v>0</v>
      </c>
      <c r="G186" s="166"/>
      <c r="H186" s="30">
        <f>IFERROR(VLOOKUP(C186,Stock!$A$5:$K$487,11,FALSE),0)*Journal!$G186</f>
        <v>0</v>
      </c>
      <c r="I186" s="28">
        <f t="shared" si="4"/>
        <v>0</v>
      </c>
      <c r="J186" s="165"/>
      <c r="K186" s="176"/>
      <c r="L186" s="167"/>
      <c r="M186" s="113" t="str">
        <f>IF(C186="","",VLOOKUP(C186,Stock!$A$5:$M$487,13,0))</f>
        <v/>
      </c>
      <c r="N186" s="1"/>
      <c r="P186" s="42">
        <f>IFERROR(VLOOKUP(C186,Stock!$A$5:$M$487,10,0),0)*Journal!J186</f>
        <v>0</v>
      </c>
      <c r="Q186" s="131">
        <f>IFERROR(VLOOKUP(C186,Stock!$A$5:$M$487,10,0),0)*Journal!K186</f>
        <v>0</v>
      </c>
      <c r="R186" s="130">
        <f t="shared" si="5"/>
        <v>0</v>
      </c>
    </row>
    <row r="187" spans="2:18" s="143" customFormat="1" ht="18" customHeight="1" x14ac:dyDescent="0.2">
      <c r="B187" s="164"/>
      <c r="C187" s="165"/>
      <c r="D187" s="27" t="str">
        <f>IF(C187="","",IFERROR(VLOOKUP(C187,Stock!$A$5:$K$487,2,FALSE),0))</f>
        <v/>
      </c>
      <c r="E187" s="166"/>
      <c r="F187" s="29">
        <f>IFERROR(VLOOKUP(C187,Stock!$A$5:$M$487,10,0),0)*Journal!E187</f>
        <v>0</v>
      </c>
      <c r="G187" s="166"/>
      <c r="H187" s="30">
        <f>IFERROR(VLOOKUP(C187,Stock!$A$5:$K$487,11,FALSE),0)*Journal!$G187</f>
        <v>0</v>
      </c>
      <c r="I187" s="28">
        <f t="shared" si="4"/>
        <v>0</v>
      </c>
      <c r="J187" s="165"/>
      <c r="K187" s="176"/>
      <c r="L187" s="167"/>
      <c r="M187" s="113" t="str">
        <f>IF(C187="","",VLOOKUP(C187,Stock!$A$5:$M$487,13,0))</f>
        <v/>
      </c>
      <c r="N187" s="1"/>
      <c r="P187" s="42">
        <f>IFERROR(VLOOKUP(C187,Stock!$A$5:$M$487,10,0),0)*Journal!J187</f>
        <v>0</v>
      </c>
      <c r="Q187" s="131">
        <f>IFERROR(VLOOKUP(C187,Stock!$A$5:$M$487,10,0),0)*Journal!K187</f>
        <v>0</v>
      </c>
      <c r="R187" s="130">
        <f t="shared" si="5"/>
        <v>0</v>
      </c>
    </row>
    <row r="188" spans="2:18" ht="18" customHeight="1" x14ac:dyDescent="0.2">
      <c r="B188" s="164"/>
      <c r="C188" s="165"/>
      <c r="D188" s="27" t="str">
        <f>IF(C188="","",IFERROR(VLOOKUP(C188,Stock!$A$5:$K$487,2,FALSE),0))</f>
        <v/>
      </c>
      <c r="E188" s="166"/>
      <c r="F188" s="29">
        <f>IFERROR(VLOOKUP(C188,Stock!$A$5:$M$487,10,0),0)*Journal!E188</f>
        <v>0</v>
      </c>
      <c r="G188" s="168"/>
      <c r="H188" s="30">
        <f>IFERROR(VLOOKUP(C188,Stock!$A$5:$K$487,11,FALSE),0)*Journal!$G188</f>
        <v>0</v>
      </c>
      <c r="I188" s="28">
        <f t="shared" si="4"/>
        <v>0</v>
      </c>
      <c r="J188" s="165"/>
      <c r="K188" s="176"/>
      <c r="L188" s="167"/>
      <c r="M188" s="113" t="str">
        <f>IF(C188="","",VLOOKUP(C188,Stock!$A$5:$M$487,13,0))</f>
        <v/>
      </c>
      <c r="P188" s="42">
        <f>IFERROR(VLOOKUP(C188,Stock!$A$5:$M$487,10,0),0)*Journal!J188</f>
        <v>0</v>
      </c>
      <c r="Q188" s="131">
        <f>IFERROR(VLOOKUP(C188,Stock!$A$5:$M$487,10,0),0)*Journal!K188</f>
        <v>0</v>
      </c>
      <c r="R188" s="130">
        <f t="shared" si="5"/>
        <v>0</v>
      </c>
    </row>
    <row r="189" spans="2:18" ht="18" customHeight="1" x14ac:dyDescent="0.2">
      <c r="B189" s="164"/>
      <c r="C189" s="165"/>
      <c r="D189" s="27" t="str">
        <f>IF(C189="","",IFERROR(VLOOKUP(C189,Stock!$A$5:$K$487,2,FALSE),0))</f>
        <v/>
      </c>
      <c r="E189" s="166"/>
      <c r="F189" s="29">
        <f>IFERROR(VLOOKUP(C189,Stock!$A$5:$M$487,10,0),0)*Journal!E189</f>
        <v>0</v>
      </c>
      <c r="G189" s="168"/>
      <c r="H189" s="30">
        <f>IFERROR(VLOOKUP(C189,Stock!$A$5:$K$487,11,FALSE),0)*Journal!$G189</f>
        <v>0</v>
      </c>
      <c r="I189" s="28">
        <f t="shared" si="4"/>
        <v>0</v>
      </c>
      <c r="J189" s="165"/>
      <c r="K189" s="176"/>
      <c r="L189" s="167"/>
      <c r="M189" s="113" t="str">
        <f>IF(C189="","",VLOOKUP(C189,Stock!$A$5:$M$487,13,0))</f>
        <v/>
      </c>
      <c r="P189" s="42">
        <f>IFERROR(VLOOKUP(C189,Stock!$A$5:$M$487,10,0),0)*Journal!J189</f>
        <v>0</v>
      </c>
      <c r="Q189" s="131">
        <f>IFERROR(VLOOKUP(C189,Stock!$A$5:$M$487,10,0),0)*Journal!K189</f>
        <v>0</v>
      </c>
      <c r="R189" s="130">
        <f t="shared" si="5"/>
        <v>0</v>
      </c>
    </row>
    <row r="190" spans="2:18" ht="18" customHeight="1" x14ac:dyDescent="0.2">
      <c r="B190" s="164"/>
      <c r="C190" s="165"/>
      <c r="D190" s="27" t="str">
        <f>IF(C190="","",IFERROR(VLOOKUP(C190,Stock!$A$5:$K$487,2,FALSE),0))</f>
        <v/>
      </c>
      <c r="E190" s="166"/>
      <c r="F190" s="29">
        <f>IFERROR(VLOOKUP(C190,Stock!$A$5:$M$487,10,0),0)*Journal!E190</f>
        <v>0</v>
      </c>
      <c r="G190" s="168"/>
      <c r="H190" s="30">
        <f>IFERROR(VLOOKUP(C190,Stock!$A$5:$K$487,11,FALSE),0)*Journal!$G190</f>
        <v>0</v>
      </c>
      <c r="I190" s="28">
        <f t="shared" si="4"/>
        <v>0</v>
      </c>
      <c r="J190" s="165"/>
      <c r="K190" s="176"/>
      <c r="L190" s="167"/>
      <c r="M190" s="113" t="str">
        <f>IF(C190="","",VLOOKUP(C190,Stock!$A$5:$M$487,13,0))</f>
        <v/>
      </c>
      <c r="P190" s="42">
        <f>IFERROR(VLOOKUP(C190,Stock!$A$5:$M$487,10,0),0)*Journal!J190</f>
        <v>0</v>
      </c>
      <c r="Q190" s="131">
        <f>IFERROR(VLOOKUP(C190,Stock!$A$5:$M$487,10,0),0)*Journal!K190</f>
        <v>0</v>
      </c>
      <c r="R190" s="130">
        <f t="shared" si="5"/>
        <v>0</v>
      </c>
    </row>
    <row r="191" spans="2:18" ht="18" customHeight="1" x14ac:dyDescent="0.2">
      <c r="B191" s="164"/>
      <c r="C191" s="165"/>
      <c r="D191" s="27" t="str">
        <f>IF(C191="","",IFERROR(VLOOKUP(C191,Stock!$A$5:$K$487,2,FALSE),0))</f>
        <v/>
      </c>
      <c r="E191" s="166"/>
      <c r="F191" s="29">
        <f>IFERROR(VLOOKUP(C191,Stock!$A$5:$M$487,10,0),0)*Journal!E191</f>
        <v>0</v>
      </c>
      <c r="G191" s="168"/>
      <c r="H191" s="30">
        <f>IFERROR(VLOOKUP(C191,Stock!$A$5:$K$487,11,FALSE),0)*Journal!$G191</f>
        <v>0</v>
      </c>
      <c r="I191" s="28">
        <f t="shared" si="4"/>
        <v>0</v>
      </c>
      <c r="J191" s="165"/>
      <c r="K191" s="176"/>
      <c r="L191" s="167"/>
      <c r="M191" s="113" t="str">
        <f>IF(C191="","",VLOOKUP(C191,Stock!$A$5:$M$487,13,0))</f>
        <v/>
      </c>
      <c r="P191" s="42">
        <f>IFERROR(VLOOKUP(C191,Stock!$A$5:$M$487,10,0),0)*Journal!J191</f>
        <v>0</v>
      </c>
      <c r="Q191" s="131">
        <f>IFERROR(VLOOKUP(C191,Stock!$A$5:$M$487,10,0),0)*Journal!K191</f>
        <v>0</v>
      </c>
      <c r="R191" s="130">
        <f t="shared" si="5"/>
        <v>0</v>
      </c>
    </row>
    <row r="192" spans="2:18" ht="18" customHeight="1" x14ac:dyDescent="0.2">
      <c r="B192" s="164"/>
      <c r="C192" s="165"/>
      <c r="D192" s="27" t="str">
        <f>IF(C192="","",IFERROR(VLOOKUP(C192,Stock!$A$5:$K$487,2,FALSE),0))</f>
        <v/>
      </c>
      <c r="E192" s="166"/>
      <c r="F192" s="29">
        <f>IFERROR(VLOOKUP(C192,Stock!$A$5:$M$487,10,0),0)*Journal!E192</f>
        <v>0</v>
      </c>
      <c r="G192" s="168"/>
      <c r="H192" s="30">
        <f>IFERROR(VLOOKUP(C192,Stock!$A$5:$K$487,11,FALSE),0)*Journal!$G192</f>
        <v>0</v>
      </c>
      <c r="I192" s="28">
        <f t="shared" si="4"/>
        <v>0</v>
      </c>
      <c r="J192" s="165"/>
      <c r="K192" s="176"/>
      <c r="L192" s="167"/>
      <c r="M192" s="113" t="str">
        <f>IF(C192="","",VLOOKUP(C192,Stock!$A$5:$M$487,13,0))</f>
        <v/>
      </c>
      <c r="P192" s="42">
        <f>IFERROR(VLOOKUP(C192,Stock!$A$5:$M$487,10,0),0)*Journal!J192</f>
        <v>0</v>
      </c>
      <c r="Q192" s="131">
        <f>IFERROR(VLOOKUP(C192,Stock!$A$5:$M$487,10,0),0)*Journal!K192</f>
        <v>0</v>
      </c>
      <c r="R192" s="130">
        <f t="shared" si="5"/>
        <v>0</v>
      </c>
    </row>
    <row r="193" spans="2:18" ht="18" customHeight="1" x14ac:dyDescent="0.2">
      <c r="B193" s="164"/>
      <c r="C193" s="165"/>
      <c r="D193" s="27" t="str">
        <f>IF(C193="","",IFERROR(VLOOKUP(C193,Stock!$A$5:$K$487,2,FALSE),0))</f>
        <v/>
      </c>
      <c r="E193" s="166"/>
      <c r="F193" s="29">
        <f>IFERROR(VLOOKUP(C193,Stock!$A$5:$M$487,10,0),0)*Journal!E193</f>
        <v>0</v>
      </c>
      <c r="G193" s="168"/>
      <c r="H193" s="30">
        <f>IFERROR(VLOOKUP(C193,Stock!$A$5:$K$487,11,FALSE),0)*Journal!$G193</f>
        <v>0</v>
      </c>
      <c r="I193" s="28">
        <f t="shared" si="4"/>
        <v>0</v>
      </c>
      <c r="J193" s="165"/>
      <c r="K193" s="176"/>
      <c r="L193" s="167"/>
      <c r="M193" s="113" t="str">
        <f>IF(C193="","",VLOOKUP(C193,Stock!$A$5:$M$487,13,0))</f>
        <v/>
      </c>
      <c r="P193" s="42">
        <f>IFERROR(VLOOKUP(C193,Stock!$A$5:$M$487,10,0),0)*Journal!J193</f>
        <v>0</v>
      </c>
      <c r="Q193" s="131">
        <f>IFERROR(VLOOKUP(C193,Stock!$A$5:$M$487,10,0),0)*Journal!K193</f>
        <v>0</v>
      </c>
      <c r="R193" s="130">
        <f t="shared" si="5"/>
        <v>0</v>
      </c>
    </row>
    <row r="194" spans="2:18" ht="18" customHeight="1" x14ac:dyDescent="0.2">
      <c r="B194" s="164"/>
      <c r="C194" s="165"/>
      <c r="D194" s="27" t="str">
        <f>IF(C194="","",IFERROR(VLOOKUP(C194,Stock!$A$5:$K$487,2,FALSE),0))</f>
        <v/>
      </c>
      <c r="E194" s="166"/>
      <c r="F194" s="29">
        <f>IFERROR(VLOOKUP(C194,Stock!$A$5:$M$487,10,0),0)*Journal!E194</f>
        <v>0</v>
      </c>
      <c r="G194" s="168"/>
      <c r="H194" s="30">
        <f>IFERROR(VLOOKUP(C194,Stock!$A$5:$K$487,11,FALSE),0)*Journal!$G194</f>
        <v>0</v>
      </c>
      <c r="I194" s="28">
        <f t="shared" si="4"/>
        <v>0</v>
      </c>
      <c r="J194" s="165"/>
      <c r="K194" s="176"/>
      <c r="L194" s="167"/>
      <c r="M194" s="113" t="str">
        <f>IF(C194="","",VLOOKUP(C194,Stock!$A$5:$M$487,13,0))</f>
        <v/>
      </c>
      <c r="P194" s="42">
        <f>IFERROR(VLOOKUP(C194,Stock!$A$5:$M$487,10,0),0)*Journal!J194</f>
        <v>0</v>
      </c>
      <c r="Q194" s="131">
        <f>IFERROR(VLOOKUP(C194,Stock!$A$5:$M$487,10,0),0)*Journal!K194</f>
        <v>0</v>
      </c>
      <c r="R194" s="130">
        <f t="shared" si="5"/>
        <v>0</v>
      </c>
    </row>
    <row r="195" spans="2:18" ht="18" customHeight="1" x14ac:dyDescent="0.2">
      <c r="B195" s="164"/>
      <c r="C195" s="165"/>
      <c r="D195" s="27" t="str">
        <f>IF(C195="","",IFERROR(VLOOKUP(C195,Stock!$A$5:$K$487,2,FALSE),0))</f>
        <v/>
      </c>
      <c r="E195" s="166"/>
      <c r="F195" s="29">
        <f>IFERROR(VLOOKUP(C195,Stock!$A$5:$M$487,10,0),0)*Journal!E195</f>
        <v>0</v>
      </c>
      <c r="G195" s="168"/>
      <c r="H195" s="30">
        <f>IFERROR(VLOOKUP(C195,Stock!$A$5:$K$487,11,FALSE),0)*Journal!$G195</f>
        <v>0</v>
      </c>
      <c r="I195" s="28">
        <f t="shared" si="4"/>
        <v>0</v>
      </c>
      <c r="J195" s="165"/>
      <c r="K195" s="176"/>
      <c r="L195" s="167"/>
      <c r="M195" s="113" t="str">
        <f>IF(C195="","",VLOOKUP(C195,Stock!$A$5:$M$487,13,0))</f>
        <v/>
      </c>
      <c r="P195" s="42">
        <f>IFERROR(VLOOKUP(C195,Stock!$A$5:$M$487,10,0),0)*Journal!J195</f>
        <v>0</v>
      </c>
      <c r="Q195" s="131">
        <f>IFERROR(VLOOKUP(C195,Stock!$A$5:$M$487,10,0),0)*Journal!K195</f>
        <v>0</v>
      </c>
      <c r="R195" s="130">
        <f t="shared" si="5"/>
        <v>0</v>
      </c>
    </row>
    <row r="196" spans="2:18" ht="18" customHeight="1" x14ac:dyDescent="0.2">
      <c r="B196" s="164"/>
      <c r="C196" s="165"/>
      <c r="D196" s="27" t="str">
        <f>IF(C196="","",IFERROR(VLOOKUP(C196,Stock!$A$5:$K$487,2,FALSE),0))</f>
        <v/>
      </c>
      <c r="E196" s="166"/>
      <c r="F196" s="29">
        <f>IFERROR(VLOOKUP(C196,Stock!$A$5:$M$487,10,0),0)*Journal!E196</f>
        <v>0</v>
      </c>
      <c r="G196" s="168"/>
      <c r="H196" s="30">
        <f>IFERROR(VLOOKUP(C196,Stock!$A$5:$K$487,11,FALSE),0)*Journal!$G196</f>
        <v>0</v>
      </c>
      <c r="I196" s="28">
        <f t="shared" si="4"/>
        <v>0</v>
      </c>
      <c r="J196" s="165"/>
      <c r="K196" s="176"/>
      <c r="L196" s="167"/>
      <c r="M196" s="113" t="str">
        <f>IF(C196="","",VLOOKUP(C196,Stock!$A$5:$M$487,13,0))</f>
        <v/>
      </c>
      <c r="P196" s="42">
        <f>IFERROR(VLOOKUP(C196,Stock!$A$5:$M$487,10,0),0)*Journal!J196</f>
        <v>0</v>
      </c>
      <c r="Q196" s="131">
        <f>IFERROR(VLOOKUP(C196,Stock!$A$5:$M$487,10,0),0)*Journal!K196</f>
        <v>0</v>
      </c>
      <c r="R196" s="130">
        <f t="shared" si="5"/>
        <v>0</v>
      </c>
    </row>
    <row r="197" spans="2:18" ht="18" customHeight="1" x14ac:dyDescent="0.2">
      <c r="B197" s="164"/>
      <c r="C197" s="165"/>
      <c r="D197" s="27" t="str">
        <f>IF(C197="","",IFERROR(VLOOKUP(C197,Stock!$A$5:$K$487,2,FALSE),0))</f>
        <v/>
      </c>
      <c r="E197" s="166"/>
      <c r="F197" s="29">
        <f>IFERROR(VLOOKUP(C197,Stock!$A$5:$M$487,10,0),0)*Journal!E197</f>
        <v>0</v>
      </c>
      <c r="G197" s="168"/>
      <c r="H197" s="30">
        <f>IFERROR(VLOOKUP(C197,Stock!$A$5:$K$487,11,FALSE),0)*Journal!$G197</f>
        <v>0</v>
      </c>
      <c r="I197" s="28">
        <f t="shared" si="4"/>
        <v>0</v>
      </c>
      <c r="J197" s="165"/>
      <c r="K197" s="176"/>
      <c r="L197" s="167"/>
      <c r="M197" s="113" t="str">
        <f>IF(C197="","",VLOOKUP(C197,Stock!$A$5:$M$487,13,0))</f>
        <v/>
      </c>
      <c r="P197" s="42">
        <f>IFERROR(VLOOKUP(C197,Stock!$A$5:$M$487,10,0),0)*Journal!J197</f>
        <v>0</v>
      </c>
      <c r="Q197" s="131">
        <f>IFERROR(VLOOKUP(C197,Stock!$A$5:$M$487,10,0),0)*Journal!K197</f>
        <v>0</v>
      </c>
      <c r="R197" s="130">
        <f t="shared" si="5"/>
        <v>0</v>
      </c>
    </row>
    <row r="198" spans="2:18" ht="18" customHeight="1" x14ac:dyDescent="0.2">
      <c r="B198" s="164"/>
      <c r="C198" s="165"/>
      <c r="D198" s="27" t="str">
        <f>IF(C198="","",IFERROR(VLOOKUP(C198,Stock!$A$5:$K$487,2,FALSE),0))</f>
        <v/>
      </c>
      <c r="E198" s="166"/>
      <c r="F198" s="29">
        <f>IFERROR(VLOOKUP(C198,Stock!$A$5:$M$487,10,0),0)*Journal!E198</f>
        <v>0</v>
      </c>
      <c r="G198" s="168"/>
      <c r="H198" s="30">
        <f>IFERROR(VLOOKUP(C198,Stock!$A$5:$K$487,11,FALSE),0)*Journal!$G198</f>
        <v>0</v>
      </c>
      <c r="I198" s="28">
        <f t="shared" si="4"/>
        <v>0</v>
      </c>
      <c r="J198" s="165"/>
      <c r="K198" s="176"/>
      <c r="L198" s="167"/>
      <c r="M198" s="113" t="str">
        <f>IF(C198="","",VLOOKUP(C198,Stock!$A$5:$M$487,13,0))</f>
        <v/>
      </c>
      <c r="P198" s="42">
        <f>IFERROR(VLOOKUP(C198,Stock!$A$5:$M$487,10,0),0)*Journal!J198</f>
        <v>0</v>
      </c>
      <c r="Q198" s="131">
        <f>IFERROR(VLOOKUP(C198,Stock!$A$5:$M$487,10,0),0)*Journal!K198</f>
        <v>0</v>
      </c>
      <c r="R198" s="130">
        <f t="shared" si="5"/>
        <v>0</v>
      </c>
    </row>
    <row r="199" spans="2:18" ht="18" customHeight="1" x14ac:dyDescent="0.2">
      <c r="B199" s="164"/>
      <c r="C199" s="165"/>
      <c r="D199" s="27" t="str">
        <f>IF(C199="","",IFERROR(VLOOKUP(C199,Stock!$A$5:$K$487,2,FALSE),0))</f>
        <v/>
      </c>
      <c r="E199" s="166"/>
      <c r="F199" s="29">
        <f>IFERROR(VLOOKUP(C199,Stock!$A$5:$M$487,10,0),0)*Journal!E199</f>
        <v>0</v>
      </c>
      <c r="G199" s="168"/>
      <c r="H199" s="30">
        <f>IFERROR(VLOOKUP(C199,Stock!$A$5:$K$487,11,FALSE),0)*Journal!$G199</f>
        <v>0</v>
      </c>
      <c r="I199" s="28">
        <f t="shared" si="4"/>
        <v>0</v>
      </c>
      <c r="J199" s="165"/>
      <c r="K199" s="176"/>
      <c r="L199" s="167"/>
      <c r="M199" s="113" t="str">
        <f>IF(C199="","",VLOOKUP(C199,Stock!$A$5:$M$487,13,0))</f>
        <v/>
      </c>
      <c r="P199" s="42">
        <f>IFERROR(VLOOKUP(C199,Stock!$A$5:$M$487,10,0),0)*Journal!J199</f>
        <v>0</v>
      </c>
      <c r="Q199" s="131">
        <f>IFERROR(VLOOKUP(C199,Stock!$A$5:$M$487,10,0),0)*Journal!K199</f>
        <v>0</v>
      </c>
      <c r="R199" s="130">
        <f t="shared" si="5"/>
        <v>0</v>
      </c>
    </row>
    <row r="200" spans="2:18" ht="18" customHeight="1" x14ac:dyDescent="0.2">
      <c r="B200" s="164"/>
      <c r="C200" s="165"/>
      <c r="D200" s="27" t="str">
        <f>IF(C200="","",IFERROR(VLOOKUP(C200,Stock!$A$5:$K$487,2,FALSE),0))</f>
        <v/>
      </c>
      <c r="E200" s="166"/>
      <c r="F200" s="29">
        <f>IFERROR(VLOOKUP(C200,Stock!$A$5:$M$487,10,0),0)*Journal!E200</f>
        <v>0</v>
      </c>
      <c r="G200" s="168"/>
      <c r="H200" s="30">
        <f>IFERROR(VLOOKUP(C200,Stock!$A$5:$K$487,11,FALSE),0)*Journal!$G200</f>
        <v>0</v>
      </c>
      <c r="I200" s="28">
        <f t="shared" si="4"/>
        <v>0</v>
      </c>
      <c r="J200" s="165"/>
      <c r="K200" s="176"/>
      <c r="L200" s="167"/>
      <c r="M200" s="113" t="str">
        <f>IF(C200="","",VLOOKUP(C200,Stock!$A$5:$M$487,13,0))</f>
        <v/>
      </c>
      <c r="P200" s="42">
        <f>IFERROR(VLOOKUP(C200,Stock!$A$5:$M$487,10,0),0)*Journal!J200</f>
        <v>0</v>
      </c>
      <c r="Q200" s="131">
        <f>IFERROR(VLOOKUP(C200,Stock!$A$5:$M$487,10,0),0)*Journal!K200</f>
        <v>0</v>
      </c>
      <c r="R200" s="130">
        <f t="shared" si="5"/>
        <v>0</v>
      </c>
    </row>
    <row r="201" spans="2:18" ht="18" customHeight="1" x14ac:dyDescent="0.2">
      <c r="B201" s="164"/>
      <c r="C201" s="165"/>
      <c r="D201" s="27" t="str">
        <f>IF(C201="","",IFERROR(VLOOKUP(C201,Stock!$A$5:$K$487,2,FALSE),0))</f>
        <v/>
      </c>
      <c r="E201" s="166"/>
      <c r="F201" s="29">
        <f>IFERROR(VLOOKUP(C201,Stock!$A$5:$M$487,10,0),0)*Journal!E201</f>
        <v>0</v>
      </c>
      <c r="G201" s="168"/>
      <c r="H201" s="30">
        <f>IFERROR(VLOOKUP(C201,Stock!$A$5:$K$487,11,FALSE),0)*Journal!$G201</f>
        <v>0</v>
      </c>
      <c r="I201" s="28">
        <f t="shared" si="4"/>
        <v>0</v>
      </c>
      <c r="J201" s="165"/>
      <c r="K201" s="176"/>
      <c r="L201" s="167"/>
      <c r="M201" s="113" t="str">
        <f>IF(C201="","",VLOOKUP(C201,Stock!$A$5:$M$487,13,0))</f>
        <v/>
      </c>
      <c r="P201" s="42">
        <f>IFERROR(VLOOKUP(C201,Stock!$A$5:$M$487,10,0),0)*Journal!J201</f>
        <v>0</v>
      </c>
      <c r="Q201" s="131">
        <f>IFERROR(VLOOKUP(C201,Stock!$A$5:$M$487,10,0),0)*Journal!K201</f>
        <v>0</v>
      </c>
      <c r="R201" s="130">
        <f t="shared" si="5"/>
        <v>0</v>
      </c>
    </row>
    <row r="202" spans="2:18" ht="18" customHeight="1" x14ac:dyDescent="0.2">
      <c r="B202" s="164"/>
      <c r="C202" s="165"/>
      <c r="D202" s="27" t="str">
        <f>IF(C202="","",IFERROR(VLOOKUP(C202,Stock!$A$5:$K$487,2,FALSE),0))</f>
        <v/>
      </c>
      <c r="E202" s="166"/>
      <c r="F202" s="29">
        <f>IFERROR(VLOOKUP(C202,Stock!$A$5:$M$487,10,0),0)*Journal!E202</f>
        <v>0</v>
      </c>
      <c r="G202" s="168"/>
      <c r="H202" s="30">
        <f>IFERROR(VLOOKUP(C202,Stock!$A$5:$K$487,11,FALSE),0)*Journal!$G202</f>
        <v>0</v>
      </c>
      <c r="I202" s="28">
        <f t="shared" ref="I202:I265" si="6">E202+G202</f>
        <v>0</v>
      </c>
      <c r="J202" s="165"/>
      <c r="K202" s="176"/>
      <c r="L202" s="167"/>
      <c r="M202" s="113" t="str">
        <f>IF(C202="","",VLOOKUP(C202,Stock!$A$5:$M$487,13,0))</f>
        <v/>
      </c>
      <c r="P202" s="42">
        <f>IFERROR(VLOOKUP(C202,Stock!$A$5:$M$487,10,0),0)*Journal!J202</f>
        <v>0</v>
      </c>
      <c r="Q202" s="131">
        <f>IFERROR(VLOOKUP(C202,Stock!$A$5:$M$487,10,0),0)*Journal!K202</f>
        <v>0</v>
      </c>
      <c r="R202" s="130">
        <f t="shared" ref="R202:R265" si="7">E202+G202</f>
        <v>0</v>
      </c>
    </row>
    <row r="203" spans="2:18" ht="18" customHeight="1" x14ac:dyDescent="0.2">
      <c r="B203" s="164"/>
      <c r="C203" s="165"/>
      <c r="D203" s="27" t="str">
        <f>IF(C203="","",IFERROR(VLOOKUP(C203,Stock!$A$5:$K$487,2,FALSE),0))</f>
        <v/>
      </c>
      <c r="E203" s="166"/>
      <c r="F203" s="29">
        <f>IFERROR(VLOOKUP(C203,Stock!$A$5:$M$487,10,0),0)*Journal!E203</f>
        <v>0</v>
      </c>
      <c r="G203" s="168"/>
      <c r="H203" s="30">
        <f>IFERROR(VLOOKUP(C203,Stock!$A$5:$K$487,11,FALSE),0)*Journal!$G203</f>
        <v>0</v>
      </c>
      <c r="I203" s="28">
        <f t="shared" si="6"/>
        <v>0</v>
      </c>
      <c r="J203" s="165"/>
      <c r="K203" s="176"/>
      <c r="L203" s="167"/>
      <c r="M203" s="113" t="str">
        <f>IF(C203="","",VLOOKUP(C203,Stock!$A$5:$M$487,13,0))</f>
        <v/>
      </c>
      <c r="P203" s="42">
        <f>IFERROR(VLOOKUP(C203,Stock!$A$5:$M$487,10,0),0)*Journal!J203</f>
        <v>0</v>
      </c>
      <c r="Q203" s="131">
        <f>IFERROR(VLOOKUP(C203,Stock!$A$5:$M$487,10,0),0)*Journal!K203</f>
        <v>0</v>
      </c>
      <c r="R203" s="130">
        <f t="shared" si="7"/>
        <v>0</v>
      </c>
    </row>
    <row r="204" spans="2:18" ht="18" customHeight="1" x14ac:dyDescent="0.2">
      <c r="B204" s="164"/>
      <c r="C204" s="165"/>
      <c r="D204" s="27" t="str">
        <f>IF(C204="","",IFERROR(VLOOKUP(C204,Stock!$A$5:$K$487,2,FALSE),0))</f>
        <v/>
      </c>
      <c r="E204" s="166"/>
      <c r="F204" s="29">
        <f>IFERROR(VLOOKUP(C204,Stock!$A$5:$M$487,10,0),0)*Journal!E204</f>
        <v>0</v>
      </c>
      <c r="G204" s="168"/>
      <c r="H204" s="30">
        <f>IFERROR(VLOOKUP(C204,Stock!$A$5:$K$487,11,FALSE),0)*Journal!$G204</f>
        <v>0</v>
      </c>
      <c r="I204" s="28">
        <f t="shared" si="6"/>
        <v>0</v>
      </c>
      <c r="J204" s="165"/>
      <c r="K204" s="176"/>
      <c r="L204" s="167"/>
      <c r="M204" s="113" t="str">
        <f>IF(C204="","",VLOOKUP(C204,Stock!$A$5:$M$487,13,0))</f>
        <v/>
      </c>
      <c r="P204" s="42">
        <f>IFERROR(VLOOKUP(C204,Stock!$A$5:$M$487,10,0),0)*Journal!J204</f>
        <v>0</v>
      </c>
      <c r="Q204" s="131">
        <f>IFERROR(VLOOKUP(C204,Stock!$A$5:$M$487,10,0),0)*Journal!K204</f>
        <v>0</v>
      </c>
      <c r="R204" s="130">
        <f t="shared" si="7"/>
        <v>0</v>
      </c>
    </row>
    <row r="205" spans="2:18" ht="18" customHeight="1" x14ac:dyDescent="0.2">
      <c r="B205" s="164"/>
      <c r="C205" s="165"/>
      <c r="D205" s="27" t="str">
        <f>IF(C205="","",IFERROR(VLOOKUP(C205,Stock!$A$5:$K$487,2,FALSE),0))</f>
        <v/>
      </c>
      <c r="E205" s="166"/>
      <c r="F205" s="29">
        <f>IFERROR(VLOOKUP(C205,Stock!$A$5:$M$487,10,0),0)*Journal!E205</f>
        <v>0</v>
      </c>
      <c r="G205" s="168"/>
      <c r="H205" s="30">
        <f>IFERROR(VLOOKUP(C205,Stock!$A$5:$K$487,11,FALSE),0)*Journal!$G205</f>
        <v>0</v>
      </c>
      <c r="I205" s="28">
        <f t="shared" si="6"/>
        <v>0</v>
      </c>
      <c r="J205" s="165"/>
      <c r="K205" s="176"/>
      <c r="L205" s="167"/>
      <c r="M205" s="113" t="str">
        <f>IF(C205="","",VLOOKUP(C205,Stock!$A$5:$M$487,13,0))</f>
        <v/>
      </c>
      <c r="P205" s="42">
        <f>IFERROR(VLOOKUP(C205,Stock!$A$5:$M$487,10,0),0)*Journal!J205</f>
        <v>0</v>
      </c>
      <c r="Q205" s="131">
        <f>IFERROR(VLOOKUP(C205,Stock!$A$5:$M$487,10,0),0)*Journal!K205</f>
        <v>0</v>
      </c>
      <c r="R205" s="130">
        <f t="shared" si="7"/>
        <v>0</v>
      </c>
    </row>
    <row r="206" spans="2:18" ht="18" customHeight="1" x14ac:dyDescent="0.2">
      <c r="B206" s="164"/>
      <c r="C206" s="165"/>
      <c r="D206" s="27" t="str">
        <f>IF(C206="","",IFERROR(VLOOKUP(C206,Stock!$A$5:$K$487,2,FALSE),0))</f>
        <v/>
      </c>
      <c r="E206" s="166"/>
      <c r="F206" s="29">
        <f>IFERROR(VLOOKUP(C206,Stock!$A$5:$M$487,10,0),0)*Journal!E206</f>
        <v>0</v>
      </c>
      <c r="G206" s="168"/>
      <c r="H206" s="30">
        <f>IFERROR(VLOOKUP(C206,Stock!$A$5:$K$487,11,FALSE),0)*Journal!$G206</f>
        <v>0</v>
      </c>
      <c r="I206" s="28">
        <f t="shared" si="6"/>
        <v>0</v>
      </c>
      <c r="J206" s="165"/>
      <c r="K206" s="176"/>
      <c r="L206" s="167"/>
      <c r="M206" s="113" t="str">
        <f>IF(C206="","",VLOOKUP(C206,Stock!$A$5:$M$487,13,0))</f>
        <v/>
      </c>
      <c r="P206" s="42">
        <f>IFERROR(VLOOKUP(C206,Stock!$A$5:$M$487,10,0),0)*Journal!J206</f>
        <v>0</v>
      </c>
      <c r="Q206" s="131">
        <f>IFERROR(VLOOKUP(C206,Stock!$A$5:$M$487,10,0),0)*Journal!K206</f>
        <v>0</v>
      </c>
      <c r="R206" s="130">
        <f t="shared" si="7"/>
        <v>0</v>
      </c>
    </row>
    <row r="207" spans="2:18" ht="18" customHeight="1" x14ac:dyDescent="0.2">
      <c r="B207" s="164"/>
      <c r="C207" s="165"/>
      <c r="D207" s="27" t="str">
        <f>IF(C207="","",IFERROR(VLOOKUP(C207,Stock!$A$5:$K$487,2,FALSE),0))</f>
        <v/>
      </c>
      <c r="E207" s="166"/>
      <c r="F207" s="29">
        <f>IFERROR(VLOOKUP(C207,Stock!$A$5:$M$487,10,0),0)*Journal!E207</f>
        <v>0</v>
      </c>
      <c r="G207" s="168"/>
      <c r="H207" s="30">
        <f>IFERROR(VLOOKUP(C207,Stock!$A$5:$K$487,11,FALSE),0)*Journal!$G207</f>
        <v>0</v>
      </c>
      <c r="I207" s="28">
        <f t="shared" si="6"/>
        <v>0</v>
      </c>
      <c r="J207" s="165"/>
      <c r="K207" s="176"/>
      <c r="L207" s="167"/>
      <c r="M207" s="113" t="str">
        <f>IF(C207="","",VLOOKUP(C207,Stock!$A$5:$M$487,13,0))</f>
        <v/>
      </c>
      <c r="P207" s="42">
        <f>IFERROR(VLOOKUP(C207,Stock!$A$5:$M$487,10,0),0)*Journal!J207</f>
        <v>0</v>
      </c>
      <c r="Q207" s="131">
        <f>IFERROR(VLOOKUP(C207,Stock!$A$5:$M$487,10,0),0)*Journal!K207</f>
        <v>0</v>
      </c>
      <c r="R207" s="130">
        <f t="shared" si="7"/>
        <v>0</v>
      </c>
    </row>
    <row r="208" spans="2:18" ht="18" customHeight="1" x14ac:dyDescent="0.2">
      <c r="B208" s="164"/>
      <c r="C208" s="165"/>
      <c r="D208" s="27" t="str">
        <f>IF(C208="","",IFERROR(VLOOKUP(C208,Stock!$A$5:$K$487,2,FALSE),0))</f>
        <v/>
      </c>
      <c r="E208" s="166"/>
      <c r="F208" s="29">
        <f>IFERROR(VLOOKUP(C208,Stock!$A$5:$M$487,10,0),0)*Journal!E208</f>
        <v>0</v>
      </c>
      <c r="G208" s="168"/>
      <c r="H208" s="30">
        <f>IFERROR(VLOOKUP(C208,Stock!$A$5:$K$487,11,FALSE),0)*Journal!$G208</f>
        <v>0</v>
      </c>
      <c r="I208" s="28">
        <f t="shared" si="6"/>
        <v>0</v>
      </c>
      <c r="J208" s="165"/>
      <c r="K208" s="176"/>
      <c r="L208" s="167"/>
      <c r="M208" s="113" t="str">
        <f>IF(C208="","",VLOOKUP(C208,Stock!$A$5:$M$487,13,0))</f>
        <v/>
      </c>
      <c r="P208" s="42">
        <f>IFERROR(VLOOKUP(C208,Stock!$A$5:$M$487,10,0),0)*Journal!J208</f>
        <v>0</v>
      </c>
      <c r="Q208" s="131">
        <f>IFERROR(VLOOKUP(C208,Stock!$A$5:$M$487,10,0),0)*Journal!K208</f>
        <v>0</v>
      </c>
      <c r="R208" s="130">
        <f t="shared" si="7"/>
        <v>0</v>
      </c>
    </row>
    <row r="209" spans="2:18" ht="18" customHeight="1" x14ac:dyDescent="0.2">
      <c r="B209" s="164"/>
      <c r="C209" s="165"/>
      <c r="D209" s="27" t="str">
        <f>IF(C209="","",IFERROR(VLOOKUP(C209,Stock!$A$5:$K$487,2,FALSE),0))</f>
        <v/>
      </c>
      <c r="E209" s="166"/>
      <c r="F209" s="29">
        <f>IFERROR(VLOOKUP(C209,Stock!$A$5:$M$487,10,0),0)*Journal!E209</f>
        <v>0</v>
      </c>
      <c r="G209" s="168"/>
      <c r="H209" s="30">
        <f>IFERROR(VLOOKUP(C209,Stock!$A$5:$K$487,11,FALSE),0)*Journal!$G209</f>
        <v>0</v>
      </c>
      <c r="I209" s="28">
        <f t="shared" si="6"/>
        <v>0</v>
      </c>
      <c r="J209" s="165"/>
      <c r="K209" s="176"/>
      <c r="L209" s="167"/>
      <c r="M209" s="113" t="str">
        <f>IF(C209="","",VLOOKUP(C209,Stock!$A$5:$M$487,13,0))</f>
        <v/>
      </c>
      <c r="P209" s="42">
        <f>IFERROR(VLOOKUP(C209,Stock!$A$5:$M$487,10,0),0)*Journal!J209</f>
        <v>0</v>
      </c>
      <c r="Q209" s="131">
        <f>IFERROR(VLOOKUP(C209,Stock!$A$5:$M$487,10,0),0)*Journal!K209</f>
        <v>0</v>
      </c>
      <c r="R209" s="130">
        <f t="shared" si="7"/>
        <v>0</v>
      </c>
    </row>
    <row r="210" spans="2:18" ht="18" customHeight="1" x14ac:dyDescent="0.2">
      <c r="B210" s="164"/>
      <c r="C210" s="165"/>
      <c r="D210" s="27" t="str">
        <f>IF(C210="","",IFERROR(VLOOKUP(C210,Stock!$A$5:$K$487,2,FALSE),0))</f>
        <v/>
      </c>
      <c r="E210" s="166"/>
      <c r="F210" s="29">
        <f>IFERROR(VLOOKUP(C210,Stock!$A$5:$M$487,10,0),0)*Journal!E210</f>
        <v>0</v>
      </c>
      <c r="G210" s="168"/>
      <c r="H210" s="30">
        <f>IFERROR(VLOOKUP(C210,Stock!$A$5:$K$487,11,FALSE),0)*Journal!$G210</f>
        <v>0</v>
      </c>
      <c r="I210" s="28">
        <f t="shared" si="6"/>
        <v>0</v>
      </c>
      <c r="J210" s="165"/>
      <c r="K210" s="176"/>
      <c r="L210" s="167"/>
      <c r="M210" s="113" t="str">
        <f>IF(C210="","",VLOOKUP(C210,Stock!$A$5:$M$487,13,0))</f>
        <v/>
      </c>
      <c r="P210" s="42">
        <f>IFERROR(VLOOKUP(C210,Stock!$A$5:$M$487,10,0),0)*Journal!J210</f>
        <v>0</v>
      </c>
      <c r="Q210" s="131">
        <f>IFERROR(VLOOKUP(C210,Stock!$A$5:$M$487,10,0),0)*Journal!K210</f>
        <v>0</v>
      </c>
      <c r="R210" s="130">
        <f t="shared" si="7"/>
        <v>0</v>
      </c>
    </row>
    <row r="211" spans="2:18" ht="18" customHeight="1" x14ac:dyDescent="0.2">
      <c r="B211" s="164"/>
      <c r="C211" s="165"/>
      <c r="D211" s="27" t="str">
        <f>IF(C211="","",IFERROR(VLOOKUP(C211,Stock!$A$5:$K$487,2,FALSE),0))</f>
        <v/>
      </c>
      <c r="E211" s="166"/>
      <c r="F211" s="29">
        <f>IFERROR(VLOOKUP(C211,Stock!$A$5:$M$487,10,0),0)*Journal!E211</f>
        <v>0</v>
      </c>
      <c r="G211" s="168"/>
      <c r="H211" s="30">
        <f>IFERROR(VLOOKUP(C211,Stock!$A$5:$K$487,11,FALSE),0)*Journal!$G211</f>
        <v>0</v>
      </c>
      <c r="I211" s="28">
        <f t="shared" si="6"/>
        <v>0</v>
      </c>
      <c r="J211" s="165"/>
      <c r="K211" s="176"/>
      <c r="L211" s="167"/>
      <c r="M211" s="113" t="str">
        <f>IF(C211="","",VLOOKUP(C211,Stock!$A$5:$M$487,13,0))</f>
        <v/>
      </c>
      <c r="P211" s="42">
        <f>IFERROR(VLOOKUP(C211,Stock!$A$5:$M$487,10,0),0)*Journal!J211</f>
        <v>0</v>
      </c>
      <c r="Q211" s="131">
        <f>IFERROR(VLOOKUP(C211,Stock!$A$5:$M$487,10,0),0)*Journal!K211</f>
        <v>0</v>
      </c>
      <c r="R211" s="130">
        <f t="shared" si="7"/>
        <v>0</v>
      </c>
    </row>
    <row r="212" spans="2:18" ht="18" customHeight="1" x14ac:dyDescent="0.2">
      <c r="B212" s="164"/>
      <c r="C212" s="165"/>
      <c r="D212" s="27" t="str">
        <f>IF(C212="","",IFERROR(VLOOKUP(C212,Stock!$A$5:$K$487,2,FALSE),0))</f>
        <v/>
      </c>
      <c r="E212" s="166"/>
      <c r="F212" s="29">
        <f>IFERROR(VLOOKUP(C212,Stock!$A$5:$M$487,10,0),0)*Journal!E212</f>
        <v>0</v>
      </c>
      <c r="G212" s="168"/>
      <c r="H212" s="30">
        <f>IFERROR(VLOOKUP(C212,Stock!$A$5:$K$487,11,FALSE),0)*Journal!$G212</f>
        <v>0</v>
      </c>
      <c r="I212" s="28">
        <f t="shared" si="6"/>
        <v>0</v>
      </c>
      <c r="J212" s="165"/>
      <c r="K212" s="176"/>
      <c r="L212" s="167"/>
      <c r="M212" s="113" t="str">
        <f>IF(C212="","",VLOOKUP(C212,Stock!$A$5:$M$487,13,0))</f>
        <v/>
      </c>
      <c r="P212" s="42">
        <f>IFERROR(VLOOKUP(C212,Stock!$A$5:$M$487,10,0),0)*Journal!J212</f>
        <v>0</v>
      </c>
      <c r="Q212" s="131">
        <f>IFERROR(VLOOKUP(C212,Stock!$A$5:$M$487,10,0),0)*Journal!K212</f>
        <v>0</v>
      </c>
      <c r="R212" s="130">
        <f t="shared" si="7"/>
        <v>0</v>
      </c>
    </row>
    <row r="213" spans="2:18" ht="18" customHeight="1" x14ac:dyDescent="0.2">
      <c r="B213" s="164"/>
      <c r="C213" s="165"/>
      <c r="D213" s="27" t="str">
        <f>IF(C213="","",IFERROR(VLOOKUP(C213,Stock!$A$5:$K$487,2,FALSE),0))</f>
        <v/>
      </c>
      <c r="E213" s="166"/>
      <c r="F213" s="29">
        <f>IFERROR(VLOOKUP(C213,Stock!$A$5:$M$487,10,0),0)*Journal!E213</f>
        <v>0</v>
      </c>
      <c r="G213" s="168"/>
      <c r="H213" s="30">
        <f>IFERROR(VLOOKUP(C213,Stock!$A$5:$K$487,11,FALSE),0)*Journal!$G213</f>
        <v>0</v>
      </c>
      <c r="I213" s="28">
        <f t="shared" si="6"/>
        <v>0</v>
      </c>
      <c r="J213" s="165"/>
      <c r="K213" s="176"/>
      <c r="L213" s="167"/>
      <c r="M213" s="113" t="str">
        <f>IF(C213="","",VLOOKUP(C213,Stock!$A$5:$M$487,13,0))</f>
        <v/>
      </c>
      <c r="P213" s="42">
        <f>IFERROR(VLOOKUP(C213,Stock!$A$5:$M$487,10,0),0)*Journal!J213</f>
        <v>0</v>
      </c>
      <c r="Q213" s="131">
        <f>IFERROR(VLOOKUP(C213,Stock!$A$5:$M$487,10,0),0)*Journal!K213</f>
        <v>0</v>
      </c>
      <c r="R213" s="130">
        <f t="shared" si="7"/>
        <v>0</v>
      </c>
    </row>
    <row r="214" spans="2:18" ht="18" customHeight="1" x14ac:dyDescent="0.2">
      <c r="B214" s="164"/>
      <c r="C214" s="165"/>
      <c r="D214" s="27" t="str">
        <f>IF(C214="","",IFERROR(VLOOKUP(C214,Stock!$A$5:$K$487,2,FALSE),0))</f>
        <v/>
      </c>
      <c r="E214" s="166"/>
      <c r="F214" s="29">
        <f>IFERROR(VLOOKUP(C214,Stock!$A$5:$M$487,10,0),0)*Journal!E214</f>
        <v>0</v>
      </c>
      <c r="G214" s="168"/>
      <c r="H214" s="30">
        <f>IFERROR(VLOOKUP(C214,Stock!$A$5:$K$487,11,FALSE),0)*Journal!$G214</f>
        <v>0</v>
      </c>
      <c r="I214" s="28">
        <f t="shared" si="6"/>
        <v>0</v>
      </c>
      <c r="J214" s="165"/>
      <c r="K214" s="176"/>
      <c r="L214" s="167"/>
      <c r="M214" s="113" t="str">
        <f>IF(C214="","",VLOOKUP(C214,Stock!$A$5:$M$487,13,0))</f>
        <v/>
      </c>
      <c r="P214" s="42">
        <f>IFERROR(VLOOKUP(C214,Stock!$A$5:$M$487,10,0),0)*Journal!J214</f>
        <v>0</v>
      </c>
      <c r="Q214" s="131">
        <f>IFERROR(VLOOKUP(C214,Stock!$A$5:$M$487,10,0),0)*Journal!K214</f>
        <v>0</v>
      </c>
      <c r="R214" s="130">
        <f t="shared" si="7"/>
        <v>0</v>
      </c>
    </row>
    <row r="215" spans="2:18" ht="18" customHeight="1" x14ac:dyDescent="0.2">
      <c r="B215" s="164"/>
      <c r="C215" s="165"/>
      <c r="D215" s="27" t="str">
        <f>IF(C215="","",IFERROR(VLOOKUP(C215,Stock!$A$5:$K$487,2,FALSE),0))</f>
        <v/>
      </c>
      <c r="E215" s="166"/>
      <c r="F215" s="29">
        <f>IFERROR(VLOOKUP(C215,Stock!$A$5:$M$487,10,0),0)*Journal!E215</f>
        <v>0</v>
      </c>
      <c r="G215" s="168"/>
      <c r="H215" s="30">
        <f>IFERROR(VLOOKUP(C215,Stock!$A$5:$K$487,11,FALSE),0)*Journal!$G215</f>
        <v>0</v>
      </c>
      <c r="I215" s="28">
        <f t="shared" si="6"/>
        <v>0</v>
      </c>
      <c r="J215" s="165"/>
      <c r="K215" s="176"/>
      <c r="L215" s="167"/>
      <c r="M215" s="113" t="str">
        <f>IF(C215="","",VLOOKUP(C215,Stock!$A$5:$M$487,13,0))</f>
        <v/>
      </c>
      <c r="P215" s="42">
        <f>IFERROR(VLOOKUP(C215,Stock!$A$5:$M$487,10,0),0)*Journal!J215</f>
        <v>0</v>
      </c>
      <c r="Q215" s="131">
        <f>IFERROR(VLOOKUP(C215,Stock!$A$5:$M$487,10,0),0)*Journal!K215</f>
        <v>0</v>
      </c>
      <c r="R215" s="130">
        <f t="shared" si="7"/>
        <v>0</v>
      </c>
    </row>
    <row r="216" spans="2:18" ht="18" customHeight="1" x14ac:dyDescent="0.2">
      <c r="B216" s="164"/>
      <c r="C216" s="165"/>
      <c r="D216" s="27" t="str">
        <f>IF(C216="","",IFERROR(VLOOKUP(C216,Stock!$A$5:$K$487,2,FALSE),0))</f>
        <v/>
      </c>
      <c r="E216" s="166"/>
      <c r="F216" s="29">
        <f>IFERROR(VLOOKUP(C216,Stock!$A$5:$M$487,10,0),0)*Journal!E216</f>
        <v>0</v>
      </c>
      <c r="G216" s="168"/>
      <c r="H216" s="30">
        <f>IFERROR(VLOOKUP(C216,Stock!$A$5:$K$487,11,FALSE),0)*Journal!$G216</f>
        <v>0</v>
      </c>
      <c r="I216" s="28">
        <f t="shared" si="6"/>
        <v>0</v>
      </c>
      <c r="J216" s="165"/>
      <c r="K216" s="176"/>
      <c r="L216" s="167"/>
      <c r="M216" s="113" t="str">
        <f>IF(C216="","",VLOOKUP(C216,Stock!$A$5:$M$487,13,0))</f>
        <v/>
      </c>
      <c r="P216" s="42">
        <f>IFERROR(VLOOKUP(C216,Stock!$A$5:$M$487,10,0),0)*Journal!J216</f>
        <v>0</v>
      </c>
      <c r="Q216" s="131">
        <f>IFERROR(VLOOKUP(C216,Stock!$A$5:$M$487,10,0),0)*Journal!K216</f>
        <v>0</v>
      </c>
      <c r="R216" s="130">
        <f t="shared" si="7"/>
        <v>0</v>
      </c>
    </row>
    <row r="217" spans="2:18" ht="18" customHeight="1" x14ac:dyDescent="0.2">
      <c r="B217" s="164"/>
      <c r="C217" s="165"/>
      <c r="D217" s="27" t="str">
        <f>IF(C217="","",IFERROR(VLOOKUP(C217,Stock!$A$5:$K$487,2,FALSE),0))</f>
        <v/>
      </c>
      <c r="E217" s="166"/>
      <c r="F217" s="29">
        <f>IFERROR(VLOOKUP(C217,Stock!$A$5:$M$487,10,0),0)*Journal!E217</f>
        <v>0</v>
      </c>
      <c r="G217" s="168"/>
      <c r="H217" s="30">
        <f>IFERROR(VLOOKUP(C217,Stock!$A$5:$K$487,11,FALSE),0)*Journal!$G217</f>
        <v>0</v>
      </c>
      <c r="I217" s="28">
        <f t="shared" si="6"/>
        <v>0</v>
      </c>
      <c r="J217" s="165"/>
      <c r="K217" s="176"/>
      <c r="L217" s="167"/>
      <c r="M217" s="113" t="str">
        <f>IF(C217="","",VLOOKUP(C217,Stock!$A$5:$M$487,13,0))</f>
        <v/>
      </c>
      <c r="P217" s="42">
        <f>IFERROR(VLOOKUP(C217,Stock!$A$5:$M$487,10,0),0)*Journal!J217</f>
        <v>0</v>
      </c>
      <c r="Q217" s="131">
        <f>IFERROR(VLOOKUP(C217,Stock!$A$5:$M$487,10,0),0)*Journal!K217</f>
        <v>0</v>
      </c>
      <c r="R217" s="130">
        <f t="shared" si="7"/>
        <v>0</v>
      </c>
    </row>
    <row r="218" spans="2:18" ht="18" customHeight="1" x14ac:dyDescent="0.2">
      <c r="B218" s="164"/>
      <c r="C218" s="165"/>
      <c r="D218" s="27" t="str">
        <f>IF(C218="","",IFERROR(VLOOKUP(C218,Stock!$A$5:$K$487,2,FALSE),0))</f>
        <v/>
      </c>
      <c r="E218" s="166"/>
      <c r="F218" s="29">
        <f>IFERROR(VLOOKUP(C218,Stock!$A$5:$M$487,10,0),0)*Journal!E218</f>
        <v>0</v>
      </c>
      <c r="G218" s="168"/>
      <c r="H218" s="30">
        <f>IFERROR(VLOOKUP(C218,Stock!$A$5:$K$487,11,FALSE),0)*Journal!$G218</f>
        <v>0</v>
      </c>
      <c r="I218" s="28">
        <f t="shared" si="6"/>
        <v>0</v>
      </c>
      <c r="J218" s="165"/>
      <c r="K218" s="176"/>
      <c r="L218" s="167"/>
      <c r="M218" s="113" t="str">
        <f>IF(C218="","",VLOOKUP(C218,Stock!$A$5:$M$487,13,0))</f>
        <v/>
      </c>
      <c r="P218" s="42">
        <f>IFERROR(VLOOKUP(C218,Stock!$A$5:$M$487,10,0),0)*Journal!J218</f>
        <v>0</v>
      </c>
      <c r="Q218" s="131">
        <f>IFERROR(VLOOKUP(C218,Stock!$A$5:$M$487,10,0),0)*Journal!K218</f>
        <v>0</v>
      </c>
      <c r="R218" s="130">
        <f t="shared" si="7"/>
        <v>0</v>
      </c>
    </row>
    <row r="219" spans="2:18" ht="18" customHeight="1" x14ac:dyDescent="0.2">
      <c r="B219" s="164"/>
      <c r="C219" s="165"/>
      <c r="D219" s="27" t="str">
        <f>IF(C219="","",IFERROR(VLOOKUP(C219,Stock!$A$5:$K$487,2,FALSE),0))</f>
        <v/>
      </c>
      <c r="E219" s="166"/>
      <c r="F219" s="29">
        <f>IFERROR(VLOOKUP(C219,Stock!$A$5:$M$487,10,0),0)*Journal!E219</f>
        <v>0</v>
      </c>
      <c r="G219" s="168"/>
      <c r="H219" s="30">
        <f>IFERROR(VLOOKUP(C219,Stock!$A$5:$K$487,11,FALSE),0)*Journal!$G219</f>
        <v>0</v>
      </c>
      <c r="I219" s="28">
        <f t="shared" si="6"/>
        <v>0</v>
      </c>
      <c r="J219" s="165"/>
      <c r="K219" s="176"/>
      <c r="L219" s="167"/>
      <c r="M219" s="113" t="str">
        <f>IF(C219="","",VLOOKUP(C219,Stock!$A$5:$M$487,13,0))</f>
        <v/>
      </c>
      <c r="P219" s="42">
        <f>IFERROR(VLOOKUP(C219,Stock!$A$5:$M$487,10,0),0)*Journal!J219</f>
        <v>0</v>
      </c>
      <c r="Q219" s="131">
        <f>IFERROR(VLOOKUP(C219,Stock!$A$5:$M$487,10,0),0)*Journal!K219</f>
        <v>0</v>
      </c>
      <c r="R219" s="130">
        <f t="shared" si="7"/>
        <v>0</v>
      </c>
    </row>
    <row r="220" spans="2:18" ht="18" customHeight="1" x14ac:dyDescent="0.2">
      <c r="B220" s="164"/>
      <c r="C220" s="165"/>
      <c r="D220" s="27" t="str">
        <f>IF(C220="","",IFERROR(VLOOKUP(C220,Stock!$A$5:$K$487,2,FALSE),0))</f>
        <v/>
      </c>
      <c r="E220" s="166"/>
      <c r="F220" s="29">
        <f>IFERROR(VLOOKUP(C220,Stock!$A$5:$M$487,10,0),0)*Journal!E220</f>
        <v>0</v>
      </c>
      <c r="G220" s="168"/>
      <c r="H220" s="30">
        <f>IFERROR(VLOOKUP(C220,Stock!$A$5:$K$487,11,FALSE),0)*Journal!$G220</f>
        <v>0</v>
      </c>
      <c r="I220" s="28">
        <f t="shared" si="6"/>
        <v>0</v>
      </c>
      <c r="J220" s="165"/>
      <c r="K220" s="176"/>
      <c r="L220" s="167"/>
      <c r="M220" s="113" t="str">
        <f>IF(C220="","",VLOOKUP(C220,Stock!$A$5:$M$487,13,0))</f>
        <v/>
      </c>
      <c r="P220" s="42">
        <f>IFERROR(VLOOKUP(C220,Stock!$A$5:$M$487,10,0),0)*Journal!J220</f>
        <v>0</v>
      </c>
      <c r="Q220" s="131">
        <f>IFERROR(VLOOKUP(C220,Stock!$A$5:$M$487,10,0),0)*Journal!K220</f>
        <v>0</v>
      </c>
      <c r="R220" s="130">
        <f t="shared" si="7"/>
        <v>0</v>
      </c>
    </row>
    <row r="221" spans="2:18" ht="18" customHeight="1" x14ac:dyDescent="0.2">
      <c r="B221" s="164"/>
      <c r="C221" s="165"/>
      <c r="D221" s="27" t="str">
        <f>IF(C221="","",IFERROR(VLOOKUP(C221,Stock!$A$5:$K$487,2,FALSE),0))</f>
        <v/>
      </c>
      <c r="E221" s="166"/>
      <c r="F221" s="29">
        <f>IFERROR(VLOOKUP(C221,Stock!$A$5:$M$487,10,0),0)*Journal!E221</f>
        <v>0</v>
      </c>
      <c r="G221" s="168"/>
      <c r="H221" s="30">
        <f>IFERROR(VLOOKUP(C221,Stock!$A$5:$K$487,11,FALSE),0)*Journal!$G221</f>
        <v>0</v>
      </c>
      <c r="I221" s="28">
        <f t="shared" si="6"/>
        <v>0</v>
      </c>
      <c r="J221" s="165"/>
      <c r="K221" s="176"/>
      <c r="L221" s="167"/>
      <c r="M221" s="113" t="str">
        <f>IF(C221="","",VLOOKUP(C221,Stock!$A$5:$M$487,13,0))</f>
        <v/>
      </c>
      <c r="P221" s="42">
        <f>IFERROR(VLOOKUP(C221,Stock!$A$5:$M$487,10,0),0)*Journal!J221</f>
        <v>0</v>
      </c>
      <c r="Q221" s="131">
        <f>IFERROR(VLOOKUP(C221,Stock!$A$5:$M$487,10,0),0)*Journal!K221</f>
        <v>0</v>
      </c>
      <c r="R221" s="130">
        <f t="shared" si="7"/>
        <v>0</v>
      </c>
    </row>
    <row r="222" spans="2:18" ht="18" customHeight="1" x14ac:dyDescent="0.2">
      <c r="B222" s="164"/>
      <c r="C222" s="165"/>
      <c r="D222" s="27" t="str">
        <f>IF(C222="","",IFERROR(VLOOKUP(C222,Stock!$A$5:$K$487,2,FALSE),0))</f>
        <v/>
      </c>
      <c r="E222" s="166"/>
      <c r="F222" s="29">
        <f>IFERROR(VLOOKUP(C222,Stock!$A$5:$M$487,10,0),0)*Journal!E222</f>
        <v>0</v>
      </c>
      <c r="G222" s="168"/>
      <c r="H222" s="30">
        <f>IFERROR(VLOOKUP(C222,Stock!$A$5:$K$487,11,FALSE),0)*Journal!$G222</f>
        <v>0</v>
      </c>
      <c r="I222" s="28">
        <f t="shared" si="6"/>
        <v>0</v>
      </c>
      <c r="J222" s="165"/>
      <c r="K222" s="176"/>
      <c r="L222" s="167"/>
      <c r="M222" s="113" t="str">
        <f>IF(C222="","",VLOOKUP(C222,Stock!$A$5:$M$487,13,0))</f>
        <v/>
      </c>
      <c r="P222" s="42">
        <f>IFERROR(VLOOKUP(C222,Stock!$A$5:$M$487,10,0),0)*Journal!J222</f>
        <v>0</v>
      </c>
      <c r="Q222" s="131">
        <f>IFERROR(VLOOKUP(C222,Stock!$A$5:$M$487,10,0),0)*Journal!K222</f>
        <v>0</v>
      </c>
      <c r="R222" s="130">
        <f t="shared" si="7"/>
        <v>0</v>
      </c>
    </row>
    <row r="223" spans="2:18" ht="18" customHeight="1" x14ac:dyDescent="0.2">
      <c r="B223" s="164"/>
      <c r="C223" s="165"/>
      <c r="D223" s="27" t="str">
        <f>IF(C223="","",IFERROR(VLOOKUP(C223,Stock!$A$5:$K$487,2,FALSE),0))</f>
        <v/>
      </c>
      <c r="E223" s="166"/>
      <c r="F223" s="29">
        <f>IFERROR(VLOOKUP(C223,Stock!$A$5:$M$487,10,0),0)*Journal!E223</f>
        <v>0</v>
      </c>
      <c r="G223" s="168"/>
      <c r="H223" s="30">
        <f>IFERROR(VLOOKUP(C223,Stock!$A$5:$K$487,11,FALSE),0)*Journal!$G223</f>
        <v>0</v>
      </c>
      <c r="I223" s="28">
        <f t="shared" si="6"/>
        <v>0</v>
      </c>
      <c r="J223" s="165"/>
      <c r="K223" s="176"/>
      <c r="L223" s="167"/>
      <c r="M223" s="113" t="str">
        <f>IF(C223="","",VLOOKUP(C223,Stock!$A$5:$M$487,13,0))</f>
        <v/>
      </c>
      <c r="P223" s="42">
        <f>IFERROR(VLOOKUP(C223,Stock!$A$5:$M$487,10,0),0)*Journal!J223</f>
        <v>0</v>
      </c>
      <c r="Q223" s="131">
        <f>IFERROR(VLOOKUP(C223,Stock!$A$5:$M$487,10,0),0)*Journal!K223</f>
        <v>0</v>
      </c>
      <c r="R223" s="130">
        <f t="shared" si="7"/>
        <v>0</v>
      </c>
    </row>
    <row r="224" spans="2:18" ht="18" customHeight="1" x14ac:dyDescent="0.2">
      <c r="B224" s="164"/>
      <c r="C224" s="165"/>
      <c r="D224" s="27" t="str">
        <f>IF(C224="","",IFERROR(VLOOKUP(C224,Stock!$A$5:$K$487,2,FALSE),0))</f>
        <v/>
      </c>
      <c r="E224" s="166"/>
      <c r="F224" s="29">
        <f>IFERROR(VLOOKUP(C224,Stock!$A$5:$M$487,10,0),0)*Journal!E224</f>
        <v>0</v>
      </c>
      <c r="G224" s="168"/>
      <c r="H224" s="30">
        <f>IFERROR(VLOOKUP(C224,Stock!$A$5:$K$487,11,FALSE),0)*Journal!$G224</f>
        <v>0</v>
      </c>
      <c r="I224" s="28">
        <f t="shared" si="6"/>
        <v>0</v>
      </c>
      <c r="J224" s="165"/>
      <c r="K224" s="176"/>
      <c r="L224" s="167"/>
      <c r="M224" s="113" t="str">
        <f>IF(C224="","",VLOOKUP(C224,Stock!$A$5:$M$487,13,0))</f>
        <v/>
      </c>
      <c r="P224" s="42">
        <f>IFERROR(VLOOKUP(C224,Stock!$A$5:$M$487,10,0),0)*Journal!J224</f>
        <v>0</v>
      </c>
      <c r="Q224" s="131">
        <f>IFERROR(VLOOKUP(C224,Stock!$A$5:$M$487,10,0),0)*Journal!K224</f>
        <v>0</v>
      </c>
      <c r="R224" s="130">
        <f t="shared" si="7"/>
        <v>0</v>
      </c>
    </row>
    <row r="225" spans="2:18" ht="18" customHeight="1" x14ac:dyDescent="0.2">
      <c r="B225" s="164"/>
      <c r="C225" s="165"/>
      <c r="D225" s="27" t="str">
        <f>IF(C225="","",IFERROR(VLOOKUP(C225,Stock!$A$5:$K$487,2,FALSE),0))</f>
        <v/>
      </c>
      <c r="E225" s="166"/>
      <c r="F225" s="29">
        <f>IFERROR(VLOOKUP(C225,Stock!$A$5:$M$487,10,0),0)*Journal!E225</f>
        <v>0</v>
      </c>
      <c r="G225" s="168"/>
      <c r="H225" s="30">
        <f>IFERROR(VLOOKUP(C225,Stock!$A$5:$K$487,11,FALSE),0)*Journal!$G225</f>
        <v>0</v>
      </c>
      <c r="I225" s="28">
        <f t="shared" si="6"/>
        <v>0</v>
      </c>
      <c r="J225" s="165"/>
      <c r="K225" s="176"/>
      <c r="L225" s="167"/>
      <c r="M225" s="113" t="str">
        <f>IF(C225="","",VLOOKUP(C225,Stock!$A$5:$M$487,13,0))</f>
        <v/>
      </c>
      <c r="P225" s="42">
        <f>IFERROR(VLOOKUP(C225,Stock!$A$5:$M$487,10,0),0)*Journal!J225</f>
        <v>0</v>
      </c>
      <c r="Q225" s="131">
        <f>IFERROR(VLOOKUP(C225,Stock!$A$5:$M$487,10,0),0)*Journal!K225</f>
        <v>0</v>
      </c>
      <c r="R225" s="130">
        <f t="shared" si="7"/>
        <v>0</v>
      </c>
    </row>
    <row r="226" spans="2:18" ht="18" customHeight="1" x14ac:dyDescent="0.2">
      <c r="B226" s="164"/>
      <c r="C226" s="165"/>
      <c r="D226" s="27" t="str">
        <f>IF(C226="","",IFERROR(VLOOKUP(C226,Stock!$A$5:$K$487,2,FALSE),0))</f>
        <v/>
      </c>
      <c r="E226" s="166"/>
      <c r="F226" s="29">
        <f>IFERROR(VLOOKUP(C226,Stock!$A$5:$M$487,10,0),0)*Journal!E226</f>
        <v>0</v>
      </c>
      <c r="G226" s="168"/>
      <c r="H226" s="30">
        <f>IFERROR(VLOOKUP(C226,Stock!$A$5:$K$487,11,FALSE),0)*Journal!$G226</f>
        <v>0</v>
      </c>
      <c r="I226" s="28">
        <f t="shared" si="6"/>
        <v>0</v>
      </c>
      <c r="J226" s="165"/>
      <c r="K226" s="176"/>
      <c r="L226" s="167"/>
      <c r="M226" s="113" t="str">
        <f>IF(C226="","",VLOOKUP(C226,Stock!$A$5:$M$487,13,0))</f>
        <v/>
      </c>
      <c r="P226" s="42">
        <f>IFERROR(VLOOKUP(C226,Stock!$A$5:$M$487,10,0),0)*Journal!J226</f>
        <v>0</v>
      </c>
      <c r="Q226" s="131">
        <f>IFERROR(VLOOKUP(C226,Stock!$A$5:$M$487,10,0),0)*Journal!K226</f>
        <v>0</v>
      </c>
      <c r="R226" s="130">
        <f t="shared" si="7"/>
        <v>0</v>
      </c>
    </row>
    <row r="227" spans="2:18" ht="18" customHeight="1" x14ac:dyDescent="0.2">
      <c r="B227" s="164"/>
      <c r="C227" s="165"/>
      <c r="D227" s="27" t="str">
        <f>IF(C227="","",IFERROR(VLOOKUP(C227,Stock!$A$5:$K$487,2,FALSE),0))</f>
        <v/>
      </c>
      <c r="E227" s="166"/>
      <c r="F227" s="29">
        <f>IFERROR(VLOOKUP(C227,Stock!$A$5:$M$487,10,0),0)*Journal!E227</f>
        <v>0</v>
      </c>
      <c r="G227" s="168"/>
      <c r="H227" s="30">
        <f>IFERROR(VLOOKUP(C227,Stock!$A$5:$K$487,11,FALSE),0)*Journal!$G227</f>
        <v>0</v>
      </c>
      <c r="I227" s="28">
        <f t="shared" si="6"/>
        <v>0</v>
      </c>
      <c r="J227" s="165"/>
      <c r="K227" s="176"/>
      <c r="L227" s="167"/>
      <c r="M227" s="113" t="str">
        <f>IF(C227="","",VLOOKUP(C227,Stock!$A$5:$M$487,13,0))</f>
        <v/>
      </c>
      <c r="P227" s="42">
        <f>IFERROR(VLOOKUP(C227,Stock!$A$5:$M$487,10,0),0)*Journal!J227</f>
        <v>0</v>
      </c>
      <c r="Q227" s="131">
        <f>IFERROR(VLOOKUP(C227,Stock!$A$5:$M$487,10,0),0)*Journal!K227</f>
        <v>0</v>
      </c>
      <c r="R227" s="130">
        <f t="shared" si="7"/>
        <v>0</v>
      </c>
    </row>
    <row r="228" spans="2:18" ht="18" customHeight="1" x14ac:dyDescent="0.2">
      <c r="B228" s="164"/>
      <c r="C228" s="165"/>
      <c r="D228" s="27" t="str">
        <f>IF(C228="","",IFERROR(VLOOKUP(C228,Stock!$A$5:$K$487,2,FALSE),0))</f>
        <v/>
      </c>
      <c r="E228" s="166"/>
      <c r="F228" s="29">
        <f>IFERROR(VLOOKUP(C228,Stock!$A$5:$M$487,10,0),0)*Journal!E228</f>
        <v>0</v>
      </c>
      <c r="G228" s="168"/>
      <c r="H228" s="30">
        <f>IFERROR(VLOOKUP(C228,Stock!$A$5:$K$487,11,FALSE),0)*Journal!$G228</f>
        <v>0</v>
      </c>
      <c r="I228" s="28">
        <f t="shared" si="6"/>
        <v>0</v>
      </c>
      <c r="J228" s="165"/>
      <c r="K228" s="176"/>
      <c r="L228" s="167"/>
      <c r="M228" s="113" t="str">
        <f>IF(C228="","",VLOOKUP(C228,Stock!$A$5:$M$487,13,0))</f>
        <v/>
      </c>
      <c r="P228" s="42">
        <f>IFERROR(VLOOKUP(C228,Stock!$A$5:$M$487,10,0),0)*Journal!J228</f>
        <v>0</v>
      </c>
      <c r="Q228" s="131">
        <f>IFERROR(VLOOKUP(C228,Stock!$A$5:$M$487,10,0),0)*Journal!K228</f>
        <v>0</v>
      </c>
      <c r="R228" s="130">
        <f t="shared" si="7"/>
        <v>0</v>
      </c>
    </row>
    <row r="229" spans="2:18" ht="18" customHeight="1" x14ac:dyDescent="0.2">
      <c r="B229" s="164"/>
      <c r="C229" s="165"/>
      <c r="D229" s="27" t="str">
        <f>IF(C229="","",IFERROR(VLOOKUP(C229,Stock!$A$5:$K$487,2,FALSE),0))</f>
        <v/>
      </c>
      <c r="E229" s="166"/>
      <c r="F229" s="29">
        <f>IFERROR(VLOOKUP(C229,Stock!$A$5:$M$487,10,0),0)*Journal!E229</f>
        <v>0</v>
      </c>
      <c r="G229" s="168"/>
      <c r="H229" s="30">
        <f>IFERROR(VLOOKUP(C229,Stock!$A$5:$K$487,11,FALSE),0)*Journal!$G229</f>
        <v>0</v>
      </c>
      <c r="I229" s="28">
        <f t="shared" si="6"/>
        <v>0</v>
      </c>
      <c r="J229" s="165"/>
      <c r="K229" s="176"/>
      <c r="L229" s="167"/>
      <c r="M229" s="113" t="str">
        <f>IF(C229="","",VLOOKUP(C229,Stock!$A$5:$M$487,13,0))</f>
        <v/>
      </c>
      <c r="P229" s="42">
        <f>IFERROR(VLOOKUP(C229,Stock!$A$5:$M$487,10,0),0)*Journal!J229</f>
        <v>0</v>
      </c>
      <c r="Q229" s="131">
        <f>IFERROR(VLOOKUP(C229,Stock!$A$5:$M$487,10,0),0)*Journal!K229</f>
        <v>0</v>
      </c>
      <c r="R229" s="130">
        <f t="shared" si="7"/>
        <v>0</v>
      </c>
    </row>
    <row r="230" spans="2:18" ht="18" customHeight="1" x14ac:dyDescent="0.2">
      <c r="B230" s="164"/>
      <c r="C230" s="165"/>
      <c r="D230" s="27" t="str">
        <f>IF(C230="","",IFERROR(VLOOKUP(C230,Stock!$A$5:$K$487,2,FALSE),0))</f>
        <v/>
      </c>
      <c r="E230" s="166"/>
      <c r="F230" s="29">
        <f>IFERROR(VLOOKUP(C230,Stock!$A$5:$M$487,10,0),0)*Journal!E230</f>
        <v>0</v>
      </c>
      <c r="G230" s="168"/>
      <c r="H230" s="30">
        <f>IFERROR(VLOOKUP(C230,Stock!$A$5:$K$487,11,FALSE),0)*Journal!$G230</f>
        <v>0</v>
      </c>
      <c r="I230" s="28">
        <f t="shared" si="6"/>
        <v>0</v>
      </c>
      <c r="J230" s="165"/>
      <c r="K230" s="176"/>
      <c r="L230" s="167"/>
      <c r="M230" s="113" t="str">
        <f>IF(C230="","",VLOOKUP(C230,Stock!$A$5:$M$487,13,0))</f>
        <v/>
      </c>
      <c r="P230" s="42">
        <f>IFERROR(VLOOKUP(C230,Stock!$A$5:$M$487,10,0),0)*Journal!J230</f>
        <v>0</v>
      </c>
      <c r="Q230" s="131">
        <f>IFERROR(VLOOKUP(C230,Stock!$A$5:$M$487,10,0),0)*Journal!K230</f>
        <v>0</v>
      </c>
      <c r="R230" s="130">
        <f t="shared" si="7"/>
        <v>0</v>
      </c>
    </row>
    <row r="231" spans="2:18" ht="18" customHeight="1" x14ac:dyDescent="0.2">
      <c r="B231" s="164"/>
      <c r="C231" s="165"/>
      <c r="D231" s="27" t="str">
        <f>IF(C231="","",IFERROR(VLOOKUP(C231,Stock!$A$5:$K$487,2,FALSE),0))</f>
        <v/>
      </c>
      <c r="E231" s="166"/>
      <c r="F231" s="29">
        <f>IFERROR(VLOOKUP(C231,Stock!$A$5:$M$487,10,0),0)*Journal!E231</f>
        <v>0</v>
      </c>
      <c r="G231" s="168"/>
      <c r="H231" s="30">
        <f>IFERROR(VLOOKUP(C231,Stock!$A$5:$K$487,11,FALSE),0)*Journal!$G231</f>
        <v>0</v>
      </c>
      <c r="I231" s="28">
        <f t="shared" si="6"/>
        <v>0</v>
      </c>
      <c r="J231" s="165"/>
      <c r="K231" s="176"/>
      <c r="L231" s="167"/>
      <c r="M231" s="113" t="str">
        <f>IF(C231="","",VLOOKUP(C231,Stock!$A$5:$M$487,13,0))</f>
        <v/>
      </c>
      <c r="P231" s="42">
        <f>IFERROR(VLOOKUP(C231,Stock!$A$5:$M$487,10,0),0)*Journal!J231</f>
        <v>0</v>
      </c>
      <c r="Q231" s="131">
        <f>IFERROR(VLOOKUP(C231,Stock!$A$5:$M$487,10,0),0)*Journal!K231</f>
        <v>0</v>
      </c>
      <c r="R231" s="130">
        <f t="shared" si="7"/>
        <v>0</v>
      </c>
    </row>
    <row r="232" spans="2:18" ht="18" customHeight="1" x14ac:dyDescent="0.2">
      <c r="B232" s="164"/>
      <c r="C232" s="165"/>
      <c r="D232" s="27" t="str">
        <f>IF(C232="","",IFERROR(VLOOKUP(C232,Stock!$A$5:$K$487,2,FALSE),0))</f>
        <v/>
      </c>
      <c r="E232" s="166"/>
      <c r="F232" s="29">
        <f>IFERROR(VLOOKUP(C232,Stock!$A$5:$M$487,10,0),0)*Journal!E232</f>
        <v>0</v>
      </c>
      <c r="G232" s="168"/>
      <c r="H232" s="30">
        <f>IFERROR(VLOOKUP(C232,Stock!$A$5:$K$487,11,FALSE),0)*Journal!$G232</f>
        <v>0</v>
      </c>
      <c r="I232" s="28">
        <f t="shared" si="6"/>
        <v>0</v>
      </c>
      <c r="J232" s="165"/>
      <c r="K232" s="176"/>
      <c r="L232" s="167"/>
      <c r="M232" s="113" t="str">
        <f>IF(C232="","",VLOOKUP(C232,Stock!$A$5:$M$487,13,0))</f>
        <v/>
      </c>
      <c r="P232" s="42">
        <f>IFERROR(VLOOKUP(C232,Stock!$A$5:$M$487,10,0),0)*Journal!J232</f>
        <v>0</v>
      </c>
      <c r="Q232" s="131">
        <f>IFERROR(VLOOKUP(C232,Stock!$A$5:$M$487,10,0),0)*Journal!K232</f>
        <v>0</v>
      </c>
      <c r="R232" s="130">
        <f t="shared" si="7"/>
        <v>0</v>
      </c>
    </row>
    <row r="233" spans="2:18" ht="18" customHeight="1" x14ac:dyDescent="0.2">
      <c r="B233" s="164"/>
      <c r="C233" s="165"/>
      <c r="D233" s="27" t="str">
        <f>IF(C233="","",IFERROR(VLOOKUP(C233,Stock!$A$5:$K$487,2,FALSE),0))</f>
        <v/>
      </c>
      <c r="E233" s="166"/>
      <c r="F233" s="29">
        <f>IFERROR(VLOOKUP(C233,Stock!$A$5:$M$487,10,0),0)*Journal!E233</f>
        <v>0</v>
      </c>
      <c r="G233" s="168"/>
      <c r="H233" s="30">
        <f>IFERROR(VLOOKUP(C233,Stock!$A$5:$K$487,11,FALSE),0)*Journal!$G233</f>
        <v>0</v>
      </c>
      <c r="I233" s="28">
        <f t="shared" si="6"/>
        <v>0</v>
      </c>
      <c r="J233" s="165"/>
      <c r="K233" s="176"/>
      <c r="L233" s="167"/>
      <c r="M233" s="113" t="str">
        <f>IF(C233="","",VLOOKUP(C233,Stock!$A$5:$M$487,13,0))</f>
        <v/>
      </c>
      <c r="P233" s="42">
        <f>IFERROR(VLOOKUP(C233,Stock!$A$5:$M$487,10,0),0)*Journal!J233</f>
        <v>0</v>
      </c>
      <c r="Q233" s="131">
        <f>IFERROR(VLOOKUP(C233,Stock!$A$5:$M$487,10,0),0)*Journal!K233</f>
        <v>0</v>
      </c>
      <c r="R233" s="130">
        <f t="shared" si="7"/>
        <v>0</v>
      </c>
    </row>
    <row r="234" spans="2:18" ht="18" customHeight="1" x14ac:dyDescent="0.2">
      <c r="B234" s="164"/>
      <c r="C234" s="165"/>
      <c r="D234" s="27" t="str">
        <f>IF(C234="","",IFERROR(VLOOKUP(C234,Stock!$A$5:$K$487,2,FALSE),0))</f>
        <v/>
      </c>
      <c r="E234" s="166"/>
      <c r="F234" s="29">
        <f>IFERROR(VLOOKUP(C234,Stock!$A$5:$M$487,10,0),0)*Journal!E234</f>
        <v>0</v>
      </c>
      <c r="G234" s="168"/>
      <c r="H234" s="30">
        <f>IFERROR(VLOOKUP(C234,Stock!$A$5:$K$487,11,FALSE),0)*Journal!$G234</f>
        <v>0</v>
      </c>
      <c r="I234" s="28">
        <f t="shared" si="6"/>
        <v>0</v>
      </c>
      <c r="J234" s="165"/>
      <c r="K234" s="176"/>
      <c r="L234" s="167"/>
      <c r="M234" s="113" t="str">
        <f>IF(C234="","",VLOOKUP(C234,Stock!$A$5:$M$487,13,0))</f>
        <v/>
      </c>
      <c r="P234" s="42">
        <f>IFERROR(VLOOKUP(C234,Stock!$A$5:$M$487,10,0),0)*Journal!J234</f>
        <v>0</v>
      </c>
      <c r="Q234" s="131">
        <f>IFERROR(VLOOKUP(C234,Stock!$A$5:$M$487,10,0),0)*Journal!K234</f>
        <v>0</v>
      </c>
      <c r="R234" s="130">
        <f t="shared" si="7"/>
        <v>0</v>
      </c>
    </row>
    <row r="235" spans="2:18" ht="18" customHeight="1" x14ac:dyDescent="0.2">
      <c r="B235" s="164"/>
      <c r="C235" s="165"/>
      <c r="D235" s="27" t="str">
        <f>IF(C235="","",IFERROR(VLOOKUP(C235,Stock!$A$5:$K$487,2,FALSE),0))</f>
        <v/>
      </c>
      <c r="E235" s="166"/>
      <c r="F235" s="29">
        <f>IFERROR(VLOOKUP(C235,Stock!$A$5:$M$487,10,0),0)*Journal!E235</f>
        <v>0</v>
      </c>
      <c r="G235" s="168"/>
      <c r="H235" s="30">
        <f>IFERROR(VLOOKUP(C235,Stock!$A$5:$K$487,11,FALSE),0)*Journal!$G235</f>
        <v>0</v>
      </c>
      <c r="I235" s="28">
        <f t="shared" si="6"/>
        <v>0</v>
      </c>
      <c r="J235" s="165"/>
      <c r="K235" s="176"/>
      <c r="L235" s="167"/>
      <c r="M235" s="113" t="str">
        <f>IF(C235="","",VLOOKUP(C235,Stock!$A$5:$M$487,13,0))</f>
        <v/>
      </c>
      <c r="P235" s="42">
        <f>IFERROR(VLOOKUP(C235,Stock!$A$5:$M$487,10,0),0)*Journal!J235</f>
        <v>0</v>
      </c>
      <c r="Q235" s="131">
        <f>IFERROR(VLOOKUP(C235,Stock!$A$5:$M$487,10,0),0)*Journal!K235</f>
        <v>0</v>
      </c>
      <c r="R235" s="130">
        <f t="shared" si="7"/>
        <v>0</v>
      </c>
    </row>
    <row r="236" spans="2:18" ht="18" customHeight="1" x14ac:dyDescent="0.2">
      <c r="B236" s="164"/>
      <c r="C236" s="165"/>
      <c r="D236" s="27" t="str">
        <f>IF(C236="","",IFERROR(VLOOKUP(C236,Stock!$A$5:$K$487,2,FALSE),0))</f>
        <v/>
      </c>
      <c r="E236" s="166"/>
      <c r="F236" s="29">
        <f>IFERROR(VLOOKUP(C236,Stock!$A$5:$M$487,10,0),0)*Journal!E236</f>
        <v>0</v>
      </c>
      <c r="G236" s="168"/>
      <c r="H236" s="30">
        <f>IFERROR(VLOOKUP(C236,Stock!$A$5:$K$487,11,FALSE),0)*Journal!$G236</f>
        <v>0</v>
      </c>
      <c r="I236" s="28">
        <f t="shared" si="6"/>
        <v>0</v>
      </c>
      <c r="J236" s="165"/>
      <c r="K236" s="176"/>
      <c r="L236" s="167"/>
      <c r="M236" s="113" t="str">
        <f>IF(C236="","",VLOOKUP(C236,Stock!$A$5:$M$487,13,0))</f>
        <v/>
      </c>
      <c r="P236" s="42">
        <f>IFERROR(VLOOKUP(C236,Stock!$A$5:$M$487,10,0),0)*Journal!J236</f>
        <v>0</v>
      </c>
      <c r="Q236" s="131">
        <f>IFERROR(VLOOKUP(C236,Stock!$A$5:$M$487,10,0),0)*Journal!K236</f>
        <v>0</v>
      </c>
      <c r="R236" s="130">
        <f t="shared" si="7"/>
        <v>0</v>
      </c>
    </row>
    <row r="237" spans="2:18" ht="18" customHeight="1" x14ac:dyDescent="0.2">
      <c r="B237" s="164"/>
      <c r="C237" s="165"/>
      <c r="D237" s="27" t="str">
        <f>IF(C237="","",IFERROR(VLOOKUP(C237,Stock!$A$5:$K$487,2,FALSE),0))</f>
        <v/>
      </c>
      <c r="E237" s="166"/>
      <c r="F237" s="29">
        <f>IFERROR(VLOOKUP(C237,Stock!$A$5:$M$487,10,0),0)*Journal!E237</f>
        <v>0</v>
      </c>
      <c r="G237" s="168"/>
      <c r="H237" s="30">
        <f>IFERROR(VLOOKUP(C237,Stock!$A$5:$K$487,11,FALSE),0)*Journal!$G237</f>
        <v>0</v>
      </c>
      <c r="I237" s="28">
        <f t="shared" si="6"/>
        <v>0</v>
      </c>
      <c r="J237" s="165"/>
      <c r="K237" s="176"/>
      <c r="L237" s="167"/>
      <c r="M237" s="113" t="str">
        <f>IF(C237="","",VLOOKUP(C237,Stock!$A$5:$M$487,13,0))</f>
        <v/>
      </c>
      <c r="P237" s="42">
        <f>IFERROR(VLOOKUP(C237,Stock!$A$5:$M$487,10,0),0)*Journal!J237</f>
        <v>0</v>
      </c>
      <c r="Q237" s="131">
        <f>IFERROR(VLOOKUP(C237,Stock!$A$5:$M$487,10,0),0)*Journal!K237</f>
        <v>0</v>
      </c>
      <c r="R237" s="130">
        <f t="shared" si="7"/>
        <v>0</v>
      </c>
    </row>
    <row r="238" spans="2:18" ht="18" customHeight="1" x14ac:dyDescent="0.2">
      <c r="B238" s="164"/>
      <c r="C238" s="165"/>
      <c r="D238" s="27" t="str">
        <f>IF(C238="","",IFERROR(VLOOKUP(C238,Stock!$A$5:$K$487,2,FALSE),0))</f>
        <v/>
      </c>
      <c r="E238" s="166"/>
      <c r="F238" s="29">
        <f>IFERROR(VLOOKUP(C238,Stock!$A$5:$M$487,10,0),0)*Journal!E238</f>
        <v>0</v>
      </c>
      <c r="G238" s="168"/>
      <c r="H238" s="30">
        <f>IFERROR(VLOOKUP(C238,Stock!$A$5:$K$487,11,FALSE),0)*Journal!$G238</f>
        <v>0</v>
      </c>
      <c r="I238" s="28">
        <f t="shared" si="6"/>
        <v>0</v>
      </c>
      <c r="J238" s="165"/>
      <c r="K238" s="176"/>
      <c r="L238" s="167"/>
      <c r="M238" s="113" t="str">
        <f>IF(C238="","",VLOOKUP(C238,Stock!$A$5:$M$487,13,0))</f>
        <v/>
      </c>
      <c r="P238" s="42">
        <f>IFERROR(VLOOKUP(C238,Stock!$A$5:$M$487,10,0),0)*Journal!J238</f>
        <v>0</v>
      </c>
      <c r="Q238" s="131">
        <f>IFERROR(VLOOKUP(C238,Stock!$A$5:$M$487,10,0),0)*Journal!K238</f>
        <v>0</v>
      </c>
      <c r="R238" s="130">
        <f t="shared" si="7"/>
        <v>0</v>
      </c>
    </row>
    <row r="239" spans="2:18" ht="18" customHeight="1" x14ac:dyDescent="0.2">
      <c r="B239" s="164"/>
      <c r="C239" s="165"/>
      <c r="D239" s="27" t="str">
        <f>IF(C239="","",IFERROR(VLOOKUP(C239,Stock!$A$5:$K$487,2,FALSE),0))</f>
        <v/>
      </c>
      <c r="E239" s="166"/>
      <c r="F239" s="29">
        <f>IFERROR(VLOOKUP(C239,Stock!$A$5:$M$487,10,0),0)*Journal!E239</f>
        <v>0</v>
      </c>
      <c r="G239" s="168"/>
      <c r="H239" s="30">
        <f>IFERROR(VLOOKUP(C239,Stock!$A$5:$K$487,11,FALSE),0)*Journal!$G239</f>
        <v>0</v>
      </c>
      <c r="I239" s="28">
        <f t="shared" si="6"/>
        <v>0</v>
      </c>
      <c r="J239" s="165"/>
      <c r="K239" s="176"/>
      <c r="L239" s="167"/>
      <c r="M239" s="113" t="str">
        <f>IF(C239="","",VLOOKUP(C239,Stock!$A$5:$M$487,13,0))</f>
        <v/>
      </c>
      <c r="P239" s="42">
        <f>IFERROR(VLOOKUP(C239,Stock!$A$5:$M$487,10,0),0)*Journal!J239</f>
        <v>0</v>
      </c>
      <c r="Q239" s="131">
        <f>IFERROR(VLOOKUP(C239,Stock!$A$5:$M$487,10,0),0)*Journal!K239</f>
        <v>0</v>
      </c>
      <c r="R239" s="130">
        <f t="shared" si="7"/>
        <v>0</v>
      </c>
    </row>
    <row r="240" spans="2:18" ht="18" customHeight="1" x14ac:dyDescent="0.2">
      <c r="B240" s="164"/>
      <c r="C240" s="165"/>
      <c r="D240" s="27" t="str">
        <f>IF(C240="","",IFERROR(VLOOKUP(C240,Stock!$A$5:$K$487,2,FALSE),0))</f>
        <v/>
      </c>
      <c r="E240" s="166"/>
      <c r="F240" s="29">
        <f>IFERROR(VLOOKUP(C240,Stock!$A$5:$M$487,10,0),0)*Journal!E240</f>
        <v>0</v>
      </c>
      <c r="G240" s="168"/>
      <c r="H240" s="30">
        <f>IFERROR(VLOOKUP(C240,Stock!$A$5:$K$487,11,FALSE),0)*Journal!$G240</f>
        <v>0</v>
      </c>
      <c r="I240" s="28">
        <f t="shared" si="6"/>
        <v>0</v>
      </c>
      <c r="J240" s="165"/>
      <c r="K240" s="176"/>
      <c r="L240" s="167"/>
      <c r="M240" s="113" t="str">
        <f>IF(C240="","",VLOOKUP(C240,Stock!$A$5:$M$487,13,0))</f>
        <v/>
      </c>
      <c r="P240" s="42">
        <f>IFERROR(VLOOKUP(C240,Stock!$A$5:$M$487,10,0),0)*Journal!J240</f>
        <v>0</v>
      </c>
      <c r="Q240" s="131">
        <f>IFERROR(VLOOKUP(C240,Stock!$A$5:$M$487,10,0),0)*Journal!K240</f>
        <v>0</v>
      </c>
      <c r="R240" s="130">
        <f t="shared" si="7"/>
        <v>0</v>
      </c>
    </row>
    <row r="241" spans="2:18" ht="18" customHeight="1" x14ac:dyDescent="0.2">
      <c r="B241" s="164"/>
      <c r="C241" s="165"/>
      <c r="D241" s="27" t="str">
        <f>IF(C241="","",IFERROR(VLOOKUP(C241,Stock!$A$5:$K$487,2,FALSE),0))</f>
        <v/>
      </c>
      <c r="E241" s="166"/>
      <c r="F241" s="29">
        <f>IFERROR(VLOOKUP(C241,Stock!$A$5:$M$487,10,0),0)*Journal!E241</f>
        <v>0</v>
      </c>
      <c r="G241" s="168"/>
      <c r="H241" s="30">
        <f>IFERROR(VLOOKUP(C241,Stock!$A$5:$K$487,11,FALSE),0)*Journal!$G241</f>
        <v>0</v>
      </c>
      <c r="I241" s="28">
        <f t="shared" si="6"/>
        <v>0</v>
      </c>
      <c r="J241" s="165"/>
      <c r="K241" s="176"/>
      <c r="L241" s="167"/>
      <c r="M241" s="113" t="str">
        <f>IF(C241="","",VLOOKUP(C241,Stock!$A$5:$M$487,13,0))</f>
        <v/>
      </c>
      <c r="P241" s="42">
        <f>IFERROR(VLOOKUP(C241,Stock!$A$5:$M$487,10,0),0)*Journal!J241</f>
        <v>0</v>
      </c>
      <c r="Q241" s="131">
        <f>IFERROR(VLOOKUP(C241,Stock!$A$5:$M$487,10,0),0)*Journal!K241</f>
        <v>0</v>
      </c>
      <c r="R241" s="130">
        <f t="shared" si="7"/>
        <v>0</v>
      </c>
    </row>
    <row r="242" spans="2:18" ht="18" customHeight="1" x14ac:dyDescent="0.2">
      <c r="B242" s="164"/>
      <c r="C242" s="165"/>
      <c r="D242" s="27" t="str">
        <f>IF(C242="","",IFERROR(VLOOKUP(C242,Stock!$A$5:$K$487,2,FALSE),0))</f>
        <v/>
      </c>
      <c r="E242" s="166"/>
      <c r="F242" s="29">
        <f>IFERROR(VLOOKUP(C242,Stock!$A$5:$M$487,10,0),0)*Journal!E242</f>
        <v>0</v>
      </c>
      <c r="G242" s="168"/>
      <c r="H242" s="30">
        <f>IFERROR(VLOOKUP(C242,Stock!$A$5:$K$487,11,FALSE),0)*Journal!$G242</f>
        <v>0</v>
      </c>
      <c r="I242" s="28">
        <f t="shared" si="6"/>
        <v>0</v>
      </c>
      <c r="J242" s="165"/>
      <c r="K242" s="176"/>
      <c r="L242" s="167"/>
      <c r="M242" s="113" t="str">
        <f>IF(C242="","",VLOOKUP(C242,Stock!$A$5:$M$487,13,0))</f>
        <v/>
      </c>
      <c r="P242" s="42">
        <f>IFERROR(VLOOKUP(C242,Stock!$A$5:$M$487,10,0),0)*Journal!J242</f>
        <v>0</v>
      </c>
      <c r="Q242" s="131">
        <f>IFERROR(VLOOKUP(C242,Stock!$A$5:$M$487,10,0),0)*Journal!K242</f>
        <v>0</v>
      </c>
      <c r="R242" s="130">
        <f t="shared" si="7"/>
        <v>0</v>
      </c>
    </row>
    <row r="243" spans="2:18" ht="18" customHeight="1" x14ac:dyDescent="0.2">
      <c r="B243" s="164"/>
      <c r="C243" s="165"/>
      <c r="D243" s="27" t="str">
        <f>IF(C243="","",IFERROR(VLOOKUP(C243,Stock!$A$5:$K$487,2,FALSE),0))</f>
        <v/>
      </c>
      <c r="E243" s="166"/>
      <c r="F243" s="29">
        <f>IFERROR(VLOOKUP(C243,Stock!$A$5:$M$487,10,0),0)*Journal!E243</f>
        <v>0</v>
      </c>
      <c r="G243" s="168"/>
      <c r="H243" s="30">
        <f>IFERROR(VLOOKUP(C243,Stock!$A$5:$K$487,11,FALSE),0)*Journal!$G243</f>
        <v>0</v>
      </c>
      <c r="I243" s="28">
        <f t="shared" si="6"/>
        <v>0</v>
      </c>
      <c r="J243" s="165"/>
      <c r="K243" s="176"/>
      <c r="L243" s="167"/>
      <c r="M243" s="113" t="str">
        <f>IF(C243="","",VLOOKUP(C243,Stock!$A$5:$M$487,13,0))</f>
        <v/>
      </c>
      <c r="P243" s="42">
        <f>IFERROR(VLOOKUP(C243,Stock!$A$5:$M$487,10,0),0)*Journal!J243</f>
        <v>0</v>
      </c>
      <c r="Q243" s="131">
        <f>IFERROR(VLOOKUP(C243,Stock!$A$5:$M$487,10,0),0)*Journal!K243</f>
        <v>0</v>
      </c>
      <c r="R243" s="130">
        <f t="shared" si="7"/>
        <v>0</v>
      </c>
    </row>
    <row r="244" spans="2:18" ht="18" customHeight="1" x14ac:dyDescent="0.2">
      <c r="B244" s="164"/>
      <c r="C244" s="165"/>
      <c r="D244" s="27" t="str">
        <f>IF(C244="","",IFERROR(VLOOKUP(C244,Stock!$A$5:$K$487,2,FALSE),0))</f>
        <v/>
      </c>
      <c r="E244" s="166"/>
      <c r="F244" s="29">
        <f>IFERROR(VLOOKUP(C244,Stock!$A$5:$M$487,10,0),0)*Journal!E244</f>
        <v>0</v>
      </c>
      <c r="G244" s="168"/>
      <c r="H244" s="30">
        <f>IFERROR(VLOOKUP(C244,Stock!$A$5:$K$487,11,FALSE),0)*Journal!$G244</f>
        <v>0</v>
      </c>
      <c r="I244" s="28">
        <f t="shared" si="6"/>
        <v>0</v>
      </c>
      <c r="J244" s="165"/>
      <c r="K244" s="176"/>
      <c r="L244" s="167"/>
      <c r="M244" s="113" t="str">
        <f>IF(C244="","",VLOOKUP(C244,Stock!$A$5:$M$487,13,0))</f>
        <v/>
      </c>
      <c r="P244" s="42">
        <f>IFERROR(VLOOKUP(C244,Stock!$A$5:$M$487,10,0),0)*Journal!J244</f>
        <v>0</v>
      </c>
      <c r="Q244" s="131">
        <f>IFERROR(VLOOKUP(C244,Stock!$A$5:$M$487,10,0),0)*Journal!K244</f>
        <v>0</v>
      </c>
      <c r="R244" s="130">
        <f t="shared" si="7"/>
        <v>0</v>
      </c>
    </row>
    <row r="245" spans="2:18" ht="18" customHeight="1" x14ac:dyDescent="0.2">
      <c r="B245" s="164"/>
      <c r="C245" s="165"/>
      <c r="D245" s="27" t="str">
        <f>IF(C245="","",IFERROR(VLOOKUP(C245,Stock!$A$5:$K$487,2,FALSE),0))</f>
        <v/>
      </c>
      <c r="E245" s="166"/>
      <c r="F245" s="29">
        <f>IFERROR(VLOOKUP(C245,Stock!$A$5:$M$487,10,0),0)*Journal!E245</f>
        <v>0</v>
      </c>
      <c r="G245" s="168"/>
      <c r="H245" s="30">
        <f>IFERROR(VLOOKUP(C245,Stock!$A$5:$K$487,11,FALSE),0)*Journal!$G245</f>
        <v>0</v>
      </c>
      <c r="I245" s="28">
        <f t="shared" si="6"/>
        <v>0</v>
      </c>
      <c r="J245" s="165"/>
      <c r="K245" s="176"/>
      <c r="L245" s="167"/>
      <c r="M245" s="113" t="str">
        <f>IF(C245="","",VLOOKUP(C245,Stock!$A$5:$M$487,13,0))</f>
        <v/>
      </c>
      <c r="P245" s="42">
        <f>IFERROR(VLOOKUP(C245,Stock!$A$5:$M$487,10,0),0)*Journal!J245</f>
        <v>0</v>
      </c>
      <c r="Q245" s="131">
        <f>IFERROR(VLOOKUP(C245,Stock!$A$5:$M$487,10,0),0)*Journal!K245</f>
        <v>0</v>
      </c>
      <c r="R245" s="130">
        <f t="shared" si="7"/>
        <v>0</v>
      </c>
    </row>
    <row r="246" spans="2:18" ht="18" customHeight="1" x14ac:dyDescent="0.2">
      <c r="B246" s="164"/>
      <c r="C246" s="165"/>
      <c r="D246" s="27" t="str">
        <f>IF(C246="","",IFERROR(VLOOKUP(C246,Stock!$A$5:$K$487,2,FALSE),0))</f>
        <v/>
      </c>
      <c r="E246" s="166"/>
      <c r="F246" s="29">
        <f>IFERROR(VLOOKUP(C246,Stock!$A$5:$M$487,10,0),0)*Journal!E246</f>
        <v>0</v>
      </c>
      <c r="G246" s="168"/>
      <c r="H246" s="30">
        <f>IFERROR(VLOOKUP(C246,Stock!$A$5:$K$487,11,FALSE),0)*Journal!$G246</f>
        <v>0</v>
      </c>
      <c r="I246" s="28">
        <f t="shared" si="6"/>
        <v>0</v>
      </c>
      <c r="J246" s="165"/>
      <c r="K246" s="176"/>
      <c r="L246" s="167"/>
      <c r="M246" s="113" t="str">
        <f>IF(C246="","",VLOOKUP(C246,Stock!$A$5:$M$487,13,0))</f>
        <v/>
      </c>
      <c r="P246" s="42">
        <f>IFERROR(VLOOKUP(C246,Stock!$A$5:$M$487,10,0),0)*Journal!J246</f>
        <v>0</v>
      </c>
      <c r="Q246" s="131">
        <f>IFERROR(VLOOKUP(C246,Stock!$A$5:$M$487,10,0),0)*Journal!K246</f>
        <v>0</v>
      </c>
      <c r="R246" s="130">
        <f t="shared" si="7"/>
        <v>0</v>
      </c>
    </row>
    <row r="247" spans="2:18" ht="18" customHeight="1" x14ac:dyDescent="0.2">
      <c r="B247" s="164"/>
      <c r="C247" s="165"/>
      <c r="D247" s="27" t="str">
        <f>IF(C247="","",IFERROR(VLOOKUP(C247,Stock!$A$5:$K$487,2,FALSE),0))</f>
        <v/>
      </c>
      <c r="E247" s="166"/>
      <c r="F247" s="29">
        <f>IFERROR(VLOOKUP(C247,Stock!$A$5:$M$487,10,0),0)*Journal!E247</f>
        <v>0</v>
      </c>
      <c r="G247" s="168"/>
      <c r="H247" s="30">
        <f>IFERROR(VLOOKUP(C247,Stock!$A$5:$K$487,11,FALSE),0)*Journal!$G247</f>
        <v>0</v>
      </c>
      <c r="I247" s="28">
        <f t="shared" si="6"/>
        <v>0</v>
      </c>
      <c r="J247" s="165"/>
      <c r="K247" s="176"/>
      <c r="L247" s="167"/>
      <c r="M247" s="113" t="str">
        <f>IF(C247="","",VLOOKUP(C247,Stock!$A$5:$M$487,13,0))</f>
        <v/>
      </c>
      <c r="P247" s="42">
        <f>IFERROR(VLOOKUP(C247,Stock!$A$5:$M$487,10,0),0)*Journal!J247</f>
        <v>0</v>
      </c>
      <c r="Q247" s="131">
        <f>IFERROR(VLOOKUP(C247,Stock!$A$5:$M$487,10,0),0)*Journal!K247</f>
        <v>0</v>
      </c>
      <c r="R247" s="130">
        <f t="shared" si="7"/>
        <v>0</v>
      </c>
    </row>
    <row r="248" spans="2:18" ht="18" customHeight="1" x14ac:dyDescent="0.2">
      <c r="B248" s="164"/>
      <c r="C248" s="165"/>
      <c r="D248" s="27" t="str">
        <f>IF(C248="","",IFERROR(VLOOKUP(C248,Stock!$A$5:$K$487,2,FALSE),0))</f>
        <v/>
      </c>
      <c r="E248" s="166"/>
      <c r="F248" s="29">
        <f>IFERROR(VLOOKUP(C248,Stock!$A$5:$M$487,10,0),0)*Journal!E248</f>
        <v>0</v>
      </c>
      <c r="G248" s="168"/>
      <c r="H248" s="30">
        <f>IFERROR(VLOOKUP(C248,Stock!$A$5:$K$487,11,FALSE),0)*Journal!$G248</f>
        <v>0</v>
      </c>
      <c r="I248" s="28">
        <f t="shared" si="6"/>
        <v>0</v>
      </c>
      <c r="J248" s="165"/>
      <c r="K248" s="176"/>
      <c r="L248" s="167"/>
      <c r="M248" s="113" t="str">
        <f>IF(C248="","",VLOOKUP(C248,Stock!$A$5:$M$487,13,0))</f>
        <v/>
      </c>
      <c r="P248" s="42">
        <f>IFERROR(VLOOKUP(C248,Stock!$A$5:$M$487,10,0),0)*Journal!J248</f>
        <v>0</v>
      </c>
      <c r="Q248" s="131">
        <f>IFERROR(VLOOKUP(C248,Stock!$A$5:$M$487,10,0),0)*Journal!K248</f>
        <v>0</v>
      </c>
      <c r="R248" s="130">
        <f t="shared" si="7"/>
        <v>0</v>
      </c>
    </row>
    <row r="249" spans="2:18" ht="18" customHeight="1" x14ac:dyDescent="0.2">
      <c r="B249" s="164"/>
      <c r="C249" s="165"/>
      <c r="D249" s="27" t="str">
        <f>IF(C249="","",IFERROR(VLOOKUP(C249,Stock!$A$5:$K$487,2,FALSE),0))</f>
        <v/>
      </c>
      <c r="E249" s="166"/>
      <c r="F249" s="29">
        <f>IFERROR(VLOOKUP(C249,Stock!$A$5:$M$487,10,0),0)*Journal!E249</f>
        <v>0</v>
      </c>
      <c r="G249" s="168"/>
      <c r="H249" s="30">
        <f>IFERROR(VLOOKUP(C249,Stock!$A$5:$K$487,11,FALSE),0)*Journal!$G249</f>
        <v>0</v>
      </c>
      <c r="I249" s="28">
        <f t="shared" si="6"/>
        <v>0</v>
      </c>
      <c r="J249" s="165"/>
      <c r="K249" s="176"/>
      <c r="L249" s="167"/>
      <c r="M249" s="113" t="str">
        <f>IF(C249="","",VLOOKUP(C249,Stock!$A$5:$M$487,13,0))</f>
        <v/>
      </c>
      <c r="P249" s="42">
        <f>IFERROR(VLOOKUP(C249,Stock!$A$5:$M$487,10,0),0)*Journal!J249</f>
        <v>0</v>
      </c>
      <c r="Q249" s="131">
        <f>IFERROR(VLOOKUP(C249,Stock!$A$5:$M$487,10,0),0)*Journal!K249</f>
        <v>0</v>
      </c>
      <c r="R249" s="130">
        <f t="shared" si="7"/>
        <v>0</v>
      </c>
    </row>
    <row r="250" spans="2:18" ht="18" customHeight="1" x14ac:dyDescent="0.2">
      <c r="B250" s="164"/>
      <c r="C250" s="165"/>
      <c r="D250" s="27" t="str">
        <f>IF(C250="","",IFERROR(VLOOKUP(C250,Stock!$A$5:$K$487,2,FALSE),0))</f>
        <v/>
      </c>
      <c r="E250" s="166"/>
      <c r="F250" s="29">
        <f>IFERROR(VLOOKUP(C250,Stock!$A$5:$M$487,10,0),0)*Journal!E250</f>
        <v>0</v>
      </c>
      <c r="G250" s="168"/>
      <c r="H250" s="30">
        <f>IFERROR(VLOOKUP(C250,Stock!$A$5:$K$487,11,FALSE),0)*Journal!$G250</f>
        <v>0</v>
      </c>
      <c r="I250" s="28">
        <f t="shared" si="6"/>
        <v>0</v>
      </c>
      <c r="J250" s="165"/>
      <c r="K250" s="176"/>
      <c r="L250" s="167"/>
      <c r="M250" s="113" t="str">
        <f>IF(C250="","",VLOOKUP(C250,Stock!$A$5:$M$487,13,0))</f>
        <v/>
      </c>
      <c r="P250" s="42">
        <f>IFERROR(VLOOKUP(C250,Stock!$A$5:$M$487,10,0),0)*Journal!J250</f>
        <v>0</v>
      </c>
      <c r="Q250" s="131">
        <f>IFERROR(VLOOKUP(C250,Stock!$A$5:$M$487,10,0),0)*Journal!K250</f>
        <v>0</v>
      </c>
      <c r="R250" s="130">
        <f t="shared" si="7"/>
        <v>0</v>
      </c>
    </row>
    <row r="251" spans="2:18" ht="18" customHeight="1" x14ac:dyDescent="0.2">
      <c r="B251" s="164"/>
      <c r="C251" s="165"/>
      <c r="D251" s="27" t="str">
        <f>IF(C251="","",IFERROR(VLOOKUP(C251,Stock!$A$5:$K$487,2,FALSE),0))</f>
        <v/>
      </c>
      <c r="E251" s="166"/>
      <c r="F251" s="29">
        <f>IFERROR(VLOOKUP(C251,Stock!$A$5:$M$487,10,0),0)*Journal!E251</f>
        <v>0</v>
      </c>
      <c r="G251" s="168"/>
      <c r="H251" s="30">
        <f>IFERROR(VLOOKUP(C251,Stock!$A$5:$K$487,11,FALSE),0)*Journal!$G251</f>
        <v>0</v>
      </c>
      <c r="I251" s="28">
        <f t="shared" si="6"/>
        <v>0</v>
      </c>
      <c r="J251" s="165"/>
      <c r="K251" s="176"/>
      <c r="L251" s="167"/>
      <c r="M251" s="113" t="str">
        <f>IF(C251="","",VLOOKUP(C251,Stock!$A$5:$M$487,13,0))</f>
        <v/>
      </c>
      <c r="P251" s="42">
        <f>IFERROR(VLOOKUP(C251,Stock!$A$5:$M$487,10,0),0)*Journal!J251</f>
        <v>0</v>
      </c>
      <c r="Q251" s="131">
        <f>IFERROR(VLOOKUP(C251,Stock!$A$5:$M$487,10,0),0)*Journal!K251</f>
        <v>0</v>
      </c>
      <c r="R251" s="130">
        <f t="shared" si="7"/>
        <v>0</v>
      </c>
    </row>
    <row r="252" spans="2:18" ht="18" customHeight="1" x14ac:dyDescent="0.2">
      <c r="B252" s="164"/>
      <c r="C252" s="165"/>
      <c r="D252" s="27" t="str">
        <f>IF(C252="","",IFERROR(VLOOKUP(C252,Stock!$A$5:$K$487,2,FALSE),0))</f>
        <v/>
      </c>
      <c r="E252" s="166"/>
      <c r="F252" s="29">
        <f>IFERROR(VLOOKUP(C252,Stock!$A$5:$M$487,10,0),0)*Journal!E252</f>
        <v>0</v>
      </c>
      <c r="G252" s="168"/>
      <c r="H252" s="30">
        <f>IFERROR(VLOOKUP(C252,Stock!$A$5:$K$487,11,FALSE),0)*Journal!$G252</f>
        <v>0</v>
      </c>
      <c r="I252" s="28">
        <f t="shared" si="6"/>
        <v>0</v>
      </c>
      <c r="J252" s="165"/>
      <c r="K252" s="176"/>
      <c r="L252" s="167"/>
      <c r="M252" s="113" t="str">
        <f>IF(C252="","",VLOOKUP(C252,Stock!$A$5:$M$487,13,0))</f>
        <v/>
      </c>
      <c r="P252" s="42">
        <f>IFERROR(VLOOKUP(C252,Stock!$A$5:$M$487,10,0),0)*Journal!J252</f>
        <v>0</v>
      </c>
      <c r="Q252" s="131">
        <f>IFERROR(VLOOKUP(C252,Stock!$A$5:$M$487,10,0),0)*Journal!K252</f>
        <v>0</v>
      </c>
      <c r="R252" s="130">
        <f t="shared" si="7"/>
        <v>0</v>
      </c>
    </row>
    <row r="253" spans="2:18" ht="18" customHeight="1" x14ac:dyDescent="0.2">
      <c r="B253" s="164"/>
      <c r="C253" s="165"/>
      <c r="D253" s="27" t="str">
        <f>IF(C253="","",IFERROR(VLOOKUP(C253,Stock!$A$5:$K$487,2,FALSE),0))</f>
        <v/>
      </c>
      <c r="E253" s="166"/>
      <c r="F253" s="29">
        <f>IFERROR(VLOOKUP(C253,Stock!$A$5:$M$487,10,0),0)*Journal!E253</f>
        <v>0</v>
      </c>
      <c r="G253" s="168"/>
      <c r="H253" s="30">
        <f>IFERROR(VLOOKUP(C253,Stock!$A$5:$K$487,11,FALSE),0)*Journal!$G253</f>
        <v>0</v>
      </c>
      <c r="I253" s="28">
        <f t="shared" si="6"/>
        <v>0</v>
      </c>
      <c r="J253" s="165"/>
      <c r="K253" s="176"/>
      <c r="L253" s="167"/>
      <c r="M253" s="113" t="str">
        <f>IF(C253="","",VLOOKUP(C253,Stock!$A$5:$M$487,13,0))</f>
        <v/>
      </c>
      <c r="P253" s="42">
        <f>IFERROR(VLOOKUP(C253,Stock!$A$5:$M$487,10,0),0)*Journal!J253</f>
        <v>0</v>
      </c>
      <c r="Q253" s="131">
        <f>IFERROR(VLOOKUP(C253,Stock!$A$5:$M$487,10,0),0)*Journal!K253</f>
        <v>0</v>
      </c>
      <c r="R253" s="130">
        <f t="shared" si="7"/>
        <v>0</v>
      </c>
    </row>
    <row r="254" spans="2:18" ht="18" customHeight="1" x14ac:dyDescent="0.2">
      <c r="B254" s="164"/>
      <c r="C254" s="165"/>
      <c r="D254" s="27" t="str">
        <f>IF(C254="","",IFERROR(VLOOKUP(C254,Stock!$A$5:$K$487,2,FALSE),0))</f>
        <v/>
      </c>
      <c r="E254" s="166"/>
      <c r="F254" s="29">
        <f>IFERROR(VLOOKUP(C254,Stock!$A$5:$M$487,10,0),0)*Journal!E254</f>
        <v>0</v>
      </c>
      <c r="G254" s="168"/>
      <c r="H254" s="30">
        <f>IFERROR(VLOOKUP(C254,Stock!$A$5:$K$487,11,FALSE),0)*Journal!$G254</f>
        <v>0</v>
      </c>
      <c r="I254" s="28">
        <f t="shared" si="6"/>
        <v>0</v>
      </c>
      <c r="J254" s="165"/>
      <c r="K254" s="176"/>
      <c r="L254" s="167"/>
      <c r="M254" s="113" t="str">
        <f>IF(C254="","",VLOOKUP(C254,Stock!$A$5:$M$487,13,0))</f>
        <v/>
      </c>
      <c r="P254" s="42">
        <f>IFERROR(VLOOKUP(C254,Stock!$A$5:$M$487,10,0),0)*Journal!J254</f>
        <v>0</v>
      </c>
      <c r="Q254" s="131">
        <f>IFERROR(VLOOKUP(C254,Stock!$A$5:$M$487,10,0),0)*Journal!K254</f>
        <v>0</v>
      </c>
      <c r="R254" s="130">
        <f t="shared" si="7"/>
        <v>0</v>
      </c>
    </row>
    <row r="255" spans="2:18" ht="18" customHeight="1" x14ac:dyDescent="0.2">
      <c r="B255" s="164"/>
      <c r="C255" s="165"/>
      <c r="D255" s="27" t="str">
        <f>IF(C255="","",IFERROR(VLOOKUP(C255,Stock!$A$5:$K$487,2,FALSE),0))</f>
        <v/>
      </c>
      <c r="E255" s="166"/>
      <c r="F255" s="29">
        <f>IFERROR(VLOOKUP(C255,Stock!$A$5:$M$487,10,0),0)*Journal!E255</f>
        <v>0</v>
      </c>
      <c r="G255" s="168"/>
      <c r="H255" s="30">
        <f>IFERROR(VLOOKUP(C255,Stock!$A$5:$K$487,11,FALSE),0)*Journal!$G255</f>
        <v>0</v>
      </c>
      <c r="I255" s="28">
        <f t="shared" si="6"/>
        <v>0</v>
      </c>
      <c r="J255" s="165"/>
      <c r="K255" s="176"/>
      <c r="L255" s="167"/>
      <c r="M255" s="113" t="str">
        <f>IF(C255="","",VLOOKUP(C255,Stock!$A$5:$M$487,13,0))</f>
        <v/>
      </c>
      <c r="P255" s="42">
        <f>IFERROR(VLOOKUP(C255,Stock!$A$5:$M$487,10,0),0)*Journal!J255</f>
        <v>0</v>
      </c>
      <c r="Q255" s="131">
        <f>IFERROR(VLOOKUP(C255,Stock!$A$5:$M$487,10,0),0)*Journal!K255</f>
        <v>0</v>
      </c>
      <c r="R255" s="130">
        <f t="shared" si="7"/>
        <v>0</v>
      </c>
    </row>
    <row r="256" spans="2:18" ht="18" customHeight="1" x14ac:dyDescent="0.2">
      <c r="B256" s="164"/>
      <c r="C256" s="165"/>
      <c r="D256" s="27" t="str">
        <f>IF(C256="","",IFERROR(VLOOKUP(C256,Stock!$A$5:$K$487,2,FALSE),0))</f>
        <v/>
      </c>
      <c r="E256" s="166"/>
      <c r="F256" s="29">
        <f>IFERROR(VLOOKUP(C256,Stock!$A$5:$M$487,10,0),0)*Journal!E256</f>
        <v>0</v>
      </c>
      <c r="G256" s="168"/>
      <c r="H256" s="30">
        <f>IFERROR(VLOOKUP(C256,Stock!$A$5:$K$487,11,FALSE),0)*Journal!$G256</f>
        <v>0</v>
      </c>
      <c r="I256" s="28">
        <f t="shared" si="6"/>
        <v>0</v>
      </c>
      <c r="J256" s="165"/>
      <c r="K256" s="176"/>
      <c r="L256" s="167"/>
      <c r="M256" s="113" t="str">
        <f>IF(C256="","",VLOOKUP(C256,Stock!$A$5:$M$487,13,0))</f>
        <v/>
      </c>
      <c r="P256" s="42">
        <f>IFERROR(VLOOKUP(C256,Stock!$A$5:$M$487,10,0),0)*Journal!J256</f>
        <v>0</v>
      </c>
      <c r="Q256" s="131">
        <f>IFERROR(VLOOKUP(C256,Stock!$A$5:$M$487,10,0),0)*Journal!K256</f>
        <v>0</v>
      </c>
      <c r="R256" s="130">
        <f t="shared" si="7"/>
        <v>0</v>
      </c>
    </row>
    <row r="257" spans="2:18" ht="18" customHeight="1" x14ac:dyDescent="0.2">
      <c r="B257" s="164"/>
      <c r="C257" s="165"/>
      <c r="D257" s="27" t="str">
        <f>IF(C257="","",IFERROR(VLOOKUP(C257,Stock!$A$5:$K$487,2,FALSE),0))</f>
        <v/>
      </c>
      <c r="E257" s="166"/>
      <c r="F257" s="29">
        <f>IFERROR(VLOOKUP(C257,Stock!$A$5:$M$487,10,0),0)*Journal!E257</f>
        <v>0</v>
      </c>
      <c r="G257" s="168"/>
      <c r="H257" s="30">
        <f>IFERROR(VLOOKUP(C257,Stock!$A$5:$K$487,11,FALSE),0)*Journal!$G257</f>
        <v>0</v>
      </c>
      <c r="I257" s="28">
        <f t="shared" si="6"/>
        <v>0</v>
      </c>
      <c r="J257" s="165"/>
      <c r="K257" s="176"/>
      <c r="L257" s="167"/>
      <c r="M257" s="113" t="str">
        <f>IF(C257="","",VLOOKUP(C257,Stock!$A$5:$M$487,13,0))</f>
        <v/>
      </c>
      <c r="P257" s="42">
        <f>IFERROR(VLOOKUP(C257,Stock!$A$5:$M$487,10,0),0)*Journal!J257</f>
        <v>0</v>
      </c>
      <c r="Q257" s="131">
        <f>IFERROR(VLOOKUP(C257,Stock!$A$5:$M$487,10,0),0)*Journal!K257</f>
        <v>0</v>
      </c>
      <c r="R257" s="130">
        <f t="shared" si="7"/>
        <v>0</v>
      </c>
    </row>
    <row r="258" spans="2:18" ht="18" customHeight="1" x14ac:dyDescent="0.2">
      <c r="B258" s="164"/>
      <c r="C258" s="165"/>
      <c r="D258" s="27" t="str">
        <f>IF(C258="","",IFERROR(VLOOKUP(C258,Stock!$A$5:$K$487,2,FALSE),0))</f>
        <v/>
      </c>
      <c r="E258" s="166"/>
      <c r="F258" s="29">
        <f>IFERROR(VLOOKUP(C258,Stock!$A$5:$M$487,10,0),0)*Journal!E258</f>
        <v>0</v>
      </c>
      <c r="G258" s="168"/>
      <c r="H258" s="30">
        <f>IFERROR(VLOOKUP(C258,Stock!$A$5:$K$487,11,FALSE),0)*Journal!$G258</f>
        <v>0</v>
      </c>
      <c r="I258" s="28">
        <f t="shared" si="6"/>
        <v>0</v>
      </c>
      <c r="J258" s="165"/>
      <c r="K258" s="176"/>
      <c r="L258" s="167"/>
      <c r="M258" s="113" t="str">
        <f>IF(C258="","",VLOOKUP(C258,Stock!$A$5:$M$487,13,0))</f>
        <v/>
      </c>
      <c r="P258" s="42">
        <f>IFERROR(VLOOKUP(C258,Stock!$A$5:$M$487,10,0),0)*Journal!J258</f>
        <v>0</v>
      </c>
      <c r="Q258" s="131">
        <f>IFERROR(VLOOKUP(C258,Stock!$A$5:$M$487,10,0),0)*Journal!K258</f>
        <v>0</v>
      </c>
      <c r="R258" s="130">
        <f t="shared" si="7"/>
        <v>0</v>
      </c>
    </row>
    <row r="259" spans="2:18" ht="18" customHeight="1" x14ac:dyDescent="0.2">
      <c r="B259" s="164"/>
      <c r="C259" s="165"/>
      <c r="D259" s="27" t="str">
        <f>IF(C259="","",IFERROR(VLOOKUP(C259,Stock!$A$5:$K$487,2,FALSE),0))</f>
        <v/>
      </c>
      <c r="E259" s="166"/>
      <c r="F259" s="29">
        <f>IFERROR(VLOOKUP(C259,Stock!$A$5:$M$487,10,0),0)*Journal!E259</f>
        <v>0</v>
      </c>
      <c r="G259" s="168"/>
      <c r="H259" s="30">
        <f>IFERROR(VLOOKUP(C259,Stock!$A$5:$K$487,11,FALSE),0)*Journal!$G259</f>
        <v>0</v>
      </c>
      <c r="I259" s="28">
        <f t="shared" si="6"/>
        <v>0</v>
      </c>
      <c r="J259" s="165"/>
      <c r="K259" s="176"/>
      <c r="L259" s="167"/>
      <c r="M259" s="113" t="str">
        <f>IF(C259="","",VLOOKUP(C259,Stock!$A$5:$M$487,13,0))</f>
        <v/>
      </c>
      <c r="P259" s="42">
        <f>IFERROR(VLOOKUP(C259,Stock!$A$5:$M$487,10,0),0)*Journal!J259</f>
        <v>0</v>
      </c>
      <c r="Q259" s="131">
        <f>IFERROR(VLOOKUP(C259,Stock!$A$5:$M$487,10,0),0)*Journal!K259</f>
        <v>0</v>
      </c>
      <c r="R259" s="130">
        <f t="shared" si="7"/>
        <v>0</v>
      </c>
    </row>
    <row r="260" spans="2:18" ht="18" customHeight="1" x14ac:dyDescent="0.2">
      <c r="B260" s="164"/>
      <c r="C260" s="165"/>
      <c r="D260" s="27" t="str">
        <f>IF(C260="","",IFERROR(VLOOKUP(C260,Stock!$A$5:$K$487,2,FALSE),0))</f>
        <v/>
      </c>
      <c r="E260" s="166"/>
      <c r="F260" s="29">
        <f>IFERROR(VLOOKUP(C260,Stock!$A$5:$M$487,10,0),0)*Journal!E260</f>
        <v>0</v>
      </c>
      <c r="G260" s="168"/>
      <c r="H260" s="30">
        <f>IFERROR(VLOOKUP(C260,Stock!$A$5:$K$487,11,FALSE),0)*Journal!$G260</f>
        <v>0</v>
      </c>
      <c r="I260" s="28">
        <f t="shared" si="6"/>
        <v>0</v>
      </c>
      <c r="J260" s="165"/>
      <c r="K260" s="176"/>
      <c r="L260" s="167"/>
      <c r="M260" s="113" t="str">
        <f>IF(C260="","",VLOOKUP(C260,Stock!$A$5:$M$487,13,0))</f>
        <v/>
      </c>
      <c r="P260" s="42">
        <f>IFERROR(VLOOKUP(C260,Stock!$A$5:$M$487,10,0),0)*Journal!J260</f>
        <v>0</v>
      </c>
      <c r="Q260" s="131">
        <f>IFERROR(VLOOKUP(C260,Stock!$A$5:$M$487,10,0),0)*Journal!K260</f>
        <v>0</v>
      </c>
      <c r="R260" s="130">
        <f t="shared" si="7"/>
        <v>0</v>
      </c>
    </row>
    <row r="261" spans="2:18" ht="18" customHeight="1" x14ac:dyDescent="0.2">
      <c r="B261" s="164"/>
      <c r="C261" s="165"/>
      <c r="D261" s="27" t="str">
        <f>IF(C261="","",IFERROR(VLOOKUP(C261,Stock!$A$5:$K$487,2,FALSE),0))</f>
        <v/>
      </c>
      <c r="E261" s="166"/>
      <c r="F261" s="29">
        <f>IFERROR(VLOOKUP(C261,Stock!$A$5:$M$487,10,0),0)*Journal!E261</f>
        <v>0</v>
      </c>
      <c r="G261" s="168"/>
      <c r="H261" s="30">
        <f>IFERROR(VLOOKUP(C261,Stock!$A$5:$K$487,11,FALSE),0)*Journal!$G261</f>
        <v>0</v>
      </c>
      <c r="I261" s="28">
        <f t="shared" si="6"/>
        <v>0</v>
      </c>
      <c r="J261" s="165"/>
      <c r="K261" s="176"/>
      <c r="L261" s="167"/>
      <c r="M261" s="113" t="str">
        <f>IF(C261="","",VLOOKUP(C261,Stock!$A$5:$M$487,13,0))</f>
        <v/>
      </c>
      <c r="P261" s="42">
        <f>IFERROR(VLOOKUP(C261,Stock!$A$5:$M$487,10,0),0)*Journal!J261</f>
        <v>0</v>
      </c>
      <c r="Q261" s="131">
        <f>IFERROR(VLOOKUP(C261,Stock!$A$5:$M$487,10,0),0)*Journal!K261</f>
        <v>0</v>
      </c>
      <c r="R261" s="130">
        <f t="shared" si="7"/>
        <v>0</v>
      </c>
    </row>
    <row r="262" spans="2:18" ht="18" customHeight="1" x14ac:dyDescent="0.2">
      <c r="B262" s="164"/>
      <c r="C262" s="165"/>
      <c r="D262" s="27" t="str">
        <f>IF(C262="","",IFERROR(VLOOKUP(C262,Stock!$A$5:$K$487,2,FALSE),0))</f>
        <v/>
      </c>
      <c r="E262" s="166"/>
      <c r="F262" s="29">
        <f>IFERROR(VLOOKUP(C262,Stock!$A$5:$M$487,10,0),0)*Journal!E262</f>
        <v>0</v>
      </c>
      <c r="G262" s="168"/>
      <c r="H262" s="30">
        <f>IFERROR(VLOOKUP(C262,Stock!$A$5:$K$487,11,FALSE),0)*Journal!$G262</f>
        <v>0</v>
      </c>
      <c r="I262" s="28">
        <f t="shared" si="6"/>
        <v>0</v>
      </c>
      <c r="J262" s="165"/>
      <c r="K262" s="176"/>
      <c r="L262" s="167"/>
      <c r="M262" s="113" t="str">
        <f>IF(C262="","",VLOOKUP(C262,Stock!$A$5:$M$487,13,0))</f>
        <v/>
      </c>
      <c r="P262" s="42">
        <f>IFERROR(VLOOKUP(C262,Stock!$A$5:$M$487,10,0),0)*Journal!J262</f>
        <v>0</v>
      </c>
      <c r="Q262" s="131">
        <f>IFERROR(VLOOKUP(C262,Stock!$A$5:$M$487,10,0),0)*Journal!K262</f>
        <v>0</v>
      </c>
      <c r="R262" s="130">
        <f t="shared" si="7"/>
        <v>0</v>
      </c>
    </row>
    <row r="263" spans="2:18" ht="18" customHeight="1" x14ac:dyDescent="0.2">
      <c r="B263" s="164"/>
      <c r="C263" s="165"/>
      <c r="D263" s="27" t="str">
        <f>IF(C263="","",IFERROR(VLOOKUP(C263,Stock!$A$5:$K$487,2,FALSE),0))</f>
        <v/>
      </c>
      <c r="E263" s="166"/>
      <c r="F263" s="29">
        <f>IFERROR(VLOOKUP(C263,Stock!$A$5:$M$487,10,0),0)*Journal!E263</f>
        <v>0</v>
      </c>
      <c r="G263" s="168"/>
      <c r="H263" s="30">
        <f>IFERROR(VLOOKUP(C263,Stock!$A$5:$K$487,11,FALSE),0)*Journal!$G263</f>
        <v>0</v>
      </c>
      <c r="I263" s="28">
        <f t="shared" si="6"/>
        <v>0</v>
      </c>
      <c r="J263" s="165"/>
      <c r="K263" s="176"/>
      <c r="L263" s="167"/>
      <c r="M263" s="113" t="str">
        <f>IF(C263="","",VLOOKUP(C263,Stock!$A$5:$M$487,13,0))</f>
        <v/>
      </c>
      <c r="P263" s="42">
        <f>IFERROR(VLOOKUP(C263,Stock!$A$5:$M$487,10,0),0)*Journal!J263</f>
        <v>0</v>
      </c>
      <c r="Q263" s="131">
        <f>IFERROR(VLOOKUP(C263,Stock!$A$5:$M$487,10,0),0)*Journal!K263</f>
        <v>0</v>
      </c>
      <c r="R263" s="130">
        <f t="shared" si="7"/>
        <v>0</v>
      </c>
    </row>
    <row r="264" spans="2:18" ht="18" customHeight="1" x14ac:dyDescent="0.2">
      <c r="B264" s="164"/>
      <c r="C264" s="165"/>
      <c r="D264" s="27" t="str">
        <f>IF(C264="","",IFERROR(VLOOKUP(C264,Stock!$A$5:$K$487,2,FALSE),0))</f>
        <v/>
      </c>
      <c r="E264" s="166"/>
      <c r="F264" s="29">
        <f>IFERROR(VLOOKUP(C264,Stock!$A$5:$M$487,10,0),0)*Journal!E264</f>
        <v>0</v>
      </c>
      <c r="G264" s="168"/>
      <c r="H264" s="30">
        <f>IFERROR(VLOOKUP(C264,Stock!$A$5:$K$487,11,FALSE),0)*Journal!$G264</f>
        <v>0</v>
      </c>
      <c r="I264" s="28">
        <f t="shared" si="6"/>
        <v>0</v>
      </c>
      <c r="J264" s="165"/>
      <c r="K264" s="176"/>
      <c r="L264" s="167"/>
      <c r="M264" s="113" t="str">
        <f>IF(C264="","",VLOOKUP(C264,Stock!$A$5:$M$487,13,0))</f>
        <v/>
      </c>
      <c r="P264" s="42">
        <f>IFERROR(VLOOKUP(C264,Stock!$A$5:$M$487,10,0),0)*Journal!J264</f>
        <v>0</v>
      </c>
      <c r="Q264" s="131">
        <f>IFERROR(VLOOKUP(C264,Stock!$A$5:$M$487,10,0),0)*Journal!K264</f>
        <v>0</v>
      </c>
      <c r="R264" s="130">
        <f t="shared" si="7"/>
        <v>0</v>
      </c>
    </row>
    <row r="265" spans="2:18" ht="18" customHeight="1" x14ac:dyDescent="0.2">
      <c r="B265" s="164"/>
      <c r="C265" s="165"/>
      <c r="D265" s="27" t="str">
        <f>IF(C265="","",IFERROR(VLOOKUP(C265,Stock!$A$5:$K$487,2,FALSE),0))</f>
        <v/>
      </c>
      <c r="E265" s="166"/>
      <c r="F265" s="29">
        <f>IFERROR(VLOOKUP(C265,Stock!$A$5:$M$487,10,0),0)*Journal!E265</f>
        <v>0</v>
      </c>
      <c r="G265" s="168"/>
      <c r="H265" s="30">
        <f>IFERROR(VLOOKUP(C265,Stock!$A$5:$K$487,11,FALSE),0)*Journal!$G265</f>
        <v>0</v>
      </c>
      <c r="I265" s="28">
        <f t="shared" si="6"/>
        <v>0</v>
      </c>
      <c r="J265" s="165"/>
      <c r="K265" s="176"/>
      <c r="L265" s="167"/>
      <c r="M265" s="113" t="str">
        <f>IF(C265="","",VLOOKUP(C265,Stock!$A$5:$M$487,13,0))</f>
        <v/>
      </c>
      <c r="P265" s="42">
        <f>IFERROR(VLOOKUP(C265,Stock!$A$5:$M$487,10,0),0)*Journal!J265</f>
        <v>0</v>
      </c>
      <c r="Q265" s="131">
        <f>IFERROR(VLOOKUP(C265,Stock!$A$5:$M$487,10,0),0)*Journal!K265</f>
        <v>0</v>
      </c>
      <c r="R265" s="130">
        <f t="shared" si="7"/>
        <v>0</v>
      </c>
    </row>
    <row r="266" spans="2:18" ht="18" customHeight="1" x14ac:dyDescent="0.2">
      <c r="B266" s="164"/>
      <c r="C266" s="165"/>
      <c r="D266" s="27" t="str">
        <f>IF(C266="","",IFERROR(VLOOKUP(C266,Stock!$A$5:$K$487,2,FALSE),0))</f>
        <v/>
      </c>
      <c r="E266" s="166"/>
      <c r="F266" s="29">
        <f>IFERROR(VLOOKUP(C266,Stock!$A$5:$M$487,10,0),0)*Journal!E266</f>
        <v>0</v>
      </c>
      <c r="G266" s="168"/>
      <c r="H266" s="30">
        <f>IFERROR(VLOOKUP(C266,Stock!$A$5:$K$487,11,FALSE),0)*Journal!$G266</f>
        <v>0</v>
      </c>
      <c r="I266" s="28">
        <f t="shared" ref="I266:I329" si="8">E266+G266</f>
        <v>0</v>
      </c>
      <c r="J266" s="165"/>
      <c r="K266" s="176"/>
      <c r="L266" s="167"/>
      <c r="M266" s="113" t="str">
        <f>IF(C266="","",VLOOKUP(C266,Stock!$A$5:$M$487,13,0))</f>
        <v/>
      </c>
      <c r="P266" s="42">
        <f>IFERROR(VLOOKUP(C266,Stock!$A$5:$M$487,10,0),0)*Journal!J266</f>
        <v>0</v>
      </c>
      <c r="Q266" s="131">
        <f>IFERROR(VLOOKUP(C266,Stock!$A$5:$M$487,10,0),0)*Journal!K266</f>
        <v>0</v>
      </c>
      <c r="R266" s="130">
        <f t="shared" ref="R266:R329" si="9">E266+G266</f>
        <v>0</v>
      </c>
    </row>
    <row r="267" spans="2:18" ht="18" customHeight="1" x14ac:dyDescent="0.2">
      <c r="B267" s="164"/>
      <c r="C267" s="165"/>
      <c r="D267" s="27" t="str">
        <f>IF(C267="","",IFERROR(VLOOKUP(C267,Stock!$A$5:$K$487,2,FALSE),0))</f>
        <v/>
      </c>
      <c r="E267" s="166"/>
      <c r="F267" s="29">
        <f>IFERROR(VLOOKUP(C267,Stock!$A$5:$M$487,10,0),0)*Journal!E267</f>
        <v>0</v>
      </c>
      <c r="G267" s="168"/>
      <c r="H267" s="30">
        <f>IFERROR(VLOOKUP(C267,Stock!$A$5:$K$487,11,FALSE),0)*Journal!$G267</f>
        <v>0</v>
      </c>
      <c r="I267" s="28">
        <f t="shared" si="8"/>
        <v>0</v>
      </c>
      <c r="J267" s="165"/>
      <c r="K267" s="176"/>
      <c r="L267" s="167"/>
      <c r="M267" s="113" t="str">
        <f>IF(C267="","",VLOOKUP(C267,Stock!$A$5:$M$487,13,0))</f>
        <v/>
      </c>
      <c r="P267" s="42">
        <f>IFERROR(VLOOKUP(C267,Stock!$A$5:$M$487,10,0),0)*Journal!J267</f>
        <v>0</v>
      </c>
      <c r="Q267" s="131">
        <f>IFERROR(VLOOKUP(C267,Stock!$A$5:$M$487,10,0),0)*Journal!K267</f>
        <v>0</v>
      </c>
      <c r="R267" s="130">
        <f t="shared" si="9"/>
        <v>0</v>
      </c>
    </row>
    <row r="268" spans="2:18" ht="18" customHeight="1" x14ac:dyDescent="0.2">
      <c r="B268" s="164"/>
      <c r="C268" s="165"/>
      <c r="D268" s="27" t="str">
        <f>IF(C268="","",IFERROR(VLOOKUP(C268,Stock!$A$5:$K$487,2,FALSE),0))</f>
        <v/>
      </c>
      <c r="E268" s="166"/>
      <c r="F268" s="29">
        <f>IFERROR(VLOOKUP(C268,Stock!$A$5:$M$487,10,0),0)*Journal!E268</f>
        <v>0</v>
      </c>
      <c r="G268" s="168"/>
      <c r="H268" s="30">
        <f>IFERROR(VLOOKUP(C268,Stock!$A$5:$K$487,11,FALSE),0)*Journal!$G268</f>
        <v>0</v>
      </c>
      <c r="I268" s="28">
        <f t="shared" si="8"/>
        <v>0</v>
      </c>
      <c r="J268" s="165"/>
      <c r="K268" s="176"/>
      <c r="L268" s="167"/>
      <c r="M268" s="113" t="str">
        <f>IF(C268="","",VLOOKUP(C268,Stock!$A$5:$M$487,13,0))</f>
        <v/>
      </c>
      <c r="P268" s="42">
        <f>IFERROR(VLOOKUP(C268,Stock!$A$5:$M$487,10,0),0)*Journal!J268</f>
        <v>0</v>
      </c>
      <c r="Q268" s="131">
        <f>IFERROR(VLOOKUP(C268,Stock!$A$5:$M$487,10,0),0)*Journal!K268</f>
        <v>0</v>
      </c>
      <c r="R268" s="130">
        <f t="shared" si="9"/>
        <v>0</v>
      </c>
    </row>
    <row r="269" spans="2:18" ht="18" customHeight="1" x14ac:dyDescent="0.2">
      <c r="B269" s="164"/>
      <c r="C269" s="165"/>
      <c r="D269" s="27" t="str">
        <f>IF(C269="","",IFERROR(VLOOKUP(C269,Stock!$A$5:$K$487,2,FALSE),0))</f>
        <v/>
      </c>
      <c r="E269" s="166"/>
      <c r="F269" s="29">
        <f>IFERROR(VLOOKUP(C269,Stock!$A$5:$M$487,10,0),0)*Journal!E269</f>
        <v>0</v>
      </c>
      <c r="G269" s="168"/>
      <c r="H269" s="30">
        <f>IFERROR(VLOOKUP(C269,Stock!$A$5:$K$487,11,FALSE),0)*Journal!$G269</f>
        <v>0</v>
      </c>
      <c r="I269" s="28">
        <f t="shared" si="8"/>
        <v>0</v>
      </c>
      <c r="J269" s="165"/>
      <c r="K269" s="176"/>
      <c r="L269" s="167"/>
      <c r="M269" s="113" t="str">
        <f>IF(C269="","",VLOOKUP(C269,Stock!$A$5:$M$487,13,0))</f>
        <v/>
      </c>
      <c r="P269" s="42">
        <f>IFERROR(VLOOKUP(C269,Stock!$A$5:$M$487,10,0),0)*Journal!J269</f>
        <v>0</v>
      </c>
      <c r="Q269" s="131">
        <f>IFERROR(VLOOKUP(C269,Stock!$A$5:$M$487,10,0),0)*Journal!K269</f>
        <v>0</v>
      </c>
      <c r="R269" s="130">
        <f t="shared" si="9"/>
        <v>0</v>
      </c>
    </row>
    <row r="270" spans="2:18" ht="18" customHeight="1" x14ac:dyDescent="0.2">
      <c r="B270" s="164"/>
      <c r="C270" s="165"/>
      <c r="D270" s="27" t="str">
        <f>IF(C270="","",IFERROR(VLOOKUP(C270,Stock!$A$5:$K$487,2,FALSE),0))</f>
        <v/>
      </c>
      <c r="E270" s="166"/>
      <c r="F270" s="29">
        <f>IFERROR(VLOOKUP(C270,Stock!$A$5:$M$487,10,0),0)*Journal!E270</f>
        <v>0</v>
      </c>
      <c r="G270" s="168"/>
      <c r="H270" s="30">
        <f>IFERROR(VLOOKUP(C270,Stock!$A$5:$K$487,11,FALSE),0)*Journal!$G270</f>
        <v>0</v>
      </c>
      <c r="I270" s="28">
        <f t="shared" si="8"/>
        <v>0</v>
      </c>
      <c r="J270" s="165"/>
      <c r="K270" s="176"/>
      <c r="L270" s="167"/>
      <c r="M270" s="113" t="str">
        <f>IF(C270="","",VLOOKUP(C270,Stock!$A$5:$M$487,13,0))</f>
        <v/>
      </c>
      <c r="P270" s="42">
        <f>IFERROR(VLOOKUP(C270,Stock!$A$5:$M$487,10,0),0)*Journal!J270</f>
        <v>0</v>
      </c>
      <c r="Q270" s="131">
        <f>IFERROR(VLOOKUP(C270,Stock!$A$5:$M$487,10,0),0)*Journal!K270</f>
        <v>0</v>
      </c>
      <c r="R270" s="130">
        <f t="shared" si="9"/>
        <v>0</v>
      </c>
    </row>
    <row r="271" spans="2:18" ht="18" customHeight="1" x14ac:dyDescent="0.2">
      <c r="B271" s="164"/>
      <c r="C271" s="165"/>
      <c r="D271" s="27" t="str">
        <f>IF(C271="","",IFERROR(VLOOKUP(C271,Stock!$A$5:$K$487,2,FALSE),0))</f>
        <v/>
      </c>
      <c r="E271" s="166"/>
      <c r="F271" s="29">
        <f>IFERROR(VLOOKUP(C271,Stock!$A$5:$M$487,10,0),0)*Journal!E271</f>
        <v>0</v>
      </c>
      <c r="G271" s="168"/>
      <c r="H271" s="30">
        <f>IFERROR(VLOOKUP(C271,Stock!$A$5:$K$487,11,FALSE),0)*Journal!$G271</f>
        <v>0</v>
      </c>
      <c r="I271" s="28">
        <f t="shared" si="8"/>
        <v>0</v>
      </c>
      <c r="J271" s="165"/>
      <c r="K271" s="176"/>
      <c r="L271" s="167"/>
      <c r="M271" s="113" t="str">
        <f>IF(C271="","",VLOOKUP(C271,Stock!$A$5:$M$487,13,0))</f>
        <v/>
      </c>
      <c r="P271" s="42">
        <f>IFERROR(VLOOKUP(C271,Stock!$A$5:$M$487,10,0),0)*Journal!J271</f>
        <v>0</v>
      </c>
      <c r="Q271" s="131">
        <f>IFERROR(VLOOKUP(C271,Stock!$A$5:$M$487,10,0),0)*Journal!K271</f>
        <v>0</v>
      </c>
      <c r="R271" s="130">
        <f t="shared" si="9"/>
        <v>0</v>
      </c>
    </row>
    <row r="272" spans="2:18" ht="18" customHeight="1" x14ac:dyDescent="0.2">
      <c r="B272" s="164"/>
      <c r="C272" s="165"/>
      <c r="D272" s="27" t="str">
        <f>IF(C272="","",IFERROR(VLOOKUP(C272,Stock!$A$5:$K$487,2,FALSE),0))</f>
        <v/>
      </c>
      <c r="E272" s="166"/>
      <c r="F272" s="29">
        <f>IFERROR(VLOOKUP(C272,Stock!$A$5:$M$487,10,0),0)*Journal!E272</f>
        <v>0</v>
      </c>
      <c r="G272" s="168"/>
      <c r="H272" s="30">
        <f>IFERROR(VLOOKUP(C272,Stock!$A$5:$K$487,11,FALSE),0)*Journal!$G272</f>
        <v>0</v>
      </c>
      <c r="I272" s="28">
        <f t="shared" si="8"/>
        <v>0</v>
      </c>
      <c r="J272" s="165"/>
      <c r="K272" s="176"/>
      <c r="L272" s="167"/>
      <c r="M272" s="113" t="str">
        <f>IF(C272="","",VLOOKUP(C272,Stock!$A$5:$M$487,13,0))</f>
        <v/>
      </c>
      <c r="P272" s="42">
        <f>IFERROR(VLOOKUP(C272,Stock!$A$5:$M$487,10,0),0)*Journal!J272</f>
        <v>0</v>
      </c>
      <c r="Q272" s="131">
        <f>IFERROR(VLOOKUP(C272,Stock!$A$5:$M$487,10,0),0)*Journal!K272</f>
        <v>0</v>
      </c>
      <c r="R272" s="130">
        <f t="shared" si="9"/>
        <v>0</v>
      </c>
    </row>
    <row r="273" spans="2:18" ht="18" customHeight="1" x14ac:dyDescent="0.2">
      <c r="B273" s="164"/>
      <c r="C273" s="165"/>
      <c r="D273" s="27" t="str">
        <f>IF(C273="","",IFERROR(VLOOKUP(C273,Stock!$A$5:$K$487,2,FALSE),0))</f>
        <v/>
      </c>
      <c r="E273" s="166"/>
      <c r="F273" s="29">
        <f>IFERROR(VLOOKUP(C273,Stock!$A$5:$M$487,10,0),0)*Journal!E273</f>
        <v>0</v>
      </c>
      <c r="G273" s="168"/>
      <c r="H273" s="30">
        <f>IFERROR(VLOOKUP(C273,Stock!$A$5:$K$487,11,FALSE),0)*Journal!$G273</f>
        <v>0</v>
      </c>
      <c r="I273" s="28">
        <f t="shared" si="8"/>
        <v>0</v>
      </c>
      <c r="J273" s="165"/>
      <c r="K273" s="176"/>
      <c r="L273" s="167"/>
      <c r="M273" s="113" t="str">
        <f>IF(C273="","",VLOOKUP(C273,Stock!$A$5:$M$487,13,0))</f>
        <v/>
      </c>
      <c r="P273" s="42">
        <f>IFERROR(VLOOKUP(C273,Stock!$A$5:$M$487,10,0),0)*Journal!J273</f>
        <v>0</v>
      </c>
      <c r="Q273" s="131">
        <f>IFERROR(VLOOKUP(C273,Stock!$A$5:$M$487,10,0),0)*Journal!K273</f>
        <v>0</v>
      </c>
      <c r="R273" s="130">
        <f t="shared" si="9"/>
        <v>0</v>
      </c>
    </row>
    <row r="274" spans="2:18" ht="18" customHeight="1" x14ac:dyDescent="0.2">
      <c r="B274" s="164"/>
      <c r="C274" s="165"/>
      <c r="D274" s="27" t="str">
        <f>IF(C274="","",IFERROR(VLOOKUP(C274,Stock!$A$5:$K$487,2,FALSE),0))</f>
        <v/>
      </c>
      <c r="E274" s="166"/>
      <c r="F274" s="29">
        <f>IFERROR(VLOOKUP(C274,Stock!$A$5:$M$487,10,0),0)*Journal!E274</f>
        <v>0</v>
      </c>
      <c r="G274" s="168"/>
      <c r="H274" s="30">
        <f>IFERROR(VLOOKUP(C274,Stock!$A$5:$K$487,11,FALSE),0)*Journal!$G274</f>
        <v>0</v>
      </c>
      <c r="I274" s="28">
        <f t="shared" si="8"/>
        <v>0</v>
      </c>
      <c r="J274" s="165"/>
      <c r="K274" s="176"/>
      <c r="L274" s="167"/>
      <c r="M274" s="113" t="str">
        <f>IF(C274="","",VLOOKUP(C274,Stock!$A$5:$M$487,13,0))</f>
        <v/>
      </c>
      <c r="P274" s="42">
        <f>IFERROR(VLOOKUP(C274,Stock!$A$5:$M$487,10,0),0)*Journal!J274</f>
        <v>0</v>
      </c>
      <c r="Q274" s="131">
        <f>IFERROR(VLOOKUP(C274,Stock!$A$5:$M$487,10,0),0)*Journal!K274</f>
        <v>0</v>
      </c>
      <c r="R274" s="130">
        <f t="shared" si="9"/>
        <v>0</v>
      </c>
    </row>
    <row r="275" spans="2:18" ht="18" customHeight="1" x14ac:dyDescent="0.2">
      <c r="B275" s="164"/>
      <c r="C275" s="165"/>
      <c r="D275" s="27" t="str">
        <f>IF(C275="","",IFERROR(VLOOKUP(C275,Stock!$A$5:$K$487,2,FALSE),0))</f>
        <v/>
      </c>
      <c r="E275" s="166"/>
      <c r="F275" s="29">
        <f>IFERROR(VLOOKUP(C275,Stock!$A$5:$M$487,10,0),0)*Journal!E275</f>
        <v>0</v>
      </c>
      <c r="G275" s="168"/>
      <c r="H275" s="30">
        <f>IFERROR(VLOOKUP(C275,Stock!$A$5:$K$487,11,FALSE),0)*Journal!$G275</f>
        <v>0</v>
      </c>
      <c r="I275" s="28">
        <f t="shared" si="8"/>
        <v>0</v>
      </c>
      <c r="J275" s="165"/>
      <c r="K275" s="176"/>
      <c r="L275" s="167"/>
      <c r="M275" s="113" t="str">
        <f>IF(C275="","",VLOOKUP(C275,Stock!$A$5:$M$487,13,0))</f>
        <v/>
      </c>
      <c r="P275" s="42">
        <f>IFERROR(VLOOKUP(C275,Stock!$A$5:$M$487,10,0),0)*Journal!J275</f>
        <v>0</v>
      </c>
      <c r="Q275" s="131">
        <f>IFERROR(VLOOKUP(C275,Stock!$A$5:$M$487,10,0),0)*Journal!K275</f>
        <v>0</v>
      </c>
      <c r="R275" s="130">
        <f t="shared" si="9"/>
        <v>0</v>
      </c>
    </row>
    <row r="276" spans="2:18" ht="18" customHeight="1" x14ac:dyDescent="0.2">
      <c r="B276" s="164"/>
      <c r="C276" s="165"/>
      <c r="D276" s="27" t="str">
        <f>IF(C276="","",IFERROR(VLOOKUP(C276,Stock!$A$5:$K$487,2,FALSE),0))</f>
        <v/>
      </c>
      <c r="E276" s="166"/>
      <c r="F276" s="29">
        <f>IFERROR(VLOOKUP(C276,Stock!$A$5:$M$487,10,0),0)*Journal!E276</f>
        <v>0</v>
      </c>
      <c r="G276" s="168"/>
      <c r="H276" s="30">
        <f>IFERROR(VLOOKUP(C276,Stock!$A$5:$K$487,11,FALSE),0)*Journal!$G276</f>
        <v>0</v>
      </c>
      <c r="I276" s="28">
        <f t="shared" si="8"/>
        <v>0</v>
      </c>
      <c r="J276" s="165"/>
      <c r="K276" s="176"/>
      <c r="L276" s="167"/>
      <c r="M276" s="113" t="str">
        <f>IF(C276="","",VLOOKUP(C276,Stock!$A$5:$M$487,13,0))</f>
        <v/>
      </c>
      <c r="P276" s="42">
        <f>IFERROR(VLOOKUP(C276,Stock!$A$5:$M$487,10,0),0)*Journal!J276</f>
        <v>0</v>
      </c>
      <c r="Q276" s="131">
        <f>IFERROR(VLOOKUP(C276,Stock!$A$5:$M$487,10,0),0)*Journal!K276</f>
        <v>0</v>
      </c>
      <c r="R276" s="130">
        <f t="shared" si="9"/>
        <v>0</v>
      </c>
    </row>
    <row r="277" spans="2:18" ht="18" customHeight="1" x14ac:dyDescent="0.2">
      <c r="B277" s="164"/>
      <c r="C277" s="165"/>
      <c r="D277" s="27" t="str">
        <f>IF(C277="","",IFERROR(VLOOKUP(C277,Stock!$A$5:$K$487,2,FALSE),0))</f>
        <v/>
      </c>
      <c r="E277" s="166"/>
      <c r="F277" s="29">
        <f>IFERROR(VLOOKUP(C277,Stock!$A$5:$M$487,10,0),0)*Journal!E277</f>
        <v>0</v>
      </c>
      <c r="G277" s="168"/>
      <c r="H277" s="30">
        <f>IFERROR(VLOOKUP(C277,Stock!$A$5:$K$487,11,FALSE),0)*Journal!$G277</f>
        <v>0</v>
      </c>
      <c r="I277" s="28">
        <f t="shared" si="8"/>
        <v>0</v>
      </c>
      <c r="J277" s="165"/>
      <c r="K277" s="176"/>
      <c r="L277" s="167"/>
      <c r="M277" s="113" t="str">
        <f>IF(C277="","",VLOOKUP(C277,Stock!$A$5:$M$487,13,0))</f>
        <v/>
      </c>
      <c r="P277" s="42">
        <f>IFERROR(VLOOKUP(C277,Stock!$A$5:$M$487,10,0),0)*Journal!J277</f>
        <v>0</v>
      </c>
      <c r="Q277" s="131">
        <f>IFERROR(VLOOKUP(C277,Stock!$A$5:$M$487,10,0),0)*Journal!K277</f>
        <v>0</v>
      </c>
      <c r="R277" s="130">
        <f t="shared" si="9"/>
        <v>0</v>
      </c>
    </row>
    <row r="278" spans="2:18" ht="18" customHeight="1" x14ac:dyDescent="0.2">
      <c r="B278" s="164"/>
      <c r="C278" s="165"/>
      <c r="D278" s="27" t="str">
        <f>IF(C278="","",IFERROR(VLOOKUP(C278,Stock!$A$5:$K$487,2,FALSE),0))</f>
        <v/>
      </c>
      <c r="E278" s="166"/>
      <c r="F278" s="29">
        <f>IFERROR(VLOOKUP(C278,Stock!$A$5:$M$487,10,0),0)*Journal!E278</f>
        <v>0</v>
      </c>
      <c r="G278" s="168"/>
      <c r="H278" s="30">
        <f>IFERROR(VLOOKUP(C278,Stock!$A$5:$K$487,11,FALSE),0)*Journal!$G278</f>
        <v>0</v>
      </c>
      <c r="I278" s="28">
        <f t="shared" si="8"/>
        <v>0</v>
      </c>
      <c r="J278" s="165"/>
      <c r="K278" s="176"/>
      <c r="L278" s="167"/>
      <c r="M278" s="113" t="str">
        <f>IF(C278="","",VLOOKUP(C278,Stock!$A$5:$M$487,13,0))</f>
        <v/>
      </c>
      <c r="P278" s="42">
        <f>IFERROR(VLOOKUP(C278,Stock!$A$5:$M$487,10,0),0)*Journal!J278</f>
        <v>0</v>
      </c>
      <c r="Q278" s="131">
        <f>IFERROR(VLOOKUP(C278,Stock!$A$5:$M$487,10,0),0)*Journal!K278</f>
        <v>0</v>
      </c>
      <c r="R278" s="130">
        <f t="shared" si="9"/>
        <v>0</v>
      </c>
    </row>
    <row r="279" spans="2:18" ht="18" customHeight="1" x14ac:dyDescent="0.2">
      <c r="B279" s="164"/>
      <c r="C279" s="165"/>
      <c r="D279" s="27" t="str">
        <f>IF(C279="","",IFERROR(VLOOKUP(C279,Stock!$A$5:$K$487,2,FALSE),0))</f>
        <v/>
      </c>
      <c r="E279" s="166"/>
      <c r="F279" s="29">
        <f>IFERROR(VLOOKUP(C279,Stock!$A$5:$M$487,10,0),0)*Journal!E279</f>
        <v>0</v>
      </c>
      <c r="G279" s="168"/>
      <c r="H279" s="30">
        <f>IFERROR(VLOOKUP(C279,Stock!$A$5:$K$487,11,FALSE),0)*Journal!$G279</f>
        <v>0</v>
      </c>
      <c r="I279" s="28">
        <f t="shared" si="8"/>
        <v>0</v>
      </c>
      <c r="J279" s="165"/>
      <c r="K279" s="176"/>
      <c r="L279" s="167"/>
      <c r="M279" s="113" t="str">
        <f>IF(C279="","",VLOOKUP(C279,Stock!$A$5:$M$487,13,0))</f>
        <v/>
      </c>
      <c r="P279" s="42">
        <f>IFERROR(VLOOKUP(C279,Stock!$A$5:$M$487,10,0),0)*Journal!J279</f>
        <v>0</v>
      </c>
      <c r="Q279" s="131">
        <f>IFERROR(VLOOKUP(C279,Stock!$A$5:$M$487,10,0),0)*Journal!K279</f>
        <v>0</v>
      </c>
      <c r="R279" s="130">
        <f t="shared" si="9"/>
        <v>0</v>
      </c>
    </row>
    <row r="280" spans="2:18" ht="18" customHeight="1" x14ac:dyDescent="0.2">
      <c r="B280" s="164"/>
      <c r="C280" s="165"/>
      <c r="D280" s="27" t="str">
        <f>IF(C280="","",IFERROR(VLOOKUP(C280,Stock!$A$5:$K$487,2,FALSE),0))</f>
        <v/>
      </c>
      <c r="E280" s="166"/>
      <c r="F280" s="29">
        <f>IFERROR(VLOOKUP(C280,Stock!$A$5:$M$487,10,0),0)*Journal!E280</f>
        <v>0</v>
      </c>
      <c r="G280" s="168"/>
      <c r="H280" s="30">
        <f>IFERROR(VLOOKUP(C280,Stock!$A$5:$K$487,11,FALSE),0)*Journal!$G280</f>
        <v>0</v>
      </c>
      <c r="I280" s="28">
        <f t="shared" si="8"/>
        <v>0</v>
      </c>
      <c r="J280" s="165"/>
      <c r="K280" s="176"/>
      <c r="L280" s="167"/>
      <c r="M280" s="113" t="str">
        <f>IF(C280="","",VLOOKUP(C280,Stock!$A$5:$M$487,13,0))</f>
        <v/>
      </c>
      <c r="P280" s="42">
        <f>IFERROR(VLOOKUP(C280,Stock!$A$5:$M$487,10,0),0)*Journal!J280</f>
        <v>0</v>
      </c>
      <c r="Q280" s="131">
        <f>IFERROR(VLOOKUP(C280,Stock!$A$5:$M$487,10,0),0)*Journal!K280</f>
        <v>0</v>
      </c>
      <c r="R280" s="130">
        <f t="shared" si="9"/>
        <v>0</v>
      </c>
    </row>
    <row r="281" spans="2:18" ht="18" customHeight="1" x14ac:dyDescent="0.2">
      <c r="B281" s="164"/>
      <c r="C281" s="165"/>
      <c r="D281" s="27" t="str">
        <f>IF(C281="","",IFERROR(VLOOKUP(C281,Stock!$A$5:$K$487,2,FALSE),0))</f>
        <v/>
      </c>
      <c r="E281" s="166"/>
      <c r="F281" s="29">
        <f>IFERROR(VLOOKUP(C281,Stock!$A$5:$M$487,10,0),0)*Journal!E281</f>
        <v>0</v>
      </c>
      <c r="G281" s="168"/>
      <c r="H281" s="30">
        <f>IFERROR(VLOOKUP(C281,Stock!$A$5:$K$487,11,FALSE),0)*Journal!$G281</f>
        <v>0</v>
      </c>
      <c r="I281" s="28">
        <f t="shared" si="8"/>
        <v>0</v>
      </c>
      <c r="J281" s="165"/>
      <c r="K281" s="176"/>
      <c r="L281" s="167"/>
      <c r="M281" s="113" t="str">
        <f>IF(C281="","",VLOOKUP(C281,Stock!$A$5:$M$487,13,0))</f>
        <v/>
      </c>
      <c r="P281" s="42">
        <f>IFERROR(VLOOKUP(C281,Stock!$A$5:$M$487,10,0),0)*Journal!J281</f>
        <v>0</v>
      </c>
      <c r="Q281" s="131">
        <f>IFERROR(VLOOKUP(C281,Stock!$A$5:$M$487,10,0),0)*Journal!K281</f>
        <v>0</v>
      </c>
      <c r="R281" s="130">
        <f t="shared" si="9"/>
        <v>0</v>
      </c>
    </row>
    <row r="282" spans="2:18" ht="18" customHeight="1" x14ac:dyDescent="0.2">
      <c r="B282" s="164"/>
      <c r="C282" s="165"/>
      <c r="D282" s="27" t="str">
        <f>IF(C282="","",IFERROR(VLOOKUP(C282,Stock!$A$5:$K$487,2,FALSE),0))</f>
        <v/>
      </c>
      <c r="E282" s="166"/>
      <c r="F282" s="29">
        <f>IFERROR(VLOOKUP(C282,Stock!$A$5:$M$487,10,0),0)*Journal!E282</f>
        <v>0</v>
      </c>
      <c r="G282" s="168"/>
      <c r="H282" s="30">
        <f>IFERROR(VLOOKUP(C282,Stock!$A$5:$K$487,11,FALSE),0)*Journal!$G282</f>
        <v>0</v>
      </c>
      <c r="I282" s="28">
        <f t="shared" si="8"/>
        <v>0</v>
      </c>
      <c r="J282" s="165"/>
      <c r="K282" s="176"/>
      <c r="L282" s="167"/>
      <c r="M282" s="113" t="str">
        <f>IF(C282="","",VLOOKUP(C282,Stock!$A$5:$M$487,13,0))</f>
        <v/>
      </c>
      <c r="P282" s="42">
        <f>IFERROR(VLOOKUP(C282,Stock!$A$5:$M$487,10,0),0)*Journal!J282</f>
        <v>0</v>
      </c>
      <c r="Q282" s="131">
        <f>IFERROR(VLOOKUP(C282,Stock!$A$5:$M$487,10,0),0)*Journal!K282</f>
        <v>0</v>
      </c>
      <c r="R282" s="130">
        <f t="shared" si="9"/>
        <v>0</v>
      </c>
    </row>
    <row r="283" spans="2:18" ht="18" customHeight="1" x14ac:dyDescent="0.2">
      <c r="B283" s="164"/>
      <c r="C283" s="165"/>
      <c r="D283" s="27" t="str">
        <f>IF(C283="","",IFERROR(VLOOKUP(C283,Stock!$A$5:$K$487,2,FALSE),0))</f>
        <v/>
      </c>
      <c r="E283" s="166"/>
      <c r="F283" s="29">
        <f>IFERROR(VLOOKUP(C283,Stock!$A$5:$M$487,10,0),0)*Journal!E283</f>
        <v>0</v>
      </c>
      <c r="G283" s="168"/>
      <c r="H283" s="30">
        <f>IFERROR(VLOOKUP(C283,Stock!$A$5:$K$487,11,FALSE),0)*Journal!$G283</f>
        <v>0</v>
      </c>
      <c r="I283" s="28">
        <f t="shared" si="8"/>
        <v>0</v>
      </c>
      <c r="J283" s="165"/>
      <c r="K283" s="176"/>
      <c r="L283" s="167"/>
      <c r="M283" s="113" t="str">
        <f>IF(C283="","",VLOOKUP(C283,Stock!$A$5:$M$487,13,0))</f>
        <v/>
      </c>
      <c r="P283" s="42">
        <f>IFERROR(VLOOKUP(C283,Stock!$A$5:$M$487,10,0),0)*Journal!J283</f>
        <v>0</v>
      </c>
      <c r="Q283" s="131">
        <f>IFERROR(VLOOKUP(C283,Stock!$A$5:$M$487,10,0),0)*Journal!K283</f>
        <v>0</v>
      </c>
      <c r="R283" s="130">
        <f t="shared" si="9"/>
        <v>0</v>
      </c>
    </row>
    <row r="284" spans="2:18" ht="18" customHeight="1" x14ac:dyDescent="0.2">
      <c r="B284" s="164"/>
      <c r="C284" s="165"/>
      <c r="D284" s="27" t="str">
        <f>IF(C284="","",IFERROR(VLOOKUP(C284,Stock!$A$5:$K$487,2,FALSE),0))</f>
        <v/>
      </c>
      <c r="E284" s="166"/>
      <c r="F284" s="29">
        <f>IFERROR(VLOOKUP(C284,Stock!$A$5:$M$487,10,0),0)*Journal!E284</f>
        <v>0</v>
      </c>
      <c r="G284" s="168"/>
      <c r="H284" s="30">
        <f>IFERROR(VLOOKUP(C284,Stock!$A$5:$K$487,11,FALSE),0)*Journal!$G284</f>
        <v>0</v>
      </c>
      <c r="I284" s="28">
        <f t="shared" si="8"/>
        <v>0</v>
      </c>
      <c r="J284" s="165"/>
      <c r="K284" s="176"/>
      <c r="L284" s="167"/>
      <c r="M284" s="113" t="str">
        <f>IF(C284="","",VLOOKUP(C284,Stock!$A$5:$M$487,13,0))</f>
        <v/>
      </c>
      <c r="P284" s="42">
        <f>IFERROR(VLOOKUP(C284,Stock!$A$5:$M$487,10,0),0)*Journal!J284</f>
        <v>0</v>
      </c>
      <c r="Q284" s="131">
        <f>IFERROR(VLOOKUP(C284,Stock!$A$5:$M$487,10,0),0)*Journal!K284</f>
        <v>0</v>
      </c>
      <c r="R284" s="130">
        <f t="shared" si="9"/>
        <v>0</v>
      </c>
    </row>
    <row r="285" spans="2:18" ht="18" customHeight="1" x14ac:dyDescent="0.2">
      <c r="B285" s="164"/>
      <c r="C285" s="165"/>
      <c r="D285" s="27" t="str">
        <f>IF(C285="","",IFERROR(VLOOKUP(C285,Stock!$A$5:$K$487,2,FALSE),0))</f>
        <v/>
      </c>
      <c r="E285" s="166"/>
      <c r="F285" s="29">
        <f>IFERROR(VLOOKUP(C285,Stock!$A$5:$M$487,10,0),0)*Journal!E285</f>
        <v>0</v>
      </c>
      <c r="G285" s="168"/>
      <c r="H285" s="30">
        <f>IFERROR(VLOOKUP(C285,Stock!$A$5:$K$487,11,FALSE),0)*Journal!$G285</f>
        <v>0</v>
      </c>
      <c r="I285" s="28">
        <f t="shared" si="8"/>
        <v>0</v>
      </c>
      <c r="J285" s="165"/>
      <c r="K285" s="176"/>
      <c r="L285" s="167"/>
      <c r="M285" s="113" t="str">
        <f>IF(C285="","",VLOOKUP(C285,Stock!$A$5:$M$487,13,0))</f>
        <v/>
      </c>
      <c r="P285" s="42">
        <f>IFERROR(VLOOKUP(C285,Stock!$A$5:$M$487,10,0),0)*Journal!J285</f>
        <v>0</v>
      </c>
      <c r="Q285" s="131">
        <f>IFERROR(VLOOKUP(C285,Stock!$A$5:$M$487,10,0),0)*Journal!K285</f>
        <v>0</v>
      </c>
      <c r="R285" s="130">
        <f t="shared" si="9"/>
        <v>0</v>
      </c>
    </row>
    <row r="286" spans="2:18" ht="18" customHeight="1" x14ac:dyDescent="0.2">
      <c r="B286" s="164"/>
      <c r="C286" s="165"/>
      <c r="D286" s="27" t="str">
        <f>IF(C286="","",IFERROR(VLOOKUP(C286,Stock!$A$5:$K$487,2,FALSE),0))</f>
        <v/>
      </c>
      <c r="E286" s="166"/>
      <c r="F286" s="29">
        <f>IFERROR(VLOOKUP(C286,Stock!$A$5:$M$487,10,0),0)*Journal!E286</f>
        <v>0</v>
      </c>
      <c r="G286" s="168"/>
      <c r="H286" s="30">
        <f>IFERROR(VLOOKUP(C286,Stock!$A$5:$K$487,11,FALSE),0)*Journal!$G286</f>
        <v>0</v>
      </c>
      <c r="I286" s="28">
        <f t="shared" si="8"/>
        <v>0</v>
      </c>
      <c r="J286" s="165"/>
      <c r="K286" s="176"/>
      <c r="L286" s="167"/>
      <c r="M286" s="113" t="str">
        <f>IF(C286="","",VLOOKUP(C286,Stock!$A$5:$M$487,13,0))</f>
        <v/>
      </c>
      <c r="P286" s="42">
        <f>IFERROR(VLOOKUP(C286,Stock!$A$5:$M$487,10,0),0)*Journal!J286</f>
        <v>0</v>
      </c>
      <c r="Q286" s="131">
        <f>IFERROR(VLOOKUP(C286,Stock!$A$5:$M$487,10,0),0)*Journal!K286</f>
        <v>0</v>
      </c>
      <c r="R286" s="130">
        <f t="shared" si="9"/>
        <v>0</v>
      </c>
    </row>
    <row r="287" spans="2:18" ht="18" customHeight="1" x14ac:dyDescent="0.2">
      <c r="B287" s="164"/>
      <c r="C287" s="165"/>
      <c r="D287" s="27" t="str">
        <f>IF(C287="","",IFERROR(VLOOKUP(C287,Stock!$A$5:$K$487,2,FALSE),0))</f>
        <v/>
      </c>
      <c r="E287" s="166"/>
      <c r="F287" s="29">
        <f>IFERROR(VLOOKUP(C287,Stock!$A$5:$M$487,10,0),0)*Journal!E287</f>
        <v>0</v>
      </c>
      <c r="G287" s="168"/>
      <c r="H287" s="30">
        <f>IFERROR(VLOOKUP(C287,Stock!$A$5:$K$487,11,FALSE),0)*Journal!$G287</f>
        <v>0</v>
      </c>
      <c r="I287" s="28">
        <f t="shared" si="8"/>
        <v>0</v>
      </c>
      <c r="J287" s="165"/>
      <c r="K287" s="176"/>
      <c r="L287" s="167"/>
      <c r="M287" s="113" t="str">
        <f>IF(C287="","",VLOOKUP(C287,Stock!$A$5:$M$487,13,0))</f>
        <v/>
      </c>
      <c r="P287" s="42">
        <f>IFERROR(VLOOKUP(C287,Stock!$A$5:$M$487,10,0),0)*Journal!J287</f>
        <v>0</v>
      </c>
      <c r="Q287" s="131">
        <f>IFERROR(VLOOKUP(C287,Stock!$A$5:$M$487,10,0),0)*Journal!K287</f>
        <v>0</v>
      </c>
      <c r="R287" s="130">
        <f t="shared" si="9"/>
        <v>0</v>
      </c>
    </row>
    <row r="288" spans="2:18" ht="18" customHeight="1" x14ac:dyDescent="0.2">
      <c r="B288" s="164"/>
      <c r="C288" s="165"/>
      <c r="D288" s="27" t="str">
        <f>IF(C288="","",IFERROR(VLOOKUP(C288,Stock!$A$5:$K$487,2,FALSE),0))</f>
        <v/>
      </c>
      <c r="E288" s="166"/>
      <c r="F288" s="29">
        <f>IFERROR(VLOOKUP(C288,Stock!$A$5:$M$487,10,0),0)*Journal!E288</f>
        <v>0</v>
      </c>
      <c r="G288" s="168"/>
      <c r="H288" s="30">
        <f>IFERROR(VLOOKUP(C288,Stock!$A$5:$K$487,11,FALSE),0)*Journal!$G288</f>
        <v>0</v>
      </c>
      <c r="I288" s="28">
        <f t="shared" si="8"/>
        <v>0</v>
      </c>
      <c r="J288" s="165"/>
      <c r="K288" s="176"/>
      <c r="L288" s="167"/>
      <c r="M288" s="113" t="str">
        <f>IF(C288="","",VLOOKUP(C288,Stock!$A$5:$M$487,13,0))</f>
        <v/>
      </c>
      <c r="P288" s="42">
        <f>IFERROR(VLOOKUP(C288,Stock!$A$5:$M$487,10,0),0)*Journal!J288</f>
        <v>0</v>
      </c>
      <c r="Q288" s="131">
        <f>IFERROR(VLOOKUP(C288,Stock!$A$5:$M$487,10,0),0)*Journal!K288</f>
        <v>0</v>
      </c>
      <c r="R288" s="130">
        <f t="shared" si="9"/>
        <v>0</v>
      </c>
    </row>
    <row r="289" spans="2:18" ht="18" customHeight="1" x14ac:dyDescent="0.2">
      <c r="B289" s="164"/>
      <c r="C289" s="165"/>
      <c r="D289" s="27" t="str">
        <f>IF(C289="","",IFERROR(VLOOKUP(C289,Stock!$A$5:$K$487,2,FALSE),0))</f>
        <v/>
      </c>
      <c r="E289" s="166"/>
      <c r="F289" s="29">
        <f>IFERROR(VLOOKUP(C289,Stock!$A$5:$M$487,10,0),0)*Journal!E289</f>
        <v>0</v>
      </c>
      <c r="G289" s="168"/>
      <c r="H289" s="30">
        <f>IFERROR(VLOOKUP(C289,Stock!$A$5:$K$487,11,FALSE),0)*Journal!$G289</f>
        <v>0</v>
      </c>
      <c r="I289" s="28">
        <f t="shared" si="8"/>
        <v>0</v>
      </c>
      <c r="J289" s="165"/>
      <c r="K289" s="176"/>
      <c r="L289" s="167"/>
      <c r="M289" s="113" t="str">
        <f>IF(C289="","",VLOOKUP(C289,Stock!$A$5:$M$487,13,0))</f>
        <v/>
      </c>
      <c r="P289" s="42">
        <f>IFERROR(VLOOKUP(C289,Stock!$A$5:$M$487,10,0),0)*Journal!J289</f>
        <v>0</v>
      </c>
      <c r="Q289" s="131">
        <f>IFERROR(VLOOKUP(C289,Stock!$A$5:$M$487,10,0),0)*Journal!K289</f>
        <v>0</v>
      </c>
      <c r="R289" s="130">
        <f t="shared" si="9"/>
        <v>0</v>
      </c>
    </row>
    <row r="290" spans="2:18" ht="18" customHeight="1" x14ac:dyDescent="0.2">
      <c r="B290" s="164"/>
      <c r="C290" s="165"/>
      <c r="D290" s="27" t="str">
        <f>IF(C290="","",IFERROR(VLOOKUP(C290,Stock!$A$5:$K$487,2,FALSE),0))</f>
        <v/>
      </c>
      <c r="E290" s="166"/>
      <c r="F290" s="29">
        <f>IFERROR(VLOOKUP(C290,Stock!$A$5:$M$487,10,0),0)*Journal!E290</f>
        <v>0</v>
      </c>
      <c r="G290" s="168"/>
      <c r="H290" s="30">
        <f>IFERROR(VLOOKUP(C290,Stock!$A$5:$K$487,11,FALSE),0)*Journal!$G290</f>
        <v>0</v>
      </c>
      <c r="I290" s="28">
        <f t="shared" si="8"/>
        <v>0</v>
      </c>
      <c r="J290" s="165"/>
      <c r="K290" s="176"/>
      <c r="L290" s="167"/>
      <c r="M290" s="113" t="str">
        <f>IF(C290="","",VLOOKUP(C290,Stock!$A$5:$M$487,13,0))</f>
        <v/>
      </c>
      <c r="P290" s="42">
        <f>IFERROR(VLOOKUP(C290,Stock!$A$5:$M$487,10,0),0)*Journal!J290</f>
        <v>0</v>
      </c>
      <c r="Q290" s="131">
        <f>IFERROR(VLOOKUP(C290,Stock!$A$5:$M$487,10,0),0)*Journal!K290</f>
        <v>0</v>
      </c>
      <c r="R290" s="130">
        <f t="shared" si="9"/>
        <v>0</v>
      </c>
    </row>
    <row r="291" spans="2:18" ht="18" customHeight="1" x14ac:dyDescent="0.2">
      <c r="B291" s="164"/>
      <c r="C291" s="165"/>
      <c r="D291" s="27" t="str">
        <f>IF(C291="","",IFERROR(VLOOKUP(C291,Stock!$A$5:$K$487,2,FALSE),0))</f>
        <v/>
      </c>
      <c r="E291" s="166"/>
      <c r="F291" s="29">
        <f>IFERROR(VLOOKUP(C291,Stock!$A$5:$M$487,10,0),0)*Journal!E291</f>
        <v>0</v>
      </c>
      <c r="G291" s="168"/>
      <c r="H291" s="30">
        <f>IFERROR(VLOOKUP(C291,Stock!$A$5:$K$487,11,FALSE),0)*Journal!$G291</f>
        <v>0</v>
      </c>
      <c r="I291" s="28">
        <f t="shared" si="8"/>
        <v>0</v>
      </c>
      <c r="J291" s="165"/>
      <c r="K291" s="176"/>
      <c r="L291" s="167"/>
      <c r="M291" s="113" t="str">
        <f>IF(C291="","",VLOOKUP(C291,Stock!$A$5:$M$487,13,0))</f>
        <v/>
      </c>
      <c r="P291" s="42">
        <f>IFERROR(VLOOKUP(C291,Stock!$A$5:$M$487,10,0),0)*Journal!J291</f>
        <v>0</v>
      </c>
      <c r="Q291" s="131">
        <f>IFERROR(VLOOKUP(C291,Stock!$A$5:$M$487,10,0),0)*Journal!K291</f>
        <v>0</v>
      </c>
      <c r="R291" s="130">
        <f t="shared" si="9"/>
        <v>0</v>
      </c>
    </row>
    <row r="292" spans="2:18" ht="18" customHeight="1" x14ac:dyDescent="0.2">
      <c r="B292" s="164"/>
      <c r="C292" s="165"/>
      <c r="D292" s="27" t="str">
        <f>IF(C292="","",IFERROR(VLOOKUP(C292,Stock!$A$5:$K$487,2,FALSE),0))</f>
        <v/>
      </c>
      <c r="E292" s="166"/>
      <c r="F292" s="29">
        <f>IFERROR(VLOOKUP(C292,Stock!$A$5:$M$487,10,0),0)*Journal!E292</f>
        <v>0</v>
      </c>
      <c r="G292" s="168"/>
      <c r="H292" s="30">
        <f>IFERROR(VLOOKUP(C292,Stock!$A$5:$K$487,11,FALSE),0)*Journal!$G292</f>
        <v>0</v>
      </c>
      <c r="I292" s="28">
        <f t="shared" si="8"/>
        <v>0</v>
      </c>
      <c r="J292" s="165"/>
      <c r="K292" s="176"/>
      <c r="L292" s="167"/>
      <c r="M292" s="113" t="str">
        <f>IF(C292="","",VLOOKUP(C292,Stock!$A$5:$M$487,13,0))</f>
        <v/>
      </c>
      <c r="P292" s="42">
        <f>IFERROR(VLOOKUP(C292,Stock!$A$5:$M$487,10,0),0)*Journal!J292</f>
        <v>0</v>
      </c>
      <c r="Q292" s="131">
        <f>IFERROR(VLOOKUP(C292,Stock!$A$5:$M$487,10,0),0)*Journal!K292</f>
        <v>0</v>
      </c>
      <c r="R292" s="130">
        <f t="shared" si="9"/>
        <v>0</v>
      </c>
    </row>
    <row r="293" spans="2:18" ht="18" customHeight="1" x14ac:dyDescent="0.2">
      <c r="B293" s="164"/>
      <c r="C293" s="165"/>
      <c r="D293" s="27" t="str">
        <f>IF(C293="","",IFERROR(VLOOKUP(C293,Stock!$A$5:$K$487,2,FALSE),0))</f>
        <v/>
      </c>
      <c r="E293" s="166"/>
      <c r="F293" s="29">
        <f>IFERROR(VLOOKUP(C293,Stock!$A$5:$M$487,10,0),0)*Journal!E293</f>
        <v>0</v>
      </c>
      <c r="G293" s="168"/>
      <c r="H293" s="30">
        <f>IFERROR(VLOOKUP(C293,Stock!$A$5:$K$487,11,FALSE),0)*Journal!$G293</f>
        <v>0</v>
      </c>
      <c r="I293" s="28">
        <f t="shared" si="8"/>
        <v>0</v>
      </c>
      <c r="J293" s="165"/>
      <c r="K293" s="176"/>
      <c r="L293" s="167"/>
      <c r="M293" s="113" t="str">
        <f>IF(C293="","",VLOOKUP(C293,Stock!$A$5:$M$487,13,0))</f>
        <v/>
      </c>
      <c r="P293" s="42">
        <f>IFERROR(VLOOKUP(C293,Stock!$A$5:$M$487,10,0),0)*Journal!J293</f>
        <v>0</v>
      </c>
      <c r="Q293" s="131">
        <f>IFERROR(VLOOKUP(C293,Stock!$A$5:$M$487,10,0),0)*Journal!K293</f>
        <v>0</v>
      </c>
      <c r="R293" s="130">
        <f t="shared" si="9"/>
        <v>0</v>
      </c>
    </row>
    <row r="294" spans="2:18" ht="18" customHeight="1" x14ac:dyDescent="0.2">
      <c r="B294" s="164"/>
      <c r="C294" s="165"/>
      <c r="D294" s="27" t="str">
        <f>IF(C294="","",IFERROR(VLOOKUP(C294,Stock!$A$5:$K$487,2,FALSE),0))</f>
        <v/>
      </c>
      <c r="E294" s="166"/>
      <c r="F294" s="29">
        <f>IFERROR(VLOOKUP(C294,Stock!$A$5:$M$487,10,0),0)*Journal!E294</f>
        <v>0</v>
      </c>
      <c r="G294" s="168"/>
      <c r="H294" s="30">
        <f>IFERROR(VLOOKUP(C294,Stock!$A$5:$K$487,11,FALSE),0)*Journal!$G294</f>
        <v>0</v>
      </c>
      <c r="I294" s="28">
        <f t="shared" si="8"/>
        <v>0</v>
      </c>
      <c r="J294" s="165"/>
      <c r="K294" s="176"/>
      <c r="L294" s="167"/>
      <c r="M294" s="113" t="str">
        <f>IF(C294="","",VLOOKUP(C294,Stock!$A$5:$M$487,13,0))</f>
        <v/>
      </c>
      <c r="P294" s="42">
        <f>IFERROR(VLOOKUP(C294,Stock!$A$5:$M$487,10,0),0)*Journal!J294</f>
        <v>0</v>
      </c>
      <c r="Q294" s="131">
        <f>IFERROR(VLOOKUP(C294,Stock!$A$5:$M$487,10,0),0)*Journal!K294</f>
        <v>0</v>
      </c>
      <c r="R294" s="130">
        <f t="shared" si="9"/>
        <v>0</v>
      </c>
    </row>
    <row r="295" spans="2:18" ht="18" customHeight="1" x14ac:dyDescent="0.2">
      <c r="B295" s="164"/>
      <c r="C295" s="165"/>
      <c r="D295" s="27" t="str">
        <f>IF(C295="","",IFERROR(VLOOKUP(C295,Stock!$A$5:$K$487,2,FALSE),0))</f>
        <v/>
      </c>
      <c r="E295" s="166"/>
      <c r="F295" s="29">
        <f>IFERROR(VLOOKUP(C295,Stock!$A$5:$M$487,10,0),0)*Journal!E295</f>
        <v>0</v>
      </c>
      <c r="G295" s="168"/>
      <c r="H295" s="30">
        <f>IFERROR(VLOOKUP(C295,Stock!$A$5:$K$487,11,FALSE),0)*Journal!$G295</f>
        <v>0</v>
      </c>
      <c r="I295" s="28">
        <f t="shared" si="8"/>
        <v>0</v>
      </c>
      <c r="J295" s="165"/>
      <c r="K295" s="176"/>
      <c r="L295" s="167"/>
      <c r="M295" s="113" t="str">
        <f>IF(C295="","",VLOOKUP(C295,Stock!$A$5:$M$487,13,0))</f>
        <v/>
      </c>
      <c r="P295" s="42">
        <f>IFERROR(VLOOKUP(C295,Stock!$A$5:$M$487,10,0),0)*Journal!J295</f>
        <v>0</v>
      </c>
      <c r="Q295" s="131">
        <f>IFERROR(VLOOKUP(C295,Stock!$A$5:$M$487,10,0),0)*Journal!K295</f>
        <v>0</v>
      </c>
      <c r="R295" s="130">
        <f t="shared" si="9"/>
        <v>0</v>
      </c>
    </row>
    <row r="296" spans="2:18" ht="18" customHeight="1" x14ac:dyDescent="0.2">
      <c r="B296" s="164"/>
      <c r="C296" s="165"/>
      <c r="D296" s="27" t="str">
        <f>IF(C296="","",IFERROR(VLOOKUP(C296,Stock!$A$5:$K$487,2,FALSE),0))</f>
        <v/>
      </c>
      <c r="E296" s="166"/>
      <c r="F296" s="29">
        <f>IFERROR(VLOOKUP(C296,Stock!$A$5:$M$487,10,0),0)*Journal!E296</f>
        <v>0</v>
      </c>
      <c r="G296" s="168"/>
      <c r="H296" s="30">
        <f>IFERROR(VLOOKUP(C296,Stock!$A$5:$K$487,11,FALSE),0)*Journal!$G296</f>
        <v>0</v>
      </c>
      <c r="I296" s="28">
        <f t="shared" si="8"/>
        <v>0</v>
      </c>
      <c r="J296" s="165"/>
      <c r="K296" s="176"/>
      <c r="L296" s="167"/>
      <c r="M296" s="113" t="str">
        <f>IF(C296="","",VLOOKUP(C296,Stock!$A$5:$M$487,13,0))</f>
        <v/>
      </c>
      <c r="P296" s="42">
        <f>IFERROR(VLOOKUP(C296,Stock!$A$5:$M$487,10,0),0)*Journal!J296</f>
        <v>0</v>
      </c>
      <c r="Q296" s="131">
        <f>IFERROR(VLOOKUP(C296,Stock!$A$5:$M$487,10,0),0)*Journal!K296</f>
        <v>0</v>
      </c>
      <c r="R296" s="130">
        <f t="shared" si="9"/>
        <v>0</v>
      </c>
    </row>
    <row r="297" spans="2:18" ht="18" customHeight="1" x14ac:dyDescent="0.2">
      <c r="B297" s="164"/>
      <c r="C297" s="165"/>
      <c r="D297" s="27" t="str">
        <f>IF(C297="","",IFERROR(VLOOKUP(C297,Stock!$A$5:$K$487,2,FALSE),0))</f>
        <v/>
      </c>
      <c r="E297" s="166"/>
      <c r="F297" s="29">
        <f>IFERROR(VLOOKUP(C297,Stock!$A$5:$M$487,10,0),0)*Journal!E297</f>
        <v>0</v>
      </c>
      <c r="G297" s="168"/>
      <c r="H297" s="30">
        <f>IFERROR(VLOOKUP(C297,Stock!$A$5:$K$487,11,FALSE),0)*Journal!$G297</f>
        <v>0</v>
      </c>
      <c r="I297" s="28">
        <f t="shared" si="8"/>
        <v>0</v>
      </c>
      <c r="J297" s="165"/>
      <c r="K297" s="176"/>
      <c r="L297" s="167"/>
      <c r="M297" s="113" t="str">
        <f>IF(C297="","",VLOOKUP(C297,Stock!$A$5:$M$487,13,0))</f>
        <v/>
      </c>
      <c r="P297" s="42">
        <f>IFERROR(VLOOKUP(C297,Stock!$A$5:$M$487,10,0),0)*Journal!J297</f>
        <v>0</v>
      </c>
      <c r="Q297" s="131">
        <f>IFERROR(VLOOKUP(C297,Stock!$A$5:$M$487,10,0),0)*Journal!K297</f>
        <v>0</v>
      </c>
      <c r="R297" s="130">
        <f t="shared" si="9"/>
        <v>0</v>
      </c>
    </row>
    <row r="298" spans="2:18" ht="18" customHeight="1" x14ac:dyDescent="0.2">
      <c r="B298" s="164"/>
      <c r="C298" s="165"/>
      <c r="D298" s="27" t="str">
        <f>IF(C298="","",IFERROR(VLOOKUP(C298,Stock!$A$5:$K$487,2,FALSE),0))</f>
        <v/>
      </c>
      <c r="E298" s="166"/>
      <c r="F298" s="29">
        <f>IFERROR(VLOOKUP(C298,Stock!$A$5:$M$487,10,0),0)*Journal!E298</f>
        <v>0</v>
      </c>
      <c r="G298" s="168"/>
      <c r="H298" s="30">
        <f>IFERROR(VLOOKUP(C298,Stock!$A$5:$K$487,11,FALSE),0)*Journal!$G298</f>
        <v>0</v>
      </c>
      <c r="I298" s="28">
        <f t="shared" si="8"/>
        <v>0</v>
      </c>
      <c r="J298" s="165"/>
      <c r="K298" s="176"/>
      <c r="L298" s="167"/>
      <c r="M298" s="113" t="str">
        <f>IF(C298="","",VLOOKUP(C298,Stock!$A$5:$M$487,13,0))</f>
        <v/>
      </c>
      <c r="P298" s="42">
        <f>IFERROR(VLOOKUP(C298,Stock!$A$5:$M$487,10,0),0)*Journal!J298</f>
        <v>0</v>
      </c>
      <c r="Q298" s="131">
        <f>IFERROR(VLOOKUP(C298,Stock!$A$5:$M$487,10,0),0)*Journal!K298</f>
        <v>0</v>
      </c>
      <c r="R298" s="130">
        <f t="shared" si="9"/>
        <v>0</v>
      </c>
    </row>
    <row r="299" spans="2:18" ht="18" customHeight="1" x14ac:dyDescent="0.2">
      <c r="B299" s="164"/>
      <c r="C299" s="165"/>
      <c r="D299" s="27" t="str">
        <f>IF(C299="","",IFERROR(VLOOKUP(C299,Stock!$A$5:$K$487,2,FALSE),0))</f>
        <v/>
      </c>
      <c r="E299" s="166"/>
      <c r="F299" s="29">
        <f>IFERROR(VLOOKUP(C299,Stock!$A$5:$M$487,10,0),0)*Journal!E299</f>
        <v>0</v>
      </c>
      <c r="G299" s="168"/>
      <c r="H299" s="30">
        <f>IFERROR(VLOOKUP(C299,Stock!$A$5:$K$487,11,FALSE),0)*Journal!$G299</f>
        <v>0</v>
      </c>
      <c r="I299" s="28">
        <f t="shared" si="8"/>
        <v>0</v>
      </c>
      <c r="J299" s="165"/>
      <c r="K299" s="176"/>
      <c r="L299" s="167"/>
      <c r="M299" s="113" t="str">
        <f>IF(C299="","",VLOOKUP(C299,Stock!$A$5:$M$487,13,0))</f>
        <v/>
      </c>
      <c r="P299" s="42">
        <f>IFERROR(VLOOKUP(C299,Stock!$A$5:$M$487,10,0),0)*Journal!J299</f>
        <v>0</v>
      </c>
      <c r="Q299" s="131">
        <f>IFERROR(VLOOKUP(C299,Stock!$A$5:$M$487,10,0),0)*Journal!K299</f>
        <v>0</v>
      </c>
      <c r="R299" s="130">
        <f t="shared" si="9"/>
        <v>0</v>
      </c>
    </row>
    <row r="300" spans="2:18" ht="18" customHeight="1" x14ac:dyDescent="0.2">
      <c r="B300" s="164"/>
      <c r="C300" s="165"/>
      <c r="D300" s="27" t="str">
        <f>IF(C300="","",IFERROR(VLOOKUP(C300,Stock!$A$5:$K$487,2,FALSE),0))</f>
        <v/>
      </c>
      <c r="E300" s="166"/>
      <c r="F300" s="29">
        <f>IFERROR(VLOOKUP(C300,Stock!$A$5:$M$487,10,0),0)*Journal!E300</f>
        <v>0</v>
      </c>
      <c r="G300" s="168"/>
      <c r="H300" s="30">
        <f>IFERROR(VLOOKUP(C300,Stock!$A$5:$K$487,11,FALSE),0)*Journal!$G300</f>
        <v>0</v>
      </c>
      <c r="I300" s="28">
        <f t="shared" si="8"/>
        <v>0</v>
      </c>
      <c r="J300" s="165"/>
      <c r="K300" s="176"/>
      <c r="L300" s="167"/>
      <c r="M300" s="113" t="str">
        <f>IF(C300="","",VLOOKUP(C300,Stock!$A$5:$M$487,13,0))</f>
        <v/>
      </c>
      <c r="P300" s="42">
        <f>IFERROR(VLOOKUP(C300,Stock!$A$5:$M$487,10,0),0)*Journal!J300</f>
        <v>0</v>
      </c>
      <c r="Q300" s="131">
        <f>IFERROR(VLOOKUP(C300,Stock!$A$5:$M$487,10,0),0)*Journal!K300</f>
        <v>0</v>
      </c>
      <c r="R300" s="130">
        <f t="shared" si="9"/>
        <v>0</v>
      </c>
    </row>
    <row r="301" spans="2:18" ht="18" customHeight="1" x14ac:dyDescent="0.2">
      <c r="B301" s="164"/>
      <c r="C301" s="165"/>
      <c r="D301" s="27" t="str">
        <f>IF(C301="","",IFERROR(VLOOKUP(C301,Stock!$A$5:$K$487,2,FALSE),0))</f>
        <v/>
      </c>
      <c r="E301" s="166"/>
      <c r="F301" s="29">
        <f>IFERROR(VLOOKUP(C301,Stock!$A$5:$M$487,10,0),0)*Journal!E301</f>
        <v>0</v>
      </c>
      <c r="G301" s="168"/>
      <c r="H301" s="30">
        <f>IFERROR(VLOOKUP(C301,Stock!$A$5:$K$487,11,FALSE),0)*Journal!$G301</f>
        <v>0</v>
      </c>
      <c r="I301" s="28">
        <f t="shared" si="8"/>
        <v>0</v>
      </c>
      <c r="J301" s="165"/>
      <c r="K301" s="176"/>
      <c r="L301" s="167"/>
      <c r="M301" s="113" t="str">
        <f>IF(C301="","",VLOOKUP(C301,Stock!$A$5:$M$487,13,0))</f>
        <v/>
      </c>
      <c r="P301" s="42">
        <f>IFERROR(VLOOKUP(C301,Stock!$A$5:$M$487,10,0),0)*Journal!J301</f>
        <v>0</v>
      </c>
      <c r="Q301" s="131">
        <f>IFERROR(VLOOKUP(C301,Stock!$A$5:$M$487,10,0),0)*Journal!K301</f>
        <v>0</v>
      </c>
      <c r="R301" s="130">
        <f t="shared" si="9"/>
        <v>0</v>
      </c>
    </row>
    <row r="302" spans="2:18" ht="18" customHeight="1" x14ac:dyDescent="0.2">
      <c r="B302" s="164"/>
      <c r="C302" s="165"/>
      <c r="D302" s="27" t="str">
        <f>IF(C302="","",IFERROR(VLOOKUP(C302,Stock!$A$5:$K$487,2,FALSE),0))</f>
        <v/>
      </c>
      <c r="E302" s="166"/>
      <c r="F302" s="29">
        <f>IFERROR(VLOOKUP(C302,Stock!$A$5:$M$487,10,0),0)*Journal!E302</f>
        <v>0</v>
      </c>
      <c r="G302" s="168"/>
      <c r="H302" s="30">
        <f>IFERROR(VLOOKUP(C302,Stock!$A$5:$K$487,11,FALSE),0)*Journal!$G302</f>
        <v>0</v>
      </c>
      <c r="I302" s="28">
        <f t="shared" si="8"/>
        <v>0</v>
      </c>
      <c r="J302" s="165"/>
      <c r="K302" s="176"/>
      <c r="L302" s="167"/>
      <c r="M302" s="113" t="str">
        <f>IF(C302="","",VLOOKUP(C302,Stock!$A$5:$M$487,13,0))</f>
        <v/>
      </c>
      <c r="P302" s="42">
        <f>IFERROR(VLOOKUP(C302,Stock!$A$5:$M$487,10,0),0)*Journal!J302</f>
        <v>0</v>
      </c>
      <c r="Q302" s="131">
        <f>IFERROR(VLOOKUP(C302,Stock!$A$5:$M$487,10,0),0)*Journal!K302</f>
        <v>0</v>
      </c>
      <c r="R302" s="130">
        <f t="shared" si="9"/>
        <v>0</v>
      </c>
    </row>
    <row r="303" spans="2:18" ht="18" customHeight="1" x14ac:dyDescent="0.2">
      <c r="B303" s="164"/>
      <c r="C303" s="165"/>
      <c r="D303" s="27" t="str">
        <f>IF(C303="","",IFERROR(VLOOKUP(C303,Stock!$A$5:$K$487,2,FALSE),0))</f>
        <v/>
      </c>
      <c r="E303" s="166"/>
      <c r="F303" s="29">
        <f>IFERROR(VLOOKUP(C303,Stock!$A$5:$M$487,10,0),0)*Journal!E303</f>
        <v>0</v>
      </c>
      <c r="G303" s="168"/>
      <c r="H303" s="30">
        <f>IFERROR(VLOOKUP(C303,Stock!$A$5:$K$487,11,FALSE),0)*Journal!$G303</f>
        <v>0</v>
      </c>
      <c r="I303" s="28">
        <f t="shared" si="8"/>
        <v>0</v>
      </c>
      <c r="J303" s="165"/>
      <c r="K303" s="176"/>
      <c r="L303" s="167"/>
      <c r="M303" s="113" t="str">
        <f>IF(C303="","",VLOOKUP(C303,Stock!$A$5:$M$487,13,0))</f>
        <v/>
      </c>
      <c r="P303" s="42">
        <f>IFERROR(VLOOKUP(C303,Stock!$A$5:$M$487,10,0),0)*Journal!J303</f>
        <v>0</v>
      </c>
      <c r="Q303" s="131">
        <f>IFERROR(VLOOKUP(C303,Stock!$A$5:$M$487,10,0),0)*Journal!K303</f>
        <v>0</v>
      </c>
      <c r="R303" s="130">
        <f t="shared" si="9"/>
        <v>0</v>
      </c>
    </row>
    <row r="304" spans="2:18" ht="18" customHeight="1" x14ac:dyDescent="0.2">
      <c r="B304" s="164"/>
      <c r="C304" s="165"/>
      <c r="D304" s="27" t="str">
        <f>IF(C304="","",IFERROR(VLOOKUP(C304,Stock!$A$5:$K$487,2,FALSE),0))</f>
        <v/>
      </c>
      <c r="E304" s="166"/>
      <c r="F304" s="29">
        <f>IFERROR(VLOOKUP(C304,Stock!$A$5:$M$487,10,0),0)*Journal!E304</f>
        <v>0</v>
      </c>
      <c r="G304" s="168"/>
      <c r="H304" s="30">
        <f>IFERROR(VLOOKUP(C304,Stock!$A$5:$K$487,11,FALSE),0)*Journal!$G304</f>
        <v>0</v>
      </c>
      <c r="I304" s="28">
        <f t="shared" si="8"/>
        <v>0</v>
      </c>
      <c r="J304" s="165"/>
      <c r="K304" s="176"/>
      <c r="L304" s="167"/>
      <c r="M304" s="113" t="str">
        <f>IF(C304="","",VLOOKUP(C304,Stock!$A$5:$M$487,13,0))</f>
        <v/>
      </c>
      <c r="P304" s="42">
        <f>IFERROR(VLOOKUP(C304,Stock!$A$5:$M$487,10,0),0)*Journal!J304</f>
        <v>0</v>
      </c>
      <c r="Q304" s="131">
        <f>IFERROR(VLOOKUP(C304,Stock!$A$5:$M$487,10,0),0)*Journal!K304</f>
        <v>0</v>
      </c>
      <c r="R304" s="130">
        <f t="shared" si="9"/>
        <v>0</v>
      </c>
    </row>
    <row r="305" spans="2:18" ht="18" customHeight="1" x14ac:dyDescent="0.2">
      <c r="B305" s="164"/>
      <c r="C305" s="165"/>
      <c r="D305" s="27" t="str">
        <f>IF(C305="","",IFERROR(VLOOKUP(C305,Stock!$A$5:$K$487,2,FALSE),0))</f>
        <v/>
      </c>
      <c r="E305" s="166"/>
      <c r="F305" s="29">
        <f>IFERROR(VLOOKUP(C305,Stock!$A$5:$M$487,10,0),0)*Journal!E305</f>
        <v>0</v>
      </c>
      <c r="G305" s="168"/>
      <c r="H305" s="30">
        <f>IFERROR(VLOOKUP(C305,Stock!$A$5:$K$487,11,FALSE),0)*Journal!$G305</f>
        <v>0</v>
      </c>
      <c r="I305" s="28">
        <f t="shared" si="8"/>
        <v>0</v>
      </c>
      <c r="J305" s="165"/>
      <c r="K305" s="176"/>
      <c r="L305" s="167"/>
      <c r="M305" s="113" t="str">
        <f>IF(C305="","",VLOOKUP(C305,Stock!$A$5:$M$487,13,0))</f>
        <v/>
      </c>
      <c r="P305" s="42">
        <f>IFERROR(VLOOKUP(C305,Stock!$A$5:$M$487,10,0),0)*Journal!J305</f>
        <v>0</v>
      </c>
      <c r="Q305" s="131">
        <f>IFERROR(VLOOKUP(C305,Stock!$A$5:$M$487,10,0),0)*Journal!K305</f>
        <v>0</v>
      </c>
      <c r="R305" s="130">
        <f t="shared" si="9"/>
        <v>0</v>
      </c>
    </row>
    <row r="306" spans="2:18" ht="18" customHeight="1" x14ac:dyDescent="0.2">
      <c r="B306" s="164"/>
      <c r="C306" s="165"/>
      <c r="D306" s="27" t="str">
        <f>IF(C306="","",IFERROR(VLOOKUP(C306,Stock!$A$5:$K$487,2,FALSE),0))</f>
        <v/>
      </c>
      <c r="E306" s="166"/>
      <c r="F306" s="29">
        <f>IFERROR(VLOOKUP(C306,Stock!$A$5:$M$487,10,0),0)*Journal!E306</f>
        <v>0</v>
      </c>
      <c r="G306" s="168"/>
      <c r="H306" s="30">
        <f>IFERROR(VLOOKUP(C306,Stock!$A$5:$K$487,11,FALSE),0)*Journal!$G306</f>
        <v>0</v>
      </c>
      <c r="I306" s="28">
        <f t="shared" si="8"/>
        <v>0</v>
      </c>
      <c r="J306" s="165"/>
      <c r="K306" s="176"/>
      <c r="L306" s="167"/>
      <c r="M306" s="113" t="str">
        <f>IF(C306="","",VLOOKUP(C306,Stock!$A$5:$M$487,13,0))</f>
        <v/>
      </c>
      <c r="P306" s="42">
        <f>IFERROR(VLOOKUP(C306,Stock!$A$5:$M$487,10,0),0)*Journal!J306</f>
        <v>0</v>
      </c>
      <c r="Q306" s="131">
        <f>IFERROR(VLOOKUP(C306,Stock!$A$5:$M$487,10,0),0)*Journal!K306</f>
        <v>0</v>
      </c>
      <c r="R306" s="130">
        <f t="shared" si="9"/>
        <v>0</v>
      </c>
    </row>
    <row r="307" spans="2:18" ht="18" customHeight="1" x14ac:dyDescent="0.2">
      <c r="B307" s="164"/>
      <c r="C307" s="165"/>
      <c r="D307" s="27" t="str">
        <f>IF(C307="","",IFERROR(VLOOKUP(C307,Stock!$A$5:$K$487,2,FALSE),0))</f>
        <v/>
      </c>
      <c r="E307" s="166"/>
      <c r="F307" s="29">
        <f>IFERROR(VLOOKUP(C307,Stock!$A$5:$M$487,10,0),0)*Journal!E307</f>
        <v>0</v>
      </c>
      <c r="G307" s="168"/>
      <c r="H307" s="30">
        <f>IFERROR(VLOOKUP(C307,Stock!$A$5:$K$487,11,FALSE),0)*Journal!$G307</f>
        <v>0</v>
      </c>
      <c r="I307" s="28">
        <f t="shared" si="8"/>
        <v>0</v>
      </c>
      <c r="J307" s="165"/>
      <c r="K307" s="176"/>
      <c r="L307" s="167"/>
      <c r="M307" s="113" t="str">
        <f>IF(C307="","",VLOOKUP(C307,Stock!$A$5:$M$487,13,0))</f>
        <v/>
      </c>
      <c r="P307" s="42">
        <f>IFERROR(VLOOKUP(C307,Stock!$A$5:$M$487,10,0),0)*Journal!J307</f>
        <v>0</v>
      </c>
      <c r="Q307" s="131">
        <f>IFERROR(VLOOKUP(C307,Stock!$A$5:$M$487,10,0),0)*Journal!K307</f>
        <v>0</v>
      </c>
      <c r="R307" s="130">
        <f t="shared" si="9"/>
        <v>0</v>
      </c>
    </row>
    <row r="308" spans="2:18" ht="18" customHeight="1" x14ac:dyDescent="0.2">
      <c r="B308" s="164"/>
      <c r="C308" s="165"/>
      <c r="D308" s="27" t="str">
        <f>IF(C308="","",IFERROR(VLOOKUP(C308,Stock!$A$5:$K$487,2,FALSE),0))</f>
        <v/>
      </c>
      <c r="E308" s="166"/>
      <c r="F308" s="29">
        <f>IFERROR(VLOOKUP(C308,Stock!$A$5:$M$487,10,0),0)*Journal!E308</f>
        <v>0</v>
      </c>
      <c r="G308" s="168"/>
      <c r="H308" s="30">
        <f>IFERROR(VLOOKUP(C308,Stock!$A$5:$K$487,11,FALSE),0)*Journal!$G308</f>
        <v>0</v>
      </c>
      <c r="I308" s="28">
        <f t="shared" si="8"/>
        <v>0</v>
      </c>
      <c r="J308" s="165"/>
      <c r="K308" s="176"/>
      <c r="L308" s="167"/>
      <c r="M308" s="113" t="str">
        <f>IF(C308="","",VLOOKUP(C308,Stock!$A$5:$M$487,13,0))</f>
        <v/>
      </c>
      <c r="P308" s="42">
        <f>IFERROR(VLOOKUP(C308,Stock!$A$5:$M$487,10,0),0)*Journal!J308</f>
        <v>0</v>
      </c>
      <c r="Q308" s="131">
        <f>IFERROR(VLOOKUP(C308,Stock!$A$5:$M$487,10,0),0)*Journal!K308</f>
        <v>0</v>
      </c>
      <c r="R308" s="130">
        <f t="shared" si="9"/>
        <v>0</v>
      </c>
    </row>
    <row r="309" spans="2:18" ht="18" customHeight="1" x14ac:dyDescent="0.2">
      <c r="B309" s="164"/>
      <c r="C309" s="165"/>
      <c r="D309" s="27" t="str">
        <f>IF(C309="","",IFERROR(VLOOKUP(C309,Stock!$A$5:$K$487,2,FALSE),0))</f>
        <v/>
      </c>
      <c r="E309" s="166"/>
      <c r="F309" s="29">
        <f>IFERROR(VLOOKUP(C309,Stock!$A$5:$M$487,10,0),0)*Journal!E309</f>
        <v>0</v>
      </c>
      <c r="G309" s="168"/>
      <c r="H309" s="30">
        <f>IFERROR(VLOOKUP(C309,Stock!$A$5:$K$487,11,FALSE),0)*Journal!$G309</f>
        <v>0</v>
      </c>
      <c r="I309" s="28">
        <f t="shared" si="8"/>
        <v>0</v>
      </c>
      <c r="J309" s="165"/>
      <c r="K309" s="176"/>
      <c r="L309" s="167"/>
      <c r="M309" s="113" t="str">
        <f>IF(C309="","",VLOOKUP(C309,Stock!$A$5:$M$487,13,0))</f>
        <v/>
      </c>
      <c r="P309" s="42">
        <f>IFERROR(VLOOKUP(C309,Stock!$A$5:$M$487,10,0),0)*Journal!J309</f>
        <v>0</v>
      </c>
      <c r="Q309" s="131">
        <f>IFERROR(VLOOKUP(C309,Stock!$A$5:$M$487,10,0),0)*Journal!K309</f>
        <v>0</v>
      </c>
      <c r="R309" s="130">
        <f t="shared" si="9"/>
        <v>0</v>
      </c>
    </row>
    <row r="310" spans="2:18" ht="18" customHeight="1" x14ac:dyDescent="0.2">
      <c r="B310" s="164"/>
      <c r="C310" s="165"/>
      <c r="D310" s="27" t="str">
        <f>IF(C310="","",IFERROR(VLOOKUP(C310,Stock!$A$5:$K$487,2,FALSE),0))</f>
        <v/>
      </c>
      <c r="E310" s="166"/>
      <c r="F310" s="29">
        <f>IFERROR(VLOOKUP(C310,Stock!$A$5:$M$487,10,0),0)*Journal!E310</f>
        <v>0</v>
      </c>
      <c r="G310" s="168"/>
      <c r="H310" s="30">
        <f>IFERROR(VLOOKUP(C310,Stock!$A$5:$K$487,11,FALSE),0)*Journal!$G310</f>
        <v>0</v>
      </c>
      <c r="I310" s="28">
        <f t="shared" si="8"/>
        <v>0</v>
      </c>
      <c r="J310" s="165"/>
      <c r="K310" s="176"/>
      <c r="L310" s="167"/>
      <c r="M310" s="113" t="str">
        <f>IF(C310="","",VLOOKUP(C310,Stock!$A$5:$M$487,13,0))</f>
        <v/>
      </c>
      <c r="P310" s="42">
        <f>IFERROR(VLOOKUP(C310,Stock!$A$5:$M$487,10,0),0)*Journal!J310</f>
        <v>0</v>
      </c>
      <c r="Q310" s="131">
        <f>IFERROR(VLOOKUP(C310,Stock!$A$5:$M$487,10,0),0)*Journal!K310</f>
        <v>0</v>
      </c>
      <c r="R310" s="130">
        <f t="shared" si="9"/>
        <v>0</v>
      </c>
    </row>
    <row r="311" spans="2:18" ht="18" customHeight="1" x14ac:dyDescent="0.2">
      <c r="B311" s="164"/>
      <c r="C311" s="165"/>
      <c r="D311" s="27" t="str">
        <f>IF(C311="","",IFERROR(VLOOKUP(C311,Stock!$A$5:$K$487,2,FALSE),0))</f>
        <v/>
      </c>
      <c r="E311" s="166"/>
      <c r="F311" s="29">
        <f>IFERROR(VLOOKUP(C311,Stock!$A$5:$M$487,10,0),0)*Journal!E311</f>
        <v>0</v>
      </c>
      <c r="G311" s="168"/>
      <c r="H311" s="30">
        <f>IFERROR(VLOOKUP(C311,Stock!$A$5:$K$487,11,FALSE),0)*Journal!$G311</f>
        <v>0</v>
      </c>
      <c r="I311" s="28">
        <f t="shared" si="8"/>
        <v>0</v>
      </c>
      <c r="J311" s="165"/>
      <c r="K311" s="176"/>
      <c r="L311" s="167"/>
      <c r="M311" s="113" t="str">
        <f>IF(C311="","",VLOOKUP(C311,Stock!$A$5:$M$487,13,0))</f>
        <v/>
      </c>
      <c r="P311" s="42">
        <f>IFERROR(VLOOKUP(C311,Stock!$A$5:$M$487,10,0),0)*Journal!J311</f>
        <v>0</v>
      </c>
      <c r="Q311" s="131">
        <f>IFERROR(VLOOKUP(C311,Stock!$A$5:$M$487,10,0),0)*Journal!K311</f>
        <v>0</v>
      </c>
      <c r="R311" s="130">
        <f t="shared" si="9"/>
        <v>0</v>
      </c>
    </row>
    <row r="312" spans="2:18" ht="18" customHeight="1" x14ac:dyDescent="0.2">
      <c r="B312" s="164"/>
      <c r="C312" s="165"/>
      <c r="D312" s="27" t="str">
        <f>IF(C312="","",IFERROR(VLOOKUP(C312,Stock!$A$5:$K$487,2,FALSE),0))</f>
        <v/>
      </c>
      <c r="E312" s="166"/>
      <c r="F312" s="29">
        <f>IFERROR(VLOOKUP(C312,Stock!$A$5:$M$487,10,0),0)*Journal!E312</f>
        <v>0</v>
      </c>
      <c r="G312" s="168"/>
      <c r="H312" s="30">
        <f>IFERROR(VLOOKUP(C312,Stock!$A$5:$K$487,11,FALSE),0)*Journal!$G312</f>
        <v>0</v>
      </c>
      <c r="I312" s="28">
        <f t="shared" si="8"/>
        <v>0</v>
      </c>
      <c r="J312" s="165"/>
      <c r="K312" s="176"/>
      <c r="L312" s="167"/>
      <c r="M312" s="113" t="str">
        <f>IF(C312="","",VLOOKUP(C312,Stock!$A$5:$M$487,13,0))</f>
        <v/>
      </c>
      <c r="P312" s="42">
        <f>IFERROR(VLOOKUP(C312,Stock!$A$5:$M$487,10,0),0)*Journal!J312</f>
        <v>0</v>
      </c>
      <c r="Q312" s="131">
        <f>IFERROR(VLOOKUP(C312,Stock!$A$5:$M$487,10,0),0)*Journal!K312</f>
        <v>0</v>
      </c>
      <c r="R312" s="130">
        <f t="shared" si="9"/>
        <v>0</v>
      </c>
    </row>
    <row r="313" spans="2:18" ht="18" customHeight="1" x14ac:dyDescent="0.2">
      <c r="B313" s="164"/>
      <c r="C313" s="165"/>
      <c r="D313" s="27" t="str">
        <f>IF(C313="","",IFERROR(VLOOKUP(C313,Stock!$A$5:$K$487,2,FALSE),0))</f>
        <v/>
      </c>
      <c r="E313" s="166"/>
      <c r="F313" s="29">
        <f>IFERROR(VLOOKUP(C313,Stock!$A$5:$M$487,10,0),0)*Journal!E313</f>
        <v>0</v>
      </c>
      <c r="G313" s="168"/>
      <c r="H313" s="30">
        <f>IFERROR(VLOOKUP(C313,Stock!$A$5:$K$487,11,FALSE),0)*Journal!$G313</f>
        <v>0</v>
      </c>
      <c r="I313" s="28">
        <f t="shared" si="8"/>
        <v>0</v>
      </c>
      <c r="J313" s="165"/>
      <c r="K313" s="176"/>
      <c r="L313" s="167"/>
      <c r="M313" s="113" t="str">
        <f>IF(C313="","",VLOOKUP(C313,Stock!$A$5:$M$487,13,0))</f>
        <v/>
      </c>
      <c r="P313" s="42">
        <f>IFERROR(VLOOKUP(C313,Stock!$A$5:$M$487,10,0),0)*Journal!J313</f>
        <v>0</v>
      </c>
      <c r="Q313" s="131">
        <f>IFERROR(VLOOKUP(C313,Stock!$A$5:$M$487,10,0),0)*Journal!K313</f>
        <v>0</v>
      </c>
      <c r="R313" s="130">
        <f t="shared" si="9"/>
        <v>0</v>
      </c>
    </row>
    <row r="314" spans="2:18" ht="18" customHeight="1" x14ac:dyDescent="0.2">
      <c r="B314" s="164"/>
      <c r="C314" s="165"/>
      <c r="D314" s="27" t="str">
        <f>IF(C314="","",IFERROR(VLOOKUP(C314,Stock!$A$5:$K$487,2,FALSE),0))</f>
        <v/>
      </c>
      <c r="E314" s="166"/>
      <c r="F314" s="29">
        <f>IFERROR(VLOOKUP(C314,Stock!$A$5:$M$487,10,0),0)*Journal!E314</f>
        <v>0</v>
      </c>
      <c r="G314" s="168"/>
      <c r="H314" s="30">
        <f>IFERROR(VLOOKUP(C314,Stock!$A$5:$K$487,11,FALSE),0)*Journal!$G314</f>
        <v>0</v>
      </c>
      <c r="I314" s="28">
        <f t="shared" si="8"/>
        <v>0</v>
      </c>
      <c r="J314" s="165"/>
      <c r="K314" s="176"/>
      <c r="L314" s="167"/>
      <c r="M314" s="113" t="str">
        <f>IF(C314="","",VLOOKUP(C314,Stock!$A$5:$M$487,13,0))</f>
        <v/>
      </c>
      <c r="P314" s="42">
        <f>IFERROR(VLOOKUP(C314,Stock!$A$5:$M$487,10,0),0)*Journal!J314</f>
        <v>0</v>
      </c>
      <c r="Q314" s="131">
        <f>IFERROR(VLOOKUP(C314,Stock!$A$5:$M$487,10,0),0)*Journal!K314</f>
        <v>0</v>
      </c>
      <c r="R314" s="130">
        <f t="shared" si="9"/>
        <v>0</v>
      </c>
    </row>
    <row r="315" spans="2:18" ht="18" customHeight="1" x14ac:dyDescent="0.2">
      <c r="B315" s="164"/>
      <c r="C315" s="165"/>
      <c r="D315" s="27" t="str">
        <f>IF(C315="","",IFERROR(VLOOKUP(C315,Stock!$A$5:$K$487,2,FALSE),0))</f>
        <v/>
      </c>
      <c r="E315" s="166"/>
      <c r="F315" s="29">
        <f>IFERROR(VLOOKUP(C315,Stock!$A$5:$M$487,10,0),0)*Journal!E315</f>
        <v>0</v>
      </c>
      <c r="G315" s="168"/>
      <c r="H315" s="30">
        <f>IFERROR(VLOOKUP(C315,Stock!$A$5:$K$487,11,FALSE),0)*Journal!$G315</f>
        <v>0</v>
      </c>
      <c r="I315" s="28">
        <f t="shared" si="8"/>
        <v>0</v>
      </c>
      <c r="J315" s="165"/>
      <c r="K315" s="176"/>
      <c r="L315" s="167"/>
      <c r="M315" s="113" t="str">
        <f>IF(C315="","",VLOOKUP(C315,Stock!$A$5:$M$487,13,0))</f>
        <v/>
      </c>
      <c r="P315" s="42">
        <f>IFERROR(VLOOKUP(C315,Stock!$A$5:$M$487,10,0),0)*Journal!J315</f>
        <v>0</v>
      </c>
      <c r="Q315" s="131">
        <f>IFERROR(VLOOKUP(C315,Stock!$A$5:$M$487,10,0),0)*Journal!K315</f>
        <v>0</v>
      </c>
      <c r="R315" s="130">
        <f t="shared" si="9"/>
        <v>0</v>
      </c>
    </row>
    <row r="316" spans="2:18" ht="18" customHeight="1" x14ac:dyDescent="0.2">
      <c r="B316" s="164"/>
      <c r="C316" s="165"/>
      <c r="D316" s="27" t="str">
        <f>IF(C316="","",IFERROR(VLOOKUP(C316,Stock!$A$5:$K$487,2,FALSE),0))</f>
        <v/>
      </c>
      <c r="E316" s="166"/>
      <c r="F316" s="29">
        <f>IFERROR(VLOOKUP(C316,Stock!$A$5:$M$487,10,0),0)*Journal!E316</f>
        <v>0</v>
      </c>
      <c r="G316" s="168"/>
      <c r="H316" s="30">
        <f>IFERROR(VLOOKUP(C316,Stock!$A$5:$K$487,11,FALSE),0)*Journal!$G316</f>
        <v>0</v>
      </c>
      <c r="I316" s="28">
        <f t="shared" si="8"/>
        <v>0</v>
      </c>
      <c r="J316" s="165"/>
      <c r="K316" s="176"/>
      <c r="L316" s="167"/>
      <c r="M316" s="113" t="str">
        <f>IF(C316="","",VLOOKUP(C316,Stock!$A$5:$M$487,13,0))</f>
        <v/>
      </c>
      <c r="P316" s="42">
        <f>IFERROR(VLOOKUP(C316,Stock!$A$5:$M$487,10,0),0)*Journal!J316</f>
        <v>0</v>
      </c>
      <c r="Q316" s="131">
        <f>IFERROR(VLOOKUP(C316,Stock!$A$5:$M$487,10,0),0)*Journal!K316</f>
        <v>0</v>
      </c>
      <c r="R316" s="130">
        <f t="shared" si="9"/>
        <v>0</v>
      </c>
    </row>
    <row r="317" spans="2:18" ht="18" customHeight="1" x14ac:dyDescent="0.2">
      <c r="B317" s="164"/>
      <c r="C317" s="165"/>
      <c r="D317" s="27" t="str">
        <f>IF(C317="","",IFERROR(VLOOKUP(C317,Stock!$A$5:$K$487,2,FALSE),0))</f>
        <v/>
      </c>
      <c r="E317" s="166"/>
      <c r="F317" s="29">
        <f>IFERROR(VLOOKUP(C317,Stock!$A$5:$M$487,10,0),0)*Journal!E317</f>
        <v>0</v>
      </c>
      <c r="G317" s="168"/>
      <c r="H317" s="30">
        <f>IFERROR(VLOOKUP(C317,Stock!$A$5:$K$487,11,FALSE),0)*Journal!$G317</f>
        <v>0</v>
      </c>
      <c r="I317" s="28">
        <f t="shared" si="8"/>
        <v>0</v>
      </c>
      <c r="J317" s="165"/>
      <c r="K317" s="176"/>
      <c r="L317" s="167"/>
      <c r="M317" s="113" t="str">
        <f>IF(C317="","",VLOOKUP(C317,Stock!$A$5:$M$487,13,0))</f>
        <v/>
      </c>
      <c r="P317" s="42">
        <f>IFERROR(VLOOKUP(C317,Stock!$A$5:$M$487,10,0),0)*Journal!J317</f>
        <v>0</v>
      </c>
      <c r="Q317" s="131">
        <f>IFERROR(VLOOKUP(C317,Stock!$A$5:$M$487,10,0),0)*Journal!K317</f>
        <v>0</v>
      </c>
      <c r="R317" s="130">
        <f t="shared" si="9"/>
        <v>0</v>
      </c>
    </row>
    <row r="318" spans="2:18" ht="18" customHeight="1" x14ac:dyDescent="0.2">
      <c r="B318" s="164"/>
      <c r="C318" s="165"/>
      <c r="D318" s="27" t="str">
        <f>IF(C318="","",IFERROR(VLOOKUP(C318,Stock!$A$5:$K$487,2,FALSE),0))</f>
        <v/>
      </c>
      <c r="E318" s="166"/>
      <c r="F318" s="29">
        <f>IFERROR(VLOOKUP(C318,Stock!$A$5:$M$487,10,0),0)*Journal!E318</f>
        <v>0</v>
      </c>
      <c r="G318" s="168"/>
      <c r="H318" s="30">
        <f>IFERROR(VLOOKUP(C318,Stock!$A$5:$K$487,11,FALSE),0)*Journal!$G318</f>
        <v>0</v>
      </c>
      <c r="I318" s="28">
        <f t="shared" si="8"/>
        <v>0</v>
      </c>
      <c r="J318" s="165"/>
      <c r="K318" s="176"/>
      <c r="L318" s="167"/>
      <c r="M318" s="113" t="str">
        <f>IF(C318="","",VLOOKUP(C318,Stock!$A$5:$M$487,13,0))</f>
        <v/>
      </c>
      <c r="P318" s="42">
        <f>IFERROR(VLOOKUP(C318,Stock!$A$5:$M$487,10,0),0)*Journal!J318</f>
        <v>0</v>
      </c>
      <c r="Q318" s="131">
        <f>IFERROR(VLOOKUP(C318,Stock!$A$5:$M$487,10,0),0)*Journal!K318</f>
        <v>0</v>
      </c>
      <c r="R318" s="130">
        <f t="shared" si="9"/>
        <v>0</v>
      </c>
    </row>
    <row r="319" spans="2:18" ht="18" customHeight="1" x14ac:dyDescent="0.2">
      <c r="B319" s="164"/>
      <c r="C319" s="165"/>
      <c r="D319" s="27" t="str">
        <f>IF(C319="","",IFERROR(VLOOKUP(C319,Stock!$A$5:$K$487,2,FALSE),0))</f>
        <v/>
      </c>
      <c r="E319" s="166"/>
      <c r="F319" s="29">
        <f>IFERROR(VLOOKUP(C319,Stock!$A$5:$M$487,10,0),0)*Journal!E319</f>
        <v>0</v>
      </c>
      <c r="G319" s="168"/>
      <c r="H319" s="30">
        <f>IFERROR(VLOOKUP(C319,Stock!$A$5:$K$487,11,FALSE),0)*Journal!$G319</f>
        <v>0</v>
      </c>
      <c r="I319" s="28">
        <f t="shared" si="8"/>
        <v>0</v>
      </c>
      <c r="J319" s="165"/>
      <c r="K319" s="176"/>
      <c r="L319" s="167"/>
      <c r="M319" s="113" t="str">
        <f>IF(C319="","",VLOOKUP(C319,Stock!$A$5:$M$487,13,0))</f>
        <v/>
      </c>
      <c r="P319" s="42">
        <f>IFERROR(VLOOKUP(C319,Stock!$A$5:$M$487,10,0),0)*Journal!J319</f>
        <v>0</v>
      </c>
      <c r="Q319" s="131">
        <f>IFERROR(VLOOKUP(C319,Stock!$A$5:$M$487,10,0),0)*Journal!K319</f>
        <v>0</v>
      </c>
      <c r="R319" s="130">
        <f t="shared" si="9"/>
        <v>0</v>
      </c>
    </row>
    <row r="320" spans="2:18" ht="18" customHeight="1" x14ac:dyDescent="0.2">
      <c r="B320" s="164"/>
      <c r="C320" s="165"/>
      <c r="D320" s="27" t="str">
        <f>IF(C320="","",IFERROR(VLOOKUP(C320,Stock!$A$5:$K$487,2,FALSE),0))</f>
        <v/>
      </c>
      <c r="E320" s="166"/>
      <c r="F320" s="29">
        <f>IFERROR(VLOOKUP(C320,Stock!$A$5:$M$487,10,0),0)*Journal!E320</f>
        <v>0</v>
      </c>
      <c r="G320" s="168"/>
      <c r="H320" s="30">
        <f>IFERROR(VLOOKUP(C320,Stock!$A$5:$K$487,11,FALSE),0)*Journal!$G320</f>
        <v>0</v>
      </c>
      <c r="I320" s="28">
        <f t="shared" si="8"/>
        <v>0</v>
      </c>
      <c r="J320" s="165"/>
      <c r="K320" s="176"/>
      <c r="L320" s="167"/>
      <c r="M320" s="113" t="str">
        <f>IF(C320="","",VLOOKUP(C320,Stock!$A$5:$M$487,13,0))</f>
        <v/>
      </c>
      <c r="P320" s="42">
        <f>IFERROR(VLOOKUP(C320,Stock!$A$5:$M$487,10,0),0)*Journal!J320</f>
        <v>0</v>
      </c>
      <c r="Q320" s="131">
        <f>IFERROR(VLOOKUP(C320,Stock!$A$5:$M$487,10,0),0)*Journal!K320</f>
        <v>0</v>
      </c>
      <c r="R320" s="130">
        <f t="shared" si="9"/>
        <v>0</v>
      </c>
    </row>
    <row r="321" spans="2:18" ht="18" customHeight="1" x14ac:dyDescent="0.2">
      <c r="B321" s="164"/>
      <c r="C321" s="165"/>
      <c r="D321" s="27" t="str">
        <f>IF(C321="","",IFERROR(VLOOKUP(C321,Stock!$A$5:$K$487,2,FALSE),0))</f>
        <v/>
      </c>
      <c r="E321" s="166"/>
      <c r="F321" s="29">
        <f>IFERROR(VLOOKUP(C321,Stock!$A$5:$M$487,10,0),0)*Journal!E321</f>
        <v>0</v>
      </c>
      <c r="G321" s="168"/>
      <c r="H321" s="30">
        <f>IFERROR(VLOOKUP(C321,Stock!$A$5:$K$487,11,FALSE),0)*Journal!$G321</f>
        <v>0</v>
      </c>
      <c r="I321" s="28">
        <f t="shared" si="8"/>
        <v>0</v>
      </c>
      <c r="J321" s="165"/>
      <c r="K321" s="176"/>
      <c r="L321" s="167"/>
      <c r="M321" s="113" t="str">
        <f>IF(C321="","",VLOOKUP(C321,Stock!$A$5:$M$487,13,0))</f>
        <v/>
      </c>
      <c r="P321" s="42">
        <f>IFERROR(VLOOKUP(C321,Stock!$A$5:$M$487,10,0),0)*Journal!J321</f>
        <v>0</v>
      </c>
      <c r="Q321" s="131">
        <f>IFERROR(VLOOKUP(C321,Stock!$A$5:$M$487,10,0),0)*Journal!K321</f>
        <v>0</v>
      </c>
      <c r="R321" s="130">
        <f t="shared" si="9"/>
        <v>0</v>
      </c>
    </row>
    <row r="322" spans="2:18" ht="18" customHeight="1" x14ac:dyDescent="0.2">
      <c r="B322" s="164"/>
      <c r="C322" s="165"/>
      <c r="D322" s="27" t="str">
        <f>IF(C322="","",IFERROR(VLOOKUP(C322,Stock!$A$5:$K$487,2,FALSE),0))</f>
        <v/>
      </c>
      <c r="E322" s="166"/>
      <c r="F322" s="29">
        <f>IFERROR(VLOOKUP(C322,Stock!$A$5:$M$487,10,0),0)*Journal!E322</f>
        <v>0</v>
      </c>
      <c r="G322" s="168"/>
      <c r="H322" s="30">
        <f>IFERROR(VLOOKUP(C322,Stock!$A$5:$K$487,11,FALSE),0)*Journal!$G322</f>
        <v>0</v>
      </c>
      <c r="I322" s="28">
        <f t="shared" si="8"/>
        <v>0</v>
      </c>
      <c r="J322" s="165"/>
      <c r="K322" s="176"/>
      <c r="L322" s="167"/>
      <c r="M322" s="113" t="str">
        <f>IF(C322="","",VLOOKUP(C322,Stock!$A$5:$M$487,13,0))</f>
        <v/>
      </c>
      <c r="P322" s="42">
        <f>IFERROR(VLOOKUP(C322,Stock!$A$5:$M$487,10,0),0)*Journal!J322</f>
        <v>0</v>
      </c>
      <c r="Q322" s="131">
        <f>IFERROR(VLOOKUP(C322,Stock!$A$5:$M$487,10,0),0)*Journal!K322</f>
        <v>0</v>
      </c>
      <c r="R322" s="130">
        <f t="shared" si="9"/>
        <v>0</v>
      </c>
    </row>
    <row r="323" spans="2:18" ht="18" customHeight="1" x14ac:dyDescent="0.2">
      <c r="B323" s="164"/>
      <c r="C323" s="165"/>
      <c r="D323" s="27" t="str">
        <f>IF(C323="","",IFERROR(VLOOKUP(C323,Stock!$A$5:$K$487,2,FALSE),0))</f>
        <v/>
      </c>
      <c r="E323" s="166"/>
      <c r="F323" s="29">
        <f>IFERROR(VLOOKUP(C323,Stock!$A$5:$M$487,10,0),0)*Journal!E323</f>
        <v>0</v>
      </c>
      <c r="G323" s="168"/>
      <c r="H323" s="30">
        <f>IFERROR(VLOOKUP(C323,Stock!$A$5:$K$487,11,FALSE),0)*Journal!$G323</f>
        <v>0</v>
      </c>
      <c r="I323" s="28">
        <f t="shared" si="8"/>
        <v>0</v>
      </c>
      <c r="J323" s="165"/>
      <c r="K323" s="176"/>
      <c r="L323" s="167"/>
      <c r="M323" s="113" t="str">
        <f>IF(C323="","",VLOOKUP(C323,Stock!$A$5:$M$487,13,0))</f>
        <v/>
      </c>
      <c r="P323" s="42">
        <f>IFERROR(VLOOKUP(C323,Stock!$A$5:$M$487,10,0),0)*Journal!J323</f>
        <v>0</v>
      </c>
      <c r="Q323" s="131">
        <f>IFERROR(VLOOKUP(C323,Stock!$A$5:$M$487,10,0),0)*Journal!K323</f>
        <v>0</v>
      </c>
      <c r="R323" s="130">
        <f t="shared" si="9"/>
        <v>0</v>
      </c>
    </row>
    <row r="324" spans="2:18" ht="18" customHeight="1" x14ac:dyDescent="0.2">
      <c r="B324" s="164"/>
      <c r="C324" s="165"/>
      <c r="D324" s="27" t="str">
        <f>IF(C324="","",IFERROR(VLOOKUP(C324,Stock!$A$5:$K$487,2,FALSE),0))</f>
        <v/>
      </c>
      <c r="E324" s="166"/>
      <c r="F324" s="29">
        <f>IFERROR(VLOOKUP(C324,Stock!$A$5:$M$487,10,0),0)*Journal!E324</f>
        <v>0</v>
      </c>
      <c r="G324" s="168"/>
      <c r="H324" s="30">
        <f>IFERROR(VLOOKUP(C324,Stock!$A$5:$K$487,11,FALSE),0)*Journal!$G324</f>
        <v>0</v>
      </c>
      <c r="I324" s="28">
        <f t="shared" si="8"/>
        <v>0</v>
      </c>
      <c r="J324" s="165"/>
      <c r="K324" s="176"/>
      <c r="L324" s="167"/>
      <c r="M324" s="113" t="str">
        <f>IF(C324="","",VLOOKUP(C324,Stock!$A$5:$M$487,13,0))</f>
        <v/>
      </c>
      <c r="P324" s="42">
        <f>IFERROR(VLOOKUP(C324,Stock!$A$5:$M$487,10,0),0)*Journal!J324</f>
        <v>0</v>
      </c>
      <c r="Q324" s="131">
        <f>IFERROR(VLOOKUP(C324,Stock!$A$5:$M$487,10,0),0)*Journal!K324</f>
        <v>0</v>
      </c>
      <c r="R324" s="130">
        <f t="shared" si="9"/>
        <v>0</v>
      </c>
    </row>
    <row r="325" spans="2:18" ht="18" customHeight="1" x14ac:dyDescent="0.2">
      <c r="B325" s="164"/>
      <c r="C325" s="165"/>
      <c r="D325" s="27" t="str">
        <f>IF(C325="","",IFERROR(VLOOKUP(C325,Stock!$A$5:$K$487,2,FALSE),0))</f>
        <v/>
      </c>
      <c r="E325" s="166"/>
      <c r="F325" s="29">
        <f>IFERROR(VLOOKUP(C325,Stock!$A$5:$M$487,10,0),0)*Journal!E325</f>
        <v>0</v>
      </c>
      <c r="G325" s="168"/>
      <c r="H325" s="30">
        <f>IFERROR(VLOOKUP(C325,Stock!$A$5:$K$487,11,FALSE),0)*Journal!$G325</f>
        <v>0</v>
      </c>
      <c r="I325" s="28">
        <f t="shared" si="8"/>
        <v>0</v>
      </c>
      <c r="J325" s="165"/>
      <c r="K325" s="176"/>
      <c r="L325" s="167"/>
      <c r="M325" s="113" t="str">
        <f>IF(C325="","",VLOOKUP(C325,Stock!$A$5:$M$487,13,0))</f>
        <v/>
      </c>
      <c r="P325" s="42">
        <f>IFERROR(VLOOKUP(C325,Stock!$A$5:$M$487,10,0),0)*Journal!J325</f>
        <v>0</v>
      </c>
      <c r="Q325" s="131">
        <f>IFERROR(VLOOKUP(C325,Stock!$A$5:$M$487,10,0),0)*Journal!K325</f>
        <v>0</v>
      </c>
      <c r="R325" s="130">
        <f t="shared" si="9"/>
        <v>0</v>
      </c>
    </row>
    <row r="326" spans="2:18" ht="18" customHeight="1" x14ac:dyDescent="0.2">
      <c r="B326" s="164"/>
      <c r="C326" s="165"/>
      <c r="D326" s="27" t="str">
        <f>IF(C326="","",IFERROR(VLOOKUP(C326,Stock!$A$5:$K$487,2,FALSE),0))</f>
        <v/>
      </c>
      <c r="E326" s="166"/>
      <c r="F326" s="29">
        <f>IFERROR(VLOOKUP(C326,Stock!$A$5:$M$487,10,0),0)*Journal!E326</f>
        <v>0</v>
      </c>
      <c r="G326" s="168"/>
      <c r="H326" s="30">
        <f>IFERROR(VLOOKUP(C326,Stock!$A$5:$K$487,11,FALSE),0)*Journal!$G326</f>
        <v>0</v>
      </c>
      <c r="I326" s="28">
        <f t="shared" si="8"/>
        <v>0</v>
      </c>
      <c r="J326" s="165"/>
      <c r="K326" s="176"/>
      <c r="L326" s="167"/>
      <c r="M326" s="113" t="str">
        <f>IF(C326="","",VLOOKUP(C326,Stock!$A$5:$M$487,13,0))</f>
        <v/>
      </c>
      <c r="P326" s="42">
        <f>IFERROR(VLOOKUP(C326,Stock!$A$5:$M$487,10,0),0)*Journal!J326</f>
        <v>0</v>
      </c>
      <c r="Q326" s="131">
        <f>IFERROR(VLOOKUP(C326,Stock!$A$5:$M$487,10,0),0)*Journal!K326</f>
        <v>0</v>
      </c>
      <c r="R326" s="130">
        <f t="shared" si="9"/>
        <v>0</v>
      </c>
    </row>
    <row r="327" spans="2:18" ht="18" customHeight="1" x14ac:dyDescent="0.2">
      <c r="B327" s="164"/>
      <c r="C327" s="165"/>
      <c r="D327" s="27" t="str">
        <f>IF(C327="","",IFERROR(VLOOKUP(C327,Stock!$A$5:$K$487,2,FALSE),0))</f>
        <v/>
      </c>
      <c r="E327" s="166"/>
      <c r="F327" s="29">
        <f>IFERROR(VLOOKUP(C327,Stock!$A$5:$M$487,10,0),0)*Journal!E327</f>
        <v>0</v>
      </c>
      <c r="G327" s="168"/>
      <c r="H327" s="30">
        <f>IFERROR(VLOOKUP(C327,Stock!$A$5:$K$487,11,FALSE),0)*Journal!$G327</f>
        <v>0</v>
      </c>
      <c r="I327" s="28">
        <f t="shared" si="8"/>
        <v>0</v>
      </c>
      <c r="J327" s="165"/>
      <c r="K327" s="176"/>
      <c r="L327" s="167"/>
      <c r="M327" s="113" t="str">
        <f>IF(C327="","",VLOOKUP(C327,Stock!$A$5:$M$487,13,0))</f>
        <v/>
      </c>
      <c r="P327" s="42">
        <f>IFERROR(VLOOKUP(C327,Stock!$A$5:$M$487,10,0),0)*Journal!J327</f>
        <v>0</v>
      </c>
      <c r="Q327" s="131">
        <f>IFERROR(VLOOKUP(C327,Stock!$A$5:$M$487,10,0),0)*Journal!K327</f>
        <v>0</v>
      </c>
      <c r="R327" s="130">
        <f t="shared" si="9"/>
        <v>0</v>
      </c>
    </row>
    <row r="328" spans="2:18" ht="18" customHeight="1" x14ac:dyDescent="0.2">
      <c r="B328" s="164"/>
      <c r="C328" s="165"/>
      <c r="D328" s="27" t="str">
        <f>IF(C328="","",IFERROR(VLOOKUP(C328,Stock!$A$5:$K$487,2,FALSE),0))</f>
        <v/>
      </c>
      <c r="E328" s="166"/>
      <c r="F328" s="29">
        <f>IFERROR(VLOOKUP(C328,Stock!$A$5:$M$487,10,0),0)*Journal!E328</f>
        <v>0</v>
      </c>
      <c r="G328" s="168"/>
      <c r="H328" s="30">
        <f>IFERROR(VLOOKUP(C328,Stock!$A$5:$K$487,11,FALSE),0)*Journal!$G328</f>
        <v>0</v>
      </c>
      <c r="I328" s="28">
        <f t="shared" si="8"/>
        <v>0</v>
      </c>
      <c r="J328" s="165"/>
      <c r="K328" s="176"/>
      <c r="L328" s="167"/>
      <c r="M328" s="113" t="str">
        <f>IF(C328="","",VLOOKUP(C328,Stock!$A$5:$M$487,13,0))</f>
        <v/>
      </c>
      <c r="P328" s="42">
        <f>IFERROR(VLOOKUP(C328,Stock!$A$5:$M$487,10,0),0)*Journal!J328</f>
        <v>0</v>
      </c>
      <c r="Q328" s="131">
        <f>IFERROR(VLOOKUP(C328,Stock!$A$5:$M$487,10,0),0)*Journal!K328</f>
        <v>0</v>
      </c>
      <c r="R328" s="130">
        <f t="shared" si="9"/>
        <v>0</v>
      </c>
    </row>
    <row r="329" spans="2:18" ht="18" customHeight="1" x14ac:dyDescent="0.2">
      <c r="B329" s="164"/>
      <c r="C329" s="165"/>
      <c r="D329" s="27" t="str">
        <f>IF(C329="","",IFERROR(VLOOKUP(C329,Stock!$A$5:$K$487,2,FALSE),0))</f>
        <v/>
      </c>
      <c r="E329" s="166"/>
      <c r="F329" s="29">
        <f>IFERROR(VLOOKUP(C329,Stock!$A$5:$M$487,10,0),0)*Journal!E329</f>
        <v>0</v>
      </c>
      <c r="G329" s="168"/>
      <c r="H329" s="30">
        <f>IFERROR(VLOOKUP(C329,Stock!$A$5:$K$487,11,FALSE),0)*Journal!$G329</f>
        <v>0</v>
      </c>
      <c r="I329" s="28">
        <f t="shared" si="8"/>
        <v>0</v>
      </c>
      <c r="J329" s="165"/>
      <c r="K329" s="176"/>
      <c r="L329" s="167"/>
      <c r="M329" s="113" t="str">
        <f>IF(C329="","",VLOOKUP(C329,Stock!$A$5:$M$487,13,0))</f>
        <v/>
      </c>
      <c r="P329" s="42">
        <f>IFERROR(VLOOKUP(C329,Stock!$A$5:$M$487,10,0),0)*Journal!J329</f>
        <v>0</v>
      </c>
      <c r="Q329" s="131">
        <f>IFERROR(VLOOKUP(C329,Stock!$A$5:$M$487,10,0),0)*Journal!K329</f>
        <v>0</v>
      </c>
      <c r="R329" s="130">
        <f t="shared" si="9"/>
        <v>0</v>
      </c>
    </row>
    <row r="330" spans="2:18" ht="18" customHeight="1" x14ac:dyDescent="0.2">
      <c r="B330" s="164"/>
      <c r="C330" s="165"/>
      <c r="D330" s="27" t="str">
        <f>IF(C330="","",IFERROR(VLOOKUP(C330,Stock!$A$5:$K$487,2,FALSE),0))</f>
        <v/>
      </c>
      <c r="E330" s="166"/>
      <c r="F330" s="29">
        <f>IFERROR(VLOOKUP(C330,Stock!$A$5:$M$487,10,0),0)*Journal!E330</f>
        <v>0</v>
      </c>
      <c r="G330" s="168"/>
      <c r="H330" s="30">
        <f>IFERROR(VLOOKUP(C330,Stock!$A$5:$K$487,11,FALSE),0)*Journal!$G330</f>
        <v>0</v>
      </c>
      <c r="I330" s="28">
        <f t="shared" ref="I330:I393" si="10">E330+G330</f>
        <v>0</v>
      </c>
      <c r="J330" s="165"/>
      <c r="K330" s="176"/>
      <c r="L330" s="167"/>
      <c r="M330" s="113" t="str">
        <f>IF(C330="","",VLOOKUP(C330,Stock!$A$5:$M$487,13,0))</f>
        <v/>
      </c>
      <c r="P330" s="42">
        <f>IFERROR(VLOOKUP(C330,Stock!$A$5:$M$487,10,0),0)*Journal!J330</f>
        <v>0</v>
      </c>
      <c r="Q330" s="131">
        <f>IFERROR(VLOOKUP(C330,Stock!$A$5:$M$487,10,0),0)*Journal!K330</f>
        <v>0</v>
      </c>
      <c r="R330" s="130">
        <f t="shared" ref="R330:R393" si="11">E330+G330</f>
        <v>0</v>
      </c>
    </row>
    <row r="331" spans="2:18" ht="18" customHeight="1" x14ac:dyDescent="0.2">
      <c r="B331" s="164"/>
      <c r="C331" s="165"/>
      <c r="D331" s="27" t="str">
        <f>IF(C331="","",IFERROR(VLOOKUP(C331,Stock!$A$5:$K$487,2,FALSE),0))</f>
        <v/>
      </c>
      <c r="E331" s="166"/>
      <c r="F331" s="29">
        <f>IFERROR(VLOOKUP(C331,Stock!$A$5:$M$487,10,0),0)*Journal!E331</f>
        <v>0</v>
      </c>
      <c r="G331" s="168"/>
      <c r="H331" s="30">
        <f>IFERROR(VLOOKUP(C331,Stock!$A$5:$K$487,11,FALSE),0)*Journal!$G331</f>
        <v>0</v>
      </c>
      <c r="I331" s="28">
        <f t="shared" si="10"/>
        <v>0</v>
      </c>
      <c r="J331" s="165"/>
      <c r="K331" s="176"/>
      <c r="L331" s="167"/>
      <c r="M331" s="113" t="str">
        <f>IF(C331="","",VLOOKUP(C331,Stock!$A$5:$M$487,13,0))</f>
        <v/>
      </c>
      <c r="P331" s="42">
        <f>IFERROR(VLOOKUP(C331,Stock!$A$5:$M$487,10,0),0)*Journal!J331</f>
        <v>0</v>
      </c>
      <c r="Q331" s="131">
        <f>IFERROR(VLOOKUP(C331,Stock!$A$5:$M$487,10,0),0)*Journal!K331</f>
        <v>0</v>
      </c>
      <c r="R331" s="130">
        <f t="shared" si="11"/>
        <v>0</v>
      </c>
    </row>
    <row r="332" spans="2:18" ht="18" customHeight="1" x14ac:dyDescent="0.2">
      <c r="B332" s="164"/>
      <c r="C332" s="165"/>
      <c r="D332" s="27" t="str">
        <f>IF(C332="","",IFERROR(VLOOKUP(C332,Stock!$A$5:$K$487,2,FALSE),0))</f>
        <v/>
      </c>
      <c r="E332" s="166"/>
      <c r="F332" s="29">
        <f>IFERROR(VLOOKUP(C332,Stock!$A$5:$M$487,10,0),0)*Journal!E332</f>
        <v>0</v>
      </c>
      <c r="G332" s="168"/>
      <c r="H332" s="30">
        <f>IFERROR(VLOOKUP(C332,Stock!$A$5:$K$487,11,FALSE),0)*Journal!$G332</f>
        <v>0</v>
      </c>
      <c r="I332" s="28">
        <f t="shared" si="10"/>
        <v>0</v>
      </c>
      <c r="J332" s="165"/>
      <c r="K332" s="176"/>
      <c r="L332" s="167"/>
      <c r="M332" s="113" t="str">
        <f>IF(C332="","",VLOOKUP(C332,Stock!$A$5:$M$487,13,0))</f>
        <v/>
      </c>
      <c r="P332" s="42">
        <f>IFERROR(VLOOKUP(C332,Stock!$A$5:$M$487,10,0),0)*Journal!J332</f>
        <v>0</v>
      </c>
      <c r="Q332" s="131">
        <f>IFERROR(VLOOKUP(C332,Stock!$A$5:$M$487,10,0),0)*Journal!K332</f>
        <v>0</v>
      </c>
      <c r="R332" s="130">
        <f t="shared" si="11"/>
        <v>0</v>
      </c>
    </row>
    <row r="333" spans="2:18" ht="18" customHeight="1" x14ac:dyDescent="0.2">
      <c r="B333" s="164"/>
      <c r="C333" s="165"/>
      <c r="D333" s="27" t="str">
        <f>IF(C333="","",IFERROR(VLOOKUP(C333,Stock!$A$5:$K$487,2,FALSE),0))</f>
        <v/>
      </c>
      <c r="E333" s="166"/>
      <c r="F333" s="29">
        <f>IFERROR(VLOOKUP(C333,Stock!$A$5:$M$487,10,0),0)*Journal!E333</f>
        <v>0</v>
      </c>
      <c r="G333" s="168"/>
      <c r="H333" s="30">
        <f>IFERROR(VLOOKUP(C333,Stock!$A$5:$K$487,11,FALSE),0)*Journal!$G333</f>
        <v>0</v>
      </c>
      <c r="I333" s="28">
        <f t="shared" si="10"/>
        <v>0</v>
      </c>
      <c r="J333" s="165"/>
      <c r="K333" s="176"/>
      <c r="L333" s="167"/>
      <c r="M333" s="113" t="str">
        <f>IF(C333="","",VLOOKUP(C333,Stock!$A$5:$M$487,13,0))</f>
        <v/>
      </c>
      <c r="P333" s="42">
        <f>IFERROR(VLOOKUP(C333,Stock!$A$5:$M$487,10,0),0)*Journal!J333</f>
        <v>0</v>
      </c>
      <c r="Q333" s="131">
        <f>IFERROR(VLOOKUP(C333,Stock!$A$5:$M$487,10,0),0)*Journal!K333</f>
        <v>0</v>
      </c>
      <c r="R333" s="130">
        <f t="shared" si="11"/>
        <v>0</v>
      </c>
    </row>
    <row r="334" spans="2:18" ht="18" customHeight="1" x14ac:dyDescent="0.2">
      <c r="B334" s="164"/>
      <c r="C334" s="165"/>
      <c r="D334" s="27" t="str">
        <f>IF(C334="","",IFERROR(VLOOKUP(C334,Stock!$A$5:$K$487,2,FALSE),0))</f>
        <v/>
      </c>
      <c r="E334" s="166"/>
      <c r="F334" s="29">
        <f>IFERROR(VLOOKUP(C334,Stock!$A$5:$M$487,10,0),0)*Journal!E334</f>
        <v>0</v>
      </c>
      <c r="G334" s="168"/>
      <c r="H334" s="30">
        <f>IFERROR(VLOOKUP(C334,Stock!$A$5:$K$487,11,FALSE),0)*Journal!$G334</f>
        <v>0</v>
      </c>
      <c r="I334" s="28">
        <f t="shared" si="10"/>
        <v>0</v>
      </c>
      <c r="J334" s="165"/>
      <c r="K334" s="176"/>
      <c r="L334" s="167"/>
      <c r="M334" s="113" t="str">
        <f>IF(C334="","",VLOOKUP(C334,Stock!$A$5:$M$487,13,0))</f>
        <v/>
      </c>
      <c r="P334" s="42">
        <f>IFERROR(VLOOKUP(C334,Stock!$A$5:$M$487,10,0),0)*Journal!J334</f>
        <v>0</v>
      </c>
      <c r="Q334" s="131">
        <f>IFERROR(VLOOKUP(C334,Stock!$A$5:$M$487,10,0),0)*Journal!K334</f>
        <v>0</v>
      </c>
      <c r="R334" s="130">
        <f t="shared" si="11"/>
        <v>0</v>
      </c>
    </row>
    <row r="335" spans="2:18" ht="18" customHeight="1" x14ac:dyDescent="0.2">
      <c r="B335" s="164"/>
      <c r="C335" s="165"/>
      <c r="D335" s="27" t="str">
        <f>IF(C335="","",IFERROR(VLOOKUP(C335,Stock!$A$5:$K$487,2,FALSE),0))</f>
        <v/>
      </c>
      <c r="E335" s="166"/>
      <c r="F335" s="29">
        <f>IFERROR(VLOOKUP(C335,Stock!$A$5:$M$487,10,0),0)*Journal!E335</f>
        <v>0</v>
      </c>
      <c r="G335" s="168"/>
      <c r="H335" s="30">
        <f>IFERROR(VLOOKUP(C335,Stock!$A$5:$K$487,11,FALSE),0)*Journal!$G335</f>
        <v>0</v>
      </c>
      <c r="I335" s="28">
        <f t="shared" si="10"/>
        <v>0</v>
      </c>
      <c r="J335" s="165"/>
      <c r="K335" s="176"/>
      <c r="L335" s="167"/>
      <c r="M335" s="113" t="str">
        <f>IF(C335="","",VLOOKUP(C335,Stock!$A$5:$M$487,13,0))</f>
        <v/>
      </c>
      <c r="P335" s="42">
        <f>IFERROR(VLOOKUP(C335,Stock!$A$5:$M$487,10,0),0)*Journal!J335</f>
        <v>0</v>
      </c>
      <c r="Q335" s="131">
        <f>IFERROR(VLOOKUP(C335,Stock!$A$5:$M$487,10,0),0)*Journal!K335</f>
        <v>0</v>
      </c>
      <c r="R335" s="130">
        <f t="shared" si="11"/>
        <v>0</v>
      </c>
    </row>
    <row r="336" spans="2:18" ht="18" customHeight="1" x14ac:dyDescent="0.2">
      <c r="B336" s="164"/>
      <c r="C336" s="165"/>
      <c r="D336" s="27" t="str">
        <f>IF(C336="","",IFERROR(VLOOKUP(C336,Stock!$A$5:$K$487,2,FALSE),0))</f>
        <v/>
      </c>
      <c r="E336" s="166"/>
      <c r="F336" s="29">
        <f>IFERROR(VLOOKUP(C336,Stock!$A$5:$M$487,10,0),0)*Journal!E336</f>
        <v>0</v>
      </c>
      <c r="G336" s="168"/>
      <c r="H336" s="30">
        <f>IFERROR(VLOOKUP(C336,Stock!$A$5:$K$487,11,FALSE),0)*Journal!$G336</f>
        <v>0</v>
      </c>
      <c r="I336" s="28">
        <f t="shared" si="10"/>
        <v>0</v>
      </c>
      <c r="J336" s="165"/>
      <c r="K336" s="176"/>
      <c r="L336" s="167"/>
      <c r="M336" s="113" t="str">
        <f>IF(C336="","",VLOOKUP(C336,Stock!$A$5:$M$487,13,0))</f>
        <v/>
      </c>
      <c r="P336" s="42">
        <f>IFERROR(VLOOKUP(C336,Stock!$A$5:$M$487,10,0),0)*Journal!J336</f>
        <v>0</v>
      </c>
      <c r="Q336" s="131">
        <f>IFERROR(VLOOKUP(C336,Stock!$A$5:$M$487,10,0),0)*Journal!K336</f>
        <v>0</v>
      </c>
      <c r="R336" s="130">
        <f t="shared" si="11"/>
        <v>0</v>
      </c>
    </row>
    <row r="337" spans="2:18" ht="18" customHeight="1" x14ac:dyDescent="0.2">
      <c r="B337" s="164"/>
      <c r="C337" s="165"/>
      <c r="D337" s="27" t="str">
        <f>IF(C337="","",IFERROR(VLOOKUP(C337,Stock!$A$5:$K$487,2,FALSE),0))</f>
        <v/>
      </c>
      <c r="E337" s="166"/>
      <c r="F337" s="29">
        <f>IFERROR(VLOOKUP(C337,Stock!$A$5:$M$487,10,0),0)*Journal!E337</f>
        <v>0</v>
      </c>
      <c r="G337" s="168"/>
      <c r="H337" s="30">
        <f>IFERROR(VLOOKUP(C337,Stock!$A$5:$K$487,11,FALSE),0)*Journal!$G337</f>
        <v>0</v>
      </c>
      <c r="I337" s="28">
        <f t="shared" si="10"/>
        <v>0</v>
      </c>
      <c r="J337" s="165"/>
      <c r="K337" s="176"/>
      <c r="L337" s="167"/>
      <c r="M337" s="113" t="str">
        <f>IF(C337="","",VLOOKUP(C337,Stock!$A$5:$M$487,13,0))</f>
        <v/>
      </c>
      <c r="P337" s="42">
        <f>IFERROR(VLOOKUP(C337,Stock!$A$5:$M$487,10,0),0)*Journal!J337</f>
        <v>0</v>
      </c>
      <c r="Q337" s="131">
        <f>IFERROR(VLOOKUP(C337,Stock!$A$5:$M$487,10,0),0)*Journal!K337</f>
        <v>0</v>
      </c>
      <c r="R337" s="130">
        <f t="shared" si="11"/>
        <v>0</v>
      </c>
    </row>
    <row r="338" spans="2:18" ht="18" customHeight="1" x14ac:dyDescent="0.2">
      <c r="B338" s="164"/>
      <c r="C338" s="165"/>
      <c r="D338" s="27" t="str">
        <f>IF(C338="","",IFERROR(VLOOKUP(C338,Stock!$A$5:$K$487,2,FALSE),0))</f>
        <v/>
      </c>
      <c r="E338" s="166"/>
      <c r="F338" s="29">
        <f>IFERROR(VLOOKUP(C338,Stock!$A$5:$M$487,10,0),0)*Journal!E338</f>
        <v>0</v>
      </c>
      <c r="G338" s="168"/>
      <c r="H338" s="30">
        <f>IFERROR(VLOOKUP(C338,Stock!$A$5:$K$487,11,FALSE),0)*Journal!$G338</f>
        <v>0</v>
      </c>
      <c r="I338" s="28">
        <f t="shared" si="10"/>
        <v>0</v>
      </c>
      <c r="J338" s="165"/>
      <c r="K338" s="176"/>
      <c r="L338" s="167"/>
      <c r="M338" s="113" t="str">
        <f>IF(C338="","",VLOOKUP(C338,Stock!$A$5:$M$487,13,0))</f>
        <v/>
      </c>
      <c r="P338" s="42">
        <f>IFERROR(VLOOKUP(C338,Stock!$A$5:$M$487,10,0),0)*Journal!J338</f>
        <v>0</v>
      </c>
      <c r="Q338" s="131">
        <f>IFERROR(VLOOKUP(C338,Stock!$A$5:$M$487,10,0),0)*Journal!K338</f>
        <v>0</v>
      </c>
      <c r="R338" s="130">
        <f t="shared" si="11"/>
        <v>0</v>
      </c>
    </row>
    <row r="339" spans="2:18" ht="18" customHeight="1" x14ac:dyDescent="0.2">
      <c r="B339" s="164"/>
      <c r="C339" s="165"/>
      <c r="D339" s="27" t="str">
        <f>IF(C339="","",IFERROR(VLOOKUP(C339,Stock!$A$5:$K$487,2,FALSE),0))</f>
        <v/>
      </c>
      <c r="E339" s="166"/>
      <c r="F339" s="29">
        <f>IFERROR(VLOOKUP(C339,Stock!$A$5:$M$487,10,0),0)*Journal!E339</f>
        <v>0</v>
      </c>
      <c r="G339" s="168"/>
      <c r="H339" s="30">
        <f>IFERROR(VLOOKUP(C339,Stock!$A$5:$K$487,11,FALSE),0)*Journal!$G339</f>
        <v>0</v>
      </c>
      <c r="I339" s="28">
        <f t="shared" si="10"/>
        <v>0</v>
      </c>
      <c r="J339" s="165"/>
      <c r="K339" s="176"/>
      <c r="L339" s="167"/>
      <c r="M339" s="113" t="str">
        <f>IF(C339="","",VLOOKUP(C339,Stock!$A$5:$M$487,13,0))</f>
        <v/>
      </c>
      <c r="P339" s="42">
        <f>IFERROR(VLOOKUP(C339,Stock!$A$5:$M$487,10,0),0)*Journal!J339</f>
        <v>0</v>
      </c>
      <c r="Q339" s="131">
        <f>IFERROR(VLOOKUP(C339,Stock!$A$5:$M$487,10,0),0)*Journal!K339</f>
        <v>0</v>
      </c>
      <c r="R339" s="130">
        <f t="shared" si="11"/>
        <v>0</v>
      </c>
    </row>
    <row r="340" spans="2:18" ht="18" customHeight="1" x14ac:dyDescent="0.2">
      <c r="B340" s="164"/>
      <c r="C340" s="165"/>
      <c r="D340" s="27" t="str">
        <f>IF(C340="","",IFERROR(VLOOKUP(C340,Stock!$A$5:$K$487,2,FALSE),0))</f>
        <v/>
      </c>
      <c r="E340" s="166"/>
      <c r="F340" s="29">
        <f>IFERROR(VLOOKUP(C340,Stock!$A$5:$M$487,10,0),0)*Journal!E340</f>
        <v>0</v>
      </c>
      <c r="G340" s="168"/>
      <c r="H340" s="30">
        <f>IFERROR(VLOOKUP(C340,Stock!$A$5:$K$487,11,FALSE),0)*Journal!$G340</f>
        <v>0</v>
      </c>
      <c r="I340" s="28">
        <f t="shared" si="10"/>
        <v>0</v>
      </c>
      <c r="J340" s="165"/>
      <c r="K340" s="176"/>
      <c r="L340" s="167"/>
      <c r="M340" s="113" t="str">
        <f>IF(C340="","",VLOOKUP(C340,Stock!$A$5:$M$487,13,0))</f>
        <v/>
      </c>
      <c r="P340" s="42">
        <f>IFERROR(VLOOKUP(C340,Stock!$A$5:$M$487,10,0),0)*Journal!J340</f>
        <v>0</v>
      </c>
      <c r="Q340" s="131">
        <f>IFERROR(VLOOKUP(C340,Stock!$A$5:$M$487,10,0),0)*Journal!K340</f>
        <v>0</v>
      </c>
      <c r="R340" s="130">
        <f t="shared" si="11"/>
        <v>0</v>
      </c>
    </row>
    <row r="341" spans="2:18" ht="18" customHeight="1" x14ac:dyDescent="0.2">
      <c r="B341" s="164"/>
      <c r="C341" s="165"/>
      <c r="D341" s="27" t="str">
        <f>IF(C341="","",IFERROR(VLOOKUP(C341,Stock!$A$5:$K$487,2,FALSE),0))</f>
        <v/>
      </c>
      <c r="E341" s="166"/>
      <c r="F341" s="29">
        <f>IFERROR(VLOOKUP(C341,Stock!$A$5:$M$487,10,0),0)*Journal!E341</f>
        <v>0</v>
      </c>
      <c r="G341" s="168"/>
      <c r="H341" s="30">
        <f>IFERROR(VLOOKUP(C341,Stock!$A$5:$K$487,11,FALSE),0)*Journal!$G341</f>
        <v>0</v>
      </c>
      <c r="I341" s="28">
        <f t="shared" si="10"/>
        <v>0</v>
      </c>
      <c r="J341" s="165"/>
      <c r="K341" s="176"/>
      <c r="L341" s="167"/>
      <c r="M341" s="113" t="str">
        <f>IF(C341="","",VLOOKUP(C341,Stock!$A$5:$M$487,13,0))</f>
        <v/>
      </c>
      <c r="P341" s="42">
        <f>IFERROR(VLOOKUP(C341,Stock!$A$5:$M$487,10,0),0)*Journal!J341</f>
        <v>0</v>
      </c>
      <c r="Q341" s="131">
        <f>IFERROR(VLOOKUP(C341,Stock!$A$5:$M$487,10,0),0)*Journal!K341</f>
        <v>0</v>
      </c>
      <c r="R341" s="130">
        <f t="shared" si="11"/>
        <v>0</v>
      </c>
    </row>
    <row r="342" spans="2:18" ht="18" customHeight="1" x14ac:dyDescent="0.2">
      <c r="B342" s="164"/>
      <c r="C342" s="165"/>
      <c r="D342" s="27" t="str">
        <f>IF(C342="","",IFERROR(VLOOKUP(C342,Stock!$A$5:$K$487,2,FALSE),0))</f>
        <v/>
      </c>
      <c r="E342" s="166"/>
      <c r="F342" s="29">
        <f>IFERROR(VLOOKUP(C342,Stock!$A$5:$M$487,10,0),0)*Journal!E342</f>
        <v>0</v>
      </c>
      <c r="G342" s="168"/>
      <c r="H342" s="30">
        <f>IFERROR(VLOOKUP(C342,Stock!$A$5:$K$487,11,FALSE),0)*Journal!$G342</f>
        <v>0</v>
      </c>
      <c r="I342" s="28">
        <f t="shared" si="10"/>
        <v>0</v>
      </c>
      <c r="J342" s="165"/>
      <c r="K342" s="176"/>
      <c r="L342" s="167"/>
      <c r="M342" s="113" t="str">
        <f>IF(C342="","",VLOOKUP(C342,Stock!$A$5:$M$487,13,0))</f>
        <v/>
      </c>
      <c r="P342" s="42">
        <f>IFERROR(VLOOKUP(C342,Stock!$A$5:$M$487,10,0),0)*Journal!J342</f>
        <v>0</v>
      </c>
      <c r="Q342" s="131">
        <f>IFERROR(VLOOKUP(C342,Stock!$A$5:$M$487,10,0),0)*Journal!K342</f>
        <v>0</v>
      </c>
      <c r="R342" s="130">
        <f t="shared" si="11"/>
        <v>0</v>
      </c>
    </row>
    <row r="343" spans="2:18" ht="18" customHeight="1" x14ac:dyDescent="0.2">
      <c r="B343" s="164"/>
      <c r="C343" s="165"/>
      <c r="D343" s="27" t="str">
        <f>IF(C343="","",IFERROR(VLOOKUP(C343,Stock!$A$5:$K$487,2,FALSE),0))</f>
        <v/>
      </c>
      <c r="E343" s="166"/>
      <c r="F343" s="29">
        <f>IFERROR(VLOOKUP(C343,Stock!$A$5:$M$487,10,0),0)*Journal!E343</f>
        <v>0</v>
      </c>
      <c r="G343" s="168"/>
      <c r="H343" s="30">
        <f>IFERROR(VLOOKUP(C343,Stock!$A$5:$K$487,11,FALSE),0)*Journal!$G343</f>
        <v>0</v>
      </c>
      <c r="I343" s="28">
        <f t="shared" si="10"/>
        <v>0</v>
      </c>
      <c r="J343" s="165"/>
      <c r="K343" s="176"/>
      <c r="L343" s="167"/>
      <c r="M343" s="113" t="str">
        <f>IF(C343="","",VLOOKUP(C343,Stock!$A$5:$M$487,13,0))</f>
        <v/>
      </c>
      <c r="P343" s="42">
        <f>IFERROR(VLOOKUP(C343,Stock!$A$5:$M$487,10,0),0)*Journal!J343</f>
        <v>0</v>
      </c>
      <c r="Q343" s="131">
        <f>IFERROR(VLOOKUP(C343,Stock!$A$5:$M$487,10,0),0)*Journal!K343</f>
        <v>0</v>
      </c>
      <c r="R343" s="130">
        <f t="shared" si="11"/>
        <v>0</v>
      </c>
    </row>
    <row r="344" spans="2:18" ht="18" customHeight="1" x14ac:dyDescent="0.2">
      <c r="B344" s="164"/>
      <c r="C344" s="165"/>
      <c r="D344" s="27" t="str">
        <f>IF(C344="","",IFERROR(VLOOKUP(C344,Stock!$A$5:$K$487,2,FALSE),0))</f>
        <v/>
      </c>
      <c r="E344" s="166"/>
      <c r="F344" s="29">
        <f>IFERROR(VLOOKUP(C344,Stock!$A$5:$M$487,10,0),0)*Journal!E344</f>
        <v>0</v>
      </c>
      <c r="G344" s="168"/>
      <c r="H344" s="30">
        <f>IFERROR(VLOOKUP(C344,Stock!$A$5:$K$487,11,FALSE),0)*Journal!$G344</f>
        <v>0</v>
      </c>
      <c r="I344" s="28">
        <f t="shared" si="10"/>
        <v>0</v>
      </c>
      <c r="J344" s="165"/>
      <c r="K344" s="176"/>
      <c r="L344" s="167"/>
      <c r="M344" s="113" t="str">
        <f>IF(C344="","",VLOOKUP(C344,Stock!$A$5:$M$487,13,0))</f>
        <v/>
      </c>
      <c r="P344" s="42">
        <f>IFERROR(VLOOKUP(C344,Stock!$A$5:$M$487,10,0),0)*Journal!J344</f>
        <v>0</v>
      </c>
      <c r="Q344" s="131">
        <f>IFERROR(VLOOKUP(C344,Stock!$A$5:$M$487,10,0),0)*Journal!K344</f>
        <v>0</v>
      </c>
      <c r="R344" s="130">
        <f t="shared" si="11"/>
        <v>0</v>
      </c>
    </row>
    <row r="345" spans="2:18" ht="18" customHeight="1" x14ac:dyDescent="0.2">
      <c r="B345" s="164"/>
      <c r="C345" s="165"/>
      <c r="D345" s="27" t="str">
        <f>IF(C345="","",IFERROR(VLOOKUP(C345,Stock!$A$5:$K$487,2,FALSE),0))</f>
        <v/>
      </c>
      <c r="E345" s="166"/>
      <c r="F345" s="29">
        <f>IFERROR(VLOOKUP(C345,Stock!$A$5:$M$487,10,0),0)*Journal!E345</f>
        <v>0</v>
      </c>
      <c r="G345" s="168"/>
      <c r="H345" s="30">
        <f>IFERROR(VLOOKUP(C345,Stock!$A$5:$K$487,11,FALSE),0)*Journal!$G345</f>
        <v>0</v>
      </c>
      <c r="I345" s="28">
        <f t="shared" si="10"/>
        <v>0</v>
      </c>
      <c r="J345" s="165"/>
      <c r="K345" s="176"/>
      <c r="L345" s="167"/>
      <c r="M345" s="113" t="str">
        <f>IF(C345="","",VLOOKUP(C345,Stock!$A$5:$M$487,13,0))</f>
        <v/>
      </c>
      <c r="P345" s="42">
        <f>IFERROR(VLOOKUP(C345,Stock!$A$5:$M$487,10,0),0)*Journal!J345</f>
        <v>0</v>
      </c>
      <c r="Q345" s="131">
        <f>IFERROR(VLOOKUP(C345,Stock!$A$5:$M$487,10,0),0)*Journal!K345</f>
        <v>0</v>
      </c>
      <c r="R345" s="130">
        <f t="shared" si="11"/>
        <v>0</v>
      </c>
    </row>
    <row r="346" spans="2:18" ht="18" customHeight="1" x14ac:dyDescent="0.2">
      <c r="B346" s="164"/>
      <c r="C346" s="165"/>
      <c r="D346" s="27" t="str">
        <f>IF(C346="","",IFERROR(VLOOKUP(C346,Stock!$A$5:$K$487,2,FALSE),0))</f>
        <v/>
      </c>
      <c r="E346" s="166"/>
      <c r="F346" s="29">
        <f>IFERROR(VLOOKUP(C346,Stock!$A$5:$M$487,10,0),0)*Journal!E346</f>
        <v>0</v>
      </c>
      <c r="G346" s="168"/>
      <c r="H346" s="30">
        <f>IFERROR(VLOOKUP(C346,Stock!$A$5:$K$487,11,FALSE),0)*Journal!$G346</f>
        <v>0</v>
      </c>
      <c r="I346" s="28">
        <f t="shared" si="10"/>
        <v>0</v>
      </c>
      <c r="J346" s="165"/>
      <c r="K346" s="176"/>
      <c r="L346" s="167"/>
      <c r="M346" s="113" t="str">
        <f>IF(C346="","",VLOOKUP(C346,Stock!$A$5:$M$487,13,0))</f>
        <v/>
      </c>
      <c r="P346" s="42">
        <f>IFERROR(VLOOKUP(C346,Stock!$A$5:$M$487,10,0),0)*Journal!J346</f>
        <v>0</v>
      </c>
      <c r="Q346" s="131">
        <f>IFERROR(VLOOKUP(C346,Stock!$A$5:$M$487,10,0),0)*Journal!K346</f>
        <v>0</v>
      </c>
      <c r="R346" s="130">
        <f t="shared" si="11"/>
        <v>0</v>
      </c>
    </row>
    <row r="347" spans="2:18" ht="18" customHeight="1" x14ac:dyDescent="0.2">
      <c r="B347" s="164"/>
      <c r="C347" s="165"/>
      <c r="D347" s="27" t="str">
        <f>IF(C347="","",IFERROR(VLOOKUP(C347,Stock!$A$5:$K$487,2,FALSE),0))</f>
        <v/>
      </c>
      <c r="E347" s="166"/>
      <c r="F347" s="29">
        <f>IFERROR(VLOOKUP(C347,Stock!$A$5:$M$487,10,0),0)*Journal!E347</f>
        <v>0</v>
      </c>
      <c r="G347" s="168"/>
      <c r="H347" s="30">
        <f>IFERROR(VLOOKUP(C347,Stock!$A$5:$K$487,11,FALSE),0)*Journal!$G347</f>
        <v>0</v>
      </c>
      <c r="I347" s="28">
        <f t="shared" si="10"/>
        <v>0</v>
      </c>
      <c r="J347" s="165"/>
      <c r="K347" s="176"/>
      <c r="L347" s="167"/>
      <c r="M347" s="113" t="str">
        <f>IF(C347="","",VLOOKUP(C347,Stock!$A$5:$M$487,13,0))</f>
        <v/>
      </c>
      <c r="P347" s="42">
        <f>IFERROR(VLOOKUP(C347,Stock!$A$5:$M$487,10,0),0)*Journal!J347</f>
        <v>0</v>
      </c>
      <c r="Q347" s="131">
        <f>IFERROR(VLOOKUP(C347,Stock!$A$5:$M$487,10,0),0)*Journal!K347</f>
        <v>0</v>
      </c>
      <c r="R347" s="130">
        <f t="shared" si="11"/>
        <v>0</v>
      </c>
    </row>
    <row r="348" spans="2:18" ht="18" customHeight="1" x14ac:dyDescent="0.2">
      <c r="B348" s="164"/>
      <c r="C348" s="165"/>
      <c r="D348" s="27" t="str">
        <f>IF(C348="","",IFERROR(VLOOKUP(C348,Stock!$A$5:$K$487,2,FALSE),0))</f>
        <v/>
      </c>
      <c r="E348" s="166"/>
      <c r="F348" s="29">
        <f>IFERROR(VLOOKUP(C348,Stock!$A$5:$M$487,10,0),0)*Journal!E348</f>
        <v>0</v>
      </c>
      <c r="G348" s="168"/>
      <c r="H348" s="30">
        <f>IFERROR(VLOOKUP(C348,Stock!$A$5:$K$487,11,FALSE),0)*Journal!$G348</f>
        <v>0</v>
      </c>
      <c r="I348" s="28">
        <f t="shared" si="10"/>
        <v>0</v>
      </c>
      <c r="J348" s="165"/>
      <c r="K348" s="176"/>
      <c r="L348" s="167"/>
      <c r="M348" s="113" t="str">
        <f>IF(C348="","",VLOOKUP(C348,Stock!$A$5:$M$487,13,0))</f>
        <v/>
      </c>
      <c r="P348" s="42">
        <f>IFERROR(VLOOKUP(C348,Stock!$A$5:$M$487,10,0),0)*Journal!J348</f>
        <v>0</v>
      </c>
      <c r="Q348" s="131">
        <f>IFERROR(VLOOKUP(C348,Stock!$A$5:$M$487,10,0),0)*Journal!K348</f>
        <v>0</v>
      </c>
      <c r="R348" s="130">
        <f t="shared" si="11"/>
        <v>0</v>
      </c>
    </row>
    <row r="349" spans="2:18" ht="18" customHeight="1" x14ac:dyDescent="0.2">
      <c r="B349" s="164"/>
      <c r="C349" s="165"/>
      <c r="D349" s="27" t="str">
        <f>IF(C349="","",IFERROR(VLOOKUP(C349,Stock!$A$5:$K$487,2,FALSE),0))</f>
        <v/>
      </c>
      <c r="E349" s="166"/>
      <c r="F349" s="29">
        <f>IFERROR(VLOOKUP(C349,Stock!$A$5:$M$487,10,0),0)*Journal!E349</f>
        <v>0</v>
      </c>
      <c r="G349" s="168"/>
      <c r="H349" s="30">
        <f>IFERROR(VLOOKUP(C349,Stock!$A$5:$K$487,11,FALSE),0)*Journal!$G349</f>
        <v>0</v>
      </c>
      <c r="I349" s="28">
        <f t="shared" si="10"/>
        <v>0</v>
      </c>
      <c r="J349" s="165"/>
      <c r="K349" s="176"/>
      <c r="L349" s="167"/>
      <c r="M349" s="113" t="str">
        <f>IF(C349="","",VLOOKUP(C349,Stock!$A$5:$M$487,13,0))</f>
        <v/>
      </c>
      <c r="P349" s="42">
        <f>IFERROR(VLOOKUP(C349,Stock!$A$5:$M$487,10,0),0)*Journal!J349</f>
        <v>0</v>
      </c>
      <c r="Q349" s="131">
        <f>IFERROR(VLOOKUP(C349,Stock!$A$5:$M$487,10,0),0)*Journal!K349</f>
        <v>0</v>
      </c>
      <c r="R349" s="130">
        <f t="shared" si="11"/>
        <v>0</v>
      </c>
    </row>
    <row r="350" spans="2:18" ht="18" customHeight="1" x14ac:dyDescent="0.2">
      <c r="B350" s="164"/>
      <c r="C350" s="165"/>
      <c r="D350" s="27" t="str">
        <f>IF(C350="","",IFERROR(VLOOKUP(C350,Stock!$A$5:$K$487,2,FALSE),0))</f>
        <v/>
      </c>
      <c r="E350" s="166"/>
      <c r="F350" s="29">
        <f>IFERROR(VLOOKUP(C350,Stock!$A$5:$M$487,10,0),0)*Journal!E350</f>
        <v>0</v>
      </c>
      <c r="G350" s="168"/>
      <c r="H350" s="30">
        <f>IFERROR(VLOOKUP(C350,Stock!$A$5:$K$487,11,FALSE),0)*Journal!$G350</f>
        <v>0</v>
      </c>
      <c r="I350" s="28">
        <f t="shared" si="10"/>
        <v>0</v>
      </c>
      <c r="J350" s="165"/>
      <c r="K350" s="176"/>
      <c r="L350" s="167"/>
      <c r="M350" s="113" t="str">
        <f>IF(C350="","",VLOOKUP(C350,Stock!$A$5:$M$487,13,0))</f>
        <v/>
      </c>
      <c r="P350" s="42">
        <f>IFERROR(VLOOKUP(C350,Stock!$A$5:$M$487,10,0),0)*Journal!J350</f>
        <v>0</v>
      </c>
      <c r="Q350" s="131">
        <f>IFERROR(VLOOKUP(C350,Stock!$A$5:$M$487,10,0),0)*Journal!K350</f>
        <v>0</v>
      </c>
      <c r="R350" s="130">
        <f t="shared" si="11"/>
        <v>0</v>
      </c>
    </row>
    <row r="351" spans="2:18" ht="18" customHeight="1" x14ac:dyDescent="0.2">
      <c r="B351" s="164"/>
      <c r="C351" s="165"/>
      <c r="D351" s="27" t="str">
        <f>IF(C351="","",IFERROR(VLOOKUP(C351,Stock!$A$5:$K$487,2,FALSE),0))</f>
        <v/>
      </c>
      <c r="E351" s="166"/>
      <c r="F351" s="29">
        <f>IFERROR(VLOOKUP(C351,Stock!$A$5:$M$487,10,0),0)*Journal!E351</f>
        <v>0</v>
      </c>
      <c r="G351" s="168"/>
      <c r="H351" s="30">
        <f>IFERROR(VLOOKUP(C351,Stock!$A$5:$K$487,11,FALSE),0)*Journal!$G351</f>
        <v>0</v>
      </c>
      <c r="I351" s="28">
        <f t="shared" si="10"/>
        <v>0</v>
      </c>
      <c r="J351" s="165"/>
      <c r="K351" s="176"/>
      <c r="L351" s="167"/>
      <c r="M351" s="113" t="str">
        <f>IF(C351="","",VLOOKUP(C351,Stock!$A$5:$M$487,13,0))</f>
        <v/>
      </c>
      <c r="P351" s="42">
        <f>IFERROR(VLOOKUP(C351,Stock!$A$5:$M$487,10,0),0)*Journal!J351</f>
        <v>0</v>
      </c>
      <c r="Q351" s="131">
        <f>IFERROR(VLOOKUP(C351,Stock!$A$5:$M$487,10,0),0)*Journal!K351</f>
        <v>0</v>
      </c>
      <c r="R351" s="130">
        <f t="shared" si="11"/>
        <v>0</v>
      </c>
    </row>
    <row r="352" spans="2:18" ht="18" customHeight="1" x14ac:dyDescent="0.2">
      <c r="B352" s="164"/>
      <c r="C352" s="165"/>
      <c r="D352" s="27" t="str">
        <f>IF(C352="","",IFERROR(VLOOKUP(C352,Stock!$A$5:$K$487,2,FALSE),0))</f>
        <v/>
      </c>
      <c r="E352" s="166"/>
      <c r="F352" s="29">
        <f>IFERROR(VLOOKUP(C352,Stock!$A$5:$M$487,10,0),0)*Journal!E352</f>
        <v>0</v>
      </c>
      <c r="G352" s="168"/>
      <c r="H352" s="30">
        <f>IFERROR(VLOOKUP(C352,Stock!$A$5:$K$487,11,FALSE),0)*Journal!$G352</f>
        <v>0</v>
      </c>
      <c r="I352" s="28">
        <f t="shared" si="10"/>
        <v>0</v>
      </c>
      <c r="J352" s="165"/>
      <c r="K352" s="176"/>
      <c r="L352" s="167"/>
      <c r="M352" s="113" t="str">
        <f>IF(C352="","",VLOOKUP(C352,Stock!$A$5:$M$487,13,0))</f>
        <v/>
      </c>
      <c r="P352" s="42">
        <f>IFERROR(VLOOKUP(C352,Stock!$A$5:$M$487,10,0),0)*Journal!J352</f>
        <v>0</v>
      </c>
      <c r="Q352" s="131">
        <f>IFERROR(VLOOKUP(C352,Stock!$A$5:$M$487,10,0),0)*Journal!K352</f>
        <v>0</v>
      </c>
      <c r="R352" s="130">
        <f t="shared" si="11"/>
        <v>0</v>
      </c>
    </row>
    <row r="353" spans="2:18" ht="18" customHeight="1" x14ac:dyDescent="0.2">
      <c r="B353" s="164"/>
      <c r="C353" s="165"/>
      <c r="D353" s="27" t="str">
        <f>IF(C353="","",IFERROR(VLOOKUP(C353,Stock!$A$5:$K$487,2,FALSE),0))</f>
        <v/>
      </c>
      <c r="E353" s="166"/>
      <c r="F353" s="29">
        <f>IFERROR(VLOOKUP(C353,Stock!$A$5:$M$487,10,0),0)*Journal!E353</f>
        <v>0</v>
      </c>
      <c r="G353" s="168"/>
      <c r="H353" s="30">
        <f>IFERROR(VLOOKUP(C353,Stock!$A$5:$K$487,11,FALSE),0)*Journal!$G353</f>
        <v>0</v>
      </c>
      <c r="I353" s="28">
        <f t="shared" si="10"/>
        <v>0</v>
      </c>
      <c r="J353" s="165"/>
      <c r="K353" s="176"/>
      <c r="L353" s="167"/>
      <c r="M353" s="113" t="str">
        <f>IF(C353="","",VLOOKUP(C353,Stock!$A$5:$M$487,13,0))</f>
        <v/>
      </c>
      <c r="P353" s="42">
        <f>IFERROR(VLOOKUP(C353,Stock!$A$5:$M$487,10,0),0)*Journal!J353</f>
        <v>0</v>
      </c>
      <c r="Q353" s="131">
        <f>IFERROR(VLOOKUP(C353,Stock!$A$5:$M$487,10,0),0)*Journal!K353</f>
        <v>0</v>
      </c>
      <c r="R353" s="130">
        <f t="shared" si="11"/>
        <v>0</v>
      </c>
    </row>
    <row r="354" spans="2:18" ht="18" customHeight="1" x14ac:dyDescent="0.2">
      <c r="B354" s="164"/>
      <c r="C354" s="165"/>
      <c r="D354" s="27" t="str">
        <f>IF(C354="","",IFERROR(VLOOKUP(C354,Stock!$A$5:$K$487,2,FALSE),0))</f>
        <v/>
      </c>
      <c r="E354" s="166"/>
      <c r="F354" s="29">
        <f>IFERROR(VLOOKUP(C354,Stock!$A$5:$M$487,10,0),0)*Journal!E354</f>
        <v>0</v>
      </c>
      <c r="G354" s="168"/>
      <c r="H354" s="30">
        <f>IFERROR(VLOOKUP(C354,Stock!$A$5:$K$487,11,FALSE),0)*Journal!$G354</f>
        <v>0</v>
      </c>
      <c r="I354" s="28">
        <f t="shared" si="10"/>
        <v>0</v>
      </c>
      <c r="J354" s="165"/>
      <c r="K354" s="176"/>
      <c r="L354" s="167"/>
      <c r="M354" s="113" t="str">
        <f>IF(C354="","",VLOOKUP(C354,Stock!$A$5:$M$487,13,0))</f>
        <v/>
      </c>
      <c r="P354" s="42">
        <f>IFERROR(VLOOKUP(C354,Stock!$A$5:$M$487,10,0),0)*Journal!J354</f>
        <v>0</v>
      </c>
      <c r="Q354" s="131">
        <f>IFERROR(VLOOKUP(C354,Stock!$A$5:$M$487,10,0),0)*Journal!K354</f>
        <v>0</v>
      </c>
      <c r="R354" s="130">
        <f t="shared" si="11"/>
        <v>0</v>
      </c>
    </row>
    <row r="355" spans="2:18" ht="18" customHeight="1" x14ac:dyDescent="0.2">
      <c r="B355" s="164"/>
      <c r="C355" s="165"/>
      <c r="D355" s="27" t="str">
        <f>IF(C355="","",IFERROR(VLOOKUP(C355,Stock!$A$5:$K$487,2,FALSE),0))</f>
        <v/>
      </c>
      <c r="E355" s="166"/>
      <c r="F355" s="29">
        <f>IFERROR(VLOOKUP(C355,Stock!$A$5:$M$487,10,0),0)*Journal!E355</f>
        <v>0</v>
      </c>
      <c r="G355" s="168"/>
      <c r="H355" s="30">
        <f>IFERROR(VLOOKUP(C355,Stock!$A$5:$K$487,11,FALSE),0)*Journal!$G355</f>
        <v>0</v>
      </c>
      <c r="I355" s="28">
        <f t="shared" si="10"/>
        <v>0</v>
      </c>
      <c r="J355" s="165"/>
      <c r="K355" s="176"/>
      <c r="L355" s="167"/>
      <c r="M355" s="113" t="str">
        <f>IF(C355="","",VLOOKUP(C355,Stock!$A$5:$M$487,13,0))</f>
        <v/>
      </c>
      <c r="P355" s="42">
        <f>IFERROR(VLOOKUP(C355,Stock!$A$5:$M$487,10,0),0)*Journal!J355</f>
        <v>0</v>
      </c>
      <c r="Q355" s="131">
        <f>IFERROR(VLOOKUP(C355,Stock!$A$5:$M$487,10,0),0)*Journal!K355</f>
        <v>0</v>
      </c>
      <c r="R355" s="130">
        <f t="shared" si="11"/>
        <v>0</v>
      </c>
    </row>
    <row r="356" spans="2:18" ht="18" customHeight="1" x14ac:dyDescent="0.2">
      <c r="B356" s="164"/>
      <c r="C356" s="165"/>
      <c r="D356" s="27" t="str">
        <f>IF(C356="","",IFERROR(VLOOKUP(C356,Stock!$A$5:$K$487,2,FALSE),0))</f>
        <v/>
      </c>
      <c r="E356" s="166"/>
      <c r="F356" s="29">
        <f>IFERROR(VLOOKUP(C356,Stock!$A$5:$M$487,10,0),0)*Journal!E356</f>
        <v>0</v>
      </c>
      <c r="G356" s="168"/>
      <c r="H356" s="30">
        <f>IFERROR(VLOOKUP(C356,Stock!$A$5:$K$487,11,FALSE),0)*Journal!$G356</f>
        <v>0</v>
      </c>
      <c r="I356" s="28">
        <f t="shared" si="10"/>
        <v>0</v>
      </c>
      <c r="J356" s="165"/>
      <c r="K356" s="176"/>
      <c r="L356" s="167"/>
      <c r="M356" s="113" t="str">
        <f>IF(C356="","",VLOOKUP(C356,Stock!$A$5:$M$487,13,0))</f>
        <v/>
      </c>
      <c r="P356" s="42">
        <f>IFERROR(VLOOKUP(C356,Stock!$A$5:$M$487,10,0),0)*Journal!J356</f>
        <v>0</v>
      </c>
      <c r="Q356" s="131">
        <f>IFERROR(VLOOKUP(C356,Stock!$A$5:$M$487,10,0),0)*Journal!K356</f>
        <v>0</v>
      </c>
      <c r="R356" s="130">
        <f t="shared" si="11"/>
        <v>0</v>
      </c>
    </row>
    <row r="357" spans="2:18" ht="18" customHeight="1" x14ac:dyDescent="0.2">
      <c r="B357" s="164"/>
      <c r="C357" s="165"/>
      <c r="D357" s="27" t="str">
        <f>IF(C357="","",IFERROR(VLOOKUP(C357,Stock!$A$5:$K$487,2,FALSE),0))</f>
        <v/>
      </c>
      <c r="E357" s="166"/>
      <c r="F357" s="29">
        <f>IFERROR(VLOOKUP(C357,Stock!$A$5:$M$487,10,0),0)*Journal!E357</f>
        <v>0</v>
      </c>
      <c r="G357" s="168"/>
      <c r="H357" s="30">
        <f>IFERROR(VLOOKUP(C357,Stock!$A$5:$K$487,11,FALSE),0)*Journal!$G357</f>
        <v>0</v>
      </c>
      <c r="I357" s="28">
        <f t="shared" si="10"/>
        <v>0</v>
      </c>
      <c r="J357" s="165"/>
      <c r="K357" s="176"/>
      <c r="L357" s="167"/>
      <c r="M357" s="113" t="str">
        <f>IF(C357="","",VLOOKUP(C357,Stock!$A$5:$M$487,13,0))</f>
        <v/>
      </c>
      <c r="P357" s="42">
        <f>IFERROR(VLOOKUP(C357,Stock!$A$5:$M$487,10,0),0)*Journal!J357</f>
        <v>0</v>
      </c>
      <c r="Q357" s="131">
        <f>IFERROR(VLOOKUP(C357,Stock!$A$5:$M$487,10,0),0)*Journal!K357</f>
        <v>0</v>
      </c>
      <c r="R357" s="130">
        <f t="shared" si="11"/>
        <v>0</v>
      </c>
    </row>
    <row r="358" spans="2:18" ht="18" customHeight="1" x14ac:dyDescent="0.2">
      <c r="B358" s="164"/>
      <c r="C358" s="165"/>
      <c r="D358" s="27" t="str">
        <f>IF(C358="","",IFERROR(VLOOKUP(C358,Stock!$A$5:$K$487,2,FALSE),0))</f>
        <v/>
      </c>
      <c r="E358" s="166"/>
      <c r="F358" s="29">
        <f>IFERROR(VLOOKUP(C358,Stock!$A$5:$M$487,10,0),0)*Journal!E358</f>
        <v>0</v>
      </c>
      <c r="G358" s="168"/>
      <c r="H358" s="30">
        <f>IFERROR(VLOOKUP(C358,Stock!$A$5:$K$487,11,FALSE),0)*Journal!$G358</f>
        <v>0</v>
      </c>
      <c r="I358" s="28">
        <f t="shared" si="10"/>
        <v>0</v>
      </c>
      <c r="J358" s="165"/>
      <c r="K358" s="176"/>
      <c r="L358" s="167"/>
      <c r="M358" s="113" t="str">
        <f>IF(C358="","",VLOOKUP(C358,Stock!$A$5:$M$487,13,0))</f>
        <v/>
      </c>
      <c r="P358" s="42">
        <f>IFERROR(VLOOKUP(C358,Stock!$A$5:$M$487,10,0),0)*Journal!J358</f>
        <v>0</v>
      </c>
      <c r="Q358" s="131">
        <f>IFERROR(VLOOKUP(C358,Stock!$A$5:$M$487,10,0),0)*Journal!K358</f>
        <v>0</v>
      </c>
      <c r="R358" s="130">
        <f t="shared" si="11"/>
        <v>0</v>
      </c>
    </row>
    <row r="359" spans="2:18" ht="18" customHeight="1" x14ac:dyDescent="0.2">
      <c r="B359" s="164"/>
      <c r="C359" s="165"/>
      <c r="D359" s="27" t="str">
        <f>IF(C359="","",IFERROR(VLOOKUP(C359,Stock!$A$5:$K$487,2,FALSE),0))</f>
        <v/>
      </c>
      <c r="E359" s="166"/>
      <c r="F359" s="29">
        <f>IFERROR(VLOOKUP(C359,Stock!$A$5:$M$487,10,0),0)*Journal!E359</f>
        <v>0</v>
      </c>
      <c r="G359" s="168"/>
      <c r="H359" s="30">
        <f>IFERROR(VLOOKUP(C359,Stock!$A$5:$K$487,11,FALSE),0)*Journal!$G359</f>
        <v>0</v>
      </c>
      <c r="I359" s="28">
        <f t="shared" si="10"/>
        <v>0</v>
      </c>
      <c r="J359" s="165"/>
      <c r="K359" s="176"/>
      <c r="L359" s="167"/>
      <c r="M359" s="113" t="str">
        <f>IF(C359="","",VLOOKUP(C359,Stock!$A$5:$M$487,13,0))</f>
        <v/>
      </c>
      <c r="P359" s="42">
        <f>IFERROR(VLOOKUP(C359,Stock!$A$5:$M$487,10,0),0)*Journal!J359</f>
        <v>0</v>
      </c>
      <c r="Q359" s="131">
        <f>IFERROR(VLOOKUP(C359,Stock!$A$5:$M$487,10,0),0)*Journal!K359</f>
        <v>0</v>
      </c>
      <c r="R359" s="130">
        <f t="shared" si="11"/>
        <v>0</v>
      </c>
    </row>
    <row r="360" spans="2:18" ht="18" customHeight="1" x14ac:dyDescent="0.2">
      <c r="B360" s="164"/>
      <c r="C360" s="165"/>
      <c r="D360" s="27" t="str">
        <f>IF(C360="","",IFERROR(VLOOKUP(C360,Stock!$A$5:$K$487,2,FALSE),0))</f>
        <v/>
      </c>
      <c r="E360" s="166"/>
      <c r="F360" s="29">
        <f>IFERROR(VLOOKUP(C360,Stock!$A$5:$M$487,10,0),0)*Journal!E360</f>
        <v>0</v>
      </c>
      <c r="G360" s="168"/>
      <c r="H360" s="30">
        <f>IFERROR(VLOOKUP(C360,Stock!$A$5:$K$487,11,FALSE),0)*Journal!$G360</f>
        <v>0</v>
      </c>
      <c r="I360" s="28">
        <f t="shared" si="10"/>
        <v>0</v>
      </c>
      <c r="J360" s="165"/>
      <c r="K360" s="176"/>
      <c r="L360" s="167"/>
      <c r="M360" s="113" t="str">
        <f>IF(C360="","",VLOOKUP(C360,Stock!$A$5:$M$487,13,0))</f>
        <v/>
      </c>
      <c r="P360" s="42">
        <f>IFERROR(VLOOKUP(C360,Stock!$A$5:$M$487,10,0),0)*Journal!J360</f>
        <v>0</v>
      </c>
      <c r="Q360" s="131">
        <f>IFERROR(VLOOKUP(C360,Stock!$A$5:$M$487,10,0),0)*Journal!K360</f>
        <v>0</v>
      </c>
      <c r="R360" s="130">
        <f t="shared" si="11"/>
        <v>0</v>
      </c>
    </row>
    <row r="361" spans="2:18" ht="18" customHeight="1" x14ac:dyDescent="0.2">
      <c r="B361" s="164"/>
      <c r="C361" s="165"/>
      <c r="D361" s="27" t="str">
        <f>IF(C361="","",IFERROR(VLOOKUP(C361,Stock!$A$5:$K$487,2,FALSE),0))</f>
        <v/>
      </c>
      <c r="E361" s="166"/>
      <c r="F361" s="29">
        <f>IFERROR(VLOOKUP(C361,Stock!$A$5:$M$487,10,0),0)*Journal!E361</f>
        <v>0</v>
      </c>
      <c r="G361" s="168"/>
      <c r="H361" s="30">
        <f>IFERROR(VLOOKUP(C361,Stock!$A$5:$K$487,11,FALSE),0)*Journal!$G361</f>
        <v>0</v>
      </c>
      <c r="I361" s="28">
        <f t="shared" si="10"/>
        <v>0</v>
      </c>
      <c r="J361" s="165"/>
      <c r="K361" s="176"/>
      <c r="L361" s="167"/>
      <c r="M361" s="113" t="str">
        <f>IF(C361="","",VLOOKUP(C361,Stock!$A$5:$M$487,13,0))</f>
        <v/>
      </c>
      <c r="P361" s="42">
        <f>IFERROR(VLOOKUP(C361,Stock!$A$5:$M$487,10,0),0)*Journal!J361</f>
        <v>0</v>
      </c>
      <c r="Q361" s="131">
        <f>IFERROR(VLOOKUP(C361,Stock!$A$5:$M$487,10,0),0)*Journal!K361</f>
        <v>0</v>
      </c>
      <c r="R361" s="130">
        <f t="shared" si="11"/>
        <v>0</v>
      </c>
    </row>
    <row r="362" spans="2:18" ht="18" customHeight="1" x14ac:dyDescent="0.2">
      <c r="B362" s="164"/>
      <c r="C362" s="165"/>
      <c r="D362" s="27" t="str">
        <f>IF(C362="","",IFERROR(VLOOKUP(C362,Stock!$A$5:$K$487,2,FALSE),0))</f>
        <v/>
      </c>
      <c r="E362" s="166"/>
      <c r="F362" s="29">
        <f>IFERROR(VLOOKUP(C362,Stock!$A$5:$M$487,10,0),0)*Journal!E362</f>
        <v>0</v>
      </c>
      <c r="G362" s="168"/>
      <c r="H362" s="30">
        <f>IFERROR(VLOOKUP(C362,Stock!$A$5:$K$487,11,FALSE),0)*Journal!$G362</f>
        <v>0</v>
      </c>
      <c r="I362" s="28">
        <f t="shared" si="10"/>
        <v>0</v>
      </c>
      <c r="J362" s="165"/>
      <c r="K362" s="176"/>
      <c r="L362" s="167"/>
      <c r="M362" s="113" t="str">
        <f>IF(C362="","",VLOOKUP(C362,Stock!$A$5:$M$487,13,0))</f>
        <v/>
      </c>
      <c r="P362" s="42">
        <f>IFERROR(VLOOKUP(C362,Stock!$A$5:$M$487,10,0),0)*Journal!J362</f>
        <v>0</v>
      </c>
      <c r="Q362" s="131">
        <f>IFERROR(VLOOKUP(C362,Stock!$A$5:$M$487,10,0),0)*Journal!K362</f>
        <v>0</v>
      </c>
      <c r="R362" s="130">
        <f t="shared" si="11"/>
        <v>0</v>
      </c>
    </row>
    <row r="363" spans="2:18" ht="18" customHeight="1" x14ac:dyDescent="0.2">
      <c r="B363" s="164"/>
      <c r="C363" s="165"/>
      <c r="D363" s="27" t="str">
        <f>IF(C363="","",IFERROR(VLOOKUP(C363,Stock!$A$5:$K$487,2,FALSE),0))</f>
        <v/>
      </c>
      <c r="E363" s="166"/>
      <c r="F363" s="29">
        <f>IFERROR(VLOOKUP(C363,Stock!$A$5:$M$487,10,0),0)*Journal!E363</f>
        <v>0</v>
      </c>
      <c r="G363" s="168"/>
      <c r="H363" s="30">
        <f>IFERROR(VLOOKUP(C363,Stock!$A$5:$K$487,11,FALSE),0)*Journal!$G363</f>
        <v>0</v>
      </c>
      <c r="I363" s="28">
        <f t="shared" si="10"/>
        <v>0</v>
      </c>
      <c r="J363" s="165"/>
      <c r="K363" s="176"/>
      <c r="L363" s="167"/>
      <c r="M363" s="113" t="str">
        <f>IF(C363="","",VLOOKUP(C363,Stock!$A$5:$M$487,13,0))</f>
        <v/>
      </c>
      <c r="P363" s="42">
        <f>IFERROR(VLOOKUP(C363,Stock!$A$5:$M$487,10,0),0)*Journal!J363</f>
        <v>0</v>
      </c>
      <c r="Q363" s="131">
        <f>IFERROR(VLOOKUP(C363,Stock!$A$5:$M$487,10,0),0)*Journal!K363</f>
        <v>0</v>
      </c>
      <c r="R363" s="130">
        <f t="shared" si="11"/>
        <v>0</v>
      </c>
    </row>
    <row r="364" spans="2:18" ht="18" customHeight="1" x14ac:dyDescent="0.2">
      <c r="B364" s="164"/>
      <c r="C364" s="165"/>
      <c r="D364" s="27" t="str">
        <f>IF(C364="","",IFERROR(VLOOKUP(C364,Stock!$A$5:$K$487,2,FALSE),0))</f>
        <v/>
      </c>
      <c r="E364" s="166"/>
      <c r="F364" s="29">
        <f>IFERROR(VLOOKUP(C364,Stock!$A$5:$M$487,10,0),0)*Journal!E364</f>
        <v>0</v>
      </c>
      <c r="G364" s="168"/>
      <c r="H364" s="30">
        <f>IFERROR(VLOOKUP(C364,Stock!$A$5:$K$487,11,FALSE),0)*Journal!$G364</f>
        <v>0</v>
      </c>
      <c r="I364" s="28">
        <f t="shared" si="10"/>
        <v>0</v>
      </c>
      <c r="J364" s="165"/>
      <c r="K364" s="176"/>
      <c r="L364" s="167"/>
      <c r="M364" s="113" t="str">
        <f>IF(C364="","",VLOOKUP(C364,Stock!$A$5:$M$487,13,0))</f>
        <v/>
      </c>
      <c r="P364" s="42">
        <f>IFERROR(VLOOKUP(C364,Stock!$A$5:$M$487,10,0),0)*Journal!J364</f>
        <v>0</v>
      </c>
      <c r="Q364" s="131">
        <f>IFERROR(VLOOKUP(C364,Stock!$A$5:$M$487,10,0),0)*Journal!K364</f>
        <v>0</v>
      </c>
      <c r="R364" s="130">
        <f t="shared" si="11"/>
        <v>0</v>
      </c>
    </row>
    <row r="365" spans="2:18" ht="18" customHeight="1" x14ac:dyDescent="0.2">
      <c r="B365" s="164"/>
      <c r="C365" s="165"/>
      <c r="D365" s="27" t="str">
        <f>IF(C365="","",IFERROR(VLOOKUP(C365,Stock!$A$5:$K$487,2,FALSE),0))</f>
        <v/>
      </c>
      <c r="E365" s="166"/>
      <c r="F365" s="29">
        <f>IFERROR(VLOOKUP(C365,Stock!$A$5:$M$487,10,0),0)*Journal!E365</f>
        <v>0</v>
      </c>
      <c r="G365" s="168"/>
      <c r="H365" s="30">
        <f>IFERROR(VLOOKUP(C365,Stock!$A$5:$K$487,11,FALSE),0)*Journal!$G365</f>
        <v>0</v>
      </c>
      <c r="I365" s="28">
        <f t="shared" si="10"/>
        <v>0</v>
      </c>
      <c r="J365" s="165"/>
      <c r="K365" s="176"/>
      <c r="L365" s="167"/>
      <c r="M365" s="113" t="str">
        <f>IF(C365="","",VLOOKUP(C365,Stock!$A$5:$M$487,13,0))</f>
        <v/>
      </c>
      <c r="P365" s="42">
        <f>IFERROR(VLOOKUP(C365,Stock!$A$5:$M$487,10,0),0)*Journal!J365</f>
        <v>0</v>
      </c>
      <c r="Q365" s="131">
        <f>IFERROR(VLOOKUP(C365,Stock!$A$5:$M$487,10,0),0)*Journal!K365</f>
        <v>0</v>
      </c>
      <c r="R365" s="130">
        <f t="shared" si="11"/>
        <v>0</v>
      </c>
    </row>
    <row r="366" spans="2:18" ht="18" customHeight="1" x14ac:dyDescent="0.2">
      <c r="B366" s="164"/>
      <c r="C366" s="165"/>
      <c r="D366" s="27" t="str">
        <f>IF(C366="","",IFERROR(VLOOKUP(C366,Stock!$A$5:$K$487,2,FALSE),0))</f>
        <v/>
      </c>
      <c r="E366" s="166"/>
      <c r="F366" s="29">
        <f>IFERROR(VLOOKUP(C366,Stock!$A$5:$M$487,10,0),0)*Journal!E366</f>
        <v>0</v>
      </c>
      <c r="G366" s="168"/>
      <c r="H366" s="30">
        <f>IFERROR(VLOOKUP(C366,Stock!$A$5:$K$487,11,FALSE),0)*Journal!$G366</f>
        <v>0</v>
      </c>
      <c r="I366" s="28">
        <f t="shared" si="10"/>
        <v>0</v>
      </c>
      <c r="J366" s="165"/>
      <c r="K366" s="176"/>
      <c r="L366" s="167"/>
      <c r="M366" s="113" t="str">
        <f>IF(C366="","",VLOOKUP(C366,Stock!$A$5:$M$487,13,0))</f>
        <v/>
      </c>
      <c r="P366" s="42">
        <f>IFERROR(VLOOKUP(C366,Stock!$A$5:$M$487,10,0),0)*Journal!J366</f>
        <v>0</v>
      </c>
      <c r="Q366" s="131">
        <f>IFERROR(VLOOKUP(C366,Stock!$A$5:$M$487,10,0),0)*Journal!K366</f>
        <v>0</v>
      </c>
      <c r="R366" s="130">
        <f t="shared" si="11"/>
        <v>0</v>
      </c>
    </row>
    <row r="367" spans="2:18" ht="18" customHeight="1" x14ac:dyDescent="0.2">
      <c r="B367" s="164"/>
      <c r="C367" s="165"/>
      <c r="D367" s="27" t="str">
        <f>IF(C367="","",IFERROR(VLOOKUP(C367,Stock!$A$5:$K$487,2,FALSE),0))</f>
        <v/>
      </c>
      <c r="E367" s="166"/>
      <c r="F367" s="29">
        <f>IFERROR(VLOOKUP(C367,Stock!$A$5:$M$487,10,0),0)*Journal!E367</f>
        <v>0</v>
      </c>
      <c r="G367" s="168"/>
      <c r="H367" s="30">
        <f>IFERROR(VLOOKUP(C367,Stock!$A$5:$K$487,11,FALSE),0)*Journal!$G367</f>
        <v>0</v>
      </c>
      <c r="I367" s="28">
        <f t="shared" si="10"/>
        <v>0</v>
      </c>
      <c r="J367" s="165"/>
      <c r="K367" s="176"/>
      <c r="L367" s="167"/>
      <c r="M367" s="113" t="str">
        <f>IF(C367="","",VLOOKUP(C367,Stock!$A$5:$M$487,13,0))</f>
        <v/>
      </c>
      <c r="P367" s="42">
        <f>IFERROR(VLOOKUP(C367,Stock!$A$5:$M$487,10,0),0)*Journal!J367</f>
        <v>0</v>
      </c>
      <c r="Q367" s="131">
        <f>IFERROR(VLOOKUP(C367,Stock!$A$5:$M$487,10,0),0)*Journal!K367</f>
        <v>0</v>
      </c>
      <c r="R367" s="130">
        <f t="shared" si="11"/>
        <v>0</v>
      </c>
    </row>
    <row r="368" spans="2:18" ht="18" customHeight="1" x14ac:dyDescent="0.2">
      <c r="B368" s="164"/>
      <c r="C368" s="165"/>
      <c r="D368" s="27" t="str">
        <f>IF(C368="","",IFERROR(VLOOKUP(C368,Stock!$A$5:$K$487,2,FALSE),0))</f>
        <v/>
      </c>
      <c r="E368" s="166"/>
      <c r="F368" s="29">
        <f>IFERROR(VLOOKUP(C368,Stock!$A$5:$M$487,10,0),0)*Journal!E368</f>
        <v>0</v>
      </c>
      <c r="G368" s="168"/>
      <c r="H368" s="30">
        <f>IFERROR(VLOOKUP(C368,Stock!$A$5:$K$487,11,FALSE),0)*Journal!$G368</f>
        <v>0</v>
      </c>
      <c r="I368" s="28">
        <f t="shared" si="10"/>
        <v>0</v>
      </c>
      <c r="J368" s="165"/>
      <c r="K368" s="176"/>
      <c r="L368" s="167"/>
      <c r="M368" s="113" t="str">
        <f>IF(C368="","",VLOOKUP(C368,Stock!$A$5:$M$487,13,0))</f>
        <v/>
      </c>
      <c r="P368" s="42">
        <f>IFERROR(VLOOKUP(C368,Stock!$A$5:$M$487,10,0),0)*Journal!J368</f>
        <v>0</v>
      </c>
      <c r="Q368" s="131">
        <f>IFERROR(VLOOKUP(C368,Stock!$A$5:$M$487,10,0),0)*Journal!K368</f>
        <v>0</v>
      </c>
      <c r="R368" s="130">
        <f t="shared" si="11"/>
        <v>0</v>
      </c>
    </row>
    <row r="369" spans="2:18" ht="18" customHeight="1" x14ac:dyDescent="0.2">
      <c r="B369" s="164"/>
      <c r="C369" s="165"/>
      <c r="D369" s="27" t="str">
        <f>IF(C369="","",IFERROR(VLOOKUP(C369,Stock!$A$5:$K$487,2,FALSE),0))</f>
        <v/>
      </c>
      <c r="E369" s="166"/>
      <c r="F369" s="29">
        <f>IFERROR(VLOOKUP(C369,Stock!$A$5:$M$487,10,0),0)*Journal!E369</f>
        <v>0</v>
      </c>
      <c r="G369" s="168"/>
      <c r="H369" s="30">
        <f>IFERROR(VLOOKUP(C369,Stock!$A$5:$K$487,11,FALSE),0)*Journal!$G369</f>
        <v>0</v>
      </c>
      <c r="I369" s="28">
        <f t="shared" si="10"/>
        <v>0</v>
      </c>
      <c r="J369" s="165"/>
      <c r="K369" s="176"/>
      <c r="L369" s="167"/>
      <c r="M369" s="113" t="str">
        <f>IF(C369="","",VLOOKUP(C369,Stock!$A$5:$M$487,13,0))</f>
        <v/>
      </c>
      <c r="P369" s="42">
        <f>IFERROR(VLOOKUP(C369,Stock!$A$5:$M$487,10,0),0)*Journal!J369</f>
        <v>0</v>
      </c>
      <c r="Q369" s="131">
        <f>IFERROR(VLOOKUP(C369,Stock!$A$5:$M$487,10,0),0)*Journal!K369</f>
        <v>0</v>
      </c>
      <c r="R369" s="130">
        <f t="shared" si="11"/>
        <v>0</v>
      </c>
    </row>
    <row r="370" spans="2:18" ht="18" customHeight="1" x14ac:dyDescent="0.2">
      <c r="B370" s="164"/>
      <c r="C370" s="165"/>
      <c r="D370" s="27" t="str">
        <f>IF(C370="","",IFERROR(VLOOKUP(C370,Stock!$A$5:$K$487,2,FALSE),0))</f>
        <v/>
      </c>
      <c r="E370" s="166"/>
      <c r="F370" s="29">
        <f>IFERROR(VLOOKUP(C370,Stock!$A$5:$M$487,10,0),0)*Journal!E370</f>
        <v>0</v>
      </c>
      <c r="G370" s="168"/>
      <c r="H370" s="30">
        <f>IFERROR(VLOOKUP(C370,Stock!$A$5:$K$487,11,FALSE),0)*Journal!$G370</f>
        <v>0</v>
      </c>
      <c r="I370" s="28">
        <f t="shared" si="10"/>
        <v>0</v>
      </c>
      <c r="J370" s="165"/>
      <c r="K370" s="176"/>
      <c r="L370" s="167"/>
      <c r="M370" s="113" t="str">
        <f>IF(C370="","",VLOOKUP(C370,Stock!$A$5:$M$487,13,0))</f>
        <v/>
      </c>
      <c r="P370" s="42">
        <f>IFERROR(VLOOKUP(C370,Stock!$A$5:$M$487,10,0),0)*Journal!J370</f>
        <v>0</v>
      </c>
      <c r="Q370" s="131">
        <f>IFERROR(VLOOKUP(C370,Stock!$A$5:$M$487,10,0),0)*Journal!K370</f>
        <v>0</v>
      </c>
      <c r="R370" s="130">
        <f t="shared" si="11"/>
        <v>0</v>
      </c>
    </row>
    <row r="371" spans="2:18" ht="18" customHeight="1" x14ac:dyDescent="0.2">
      <c r="B371" s="164"/>
      <c r="C371" s="165"/>
      <c r="D371" s="27" t="str">
        <f>IF(C371="","",IFERROR(VLOOKUP(C371,Stock!$A$5:$K$487,2,FALSE),0))</f>
        <v/>
      </c>
      <c r="E371" s="166"/>
      <c r="F371" s="29">
        <f>IFERROR(VLOOKUP(C371,Stock!$A$5:$M$487,10,0),0)*Journal!E371</f>
        <v>0</v>
      </c>
      <c r="G371" s="168"/>
      <c r="H371" s="30">
        <f>IFERROR(VLOOKUP(C371,Stock!$A$5:$K$487,11,FALSE),0)*Journal!$G371</f>
        <v>0</v>
      </c>
      <c r="I371" s="28">
        <f t="shared" si="10"/>
        <v>0</v>
      </c>
      <c r="J371" s="165"/>
      <c r="K371" s="176"/>
      <c r="L371" s="167"/>
      <c r="M371" s="113" t="str">
        <f>IF(C371="","",VLOOKUP(C371,Stock!$A$5:$M$487,13,0))</f>
        <v/>
      </c>
      <c r="P371" s="42">
        <f>IFERROR(VLOOKUP(C371,Stock!$A$5:$M$487,10,0),0)*Journal!J371</f>
        <v>0</v>
      </c>
      <c r="Q371" s="131">
        <f>IFERROR(VLOOKUP(C371,Stock!$A$5:$M$487,10,0),0)*Journal!K371</f>
        <v>0</v>
      </c>
      <c r="R371" s="130">
        <f t="shared" si="11"/>
        <v>0</v>
      </c>
    </row>
    <row r="372" spans="2:18" ht="18" customHeight="1" x14ac:dyDescent="0.2">
      <c r="B372" s="164"/>
      <c r="C372" s="165"/>
      <c r="D372" s="27" t="str">
        <f>IF(C372="","",IFERROR(VLOOKUP(C372,Stock!$A$5:$K$487,2,FALSE),0))</f>
        <v/>
      </c>
      <c r="E372" s="166"/>
      <c r="F372" s="29">
        <f>IFERROR(VLOOKUP(C372,Stock!$A$5:$M$487,10,0),0)*Journal!E372</f>
        <v>0</v>
      </c>
      <c r="G372" s="168"/>
      <c r="H372" s="30">
        <f>IFERROR(VLOOKUP(C372,Stock!$A$5:$K$487,11,FALSE),0)*Journal!$G372</f>
        <v>0</v>
      </c>
      <c r="I372" s="28">
        <f t="shared" si="10"/>
        <v>0</v>
      </c>
      <c r="J372" s="165"/>
      <c r="K372" s="176"/>
      <c r="L372" s="167"/>
      <c r="M372" s="113" t="str">
        <f>IF(C372="","",VLOOKUP(C372,Stock!$A$5:$M$487,13,0))</f>
        <v/>
      </c>
      <c r="P372" s="42">
        <f>IFERROR(VLOOKUP(C372,Stock!$A$5:$M$487,10,0),0)*Journal!J372</f>
        <v>0</v>
      </c>
      <c r="Q372" s="131">
        <f>IFERROR(VLOOKUP(C372,Stock!$A$5:$M$487,10,0),0)*Journal!K372</f>
        <v>0</v>
      </c>
      <c r="R372" s="130">
        <f t="shared" si="11"/>
        <v>0</v>
      </c>
    </row>
    <row r="373" spans="2:18" ht="18" customHeight="1" x14ac:dyDescent="0.2">
      <c r="B373" s="164"/>
      <c r="C373" s="165"/>
      <c r="D373" s="27" t="str">
        <f>IF(C373="","",IFERROR(VLOOKUP(C373,Stock!$A$5:$K$487,2,FALSE),0))</f>
        <v/>
      </c>
      <c r="E373" s="166"/>
      <c r="F373" s="29">
        <f>IFERROR(VLOOKUP(C373,Stock!$A$5:$M$487,10,0),0)*Journal!E373</f>
        <v>0</v>
      </c>
      <c r="G373" s="168"/>
      <c r="H373" s="30">
        <f>IFERROR(VLOOKUP(C373,Stock!$A$5:$K$487,11,FALSE),0)*Journal!$G373</f>
        <v>0</v>
      </c>
      <c r="I373" s="28">
        <f t="shared" si="10"/>
        <v>0</v>
      </c>
      <c r="J373" s="165"/>
      <c r="K373" s="176"/>
      <c r="L373" s="167"/>
      <c r="M373" s="113" t="str">
        <f>IF(C373="","",VLOOKUP(C373,Stock!$A$5:$M$487,13,0))</f>
        <v/>
      </c>
      <c r="P373" s="42">
        <f>IFERROR(VLOOKUP(C373,Stock!$A$5:$M$487,10,0),0)*Journal!J373</f>
        <v>0</v>
      </c>
      <c r="Q373" s="131">
        <f>IFERROR(VLOOKUP(C373,Stock!$A$5:$M$487,10,0),0)*Journal!K373</f>
        <v>0</v>
      </c>
      <c r="R373" s="130">
        <f t="shared" si="11"/>
        <v>0</v>
      </c>
    </row>
    <row r="374" spans="2:18" ht="18" customHeight="1" x14ac:dyDescent="0.2">
      <c r="B374" s="164"/>
      <c r="C374" s="165"/>
      <c r="D374" s="27" t="str">
        <f>IF(C374="","",IFERROR(VLOOKUP(C374,Stock!$A$5:$K$487,2,FALSE),0))</f>
        <v/>
      </c>
      <c r="E374" s="166"/>
      <c r="F374" s="29">
        <f>IFERROR(VLOOKUP(C374,Stock!$A$5:$M$487,10,0),0)*Journal!E374</f>
        <v>0</v>
      </c>
      <c r="G374" s="168"/>
      <c r="H374" s="30">
        <f>IFERROR(VLOOKUP(C374,Stock!$A$5:$K$487,11,FALSE),0)*Journal!$G374</f>
        <v>0</v>
      </c>
      <c r="I374" s="28">
        <f t="shared" si="10"/>
        <v>0</v>
      </c>
      <c r="J374" s="165"/>
      <c r="K374" s="176"/>
      <c r="L374" s="167"/>
      <c r="M374" s="113" t="str">
        <f>IF(C374="","",VLOOKUP(C374,Stock!$A$5:$M$487,13,0))</f>
        <v/>
      </c>
      <c r="P374" s="42">
        <f>IFERROR(VLOOKUP(C374,Stock!$A$5:$M$487,10,0),0)*Journal!J374</f>
        <v>0</v>
      </c>
      <c r="Q374" s="131">
        <f>IFERROR(VLOOKUP(C374,Stock!$A$5:$M$487,10,0),0)*Journal!K374</f>
        <v>0</v>
      </c>
      <c r="R374" s="130">
        <f t="shared" si="11"/>
        <v>0</v>
      </c>
    </row>
    <row r="375" spans="2:18" ht="18" customHeight="1" x14ac:dyDescent="0.2">
      <c r="B375" s="164"/>
      <c r="C375" s="165"/>
      <c r="D375" s="27" t="str">
        <f>IF(C375="","",IFERROR(VLOOKUP(C375,Stock!$A$5:$K$487,2,FALSE),0))</f>
        <v/>
      </c>
      <c r="E375" s="166"/>
      <c r="F375" s="29">
        <f>IFERROR(VLOOKUP(C375,Stock!$A$5:$M$487,10,0),0)*Journal!E375</f>
        <v>0</v>
      </c>
      <c r="G375" s="168"/>
      <c r="H375" s="30">
        <f>IFERROR(VLOOKUP(C375,Stock!$A$5:$K$487,11,FALSE),0)*Journal!$G375</f>
        <v>0</v>
      </c>
      <c r="I375" s="28">
        <f t="shared" si="10"/>
        <v>0</v>
      </c>
      <c r="J375" s="165"/>
      <c r="K375" s="176"/>
      <c r="L375" s="167"/>
      <c r="M375" s="113" t="str">
        <f>IF(C375="","",VLOOKUP(C375,Stock!$A$5:$M$487,13,0))</f>
        <v/>
      </c>
      <c r="P375" s="42">
        <f>IFERROR(VLOOKUP(C375,Stock!$A$5:$M$487,10,0),0)*Journal!J375</f>
        <v>0</v>
      </c>
      <c r="Q375" s="131">
        <f>IFERROR(VLOOKUP(C375,Stock!$A$5:$M$487,10,0),0)*Journal!K375</f>
        <v>0</v>
      </c>
      <c r="R375" s="130">
        <f t="shared" si="11"/>
        <v>0</v>
      </c>
    </row>
    <row r="376" spans="2:18" ht="18" customHeight="1" x14ac:dyDescent="0.2">
      <c r="B376" s="164"/>
      <c r="C376" s="165"/>
      <c r="D376" s="27" t="str">
        <f>IF(C376="","",IFERROR(VLOOKUP(C376,Stock!$A$5:$K$487,2,FALSE),0))</f>
        <v/>
      </c>
      <c r="E376" s="166"/>
      <c r="F376" s="29">
        <f>IFERROR(VLOOKUP(C376,Stock!$A$5:$M$487,10,0),0)*Journal!E376</f>
        <v>0</v>
      </c>
      <c r="G376" s="168"/>
      <c r="H376" s="30">
        <f>IFERROR(VLOOKUP(C376,Stock!$A$5:$K$487,11,FALSE),0)*Journal!$G376</f>
        <v>0</v>
      </c>
      <c r="I376" s="28">
        <f t="shared" si="10"/>
        <v>0</v>
      </c>
      <c r="J376" s="165"/>
      <c r="K376" s="176"/>
      <c r="L376" s="167"/>
      <c r="M376" s="113" t="str">
        <f>IF(C376="","",VLOOKUP(C376,Stock!$A$5:$M$487,13,0))</f>
        <v/>
      </c>
      <c r="P376" s="42">
        <f>IFERROR(VLOOKUP(C376,Stock!$A$5:$M$487,10,0),0)*Journal!J376</f>
        <v>0</v>
      </c>
      <c r="Q376" s="131">
        <f>IFERROR(VLOOKUP(C376,Stock!$A$5:$M$487,10,0),0)*Journal!K376</f>
        <v>0</v>
      </c>
      <c r="R376" s="130">
        <f t="shared" si="11"/>
        <v>0</v>
      </c>
    </row>
    <row r="377" spans="2:18" ht="18" customHeight="1" x14ac:dyDescent="0.2">
      <c r="B377" s="164"/>
      <c r="C377" s="165"/>
      <c r="D377" s="27" t="str">
        <f>IF(C377="","",IFERROR(VLOOKUP(C377,Stock!$A$5:$K$487,2,FALSE),0))</f>
        <v/>
      </c>
      <c r="E377" s="166"/>
      <c r="F377" s="29">
        <f>IFERROR(VLOOKUP(C377,Stock!$A$5:$M$487,10,0),0)*Journal!E377</f>
        <v>0</v>
      </c>
      <c r="G377" s="168"/>
      <c r="H377" s="30">
        <f>IFERROR(VLOOKUP(C377,Stock!$A$5:$K$487,11,FALSE),0)*Journal!$G377</f>
        <v>0</v>
      </c>
      <c r="I377" s="28">
        <f t="shared" si="10"/>
        <v>0</v>
      </c>
      <c r="J377" s="165"/>
      <c r="K377" s="176"/>
      <c r="L377" s="167"/>
      <c r="M377" s="113" t="str">
        <f>IF(C377="","",VLOOKUP(C377,Stock!$A$5:$M$487,13,0))</f>
        <v/>
      </c>
      <c r="P377" s="42">
        <f>IFERROR(VLOOKUP(C377,Stock!$A$5:$M$487,10,0),0)*Journal!J377</f>
        <v>0</v>
      </c>
      <c r="Q377" s="131">
        <f>IFERROR(VLOOKUP(C377,Stock!$A$5:$M$487,10,0),0)*Journal!K377</f>
        <v>0</v>
      </c>
      <c r="R377" s="130">
        <f t="shared" si="11"/>
        <v>0</v>
      </c>
    </row>
    <row r="378" spans="2:18" ht="18" customHeight="1" x14ac:dyDescent="0.2">
      <c r="B378" s="164"/>
      <c r="C378" s="165"/>
      <c r="D378" s="27" t="str">
        <f>IF(C378="","",IFERROR(VLOOKUP(C378,Stock!$A$5:$K$487,2,FALSE),0))</f>
        <v/>
      </c>
      <c r="E378" s="166"/>
      <c r="F378" s="29">
        <f>IFERROR(VLOOKUP(C378,Stock!$A$5:$M$487,10,0),0)*Journal!E378</f>
        <v>0</v>
      </c>
      <c r="G378" s="168"/>
      <c r="H378" s="30">
        <f>IFERROR(VLOOKUP(C378,Stock!$A$5:$K$487,11,FALSE),0)*Journal!$G378</f>
        <v>0</v>
      </c>
      <c r="I378" s="28">
        <f t="shared" si="10"/>
        <v>0</v>
      </c>
      <c r="J378" s="165"/>
      <c r="K378" s="176"/>
      <c r="L378" s="167"/>
      <c r="M378" s="113" t="str">
        <f>IF(C378="","",VLOOKUP(C378,Stock!$A$5:$M$487,13,0))</f>
        <v/>
      </c>
      <c r="P378" s="42">
        <f>IFERROR(VLOOKUP(C378,Stock!$A$5:$M$487,10,0),0)*Journal!J378</f>
        <v>0</v>
      </c>
      <c r="Q378" s="131">
        <f>IFERROR(VLOOKUP(C378,Stock!$A$5:$M$487,10,0),0)*Journal!K378</f>
        <v>0</v>
      </c>
      <c r="R378" s="130">
        <f t="shared" si="11"/>
        <v>0</v>
      </c>
    </row>
    <row r="379" spans="2:18" ht="18" customHeight="1" x14ac:dyDescent="0.2">
      <c r="B379" s="164"/>
      <c r="C379" s="165"/>
      <c r="D379" s="27" t="str">
        <f>IF(C379="","",IFERROR(VLOOKUP(C379,Stock!$A$5:$K$487,2,FALSE),0))</f>
        <v/>
      </c>
      <c r="E379" s="166"/>
      <c r="F379" s="29">
        <f>IFERROR(VLOOKUP(C379,Stock!$A$5:$M$487,10,0),0)*Journal!E379</f>
        <v>0</v>
      </c>
      <c r="G379" s="168"/>
      <c r="H379" s="30">
        <f>IFERROR(VLOOKUP(C379,Stock!$A$5:$K$487,11,FALSE),0)*Journal!$G379</f>
        <v>0</v>
      </c>
      <c r="I379" s="28">
        <f t="shared" si="10"/>
        <v>0</v>
      </c>
      <c r="J379" s="165"/>
      <c r="K379" s="176"/>
      <c r="L379" s="167"/>
      <c r="M379" s="113" t="str">
        <f>IF(C379="","",VLOOKUP(C379,Stock!$A$5:$M$487,13,0))</f>
        <v/>
      </c>
      <c r="P379" s="42">
        <f>IFERROR(VLOOKUP(C379,Stock!$A$5:$M$487,10,0),0)*Journal!J379</f>
        <v>0</v>
      </c>
      <c r="Q379" s="131">
        <f>IFERROR(VLOOKUP(C379,Stock!$A$5:$M$487,10,0),0)*Journal!K379</f>
        <v>0</v>
      </c>
      <c r="R379" s="130">
        <f t="shared" si="11"/>
        <v>0</v>
      </c>
    </row>
    <row r="380" spans="2:18" ht="18" customHeight="1" x14ac:dyDescent="0.2">
      <c r="B380" s="164"/>
      <c r="C380" s="165"/>
      <c r="D380" s="27" t="str">
        <f>IF(C380="","",IFERROR(VLOOKUP(C380,Stock!$A$5:$K$487,2,FALSE),0))</f>
        <v/>
      </c>
      <c r="E380" s="166"/>
      <c r="F380" s="29">
        <f>IFERROR(VLOOKUP(C380,Stock!$A$5:$M$487,10,0),0)*Journal!E380</f>
        <v>0</v>
      </c>
      <c r="G380" s="168"/>
      <c r="H380" s="30">
        <f>IFERROR(VLOOKUP(C380,Stock!$A$5:$K$487,11,FALSE),0)*Journal!$G380</f>
        <v>0</v>
      </c>
      <c r="I380" s="28">
        <f t="shared" si="10"/>
        <v>0</v>
      </c>
      <c r="J380" s="165"/>
      <c r="K380" s="176"/>
      <c r="L380" s="167"/>
      <c r="M380" s="113" t="str">
        <f>IF(C380="","",VLOOKUP(C380,Stock!$A$5:$M$487,13,0))</f>
        <v/>
      </c>
      <c r="P380" s="42">
        <f>IFERROR(VLOOKUP(C380,Stock!$A$5:$M$487,10,0),0)*Journal!J380</f>
        <v>0</v>
      </c>
      <c r="Q380" s="131">
        <f>IFERROR(VLOOKUP(C380,Stock!$A$5:$M$487,10,0),0)*Journal!K380</f>
        <v>0</v>
      </c>
      <c r="R380" s="130">
        <f t="shared" si="11"/>
        <v>0</v>
      </c>
    </row>
    <row r="381" spans="2:18" ht="18" customHeight="1" x14ac:dyDescent="0.2">
      <c r="B381" s="164"/>
      <c r="C381" s="165"/>
      <c r="D381" s="27" t="str">
        <f>IF(C381="","",IFERROR(VLOOKUP(C381,Stock!$A$5:$K$487,2,FALSE),0))</f>
        <v/>
      </c>
      <c r="E381" s="166"/>
      <c r="F381" s="29">
        <f>IFERROR(VLOOKUP(C381,Stock!$A$5:$M$487,10,0),0)*Journal!E381</f>
        <v>0</v>
      </c>
      <c r="G381" s="168"/>
      <c r="H381" s="30">
        <f>IFERROR(VLOOKUP(C381,Stock!$A$5:$K$487,11,FALSE),0)*Journal!$G381</f>
        <v>0</v>
      </c>
      <c r="I381" s="28">
        <f t="shared" si="10"/>
        <v>0</v>
      </c>
      <c r="J381" s="165"/>
      <c r="K381" s="176"/>
      <c r="L381" s="167"/>
      <c r="M381" s="113" t="str">
        <f>IF(C381="","",VLOOKUP(C381,Stock!$A$5:$M$487,13,0))</f>
        <v/>
      </c>
      <c r="P381" s="42">
        <f>IFERROR(VLOOKUP(C381,Stock!$A$5:$M$487,10,0),0)*Journal!J381</f>
        <v>0</v>
      </c>
      <c r="Q381" s="131">
        <f>IFERROR(VLOOKUP(C381,Stock!$A$5:$M$487,10,0),0)*Journal!K381</f>
        <v>0</v>
      </c>
      <c r="R381" s="130">
        <f t="shared" si="11"/>
        <v>0</v>
      </c>
    </row>
    <row r="382" spans="2:18" ht="18" customHeight="1" x14ac:dyDescent="0.2">
      <c r="B382" s="164"/>
      <c r="C382" s="165"/>
      <c r="D382" s="27" t="str">
        <f>IF(C382="","",IFERROR(VLOOKUP(C382,Stock!$A$5:$K$487,2,FALSE),0))</f>
        <v/>
      </c>
      <c r="E382" s="166"/>
      <c r="F382" s="29">
        <f>IFERROR(VLOOKUP(C382,Stock!$A$5:$M$487,10,0),0)*Journal!E382</f>
        <v>0</v>
      </c>
      <c r="G382" s="168"/>
      <c r="H382" s="30">
        <f>IFERROR(VLOOKUP(C382,Stock!$A$5:$K$487,11,FALSE),0)*Journal!$G382</f>
        <v>0</v>
      </c>
      <c r="I382" s="28">
        <f t="shared" si="10"/>
        <v>0</v>
      </c>
      <c r="J382" s="165"/>
      <c r="K382" s="176"/>
      <c r="L382" s="167"/>
      <c r="M382" s="113" t="str">
        <f>IF(C382="","",VLOOKUP(C382,Stock!$A$5:$M$487,13,0))</f>
        <v/>
      </c>
      <c r="P382" s="42">
        <f>IFERROR(VLOOKUP(C382,Stock!$A$5:$M$487,10,0),0)*Journal!J382</f>
        <v>0</v>
      </c>
      <c r="Q382" s="131">
        <f>IFERROR(VLOOKUP(C382,Stock!$A$5:$M$487,10,0),0)*Journal!K382</f>
        <v>0</v>
      </c>
      <c r="R382" s="130">
        <f t="shared" si="11"/>
        <v>0</v>
      </c>
    </row>
    <row r="383" spans="2:18" ht="18" customHeight="1" x14ac:dyDescent="0.2">
      <c r="B383" s="164"/>
      <c r="C383" s="165"/>
      <c r="D383" s="27" t="str">
        <f>IF(C383="","",IFERROR(VLOOKUP(C383,Stock!$A$5:$K$487,2,FALSE),0))</f>
        <v/>
      </c>
      <c r="E383" s="166"/>
      <c r="F383" s="29">
        <f>IFERROR(VLOOKUP(C383,Stock!$A$5:$M$487,10,0),0)*Journal!E383</f>
        <v>0</v>
      </c>
      <c r="G383" s="168"/>
      <c r="H383" s="30">
        <f>IFERROR(VLOOKUP(C383,Stock!$A$5:$K$487,11,FALSE),0)*Journal!$G383</f>
        <v>0</v>
      </c>
      <c r="I383" s="28">
        <f t="shared" si="10"/>
        <v>0</v>
      </c>
      <c r="J383" s="165"/>
      <c r="K383" s="176"/>
      <c r="L383" s="167"/>
      <c r="M383" s="113" t="str">
        <f>IF(C383="","",VLOOKUP(C383,Stock!$A$5:$M$487,13,0))</f>
        <v/>
      </c>
      <c r="O383" s="18"/>
      <c r="P383" s="42">
        <f>IFERROR(VLOOKUP(C383,Stock!$A$5:$M$487,10,0),0)*Journal!J383</f>
        <v>0</v>
      </c>
      <c r="Q383" s="131">
        <f>IFERROR(VLOOKUP(C383,Stock!$A$5:$M$487,10,0),0)*Journal!K383</f>
        <v>0</v>
      </c>
      <c r="R383" s="130">
        <f t="shared" si="11"/>
        <v>0</v>
      </c>
    </row>
    <row r="384" spans="2:18" ht="18" customHeight="1" x14ac:dyDescent="0.2">
      <c r="B384" s="164"/>
      <c r="C384" s="165"/>
      <c r="D384" s="27" t="str">
        <f>IF(C384="","",IFERROR(VLOOKUP(C384,Stock!$A$5:$K$487,2,FALSE),0))</f>
        <v/>
      </c>
      <c r="E384" s="166"/>
      <c r="F384" s="29">
        <f>IFERROR(VLOOKUP(C384,Stock!$A$5:$M$487,10,0),0)*Journal!E384</f>
        <v>0</v>
      </c>
      <c r="G384" s="168"/>
      <c r="H384" s="30">
        <f>IFERROR(VLOOKUP(C384,Stock!$A$5:$K$487,11,FALSE),0)*Journal!$G384</f>
        <v>0</v>
      </c>
      <c r="I384" s="28">
        <f t="shared" si="10"/>
        <v>0</v>
      </c>
      <c r="J384" s="165"/>
      <c r="K384" s="176"/>
      <c r="L384" s="167"/>
      <c r="M384" s="113" t="str">
        <f>IF(C384="","",VLOOKUP(C384,Stock!$A$5:$M$487,13,0))</f>
        <v/>
      </c>
      <c r="O384" s="18"/>
      <c r="P384" s="42">
        <f>IFERROR(VLOOKUP(C384,Stock!$A$5:$M$487,10,0),0)*Journal!J384</f>
        <v>0</v>
      </c>
      <c r="Q384" s="131">
        <f>IFERROR(VLOOKUP(C384,Stock!$A$5:$M$487,10,0),0)*Journal!K384</f>
        <v>0</v>
      </c>
      <c r="R384" s="130">
        <f t="shared" si="11"/>
        <v>0</v>
      </c>
    </row>
    <row r="385" spans="2:18" ht="18" customHeight="1" x14ac:dyDescent="0.2">
      <c r="B385" s="164"/>
      <c r="C385" s="165"/>
      <c r="D385" s="27" t="str">
        <f>IF(C385="","",IFERROR(VLOOKUP(C385,Stock!$A$5:$K$487,2,FALSE),0))</f>
        <v/>
      </c>
      <c r="E385" s="166"/>
      <c r="F385" s="29">
        <f>IFERROR(VLOOKUP(C385,Stock!$A$5:$M$487,10,0),0)*Journal!E385</f>
        <v>0</v>
      </c>
      <c r="G385" s="168"/>
      <c r="H385" s="30">
        <f>IFERROR(VLOOKUP(C385,Stock!$A$5:$K$487,11,FALSE),0)*Journal!$G385</f>
        <v>0</v>
      </c>
      <c r="I385" s="28">
        <f t="shared" si="10"/>
        <v>0</v>
      </c>
      <c r="J385" s="165"/>
      <c r="K385" s="176"/>
      <c r="L385" s="167"/>
      <c r="M385" s="113" t="str">
        <f>IF(C385="","",VLOOKUP(C385,Stock!$A$5:$M$487,13,0))</f>
        <v/>
      </c>
      <c r="P385" s="42">
        <f>IFERROR(VLOOKUP(C385,Stock!$A$5:$M$487,10,0),0)*Journal!J385</f>
        <v>0</v>
      </c>
      <c r="Q385" s="131">
        <f>IFERROR(VLOOKUP(C385,Stock!$A$5:$M$487,10,0),0)*Journal!K385</f>
        <v>0</v>
      </c>
      <c r="R385" s="130">
        <f t="shared" si="11"/>
        <v>0</v>
      </c>
    </row>
    <row r="386" spans="2:18" ht="18" customHeight="1" x14ac:dyDescent="0.2">
      <c r="B386" s="164"/>
      <c r="C386" s="165"/>
      <c r="D386" s="27" t="str">
        <f>IF(C386="","",IFERROR(VLOOKUP(C386,Stock!$A$5:$K$487,2,FALSE),0))</f>
        <v/>
      </c>
      <c r="E386" s="166"/>
      <c r="F386" s="29">
        <f>IFERROR(VLOOKUP(C386,Stock!$A$5:$M$487,10,0),0)*Journal!E386</f>
        <v>0</v>
      </c>
      <c r="G386" s="168"/>
      <c r="H386" s="30">
        <f>IFERROR(VLOOKUP(C386,Stock!$A$5:$K$487,11,FALSE),0)*Journal!$G386</f>
        <v>0</v>
      </c>
      <c r="I386" s="28">
        <f t="shared" si="10"/>
        <v>0</v>
      </c>
      <c r="J386" s="165"/>
      <c r="K386" s="176"/>
      <c r="L386" s="167"/>
      <c r="M386" s="113" t="str">
        <f>IF(C386="","",VLOOKUP(C386,Stock!$A$5:$M$487,13,0))</f>
        <v/>
      </c>
      <c r="P386" s="42">
        <f>IFERROR(VLOOKUP(C386,Stock!$A$5:$M$487,10,0),0)*Journal!J386</f>
        <v>0</v>
      </c>
      <c r="Q386" s="131">
        <f>IFERROR(VLOOKUP(C386,Stock!$A$5:$M$487,10,0),0)*Journal!K386</f>
        <v>0</v>
      </c>
      <c r="R386" s="130">
        <f t="shared" si="11"/>
        <v>0</v>
      </c>
    </row>
    <row r="387" spans="2:18" ht="18" customHeight="1" x14ac:dyDescent="0.2">
      <c r="B387" s="164"/>
      <c r="C387" s="165"/>
      <c r="D387" s="27" t="str">
        <f>IF(C387="","",IFERROR(VLOOKUP(C387,Stock!$A$5:$K$487,2,FALSE),0))</f>
        <v/>
      </c>
      <c r="E387" s="166"/>
      <c r="F387" s="29">
        <f>IFERROR(VLOOKUP(C387,Stock!$A$5:$M$487,10,0),0)*Journal!E387</f>
        <v>0</v>
      </c>
      <c r="G387" s="168"/>
      <c r="H387" s="30">
        <f>IFERROR(VLOOKUP(C387,Stock!$A$5:$K$487,11,FALSE),0)*Journal!$G387</f>
        <v>0</v>
      </c>
      <c r="I387" s="28">
        <f t="shared" si="10"/>
        <v>0</v>
      </c>
      <c r="J387" s="165"/>
      <c r="K387" s="176"/>
      <c r="L387" s="167"/>
      <c r="M387" s="113" t="str">
        <f>IF(C387="","",VLOOKUP(C387,Stock!$A$5:$M$487,13,0))</f>
        <v/>
      </c>
      <c r="P387" s="42">
        <f>IFERROR(VLOOKUP(C387,Stock!$A$5:$M$487,10,0),0)*Journal!J387</f>
        <v>0</v>
      </c>
      <c r="Q387" s="131">
        <f>IFERROR(VLOOKUP(C387,Stock!$A$5:$M$487,10,0),0)*Journal!K387</f>
        <v>0</v>
      </c>
      <c r="R387" s="130">
        <f t="shared" si="11"/>
        <v>0</v>
      </c>
    </row>
    <row r="388" spans="2:18" ht="18" customHeight="1" x14ac:dyDescent="0.2">
      <c r="B388" s="164"/>
      <c r="C388" s="165"/>
      <c r="D388" s="27" t="str">
        <f>IF(C388="","",IFERROR(VLOOKUP(C388,Stock!$A$5:$K$487,2,FALSE),0))</f>
        <v/>
      </c>
      <c r="E388" s="166"/>
      <c r="F388" s="29">
        <f>IFERROR(VLOOKUP(C388,Stock!$A$5:$M$487,10,0),0)*Journal!E388</f>
        <v>0</v>
      </c>
      <c r="G388" s="168"/>
      <c r="H388" s="30">
        <f>IFERROR(VLOOKUP(C388,Stock!$A$5:$K$487,11,FALSE),0)*Journal!$G388</f>
        <v>0</v>
      </c>
      <c r="I388" s="28">
        <f t="shared" si="10"/>
        <v>0</v>
      </c>
      <c r="J388" s="165"/>
      <c r="K388" s="176"/>
      <c r="L388" s="167"/>
      <c r="M388" s="113" t="str">
        <f>IF(C388="","",VLOOKUP(C388,Stock!$A$5:$M$487,13,0))</f>
        <v/>
      </c>
      <c r="P388" s="42">
        <f>IFERROR(VLOOKUP(C388,Stock!$A$5:$M$487,10,0),0)*Journal!J388</f>
        <v>0</v>
      </c>
      <c r="Q388" s="131">
        <f>IFERROR(VLOOKUP(C388,Stock!$A$5:$M$487,10,0),0)*Journal!K388</f>
        <v>0</v>
      </c>
      <c r="R388" s="130">
        <f t="shared" si="11"/>
        <v>0</v>
      </c>
    </row>
    <row r="389" spans="2:18" ht="18" customHeight="1" x14ac:dyDescent="0.2">
      <c r="B389" s="164"/>
      <c r="C389" s="165"/>
      <c r="D389" s="27" t="str">
        <f>IF(C389="","",IFERROR(VLOOKUP(C389,Stock!$A$5:$K$487,2,FALSE),0))</f>
        <v/>
      </c>
      <c r="E389" s="166"/>
      <c r="F389" s="29">
        <f>IFERROR(VLOOKUP(C389,Stock!$A$5:$M$487,10,0),0)*Journal!E389</f>
        <v>0</v>
      </c>
      <c r="G389" s="168"/>
      <c r="H389" s="30">
        <f>IFERROR(VLOOKUP(C389,Stock!$A$5:$K$487,11,FALSE),0)*Journal!$G389</f>
        <v>0</v>
      </c>
      <c r="I389" s="28">
        <f t="shared" si="10"/>
        <v>0</v>
      </c>
      <c r="J389" s="165"/>
      <c r="K389" s="176"/>
      <c r="L389" s="167"/>
      <c r="M389" s="113" t="str">
        <f>IF(C389="","",VLOOKUP(C389,Stock!$A$5:$M$487,13,0))</f>
        <v/>
      </c>
      <c r="P389" s="42">
        <f>IFERROR(VLOOKUP(C389,Stock!$A$5:$M$487,10,0),0)*Journal!J389</f>
        <v>0</v>
      </c>
      <c r="Q389" s="131">
        <f>IFERROR(VLOOKUP(C389,Stock!$A$5:$M$487,10,0),0)*Journal!K389</f>
        <v>0</v>
      </c>
      <c r="R389" s="130">
        <f t="shared" si="11"/>
        <v>0</v>
      </c>
    </row>
    <row r="390" spans="2:18" ht="18" customHeight="1" x14ac:dyDescent="0.2">
      <c r="B390" s="164"/>
      <c r="C390" s="165"/>
      <c r="D390" s="27" t="str">
        <f>IF(C390="","",IFERROR(VLOOKUP(C390,Stock!$A$5:$K$487,2,FALSE),0))</f>
        <v/>
      </c>
      <c r="E390" s="166"/>
      <c r="F390" s="29">
        <f>IFERROR(VLOOKUP(C390,Stock!$A$5:$M$487,10,0),0)*Journal!E390</f>
        <v>0</v>
      </c>
      <c r="G390" s="168"/>
      <c r="H390" s="30">
        <f>IFERROR(VLOOKUP(C390,Stock!$A$5:$K$487,11,FALSE),0)*Journal!$G390</f>
        <v>0</v>
      </c>
      <c r="I390" s="28">
        <f t="shared" si="10"/>
        <v>0</v>
      </c>
      <c r="J390" s="165"/>
      <c r="K390" s="176"/>
      <c r="L390" s="167"/>
      <c r="M390" s="113" t="str">
        <f>IF(C390="","",VLOOKUP(C390,Stock!$A$5:$M$487,13,0))</f>
        <v/>
      </c>
      <c r="P390" s="42">
        <f>IFERROR(VLOOKUP(C390,Stock!$A$5:$M$487,10,0),0)*Journal!J390</f>
        <v>0</v>
      </c>
      <c r="Q390" s="131">
        <f>IFERROR(VLOOKUP(C390,Stock!$A$5:$M$487,10,0),0)*Journal!K390</f>
        <v>0</v>
      </c>
      <c r="R390" s="130">
        <f t="shared" si="11"/>
        <v>0</v>
      </c>
    </row>
    <row r="391" spans="2:18" ht="18" customHeight="1" x14ac:dyDescent="0.2">
      <c r="B391" s="164"/>
      <c r="C391" s="165"/>
      <c r="D391" s="27" t="str">
        <f>IF(C391="","",IFERROR(VLOOKUP(C391,Stock!$A$5:$K$487,2,FALSE),0))</f>
        <v/>
      </c>
      <c r="E391" s="166"/>
      <c r="F391" s="29">
        <f>IFERROR(VLOOKUP(C391,Stock!$A$5:$M$487,10,0),0)*Journal!E391</f>
        <v>0</v>
      </c>
      <c r="G391" s="168"/>
      <c r="H391" s="30">
        <f>IFERROR(VLOOKUP(C391,Stock!$A$5:$K$487,11,FALSE),0)*Journal!$G391</f>
        <v>0</v>
      </c>
      <c r="I391" s="28">
        <f t="shared" si="10"/>
        <v>0</v>
      </c>
      <c r="J391" s="165"/>
      <c r="K391" s="176"/>
      <c r="L391" s="167"/>
      <c r="M391" s="113" t="str">
        <f>IF(C391="","",VLOOKUP(C391,Stock!$A$5:$M$487,13,0))</f>
        <v/>
      </c>
      <c r="P391" s="42">
        <f>IFERROR(VLOOKUP(C391,Stock!$A$5:$M$487,10,0),0)*Journal!J391</f>
        <v>0</v>
      </c>
      <c r="Q391" s="131">
        <f>IFERROR(VLOOKUP(C391,Stock!$A$5:$M$487,10,0),0)*Journal!K391</f>
        <v>0</v>
      </c>
      <c r="R391" s="130">
        <f t="shared" si="11"/>
        <v>0</v>
      </c>
    </row>
    <row r="392" spans="2:18" ht="18" customHeight="1" x14ac:dyDescent="0.2">
      <c r="B392" s="164"/>
      <c r="C392" s="165"/>
      <c r="D392" s="27" t="str">
        <f>IF(C392="","",IFERROR(VLOOKUP(C392,Stock!$A$5:$K$487,2,FALSE),0))</f>
        <v/>
      </c>
      <c r="E392" s="166"/>
      <c r="F392" s="29">
        <f>IFERROR(VLOOKUP(C392,Stock!$A$5:$M$487,10,0),0)*Journal!E392</f>
        <v>0</v>
      </c>
      <c r="G392" s="168"/>
      <c r="H392" s="30">
        <f>IFERROR(VLOOKUP(C392,Stock!$A$5:$K$487,11,FALSE),0)*Journal!$G392</f>
        <v>0</v>
      </c>
      <c r="I392" s="28">
        <f t="shared" si="10"/>
        <v>0</v>
      </c>
      <c r="J392" s="165"/>
      <c r="K392" s="176"/>
      <c r="L392" s="167"/>
      <c r="M392" s="113" t="str">
        <f>IF(C392="","",VLOOKUP(C392,Stock!$A$5:$M$487,13,0))</f>
        <v/>
      </c>
      <c r="P392" s="42">
        <f>IFERROR(VLOOKUP(C392,Stock!$A$5:$M$487,10,0),0)*Journal!J392</f>
        <v>0</v>
      </c>
      <c r="Q392" s="131">
        <f>IFERROR(VLOOKUP(C392,Stock!$A$5:$M$487,10,0),0)*Journal!K392</f>
        <v>0</v>
      </c>
      <c r="R392" s="130">
        <f t="shared" si="11"/>
        <v>0</v>
      </c>
    </row>
    <row r="393" spans="2:18" ht="18" customHeight="1" x14ac:dyDescent="0.2">
      <c r="B393" s="164"/>
      <c r="C393" s="165"/>
      <c r="D393" s="27" t="str">
        <f>IF(C393="","",IFERROR(VLOOKUP(C393,Stock!$A$5:$K$487,2,FALSE),0))</f>
        <v/>
      </c>
      <c r="E393" s="166"/>
      <c r="F393" s="29">
        <f>IFERROR(VLOOKUP(C393,Stock!$A$5:$M$487,10,0),0)*Journal!E393</f>
        <v>0</v>
      </c>
      <c r="G393" s="168"/>
      <c r="H393" s="30">
        <f>IFERROR(VLOOKUP(C393,Stock!$A$5:$K$487,11,FALSE),0)*Journal!$G393</f>
        <v>0</v>
      </c>
      <c r="I393" s="28">
        <f t="shared" si="10"/>
        <v>0</v>
      </c>
      <c r="J393" s="165"/>
      <c r="K393" s="176"/>
      <c r="L393" s="167"/>
      <c r="M393" s="113" t="str">
        <f>IF(C393="","",VLOOKUP(C393,Stock!$A$5:$M$487,13,0))</f>
        <v/>
      </c>
      <c r="P393" s="42">
        <f>IFERROR(VLOOKUP(C393,Stock!$A$5:$M$487,10,0),0)*Journal!J393</f>
        <v>0</v>
      </c>
      <c r="Q393" s="131">
        <f>IFERROR(VLOOKUP(C393,Stock!$A$5:$M$487,10,0),0)*Journal!K393</f>
        <v>0</v>
      </c>
      <c r="R393" s="130">
        <f t="shared" si="11"/>
        <v>0</v>
      </c>
    </row>
    <row r="394" spans="2:18" ht="18" customHeight="1" x14ac:dyDescent="0.2">
      <c r="B394" s="164"/>
      <c r="C394" s="165"/>
      <c r="D394" s="27" t="str">
        <f>IF(C394="","",IFERROR(VLOOKUP(C394,Stock!$A$5:$K$487,2,FALSE),0))</f>
        <v/>
      </c>
      <c r="E394" s="166"/>
      <c r="F394" s="29">
        <f>IFERROR(VLOOKUP(C394,Stock!$A$5:$M$487,10,0),0)*Journal!E394</f>
        <v>0</v>
      </c>
      <c r="G394" s="168"/>
      <c r="H394" s="30">
        <f>IFERROR(VLOOKUP(C394,Stock!$A$5:$K$487,11,FALSE),0)*Journal!$G394</f>
        <v>0</v>
      </c>
      <c r="I394" s="28">
        <f t="shared" ref="I394:I446" si="12">E394+G394</f>
        <v>0</v>
      </c>
      <c r="J394" s="165"/>
      <c r="K394" s="176"/>
      <c r="L394" s="167"/>
      <c r="M394" s="113" t="str">
        <f>IF(C394="","",VLOOKUP(C394,Stock!$A$5:$M$487,13,0))</f>
        <v/>
      </c>
      <c r="P394" s="42">
        <f>IFERROR(VLOOKUP(C394,Stock!$A$5:$M$487,10,0),0)*Journal!J394</f>
        <v>0</v>
      </c>
      <c r="Q394" s="131">
        <f>IFERROR(VLOOKUP(C394,Stock!$A$5:$M$487,10,0),0)*Journal!K394</f>
        <v>0</v>
      </c>
      <c r="R394" s="130">
        <f t="shared" ref="R394:R446" si="13">E394+G394</f>
        <v>0</v>
      </c>
    </row>
    <row r="395" spans="2:18" ht="18" customHeight="1" x14ac:dyDescent="0.2">
      <c r="B395" s="164"/>
      <c r="C395" s="165"/>
      <c r="D395" s="27" t="str">
        <f>IF(C395="","",IFERROR(VLOOKUP(C395,Stock!$A$5:$K$487,2,FALSE),0))</f>
        <v/>
      </c>
      <c r="E395" s="166"/>
      <c r="F395" s="29">
        <f>IFERROR(VLOOKUP(C395,Stock!$A$5:$M$487,10,0),0)*Journal!E395</f>
        <v>0</v>
      </c>
      <c r="G395" s="168"/>
      <c r="H395" s="30">
        <f>IFERROR(VLOOKUP(C395,Stock!$A$5:$K$487,11,FALSE),0)*Journal!$G395</f>
        <v>0</v>
      </c>
      <c r="I395" s="28">
        <f t="shared" si="12"/>
        <v>0</v>
      </c>
      <c r="J395" s="165"/>
      <c r="K395" s="176"/>
      <c r="L395" s="167"/>
      <c r="M395" s="113" t="str">
        <f>IF(C395="","",VLOOKUP(C395,Stock!$A$5:$M$487,13,0))</f>
        <v/>
      </c>
      <c r="P395" s="42">
        <f>IFERROR(VLOOKUP(C395,Stock!$A$5:$M$487,10,0),0)*Journal!J395</f>
        <v>0</v>
      </c>
      <c r="Q395" s="131">
        <f>IFERROR(VLOOKUP(C395,Stock!$A$5:$M$487,10,0),0)*Journal!K395</f>
        <v>0</v>
      </c>
      <c r="R395" s="130">
        <f t="shared" si="13"/>
        <v>0</v>
      </c>
    </row>
    <row r="396" spans="2:18" ht="18" customHeight="1" x14ac:dyDescent="0.2">
      <c r="B396" s="164"/>
      <c r="C396" s="165"/>
      <c r="D396" s="27" t="str">
        <f>IF(C396="","",IFERROR(VLOOKUP(C396,Stock!$A$5:$K$487,2,FALSE),0))</f>
        <v/>
      </c>
      <c r="E396" s="166"/>
      <c r="F396" s="29">
        <f>IFERROR(VLOOKUP(C396,Stock!$A$5:$M$487,10,0),0)*Journal!E396</f>
        <v>0</v>
      </c>
      <c r="G396" s="168"/>
      <c r="H396" s="30">
        <f>IFERROR(VLOOKUP(C396,Stock!$A$5:$K$487,11,FALSE),0)*Journal!$G396</f>
        <v>0</v>
      </c>
      <c r="I396" s="28">
        <f t="shared" si="12"/>
        <v>0</v>
      </c>
      <c r="J396" s="165"/>
      <c r="K396" s="176"/>
      <c r="L396" s="167"/>
      <c r="M396" s="113" t="str">
        <f>IF(C396="","",VLOOKUP(C396,Stock!$A$5:$M$487,13,0))</f>
        <v/>
      </c>
      <c r="P396" s="42">
        <f>IFERROR(VLOOKUP(C396,Stock!$A$5:$M$487,10,0),0)*Journal!J396</f>
        <v>0</v>
      </c>
      <c r="Q396" s="131">
        <f>IFERROR(VLOOKUP(C396,Stock!$A$5:$M$487,10,0),0)*Journal!K396</f>
        <v>0</v>
      </c>
      <c r="R396" s="130">
        <f t="shared" si="13"/>
        <v>0</v>
      </c>
    </row>
    <row r="397" spans="2:18" ht="18" customHeight="1" x14ac:dyDescent="0.2">
      <c r="B397" s="164"/>
      <c r="C397" s="165"/>
      <c r="D397" s="27" t="str">
        <f>IF(C397="","",IFERROR(VLOOKUP(C397,Stock!$A$5:$K$487,2,FALSE),0))</f>
        <v/>
      </c>
      <c r="E397" s="166"/>
      <c r="F397" s="29">
        <f>IFERROR(VLOOKUP(C397,Stock!$A$5:$M$487,10,0),0)*Journal!E397</f>
        <v>0</v>
      </c>
      <c r="G397" s="168"/>
      <c r="H397" s="30">
        <f>IFERROR(VLOOKUP(C397,Stock!$A$5:$K$487,11,FALSE),0)*Journal!$G397</f>
        <v>0</v>
      </c>
      <c r="I397" s="28">
        <f t="shared" si="12"/>
        <v>0</v>
      </c>
      <c r="J397" s="165"/>
      <c r="K397" s="176"/>
      <c r="L397" s="167"/>
      <c r="M397" s="113" t="str">
        <f>IF(C397="","",VLOOKUP(C397,Stock!$A$5:$M$487,13,0))</f>
        <v/>
      </c>
      <c r="P397" s="42">
        <f>IFERROR(VLOOKUP(C397,Stock!$A$5:$M$487,10,0),0)*Journal!J397</f>
        <v>0</v>
      </c>
      <c r="Q397" s="131">
        <f>IFERROR(VLOOKUP(C397,Stock!$A$5:$M$487,10,0),0)*Journal!K397</f>
        <v>0</v>
      </c>
      <c r="R397" s="130">
        <f t="shared" si="13"/>
        <v>0</v>
      </c>
    </row>
    <row r="398" spans="2:18" ht="18" customHeight="1" x14ac:dyDescent="0.2">
      <c r="B398" s="164"/>
      <c r="C398" s="165"/>
      <c r="D398" s="27" t="str">
        <f>IF(C398="","",IFERROR(VLOOKUP(C398,Stock!$A$5:$K$487,2,FALSE),0))</f>
        <v/>
      </c>
      <c r="E398" s="166"/>
      <c r="F398" s="29">
        <f>IFERROR(VLOOKUP(C398,Stock!$A$5:$M$487,10,0),0)*Journal!E398</f>
        <v>0</v>
      </c>
      <c r="G398" s="168"/>
      <c r="H398" s="30">
        <f>IFERROR(VLOOKUP(C398,Stock!$A$5:$K$487,11,FALSE),0)*Journal!$G398</f>
        <v>0</v>
      </c>
      <c r="I398" s="28">
        <f t="shared" si="12"/>
        <v>0</v>
      </c>
      <c r="J398" s="165"/>
      <c r="K398" s="176"/>
      <c r="L398" s="167"/>
      <c r="M398" s="113" t="str">
        <f>IF(C398="","",VLOOKUP(C398,Stock!$A$5:$M$487,13,0))</f>
        <v/>
      </c>
      <c r="P398" s="42">
        <f>IFERROR(VLOOKUP(C398,Stock!$A$5:$M$487,10,0),0)*Journal!J398</f>
        <v>0</v>
      </c>
      <c r="Q398" s="131">
        <f>IFERROR(VLOOKUP(C398,Stock!$A$5:$M$487,10,0),0)*Journal!K398</f>
        <v>0</v>
      </c>
      <c r="R398" s="130">
        <f t="shared" si="13"/>
        <v>0</v>
      </c>
    </row>
    <row r="399" spans="2:18" ht="18" customHeight="1" x14ac:dyDescent="0.2">
      <c r="B399" s="164"/>
      <c r="C399" s="165"/>
      <c r="D399" s="27" t="str">
        <f>IF(C399="","",IFERROR(VLOOKUP(C399,Stock!$A$5:$K$487,2,FALSE),0))</f>
        <v/>
      </c>
      <c r="E399" s="166"/>
      <c r="F399" s="29">
        <f>IFERROR(VLOOKUP(C399,Stock!$A$5:$M$487,10,0),0)*Journal!E399</f>
        <v>0</v>
      </c>
      <c r="G399" s="168"/>
      <c r="H399" s="30">
        <f>IFERROR(VLOOKUP(C399,Stock!$A$5:$K$487,11,FALSE),0)*Journal!$G399</f>
        <v>0</v>
      </c>
      <c r="I399" s="28">
        <f t="shared" si="12"/>
        <v>0</v>
      </c>
      <c r="J399" s="165"/>
      <c r="K399" s="176"/>
      <c r="L399" s="167"/>
      <c r="M399" s="113" t="str">
        <f>IF(C399="","",VLOOKUP(C399,Stock!$A$5:$M$487,13,0))</f>
        <v/>
      </c>
      <c r="P399" s="42">
        <f>IFERROR(VLOOKUP(C399,Stock!$A$5:$M$487,10,0),0)*Journal!J399</f>
        <v>0</v>
      </c>
      <c r="Q399" s="131">
        <f>IFERROR(VLOOKUP(C399,Stock!$A$5:$M$487,10,0),0)*Journal!K399</f>
        <v>0</v>
      </c>
      <c r="R399" s="130">
        <f t="shared" si="13"/>
        <v>0</v>
      </c>
    </row>
    <row r="400" spans="2:18" ht="18" customHeight="1" x14ac:dyDescent="0.2">
      <c r="B400" s="164"/>
      <c r="C400" s="165"/>
      <c r="D400" s="27" t="str">
        <f>IF(C400="","",IFERROR(VLOOKUP(C400,Stock!$A$5:$K$487,2,FALSE),0))</f>
        <v/>
      </c>
      <c r="E400" s="166"/>
      <c r="F400" s="29">
        <f>IFERROR(VLOOKUP(C400,Stock!$A$5:$M$487,10,0),0)*Journal!E400</f>
        <v>0</v>
      </c>
      <c r="G400" s="168"/>
      <c r="H400" s="30">
        <f>IFERROR(VLOOKUP(C400,Stock!$A$5:$K$487,11,FALSE),0)*Journal!$G400</f>
        <v>0</v>
      </c>
      <c r="I400" s="28">
        <f t="shared" si="12"/>
        <v>0</v>
      </c>
      <c r="J400" s="165"/>
      <c r="K400" s="176"/>
      <c r="L400" s="167"/>
      <c r="M400" s="113" t="str">
        <f>IF(C400="","",VLOOKUP(C400,Stock!$A$5:$M$487,13,0))</f>
        <v/>
      </c>
      <c r="P400" s="42">
        <f>IFERROR(VLOOKUP(C400,Stock!$A$5:$M$487,10,0),0)*Journal!J400</f>
        <v>0</v>
      </c>
      <c r="Q400" s="131">
        <f>IFERROR(VLOOKUP(C400,Stock!$A$5:$M$487,10,0),0)*Journal!K400</f>
        <v>0</v>
      </c>
      <c r="R400" s="130">
        <f t="shared" si="13"/>
        <v>0</v>
      </c>
    </row>
    <row r="401" spans="2:18" ht="18" customHeight="1" x14ac:dyDescent="0.2">
      <c r="B401" s="164"/>
      <c r="C401" s="165"/>
      <c r="D401" s="27" t="str">
        <f>IF(C401="","",IFERROR(VLOOKUP(C401,Stock!$A$5:$K$487,2,FALSE),0))</f>
        <v/>
      </c>
      <c r="E401" s="166"/>
      <c r="F401" s="29">
        <f>IFERROR(VLOOKUP(C401,Stock!$A$5:$M$487,10,0),0)*Journal!E401</f>
        <v>0</v>
      </c>
      <c r="G401" s="168"/>
      <c r="H401" s="30">
        <f>IFERROR(VLOOKUP(C401,Stock!$A$5:$K$487,11,FALSE),0)*Journal!$G401</f>
        <v>0</v>
      </c>
      <c r="I401" s="28">
        <f t="shared" si="12"/>
        <v>0</v>
      </c>
      <c r="J401" s="165"/>
      <c r="K401" s="176"/>
      <c r="L401" s="167"/>
      <c r="M401" s="113" t="str">
        <f>IF(C401="","",VLOOKUP(C401,Stock!$A$5:$M$487,13,0))</f>
        <v/>
      </c>
      <c r="P401" s="42">
        <f>IFERROR(VLOOKUP(C401,Stock!$A$5:$M$487,10,0),0)*Journal!J401</f>
        <v>0</v>
      </c>
      <c r="Q401" s="131">
        <f>IFERROR(VLOOKUP(C401,Stock!$A$5:$M$487,10,0),0)*Journal!K401</f>
        <v>0</v>
      </c>
      <c r="R401" s="130">
        <f t="shared" si="13"/>
        <v>0</v>
      </c>
    </row>
    <row r="402" spans="2:18" ht="18" customHeight="1" x14ac:dyDescent="0.2">
      <c r="B402" s="164"/>
      <c r="C402" s="165"/>
      <c r="D402" s="27" t="str">
        <f>IF(C402="","",IFERROR(VLOOKUP(C402,Stock!$A$5:$K$487,2,FALSE),0))</f>
        <v/>
      </c>
      <c r="E402" s="166"/>
      <c r="F402" s="29">
        <f>IFERROR(VLOOKUP(C402,Stock!$A$5:$M$487,10,0),0)*Journal!E402</f>
        <v>0</v>
      </c>
      <c r="G402" s="168"/>
      <c r="H402" s="30">
        <f>IFERROR(VLOOKUP(C402,Stock!$A$5:$K$487,11,FALSE),0)*Journal!$G402</f>
        <v>0</v>
      </c>
      <c r="I402" s="28">
        <f t="shared" si="12"/>
        <v>0</v>
      </c>
      <c r="J402" s="165"/>
      <c r="K402" s="176"/>
      <c r="L402" s="167"/>
      <c r="M402" s="113" t="str">
        <f>IF(C402="","",VLOOKUP(C402,Stock!$A$5:$M$487,13,0))</f>
        <v/>
      </c>
      <c r="P402" s="42">
        <f>IFERROR(VLOOKUP(C402,Stock!$A$5:$M$487,10,0),0)*Journal!J402</f>
        <v>0</v>
      </c>
      <c r="Q402" s="131">
        <f>IFERROR(VLOOKUP(C402,Stock!$A$5:$M$487,10,0),0)*Journal!K402</f>
        <v>0</v>
      </c>
      <c r="R402" s="130">
        <f t="shared" si="13"/>
        <v>0</v>
      </c>
    </row>
    <row r="403" spans="2:18" ht="18" customHeight="1" x14ac:dyDescent="0.2">
      <c r="B403" s="164"/>
      <c r="C403" s="165"/>
      <c r="D403" s="27" t="str">
        <f>IF(C403="","",IFERROR(VLOOKUP(C403,Stock!$A$5:$K$487,2,FALSE),0))</f>
        <v/>
      </c>
      <c r="E403" s="166"/>
      <c r="F403" s="29">
        <f>IFERROR(VLOOKUP(C403,Stock!$A$5:$M$487,10,0),0)*Journal!E403</f>
        <v>0</v>
      </c>
      <c r="G403" s="168"/>
      <c r="H403" s="30">
        <f>IFERROR(VLOOKUP(C403,Stock!$A$5:$K$487,11,FALSE),0)*Journal!$G403</f>
        <v>0</v>
      </c>
      <c r="I403" s="28">
        <f t="shared" si="12"/>
        <v>0</v>
      </c>
      <c r="J403" s="165"/>
      <c r="K403" s="176"/>
      <c r="L403" s="167"/>
      <c r="M403" s="113" t="str">
        <f>IF(C403="","",VLOOKUP(C403,Stock!$A$5:$M$487,13,0))</f>
        <v/>
      </c>
      <c r="P403" s="42">
        <f>IFERROR(VLOOKUP(C403,Stock!$A$5:$M$487,10,0),0)*Journal!J403</f>
        <v>0</v>
      </c>
      <c r="Q403" s="131">
        <f>IFERROR(VLOOKUP(C403,Stock!$A$5:$M$487,10,0),0)*Journal!K403</f>
        <v>0</v>
      </c>
      <c r="R403" s="130">
        <f t="shared" si="13"/>
        <v>0</v>
      </c>
    </row>
    <row r="404" spans="2:18" ht="18" customHeight="1" x14ac:dyDescent="0.2">
      <c r="B404" s="164"/>
      <c r="C404" s="165"/>
      <c r="D404" s="27" t="str">
        <f>IF(C404="","",IFERROR(VLOOKUP(C404,Stock!$A$5:$K$487,2,FALSE),0))</f>
        <v/>
      </c>
      <c r="E404" s="166"/>
      <c r="F404" s="29">
        <f>IFERROR(VLOOKUP(C404,Stock!$A$5:$M$487,10,0),0)*Journal!E404</f>
        <v>0</v>
      </c>
      <c r="G404" s="168"/>
      <c r="H404" s="30">
        <f>IFERROR(VLOOKUP(C404,Stock!$A$5:$K$487,11,FALSE),0)*Journal!$G404</f>
        <v>0</v>
      </c>
      <c r="I404" s="28">
        <f t="shared" si="12"/>
        <v>0</v>
      </c>
      <c r="J404" s="165"/>
      <c r="K404" s="176"/>
      <c r="L404" s="167"/>
      <c r="M404" s="113" t="str">
        <f>IF(C404="","",VLOOKUP(C404,Stock!$A$5:$M$487,13,0))</f>
        <v/>
      </c>
      <c r="P404" s="42">
        <f>IFERROR(VLOOKUP(C404,Stock!$A$5:$M$487,10,0),0)*Journal!J404</f>
        <v>0</v>
      </c>
      <c r="Q404" s="131">
        <f>IFERROR(VLOOKUP(C404,Stock!$A$5:$M$487,10,0),0)*Journal!K404</f>
        <v>0</v>
      </c>
      <c r="R404" s="130">
        <f t="shared" si="13"/>
        <v>0</v>
      </c>
    </row>
    <row r="405" spans="2:18" ht="18" customHeight="1" x14ac:dyDescent="0.2">
      <c r="B405" s="164"/>
      <c r="C405" s="165"/>
      <c r="D405" s="27" t="str">
        <f>IF(C405="","",IFERROR(VLOOKUP(C405,Stock!$A$5:$K$487,2,FALSE),0))</f>
        <v/>
      </c>
      <c r="E405" s="166"/>
      <c r="F405" s="29">
        <f>IFERROR(VLOOKUP(C405,Stock!$A$5:$M$487,10,0),0)*Journal!E405</f>
        <v>0</v>
      </c>
      <c r="G405" s="168"/>
      <c r="H405" s="30">
        <f>IFERROR(VLOOKUP(C405,Stock!$A$5:$K$487,11,FALSE),0)*Journal!$G405</f>
        <v>0</v>
      </c>
      <c r="I405" s="28">
        <f t="shared" si="12"/>
        <v>0</v>
      </c>
      <c r="J405" s="165"/>
      <c r="K405" s="176"/>
      <c r="L405" s="167"/>
      <c r="M405" s="113" t="str">
        <f>IF(C405="","",VLOOKUP(C405,Stock!$A$5:$M$487,13,0))</f>
        <v/>
      </c>
      <c r="P405" s="42">
        <f>IFERROR(VLOOKUP(C405,Stock!$A$5:$M$487,10,0),0)*Journal!J405</f>
        <v>0</v>
      </c>
      <c r="Q405" s="131">
        <f>IFERROR(VLOOKUP(C405,Stock!$A$5:$M$487,10,0),0)*Journal!K405</f>
        <v>0</v>
      </c>
      <c r="R405" s="130">
        <f t="shared" si="13"/>
        <v>0</v>
      </c>
    </row>
    <row r="406" spans="2:18" ht="18" customHeight="1" x14ac:dyDescent="0.2">
      <c r="B406" s="164"/>
      <c r="C406" s="165"/>
      <c r="D406" s="27" t="str">
        <f>IF(C406="","",IFERROR(VLOOKUP(C406,Stock!$A$5:$K$487,2,FALSE),0))</f>
        <v/>
      </c>
      <c r="E406" s="166"/>
      <c r="F406" s="29">
        <f>IFERROR(VLOOKUP(C406,Stock!$A$5:$M$487,10,0),0)*Journal!E406</f>
        <v>0</v>
      </c>
      <c r="G406" s="168"/>
      <c r="H406" s="30">
        <f>IFERROR(VLOOKUP(C406,Stock!$A$5:$K$487,11,FALSE),0)*Journal!$G406</f>
        <v>0</v>
      </c>
      <c r="I406" s="28">
        <f t="shared" si="12"/>
        <v>0</v>
      </c>
      <c r="J406" s="165"/>
      <c r="K406" s="176"/>
      <c r="L406" s="167"/>
      <c r="M406" s="113" t="str">
        <f>IF(C406="","",VLOOKUP(C406,Stock!$A$5:$M$487,13,0))</f>
        <v/>
      </c>
      <c r="P406" s="42">
        <f>IFERROR(VLOOKUP(C406,Stock!$A$5:$M$487,10,0),0)*Journal!J406</f>
        <v>0</v>
      </c>
      <c r="Q406" s="131">
        <f>IFERROR(VLOOKUP(C406,Stock!$A$5:$M$487,10,0),0)*Journal!K406</f>
        <v>0</v>
      </c>
      <c r="R406" s="130">
        <f t="shared" si="13"/>
        <v>0</v>
      </c>
    </row>
    <row r="407" spans="2:18" ht="18" customHeight="1" x14ac:dyDescent="0.2">
      <c r="B407" s="164"/>
      <c r="C407" s="165"/>
      <c r="D407" s="27" t="str">
        <f>IF(C407="","",IFERROR(VLOOKUP(C407,Stock!$A$5:$K$487,2,FALSE),0))</f>
        <v/>
      </c>
      <c r="E407" s="166"/>
      <c r="F407" s="29">
        <f>IFERROR(VLOOKUP(C407,Stock!$A$5:$M$487,10,0),0)*Journal!E407</f>
        <v>0</v>
      </c>
      <c r="G407" s="168"/>
      <c r="H407" s="30">
        <f>IFERROR(VLOOKUP(C407,Stock!$A$5:$K$487,11,FALSE),0)*Journal!$G407</f>
        <v>0</v>
      </c>
      <c r="I407" s="28">
        <f t="shared" si="12"/>
        <v>0</v>
      </c>
      <c r="J407" s="165"/>
      <c r="K407" s="176"/>
      <c r="L407" s="167"/>
      <c r="M407" s="113" t="str">
        <f>IF(C407="","",VLOOKUP(C407,Stock!$A$5:$M$487,13,0))</f>
        <v/>
      </c>
      <c r="P407" s="42">
        <f>IFERROR(VLOOKUP(C407,Stock!$A$5:$M$487,10,0),0)*Journal!J407</f>
        <v>0</v>
      </c>
      <c r="Q407" s="131">
        <f>IFERROR(VLOOKUP(C407,Stock!$A$5:$M$487,10,0),0)*Journal!K407</f>
        <v>0</v>
      </c>
      <c r="R407" s="130">
        <f t="shared" si="13"/>
        <v>0</v>
      </c>
    </row>
    <row r="408" spans="2:18" ht="18" customHeight="1" x14ac:dyDescent="0.2">
      <c r="B408" s="164"/>
      <c r="C408" s="165"/>
      <c r="D408" s="27" t="str">
        <f>IF(C408="","",IFERROR(VLOOKUP(C408,Stock!$A$5:$K$487,2,FALSE),0))</f>
        <v/>
      </c>
      <c r="E408" s="166"/>
      <c r="F408" s="29">
        <f>IFERROR(VLOOKUP(C408,Stock!$A$5:$M$487,10,0),0)*Journal!E408</f>
        <v>0</v>
      </c>
      <c r="G408" s="168"/>
      <c r="H408" s="30">
        <f>IFERROR(VLOOKUP(C408,Stock!$A$5:$K$487,11,FALSE),0)*Journal!$G408</f>
        <v>0</v>
      </c>
      <c r="I408" s="28">
        <f t="shared" si="12"/>
        <v>0</v>
      </c>
      <c r="J408" s="165"/>
      <c r="K408" s="176"/>
      <c r="L408" s="167"/>
      <c r="M408" s="113" t="str">
        <f>IF(C408="","",VLOOKUP(C408,Stock!$A$5:$M$487,13,0))</f>
        <v/>
      </c>
      <c r="P408" s="42">
        <f>IFERROR(VLOOKUP(C408,Stock!$A$5:$M$487,10,0),0)*Journal!J408</f>
        <v>0</v>
      </c>
      <c r="Q408" s="131">
        <f>IFERROR(VLOOKUP(C408,Stock!$A$5:$M$487,10,0),0)*Journal!K408</f>
        <v>0</v>
      </c>
      <c r="R408" s="130">
        <f t="shared" si="13"/>
        <v>0</v>
      </c>
    </row>
    <row r="409" spans="2:18" ht="18" customHeight="1" x14ac:dyDescent="0.2">
      <c r="B409" s="164"/>
      <c r="C409" s="165"/>
      <c r="D409" s="27" t="str">
        <f>IF(C409="","",IFERROR(VLOOKUP(C409,Stock!$A$5:$K$487,2,FALSE),0))</f>
        <v/>
      </c>
      <c r="E409" s="166"/>
      <c r="F409" s="29">
        <f>IFERROR(VLOOKUP(C409,Stock!$A$5:$M$487,10,0),0)*Journal!E409</f>
        <v>0</v>
      </c>
      <c r="G409" s="168"/>
      <c r="H409" s="30">
        <f>IFERROR(VLOOKUP(C409,Stock!$A$5:$K$487,11,FALSE),0)*Journal!$G409</f>
        <v>0</v>
      </c>
      <c r="I409" s="28">
        <f t="shared" si="12"/>
        <v>0</v>
      </c>
      <c r="J409" s="165"/>
      <c r="K409" s="176"/>
      <c r="L409" s="167"/>
      <c r="M409" s="113" t="str">
        <f>IF(C409="","",VLOOKUP(C409,Stock!$A$5:$M$487,13,0))</f>
        <v/>
      </c>
      <c r="P409" s="42">
        <f>IFERROR(VLOOKUP(C409,Stock!$A$5:$M$487,10,0),0)*Journal!J409</f>
        <v>0</v>
      </c>
      <c r="Q409" s="131">
        <f>IFERROR(VLOOKUP(C409,Stock!$A$5:$M$487,10,0),0)*Journal!K409</f>
        <v>0</v>
      </c>
      <c r="R409" s="130">
        <f t="shared" si="13"/>
        <v>0</v>
      </c>
    </row>
    <row r="410" spans="2:18" ht="18" customHeight="1" x14ac:dyDescent="0.2">
      <c r="B410" s="164"/>
      <c r="C410" s="165"/>
      <c r="D410" s="27" t="str">
        <f>IF(C410="","",IFERROR(VLOOKUP(C410,Stock!$A$5:$K$487,2,FALSE),0))</f>
        <v/>
      </c>
      <c r="E410" s="166"/>
      <c r="F410" s="29">
        <f>IFERROR(VLOOKUP(C410,Stock!$A$5:$M$487,10,0),0)*Journal!E410</f>
        <v>0</v>
      </c>
      <c r="G410" s="168"/>
      <c r="H410" s="30">
        <f>IFERROR(VLOOKUP(C410,Stock!$A$5:$K$487,11,FALSE),0)*Journal!$G410</f>
        <v>0</v>
      </c>
      <c r="I410" s="28">
        <f t="shared" si="12"/>
        <v>0</v>
      </c>
      <c r="J410" s="165"/>
      <c r="K410" s="176"/>
      <c r="L410" s="167"/>
      <c r="M410" s="113" t="str">
        <f>IF(C410="","",VLOOKUP(C410,Stock!$A$5:$M$487,13,0))</f>
        <v/>
      </c>
      <c r="P410" s="42">
        <f>IFERROR(VLOOKUP(C410,Stock!$A$5:$M$487,10,0),0)*Journal!J410</f>
        <v>0</v>
      </c>
      <c r="Q410" s="131">
        <f>IFERROR(VLOOKUP(C410,Stock!$A$5:$M$487,10,0),0)*Journal!K410</f>
        <v>0</v>
      </c>
      <c r="R410" s="130">
        <f t="shared" si="13"/>
        <v>0</v>
      </c>
    </row>
    <row r="411" spans="2:18" ht="18" customHeight="1" x14ac:dyDescent="0.2">
      <c r="B411" s="164"/>
      <c r="C411" s="165"/>
      <c r="D411" s="27" t="str">
        <f>IF(C411="","",IFERROR(VLOOKUP(C411,Stock!$A$5:$K$487,2,FALSE),0))</f>
        <v/>
      </c>
      <c r="E411" s="166"/>
      <c r="F411" s="29">
        <f>IFERROR(VLOOKUP(C411,Stock!$A$5:$M$487,10,0),0)*Journal!E411</f>
        <v>0</v>
      </c>
      <c r="G411" s="168"/>
      <c r="H411" s="30">
        <f>IFERROR(VLOOKUP(C411,Stock!$A$5:$K$487,11,FALSE),0)*Journal!$G411</f>
        <v>0</v>
      </c>
      <c r="I411" s="28">
        <f t="shared" si="12"/>
        <v>0</v>
      </c>
      <c r="J411" s="165"/>
      <c r="K411" s="176"/>
      <c r="L411" s="167"/>
      <c r="M411" s="113" t="str">
        <f>IF(C411="","",VLOOKUP(C411,Stock!$A$5:$M$487,13,0))</f>
        <v/>
      </c>
      <c r="P411" s="42">
        <f>IFERROR(VLOOKUP(C411,Stock!$A$5:$M$487,10,0),0)*Journal!J411</f>
        <v>0</v>
      </c>
      <c r="Q411" s="131">
        <f>IFERROR(VLOOKUP(C411,Stock!$A$5:$M$487,10,0),0)*Journal!K411</f>
        <v>0</v>
      </c>
      <c r="R411" s="130">
        <f t="shared" si="13"/>
        <v>0</v>
      </c>
    </row>
    <row r="412" spans="2:18" ht="18" customHeight="1" x14ac:dyDescent="0.2">
      <c r="B412" s="164"/>
      <c r="C412" s="165"/>
      <c r="D412" s="27" t="str">
        <f>IF(C412="","",IFERROR(VLOOKUP(C412,Stock!$A$5:$K$487,2,FALSE),0))</f>
        <v/>
      </c>
      <c r="E412" s="166"/>
      <c r="F412" s="29">
        <f>IFERROR(VLOOKUP(C412,Stock!$A$5:$M$487,10,0),0)*Journal!E412</f>
        <v>0</v>
      </c>
      <c r="G412" s="168"/>
      <c r="H412" s="30">
        <f>IFERROR(VLOOKUP(C412,Stock!$A$5:$K$487,11,FALSE),0)*Journal!$G412</f>
        <v>0</v>
      </c>
      <c r="I412" s="28">
        <f t="shared" si="12"/>
        <v>0</v>
      </c>
      <c r="J412" s="165"/>
      <c r="K412" s="176"/>
      <c r="L412" s="167"/>
      <c r="M412" s="113" t="str">
        <f>IF(C412="","",VLOOKUP(C412,Stock!$A$5:$M$487,13,0))</f>
        <v/>
      </c>
      <c r="P412" s="42">
        <f>IFERROR(VLOOKUP(C412,Stock!$A$5:$M$487,10,0),0)*Journal!J412</f>
        <v>0</v>
      </c>
      <c r="Q412" s="131">
        <f>IFERROR(VLOOKUP(C412,Stock!$A$5:$M$487,10,0),0)*Journal!K412</f>
        <v>0</v>
      </c>
      <c r="R412" s="130">
        <f t="shared" si="13"/>
        <v>0</v>
      </c>
    </row>
    <row r="413" spans="2:18" ht="18" customHeight="1" x14ac:dyDescent="0.2">
      <c r="B413" s="164"/>
      <c r="C413" s="169"/>
      <c r="D413" s="27" t="str">
        <f>IF(C413="","",IFERROR(VLOOKUP(C413,Stock!$A$5:$K$487,2,FALSE),0))</f>
        <v/>
      </c>
      <c r="E413" s="166"/>
      <c r="F413" s="29">
        <f>IFERROR(VLOOKUP(C413,Stock!$A$5:$M$487,10,0),0)*Journal!E413</f>
        <v>0</v>
      </c>
      <c r="G413" s="168"/>
      <c r="H413" s="30">
        <f>IFERROR(VLOOKUP(C413,Stock!$A$5:$K$487,11,FALSE),0)*Journal!$G413</f>
        <v>0</v>
      </c>
      <c r="I413" s="28">
        <f t="shared" si="12"/>
        <v>0</v>
      </c>
      <c r="J413" s="165"/>
      <c r="K413" s="176"/>
      <c r="L413" s="167"/>
      <c r="M413" s="113" t="str">
        <f>IF(C413="","",VLOOKUP(C413,Stock!$A$5:$M$487,13,0))</f>
        <v/>
      </c>
      <c r="P413" s="42">
        <f>IFERROR(VLOOKUP(C413,Stock!$A$5:$M$487,10,0),0)*Journal!J413</f>
        <v>0</v>
      </c>
      <c r="Q413" s="131">
        <f>IFERROR(VLOOKUP(C413,Stock!$A$5:$M$487,10,0),0)*Journal!K413</f>
        <v>0</v>
      </c>
      <c r="R413" s="130">
        <f t="shared" si="13"/>
        <v>0</v>
      </c>
    </row>
    <row r="414" spans="2:18" ht="18" customHeight="1" x14ac:dyDescent="0.2">
      <c r="B414" s="164"/>
      <c r="C414" s="169"/>
      <c r="D414" s="27" t="str">
        <f>IF(C414="","",IFERROR(VLOOKUP(C414,Stock!$A$5:$K$487,2,FALSE),0))</f>
        <v/>
      </c>
      <c r="E414" s="166"/>
      <c r="F414" s="29">
        <f>IFERROR(VLOOKUP(C414,Stock!$A$5:$M$487,10,0),0)*Journal!E414</f>
        <v>0</v>
      </c>
      <c r="G414" s="168"/>
      <c r="H414" s="30">
        <f>IFERROR(VLOOKUP(C414,Stock!$A$5:$K$487,11,FALSE),0)*Journal!$G414</f>
        <v>0</v>
      </c>
      <c r="I414" s="28">
        <f t="shared" si="12"/>
        <v>0</v>
      </c>
      <c r="J414" s="165"/>
      <c r="K414" s="176"/>
      <c r="L414" s="167"/>
      <c r="M414" s="113" t="str">
        <f>IF(C414="","",VLOOKUP(C414,Stock!$A$5:$M$487,13,0))</f>
        <v/>
      </c>
      <c r="P414" s="42">
        <f>IFERROR(VLOOKUP(C414,Stock!$A$5:$M$487,10,0),0)*Journal!J414</f>
        <v>0</v>
      </c>
      <c r="Q414" s="131">
        <f>IFERROR(VLOOKUP(C414,Stock!$A$5:$M$487,10,0),0)*Journal!K414</f>
        <v>0</v>
      </c>
      <c r="R414" s="130">
        <f t="shared" si="13"/>
        <v>0</v>
      </c>
    </row>
    <row r="415" spans="2:18" ht="18" customHeight="1" x14ac:dyDescent="0.2">
      <c r="B415" s="164"/>
      <c r="C415" s="169"/>
      <c r="D415" s="27" t="str">
        <f>IF(C415="","",IFERROR(VLOOKUP(C415,Stock!$A$5:$K$487,2,FALSE),0))</f>
        <v/>
      </c>
      <c r="E415" s="166"/>
      <c r="F415" s="29">
        <f>IFERROR(VLOOKUP(C415,Stock!$A$5:$M$487,10,0),0)*Journal!E415</f>
        <v>0</v>
      </c>
      <c r="G415" s="168"/>
      <c r="H415" s="30">
        <f>IFERROR(VLOOKUP(C415,Stock!$A$5:$K$487,11,FALSE),0)*Journal!$G415</f>
        <v>0</v>
      </c>
      <c r="I415" s="28">
        <f t="shared" si="12"/>
        <v>0</v>
      </c>
      <c r="J415" s="165"/>
      <c r="K415" s="176"/>
      <c r="L415" s="167"/>
      <c r="M415" s="113" t="str">
        <f>IF(C415="","",VLOOKUP(C415,Stock!$A$5:$M$487,13,0))</f>
        <v/>
      </c>
      <c r="P415" s="42">
        <f>IFERROR(VLOOKUP(C415,Stock!$A$5:$M$487,10,0),0)*Journal!J415</f>
        <v>0</v>
      </c>
      <c r="Q415" s="131">
        <f>IFERROR(VLOOKUP(C415,Stock!$A$5:$M$487,10,0),0)*Journal!K415</f>
        <v>0</v>
      </c>
      <c r="R415" s="130">
        <f t="shared" si="13"/>
        <v>0</v>
      </c>
    </row>
    <row r="416" spans="2:18" ht="18" customHeight="1" x14ac:dyDescent="0.2">
      <c r="B416" s="164"/>
      <c r="C416" s="169"/>
      <c r="D416" s="27" t="str">
        <f>IF(C416="","",IFERROR(VLOOKUP(C416,Stock!$A$5:$K$487,2,FALSE),0))</f>
        <v/>
      </c>
      <c r="E416" s="166"/>
      <c r="F416" s="29">
        <f>IFERROR(VLOOKUP(C416,Stock!$A$5:$M$487,10,0),0)*Journal!E416</f>
        <v>0</v>
      </c>
      <c r="G416" s="168"/>
      <c r="H416" s="30">
        <f>IFERROR(VLOOKUP(C416,Stock!$A$5:$K$487,11,FALSE),0)*Journal!$G416</f>
        <v>0</v>
      </c>
      <c r="I416" s="28">
        <f t="shared" si="12"/>
        <v>0</v>
      </c>
      <c r="J416" s="165"/>
      <c r="K416" s="176"/>
      <c r="L416" s="167"/>
      <c r="M416" s="113" t="str">
        <f>IF(C416="","",VLOOKUP(C416,Stock!$A$5:$M$487,13,0))</f>
        <v/>
      </c>
      <c r="P416" s="42">
        <f>IFERROR(VLOOKUP(C416,Stock!$A$5:$M$487,10,0),0)*Journal!J416</f>
        <v>0</v>
      </c>
      <c r="Q416" s="131">
        <f>IFERROR(VLOOKUP(C416,Stock!$A$5:$M$487,10,0),0)*Journal!K416</f>
        <v>0</v>
      </c>
      <c r="R416" s="130">
        <f t="shared" si="13"/>
        <v>0</v>
      </c>
    </row>
    <row r="417" spans="2:18" ht="18" customHeight="1" x14ac:dyDescent="0.2">
      <c r="B417" s="164"/>
      <c r="C417" s="169"/>
      <c r="D417" s="27" t="str">
        <f>IF(C417="","",IFERROR(VLOOKUP(C417,Stock!$A$5:$K$487,2,FALSE),0))</f>
        <v/>
      </c>
      <c r="E417" s="166"/>
      <c r="F417" s="29">
        <f>IFERROR(VLOOKUP(C417,Stock!$A$5:$M$487,10,0),0)*Journal!E417</f>
        <v>0</v>
      </c>
      <c r="G417" s="168"/>
      <c r="H417" s="30">
        <f>IFERROR(VLOOKUP(C417,Stock!$A$5:$K$487,11,FALSE),0)*Journal!$G417</f>
        <v>0</v>
      </c>
      <c r="I417" s="28">
        <f t="shared" si="12"/>
        <v>0</v>
      </c>
      <c r="J417" s="165"/>
      <c r="K417" s="176"/>
      <c r="L417" s="167"/>
      <c r="M417" s="113" t="str">
        <f>IF(C417="","",VLOOKUP(C417,Stock!$A$5:$M$487,13,0))</f>
        <v/>
      </c>
      <c r="P417" s="42">
        <f>IFERROR(VLOOKUP(C417,Stock!$A$5:$M$487,10,0),0)*Journal!J417</f>
        <v>0</v>
      </c>
      <c r="Q417" s="131">
        <f>IFERROR(VLOOKUP(C417,Stock!$A$5:$M$487,10,0),0)*Journal!K417</f>
        <v>0</v>
      </c>
      <c r="R417" s="130">
        <f t="shared" si="13"/>
        <v>0</v>
      </c>
    </row>
    <row r="418" spans="2:18" ht="18" customHeight="1" x14ac:dyDescent="0.2">
      <c r="B418" s="164"/>
      <c r="C418" s="169"/>
      <c r="D418" s="27" t="str">
        <f>IF(C418="","",IFERROR(VLOOKUP(C418,Stock!$A$5:$K$487,2,FALSE),0))</f>
        <v/>
      </c>
      <c r="E418" s="166"/>
      <c r="F418" s="29">
        <f>IFERROR(VLOOKUP(C418,Stock!$A$5:$M$487,10,0),0)*Journal!E418</f>
        <v>0</v>
      </c>
      <c r="G418" s="168"/>
      <c r="H418" s="30">
        <f>IFERROR(VLOOKUP(C418,Stock!$A$5:$K$487,11,FALSE),0)*Journal!$G418</f>
        <v>0</v>
      </c>
      <c r="I418" s="28">
        <f t="shared" si="12"/>
        <v>0</v>
      </c>
      <c r="J418" s="165"/>
      <c r="K418" s="176"/>
      <c r="L418" s="167"/>
      <c r="M418" s="113" t="str">
        <f>IF(C418="","",VLOOKUP(C418,Stock!$A$5:$M$487,13,0))</f>
        <v/>
      </c>
      <c r="P418" s="42">
        <f>IFERROR(VLOOKUP(C418,Stock!$A$5:$M$487,10,0),0)*Journal!J418</f>
        <v>0</v>
      </c>
      <c r="Q418" s="131">
        <f>IFERROR(VLOOKUP(C418,Stock!$A$5:$M$487,10,0),0)*Journal!K418</f>
        <v>0</v>
      </c>
      <c r="R418" s="130">
        <f t="shared" si="13"/>
        <v>0</v>
      </c>
    </row>
    <row r="419" spans="2:18" ht="18" customHeight="1" x14ac:dyDescent="0.2">
      <c r="B419" s="164"/>
      <c r="C419" s="169"/>
      <c r="D419" s="27" t="str">
        <f>IF(C419="","",IFERROR(VLOOKUP(C419,Stock!$A$5:$K$487,2,FALSE),0))</f>
        <v/>
      </c>
      <c r="E419" s="166"/>
      <c r="F419" s="29">
        <f>IFERROR(VLOOKUP(C419,Stock!$A$5:$M$487,10,0),0)*Journal!E419</f>
        <v>0</v>
      </c>
      <c r="G419" s="168"/>
      <c r="H419" s="30">
        <f>IFERROR(VLOOKUP(C419,Stock!$A$5:$K$487,11,FALSE),0)*Journal!$G419</f>
        <v>0</v>
      </c>
      <c r="I419" s="28">
        <f t="shared" si="12"/>
        <v>0</v>
      </c>
      <c r="J419" s="165"/>
      <c r="K419" s="176"/>
      <c r="L419" s="167"/>
      <c r="M419" s="113" t="str">
        <f>IF(C419="","",VLOOKUP(C419,Stock!$A$5:$M$487,13,0))</f>
        <v/>
      </c>
      <c r="P419" s="42">
        <f>IFERROR(VLOOKUP(C419,Stock!$A$5:$M$487,10,0),0)*Journal!J419</f>
        <v>0</v>
      </c>
      <c r="Q419" s="131">
        <f>IFERROR(VLOOKUP(C419,Stock!$A$5:$M$487,10,0),0)*Journal!K419</f>
        <v>0</v>
      </c>
      <c r="R419" s="130">
        <f t="shared" si="13"/>
        <v>0</v>
      </c>
    </row>
    <row r="420" spans="2:18" ht="18" customHeight="1" x14ac:dyDescent="0.2">
      <c r="B420" s="164"/>
      <c r="C420" s="169"/>
      <c r="D420" s="27" t="str">
        <f>IF(C420="","",IFERROR(VLOOKUP(C420,Stock!$A$5:$K$487,2,FALSE),0))</f>
        <v/>
      </c>
      <c r="E420" s="166"/>
      <c r="F420" s="29">
        <f>IFERROR(VLOOKUP(C420,Stock!$A$5:$M$487,10,0),0)*Journal!E420</f>
        <v>0</v>
      </c>
      <c r="G420" s="168"/>
      <c r="H420" s="30">
        <f>IFERROR(VLOOKUP(C420,Stock!$A$5:$K$487,11,FALSE),0)*Journal!$G420</f>
        <v>0</v>
      </c>
      <c r="I420" s="28">
        <f t="shared" si="12"/>
        <v>0</v>
      </c>
      <c r="J420" s="165"/>
      <c r="K420" s="176"/>
      <c r="L420" s="167"/>
      <c r="M420" s="113" t="str">
        <f>IF(C420="","",VLOOKUP(C420,Stock!$A$5:$M$487,13,0))</f>
        <v/>
      </c>
      <c r="P420" s="42">
        <f>IFERROR(VLOOKUP(C420,Stock!$A$5:$M$487,10,0),0)*Journal!J420</f>
        <v>0</v>
      </c>
      <c r="Q420" s="131">
        <f>IFERROR(VLOOKUP(C420,Stock!$A$5:$M$487,10,0),0)*Journal!K420</f>
        <v>0</v>
      </c>
      <c r="R420" s="130">
        <f t="shared" si="13"/>
        <v>0</v>
      </c>
    </row>
    <row r="421" spans="2:18" ht="18" customHeight="1" x14ac:dyDescent="0.2">
      <c r="B421" s="164"/>
      <c r="C421" s="169"/>
      <c r="D421" s="27" t="str">
        <f>IF(C421="","",IFERROR(VLOOKUP(C421,Stock!$A$5:$K$487,2,FALSE),0))</f>
        <v/>
      </c>
      <c r="E421" s="166"/>
      <c r="F421" s="29">
        <f>IFERROR(VLOOKUP(C421,Stock!$A$5:$M$487,10,0),0)*Journal!E421</f>
        <v>0</v>
      </c>
      <c r="G421" s="168"/>
      <c r="H421" s="30">
        <f>IFERROR(VLOOKUP(C421,Stock!$A$5:$K$487,11,FALSE),0)*Journal!$G421</f>
        <v>0</v>
      </c>
      <c r="I421" s="28">
        <f t="shared" si="12"/>
        <v>0</v>
      </c>
      <c r="J421" s="165"/>
      <c r="K421" s="176"/>
      <c r="L421" s="167"/>
      <c r="M421" s="113" t="str">
        <f>IF(C421="","",VLOOKUP(C421,Stock!$A$5:$M$487,13,0))</f>
        <v/>
      </c>
      <c r="P421" s="42">
        <f>IFERROR(VLOOKUP(C421,Stock!$A$5:$M$487,10,0),0)*Journal!J421</f>
        <v>0</v>
      </c>
      <c r="Q421" s="131">
        <f>IFERROR(VLOOKUP(C421,Stock!$A$5:$M$487,10,0),0)*Journal!K421</f>
        <v>0</v>
      </c>
      <c r="R421" s="130">
        <f t="shared" si="13"/>
        <v>0</v>
      </c>
    </row>
    <row r="422" spans="2:18" ht="18" customHeight="1" x14ac:dyDescent="0.2">
      <c r="B422" s="164"/>
      <c r="C422" s="169"/>
      <c r="D422" s="27" t="str">
        <f>IF(C422="","",IFERROR(VLOOKUP(C422,Stock!$A$5:$K$487,2,FALSE),0))</f>
        <v/>
      </c>
      <c r="E422" s="166"/>
      <c r="F422" s="29">
        <f>IFERROR(VLOOKUP(C422,Stock!$A$5:$M$487,10,0),0)*Journal!E422</f>
        <v>0</v>
      </c>
      <c r="G422" s="168"/>
      <c r="H422" s="30">
        <f>IFERROR(VLOOKUP(C422,Stock!$A$5:$K$487,11,FALSE),0)*Journal!$G422</f>
        <v>0</v>
      </c>
      <c r="I422" s="28">
        <f t="shared" si="12"/>
        <v>0</v>
      </c>
      <c r="J422" s="165"/>
      <c r="K422" s="176"/>
      <c r="L422" s="167"/>
      <c r="M422" s="113" t="str">
        <f>IF(C422="","",VLOOKUP(C422,Stock!$A$5:$M$487,13,0))</f>
        <v/>
      </c>
      <c r="P422" s="42">
        <f>IFERROR(VLOOKUP(C422,Stock!$A$5:$M$487,10,0),0)*Journal!J422</f>
        <v>0</v>
      </c>
      <c r="Q422" s="131">
        <f>IFERROR(VLOOKUP(C422,Stock!$A$5:$M$487,10,0),0)*Journal!K422</f>
        <v>0</v>
      </c>
      <c r="R422" s="130">
        <f t="shared" si="13"/>
        <v>0</v>
      </c>
    </row>
    <row r="423" spans="2:18" ht="18" customHeight="1" x14ac:dyDescent="0.2">
      <c r="B423" s="164"/>
      <c r="C423" s="169"/>
      <c r="D423" s="27" t="str">
        <f>IF(C423="","",IFERROR(VLOOKUP(C423,Stock!$A$5:$K$487,2,FALSE),0))</f>
        <v/>
      </c>
      <c r="E423" s="166"/>
      <c r="F423" s="29">
        <f>IFERROR(VLOOKUP(C423,Stock!$A$5:$M$487,10,0),0)*Journal!E423</f>
        <v>0</v>
      </c>
      <c r="G423" s="168"/>
      <c r="H423" s="30">
        <f>IFERROR(VLOOKUP(C423,Stock!$A$5:$K$487,11,FALSE),0)*Journal!$G423</f>
        <v>0</v>
      </c>
      <c r="I423" s="28">
        <f t="shared" si="12"/>
        <v>0</v>
      </c>
      <c r="J423" s="165"/>
      <c r="K423" s="176"/>
      <c r="L423" s="167"/>
      <c r="M423" s="113" t="str">
        <f>IF(C423="","",VLOOKUP(C423,Stock!$A$5:$M$487,13,0))</f>
        <v/>
      </c>
      <c r="P423" s="42">
        <f>IFERROR(VLOOKUP(C423,Stock!$A$5:$M$487,10,0),0)*Journal!J423</f>
        <v>0</v>
      </c>
      <c r="Q423" s="131">
        <f>IFERROR(VLOOKUP(C423,Stock!$A$5:$M$487,10,0),0)*Journal!K423</f>
        <v>0</v>
      </c>
      <c r="R423" s="130">
        <f t="shared" si="13"/>
        <v>0</v>
      </c>
    </row>
    <row r="424" spans="2:18" ht="18" customHeight="1" x14ac:dyDescent="0.2">
      <c r="B424" s="164"/>
      <c r="C424" s="169"/>
      <c r="D424" s="27" t="str">
        <f>IF(C424="","",IFERROR(VLOOKUP(C424,Stock!$A$5:$K$487,2,FALSE),0))</f>
        <v/>
      </c>
      <c r="E424" s="166"/>
      <c r="F424" s="29">
        <f>IFERROR(VLOOKUP(C424,Stock!$A$5:$M$487,10,0),0)*Journal!E424</f>
        <v>0</v>
      </c>
      <c r="G424" s="168"/>
      <c r="H424" s="30">
        <f>IFERROR(VLOOKUP(C424,Stock!$A$5:$K$487,11,FALSE),0)*Journal!$G424</f>
        <v>0</v>
      </c>
      <c r="I424" s="28">
        <f t="shared" si="12"/>
        <v>0</v>
      </c>
      <c r="J424" s="165"/>
      <c r="K424" s="176"/>
      <c r="L424" s="167"/>
      <c r="M424" s="113" t="str">
        <f>IF(C424="","",VLOOKUP(C424,Stock!$A$5:$M$487,13,0))</f>
        <v/>
      </c>
      <c r="P424" s="42">
        <f>IFERROR(VLOOKUP(C424,Stock!$A$5:$M$487,10,0),0)*Journal!J424</f>
        <v>0</v>
      </c>
      <c r="Q424" s="131">
        <f>IFERROR(VLOOKUP(C424,Stock!$A$5:$M$487,10,0),0)*Journal!K424</f>
        <v>0</v>
      </c>
      <c r="R424" s="130">
        <f t="shared" si="13"/>
        <v>0</v>
      </c>
    </row>
    <row r="425" spans="2:18" ht="18" customHeight="1" x14ac:dyDescent="0.2">
      <c r="B425" s="164"/>
      <c r="C425" s="169"/>
      <c r="D425" s="27" t="str">
        <f>IF(C425="","",IFERROR(VLOOKUP(C425,Stock!$A$5:$K$487,2,FALSE),0))</f>
        <v/>
      </c>
      <c r="E425" s="166"/>
      <c r="F425" s="29">
        <f>IFERROR(VLOOKUP(C425,Stock!$A$5:$M$487,10,0),0)*Journal!E425</f>
        <v>0</v>
      </c>
      <c r="G425" s="168"/>
      <c r="H425" s="30">
        <f>IFERROR(VLOOKUP(C425,Stock!$A$5:$K$487,11,FALSE),0)*Journal!$G425</f>
        <v>0</v>
      </c>
      <c r="I425" s="28">
        <f t="shared" si="12"/>
        <v>0</v>
      </c>
      <c r="J425" s="165"/>
      <c r="K425" s="176"/>
      <c r="L425" s="167"/>
      <c r="M425" s="113" t="str">
        <f>IF(C425="","",VLOOKUP(C425,Stock!$A$5:$M$487,13,0))</f>
        <v/>
      </c>
      <c r="P425" s="42">
        <f>IFERROR(VLOOKUP(C425,Stock!$A$5:$M$487,10,0),0)*Journal!J425</f>
        <v>0</v>
      </c>
      <c r="Q425" s="131">
        <f>IFERROR(VLOOKUP(C425,Stock!$A$5:$M$487,10,0),0)*Journal!K425</f>
        <v>0</v>
      </c>
      <c r="R425" s="130">
        <f t="shared" si="13"/>
        <v>0</v>
      </c>
    </row>
    <row r="426" spans="2:18" ht="18" customHeight="1" x14ac:dyDescent="0.2">
      <c r="B426" s="164"/>
      <c r="C426" s="169"/>
      <c r="D426" s="27" t="str">
        <f>IF(C426="","",IFERROR(VLOOKUP(C426,Stock!$A$5:$K$487,2,FALSE),0))</f>
        <v/>
      </c>
      <c r="E426" s="166"/>
      <c r="F426" s="29">
        <f>IFERROR(VLOOKUP(C426,Stock!$A$5:$M$487,10,0),0)*Journal!E426</f>
        <v>0</v>
      </c>
      <c r="G426" s="168"/>
      <c r="H426" s="30">
        <f>IFERROR(VLOOKUP(C426,Stock!$A$5:$K$487,11,FALSE),0)*Journal!$G426</f>
        <v>0</v>
      </c>
      <c r="I426" s="28">
        <f t="shared" si="12"/>
        <v>0</v>
      </c>
      <c r="J426" s="165"/>
      <c r="K426" s="176"/>
      <c r="L426" s="167"/>
      <c r="M426" s="113" t="str">
        <f>IF(C426="","",VLOOKUP(C426,Stock!$A$5:$M$487,13,0))</f>
        <v/>
      </c>
      <c r="P426" s="42">
        <f>IFERROR(VLOOKUP(C426,Stock!$A$5:$M$487,10,0),0)*Journal!J426</f>
        <v>0</v>
      </c>
      <c r="Q426" s="131">
        <f>IFERROR(VLOOKUP(C426,Stock!$A$5:$M$487,10,0),0)*Journal!K426</f>
        <v>0</v>
      </c>
      <c r="R426" s="130">
        <f t="shared" si="13"/>
        <v>0</v>
      </c>
    </row>
    <row r="427" spans="2:18" ht="18" customHeight="1" x14ac:dyDescent="0.2">
      <c r="B427" s="164"/>
      <c r="C427" s="169"/>
      <c r="D427" s="27" t="str">
        <f>IF(C427="","",IFERROR(VLOOKUP(C427,Stock!$A$5:$K$487,2,FALSE),0))</f>
        <v/>
      </c>
      <c r="E427" s="166"/>
      <c r="F427" s="29">
        <f>IFERROR(VLOOKUP(C427,Stock!$A$5:$M$487,10,0),0)*Journal!E427</f>
        <v>0</v>
      </c>
      <c r="G427" s="168"/>
      <c r="H427" s="30">
        <f>IFERROR(VLOOKUP(C427,Stock!$A$5:$K$487,11,FALSE),0)*Journal!$G427</f>
        <v>0</v>
      </c>
      <c r="I427" s="28">
        <f t="shared" si="12"/>
        <v>0</v>
      </c>
      <c r="J427" s="165"/>
      <c r="K427" s="176"/>
      <c r="L427" s="167"/>
      <c r="M427" s="113" t="str">
        <f>IF(C427="","",VLOOKUP(C427,Stock!$A$5:$M$487,13,0))</f>
        <v/>
      </c>
      <c r="P427" s="42">
        <f>IFERROR(VLOOKUP(C427,Stock!$A$5:$M$487,10,0),0)*Journal!J427</f>
        <v>0</v>
      </c>
      <c r="Q427" s="131">
        <f>IFERROR(VLOOKUP(C427,Stock!$A$5:$M$487,10,0),0)*Journal!K427</f>
        <v>0</v>
      </c>
      <c r="R427" s="130">
        <f t="shared" si="13"/>
        <v>0</v>
      </c>
    </row>
    <row r="428" spans="2:18" ht="18" customHeight="1" x14ac:dyDescent="0.2">
      <c r="B428" s="164"/>
      <c r="C428" s="169"/>
      <c r="D428" s="27" t="str">
        <f>IF(C428="","",IFERROR(VLOOKUP(C428,Stock!$A$5:$K$487,2,FALSE),0))</f>
        <v/>
      </c>
      <c r="E428" s="166"/>
      <c r="F428" s="29">
        <f>IFERROR(VLOOKUP(C428,Stock!$A$5:$M$487,10,0),0)*Journal!E428</f>
        <v>0</v>
      </c>
      <c r="G428" s="168"/>
      <c r="H428" s="30">
        <f>IFERROR(VLOOKUP(C428,Stock!$A$5:$K$487,11,FALSE),0)*Journal!$G428</f>
        <v>0</v>
      </c>
      <c r="I428" s="28">
        <f t="shared" si="12"/>
        <v>0</v>
      </c>
      <c r="J428" s="165"/>
      <c r="K428" s="176"/>
      <c r="L428" s="167"/>
      <c r="M428" s="113" t="str">
        <f>IF(C428="","",VLOOKUP(C428,Stock!$A$5:$M$487,13,0))</f>
        <v/>
      </c>
      <c r="P428" s="42">
        <f>IFERROR(VLOOKUP(C428,Stock!$A$5:$M$487,10,0),0)*Journal!J428</f>
        <v>0</v>
      </c>
      <c r="Q428" s="131">
        <f>IFERROR(VLOOKUP(C428,Stock!$A$5:$M$487,10,0),0)*Journal!K428</f>
        <v>0</v>
      </c>
      <c r="R428" s="130">
        <f t="shared" si="13"/>
        <v>0</v>
      </c>
    </row>
    <row r="429" spans="2:18" ht="18" customHeight="1" x14ac:dyDescent="0.2">
      <c r="B429" s="164"/>
      <c r="C429" s="169"/>
      <c r="D429" s="27" t="str">
        <f>IF(C429="","",IFERROR(VLOOKUP(C429,Stock!$A$5:$K$487,2,FALSE),0))</f>
        <v/>
      </c>
      <c r="E429" s="166"/>
      <c r="F429" s="29">
        <f>IFERROR(VLOOKUP(C429,Stock!$A$5:$M$487,10,0),0)*Journal!E429</f>
        <v>0</v>
      </c>
      <c r="G429" s="168"/>
      <c r="H429" s="30">
        <f>IFERROR(VLOOKUP(C429,Stock!$A$5:$K$487,11,FALSE),0)*Journal!$G429</f>
        <v>0</v>
      </c>
      <c r="I429" s="28">
        <f t="shared" si="12"/>
        <v>0</v>
      </c>
      <c r="J429" s="165"/>
      <c r="K429" s="176"/>
      <c r="L429" s="167"/>
      <c r="M429" s="113" t="str">
        <f>IF(C429="","",VLOOKUP(C429,Stock!$A$5:$M$487,13,0))</f>
        <v/>
      </c>
      <c r="P429" s="42">
        <f>IFERROR(VLOOKUP(C429,Stock!$A$5:$M$487,10,0),0)*Journal!J429</f>
        <v>0</v>
      </c>
      <c r="Q429" s="131">
        <f>IFERROR(VLOOKUP(C429,Stock!$A$5:$M$487,10,0),0)*Journal!K429</f>
        <v>0</v>
      </c>
      <c r="R429" s="130">
        <f t="shared" si="13"/>
        <v>0</v>
      </c>
    </row>
    <row r="430" spans="2:18" ht="18" customHeight="1" x14ac:dyDescent="0.2">
      <c r="B430" s="164"/>
      <c r="C430" s="169"/>
      <c r="D430" s="27" t="str">
        <f>IF(C430="","",IFERROR(VLOOKUP(C430,Stock!$A$5:$K$487,2,FALSE),0))</f>
        <v/>
      </c>
      <c r="E430" s="166"/>
      <c r="F430" s="29">
        <f>IFERROR(VLOOKUP(C430,Stock!$A$5:$M$487,10,0),0)*Journal!E430</f>
        <v>0</v>
      </c>
      <c r="G430" s="168"/>
      <c r="H430" s="30">
        <f>IFERROR(VLOOKUP(C430,Stock!$A$5:$K$487,11,FALSE),0)*Journal!$G430</f>
        <v>0</v>
      </c>
      <c r="I430" s="28">
        <f t="shared" si="12"/>
        <v>0</v>
      </c>
      <c r="J430" s="165"/>
      <c r="K430" s="176"/>
      <c r="L430" s="167"/>
      <c r="M430" s="113" t="str">
        <f>IF(C430="","",VLOOKUP(C430,Stock!$A$5:$M$487,13,0))</f>
        <v/>
      </c>
      <c r="P430" s="42">
        <f>IFERROR(VLOOKUP(C430,Stock!$A$5:$M$487,10,0),0)*Journal!J430</f>
        <v>0</v>
      </c>
      <c r="Q430" s="131">
        <f>IFERROR(VLOOKUP(C430,Stock!$A$5:$M$487,10,0),0)*Journal!K430</f>
        <v>0</v>
      </c>
      <c r="R430" s="130">
        <f t="shared" si="13"/>
        <v>0</v>
      </c>
    </row>
    <row r="431" spans="2:18" ht="18" customHeight="1" x14ac:dyDescent="0.2">
      <c r="B431" s="164"/>
      <c r="C431" s="169"/>
      <c r="D431" s="27" t="str">
        <f>IF(C431="","",IFERROR(VLOOKUP(C431,Stock!$A$5:$K$487,2,FALSE),0))</f>
        <v/>
      </c>
      <c r="E431" s="166"/>
      <c r="F431" s="29">
        <f>IFERROR(VLOOKUP(C431,Stock!$A$5:$M$487,10,0),0)*Journal!E431</f>
        <v>0</v>
      </c>
      <c r="G431" s="168"/>
      <c r="H431" s="30">
        <f>IFERROR(VLOOKUP(C431,Stock!$A$5:$K$487,11,FALSE),0)*Journal!$G431</f>
        <v>0</v>
      </c>
      <c r="I431" s="28">
        <f t="shared" si="12"/>
        <v>0</v>
      </c>
      <c r="J431" s="165"/>
      <c r="K431" s="176"/>
      <c r="L431" s="167"/>
      <c r="M431" s="113" t="str">
        <f>IF(C431="","",VLOOKUP(C431,Stock!$A$5:$M$487,13,0))</f>
        <v/>
      </c>
      <c r="P431" s="42">
        <f>IFERROR(VLOOKUP(C431,Stock!$A$5:$M$487,10,0),0)*Journal!J431</f>
        <v>0</v>
      </c>
      <c r="Q431" s="131">
        <f>IFERROR(VLOOKUP(C431,Stock!$A$5:$M$487,10,0),0)*Journal!K431</f>
        <v>0</v>
      </c>
      <c r="R431" s="130">
        <f t="shared" si="13"/>
        <v>0</v>
      </c>
    </row>
    <row r="432" spans="2:18" ht="18" customHeight="1" x14ac:dyDescent="0.2">
      <c r="B432" s="164"/>
      <c r="C432" s="169"/>
      <c r="D432" s="27" t="str">
        <f>IF(C432="","",IFERROR(VLOOKUP(C432,Stock!$A$5:$K$487,2,FALSE),0))</f>
        <v/>
      </c>
      <c r="E432" s="166"/>
      <c r="F432" s="29">
        <f>IFERROR(VLOOKUP(C432,Stock!$A$5:$M$487,10,0),0)*Journal!E432</f>
        <v>0</v>
      </c>
      <c r="G432" s="168"/>
      <c r="H432" s="30">
        <f>IFERROR(VLOOKUP(C432,Stock!$A$5:$K$487,11,FALSE),0)*Journal!$G432</f>
        <v>0</v>
      </c>
      <c r="I432" s="28">
        <f t="shared" si="12"/>
        <v>0</v>
      </c>
      <c r="J432" s="165"/>
      <c r="K432" s="176"/>
      <c r="L432" s="167"/>
      <c r="M432" s="113" t="str">
        <f>IF(C432="","",VLOOKUP(C432,Stock!$A$5:$M$487,13,0))</f>
        <v/>
      </c>
      <c r="P432" s="42">
        <f>IFERROR(VLOOKUP(C432,Stock!$A$5:$M$487,10,0),0)*Journal!J432</f>
        <v>0</v>
      </c>
      <c r="Q432" s="131">
        <f>IFERROR(VLOOKUP(C432,Stock!$A$5:$M$487,10,0),0)*Journal!K432</f>
        <v>0</v>
      </c>
      <c r="R432" s="130">
        <f t="shared" si="13"/>
        <v>0</v>
      </c>
    </row>
    <row r="433" spans="2:18" ht="18" customHeight="1" x14ac:dyDescent="0.2">
      <c r="B433" s="164"/>
      <c r="C433" s="169"/>
      <c r="D433" s="27" t="str">
        <f>IF(C433="","",IFERROR(VLOOKUP(C433,Stock!$A$5:$K$487,2,FALSE),0))</f>
        <v/>
      </c>
      <c r="E433" s="166"/>
      <c r="F433" s="29">
        <f>IFERROR(VLOOKUP(C433,Stock!$A$5:$M$487,10,0),0)*Journal!E433</f>
        <v>0</v>
      </c>
      <c r="G433" s="168"/>
      <c r="H433" s="30">
        <f>IFERROR(VLOOKUP(C433,Stock!$A$5:$K$487,11,FALSE),0)*Journal!$G433</f>
        <v>0</v>
      </c>
      <c r="I433" s="28">
        <f t="shared" si="12"/>
        <v>0</v>
      </c>
      <c r="J433" s="165"/>
      <c r="K433" s="176"/>
      <c r="L433" s="167"/>
      <c r="M433" s="113" t="str">
        <f>IF(C433="","",VLOOKUP(C433,Stock!$A$5:$M$487,13,0))</f>
        <v/>
      </c>
      <c r="P433" s="42">
        <f>IFERROR(VLOOKUP(C433,Stock!$A$5:$M$487,10,0),0)*Journal!J433</f>
        <v>0</v>
      </c>
      <c r="Q433" s="131">
        <f>IFERROR(VLOOKUP(C433,Stock!$A$5:$M$487,10,0),0)*Journal!K433</f>
        <v>0</v>
      </c>
      <c r="R433" s="130">
        <f t="shared" si="13"/>
        <v>0</v>
      </c>
    </row>
    <row r="434" spans="2:18" ht="18" customHeight="1" x14ac:dyDescent="0.2">
      <c r="B434" s="164"/>
      <c r="C434" s="169"/>
      <c r="D434" s="27" t="str">
        <f>IF(C434="","",IFERROR(VLOOKUP(C434,Stock!$A$5:$K$487,2,FALSE),0))</f>
        <v/>
      </c>
      <c r="E434" s="166"/>
      <c r="F434" s="29">
        <f>IFERROR(VLOOKUP(C434,Stock!$A$5:$M$487,10,0),0)*Journal!E434</f>
        <v>0</v>
      </c>
      <c r="G434" s="168"/>
      <c r="H434" s="30">
        <f>IFERROR(VLOOKUP(C434,Stock!$A$5:$K$487,11,FALSE),0)*Journal!$G434</f>
        <v>0</v>
      </c>
      <c r="I434" s="28">
        <f t="shared" si="12"/>
        <v>0</v>
      </c>
      <c r="J434" s="165"/>
      <c r="K434" s="176"/>
      <c r="L434" s="167"/>
      <c r="M434" s="113" t="str">
        <f>IF(C434="","",VLOOKUP(C434,Stock!$A$5:$M$487,13,0))</f>
        <v/>
      </c>
      <c r="P434" s="42">
        <f>IFERROR(VLOOKUP(C434,Stock!$A$5:$M$487,10,0),0)*Journal!J434</f>
        <v>0</v>
      </c>
      <c r="Q434" s="131">
        <f>IFERROR(VLOOKUP(C434,Stock!$A$5:$M$487,10,0),0)*Journal!K434</f>
        <v>0</v>
      </c>
      <c r="R434" s="130">
        <f t="shared" si="13"/>
        <v>0</v>
      </c>
    </row>
    <row r="435" spans="2:18" ht="18" customHeight="1" x14ac:dyDescent="0.2">
      <c r="B435" s="164"/>
      <c r="C435" s="169"/>
      <c r="D435" s="27" t="str">
        <f>IF(C435="","",IFERROR(VLOOKUP(C435,Stock!$A$5:$K$487,2,FALSE),0))</f>
        <v/>
      </c>
      <c r="E435" s="166"/>
      <c r="F435" s="29">
        <f>IFERROR(VLOOKUP(C435,Stock!$A$5:$M$487,10,0),0)*Journal!E435</f>
        <v>0</v>
      </c>
      <c r="G435" s="168"/>
      <c r="H435" s="30">
        <f>IFERROR(VLOOKUP(C435,Stock!$A$5:$K$487,11,FALSE),0)*Journal!$G435</f>
        <v>0</v>
      </c>
      <c r="I435" s="28">
        <f t="shared" si="12"/>
        <v>0</v>
      </c>
      <c r="J435" s="165"/>
      <c r="K435" s="176"/>
      <c r="L435" s="167"/>
      <c r="M435" s="113" t="str">
        <f>IF(C435="","",VLOOKUP(C435,Stock!$A$5:$M$487,13,0))</f>
        <v/>
      </c>
      <c r="P435" s="42">
        <f>IFERROR(VLOOKUP(C435,Stock!$A$5:$M$487,10,0),0)*Journal!J435</f>
        <v>0</v>
      </c>
      <c r="Q435" s="131">
        <f>IFERROR(VLOOKUP(C435,Stock!$A$5:$M$487,10,0),0)*Journal!K435</f>
        <v>0</v>
      </c>
      <c r="R435" s="130">
        <f t="shared" si="13"/>
        <v>0</v>
      </c>
    </row>
    <row r="436" spans="2:18" ht="18" customHeight="1" x14ac:dyDescent="0.2">
      <c r="B436" s="164"/>
      <c r="C436" s="169"/>
      <c r="D436" s="27" t="str">
        <f>IF(C436="","",IFERROR(VLOOKUP(C436,Stock!$A$5:$K$487,2,FALSE),0))</f>
        <v/>
      </c>
      <c r="E436" s="166"/>
      <c r="F436" s="29">
        <f>IFERROR(VLOOKUP(C436,Stock!$A$5:$M$487,10,0),0)*Journal!E436</f>
        <v>0</v>
      </c>
      <c r="G436" s="168"/>
      <c r="H436" s="30">
        <f>IFERROR(VLOOKUP(C436,Stock!$A$5:$K$487,11,FALSE),0)*Journal!$G436</f>
        <v>0</v>
      </c>
      <c r="I436" s="28">
        <f t="shared" si="12"/>
        <v>0</v>
      </c>
      <c r="J436" s="165"/>
      <c r="K436" s="176"/>
      <c r="L436" s="167"/>
      <c r="M436" s="113" t="str">
        <f>IF(C436="","",VLOOKUP(C436,Stock!$A$5:$M$487,13,0))</f>
        <v/>
      </c>
      <c r="P436" s="42">
        <f>IFERROR(VLOOKUP(C436,Stock!$A$5:$M$487,10,0),0)*Journal!J436</f>
        <v>0</v>
      </c>
      <c r="Q436" s="131">
        <f>IFERROR(VLOOKUP(C436,Stock!$A$5:$M$487,10,0),0)*Journal!K436</f>
        <v>0</v>
      </c>
      <c r="R436" s="130">
        <f t="shared" si="13"/>
        <v>0</v>
      </c>
    </row>
    <row r="437" spans="2:18" ht="18" customHeight="1" x14ac:dyDescent="0.2">
      <c r="B437" s="164"/>
      <c r="C437" s="169"/>
      <c r="D437" s="27" t="str">
        <f>IF(C437="","",IFERROR(VLOOKUP(C437,Stock!$A$5:$K$487,2,FALSE),0))</f>
        <v/>
      </c>
      <c r="E437" s="166"/>
      <c r="F437" s="29">
        <f>IFERROR(VLOOKUP(C437,Stock!$A$5:$M$487,10,0),0)*Journal!E437</f>
        <v>0</v>
      </c>
      <c r="G437" s="168"/>
      <c r="H437" s="30">
        <f>IFERROR(VLOOKUP(C437,Stock!$A$5:$K$487,11,FALSE),0)*Journal!$G437</f>
        <v>0</v>
      </c>
      <c r="I437" s="28">
        <f t="shared" si="12"/>
        <v>0</v>
      </c>
      <c r="J437" s="165"/>
      <c r="K437" s="176"/>
      <c r="L437" s="167"/>
      <c r="M437" s="113" t="str">
        <f>IF(C437="","",VLOOKUP(C437,Stock!$A$5:$M$487,13,0))</f>
        <v/>
      </c>
      <c r="P437" s="42">
        <f>IFERROR(VLOOKUP(C437,Stock!$A$5:$M$487,10,0),0)*Journal!J437</f>
        <v>0</v>
      </c>
      <c r="Q437" s="131">
        <f>IFERROR(VLOOKUP(C437,Stock!$A$5:$M$487,10,0),0)*Journal!K437</f>
        <v>0</v>
      </c>
      <c r="R437" s="130">
        <f t="shared" si="13"/>
        <v>0</v>
      </c>
    </row>
    <row r="438" spans="2:18" ht="18" customHeight="1" x14ac:dyDescent="0.2">
      <c r="B438" s="164"/>
      <c r="C438" s="169"/>
      <c r="D438" s="27" t="str">
        <f>IF(C438="","",IFERROR(VLOOKUP(C438,Stock!$A$5:$K$487,2,FALSE),0))</f>
        <v/>
      </c>
      <c r="E438" s="166"/>
      <c r="F438" s="29">
        <f>IFERROR(VLOOKUP(C438,Stock!$A$5:$M$487,10,0),0)*Journal!E438</f>
        <v>0</v>
      </c>
      <c r="G438" s="168"/>
      <c r="H438" s="30">
        <f>IFERROR(VLOOKUP(C438,Stock!$A$5:$K$487,11,FALSE),0)*Journal!$G438</f>
        <v>0</v>
      </c>
      <c r="I438" s="28">
        <f t="shared" si="12"/>
        <v>0</v>
      </c>
      <c r="J438" s="165"/>
      <c r="K438" s="176"/>
      <c r="L438" s="167"/>
      <c r="M438" s="113" t="str">
        <f>IF(C438="","",VLOOKUP(C438,Stock!$A$5:$M$487,13,0))</f>
        <v/>
      </c>
      <c r="P438" s="42">
        <f>IFERROR(VLOOKUP(C438,Stock!$A$5:$M$487,10,0),0)*Journal!J438</f>
        <v>0</v>
      </c>
      <c r="Q438" s="131">
        <f>IFERROR(VLOOKUP(C438,Stock!$A$5:$M$487,10,0),0)*Journal!K438</f>
        <v>0</v>
      </c>
      <c r="R438" s="130">
        <f t="shared" si="13"/>
        <v>0</v>
      </c>
    </row>
    <row r="439" spans="2:18" ht="18" customHeight="1" x14ac:dyDescent="0.2">
      <c r="B439" s="164"/>
      <c r="C439" s="169"/>
      <c r="D439" s="27" t="str">
        <f>IF(C439="","",IFERROR(VLOOKUP(C439,Stock!$A$5:$K$487,2,FALSE),0))</f>
        <v/>
      </c>
      <c r="E439" s="166"/>
      <c r="F439" s="29">
        <f>IFERROR(VLOOKUP(C439,Stock!$A$5:$M$487,10,0),0)*Journal!E439</f>
        <v>0</v>
      </c>
      <c r="G439" s="168"/>
      <c r="H439" s="30">
        <f>IFERROR(VLOOKUP(C439,Stock!$A$5:$K$487,11,FALSE),0)*Journal!$G439</f>
        <v>0</v>
      </c>
      <c r="I439" s="28">
        <f t="shared" si="12"/>
        <v>0</v>
      </c>
      <c r="J439" s="165"/>
      <c r="K439" s="176"/>
      <c r="L439" s="167"/>
      <c r="M439" s="113" t="str">
        <f>IF(C439="","",VLOOKUP(C439,Stock!$A$5:$M$487,13,0))</f>
        <v/>
      </c>
      <c r="P439" s="42">
        <f>IFERROR(VLOOKUP(C439,Stock!$A$5:$M$487,10,0),0)*Journal!J439</f>
        <v>0</v>
      </c>
      <c r="Q439" s="131">
        <f>IFERROR(VLOOKUP(C439,Stock!$A$5:$M$487,10,0),0)*Journal!K439</f>
        <v>0</v>
      </c>
      <c r="R439" s="130">
        <f t="shared" si="13"/>
        <v>0</v>
      </c>
    </row>
    <row r="440" spans="2:18" ht="18" customHeight="1" x14ac:dyDescent="0.2">
      <c r="B440" s="164"/>
      <c r="C440" s="169"/>
      <c r="D440" s="27" t="str">
        <f>IF(C440="","",IFERROR(VLOOKUP(C440,Stock!$A$5:$K$487,2,FALSE),0))</f>
        <v/>
      </c>
      <c r="E440" s="166"/>
      <c r="F440" s="29">
        <f>IFERROR(VLOOKUP(C440,Stock!$A$5:$M$487,10,0),0)*Journal!E440</f>
        <v>0</v>
      </c>
      <c r="G440" s="168"/>
      <c r="H440" s="30">
        <f>IFERROR(VLOOKUP(C440,Stock!$A$5:$K$487,11,FALSE),0)*Journal!$G440</f>
        <v>0</v>
      </c>
      <c r="I440" s="28">
        <f t="shared" si="12"/>
        <v>0</v>
      </c>
      <c r="J440" s="165"/>
      <c r="K440" s="176"/>
      <c r="L440" s="167"/>
      <c r="M440" s="113" t="str">
        <f>IF(C440="","",VLOOKUP(C440,Stock!$A$5:$M$487,13,0))</f>
        <v/>
      </c>
      <c r="P440" s="42">
        <f>IFERROR(VLOOKUP(C440,Stock!$A$5:$M$487,10,0),0)*Journal!J440</f>
        <v>0</v>
      </c>
      <c r="Q440" s="131">
        <f>IFERROR(VLOOKUP(C440,Stock!$A$5:$M$487,10,0),0)*Journal!K440</f>
        <v>0</v>
      </c>
      <c r="R440" s="130">
        <f t="shared" si="13"/>
        <v>0</v>
      </c>
    </row>
    <row r="441" spans="2:18" ht="18" customHeight="1" x14ac:dyDescent="0.2">
      <c r="B441" s="164"/>
      <c r="C441" s="169"/>
      <c r="D441" s="27" t="str">
        <f>IF(C441="","",IFERROR(VLOOKUP(C441,Stock!$A$5:$K$487,2,FALSE),0))</f>
        <v/>
      </c>
      <c r="E441" s="166"/>
      <c r="F441" s="29">
        <f>IFERROR(VLOOKUP(C441,Stock!$A$5:$M$487,10,0),0)*Journal!E441</f>
        <v>0</v>
      </c>
      <c r="G441" s="168"/>
      <c r="H441" s="30">
        <f>IFERROR(VLOOKUP(C441,Stock!$A$5:$K$487,11,FALSE),0)*Journal!$G441</f>
        <v>0</v>
      </c>
      <c r="I441" s="28">
        <f t="shared" si="12"/>
        <v>0</v>
      </c>
      <c r="J441" s="165"/>
      <c r="K441" s="176"/>
      <c r="L441" s="167"/>
      <c r="M441" s="113" t="str">
        <f>IF(C441="","",VLOOKUP(C441,Stock!$A$5:$M$487,13,0))</f>
        <v/>
      </c>
      <c r="P441" s="42">
        <f>IFERROR(VLOOKUP(C441,Stock!$A$5:$M$487,10,0),0)*Journal!J441</f>
        <v>0</v>
      </c>
      <c r="Q441" s="131">
        <f>IFERROR(VLOOKUP(C441,Stock!$A$5:$M$487,10,0),0)*Journal!K441</f>
        <v>0</v>
      </c>
      <c r="R441" s="130">
        <f t="shared" si="13"/>
        <v>0</v>
      </c>
    </row>
    <row r="442" spans="2:18" ht="18" customHeight="1" x14ac:dyDescent="0.2">
      <c r="B442" s="164"/>
      <c r="C442" s="169"/>
      <c r="D442" s="27" t="str">
        <f>IF(C442="","",IFERROR(VLOOKUP(C442,Stock!$A$5:$K$487,2,FALSE),0))</f>
        <v/>
      </c>
      <c r="E442" s="166"/>
      <c r="F442" s="29">
        <f>IFERROR(VLOOKUP(C442,Stock!$A$5:$M$487,10,0),0)*Journal!E442</f>
        <v>0</v>
      </c>
      <c r="G442" s="168"/>
      <c r="H442" s="30">
        <f>IFERROR(VLOOKUP(C442,Stock!$A$5:$K$487,11,FALSE),0)*Journal!$G442</f>
        <v>0</v>
      </c>
      <c r="I442" s="28">
        <f t="shared" si="12"/>
        <v>0</v>
      </c>
      <c r="J442" s="165"/>
      <c r="K442" s="176"/>
      <c r="L442" s="167"/>
      <c r="M442" s="113" t="str">
        <f>IF(C442="","",VLOOKUP(C442,Stock!$A$5:$M$487,13,0))</f>
        <v/>
      </c>
      <c r="P442" s="42">
        <f>IFERROR(VLOOKUP(C442,Stock!$A$5:$M$487,10,0),0)*Journal!J442</f>
        <v>0</v>
      </c>
      <c r="Q442" s="131">
        <f>IFERROR(VLOOKUP(C442,Stock!$A$5:$M$487,10,0),0)*Journal!K442</f>
        <v>0</v>
      </c>
      <c r="R442" s="130">
        <f t="shared" si="13"/>
        <v>0</v>
      </c>
    </row>
    <row r="443" spans="2:18" ht="18" customHeight="1" x14ac:dyDescent="0.2">
      <c r="B443" s="164"/>
      <c r="C443" s="169"/>
      <c r="D443" s="27" t="str">
        <f>IF(C443="","",IFERROR(VLOOKUP(C443,Stock!$A$5:$K$487,2,FALSE),0))</f>
        <v/>
      </c>
      <c r="E443" s="166"/>
      <c r="F443" s="29">
        <f>IFERROR(VLOOKUP(C443,Stock!$A$5:$M$487,10,0),0)*Journal!E443</f>
        <v>0</v>
      </c>
      <c r="G443" s="168"/>
      <c r="H443" s="30">
        <f>IFERROR(VLOOKUP(C443,Stock!$A$5:$K$487,11,FALSE),0)*Journal!$G443</f>
        <v>0</v>
      </c>
      <c r="I443" s="28">
        <f t="shared" si="12"/>
        <v>0</v>
      </c>
      <c r="J443" s="165"/>
      <c r="K443" s="176"/>
      <c r="L443" s="167"/>
      <c r="M443" s="113" t="str">
        <f>IF(C443="","",VLOOKUP(C443,Stock!$A$5:$M$487,13,0))</f>
        <v/>
      </c>
      <c r="P443" s="42">
        <f>IFERROR(VLOOKUP(C443,Stock!$A$5:$M$487,10,0),0)*Journal!J443</f>
        <v>0</v>
      </c>
      <c r="Q443" s="131">
        <f>IFERROR(VLOOKUP(C443,Stock!$A$5:$M$487,10,0),0)*Journal!K443</f>
        <v>0</v>
      </c>
      <c r="R443" s="130">
        <f t="shared" si="13"/>
        <v>0</v>
      </c>
    </row>
    <row r="444" spans="2:18" ht="18" customHeight="1" x14ac:dyDescent="0.2">
      <c r="B444" s="164"/>
      <c r="C444" s="169"/>
      <c r="D444" s="27" t="str">
        <f>IF(C444="","",IFERROR(VLOOKUP(C444,Stock!$A$5:$K$487,2,FALSE),0))</f>
        <v/>
      </c>
      <c r="E444" s="166"/>
      <c r="F444" s="29">
        <f>IFERROR(VLOOKUP(C444,Stock!$A$5:$M$487,10,0),0)*Journal!E444</f>
        <v>0</v>
      </c>
      <c r="G444" s="168"/>
      <c r="H444" s="30">
        <f>IFERROR(VLOOKUP(C444,Stock!$A$5:$K$487,11,FALSE),0)*Journal!$G444</f>
        <v>0</v>
      </c>
      <c r="I444" s="28">
        <f t="shared" si="12"/>
        <v>0</v>
      </c>
      <c r="J444" s="165"/>
      <c r="K444" s="176"/>
      <c r="L444" s="167"/>
      <c r="M444" s="113" t="str">
        <f>IF(C444="","",VLOOKUP(C444,Stock!$A$5:$M$487,13,0))</f>
        <v/>
      </c>
      <c r="P444" s="42">
        <f>IFERROR(VLOOKUP(C444,Stock!$A$5:$M$487,10,0),0)*Journal!J444</f>
        <v>0</v>
      </c>
      <c r="Q444" s="131">
        <f>IFERROR(VLOOKUP(C444,Stock!$A$5:$M$487,10,0),0)*Journal!K444</f>
        <v>0</v>
      </c>
      <c r="R444" s="130">
        <f t="shared" si="13"/>
        <v>0</v>
      </c>
    </row>
    <row r="445" spans="2:18" ht="18" customHeight="1" x14ac:dyDescent="0.2">
      <c r="B445" s="164"/>
      <c r="C445" s="169"/>
      <c r="D445" s="27" t="str">
        <f>IF(C445="","",IFERROR(VLOOKUP(C445,Stock!$A$5:$K$487,2,FALSE),0))</f>
        <v/>
      </c>
      <c r="E445" s="166"/>
      <c r="F445" s="29">
        <f>IFERROR(VLOOKUP(C445,Stock!$A$5:$M$487,10,0),0)*Journal!E445</f>
        <v>0</v>
      </c>
      <c r="G445" s="168"/>
      <c r="H445" s="30">
        <f>IFERROR(VLOOKUP(C445,Stock!$A$5:$K$487,11,FALSE),0)*Journal!$G445</f>
        <v>0</v>
      </c>
      <c r="I445" s="28">
        <f t="shared" si="12"/>
        <v>0</v>
      </c>
      <c r="J445" s="165"/>
      <c r="K445" s="176"/>
      <c r="L445" s="167"/>
      <c r="M445" s="113" t="str">
        <f>IF(C445="","",VLOOKUP(C445,Stock!$A$5:$M$487,13,0))</f>
        <v/>
      </c>
      <c r="P445" s="42">
        <f>IFERROR(VLOOKUP(C445,Stock!$A$5:$M$487,10,0),0)*Journal!J445</f>
        <v>0</v>
      </c>
      <c r="Q445" s="131">
        <f>IFERROR(VLOOKUP(C445,Stock!$A$5:$M$487,10,0),0)*Journal!K445</f>
        <v>0</v>
      </c>
      <c r="R445" s="130">
        <f t="shared" si="13"/>
        <v>0</v>
      </c>
    </row>
    <row r="446" spans="2:18" ht="18" customHeight="1" x14ac:dyDescent="0.2">
      <c r="B446" s="164"/>
      <c r="C446" s="169"/>
      <c r="D446" s="27" t="str">
        <f>IF(C446="","",IFERROR(VLOOKUP(C446,Stock!$A$5:$K$487,2,FALSE),0))</f>
        <v/>
      </c>
      <c r="E446" s="166"/>
      <c r="F446" s="29">
        <f>IFERROR(VLOOKUP(C446,Stock!$A$5:$M$487,10,0),0)*Journal!E446</f>
        <v>0</v>
      </c>
      <c r="G446" s="168"/>
      <c r="H446" s="30">
        <f>IFERROR(VLOOKUP(C446,Stock!$A$5:$K$487,11,FALSE),0)*Journal!$G446</f>
        <v>0</v>
      </c>
      <c r="I446" s="28">
        <f t="shared" si="12"/>
        <v>0</v>
      </c>
      <c r="J446" s="165"/>
      <c r="K446" s="176"/>
      <c r="L446" s="167"/>
      <c r="M446" s="113" t="str">
        <f>IF(C446="","",VLOOKUP(C446,Stock!$A$5:$M$487,13,0))</f>
        <v/>
      </c>
      <c r="P446" s="42">
        <f>IFERROR(VLOOKUP(C446,Stock!$A$5:$M$487,10,0),0)*Journal!J446</f>
        <v>0</v>
      </c>
      <c r="Q446" s="131">
        <f>IFERROR(VLOOKUP(C446,Stock!$A$5:$M$487,10,0),0)*Journal!K446</f>
        <v>0</v>
      </c>
      <c r="R446" s="130">
        <f t="shared" si="13"/>
        <v>0</v>
      </c>
    </row>
    <row r="447" spans="2:18" ht="18" customHeight="1" x14ac:dyDescent="0.2">
      <c r="G447" s="159"/>
    </row>
    <row r="448" spans="2:18" ht="18" customHeight="1" x14ac:dyDescent="0.2"/>
    <row r="449" ht="18" customHeight="1" x14ac:dyDescent="0.2"/>
    <row r="450" ht="18" customHeight="1" x14ac:dyDescent="0.2"/>
    <row r="451" ht="18" customHeight="1" x14ac:dyDescent="0.2"/>
    <row r="452" ht="18" customHeight="1" x14ac:dyDescent="0.2"/>
    <row r="453" ht="18" customHeight="1" x14ac:dyDescent="0.2"/>
    <row r="454" ht="18" customHeight="1" x14ac:dyDescent="0.2"/>
    <row r="455" ht="18" customHeight="1" x14ac:dyDescent="0.2"/>
    <row r="456" ht="18" customHeight="1" x14ac:dyDescent="0.2"/>
    <row r="457" ht="18" customHeight="1" x14ac:dyDescent="0.2"/>
    <row r="458" ht="18" customHeight="1" x14ac:dyDescent="0.2"/>
    <row r="459" ht="18" customHeight="1" x14ac:dyDescent="0.2"/>
    <row r="460" ht="18" customHeight="1" x14ac:dyDescent="0.2"/>
    <row r="461" ht="18" customHeight="1" x14ac:dyDescent="0.2"/>
    <row r="462" ht="18" customHeight="1" x14ac:dyDescent="0.2"/>
    <row r="463" ht="18" customHeight="1" x14ac:dyDescent="0.2"/>
  </sheetData>
  <sheetProtection formatCells="0" formatColumns="0" formatRows="0" insertColumns="0" insertRows="0" deleteColumns="0" deleteRows="0"/>
  <autoFilter ref="B13:M446"/>
  <customSheetViews>
    <customSheetView guid="{B7AE221C-404E-4A5E-ACC6-14739526CE23}" scale="110" showPageBreaks="1" showGridLines="0" printArea="1" filter="1" showAutoFilter="1" hiddenColumns="1">
      <pane ySplit="12" topLeftCell="A13" activePane="bottomLeft" state="frozen"/>
      <selection pane="bottomLeft" activeCell="C14" sqref="C14"/>
      <pageMargins left="0.23622047244094491" right="0.23622047244094491" top="0.35433070866141736" bottom="0.74803149606299213" header="0.31496062992125984" footer="0.31496062992125984"/>
      <printOptions horizontalCentered="1"/>
      <pageSetup paperSize="9" orientation="landscape" r:id="rId1"/>
      <autoFilter ref="A12:M451">
        <filterColumn colId="8">
          <filters>
            <filter val="1"/>
            <filter val="2"/>
            <filter val="9"/>
          </filters>
        </filterColumn>
      </autoFilter>
    </customSheetView>
  </customSheetViews>
  <mergeCells count="7">
    <mergeCell ref="K11:L11"/>
    <mergeCell ref="B3:C3"/>
    <mergeCell ref="I5:K5"/>
    <mergeCell ref="I8:K8"/>
    <mergeCell ref="I9:K9"/>
    <mergeCell ref="K3:L3"/>
    <mergeCell ref="K7:L7"/>
  </mergeCells>
  <conditionalFormatting sqref="M15:M446">
    <cfRule type="cellIs" dxfId="6" priority="31" operator="lessThanOrEqual">
      <formula>0</formula>
    </cfRule>
  </conditionalFormatting>
  <conditionalFormatting sqref="B60:M446 B15:I59 L15:M59">
    <cfRule type="expression" dxfId="5" priority="32">
      <formula>$I15&gt;0</formula>
    </cfRule>
    <cfRule type="expression" dxfId="4" priority="33">
      <formula>$K15&gt;0</formula>
    </cfRule>
    <cfRule type="expression" dxfId="3" priority="34">
      <formula>$J15&gt;0</formula>
    </cfRule>
  </conditionalFormatting>
  <conditionalFormatting sqref="J15:K59">
    <cfRule type="expression" dxfId="2" priority="1">
      <formula>$I15&gt;0</formula>
    </cfRule>
    <cfRule type="expression" dxfId="1" priority="2">
      <formula>$K15&gt;0</formula>
    </cfRule>
    <cfRule type="expression" dxfId="0" priority="3">
      <formula>$J15&gt;0</formula>
    </cfRule>
  </conditionalFormatting>
  <dataValidations count="1">
    <dataValidation type="list" allowBlank="1" showInputMessage="1" showErrorMessage="1" sqref="L15:L446">
      <formula1>$N$15:$N$20</formula1>
    </dataValidation>
  </dataValidations>
  <printOptions horizontalCentered="1"/>
  <pageMargins left="0.23622047244094491" right="0.23622047244094491" top="0.35433070866141736" bottom="0.74803149606299213" header="0.31496062992125984" footer="0.31496062992125984"/>
  <pageSetup paperSize="9" orientation="landscape" r:id="rId2"/>
  <ignoredErrors>
    <ignoredError sqref="T15:T18" unlockedFormula="1"/>
  </ignoredErrors>
  <drawing r:id="rId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span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Journal!G22:G22</xm:f>
              <xm:sqref>H15</xm:sqref>
            </x14:sparkline>
            <x14:sparkline>
              <xm:f>Journal!G24:G24</xm:f>
              <xm:sqref>H16</xm:sqref>
            </x14:sparkline>
            <x14:sparkline>
              <xm:f>Journal!G25:G25</xm:f>
              <xm:sqref>H17</xm:sqref>
            </x14:sparkline>
            <x14:sparkline>
              <xm:f>Journal!G26:G26</xm:f>
              <xm:sqref>H18</xm:sqref>
            </x14:sparkline>
            <x14:sparkline>
              <xm:f>Journal!G27:G27</xm:f>
              <xm:sqref>H19</xm:sqref>
            </x14:sparkline>
            <x14:sparkline>
              <xm:f>Journal!G28:G28</xm:f>
              <xm:sqref>H20</xm:sqref>
            </x14:sparkline>
            <x14:sparkline>
              <xm:f>Journal!G29:G29</xm:f>
              <xm:sqref>H21</xm:sqref>
            </x14:sparkline>
            <x14:sparkline>
              <xm:f>Journal!G24:G24</xm:f>
              <xm:sqref>H22</xm:sqref>
            </x14:sparkline>
            <x14:sparkline>
              <xm:f>Journal!G25:G25</xm:f>
              <xm:sqref>H23</xm:sqref>
            </x14:sparkline>
            <x14:sparkline>
              <xm:f>Journal!G25:G25</xm:f>
              <xm:sqref>H24</xm:sqref>
            </x14:sparkline>
            <x14:sparkline>
              <xm:f>Journal!G26:G26</xm:f>
              <xm:sqref>H25</xm:sqref>
            </x14:sparkline>
            <x14:sparkline>
              <xm:f>Journal!G27:G27</xm:f>
              <xm:sqref>H26</xm:sqref>
            </x14:sparkline>
            <x14:sparkline>
              <xm:f>Journal!G28:G28</xm:f>
              <xm:sqref>H27</xm:sqref>
            </x14:sparkline>
            <x14:sparkline>
              <xm:f>Journal!G29:G29</xm:f>
              <xm:sqref>H28</xm:sqref>
            </x14:sparkline>
            <x14:sparkline>
              <xm:f>Journal!G30:G30</xm:f>
              <xm:sqref>H29</xm:sqref>
            </x14:sparkline>
            <x14:sparkline>
              <xm:f>Journal!G31:G31</xm:f>
              <xm:sqref>H30</xm:sqref>
            </x14:sparkline>
            <x14:sparkline>
              <xm:f>Journal!G32:G32</xm:f>
              <xm:sqref>H31</xm:sqref>
            </x14:sparkline>
            <x14:sparkline>
              <xm:f>Journal!G33:G33</xm:f>
              <xm:sqref>H32</xm:sqref>
            </x14:sparkline>
            <x14:sparkline>
              <xm:f>Journal!G34:G34</xm:f>
              <xm:sqref>H33</xm:sqref>
            </x14:sparkline>
            <x14:sparkline>
              <xm:f>Journal!G35:G35</xm:f>
              <xm:sqref>H34</xm:sqref>
            </x14:sparkline>
            <x14:sparkline>
              <xm:f>Journal!G36:G36</xm:f>
              <xm:sqref>H35</xm:sqref>
            </x14:sparkline>
            <x14:sparkline>
              <xm:f>Journal!G37:G37</xm:f>
              <xm:sqref>H36</xm:sqref>
            </x14:sparkline>
            <x14:sparkline>
              <xm:f>Journal!G38:G38</xm:f>
              <xm:sqref>H37</xm:sqref>
            </x14:sparkline>
            <x14:sparkline>
              <xm:f>Journal!G39:G39</xm:f>
              <xm:sqref>H38</xm:sqref>
            </x14:sparkline>
            <x14:sparkline>
              <xm:f>Journal!G40:G40</xm:f>
              <xm:sqref>H39</xm:sqref>
            </x14:sparkline>
            <x14:sparkline>
              <xm:f>Journal!G41:G41</xm:f>
              <xm:sqref>H40</xm:sqref>
            </x14:sparkline>
            <x14:sparkline>
              <xm:f>Journal!G42:G42</xm:f>
              <xm:sqref>H41</xm:sqref>
            </x14:sparkline>
            <x14:sparkline>
              <xm:f>Journal!G43:G43</xm:f>
              <xm:sqref>H42</xm:sqref>
            </x14:sparkline>
            <x14:sparkline>
              <xm:f>Journal!G44:G44</xm:f>
              <xm:sqref>H43</xm:sqref>
            </x14:sparkline>
            <x14:sparkline>
              <xm:f>Journal!G45:G45</xm:f>
              <xm:sqref>H44</xm:sqref>
            </x14:sparkline>
            <x14:sparkline>
              <xm:f>Journal!G46:G46</xm:f>
              <xm:sqref>H45</xm:sqref>
            </x14:sparkline>
            <x14:sparkline>
              <xm:f>Journal!G47:G47</xm:f>
              <xm:sqref>H46</xm:sqref>
            </x14:sparkline>
            <x14:sparkline>
              <xm:f>Journal!G48:G48</xm:f>
              <xm:sqref>H47</xm:sqref>
            </x14:sparkline>
            <x14:sparkline>
              <xm:f>Journal!G49:G49</xm:f>
              <xm:sqref>H48</xm:sqref>
            </x14:sparkline>
            <x14:sparkline>
              <xm:f>Journal!G50:G50</xm:f>
              <xm:sqref>H49</xm:sqref>
            </x14:sparkline>
            <x14:sparkline>
              <xm:f>Journal!G51:G51</xm:f>
              <xm:sqref>H50</xm:sqref>
            </x14:sparkline>
            <x14:sparkline>
              <xm:f>Journal!G52:G52</xm:f>
              <xm:sqref>H51</xm:sqref>
            </x14:sparkline>
            <x14:sparkline>
              <xm:f>Journal!G53:G53</xm:f>
              <xm:sqref>H52</xm:sqref>
            </x14:sparkline>
            <x14:sparkline>
              <xm:f>Journal!G54:G54</xm:f>
              <xm:sqref>H53</xm:sqref>
            </x14:sparkline>
            <x14:sparkline>
              <xm:f>Journal!G55:G55</xm:f>
              <xm:sqref>H54</xm:sqref>
            </x14:sparkline>
            <x14:sparkline>
              <xm:f>Journal!G56:G56</xm:f>
              <xm:sqref>H55</xm:sqref>
            </x14:sparkline>
            <x14:sparkline>
              <xm:f>Journal!G57:G57</xm:f>
              <xm:sqref>H56</xm:sqref>
            </x14:sparkline>
            <x14:sparkline>
              <xm:f>Journal!G58:G58</xm:f>
              <xm:sqref>H57</xm:sqref>
            </x14:sparkline>
            <x14:sparkline>
              <xm:f>Journal!G59:G59</xm:f>
              <xm:sqref>H58</xm:sqref>
            </x14:sparkline>
            <x14:sparkline>
              <xm:f>Journal!G60:G60</xm:f>
              <xm:sqref>H59</xm:sqref>
            </x14:sparkline>
            <x14:sparkline>
              <xm:f>Journal!G61:G61</xm:f>
              <xm:sqref>H60</xm:sqref>
            </x14:sparkline>
            <x14:sparkline>
              <xm:f>Journal!G62:G62</xm:f>
              <xm:sqref>H61</xm:sqref>
            </x14:sparkline>
            <x14:sparkline>
              <xm:f>Journal!G63:G63</xm:f>
              <xm:sqref>H62</xm:sqref>
            </x14:sparkline>
            <x14:sparkline>
              <xm:f>Journal!G64:G64</xm:f>
              <xm:sqref>H63</xm:sqref>
            </x14:sparkline>
            <x14:sparkline>
              <xm:f>Journal!G65:G65</xm:f>
              <xm:sqref>H64</xm:sqref>
            </x14:sparkline>
            <x14:sparkline>
              <xm:f>Journal!G66:G66</xm:f>
              <xm:sqref>H65</xm:sqref>
            </x14:sparkline>
            <x14:sparkline>
              <xm:f>Journal!G67:G67</xm:f>
              <xm:sqref>H66</xm:sqref>
            </x14:sparkline>
            <x14:sparkline>
              <xm:f>Journal!G68:G68</xm:f>
              <xm:sqref>H67</xm:sqref>
            </x14:sparkline>
            <x14:sparkline>
              <xm:f>Journal!G69:G69</xm:f>
              <xm:sqref>H68</xm:sqref>
            </x14:sparkline>
            <x14:sparkline>
              <xm:f>Journal!G70:G70</xm:f>
              <xm:sqref>H69</xm:sqref>
            </x14:sparkline>
            <x14:sparkline>
              <xm:f>Journal!G71:G71</xm:f>
              <xm:sqref>H70</xm:sqref>
            </x14:sparkline>
            <x14:sparkline>
              <xm:f>Journal!G72:G72</xm:f>
              <xm:sqref>H71</xm:sqref>
            </x14:sparkline>
            <x14:sparkline>
              <xm:f>Journal!G73:G73</xm:f>
              <xm:sqref>H72</xm:sqref>
            </x14:sparkline>
            <x14:sparkline>
              <xm:f>Journal!G74:G74</xm:f>
              <xm:sqref>H73</xm:sqref>
            </x14:sparkline>
            <x14:sparkline>
              <xm:f>Journal!G75:G75</xm:f>
              <xm:sqref>H74</xm:sqref>
            </x14:sparkline>
            <x14:sparkline>
              <xm:f>Journal!G76:G76</xm:f>
              <xm:sqref>H75</xm:sqref>
            </x14:sparkline>
            <x14:sparkline>
              <xm:f>Journal!G77:G77</xm:f>
              <xm:sqref>H76</xm:sqref>
            </x14:sparkline>
            <x14:sparkline>
              <xm:f>Journal!G78:G78</xm:f>
              <xm:sqref>H77</xm:sqref>
            </x14:sparkline>
            <x14:sparkline>
              <xm:f>Journal!G79:G79</xm:f>
              <xm:sqref>H78</xm:sqref>
            </x14:sparkline>
            <x14:sparkline>
              <xm:f>Journal!G80:G80</xm:f>
              <xm:sqref>H79</xm:sqref>
            </x14:sparkline>
            <x14:sparkline>
              <xm:f>Journal!G81:G81</xm:f>
              <xm:sqref>H80</xm:sqref>
            </x14:sparkline>
            <x14:sparkline>
              <xm:f>Journal!G82:G82</xm:f>
              <xm:sqref>H81</xm:sqref>
            </x14:sparkline>
            <x14:sparkline>
              <xm:f>Journal!G83:G83</xm:f>
              <xm:sqref>H82</xm:sqref>
            </x14:sparkline>
            <x14:sparkline>
              <xm:f>Journal!G84:G84</xm:f>
              <xm:sqref>H83</xm:sqref>
            </x14:sparkline>
            <x14:sparkline>
              <xm:f>Journal!G85:G85</xm:f>
              <xm:sqref>H84</xm:sqref>
            </x14:sparkline>
            <x14:sparkline>
              <xm:f>Journal!G86:G86</xm:f>
              <xm:sqref>H85</xm:sqref>
            </x14:sparkline>
            <x14:sparkline>
              <xm:f>Journal!G87:G87</xm:f>
              <xm:sqref>H86</xm:sqref>
            </x14:sparkline>
            <x14:sparkline>
              <xm:f>Journal!G88:G88</xm:f>
              <xm:sqref>H87</xm:sqref>
            </x14:sparkline>
            <x14:sparkline>
              <xm:f>Journal!G89:G89</xm:f>
              <xm:sqref>H88</xm:sqref>
            </x14:sparkline>
            <x14:sparkline>
              <xm:f>Journal!G90:G90</xm:f>
              <xm:sqref>H89</xm:sqref>
            </x14:sparkline>
            <x14:sparkline>
              <xm:f>Journal!G91:G91</xm:f>
              <xm:sqref>H90</xm:sqref>
            </x14:sparkline>
            <x14:sparkline>
              <xm:f>Journal!G92:G92</xm:f>
              <xm:sqref>H91</xm:sqref>
            </x14:sparkline>
            <x14:sparkline>
              <xm:f>Journal!G93:G93</xm:f>
              <xm:sqref>H92</xm:sqref>
            </x14:sparkline>
            <x14:sparkline>
              <xm:f>Journal!G94:G94</xm:f>
              <xm:sqref>H93</xm:sqref>
            </x14:sparkline>
            <x14:sparkline>
              <xm:f>Journal!G95:G95</xm:f>
              <xm:sqref>H94</xm:sqref>
            </x14:sparkline>
            <x14:sparkline>
              <xm:f>Journal!G96:G96</xm:f>
              <xm:sqref>H95</xm:sqref>
            </x14:sparkline>
            <x14:sparkline>
              <xm:f>Journal!G97:G97</xm:f>
              <xm:sqref>H96</xm:sqref>
            </x14:sparkline>
            <x14:sparkline>
              <xm:f>Journal!G98:G98</xm:f>
              <xm:sqref>H97</xm:sqref>
            </x14:sparkline>
            <x14:sparkline>
              <xm:f>Journal!G99:G99</xm:f>
              <xm:sqref>H98</xm:sqref>
            </x14:sparkline>
            <x14:sparkline>
              <xm:f>Journal!G100:G100</xm:f>
              <xm:sqref>H99</xm:sqref>
            </x14:sparkline>
            <x14:sparkline>
              <xm:f>Journal!G101:G101</xm:f>
              <xm:sqref>H100</xm:sqref>
            </x14:sparkline>
            <x14:sparkline>
              <xm:f>Journal!G102:G102</xm:f>
              <xm:sqref>H101</xm:sqref>
            </x14:sparkline>
            <x14:sparkline>
              <xm:f>Journal!G103:G103</xm:f>
              <xm:sqref>H102</xm:sqref>
            </x14:sparkline>
            <x14:sparkline>
              <xm:f>Journal!G104:G104</xm:f>
              <xm:sqref>H103</xm:sqref>
            </x14:sparkline>
            <x14:sparkline>
              <xm:f>Journal!G105:G105</xm:f>
              <xm:sqref>H104</xm:sqref>
            </x14:sparkline>
            <x14:sparkline>
              <xm:f>Journal!G106:G106</xm:f>
              <xm:sqref>H105</xm:sqref>
            </x14:sparkline>
            <x14:sparkline>
              <xm:f>Journal!G107:G107</xm:f>
              <xm:sqref>H106</xm:sqref>
            </x14:sparkline>
            <x14:sparkline>
              <xm:f>Journal!G108:G108</xm:f>
              <xm:sqref>H107</xm:sqref>
            </x14:sparkline>
            <x14:sparkline>
              <xm:f>Journal!G109:G109</xm:f>
              <xm:sqref>H108</xm:sqref>
            </x14:sparkline>
            <x14:sparkline>
              <xm:f>Journal!G110:G110</xm:f>
              <xm:sqref>H109</xm:sqref>
            </x14:sparkline>
            <x14:sparkline>
              <xm:f>Journal!G111:G111</xm:f>
              <xm:sqref>H110</xm:sqref>
            </x14:sparkline>
            <x14:sparkline>
              <xm:f>Journal!G112:G112</xm:f>
              <xm:sqref>H111</xm:sqref>
            </x14:sparkline>
            <x14:sparkline>
              <xm:f>Journal!G113:G113</xm:f>
              <xm:sqref>H112</xm:sqref>
            </x14:sparkline>
            <x14:sparkline>
              <xm:f>Journal!G114:G114</xm:f>
              <xm:sqref>H113</xm:sqref>
            </x14:sparkline>
            <x14:sparkline>
              <xm:f>Journal!G115:G115</xm:f>
              <xm:sqref>H114</xm:sqref>
            </x14:sparkline>
            <x14:sparkline>
              <xm:f>Journal!G116:G116</xm:f>
              <xm:sqref>H115</xm:sqref>
            </x14:sparkline>
            <x14:sparkline>
              <xm:f>Journal!G117:G117</xm:f>
              <xm:sqref>H116</xm:sqref>
            </x14:sparkline>
            <x14:sparkline>
              <xm:f>Journal!G118:G118</xm:f>
              <xm:sqref>H117</xm:sqref>
            </x14:sparkline>
            <x14:sparkline>
              <xm:f>Journal!G119:G119</xm:f>
              <xm:sqref>H118</xm:sqref>
            </x14:sparkline>
            <x14:sparkline>
              <xm:f>Journal!G120:G120</xm:f>
              <xm:sqref>H119</xm:sqref>
            </x14:sparkline>
            <x14:sparkline>
              <xm:f>Journal!G121:G121</xm:f>
              <xm:sqref>H120</xm:sqref>
            </x14:sparkline>
            <x14:sparkline>
              <xm:f>Journal!G122:G122</xm:f>
              <xm:sqref>H121</xm:sqref>
            </x14:sparkline>
            <x14:sparkline>
              <xm:f>Journal!G123:G123</xm:f>
              <xm:sqref>H122</xm:sqref>
            </x14:sparkline>
            <x14:sparkline>
              <xm:f>Journal!G124:G124</xm:f>
              <xm:sqref>H123</xm:sqref>
            </x14:sparkline>
            <x14:sparkline>
              <xm:f>Journal!G125:G125</xm:f>
              <xm:sqref>H124</xm:sqref>
            </x14:sparkline>
            <x14:sparkline>
              <xm:f>Journal!G126:G126</xm:f>
              <xm:sqref>H125</xm:sqref>
            </x14:sparkline>
            <x14:sparkline>
              <xm:f>Journal!G127:G127</xm:f>
              <xm:sqref>H126</xm:sqref>
            </x14:sparkline>
            <x14:sparkline>
              <xm:f>Journal!G128:G128</xm:f>
              <xm:sqref>H127</xm:sqref>
            </x14:sparkline>
            <x14:sparkline>
              <xm:f>Journal!G129:G129</xm:f>
              <xm:sqref>H128</xm:sqref>
            </x14:sparkline>
            <x14:sparkline>
              <xm:f>Journal!G130:G130</xm:f>
              <xm:sqref>H129</xm:sqref>
            </x14:sparkline>
            <x14:sparkline>
              <xm:f>Journal!G131:G131</xm:f>
              <xm:sqref>H130</xm:sqref>
            </x14:sparkline>
            <x14:sparkline>
              <xm:f>Journal!G132:G132</xm:f>
              <xm:sqref>H131</xm:sqref>
            </x14:sparkline>
            <x14:sparkline>
              <xm:f>Journal!G133:G133</xm:f>
              <xm:sqref>H132</xm:sqref>
            </x14:sparkline>
            <x14:sparkline>
              <xm:f>Journal!G134:G134</xm:f>
              <xm:sqref>H133</xm:sqref>
            </x14:sparkline>
            <x14:sparkline>
              <xm:f>Journal!G135:G135</xm:f>
              <xm:sqref>H134</xm:sqref>
            </x14:sparkline>
            <x14:sparkline>
              <xm:f>Journal!G136:G136</xm:f>
              <xm:sqref>H135</xm:sqref>
            </x14:sparkline>
            <x14:sparkline>
              <xm:f>Journal!G137:G137</xm:f>
              <xm:sqref>H136</xm:sqref>
            </x14:sparkline>
            <x14:sparkline>
              <xm:f>Journal!G138:G138</xm:f>
              <xm:sqref>H137</xm:sqref>
            </x14:sparkline>
            <x14:sparkline>
              <xm:f>Journal!G139:G139</xm:f>
              <xm:sqref>H138</xm:sqref>
            </x14:sparkline>
            <x14:sparkline>
              <xm:f>Journal!G140:G140</xm:f>
              <xm:sqref>H139</xm:sqref>
            </x14:sparkline>
            <x14:sparkline>
              <xm:f>Journal!G141:G141</xm:f>
              <xm:sqref>H140</xm:sqref>
            </x14:sparkline>
            <x14:sparkline>
              <xm:f>Journal!G142:G142</xm:f>
              <xm:sqref>H141</xm:sqref>
            </x14:sparkline>
            <x14:sparkline>
              <xm:f>Journal!G143:G143</xm:f>
              <xm:sqref>H142</xm:sqref>
            </x14:sparkline>
            <x14:sparkline>
              <xm:f>Journal!G144:G144</xm:f>
              <xm:sqref>H143</xm:sqref>
            </x14:sparkline>
            <x14:sparkline>
              <xm:f>Journal!G145:G145</xm:f>
              <xm:sqref>H144</xm:sqref>
            </x14:sparkline>
            <x14:sparkline>
              <xm:f>Journal!G146:G146</xm:f>
              <xm:sqref>H145</xm:sqref>
            </x14:sparkline>
            <x14:sparkline>
              <xm:f>Journal!G147:G147</xm:f>
              <xm:sqref>H146</xm:sqref>
            </x14:sparkline>
            <x14:sparkline>
              <xm:f>Journal!G148:G148</xm:f>
              <xm:sqref>H147</xm:sqref>
            </x14:sparkline>
            <x14:sparkline>
              <xm:f>Journal!G149:G149</xm:f>
              <xm:sqref>H148</xm:sqref>
            </x14:sparkline>
            <x14:sparkline>
              <xm:f>Journal!G150:G150</xm:f>
              <xm:sqref>H149</xm:sqref>
            </x14:sparkline>
            <x14:sparkline>
              <xm:f>Journal!G151:G151</xm:f>
              <xm:sqref>H150</xm:sqref>
            </x14:sparkline>
            <x14:sparkline>
              <xm:f>Journal!G152:G152</xm:f>
              <xm:sqref>H151</xm:sqref>
            </x14:sparkline>
            <x14:sparkline>
              <xm:f>Journal!G153:G153</xm:f>
              <xm:sqref>H152</xm:sqref>
            </x14:sparkline>
            <x14:sparkline>
              <xm:f>Journal!G154:G154</xm:f>
              <xm:sqref>H153</xm:sqref>
            </x14:sparkline>
            <x14:sparkline>
              <xm:f>Journal!G155:G155</xm:f>
              <xm:sqref>H154</xm:sqref>
            </x14:sparkline>
            <x14:sparkline>
              <xm:f>Journal!G156:G156</xm:f>
              <xm:sqref>H155</xm:sqref>
            </x14:sparkline>
            <x14:sparkline>
              <xm:f>Journal!G157:G157</xm:f>
              <xm:sqref>H156</xm:sqref>
            </x14:sparkline>
            <x14:sparkline>
              <xm:f>Journal!G158:G158</xm:f>
              <xm:sqref>H157</xm:sqref>
            </x14:sparkline>
            <x14:sparkline>
              <xm:f>Journal!G159:G159</xm:f>
              <xm:sqref>H158</xm:sqref>
            </x14:sparkline>
            <x14:sparkline>
              <xm:f>Journal!G160:G160</xm:f>
              <xm:sqref>H159</xm:sqref>
            </x14:sparkline>
            <x14:sparkline>
              <xm:f>Journal!G161:G161</xm:f>
              <xm:sqref>H160</xm:sqref>
            </x14:sparkline>
            <x14:sparkline>
              <xm:f>Journal!G162:G162</xm:f>
              <xm:sqref>H161</xm:sqref>
            </x14:sparkline>
            <x14:sparkline>
              <xm:f>Journal!G163:G163</xm:f>
              <xm:sqref>H162</xm:sqref>
            </x14:sparkline>
            <x14:sparkline>
              <xm:f>Journal!G164:G164</xm:f>
              <xm:sqref>H163</xm:sqref>
            </x14:sparkline>
            <x14:sparkline>
              <xm:f>Journal!G165:G165</xm:f>
              <xm:sqref>H164</xm:sqref>
            </x14:sparkline>
            <x14:sparkline>
              <xm:f>Journal!G166:G166</xm:f>
              <xm:sqref>H165</xm:sqref>
            </x14:sparkline>
            <x14:sparkline>
              <xm:f>Journal!G167:G167</xm:f>
              <xm:sqref>H166</xm:sqref>
            </x14:sparkline>
            <x14:sparkline>
              <xm:f>Journal!G168:G168</xm:f>
              <xm:sqref>H167</xm:sqref>
            </x14:sparkline>
            <x14:sparkline>
              <xm:f>Journal!G169:G169</xm:f>
              <xm:sqref>H168</xm:sqref>
            </x14:sparkline>
            <x14:sparkline>
              <xm:f>Journal!G170:G170</xm:f>
              <xm:sqref>H169</xm:sqref>
            </x14:sparkline>
            <x14:sparkline>
              <xm:f>Journal!G171:G171</xm:f>
              <xm:sqref>H170</xm:sqref>
            </x14:sparkline>
            <x14:sparkline>
              <xm:f>Journal!G172:G172</xm:f>
              <xm:sqref>H171</xm:sqref>
            </x14:sparkline>
            <x14:sparkline>
              <xm:f>Journal!G173:G173</xm:f>
              <xm:sqref>H172</xm:sqref>
            </x14:sparkline>
            <x14:sparkline>
              <xm:f>Journal!G174:G174</xm:f>
              <xm:sqref>H173</xm:sqref>
            </x14:sparkline>
            <x14:sparkline>
              <xm:f>Journal!G175:G175</xm:f>
              <xm:sqref>H174</xm:sqref>
            </x14:sparkline>
            <x14:sparkline>
              <xm:f>Journal!G176:G176</xm:f>
              <xm:sqref>H175</xm:sqref>
            </x14:sparkline>
            <x14:sparkline>
              <xm:f>Journal!G177:G177</xm:f>
              <xm:sqref>H176</xm:sqref>
            </x14:sparkline>
            <x14:sparkline>
              <xm:f>Journal!G178:G178</xm:f>
              <xm:sqref>H177</xm:sqref>
            </x14:sparkline>
            <x14:sparkline>
              <xm:f>Journal!G179:G179</xm:f>
              <xm:sqref>H178</xm:sqref>
            </x14:sparkline>
            <x14:sparkline>
              <xm:f>Journal!G180:G180</xm:f>
              <xm:sqref>H179</xm:sqref>
            </x14:sparkline>
            <x14:sparkline>
              <xm:f>Journal!G181:G181</xm:f>
              <xm:sqref>H180</xm:sqref>
            </x14:sparkline>
            <x14:sparkline>
              <xm:f>Journal!G182:G182</xm:f>
              <xm:sqref>H181</xm:sqref>
            </x14:sparkline>
            <x14:sparkline>
              <xm:f>Journal!G183:G183</xm:f>
              <xm:sqref>H182</xm:sqref>
            </x14:sparkline>
            <x14:sparkline>
              <xm:f>Journal!G184:G184</xm:f>
              <xm:sqref>H183</xm:sqref>
            </x14:sparkline>
            <x14:sparkline>
              <xm:f>Journal!G185:G185</xm:f>
              <xm:sqref>H184</xm:sqref>
            </x14:sparkline>
            <x14:sparkline>
              <xm:f>Journal!G186:G186</xm:f>
              <xm:sqref>H185</xm:sqref>
            </x14:sparkline>
            <x14:sparkline>
              <xm:f>Journal!G187:G187</xm:f>
              <xm:sqref>H186</xm:sqref>
            </x14:sparkline>
            <x14:sparkline>
              <xm:f>Journal!G188:G188</xm:f>
              <xm:sqref>H187</xm:sqref>
            </x14:sparkline>
            <x14:sparkline>
              <xm:f>Journal!G189:G189</xm:f>
              <xm:sqref>H188</xm:sqref>
            </x14:sparkline>
            <x14:sparkline>
              <xm:f>Journal!G190:G190</xm:f>
              <xm:sqref>H189</xm:sqref>
            </x14:sparkline>
            <x14:sparkline>
              <xm:f>Journal!G191:G191</xm:f>
              <xm:sqref>H190</xm:sqref>
            </x14:sparkline>
            <x14:sparkline>
              <xm:f>Journal!G192:G192</xm:f>
              <xm:sqref>H191</xm:sqref>
            </x14:sparkline>
            <x14:sparkline>
              <xm:f>Journal!G193:G193</xm:f>
              <xm:sqref>H192</xm:sqref>
            </x14:sparkline>
            <x14:sparkline>
              <xm:f>Journal!G194:G194</xm:f>
              <xm:sqref>H193</xm:sqref>
            </x14:sparkline>
            <x14:sparkline>
              <xm:f>Journal!G195:G195</xm:f>
              <xm:sqref>H194</xm:sqref>
            </x14:sparkline>
            <x14:sparkline>
              <xm:f>Journal!G196:G196</xm:f>
              <xm:sqref>H195</xm:sqref>
            </x14:sparkline>
            <x14:sparkline>
              <xm:f>Journal!G197:G197</xm:f>
              <xm:sqref>H196</xm:sqref>
            </x14:sparkline>
            <x14:sparkline>
              <xm:f>Journal!G198:G198</xm:f>
              <xm:sqref>H197</xm:sqref>
            </x14:sparkline>
            <x14:sparkline>
              <xm:f>Journal!G199:G199</xm:f>
              <xm:sqref>H198</xm:sqref>
            </x14:sparkline>
            <x14:sparkline>
              <xm:f>Journal!G200:G200</xm:f>
              <xm:sqref>H199</xm:sqref>
            </x14:sparkline>
            <x14:sparkline>
              <xm:f>Journal!G201:G201</xm:f>
              <xm:sqref>H200</xm:sqref>
            </x14:sparkline>
            <x14:sparkline>
              <xm:f>Journal!G202:G202</xm:f>
              <xm:sqref>H201</xm:sqref>
            </x14:sparkline>
            <x14:sparkline>
              <xm:f>Journal!G203:G203</xm:f>
              <xm:sqref>H202</xm:sqref>
            </x14:sparkline>
            <x14:sparkline>
              <xm:f>Journal!G204:G204</xm:f>
              <xm:sqref>H203</xm:sqref>
            </x14:sparkline>
            <x14:sparkline>
              <xm:f>Journal!G205:G205</xm:f>
              <xm:sqref>H204</xm:sqref>
            </x14:sparkline>
            <x14:sparkline>
              <xm:f>Journal!G206:G206</xm:f>
              <xm:sqref>H205</xm:sqref>
            </x14:sparkline>
            <x14:sparkline>
              <xm:f>Journal!G207:G207</xm:f>
              <xm:sqref>H206</xm:sqref>
            </x14:sparkline>
            <x14:sparkline>
              <xm:f>Journal!G208:G208</xm:f>
              <xm:sqref>H207</xm:sqref>
            </x14:sparkline>
            <x14:sparkline>
              <xm:f>Journal!G209:G209</xm:f>
              <xm:sqref>H208</xm:sqref>
            </x14:sparkline>
            <x14:sparkline>
              <xm:f>Journal!G210:G210</xm:f>
              <xm:sqref>H209</xm:sqref>
            </x14:sparkline>
            <x14:sparkline>
              <xm:f>Journal!G211:G211</xm:f>
              <xm:sqref>H210</xm:sqref>
            </x14:sparkline>
            <x14:sparkline>
              <xm:f>Journal!G212:G212</xm:f>
              <xm:sqref>H211</xm:sqref>
            </x14:sparkline>
            <x14:sparkline>
              <xm:f>Journal!G213:G213</xm:f>
              <xm:sqref>H212</xm:sqref>
            </x14:sparkline>
            <x14:sparkline>
              <xm:f>Journal!G214:G214</xm:f>
              <xm:sqref>H213</xm:sqref>
            </x14:sparkline>
            <x14:sparkline>
              <xm:f>Journal!G215:G215</xm:f>
              <xm:sqref>H214</xm:sqref>
            </x14:sparkline>
            <x14:sparkline>
              <xm:f>Journal!G216:G216</xm:f>
              <xm:sqref>H215</xm:sqref>
            </x14:sparkline>
            <x14:sparkline>
              <xm:f>Journal!G217:G217</xm:f>
              <xm:sqref>H216</xm:sqref>
            </x14:sparkline>
            <x14:sparkline>
              <xm:f>Journal!G218:G218</xm:f>
              <xm:sqref>H217</xm:sqref>
            </x14:sparkline>
            <x14:sparkline>
              <xm:f>Journal!G219:G219</xm:f>
              <xm:sqref>H218</xm:sqref>
            </x14:sparkline>
            <x14:sparkline>
              <xm:f>Journal!G220:G220</xm:f>
              <xm:sqref>H219</xm:sqref>
            </x14:sparkline>
            <x14:sparkline>
              <xm:f>Journal!G221:G221</xm:f>
              <xm:sqref>H220</xm:sqref>
            </x14:sparkline>
            <x14:sparkline>
              <xm:f>Journal!G222:G222</xm:f>
              <xm:sqref>H221</xm:sqref>
            </x14:sparkline>
            <x14:sparkline>
              <xm:f>Journal!G223:G223</xm:f>
              <xm:sqref>H222</xm:sqref>
            </x14:sparkline>
            <x14:sparkline>
              <xm:f>Journal!G224:G224</xm:f>
              <xm:sqref>H223</xm:sqref>
            </x14:sparkline>
            <x14:sparkline>
              <xm:f>Journal!G225:G225</xm:f>
              <xm:sqref>H224</xm:sqref>
            </x14:sparkline>
            <x14:sparkline>
              <xm:f>Journal!G226:G226</xm:f>
              <xm:sqref>H225</xm:sqref>
            </x14:sparkline>
            <x14:sparkline>
              <xm:f>Journal!G227:G227</xm:f>
              <xm:sqref>H226</xm:sqref>
            </x14:sparkline>
            <x14:sparkline>
              <xm:f>Journal!G228:G228</xm:f>
              <xm:sqref>H227</xm:sqref>
            </x14:sparkline>
            <x14:sparkline>
              <xm:f>Journal!G229:G229</xm:f>
              <xm:sqref>H228</xm:sqref>
            </x14:sparkline>
            <x14:sparkline>
              <xm:f>Journal!G230:G230</xm:f>
              <xm:sqref>H229</xm:sqref>
            </x14:sparkline>
            <x14:sparkline>
              <xm:f>Journal!G231:G231</xm:f>
              <xm:sqref>H230</xm:sqref>
            </x14:sparkline>
            <x14:sparkline>
              <xm:f>Journal!G232:G232</xm:f>
              <xm:sqref>H231</xm:sqref>
            </x14:sparkline>
            <x14:sparkline>
              <xm:f>Journal!G233:G233</xm:f>
              <xm:sqref>H232</xm:sqref>
            </x14:sparkline>
            <x14:sparkline>
              <xm:f>Journal!G234:G234</xm:f>
              <xm:sqref>H233</xm:sqref>
            </x14:sparkline>
            <x14:sparkline>
              <xm:f>Journal!G235:G235</xm:f>
              <xm:sqref>H234</xm:sqref>
            </x14:sparkline>
            <x14:sparkline>
              <xm:f>Journal!G236:G236</xm:f>
              <xm:sqref>H235</xm:sqref>
            </x14:sparkline>
            <x14:sparkline>
              <xm:f>Journal!G237:G237</xm:f>
              <xm:sqref>H236</xm:sqref>
            </x14:sparkline>
            <x14:sparkline>
              <xm:f>Journal!G238:G238</xm:f>
              <xm:sqref>H237</xm:sqref>
            </x14:sparkline>
            <x14:sparkline>
              <xm:f>Journal!G239:G239</xm:f>
              <xm:sqref>H238</xm:sqref>
            </x14:sparkline>
            <x14:sparkline>
              <xm:f>Journal!G240:G240</xm:f>
              <xm:sqref>H239</xm:sqref>
            </x14:sparkline>
            <x14:sparkline>
              <xm:f>Journal!G241:G241</xm:f>
              <xm:sqref>H240</xm:sqref>
            </x14:sparkline>
            <x14:sparkline>
              <xm:f>Journal!G242:G242</xm:f>
              <xm:sqref>H241</xm:sqref>
            </x14:sparkline>
            <x14:sparkline>
              <xm:f>Journal!G243:G243</xm:f>
              <xm:sqref>H242</xm:sqref>
            </x14:sparkline>
            <x14:sparkline>
              <xm:f>Journal!G244:G244</xm:f>
              <xm:sqref>H243</xm:sqref>
            </x14:sparkline>
            <x14:sparkline>
              <xm:f>Journal!G245:G245</xm:f>
              <xm:sqref>H244</xm:sqref>
            </x14:sparkline>
            <x14:sparkline>
              <xm:f>Journal!G246:G246</xm:f>
              <xm:sqref>H245</xm:sqref>
            </x14:sparkline>
            <x14:sparkline>
              <xm:f>Journal!G247:G247</xm:f>
              <xm:sqref>H246</xm:sqref>
            </x14:sparkline>
            <x14:sparkline>
              <xm:f>Journal!G248:G248</xm:f>
              <xm:sqref>H247</xm:sqref>
            </x14:sparkline>
            <x14:sparkline>
              <xm:f>Journal!G249:G249</xm:f>
              <xm:sqref>H248</xm:sqref>
            </x14:sparkline>
            <x14:sparkline>
              <xm:f>Journal!G250:G250</xm:f>
              <xm:sqref>H249</xm:sqref>
            </x14:sparkline>
            <x14:sparkline>
              <xm:f>Journal!G251:G251</xm:f>
              <xm:sqref>H250</xm:sqref>
            </x14:sparkline>
            <x14:sparkline>
              <xm:f>Journal!G252:G252</xm:f>
              <xm:sqref>H251</xm:sqref>
            </x14:sparkline>
            <x14:sparkline>
              <xm:f>Journal!G253:G253</xm:f>
              <xm:sqref>H252</xm:sqref>
            </x14:sparkline>
            <x14:sparkline>
              <xm:f>Journal!G254:G254</xm:f>
              <xm:sqref>H253</xm:sqref>
            </x14:sparkline>
            <x14:sparkline>
              <xm:f>Journal!G255:G255</xm:f>
              <xm:sqref>H254</xm:sqref>
            </x14:sparkline>
            <x14:sparkline>
              <xm:f>Journal!G256:G256</xm:f>
              <xm:sqref>H255</xm:sqref>
            </x14:sparkline>
            <x14:sparkline>
              <xm:f>Journal!G257:G257</xm:f>
              <xm:sqref>H256</xm:sqref>
            </x14:sparkline>
            <x14:sparkline>
              <xm:f>Journal!G258:G258</xm:f>
              <xm:sqref>H257</xm:sqref>
            </x14:sparkline>
            <x14:sparkline>
              <xm:f>Journal!G259:G259</xm:f>
              <xm:sqref>H258</xm:sqref>
            </x14:sparkline>
            <x14:sparkline>
              <xm:f>Journal!G260:G260</xm:f>
              <xm:sqref>H259</xm:sqref>
            </x14:sparkline>
            <x14:sparkline>
              <xm:f>Journal!G261:G261</xm:f>
              <xm:sqref>H260</xm:sqref>
            </x14:sparkline>
            <x14:sparkline>
              <xm:f>Journal!G262:G262</xm:f>
              <xm:sqref>H261</xm:sqref>
            </x14:sparkline>
            <x14:sparkline>
              <xm:f>Journal!G263:G263</xm:f>
              <xm:sqref>H262</xm:sqref>
            </x14:sparkline>
            <x14:sparkline>
              <xm:f>Journal!G264:G264</xm:f>
              <xm:sqref>H263</xm:sqref>
            </x14:sparkline>
            <x14:sparkline>
              <xm:f>Journal!G265:G265</xm:f>
              <xm:sqref>H264</xm:sqref>
            </x14:sparkline>
            <x14:sparkline>
              <xm:f>Journal!G266:G266</xm:f>
              <xm:sqref>H265</xm:sqref>
            </x14:sparkline>
            <x14:sparkline>
              <xm:f>Journal!G267:G267</xm:f>
              <xm:sqref>H266</xm:sqref>
            </x14:sparkline>
            <x14:sparkline>
              <xm:f>Journal!G268:G268</xm:f>
              <xm:sqref>H267</xm:sqref>
            </x14:sparkline>
            <x14:sparkline>
              <xm:f>Journal!G269:G269</xm:f>
              <xm:sqref>H268</xm:sqref>
            </x14:sparkline>
            <x14:sparkline>
              <xm:f>Journal!G270:G270</xm:f>
              <xm:sqref>H269</xm:sqref>
            </x14:sparkline>
            <x14:sparkline>
              <xm:f>Journal!G271:G271</xm:f>
              <xm:sqref>H270</xm:sqref>
            </x14:sparkline>
            <x14:sparkline>
              <xm:f>Journal!G272:G272</xm:f>
              <xm:sqref>H271</xm:sqref>
            </x14:sparkline>
            <x14:sparkline>
              <xm:f>Journal!G273:G273</xm:f>
              <xm:sqref>H272</xm:sqref>
            </x14:sparkline>
            <x14:sparkline>
              <xm:f>Journal!G274:G274</xm:f>
              <xm:sqref>H273</xm:sqref>
            </x14:sparkline>
            <x14:sparkline>
              <xm:f>Journal!G275:G275</xm:f>
              <xm:sqref>H274</xm:sqref>
            </x14:sparkline>
            <x14:sparkline>
              <xm:f>Journal!G276:G276</xm:f>
              <xm:sqref>H275</xm:sqref>
            </x14:sparkline>
            <x14:sparkline>
              <xm:f>Journal!G277:G277</xm:f>
              <xm:sqref>H276</xm:sqref>
            </x14:sparkline>
            <x14:sparkline>
              <xm:f>Journal!G278:G278</xm:f>
              <xm:sqref>H277</xm:sqref>
            </x14:sparkline>
            <x14:sparkline>
              <xm:f>Journal!G279:G279</xm:f>
              <xm:sqref>H278</xm:sqref>
            </x14:sparkline>
            <x14:sparkline>
              <xm:f>Journal!G280:G280</xm:f>
              <xm:sqref>H279</xm:sqref>
            </x14:sparkline>
            <x14:sparkline>
              <xm:f>Journal!G281:G281</xm:f>
              <xm:sqref>H280</xm:sqref>
            </x14:sparkline>
            <x14:sparkline>
              <xm:f>Journal!G282:G282</xm:f>
              <xm:sqref>H281</xm:sqref>
            </x14:sparkline>
            <x14:sparkline>
              <xm:f>Journal!G283:G283</xm:f>
              <xm:sqref>H282</xm:sqref>
            </x14:sparkline>
            <x14:sparkline>
              <xm:f>Journal!G284:G284</xm:f>
              <xm:sqref>H283</xm:sqref>
            </x14:sparkline>
            <x14:sparkline>
              <xm:f>Journal!G285:G285</xm:f>
              <xm:sqref>H284</xm:sqref>
            </x14:sparkline>
            <x14:sparkline>
              <xm:f>Journal!G286:G286</xm:f>
              <xm:sqref>H285</xm:sqref>
            </x14:sparkline>
            <x14:sparkline>
              <xm:f>Journal!G287:G287</xm:f>
              <xm:sqref>H286</xm:sqref>
            </x14:sparkline>
            <x14:sparkline>
              <xm:f>Journal!G288:G288</xm:f>
              <xm:sqref>H287</xm:sqref>
            </x14:sparkline>
            <x14:sparkline>
              <xm:f>Journal!G289:G289</xm:f>
              <xm:sqref>H288</xm:sqref>
            </x14:sparkline>
            <x14:sparkline>
              <xm:f>Journal!G290:G290</xm:f>
              <xm:sqref>H289</xm:sqref>
            </x14:sparkline>
            <x14:sparkline>
              <xm:f>Journal!G291:G291</xm:f>
              <xm:sqref>H290</xm:sqref>
            </x14:sparkline>
            <x14:sparkline>
              <xm:f>Journal!G292:G292</xm:f>
              <xm:sqref>H291</xm:sqref>
            </x14:sparkline>
            <x14:sparkline>
              <xm:f>Journal!G293:G293</xm:f>
              <xm:sqref>H292</xm:sqref>
            </x14:sparkline>
            <x14:sparkline>
              <xm:f>Journal!G294:G294</xm:f>
              <xm:sqref>H293</xm:sqref>
            </x14:sparkline>
            <x14:sparkline>
              <xm:f>Journal!G295:G295</xm:f>
              <xm:sqref>H294</xm:sqref>
            </x14:sparkline>
            <x14:sparkline>
              <xm:f>Journal!G296:G296</xm:f>
              <xm:sqref>H295</xm:sqref>
            </x14:sparkline>
            <x14:sparkline>
              <xm:f>Journal!G297:G297</xm:f>
              <xm:sqref>H296</xm:sqref>
            </x14:sparkline>
            <x14:sparkline>
              <xm:f>Journal!G298:G298</xm:f>
              <xm:sqref>H297</xm:sqref>
            </x14:sparkline>
            <x14:sparkline>
              <xm:f>Journal!G299:G299</xm:f>
              <xm:sqref>H298</xm:sqref>
            </x14:sparkline>
            <x14:sparkline>
              <xm:f>Journal!G300:G300</xm:f>
              <xm:sqref>H299</xm:sqref>
            </x14:sparkline>
            <x14:sparkline>
              <xm:f>Journal!G301:G301</xm:f>
              <xm:sqref>H300</xm:sqref>
            </x14:sparkline>
            <x14:sparkline>
              <xm:f>Journal!G302:G302</xm:f>
              <xm:sqref>H301</xm:sqref>
            </x14:sparkline>
            <x14:sparkline>
              <xm:f>Journal!G303:G303</xm:f>
              <xm:sqref>H302</xm:sqref>
            </x14:sparkline>
            <x14:sparkline>
              <xm:f>Journal!G304:G304</xm:f>
              <xm:sqref>H303</xm:sqref>
            </x14:sparkline>
            <x14:sparkline>
              <xm:f>Journal!G305:G305</xm:f>
              <xm:sqref>H304</xm:sqref>
            </x14:sparkline>
            <x14:sparkline>
              <xm:f>Journal!G306:G306</xm:f>
              <xm:sqref>H305</xm:sqref>
            </x14:sparkline>
            <x14:sparkline>
              <xm:f>Journal!G307:G307</xm:f>
              <xm:sqref>H306</xm:sqref>
            </x14:sparkline>
            <x14:sparkline>
              <xm:f>Journal!G308:G308</xm:f>
              <xm:sqref>H307</xm:sqref>
            </x14:sparkline>
            <x14:sparkline>
              <xm:f>Journal!G309:G309</xm:f>
              <xm:sqref>H308</xm:sqref>
            </x14:sparkline>
            <x14:sparkline>
              <xm:f>Journal!G310:G310</xm:f>
              <xm:sqref>H309</xm:sqref>
            </x14:sparkline>
            <x14:sparkline>
              <xm:f>Journal!G311:G311</xm:f>
              <xm:sqref>H310</xm:sqref>
            </x14:sparkline>
            <x14:sparkline>
              <xm:f>Journal!G312:G312</xm:f>
              <xm:sqref>H311</xm:sqref>
            </x14:sparkline>
            <x14:sparkline>
              <xm:f>Journal!G313:G313</xm:f>
              <xm:sqref>H312</xm:sqref>
            </x14:sparkline>
            <x14:sparkline>
              <xm:f>Journal!G314:G314</xm:f>
              <xm:sqref>H313</xm:sqref>
            </x14:sparkline>
            <x14:sparkline>
              <xm:f>Journal!G315:G315</xm:f>
              <xm:sqref>H314</xm:sqref>
            </x14:sparkline>
            <x14:sparkline>
              <xm:f>Journal!G316:G316</xm:f>
              <xm:sqref>H315</xm:sqref>
            </x14:sparkline>
            <x14:sparkline>
              <xm:f>Journal!G317:G317</xm:f>
              <xm:sqref>H316</xm:sqref>
            </x14:sparkline>
            <x14:sparkline>
              <xm:f>Journal!G318:G318</xm:f>
              <xm:sqref>H317</xm:sqref>
            </x14:sparkline>
            <x14:sparkline>
              <xm:f>Journal!G319:G319</xm:f>
              <xm:sqref>H318</xm:sqref>
            </x14:sparkline>
            <x14:sparkline>
              <xm:f>Journal!G320:G320</xm:f>
              <xm:sqref>H319</xm:sqref>
            </x14:sparkline>
            <x14:sparkline>
              <xm:f>Journal!G321:G321</xm:f>
              <xm:sqref>H320</xm:sqref>
            </x14:sparkline>
            <x14:sparkline>
              <xm:f>Journal!G322:G322</xm:f>
              <xm:sqref>H321</xm:sqref>
            </x14:sparkline>
            <x14:sparkline>
              <xm:f>Journal!G323:G323</xm:f>
              <xm:sqref>H322</xm:sqref>
            </x14:sparkline>
            <x14:sparkline>
              <xm:f>Journal!G324:G324</xm:f>
              <xm:sqref>H323</xm:sqref>
            </x14:sparkline>
            <x14:sparkline>
              <xm:f>Journal!G325:G325</xm:f>
              <xm:sqref>H324</xm:sqref>
            </x14:sparkline>
            <x14:sparkline>
              <xm:f>Journal!G326:G326</xm:f>
              <xm:sqref>H325</xm:sqref>
            </x14:sparkline>
            <x14:sparkline>
              <xm:f>Journal!G327:G327</xm:f>
              <xm:sqref>H326</xm:sqref>
            </x14:sparkline>
            <x14:sparkline>
              <xm:f>Journal!G328:G328</xm:f>
              <xm:sqref>H327</xm:sqref>
            </x14:sparkline>
            <x14:sparkline>
              <xm:f>Journal!G329:G329</xm:f>
              <xm:sqref>H328</xm:sqref>
            </x14:sparkline>
            <x14:sparkline>
              <xm:f>Journal!G330:G330</xm:f>
              <xm:sqref>H329</xm:sqref>
            </x14:sparkline>
            <x14:sparkline>
              <xm:f>Journal!G331:G331</xm:f>
              <xm:sqref>H330</xm:sqref>
            </x14:sparkline>
            <x14:sparkline>
              <xm:f>Journal!G332:G332</xm:f>
              <xm:sqref>H331</xm:sqref>
            </x14:sparkline>
            <x14:sparkline>
              <xm:f>Journal!G333:G333</xm:f>
              <xm:sqref>H332</xm:sqref>
            </x14:sparkline>
            <x14:sparkline>
              <xm:f>Journal!G334:G334</xm:f>
              <xm:sqref>H333</xm:sqref>
            </x14:sparkline>
            <x14:sparkline>
              <xm:f>Journal!G335:G335</xm:f>
              <xm:sqref>H334</xm:sqref>
            </x14:sparkline>
            <x14:sparkline>
              <xm:f>Journal!G336:G336</xm:f>
              <xm:sqref>H335</xm:sqref>
            </x14:sparkline>
            <x14:sparkline>
              <xm:f>Journal!G337:G337</xm:f>
              <xm:sqref>H336</xm:sqref>
            </x14:sparkline>
            <x14:sparkline>
              <xm:f>Journal!G338:G338</xm:f>
              <xm:sqref>H337</xm:sqref>
            </x14:sparkline>
            <x14:sparkline>
              <xm:f>Journal!G339:G339</xm:f>
              <xm:sqref>H338</xm:sqref>
            </x14:sparkline>
            <x14:sparkline>
              <xm:f>Journal!G340:G340</xm:f>
              <xm:sqref>H339</xm:sqref>
            </x14:sparkline>
            <x14:sparkline>
              <xm:f>Journal!G341:G341</xm:f>
              <xm:sqref>H340</xm:sqref>
            </x14:sparkline>
            <x14:sparkline>
              <xm:f>Journal!G342:G342</xm:f>
              <xm:sqref>H341</xm:sqref>
            </x14:sparkline>
            <x14:sparkline>
              <xm:f>Journal!G343:G343</xm:f>
              <xm:sqref>H342</xm:sqref>
            </x14:sparkline>
            <x14:sparkline>
              <xm:f>Journal!G344:G344</xm:f>
              <xm:sqref>H343</xm:sqref>
            </x14:sparkline>
            <x14:sparkline>
              <xm:f>Journal!G345:G345</xm:f>
              <xm:sqref>H344</xm:sqref>
            </x14:sparkline>
            <x14:sparkline>
              <xm:f>Journal!G346:G346</xm:f>
              <xm:sqref>H345</xm:sqref>
            </x14:sparkline>
            <x14:sparkline>
              <xm:f>Journal!G347:G347</xm:f>
              <xm:sqref>H346</xm:sqref>
            </x14:sparkline>
            <x14:sparkline>
              <xm:f>Journal!G348:G348</xm:f>
              <xm:sqref>H347</xm:sqref>
            </x14:sparkline>
            <x14:sparkline>
              <xm:f>Journal!G349:G349</xm:f>
              <xm:sqref>H348</xm:sqref>
            </x14:sparkline>
            <x14:sparkline>
              <xm:f>Journal!G350:G350</xm:f>
              <xm:sqref>H349</xm:sqref>
            </x14:sparkline>
            <x14:sparkline>
              <xm:f>Journal!G351:G351</xm:f>
              <xm:sqref>H350</xm:sqref>
            </x14:sparkline>
            <x14:sparkline>
              <xm:f>Journal!G352:G352</xm:f>
              <xm:sqref>H351</xm:sqref>
            </x14:sparkline>
            <x14:sparkline>
              <xm:f>Journal!G353:G353</xm:f>
              <xm:sqref>H352</xm:sqref>
            </x14:sparkline>
            <x14:sparkline>
              <xm:f>Journal!G354:G354</xm:f>
              <xm:sqref>H353</xm:sqref>
            </x14:sparkline>
            <x14:sparkline>
              <xm:f>Journal!G355:G355</xm:f>
              <xm:sqref>H354</xm:sqref>
            </x14:sparkline>
            <x14:sparkline>
              <xm:f>Journal!G356:G356</xm:f>
              <xm:sqref>H355</xm:sqref>
            </x14:sparkline>
            <x14:sparkline>
              <xm:f>Journal!G357:G357</xm:f>
              <xm:sqref>H356</xm:sqref>
            </x14:sparkline>
            <x14:sparkline>
              <xm:f>Journal!G358:G358</xm:f>
              <xm:sqref>H357</xm:sqref>
            </x14:sparkline>
            <x14:sparkline>
              <xm:f>Journal!G359:G359</xm:f>
              <xm:sqref>H358</xm:sqref>
            </x14:sparkline>
            <x14:sparkline>
              <xm:f>Journal!G360:G360</xm:f>
              <xm:sqref>H359</xm:sqref>
            </x14:sparkline>
            <x14:sparkline>
              <xm:f>Journal!G361:G361</xm:f>
              <xm:sqref>H360</xm:sqref>
            </x14:sparkline>
            <x14:sparkline>
              <xm:f>Journal!G362:G362</xm:f>
              <xm:sqref>H361</xm:sqref>
            </x14:sparkline>
            <x14:sparkline>
              <xm:f>Journal!G363:G363</xm:f>
              <xm:sqref>H362</xm:sqref>
            </x14:sparkline>
            <x14:sparkline>
              <xm:f>Journal!G364:G364</xm:f>
              <xm:sqref>H363</xm:sqref>
            </x14:sparkline>
            <x14:sparkline>
              <xm:f>Journal!G365:G365</xm:f>
              <xm:sqref>H364</xm:sqref>
            </x14:sparkline>
            <x14:sparkline>
              <xm:f>Journal!G366:G366</xm:f>
              <xm:sqref>H365</xm:sqref>
            </x14:sparkline>
            <x14:sparkline>
              <xm:f>Journal!G367:G367</xm:f>
              <xm:sqref>H366</xm:sqref>
            </x14:sparkline>
            <x14:sparkline>
              <xm:f>Journal!G368:G368</xm:f>
              <xm:sqref>H367</xm:sqref>
            </x14:sparkline>
            <x14:sparkline>
              <xm:f>Journal!G369:G369</xm:f>
              <xm:sqref>H368</xm:sqref>
            </x14:sparkline>
            <x14:sparkline>
              <xm:f>Journal!G370:G370</xm:f>
              <xm:sqref>H369</xm:sqref>
            </x14:sparkline>
            <x14:sparkline>
              <xm:f>Journal!G371:G371</xm:f>
              <xm:sqref>H370</xm:sqref>
            </x14:sparkline>
            <x14:sparkline>
              <xm:f>Journal!G372:G372</xm:f>
              <xm:sqref>H371</xm:sqref>
            </x14:sparkline>
            <x14:sparkline>
              <xm:f>Journal!G373:G373</xm:f>
              <xm:sqref>H372</xm:sqref>
            </x14:sparkline>
            <x14:sparkline>
              <xm:f>Journal!G374:G374</xm:f>
              <xm:sqref>H373</xm:sqref>
            </x14:sparkline>
            <x14:sparkline>
              <xm:f>Journal!G375:G375</xm:f>
              <xm:sqref>H374</xm:sqref>
            </x14:sparkline>
            <x14:sparkline>
              <xm:f>Journal!G376:G376</xm:f>
              <xm:sqref>H375</xm:sqref>
            </x14:sparkline>
            <x14:sparkline>
              <xm:f>Journal!G377:G377</xm:f>
              <xm:sqref>H376</xm:sqref>
            </x14:sparkline>
            <x14:sparkline>
              <xm:f>Journal!G378:G378</xm:f>
              <xm:sqref>H377</xm:sqref>
            </x14:sparkline>
            <x14:sparkline>
              <xm:f>Journal!G379:G379</xm:f>
              <xm:sqref>H378</xm:sqref>
            </x14:sparkline>
            <x14:sparkline>
              <xm:f>Journal!G380:G380</xm:f>
              <xm:sqref>H379</xm:sqref>
            </x14:sparkline>
            <x14:sparkline>
              <xm:f>Journal!G381:G381</xm:f>
              <xm:sqref>H380</xm:sqref>
            </x14:sparkline>
            <x14:sparkline>
              <xm:f>Journal!G382:G382</xm:f>
              <xm:sqref>H381</xm:sqref>
            </x14:sparkline>
            <x14:sparkline>
              <xm:f>Journal!G383:G383</xm:f>
              <xm:sqref>H382</xm:sqref>
            </x14:sparkline>
            <x14:sparkline>
              <xm:f>Journal!G384:G384</xm:f>
              <xm:sqref>H383</xm:sqref>
            </x14:sparkline>
            <x14:sparkline>
              <xm:f>Journal!G385:G385</xm:f>
              <xm:sqref>H384</xm:sqref>
            </x14:sparkline>
            <x14:sparkline>
              <xm:f>Journal!G386:G386</xm:f>
              <xm:sqref>H385</xm:sqref>
            </x14:sparkline>
            <x14:sparkline>
              <xm:f>Journal!G387:G387</xm:f>
              <xm:sqref>H386</xm:sqref>
            </x14:sparkline>
            <x14:sparkline>
              <xm:f>Journal!G388:G388</xm:f>
              <xm:sqref>H387</xm:sqref>
            </x14:sparkline>
            <x14:sparkline>
              <xm:f>Journal!G389:G389</xm:f>
              <xm:sqref>H388</xm:sqref>
            </x14:sparkline>
            <x14:sparkline>
              <xm:f>Journal!G390:G390</xm:f>
              <xm:sqref>H389</xm:sqref>
            </x14:sparkline>
            <x14:sparkline>
              <xm:f>Journal!G391:G391</xm:f>
              <xm:sqref>H390</xm:sqref>
            </x14:sparkline>
            <x14:sparkline>
              <xm:f>Journal!G392:G392</xm:f>
              <xm:sqref>H391</xm:sqref>
            </x14:sparkline>
            <x14:sparkline>
              <xm:f>Journal!G393:G393</xm:f>
              <xm:sqref>H392</xm:sqref>
            </x14:sparkline>
            <x14:sparkline>
              <xm:f>Journal!G394:G394</xm:f>
              <xm:sqref>H393</xm:sqref>
            </x14:sparkline>
            <x14:sparkline>
              <xm:f>Journal!G395:G395</xm:f>
              <xm:sqref>H394</xm:sqref>
            </x14:sparkline>
            <x14:sparkline>
              <xm:f>Journal!G396:G396</xm:f>
              <xm:sqref>H395</xm:sqref>
            </x14:sparkline>
            <x14:sparkline>
              <xm:f>Journal!G397:G397</xm:f>
              <xm:sqref>H396</xm:sqref>
            </x14:sparkline>
            <x14:sparkline>
              <xm:f>Journal!G398:G398</xm:f>
              <xm:sqref>H397</xm:sqref>
            </x14:sparkline>
            <x14:sparkline>
              <xm:f>Journal!G399:G399</xm:f>
              <xm:sqref>H398</xm:sqref>
            </x14:sparkline>
            <x14:sparkline>
              <xm:f>Journal!G400:G400</xm:f>
              <xm:sqref>H399</xm:sqref>
            </x14:sparkline>
            <x14:sparkline>
              <xm:f>Journal!G401:G401</xm:f>
              <xm:sqref>H400</xm:sqref>
            </x14:sparkline>
            <x14:sparkline>
              <xm:f>Journal!G402:G402</xm:f>
              <xm:sqref>H401</xm:sqref>
            </x14:sparkline>
            <x14:sparkline>
              <xm:f>Journal!G403:G403</xm:f>
              <xm:sqref>H402</xm:sqref>
            </x14:sparkline>
            <x14:sparkline>
              <xm:f>Journal!G404:G404</xm:f>
              <xm:sqref>H403</xm:sqref>
            </x14:sparkline>
            <x14:sparkline>
              <xm:f>Journal!G405:G405</xm:f>
              <xm:sqref>H404</xm:sqref>
            </x14:sparkline>
            <x14:sparkline>
              <xm:f>Journal!G406:G406</xm:f>
              <xm:sqref>H405</xm:sqref>
            </x14:sparkline>
            <x14:sparkline>
              <xm:f>Journal!G407:G407</xm:f>
              <xm:sqref>H406</xm:sqref>
            </x14:sparkline>
            <x14:sparkline>
              <xm:f>Journal!G408:G408</xm:f>
              <xm:sqref>H407</xm:sqref>
            </x14:sparkline>
            <x14:sparkline>
              <xm:f>Journal!G409:G409</xm:f>
              <xm:sqref>H408</xm:sqref>
            </x14:sparkline>
            <x14:sparkline>
              <xm:f>Journal!G410:G410</xm:f>
              <xm:sqref>H409</xm:sqref>
            </x14:sparkline>
            <x14:sparkline>
              <xm:f>Journal!G411:G411</xm:f>
              <xm:sqref>H410</xm:sqref>
            </x14:sparkline>
            <x14:sparkline>
              <xm:f>Journal!G412:G412</xm:f>
              <xm:sqref>H411</xm:sqref>
            </x14:sparkline>
            <x14:sparkline>
              <xm:f>Journal!G413:G413</xm:f>
              <xm:sqref>H412</xm:sqref>
            </x14:sparkline>
            <x14:sparkline>
              <xm:f>Journal!G414:G414</xm:f>
              <xm:sqref>H413</xm:sqref>
            </x14:sparkline>
            <x14:sparkline>
              <xm:f>Journal!G415:G415</xm:f>
              <xm:sqref>H414</xm:sqref>
            </x14:sparkline>
            <x14:sparkline>
              <xm:f>Journal!G416:G416</xm:f>
              <xm:sqref>H415</xm:sqref>
            </x14:sparkline>
            <x14:sparkline>
              <xm:f>Journal!G417:G417</xm:f>
              <xm:sqref>H416</xm:sqref>
            </x14:sparkline>
            <x14:sparkline>
              <xm:f>Journal!G418:G418</xm:f>
              <xm:sqref>H417</xm:sqref>
            </x14:sparkline>
            <x14:sparkline>
              <xm:f>Journal!G419:G419</xm:f>
              <xm:sqref>H418</xm:sqref>
            </x14:sparkline>
            <x14:sparkline>
              <xm:f>Journal!G420:G420</xm:f>
              <xm:sqref>H419</xm:sqref>
            </x14:sparkline>
            <x14:sparkline>
              <xm:f>Journal!G421:G421</xm:f>
              <xm:sqref>H420</xm:sqref>
            </x14:sparkline>
            <x14:sparkline>
              <xm:f>Journal!G422:G422</xm:f>
              <xm:sqref>H421</xm:sqref>
            </x14:sparkline>
            <x14:sparkline>
              <xm:f>Journal!G423:G423</xm:f>
              <xm:sqref>H422</xm:sqref>
            </x14:sparkline>
            <x14:sparkline>
              <xm:f>Journal!G424:G424</xm:f>
              <xm:sqref>H423</xm:sqref>
            </x14:sparkline>
            <x14:sparkline>
              <xm:f>Journal!G425:G425</xm:f>
              <xm:sqref>H424</xm:sqref>
            </x14:sparkline>
            <x14:sparkline>
              <xm:f>Journal!G426:G426</xm:f>
              <xm:sqref>H425</xm:sqref>
            </x14:sparkline>
            <x14:sparkline>
              <xm:f>Journal!G427:G427</xm:f>
              <xm:sqref>H426</xm:sqref>
            </x14:sparkline>
            <x14:sparkline>
              <xm:f>Journal!G428:G428</xm:f>
              <xm:sqref>H427</xm:sqref>
            </x14:sparkline>
            <x14:sparkline>
              <xm:f>Journal!G429:G429</xm:f>
              <xm:sqref>H428</xm:sqref>
            </x14:sparkline>
            <x14:sparkline>
              <xm:f>Journal!G430:G430</xm:f>
              <xm:sqref>H429</xm:sqref>
            </x14:sparkline>
            <x14:sparkline>
              <xm:f>Journal!G431:G431</xm:f>
              <xm:sqref>H430</xm:sqref>
            </x14:sparkline>
            <x14:sparkline>
              <xm:f>Journal!G432:G432</xm:f>
              <xm:sqref>H431</xm:sqref>
            </x14:sparkline>
            <x14:sparkline>
              <xm:f>Journal!G433:G433</xm:f>
              <xm:sqref>H432</xm:sqref>
            </x14:sparkline>
            <x14:sparkline>
              <xm:f>Journal!G434:G434</xm:f>
              <xm:sqref>H433</xm:sqref>
            </x14:sparkline>
            <x14:sparkline>
              <xm:f>Journal!G435:G435</xm:f>
              <xm:sqref>H434</xm:sqref>
            </x14:sparkline>
            <x14:sparkline>
              <xm:f>Journal!G436:G436</xm:f>
              <xm:sqref>H435</xm:sqref>
            </x14:sparkline>
            <x14:sparkline>
              <xm:f>Journal!G437:G437</xm:f>
              <xm:sqref>H436</xm:sqref>
            </x14:sparkline>
            <x14:sparkline>
              <xm:f>Journal!G438:G438</xm:f>
              <xm:sqref>H437</xm:sqref>
            </x14:sparkline>
            <x14:sparkline>
              <xm:f>Journal!G439:G439</xm:f>
              <xm:sqref>H438</xm:sqref>
            </x14:sparkline>
            <x14:sparkline>
              <xm:f>Journal!G440:G440</xm:f>
              <xm:sqref>H439</xm:sqref>
            </x14:sparkline>
            <x14:sparkline>
              <xm:f>Journal!G441:G441</xm:f>
              <xm:sqref>H440</xm:sqref>
            </x14:sparkline>
            <x14:sparkline>
              <xm:f>Journal!G442:G442</xm:f>
              <xm:sqref>H441</xm:sqref>
            </x14:sparkline>
            <x14:sparkline>
              <xm:f>Journal!G443:G443</xm:f>
              <xm:sqref>H442</xm:sqref>
            </x14:sparkline>
            <x14:sparkline>
              <xm:f>Journal!G444:G444</xm:f>
              <xm:sqref>H443</xm:sqref>
            </x14:sparkline>
            <x14:sparkline>
              <xm:f>Journal!G445:G445</xm:f>
              <xm:sqref>H444</xm:sqref>
            </x14:sparkline>
            <x14:sparkline>
              <xm:f>Journal!G446:G446</xm:f>
              <xm:sqref>H445</xm:sqref>
            </x14:sparkline>
            <x14:sparkline>
              <xm:f>Journal!G447:G447</xm:f>
              <xm:sqref>H446</xm:sqref>
            </x14:sparkline>
          </x14:sparklines>
        </x14:sparklineGroup>
        <x14:sparklineGroup displayEmptyCellsAs="span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Journal!E24:E24</xm:f>
              <xm:sqref>F15</xm:sqref>
            </x14:sparkline>
            <x14:sparkline>
              <xm:f>Journal!E25:E25</xm:f>
              <xm:sqref>F16</xm:sqref>
            </x14:sparkline>
            <x14:sparkline>
              <xm:f>Journal!E26:E26</xm:f>
              <xm:sqref>F17</xm:sqref>
            </x14:sparkline>
            <x14:sparkline>
              <xm:f>Journal!E27:E27</xm:f>
              <xm:sqref>F18</xm:sqref>
            </x14:sparkline>
            <x14:sparkline>
              <xm:f>Journal!E28:E28</xm:f>
              <xm:sqref>F19</xm:sqref>
            </x14:sparkline>
            <x14:sparkline>
              <xm:f>Journal!E29:E29</xm:f>
              <xm:sqref>F20</xm:sqref>
            </x14:sparkline>
            <x14:sparkline>
              <xm:f>Journal!E30:E30</xm:f>
              <xm:sqref>F21</xm:sqref>
            </x14:sparkline>
            <x14:sparkline>
              <xm:f>Journal!E25:E25</xm:f>
              <xm:sqref>F22</xm:sqref>
            </x14:sparkline>
            <x14:sparkline>
              <xm:f>Journal!E26:E26</xm:f>
              <xm:sqref>F23</xm:sqref>
            </x14:sparkline>
            <x14:sparkline>
              <xm:f>Journal!E26:E26</xm:f>
              <xm:sqref>F24</xm:sqref>
            </x14:sparkline>
            <x14:sparkline>
              <xm:f>Journal!E27:E27</xm:f>
              <xm:sqref>F25</xm:sqref>
            </x14:sparkline>
            <x14:sparkline>
              <xm:f>Journal!E28:E28</xm:f>
              <xm:sqref>F26</xm:sqref>
            </x14:sparkline>
            <x14:sparkline>
              <xm:f>Journal!E29:E29</xm:f>
              <xm:sqref>F27</xm:sqref>
            </x14:sparkline>
            <x14:sparkline>
              <xm:f>Journal!E30:E30</xm:f>
              <xm:sqref>F28</xm:sqref>
            </x14:sparkline>
            <x14:sparkline>
              <xm:f>Journal!E31:E31</xm:f>
              <xm:sqref>F29</xm:sqref>
            </x14:sparkline>
            <x14:sparkline>
              <xm:f>Journal!E32:E32</xm:f>
              <xm:sqref>F30</xm:sqref>
            </x14:sparkline>
            <x14:sparkline>
              <xm:f>Journal!E33:E33</xm:f>
              <xm:sqref>F31</xm:sqref>
            </x14:sparkline>
            <x14:sparkline>
              <xm:f>Journal!E34:E34</xm:f>
              <xm:sqref>F32</xm:sqref>
            </x14:sparkline>
            <x14:sparkline>
              <xm:f>Journal!E35:E35</xm:f>
              <xm:sqref>F33</xm:sqref>
            </x14:sparkline>
            <x14:sparkline>
              <xm:f>Journal!E36:E36</xm:f>
              <xm:sqref>F34</xm:sqref>
            </x14:sparkline>
            <x14:sparkline>
              <xm:f>Journal!E37:E37</xm:f>
              <xm:sqref>F35</xm:sqref>
            </x14:sparkline>
            <x14:sparkline>
              <xm:f>Journal!E38:E38</xm:f>
              <xm:sqref>F36</xm:sqref>
            </x14:sparkline>
            <x14:sparkline>
              <xm:f>Journal!E39:E39</xm:f>
              <xm:sqref>F37</xm:sqref>
            </x14:sparkline>
            <x14:sparkline>
              <xm:f>Journal!E40:E40</xm:f>
              <xm:sqref>F38</xm:sqref>
            </x14:sparkline>
            <x14:sparkline>
              <xm:f>Journal!E41:E41</xm:f>
              <xm:sqref>F39</xm:sqref>
            </x14:sparkline>
            <x14:sparkline>
              <xm:f>Journal!E42:E42</xm:f>
              <xm:sqref>F40</xm:sqref>
            </x14:sparkline>
            <x14:sparkline>
              <xm:f>Journal!E43:E43</xm:f>
              <xm:sqref>F41</xm:sqref>
            </x14:sparkline>
            <x14:sparkline>
              <xm:f>Journal!E44:E44</xm:f>
              <xm:sqref>F42</xm:sqref>
            </x14:sparkline>
            <x14:sparkline>
              <xm:f>Journal!E45:E45</xm:f>
              <xm:sqref>F43</xm:sqref>
            </x14:sparkline>
            <x14:sparkline>
              <xm:f>Journal!E46:E46</xm:f>
              <xm:sqref>F44</xm:sqref>
            </x14:sparkline>
            <x14:sparkline>
              <xm:f>Journal!E47:E47</xm:f>
              <xm:sqref>F45</xm:sqref>
            </x14:sparkline>
            <x14:sparkline>
              <xm:f>Journal!E48:E48</xm:f>
              <xm:sqref>F46</xm:sqref>
            </x14:sparkline>
            <x14:sparkline>
              <xm:f>Journal!E49:E49</xm:f>
              <xm:sqref>F47</xm:sqref>
            </x14:sparkline>
            <x14:sparkline>
              <xm:f>Journal!E50:E50</xm:f>
              <xm:sqref>F48</xm:sqref>
            </x14:sparkline>
            <x14:sparkline>
              <xm:f>Journal!E51:E51</xm:f>
              <xm:sqref>F49</xm:sqref>
            </x14:sparkline>
            <x14:sparkline>
              <xm:f>Journal!E52:E52</xm:f>
              <xm:sqref>F50</xm:sqref>
            </x14:sparkline>
            <x14:sparkline>
              <xm:f>Journal!E53:E53</xm:f>
              <xm:sqref>F51</xm:sqref>
            </x14:sparkline>
            <x14:sparkline>
              <xm:f>Journal!E54:E54</xm:f>
              <xm:sqref>F52</xm:sqref>
            </x14:sparkline>
            <x14:sparkline>
              <xm:f>Journal!E55:E55</xm:f>
              <xm:sqref>F53</xm:sqref>
            </x14:sparkline>
            <x14:sparkline>
              <xm:f>Journal!E56:E56</xm:f>
              <xm:sqref>F54</xm:sqref>
            </x14:sparkline>
            <x14:sparkline>
              <xm:f>Journal!E57:E57</xm:f>
              <xm:sqref>F55</xm:sqref>
            </x14:sparkline>
            <x14:sparkline>
              <xm:f>Journal!E58:E58</xm:f>
              <xm:sqref>F56</xm:sqref>
            </x14:sparkline>
            <x14:sparkline>
              <xm:f>Journal!E59:E59</xm:f>
              <xm:sqref>F57</xm:sqref>
            </x14:sparkline>
            <x14:sparkline>
              <xm:f>Journal!E60:E60</xm:f>
              <xm:sqref>F58</xm:sqref>
            </x14:sparkline>
            <x14:sparkline>
              <xm:f>Journal!E61:E61</xm:f>
              <xm:sqref>F59</xm:sqref>
            </x14:sparkline>
            <x14:sparkline>
              <xm:f>Journal!E62:E62</xm:f>
              <xm:sqref>F60</xm:sqref>
            </x14:sparkline>
            <x14:sparkline>
              <xm:f>Journal!E63:E63</xm:f>
              <xm:sqref>F61</xm:sqref>
            </x14:sparkline>
            <x14:sparkline>
              <xm:f>Journal!E64:E64</xm:f>
              <xm:sqref>F62</xm:sqref>
            </x14:sparkline>
            <x14:sparkline>
              <xm:f>Journal!E65:E65</xm:f>
              <xm:sqref>F63</xm:sqref>
            </x14:sparkline>
            <x14:sparkline>
              <xm:f>Journal!E66:E66</xm:f>
              <xm:sqref>F64</xm:sqref>
            </x14:sparkline>
            <x14:sparkline>
              <xm:f>Journal!E67:E67</xm:f>
              <xm:sqref>F65</xm:sqref>
            </x14:sparkline>
            <x14:sparkline>
              <xm:f>Journal!E68:E68</xm:f>
              <xm:sqref>F66</xm:sqref>
            </x14:sparkline>
            <x14:sparkline>
              <xm:f>Journal!E69:E69</xm:f>
              <xm:sqref>F67</xm:sqref>
            </x14:sparkline>
            <x14:sparkline>
              <xm:f>Journal!E70:E70</xm:f>
              <xm:sqref>F68</xm:sqref>
            </x14:sparkline>
            <x14:sparkline>
              <xm:f>Journal!E71:E71</xm:f>
              <xm:sqref>F69</xm:sqref>
            </x14:sparkline>
            <x14:sparkline>
              <xm:f>Journal!E72:E72</xm:f>
              <xm:sqref>F70</xm:sqref>
            </x14:sparkline>
            <x14:sparkline>
              <xm:f>Journal!E73:E73</xm:f>
              <xm:sqref>F71</xm:sqref>
            </x14:sparkline>
            <x14:sparkline>
              <xm:f>Journal!E74:E74</xm:f>
              <xm:sqref>F72</xm:sqref>
            </x14:sparkline>
            <x14:sparkline>
              <xm:f>Journal!E75:E75</xm:f>
              <xm:sqref>F73</xm:sqref>
            </x14:sparkline>
            <x14:sparkline>
              <xm:f>Journal!E76:E76</xm:f>
              <xm:sqref>F74</xm:sqref>
            </x14:sparkline>
            <x14:sparkline>
              <xm:f>Journal!E77:E77</xm:f>
              <xm:sqref>F75</xm:sqref>
            </x14:sparkline>
            <x14:sparkline>
              <xm:f>Journal!E78:E78</xm:f>
              <xm:sqref>F76</xm:sqref>
            </x14:sparkline>
            <x14:sparkline>
              <xm:f>Journal!E79:E79</xm:f>
              <xm:sqref>F77</xm:sqref>
            </x14:sparkline>
            <x14:sparkline>
              <xm:f>Journal!E80:E80</xm:f>
              <xm:sqref>F78</xm:sqref>
            </x14:sparkline>
            <x14:sparkline>
              <xm:f>Journal!E81:E81</xm:f>
              <xm:sqref>F79</xm:sqref>
            </x14:sparkline>
            <x14:sparkline>
              <xm:f>Journal!E82:E82</xm:f>
              <xm:sqref>F80</xm:sqref>
            </x14:sparkline>
            <x14:sparkline>
              <xm:f>Journal!E83:E83</xm:f>
              <xm:sqref>F81</xm:sqref>
            </x14:sparkline>
            <x14:sparkline>
              <xm:f>Journal!E84:E84</xm:f>
              <xm:sqref>F82</xm:sqref>
            </x14:sparkline>
            <x14:sparkline>
              <xm:f>Journal!E85:E85</xm:f>
              <xm:sqref>F83</xm:sqref>
            </x14:sparkline>
            <x14:sparkline>
              <xm:f>Journal!E86:E86</xm:f>
              <xm:sqref>F84</xm:sqref>
            </x14:sparkline>
            <x14:sparkline>
              <xm:f>Journal!E87:E87</xm:f>
              <xm:sqref>F85</xm:sqref>
            </x14:sparkline>
            <x14:sparkline>
              <xm:f>Journal!E88:E88</xm:f>
              <xm:sqref>F86</xm:sqref>
            </x14:sparkline>
            <x14:sparkline>
              <xm:f>Journal!E89:E89</xm:f>
              <xm:sqref>F87</xm:sqref>
            </x14:sparkline>
            <x14:sparkline>
              <xm:f>Journal!E90:E90</xm:f>
              <xm:sqref>F88</xm:sqref>
            </x14:sparkline>
            <x14:sparkline>
              <xm:f>Journal!E91:E91</xm:f>
              <xm:sqref>F89</xm:sqref>
            </x14:sparkline>
            <x14:sparkline>
              <xm:f>Journal!E92:E92</xm:f>
              <xm:sqref>F90</xm:sqref>
            </x14:sparkline>
            <x14:sparkline>
              <xm:f>Journal!E93:E93</xm:f>
              <xm:sqref>F91</xm:sqref>
            </x14:sparkline>
            <x14:sparkline>
              <xm:f>Journal!E94:E94</xm:f>
              <xm:sqref>F92</xm:sqref>
            </x14:sparkline>
            <x14:sparkline>
              <xm:f>Journal!E95:E95</xm:f>
              <xm:sqref>F93</xm:sqref>
            </x14:sparkline>
            <x14:sparkline>
              <xm:f>Journal!E96:E96</xm:f>
              <xm:sqref>F94</xm:sqref>
            </x14:sparkline>
            <x14:sparkline>
              <xm:f>Journal!E97:E97</xm:f>
              <xm:sqref>F95</xm:sqref>
            </x14:sparkline>
            <x14:sparkline>
              <xm:f>Journal!E98:E98</xm:f>
              <xm:sqref>F96</xm:sqref>
            </x14:sparkline>
            <x14:sparkline>
              <xm:f>Journal!E99:E99</xm:f>
              <xm:sqref>F97</xm:sqref>
            </x14:sparkline>
            <x14:sparkline>
              <xm:f>Journal!E100:E100</xm:f>
              <xm:sqref>F98</xm:sqref>
            </x14:sparkline>
            <x14:sparkline>
              <xm:f>Journal!E101:E101</xm:f>
              <xm:sqref>F99</xm:sqref>
            </x14:sparkline>
            <x14:sparkline>
              <xm:f>Journal!E102:E102</xm:f>
              <xm:sqref>F100</xm:sqref>
            </x14:sparkline>
            <x14:sparkline>
              <xm:f>Journal!E103:E103</xm:f>
              <xm:sqref>F101</xm:sqref>
            </x14:sparkline>
            <x14:sparkline>
              <xm:f>Journal!E104:E104</xm:f>
              <xm:sqref>F102</xm:sqref>
            </x14:sparkline>
            <x14:sparkline>
              <xm:f>Journal!E105:E105</xm:f>
              <xm:sqref>F103</xm:sqref>
            </x14:sparkline>
            <x14:sparkline>
              <xm:f>Journal!E106:E106</xm:f>
              <xm:sqref>F104</xm:sqref>
            </x14:sparkline>
            <x14:sparkline>
              <xm:f>Journal!E107:E107</xm:f>
              <xm:sqref>F105</xm:sqref>
            </x14:sparkline>
            <x14:sparkline>
              <xm:f>Journal!E108:E108</xm:f>
              <xm:sqref>F106</xm:sqref>
            </x14:sparkline>
            <x14:sparkline>
              <xm:f>Journal!E109:E109</xm:f>
              <xm:sqref>F107</xm:sqref>
            </x14:sparkline>
            <x14:sparkline>
              <xm:f>Journal!E110:E110</xm:f>
              <xm:sqref>F108</xm:sqref>
            </x14:sparkline>
            <x14:sparkline>
              <xm:f>Journal!E111:E111</xm:f>
              <xm:sqref>F109</xm:sqref>
            </x14:sparkline>
            <x14:sparkline>
              <xm:f>Journal!E112:E112</xm:f>
              <xm:sqref>F110</xm:sqref>
            </x14:sparkline>
            <x14:sparkline>
              <xm:f>Journal!E113:E113</xm:f>
              <xm:sqref>F111</xm:sqref>
            </x14:sparkline>
            <x14:sparkline>
              <xm:f>Journal!E114:E114</xm:f>
              <xm:sqref>F112</xm:sqref>
            </x14:sparkline>
            <x14:sparkline>
              <xm:f>Journal!E115:E115</xm:f>
              <xm:sqref>F113</xm:sqref>
            </x14:sparkline>
            <x14:sparkline>
              <xm:f>Journal!E116:E116</xm:f>
              <xm:sqref>F114</xm:sqref>
            </x14:sparkline>
            <x14:sparkline>
              <xm:f>Journal!E117:E117</xm:f>
              <xm:sqref>F115</xm:sqref>
            </x14:sparkline>
            <x14:sparkline>
              <xm:f>Journal!E118:E118</xm:f>
              <xm:sqref>F116</xm:sqref>
            </x14:sparkline>
            <x14:sparkline>
              <xm:f>Journal!E119:E119</xm:f>
              <xm:sqref>F117</xm:sqref>
            </x14:sparkline>
            <x14:sparkline>
              <xm:f>Journal!E120:E120</xm:f>
              <xm:sqref>F118</xm:sqref>
            </x14:sparkline>
            <x14:sparkline>
              <xm:f>Journal!E121:E121</xm:f>
              <xm:sqref>F119</xm:sqref>
            </x14:sparkline>
            <x14:sparkline>
              <xm:f>Journal!E122:E122</xm:f>
              <xm:sqref>F120</xm:sqref>
            </x14:sparkline>
            <x14:sparkline>
              <xm:f>Journal!E123:E123</xm:f>
              <xm:sqref>F121</xm:sqref>
            </x14:sparkline>
            <x14:sparkline>
              <xm:f>Journal!E124:E124</xm:f>
              <xm:sqref>F122</xm:sqref>
            </x14:sparkline>
            <x14:sparkline>
              <xm:f>Journal!E125:E125</xm:f>
              <xm:sqref>F123</xm:sqref>
            </x14:sparkline>
            <x14:sparkline>
              <xm:f>Journal!E126:E126</xm:f>
              <xm:sqref>F124</xm:sqref>
            </x14:sparkline>
            <x14:sparkline>
              <xm:f>Journal!E127:E127</xm:f>
              <xm:sqref>F125</xm:sqref>
            </x14:sparkline>
            <x14:sparkline>
              <xm:f>Journal!E128:E128</xm:f>
              <xm:sqref>F126</xm:sqref>
            </x14:sparkline>
            <x14:sparkline>
              <xm:f>Journal!E129:E129</xm:f>
              <xm:sqref>F127</xm:sqref>
            </x14:sparkline>
            <x14:sparkline>
              <xm:f>Journal!E130:E130</xm:f>
              <xm:sqref>F128</xm:sqref>
            </x14:sparkline>
            <x14:sparkline>
              <xm:f>Journal!E131:E131</xm:f>
              <xm:sqref>F129</xm:sqref>
            </x14:sparkline>
            <x14:sparkline>
              <xm:f>Journal!E132:E132</xm:f>
              <xm:sqref>F130</xm:sqref>
            </x14:sparkline>
            <x14:sparkline>
              <xm:f>Journal!E133:E133</xm:f>
              <xm:sqref>F131</xm:sqref>
            </x14:sparkline>
            <x14:sparkline>
              <xm:f>Journal!E134:E134</xm:f>
              <xm:sqref>F132</xm:sqref>
            </x14:sparkline>
            <x14:sparkline>
              <xm:f>Journal!E135:E135</xm:f>
              <xm:sqref>F133</xm:sqref>
            </x14:sparkline>
            <x14:sparkline>
              <xm:f>Journal!E136:E136</xm:f>
              <xm:sqref>F134</xm:sqref>
            </x14:sparkline>
            <x14:sparkline>
              <xm:f>Journal!E137:E137</xm:f>
              <xm:sqref>F135</xm:sqref>
            </x14:sparkline>
            <x14:sparkline>
              <xm:f>Journal!E138:E138</xm:f>
              <xm:sqref>F136</xm:sqref>
            </x14:sparkline>
            <x14:sparkline>
              <xm:f>Journal!E139:E139</xm:f>
              <xm:sqref>F137</xm:sqref>
            </x14:sparkline>
            <x14:sparkline>
              <xm:f>Journal!E140:E140</xm:f>
              <xm:sqref>F138</xm:sqref>
            </x14:sparkline>
            <x14:sparkline>
              <xm:f>Journal!E141:E141</xm:f>
              <xm:sqref>F139</xm:sqref>
            </x14:sparkline>
            <x14:sparkline>
              <xm:f>Journal!E142:E142</xm:f>
              <xm:sqref>F140</xm:sqref>
            </x14:sparkline>
            <x14:sparkline>
              <xm:f>Journal!E143:E143</xm:f>
              <xm:sqref>F141</xm:sqref>
            </x14:sparkline>
            <x14:sparkline>
              <xm:f>Journal!E144:E144</xm:f>
              <xm:sqref>F142</xm:sqref>
            </x14:sparkline>
            <x14:sparkline>
              <xm:f>Journal!E145:E145</xm:f>
              <xm:sqref>F143</xm:sqref>
            </x14:sparkline>
            <x14:sparkline>
              <xm:f>Journal!E146:E146</xm:f>
              <xm:sqref>F144</xm:sqref>
            </x14:sparkline>
            <x14:sparkline>
              <xm:f>Journal!E147:E147</xm:f>
              <xm:sqref>F145</xm:sqref>
            </x14:sparkline>
            <x14:sparkline>
              <xm:f>Journal!E148:E148</xm:f>
              <xm:sqref>F146</xm:sqref>
            </x14:sparkline>
            <x14:sparkline>
              <xm:f>Journal!E149:E149</xm:f>
              <xm:sqref>F147</xm:sqref>
            </x14:sparkline>
            <x14:sparkline>
              <xm:f>Journal!E150:E150</xm:f>
              <xm:sqref>F148</xm:sqref>
            </x14:sparkline>
            <x14:sparkline>
              <xm:f>Journal!E151:E151</xm:f>
              <xm:sqref>F149</xm:sqref>
            </x14:sparkline>
            <x14:sparkline>
              <xm:f>Journal!E152:E152</xm:f>
              <xm:sqref>F150</xm:sqref>
            </x14:sparkline>
            <x14:sparkline>
              <xm:f>Journal!E153:E153</xm:f>
              <xm:sqref>F151</xm:sqref>
            </x14:sparkline>
            <x14:sparkline>
              <xm:f>Journal!E154:E154</xm:f>
              <xm:sqref>F152</xm:sqref>
            </x14:sparkline>
            <x14:sparkline>
              <xm:f>Journal!E155:E155</xm:f>
              <xm:sqref>F153</xm:sqref>
            </x14:sparkline>
            <x14:sparkline>
              <xm:f>Journal!E156:E156</xm:f>
              <xm:sqref>F154</xm:sqref>
            </x14:sparkline>
            <x14:sparkline>
              <xm:f>Journal!E157:E157</xm:f>
              <xm:sqref>F155</xm:sqref>
            </x14:sparkline>
            <x14:sparkline>
              <xm:f>Journal!E158:E158</xm:f>
              <xm:sqref>F156</xm:sqref>
            </x14:sparkline>
            <x14:sparkline>
              <xm:f>Journal!E159:E159</xm:f>
              <xm:sqref>F157</xm:sqref>
            </x14:sparkline>
            <x14:sparkline>
              <xm:f>Journal!E160:E160</xm:f>
              <xm:sqref>F158</xm:sqref>
            </x14:sparkline>
            <x14:sparkline>
              <xm:f>Journal!E161:E161</xm:f>
              <xm:sqref>F159</xm:sqref>
            </x14:sparkline>
            <x14:sparkline>
              <xm:f>Journal!E162:E162</xm:f>
              <xm:sqref>F160</xm:sqref>
            </x14:sparkline>
            <x14:sparkline>
              <xm:f>Journal!E163:E163</xm:f>
              <xm:sqref>F161</xm:sqref>
            </x14:sparkline>
            <x14:sparkline>
              <xm:f>Journal!E164:E164</xm:f>
              <xm:sqref>F162</xm:sqref>
            </x14:sparkline>
            <x14:sparkline>
              <xm:f>Journal!E165:E165</xm:f>
              <xm:sqref>F163</xm:sqref>
            </x14:sparkline>
            <x14:sparkline>
              <xm:f>Journal!E166:E166</xm:f>
              <xm:sqref>F164</xm:sqref>
            </x14:sparkline>
            <x14:sparkline>
              <xm:f>Journal!E167:E167</xm:f>
              <xm:sqref>F165</xm:sqref>
            </x14:sparkline>
            <x14:sparkline>
              <xm:f>Journal!E168:E168</xm:f>
              <xm:sqref>F166</xm:sqref>
            </x14:sparkline>
            <x14:sparkline>
              <xm:f>Journal!E169:E169</xm:f>
              <xm:sqref>F167</xm:sqref>
            </x14:sparkline>
            <x14:sparkline>
              <xm:f>Journal!E170:E170</xm:f>
              <xm:sqref>F168</xm:sqref>
            </x14:sparkline>
            <x14:sparkline>
              <xm:f>Journal!E171:E171</xm:f>
              <xm:sqref>F169</xm:sqref>
            </x14:sparkline>
            <x14:sparkline>
              <xm:f>Journal!E172:E172</xm:f>
              <xm:sqref>F170</xm:sqref>
            </x14:sparkline>
            <x14:sparkline>
              <xm:f>Journal!E173:E173</xm:f>
              <xm:sqref>F171</xm:sqref>
            </x14:sparkline>
            <x14:sparkline>
              <xm:f>Journal!E174:E174</xm:f>
              <xm:sqref>F172</xm:sqref>
            </x14:sparkline>
            <x14:sparkline>
              <xm:f>Journal!E175:E175</xm:f>
              <xm:sqref>F173</xm:sqref>
            </x14:sparkline>
            <x14:sparkline>
              <xm:f>Journal!E176:E176</xm:f>
              <xm:sqref>F174</xm:sqref>
            </x14:sparkline>
            <x14:sparkline>
              <xm:f>Journal!E177:E177</xm:f>
              <xm:sqref>F175</xm:sqref>
            </x14:sparkline>
            <x14:sparkline>
              <xm:f>Journal!E178:E178</xm:f>
              <xm:sqref>F176</xm:sqref>
            </x14:sparkline>
            <x14:sparkline>
              <xm:f>Journal!E179:E179</xm:f>
              <xm:sqref>F177</xm:sqref>
            </x14:sparkline>
            <x14:sparkline>
              <xm:f>Journal!E180:E180</xm:f>
              <xm:sqref>F178</xm:sqref>
            </x14:sparkline>
            <x14:sparkline>
              <xm:f>Journal!E181:E181</xm:f>
              <xm:sqref>F179</xm:sqref>
            </x14:sparkline>
            <x14:sparkline>
              <xm:f>Journal!E182:E182</xm:f>
              <xm:sqref>F180</xm:sqref>
            </x14:sparkline>
            <x14:sparkline>
              <xm:f>Journal!E183:E183</xm:f>
              <xm:sqref>F181</xm:sqref>
            </x14:sparkline>
            <x14:sparkline>
              <xm:f>Journal!E184:E184</xm:f>
              <xm:sqref>F182</xm:sqref>
            </x14:sparkline>
            <x14:sparkline>
              <xm:f>Journal!E185:E185</xm:f>
              <xm:sqref>F183</xm:sqref>
            </x14:sparkline>
            <x14:sparkline>
              <xm:f>Journal!E186:E186</xm:f>
              <xm:sqref>F184</xm:sqref>
            </x14:sparkline>
            <x14:sparkline>
              <xm:f>Journal!E187:E187</xm:f>
              <xm:sqref>F185</xm:sqref>
            </x14:sparkline>
            <x14:sparkline>
              <xm:f>Journal!E188:E188</xm:f>
              <xm:sqref>F186</xm:sqref>
            </x14:sparkline>
            <x14:sparkline>
              <xm:f>Journal!E189:E189</xm:f>
              <xm:sqref>F187</xm:sqref>
            </x14:sparkline>
            <x14:sparkline>
              <xm:f>Journal!E190:E190</xm:f>
              <xm:sqref>F188</xm:sqref>
            </x14:sparkline>
            <x14:sparkline>
              <xm:f>Journal!E191:E191</xm:f>
              <xm:sqref>F189</xm:sqref>
            </x14:sparkline>
            <x14:sparkline>
              <xm:f>Journal!E192:E192</xm:f>
              <xm:sqref>F190</xm:sqref>
            </x14:sparkline>
            <x14:sparkline>
              <xm:f>Journal!E193:E193</xm:f>
              <xm:sqref>F191</xm:sqref>
            </x14:sparkline>
            <x14:sparkline>
              <xm:f>Journal!E194:E194</xm:f>
              <xm:sqref>F192</xm:sqref>
            </x14:sparkline>
            <x14:sparkline>
              <xm:f>Journal!E195:E195</xm:f>
              <xm:sqref>F193</xm:sqref>
            </x14:sparkline>
            <x14:sparkline>
              <xm:f>Journal!E196:E196</xm:f>
              <xm:sqref>F194</xm:sqref>
            </x14:sparkline>
            <x14:sparkline>
              <xm:f>Journal!E197:E197</xm:f>
              <xm:sqref>F195</xm:sqref>
            </x14:sparkline>
            <x14:sparkline>
              <xm:f>Journal!E198:E198</xm:f>
              <xm:sqref>F196</xm:sqref>
            </x14:sparkline>
            <x14:sparkline>
              <xm:f>Journal!E199:E199</xm:f>
              <xm:sqref>F197</xm:sqref>
            </x14:sparkline>
            <x14:sparkline>
              <xm:f>Journal!E200:E200</xm:f>
              <xm:sqref>F198</xm:sqref>
            </x14:sparkline>
            <x14:sparkline>
              <xm:f>Journal!E201:E201</xm:f>
              <xm:sqref>F199</xm:sqref>
            </x14:sparkline>
            <x14:sparkline>
              <xm:f>Journal!E202:E202</xm:f>
              <xm:sqref>F200</xm:sqref>
            </x14:sparkline>
            <x14:sparkline>
              <xm:f>Journal!E203:E203</xm:f>
              <xm:sqref>F201</xm:sqref>
            </x14:sparkline>
            <x14:sparkline>
              <xm:f>Journal!E204:E204</xm:f>
              <xm:sqref>F202</xm:sqref>
            </x14:sparkline>
            <x14:sparkline>
              <xm:f>Journal!E205:E205</xm:f>
              <xm:sqref>F203</xm:sqref>
            </x14:sparkline>
            <x14:sparkline>
              <xm:f>Journal!E206:E206</xm:f>
              <xm:sqref>F204</xm:sqref>
            </x14:sparkline>
            <x14:sparkline>
              <xm:f>Journal!E207:E207</xm:f>
              <xm:sqref>F205</xm:sqref>
            </x14:sparkline>
            <x14:sparkline>
              <xm:f>Journal!E208:E208</xm:f>
              <xm:sqref>F206</xm:sqref>
            </x14:sparkline>
            <x14:sparkline>
              <xm:f>Journal!E209:E209</xm:f>
              <xm:sqref>F207</xm:sqref>
            </x14:sparkline>
            <x14:sparkline>
              <xm:f>Journal!E210:E210</xm:f>
              <xm:sqref>F208</xm:sqref>
            </x14:sparkline>
            <x14:sparkline>
              <xm:f>Journal!E211:E211</xm:f>
              <xm:sqref>F209</xm:sqref>
            </x14:sparkline>
            <x14:sparkline>
              <xm:f>Journal!E212:E212</xm:f>
              <xm:sqref>F210</xm:sqref>
            </x14:sparkline>
            <x14:sparkline>
              <xm:f>Journal!E213:E213</xm:f>
              <xm:sqref>F211</xm:sqref>
            </x14:sparkline>
            <x14:sparkline>
              <xm:f>Journal!E214:E214</xm:f>
              <xm:sqref>F212</xm:sqref>
            </x14:sparkline>
            <x14:sparkline>
              <xm:f>Journal!E215:E215</xm:f>
              <xm:sqref>F213</xm:sqref>
            </x14:sparkline>
            <x14:sparkline>
              <xm:f>Journal!E216:E216</xm:f>
              <xm:sqref>F214</xm:sqref>
            </x14:sparkline>
            <x14:sparkline>
              <xm:f>Journal!E217:E217</xm:f>
              <xm:sqref>F215</xm:sqref>
            </x14:sparkline>
            <x14:sparkline>
              <xm:f>Journal!E218:E218</xm:f>
              <xm:sqref>F216</xm:sqref>
            </x14:sparkline>
            <x14:sparkline>
              <xm:f>Journal!E219:E219</xm:f>
              <xm:sqref>F217</xm:sqref>
            </x14:sparkline>
            <x14:sparkline>
              <xm:f>Journal!E220:E220</xm:f>
              <xm:sqref>F218</xm:sqref>
            </x14:sparkline>
            <x14:sparkline>
              <xm:f>Journal!E221:E221</xm:f>
              <xm:sqref>F219</xm:sqref>
            </x14:sparkline>
            <x14:sparkline>
              <xm:f>Journal!E222:E222</xm:f>
              <xm:sqref>F220</xm:sqref>
            </x14:sparkline>
            <x14:sparkline>
              <xm:f>Journal!E223:E223</xm:f>
              <xm:sqref>F221</xm:sqref>
            </x14:sparkline>
            <x14:sparkline>
              <xm:f>Journal!E224:E224</xm:f>
              <xm:sqref>F222</xm:sqref>
            </x14:sparkline>
            <x14:sparkline>
              <xm:f>Journal!E225:E225</xm:f>
              <xm:sqref>F223</xm:sqref>
            </x14:sparkline>
            <x14:sparkline>
              <xm:f>Journal!E226:E226</xm:f>
              <xm:sqref>F224</xm:sqref>
            </x14:sparkline>
            <x14:sparkline>
              <xm:f>Journal!E227:E227</xm:f>
              <xm:sqref>F225</xm:sqref>
            </x14:sparkline>
            <x14:sparkline>
              <xm:f>Journal!E228:E228</xm:f>
              <xm:sqref>F226</xm:sqref>
            </x14:sparkline>
            <x14:sparkline>
              <xm:f>Journal!E229:E229</xm:f>
              <xm:sqref>F227</xm:sqref>
            </x14:sparkline>
            <x14:sparkline>
              <xm:f>Journal!E230:E230</xm:f>
              <xm:sqref>F228</xm:sqref>
            </x14:sparkline>
            <x14:sparkline>
              <xm:f>Journal!E231:E231</xm:f>
              <xm:sqref>F229</xm:sqref>
            </x14:sparkline>
            <x14:sparkline>
              <xm:f>Journal!E232:E232</xm:f>
              <xm:sqref>F230</xm:sqref>
            </x14:sparkline>
            <x14:sparkline>
              <xm:f>Journal!E233:E233</xm:f>
              <xm:sqref>F231</xm:sqref>
            </x14:sparkline>
            <x14:sparkline>
              <xm:f>Journal!E234:E234</xm:f>
              <xm:sqref>F232</xm:sqref>
            </x14:sparkline>
            <x14:sparkline>
              <xm:f>Journal!E235:E235</xm:f>
              <xm:sqref>F233</xm:sqref>
            </x14:sparkline>
            <x14:sparkline>
              <xm:f>Journal!E236:E236</xm:f>
              <xm:sqref>F234</xm:sqref>
            </x14:sparkline>
            <x14:sparkline>
              <xm:f>Journal!E237:E237</xm:f>
              <xm:sqref>F235</xm:sqref>
            </x14:sparkline>
            <x14:sparkline>
              <xm:f>Journal!E238:E238</xm:f>
              <xm:sqref>F236</xm:sqref>
            </x14:sparkline>
            <x14:sparkline>
              <xm:f>Journal!E239:E239</xm:f>
              <xm:sqref>F237</xm:sqref>
            </x14:sparkline>
            <x14:sparkline>
              <xm:f>Journal!E240:E240</xm:f>
              <xm:sqref>F238</xm:sqref>
            </x14:sparkline>
            <x14:sparkline>
              <xm:f>Journal!E241:E241</xm:f>
              <xm:sqref>F239</xm:sqref>
            </x14:sparkline>
            <x14:sparkline>
              <xm:f>Journal!E242:E242</xm:f>
              <xm:sqref>F240</xm:sqref>
            </x14:sparkline>
            <x14:sparkline>
              <xm:f>Journal!E243:E243</xm:f>
              <xm:sqref>F241</xm:sqref>
            </x14:sparkline>
            <x14:sparkline>
              <xm:f>Journal!E244:E244</xm:f>
              <xm:sqref>F242</xm:sqref>
            </x14:sparkline>
            <x14:sparkline>
              <xm:f>Journal!E245:E245</xm:f>
              <xm:sqref>F243</xm:sqref>
            </x14:sparkline>
            <x14:sparkline>
              <xm:f>Journal!E246:E246</xm:f>
              <xm:sqref>F244</xm:sqref>
            </x14:sparkline>
            <x14:sparkline>
              <xm:f>Journal!E247:E247</xm:f>
              <xm:sqref>F245</xm:sqref>
            </x14:sparkline>
            <x14:sparkline>
              <xm:f>Journal!E248:E248</xm:f>
              <xm:sqref>F246</xm:sqref>
            </x14:sparkline>
            <x14:sparkline>
              <xm:f>Journal!E249:E249</xm:f>
              <xm:sqref>F247</xm:sqref>
            </x14:sparkline>
            <x14:sparkline>
              <xm:f>Journal!E250:E250</xm:f>
              <xm:sqref>F248</xm:sqref>
            </x14:sparkline>
            <x14:sparkline>
              <xm:f>Journal!E251:E251</xm:f>
              <xm:sqref>F249</xm:sqref>
            </x14:sparkline>
            <x14:sparkline>
              <xm:f>Journal!E252:E252</xm:f>
              <xm:sqref>F250</xm:sqref>
            </x14:sparkline>
            <x14:sparkline>
              <xm:f>Journal!E253:E253</xm:f>
              <xm:sqref>F251</xm:sqref>
            </x14:sparkline>
            <x14:sparkline>
              <xm:f>Journal!E254:E254</xm:f>
              <xm:sqref>F252</xm:sqref>
            </x14:sparkline>
            <x14:sparkline>
              <xm:f>Journal!E255:E255</xm:f>
              <xm:sqref>F253</xm:sqref>
            </x14:sparkline>
            <x14:sparkline>
              <xm:f>Journal!E256:E256</xm:f>
              <xm:sqref>F254</xm:sqref>
            </x14:sparkline>
            <x14:sparkline>
              <xm:f>Journal!E257:E257</xm:f>
              <xm:sqref>F255</xm:sqref>
            </x14:sparkline>
            <x14:sparkline>
              <xm:f>Journal!E258:E258</xm:f>
              <xm:sqref>F256</xm:sqref>
            </x14:sparkline>
            <x14:sparkline>
              <xm:f>Journal!E259:E259</xm:f>
              <xm:sqref>F257</xm:sqref>
            </x14:sparkline>
            <x14:sparkline>
              <xm:f>Journal!E260:E260</xm:f>
              <xm:sqref>F258</xm:sqref>
            </x14:sparkline>
            <x14:sparkline>
              <xm:f>Journal!E261:E261</xm:f>
              <xm:sqref>F259</xm:sqref>
            </x14:sparkline>
            <x14:sparkline>
              <xm:f>Journal!E262:E262</xm:f>
              <xm:sqref>F260</xm:sqref>
            </x14:sparkline>
            <x14:sparkline>
              <xm:f>Journal!E263:E263</xm:f>
              <xm:sqref>F261</xm:sqref>
            </x14:sparkline>
            <x14:sparkline>
              <xm:f>Journal!E264:E264</xm:f>
              <xm:sqref>F262</xm:sqref>
            </x14:sparkline>
            <x14:sparkline>
              <xm:f>Journal!E265:E265</xm:f>
              <xm:sqref>F263</xm:sqref>
            </x14:sparkline>
            <x14:sparkline>
              <xm:f>Journal!E266:E266</xm:f>
              <xm:sqref>F264</xm:sqref>
            </x14:sparkline>
            <x14:sparkline>
              <xm:f>Journal!E267:E267</xm:f>
              <xm:sqref>F265</xm:sqref>
            </x14:sparkline>
            <x14:sparkline>
              <xm:f>Journal!E268:E268</xm:f>
              <xm:sqref>F266</xm:sqref>
            </x14:sparkline>
            <x14:sparkline>
              <xm:f>Journal!E269:E269</xm:f>
              <xm:sqref>F267</xm:sqref>
            </x14:sparkline>
            <x14:sparkline>
              <xm:f>Journal!E270:E270</xm:f>
              <xm:sqref>F268</xm:sqref>
            </x14:sparkline>
            <x14:sparkline>
              <xm:f>Journal!E271:E271</xm:f>
              <xm:sqref>F269</xm:sqref>
            </x14:sparkline>
            <x14:sparkline>
              <xm:f>Journal!E272:E272</xm:f>
              <xm:sqref>F270</xm:sqref>
            </x14:sparkline>
            <x14:sparkline>
              <xm:f>Journal!E273:E273</xm:f>
              <xm:sqref>F271</xm:sqref>
            </x14:sparkline>
            <x14:sparkline>
              <xm:f>Journal!E274:E274</xm:f>
              <xm:sqref>F272</xm:sqref>
            </x14:sparkline>
            <x14:sparkline>
              <xm:f>Journal!E275:E275</xm:f>
              <xm:sqref>F273</xm:sqref>
            </x14:sparkline>
            <x14:sparkline>
              <xm:f>Journal!E276:E276</xm:f>
              <xm:sqref>F274</xm:sqref>
            </x14:sparkline>
            <x14:sparkline>
              <xm:f>Journal!E277:E277</xm:f>
              <xm:sqref>F275</xm:sqref>
            </x14:sparkline>
            <x14:sparkline>
              <xm:f>Journal!E278:E278</xm:f>
              <xm:sqref>F276</xm:sqref>
            </x14:sparkline>
            <x14:sparkline>
              <xm:f>Journal!E279:E279</xm:f>
              <xm:sqref>F277</xm:sqref>
            </x14:sparkline>
            <x14:sparkline>
              <xm:f>Journal!E280:E280</xm:f>
              <xm:sqref>F278</xm:sqref>
            </x14:sparkline>
            <x14:sparkline>
              <xm:f>Journal!E281:E281</xm:f>
              <xm:sqref>F279</xm:sqref>
            </x14:sparkline>
            <x14:sparkline>
              <xm:f>Journal!E282:E282</xm:f>
              <xm:sqref>F280</xm:sqref>
            </x14:sparkline>
            <x14:sparkline>
              <xm:f>Journal!E283:E283</xm:f>
              <xm:sqref>F281</xm:sqref>
            </x14:sparkline>
            <x14:sparkline>
              <xm:f>Journal!E284:E284</xm:f>
              <xm:sqref>F282</xm:sqref>
            </x14:sparkline>
            <x14:sparkline>
              <xm:f>Journal!E285:E285</xm:f>
              <xm:sqref>F283</xm:sqref>
            </x14:sparkline>
            <x14:sparkline>
              <xm:f>Journal!E286:E286</xm:f>
              <xm:sqref>F284</xm:sqref>
            </x14:sparkline>
            <x14:sparkline>
              <xm:f>Journal!E287:E287</xm:f>
              <xm:sqref>F285</xm:sqref>
            </x14:sparkline>
            <x14:sparkline>
              <xm:f>Journal!E288:E288</xm:f>
              <xm:sqref>F286</xm:sqref>
            </x14:sparkline>
            <x14:sparkline>
              <xm:f>Journal!E289:E289</xm:f>
              <xm:sqref>F287</xm:sqref>
            </x14:sparkline>
            <x14:sparkline>
              <xm:f>Journal!E290:E290</xm:f>
              <xm:sqref>F288</xm:sqref>
            </x14:sparkline>
            <x14:sparkline>
              <xm:f>Journal!E291:E291</xm:f>
              <xm:sqref>F289</xm:sqref>
            </x14:sparkline>
            <x14:sparkline>
              <xm:f>Journal!E292:E292</xm:f>
              <xm:sqref>F290</xm:sqref>
            </x14:sparkline>
            <x14:sparkline>
              <xm:f>Journal!E293:E293</xm:f>
              <xm:sqref>F291</xm:sqref>
            </x14:sparkline>
            <x14:sparkline>
              <xm:f>Journal!E294:E294</xm:f>
              <xm:sqref>F292</xm:sqref>
            </x14:sparkline>
            <x14:sparkline>
              <xm:f>Journal!E295:E295</xm:f>
              <xm:sqref>F293</xm:sqref>
            </x14:sparkline>
            <x14:sparkline>
              <xm:f>Journal!E296:E296</xm:f>
              <xm:sqref>F294</xm:sqref>
            </x14:sparkline>
            <x14:sparkline>
              <xm:f>Journal!E297:E297</xm:f>
              <xm:sqref>F295</xm:sqref>
            </x14:sparkline>
            <x14:sparkline>
              <xm:f>Journal!E298:E298</xm:f>
              <xm:sqref>F296</xm:sqref>
            </x14:sparkline>
            <x14:sparkline>
              <xm:f>Journal!E299:E299</xm:f>
              <xm:sqref>F297</xm:sqref>
            </x14:sparkline>
            <x14:sparkline>
              <xm:f>Journal!E300:E300</xm:f>
              <xm:sqref>F298</xm:sqref>
            </x14:sparkline>
            <x14:sparkline>
              <xm:f>Journal!E301:E301</xm:f>
              <xm:sqref>F299</xm:sqref>
            </x14:sparkline>
            <x14:sparkline>
              <xm:f>Journal!E302:E302</xm:f>
              <xm:sqref>F300</xm:sqref>
            </x14:sparkline>
            <x14:sparkline>
              <xm:f>Journal!E303:E303</xm:f>
              <xm:sqref>F301</xm:sqref>
            </x14:sparkline>
            <x14:sparkline>
              <xm:f>Journal!E304:E304</xm:f>
              <xm:sqref>F302</xm:sqref>
            </x14:sparkline>
            <x14:sparkline>
              <xm:f>Journal!E305:E305</xm:f>
              <xm:sqref>F303</xm:sqref>
            </x14:sparkline>
            <x14:sparkline>
              <xm:f>Journal!E306:E306</xm:f>
              <xm:sqref>F304</xm:sqref>
            </x14:sparkline>
            <x14:sparkline>
              <xm:f>Journal!E307:E307</xm:f>
              <xm:sqref>F305</xm:sqref>
            </x14:sparkline>
            <x14:sparkline>
              <xm:f>Journal!E308:E308</xm:f>
              <xm:sqref>F306</xm:sqref>
            </x14:sparkline>
            <x14:sparkline>
              <xm:f>Journal!E309:E309</xm:f>
              <xm:sqref>F307</xm:sqref>
            </x14:sparkline>
            <x14:sparkline>
              <xm:f>Journal!E310:E310</xm:f>
              <xm:sqref>F308</xm:sqref>
            </x14:sparkline>
            <x14:sparkline>
              <xm:f>Journal!E311:E311</xm:f>
              <xm:sqref>F309</xm:sqref>
            </x14:sparkline>
            <x14:sparkline>
              <xm:f>Journal!E312:E312</xm:f>
              <xm:sqref>F310</xm:sqref>
            </x14:sparkline>
            <x14:sparkline>
              <xm:f>Journal!E313:E313</xm:f>
              <xm:sqref>F311</xm:sqref>
            </x14:sparkline>
            <x14:sparkline>
              <xm:f>Journal!E314:E314</xm:f>
              <xm:sqref>F312</xm:sqref>
            </x14:sparkline>
            <x14:sparkline>
              <xm:f>Journal!E315:E315</xm:f>
              <xm:sqref>F313</xm:sqref>
            </x14:sparkline>
            <x14:sparkline>
              <xm:f>Journal!E316:E316</xm:f>
              <xm:sqref>F314</xm:sqref>
            </x14:sparkline>
            <x14:sparkline>
              <xm:f>Journal!E317:E317</xm:f>
              <xm:sqref>F315</xm:sqref>
            </x14:sparkline>
            <x14:sparkline>
              <xm:f>Journal!E318:E318</xm:f>
              <xm:sqref>F316</xm:sqref>
            </x14:sparkline>
            <x14:sparkline>
              <xm:f>Journal!E319:E319</xm:f>
              <xm:sqref>F317</xm:sqref>
            </x14:sparkline>
            <x14:sparkline>
              <xm:f>Journal!E320:E320</xm:f>
              <xm:sqref>F318</xm:sqref>
            </x14:sparkline>
            <x14:sparkline>
              <xm:f>Journal!E321:E321</xm:f>
              <xm:sqref>F319</xm:sqref>
            </x14:sparkline>
            <x14:sparkline>
              <xm:f>Journal!E322:E322</xm:f>
              <xm:sqref>F320</xm:sqref>
            </x14:sparkline>
            <x14:sparkline>
              <xm:f>Journal!E323:E323</xm:f>
              <xm:sqref>F321</xm:sqref>
            </x14:sparkline>
            <x14:sparkline>
              <xm:f>Journal!E324:E324</xm:f>
              <xm:sqref>F322</xm:sqref>
            </x14:sparkline>
            <x14:sparkline>
              <xm:f>Journal!E325:E325</xm:f>
              <xm:sqref>F323</xm:sqref>
            </x14:sparkline>
            <x14:sparkline>
              <xm:f>Journal!E326:E326</xm:f>
              <xm:sqref>F324</xm:sqref>
            </x14:sparkline>
            <x14:sparkline>
              <xm:f>Journal!E327:E327</xm:f>
              <xm:sqref>F325</xm:sqref>
            </x14:sparkline>
            <x14:sparkline>
              <xm:f>Journal!E328:E328</xm:f>
              <xm:sqref>F326</xm:sqref>
            </x14:sparkline>
            <x14:sparkline>
              <xm:f>Journal!E329:E329</xm:f>
              <xm:sqref>F327</xm:sqref>
            </x14:sparkline>
            <x14:sparkline>
              <xm:f>Journal!E330:E330</xm:f>
              <xm:sqref>F328</xm:sqref>
            </x14:sparkline>
            <x14:sparkline>
              <xm:f>Journal!E331:E331</xm:f>
              <xm:sqref>F329</xm:sqref>
            </x14:sparkline>
            <x14:sparkline>
              <xm:f>Journal!E332:E332</xm:f>
              <xm:sqref>F330</xm:sqref>
            </x14:sparkline>
            <x14:sparkline>
              <xm:f>Journal!E333:E333</xm:f>
              <xm:sqref>F331</xm:sqref>
            </x14:sparkline>
            <x14:sparkline>
              <xm:f>Journal!E334:E334</xm:f>
              <xm:sqref>F332</xm:sqref>
            </x14:sparkline>
            <x14:sparkline>
              <xm:f>Journal!E335:E335</xm:f>
              <xm:sqref>F333</xm:sqref>
            </x14:sparkline>
            <x14:sparkline>
              <xm:f>Journal!E336:E336</xm:f>
              <xm:sqref>F334</xm:sqref>
            </x14:sparkline>
            <x14:sparkline>
              <xm:f>Journal!E337:E337</xm:f>
              <xm:sqref>F335</xm:sqref>
            </x14:sparkline>
            <x14:sparkline>
              <xm:f>Journal!E338:E338</xm:f>
              <xm:sqref>F336</xm:sqref>
            </x14:sparkline>
            <x14:sparkline>
              <xm:f>Journal!E339:E339</xm:f>
              <xm:sqref>F337</xm:sqref>
            </x14:sparkline>
            <x14:sparkline>
              <xm:f>Journal!E340:E340</xm:f>
              <xm:sqref>F338</xm:sqref>
            </x14:sparkline>
            <x14:sparkline>
              <xm:f>Journal!E341:E341</xm:f>
              <xm:sqref>F339</xm:sqref>
            </x14:sparkline>
            <x14:sparkline>
              <xm:f>Journal!E342:E342</xm:f>
              <xm:sqref>F340</xm:sqref>
            </x14:sparkline>
            <x14:sparkline>
              <xm:f>Journal!E343:E343</xm:f>
              <xm:sqref>F341</xm:sqref>
            </x14:sparkline>
            <x14:sparkline>
              <xm:f>Journal!E344:E344</xm:f>
              <xm:sqref>F342</xm:sqref>
            </x14:sparkline>
            <x14:sparkline>
              <xm:f>Journal!E345:E345</xm:f>
              <xm:sqref>F343</xm:sqref>
            </x14:sparkline>
            <x14:sparkline>
              <xm:f>Journal!E346:E346</xm:f>
              <xm:sqref>F344</xm:sqref>
            </x14:sparkline>
            <x14:sparkline>
              <xm:f>Journal!E347:E347</xm:f>
              <xm:sqref>F345</xm:sqref>
            </x14:sparkline>
            <x14:sparkline>
              <xm:f>Journal!E348:E348</xm:f>
              <xm:sqref>F346</xm:sqref>
            </x14:sparkline>
            <x14:sparkline>
              <xm:f>Journal!E349:E349</xm:f>
              <xm:sqref>F347</xm:sqref>
            </x14:sparkline>
            <x14:sparkline>
              <xm:f>Journal!E350:E350</xm:f>
              <xm:sqref>F348</xm:sqref>
            </x14:sparkline>
            <x14:sparkline>
              <xm:f>Journal!E351:E351</xm:f>
              <xm:sqref>F349</xm:sqref>
            </x14:sparkline>
            <x14:sparkline>
              <xm:f>Journal!E352:E352</xm:f>
              <xm:sqref>F350</xm:sqref>
            </x14:sparkline>
            <x14:sparkline>
              <xm:f>Journal!E353:E353</xm:f>
              <xm:sqref>F351</xm:sqref>
            </x14:sparkline>
            <x14:sparkline>
              <xm:f>Journal!E354:E354</xm:f>
              <xm:sqref>F352</xm:sqref>
            </x14:sparkline>
            <x14:sparkline>
              <xm:f>Journal!E355:E355</xm:f>
              <xm:sqref>F353</xm:sqref>
            </x14:sparkline>
            <x14:sparkline>
              <xm:f>Journal!E356:E356</xm:f>
              <xm:sqref>F354</xm:sqref>
            </x14:sparkline>
            <x14:sparkline>
              <xm:f>Journal!E357:E357</xm:f>
              <xm:sqref>F355</xm:sqref>
            </x14:sparkline>
            <x14:sparkline>
              <xm:f>Journal!E358:E358</xm:f>
              <xm:sqref>F356</xm:sqref>
            </x14:sparkline>
            <x14:sparkline>
              <xm:f>Journal!E359:E359</xm:f>
              <xm:sqref>F357</xm:sqref>
            </x14:sparkline>
            <x14:sparkline>
              <xm:f>Journal!E360:E360</xm:f>
              <xm:sqref>F358</xm:sqref>
            </x14:sparkline>
            <x14:sparkline>
              <xm:f>Journal!E361:E361</xm:f>
              <xm:sqref>F359</xm:sqref>
            </x14:sparkline>
            <x14:sparkline>
              <xm:f>Journal!E362:E362</xm:f>
              <xm:sqref>F360</xm:sqref>
            </x14:sparkline>
            <x14:sparkline>
              <xm:f>Journal!E363:E363</xm:f>
              <xm:sqref>F361</xm:sqref>
            </x14:sparkline>
            <x14:sparkline>
              <xm:f>Journal!E364:E364</xm:f>
              <xm:sqref>F362</xm:sqref>
            </x14:sparkline>
            <x14:sparkline>
              <xm:f>Journal!E365:E365</xm:f>
              <xm:sqref>F363</xm:sqref>
            </x14:sparkline>
            <x14:sparkline>
              <xm:f>Journal!E366:E366</xm:f>
              <xm:sqref>F364</xm:sqref>
            </x14:sparkline>
            <x14:sparkline>
              <xm:f>Journal!E367:E367</xm:f>
              <xm:sqref>F365</xm:sqref>
            </x14:sparkline>
            <x14:sparkline>
              <xm:f>Journal!E368:E368</xm:f>
              <xm:sqref>F366</xm:sqref>
            </x14:sparkline>
            <x14:sparkline>
              <xm:f>Journal!E369:E369</xm:f>
              <xm:sqref>F367</xm:sqref>
            </x14:sparkline>
            <x14:sparkline>
              <xm:f>Journal!E370:E370</xm:f>
              <xm:sqref>F368</xm:sqref>
            </x14:sparkline>
            <x14:sparkline>
              <xm:f>Journal!E371:E371</xm:f>
              <xm:sqref>F369</xm:sqref>
            </x14:sparkline>
            <x14:sparkline>
              <xm:f>Journal!E372:E372</xm:f>
              <xm:sqref>F370</xm:sqref>
            </x14:sparkline>
            <x14:sparkline>
              <xm:f>Journal!E373:E373</xm:f>
              <xm:sqref>F371</xm:sqref>
            </x14:sparkline>
            <x14:sparkline>
              <xm:f>Journal!E374:E374</xm:f>
              <xm:sqref>F372</xm:sqref>
            </x14:sparkline>
            <x14:sparkline>
              <xm:f>Journal!E375:E375</xm:f>
              <xm:sqref>F373</xm:sqref>
            </x14:sparkline>
            <x14:sparkline>
              <xm:f>Journal!E376:E376</xm:f>
              <xm:sqref>F374</xm:sqref>
            </x14:sparkline>
            <x14:sparkline>
              <xm:f>Journal!E377:E377</xm:f>
              <xm:sqref>F375</xm:sqref>
            </x14:sparkline>
            <x14:sparkline>
              <xm:f>Journal!E378:E378</xm:f>
              <xm:sqref>F376</xm:sqref>
            </x14:sparkline>
            <x14:sparkline>
              <xm:f>Journal!E379:E379</xm:f>
              <xm:sqref>F377</xm:sqref>
            </x14:sparkline>
            <x14:sparkline>
              <xm:f>Journal!E380:E380</xm:f>
              <xm:sqref>F378</xm:sqref>
            </x14:sparkline>
            <x14:sparkline>
              <xm:f>Journal!E381:E381</xm:f>
              <xm:sqref>F379</xm:sqref>
            </x14:sparkline>
            <x14:sparkline>
              <xm:f>Journal!E382:E382</xm:f>
              <xm:sqref>F380</xm:sqref>
            </x14:sparkline>
            <x14:sparkline>
              <xm:f>Journal!E383:E383</xm:f>
              <xm:sqref>F381</xm:sqref>
            </x14:sparkline>
            <x14:sparkline>
              <xm:f>Journal!E384:E384</xm:f>
              <xm:sqref>F382</xm:sqref>
            </x14:sparkline>
            <x14:sparkline>
              <xm:f>Journal!E385:E385</xm:f>
              <xm:sqref>F383</xm:sqref>
            </x14:sparkline>
            <x14:sparkline>
              <xm:f>Journal!E386:E386</xm:f>
              <xm:sqref>F384</xm:sqref>
            </x14:sparkline>
            <x14:sparkline>
              <xm:f>Journal!E387:E387</xm:f>
              <xm:sqref>F385</xm:sqref>
            </x14:sparkline>
            <x14:sparkline>
              <xm:f>Journal!E388:E388</xm:f>
              <xm:sqref>F386</xm:sqref>
            </x14:sparkline>
            <x14:sparkline>
              <xm:f>Journal!E389:E389</xm:f>
              <xm:sqref>F387</xm:sqref>
            </x14:sparkline>
            <x14:sparkline>
              <xm:f>Journal!E390:E390</xm:f>
              <xm:sqref>F388</xm:sqref>
            </x14:sparkline>
            <x14:sparkline>
              <xm:f>Journal!E391:E391</xm:f>
              <xm:sqref>F389</xm:sqref>
            </x14:sparkline>
            <x14:sparkline>
              <xm:f>Journal!E392:E392</xm:f>
              <xm:sqref>F390</xm:sqref>
            </x14:sparkline>
            <x14:sparkline>
              <xm:f>Journal!E393:E393</xm:f>
              <xm:sqref>F391</xm:sqref>
            </x14:sparkline>
            <x14:sparkline>
              <xm:f>Journal!E394:E394</xm:f>
              <xm:sqref>F392</xm:sqref>
            </x14:sparkline>
            <x14:sparkline>
              <xm:f>Journal!E395:E395</xm:f>
              <xm:sqref>F393</xm:sqref>
            </x14:sparkline>
            <x14:sparkline>
              <xm:f>Journal!E396:E396</xm:f>
              <xm:sqref>F394</xm:sqref>
            </x14:sparkline>
            <x14:sparkline>
              <xm:f>Journal!E397:E397</xm:f>
              <xm:sqref>F395</xm:sqref>
            </x14:sparkline>
            <x14:sparkline>
              <xm:f>Journal!E398:E398</xm:f>
              <xm:sqref>F396</xm:sqref>
            </x14:sparkline>
            <x14:sparkline>
              <xm:f>Journal!E399:E399</xm:f>
              <xm:sqref>F397</xm:sqref>
            </x14:sparkline>
            <x14:sparkline>
              <xm:f>Journal!E400:E400</xm:f>
              <xm:sqref>F398</xm:sqref>
            </x14:sparkline>
            <x14:sparkline>
              <xm:f>Journal!E401:E401</xm:f>
              <xm:sqref>F399</xm:sqref>
            </x14:sparkline>
            <x14:sparkline>
              <xm:f>Journal!E402:E402</xm:f>
              <xm:sqref>F400</xm:sqref>
            </x14:sparkline>
            <x14:sparkline>
              <xm:f>Journal!E403:E403</xm:f>
              <xm:sqref>F401</xm:sqref>
            </x14:sparkline>
            <x14:sparkline>
              <xm:f>Journal!E404:E404</xm:f>
              <xm:sqref>F402</xm:sqref>
            </x14:sparkline>
            <x14:sparkline>
              <xm:f>Journal!E405:E405</xm:f>
              <xm:sqref>F403</xm:sqref>
            </x14:sparkline>
            <x14:sparkline>
              <xm:f>Journal!E406:E406</xm:f>
              <xm:sqref>F404</xm:sqref>
            </x14:sparkline>
            <x14:sparkline>
              <xm:f>Journal!E407:E407</xm:f>
              <xm:sqref>F405</xm:sqref>
            </x14:sparkline>
            <x14:sparkline>
              <xm:f>Journal!E408:E408</xm:f>
              <xm:sqref>F406</xm:sqref>
            </x14:sparkline>
            <x14:sparkline>
              <xm:f>Journal!E409:E409</xm:f>
              <xm:sqref>F407</xm:sqref>
            </x14:sparkline>
            <x14:sparkline>
              <xm:f>Journal!E410:E410</xm:f>
              <xm:sqref>F408</xm:sqref>
            </x14:sparkline>
            <x14:sparkline>
              <xm:f>Journal!E411:E411</xm:f>
              <xm:sqref>F409</xm:sqref>
            </x14:sparkline>
            <x14:sparkline>
              <xm:f>Journal!E412:E412</xm:f>
              <xm:sqref>F410</xm:sqref>
            </x14:sparkline>
            <x14:sparkline>
              <xm:f>Journal!E413:E413</xm:f>
              <xm:sqref>F411</xm:sqref>
            </x14:sparkline>
            <x14:sparkline>
              <xm:f>Journal!E414:E414</xm:f>
              <xm:sqref>F412</xm:sqref>
            </x14:sparkline>
            <x14:sparkline>
              <xm:f>Journal!E415:E415</xm:f>
              <xm:sqref>F413</xm:sqref>
            </x14:sparkline>
            <x14:sparkline>
              <xm:f>Journal!E416:E416</xm:f>
              <xm:sqref>F414</xm:sqref>
            </x14:sparkline>
            <x14:sparkline>
              <xm:f>Journal!E417:E417</xm:f>
              <xm:sqref>F415</xm:sqref>
            </x14:sparkline>
            <x14:sparkline>
              <xm:f>Journal!E418:E418</xm:f>
              <xm:sqref>F416</xm:sqref>
            </x14:sparkline>
            <x14:sparkline>
              <xm:f>Journal!E419:E419</xm:f>
              <xm:sqref>F417</xm:sqref>
            </x14:sparkline>
            <x14:sparkline>
              <xm:f>Journal!E420:E420</xm:f>
              <xm:sqref>F418</xm:sqref>
            </x14:sparkline>
            <x14:sparkline>
              <xm:f>Journal!E421:E421</xm:f>
              <xm:sqref>F419</xm:sqref>
            </x14:sparkline>
            <x14:sparkline>
              <xm:f>Journal!E422:E422</xm:f>
              <xm:sqref>F420</xm:sqref>
            </x14:sparkline>
            <x14:sparkline>
              <xm:f>Journal!E423:E423</xm:f>
              <xm:sqref>F421</xm:sqref>
            </x14:sparkline>
            <x14:sparkline>
              <xm:f>Journal!E424:E424</xm:f>
              <xm:sqref>F422</xm:sqref>
            </x14:sparkline>
            <x14:sparkline>
              <xm:f>Journal!E425:E425</xm:f>
              <xm:sqref>F423</xm:sqref>
            </x14:sparkline>
            <x14:sparkline>
              <xm:f>Journal!E426:E426</xm:f>
              <xm:sqref>F424</xm:sqref>
            </x14:sparkline>
            <x14:sparkline>
              <xm:f>Journal!E427:E427</xm:f>
              <xm:sqref>F425</xm:sqref>
            </x14:sparkline>
            <x14:sparkline>
              <xm:f>Journal!E428:E428</xm:f>
              <xm:sqref>F426</xm:sqref>
            </x14:sparkline>
            <x14:sparkline>
              <xm:f>Journal!E429:E429</xm:f>
              <xm:sqref>F427</xm:sqref>
            </x14:sparkline>
            <x14:sparkline>
              <xm:f>Journal!E430:E430</xm:f>
              <xm:sqref>F428</xm:sqref>
            </x14:sparkline>
            <x14:sparkline>
              <xm:f>Journal!E431:E431</xm:f>
              <xm:sqref>F429</xm:sqref>
            </x14:sparkline>
            <x14:sparkline>
              <xm:f>Journal!E432:E432</xm:f>
              <xm:sqref>F430</xm:sqref>
            </x14:sparkline>
            <x14:sparkline>
              <xm:f>Journal!E433:E433</xm:f>
              <xm:sqref>F431</xm:sqref>
            </x14:sparkline>
            <x14:sparkline>
              <xm:f>Journal!E434:E434</xm:f>
              <xm:sqref>F432</xm:sqref>
            </x14:sparkline>
            <x14:sparkline>
              <xm:f>Journal!E435:E435</xm:f>
              <xm:sqref>F433</xm:sqref>
            </x14:sparkline>
            <x14:sparkline>
              <xm:f>Journal!E436:E436</xm:f>
              <xm:sqref>F434</xm:sqref>
            </x14:sparkline>
            <x14:sparkline>
              <xm:f>Journal!E437:E437</xm:f>
              <xm:sqref>F435</xm:sqref>
            </x14:sparkline>
            <x14:sparkline>
              <xm:f>Journal!E438:E438</xm:f>
              <xm:sqref>F436</xm:sqref>
            </x14:sparkline>
            <x14:sparkline>
              <xm:f>Journal!E439:E439</xm:f>
              <xm:sqref>F437</xm:sqref>
            </x14:sparkline>
            <x14:sparkline>
              <xm:f>Journal!E440:E440</xm:f>
              <xm:sqref>F438</xm:sqref>
            </x14:sparkline>
            <x14:sparkline>
              <xm:f>Journal!E441:E441</xm:f>
              <xm:sqref>F439</xm:sqref>
            </x14:sparkline>
            <x14:sparkline>
              <xm:f>Journal!E442:E442</xm:f>
              <xm:sqref>F440</xm:sqref>
            </x14:sparkline>
            <x14:sparkline>
              <xm:f>Journal!E443:E443</xm:f>
              <xm:sqref>F441</xm:sqref>
            </x14:sparkline>
            <x14:sparkline>
              <xm:f>Journal!E444:E444</xm:f>
              <xm:sqref>F442</xm:sqref>
            </x14:sparkline>
            <x14:sparkline>
              <xm:f>Journal!E445:E445</xm:f>
              <xm:sqref>F443</xm:sqref>
            </x14:sparkline>
            <x14:sparkline>
              <xm:f>Journal!E446:E446</xm:f>
              <xm:sqref>F444</xm:sqref>
            </x14:sparkline>
            <x14:sparkline>
              <xm:f>Journal!E447:E447</xm:f>
              <xm:sqref>F445</xm:sqref>
            </x14:sparkline>
            <x14:sparkline>
              <xm:f>Journal!E448:E448</xm:f>
              <xm:sqref>F446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 tint="4.9989318521683403E-2"/>
  </sheetPr>
  <dimension ref="B2:L26"/>
  <sheetViews>
    <sheetView showGridLines="0" workbookViewId="0">
      <selection activeCell="Q32" sqref="Q32"/>
    </sheetView>
  </sheetViews>
  <sheetFormatPr baseColWidth="10" defaultRowHeight="12.75" x14ac:dyDescent="0.2"/>
  <cols>
    <col min="3" max="3" width="1" customWidth="1"/>
    <col min="5" max="5" width="1" customWidth="1"/>
    <col min="6" max="6" width="18.7109375" bestFit="1" customWidth="1"/>
    <col min="7" max="7" width="1" customWidth="1"/>
    <col min="8" max="8" width="16.7109375" bestFit="1" customWidth="1"/>
    <col min="9" max="9" width="1" customWidth="1"/>
    <col min="10" max="10" width="34.28515625" bestFit="1" customWidth="1"/>
    <col min="11" max="11" width="1" customWidth="1"/>
    <col min="12" max="12" width="13.85546875" bestFit="1" customWidth="1"/>
    <col min="14" max="14" width="4.140625" customWidth="1"/>
  </cols>
  <sheetData>
    <row r="2" spans="2:12" ht="55.5" customHeight="1" thickBot="1" x14ac:dyDescent="0.25"/>
    <row r="3" spans="2:12" ht="20.25" customHeight="1" thickTop="1" x14ac:dyDescent="0.2">
      <c r="B3" s="69" t="s">
        <v>18</v>
      </c>
      <c r="C3" s="52"/>
      <c r="D3" s="58" t="s">
        <v>87</v>
      </c>
      <c r="E3" s="52"/>
      <c r="F3" s="56" t="s">
        <v>88</v>
      </c>
      <c r="G3" s="52"/>
      <c r="H3" s="54" t="s">
        <v>89</v>
      </c>
      <c r="I3" s="52"/>
      <c r="J3" s="55" t="s">
        <v>90</v>
      </c>
      <c r="K3" s="52"/>
      <c r="L3" s="53" t="s">
        <v>91</v>
      </c>
    </row>
    <row r="4" spans="2:12" ht="13.5" thickBot="1" x14ac:dyDescent="0.25">
      <c r="B4" s="74"/>
    </row>
    <row r="5" spans="2:12" ht="33.75" customHeight="1" thickTop="1" thickBot="1" x14ac:dyDescent="0.25">
      <c r="B5" s="223" t="s">
        <v>92</v>
      </c>
      <c r="C5" s="224"/>
      <c r="D5" s="224"/>
      <c r="E5" s="224"/>
      <c r="F5" s="224"/>
      <c r="G5" s="224"/>
      <c r="H5" s="224"/>
      <c r="I5" s="224"/>
      <c r="J5" s="224"/>
      <c r="K5" s="224"/>
      <c r="L5" s="225"/>
    </row>
    <row r="6" spans="2:12" ht="33" customHeight="1" thickTop="1" thickBot="1" x14ac:dyDescent="0.25"/>
    <row r="7" spans="2:12" ht="20.25" customHeight="1" thickTop="1" x14ac:dyDescent="0.2">
      <c r="B7" s="57" t="s">
        <v>18</v>
      </c>
      <c r="C7" s="52"/>
      <c r="D7" s="70" t="s">
        <v>87</v>
      </c>
      <c r="E7" s="52"/>
      <c r="F7" s="56" t="s">
        <v>88</v>
      </c>
      <c r="G7" s="52"/>
      <c r="H7" s="54" t="s">
        <v>89</v>
      </c>
      <c r="I7" s="52"/>
      <c r="J7" s="55" t="s">
        <v>90</v>
      </c>
      <c r="K7" s="52"/>
      <c r="L7" s="53" t="s">
        <v>91</v>
      </c>
    </row>
    <row r="8" spans="2:12" ht="13.5" thickBot="1" x14ac:dyDescent="0.25">
      <c r="B8" s="59"/>
      <c r="C8" s="59"/>
      <c r="D8" s="75"/>
      <c r="E8" s="59"/>
      <c r="F8" s="59"/>
      <c r="G8" s="59"/>
      <c r="H8" s="59"/>
      <c r="I8" s="59"/>
      <c r="J8" s="59"/>
      <c r="K8" s="59"/>
      <c r="L8" s="59"/>
    </row>
    <row r="9" spans="2:12" ht="33.75" customHeight="1" thickTop="1" thickBot="1" x14ac:dyDescent="0.25">
      <c r="B9" s="76" t="s">
        <v>93</v>
      </c>
      <c r="C9" s="77"/>
      <c r="D9" s="78"/>
      <c r="E9" s="77"/>
      <c r="F9" s="77"/>
      <c r="G9" s="77"/>
      <c r="H9" s="77"/>
      <c r="I9" s="77"/>
      <c r="J9" s="77"/>
      <c r="K9" s="77"/>
      <c r="L9" s="79"/>
    </row>
    <row r="10" spans="2:12" ht="33" customHeight="1" thickTop="1" thickBot="1" x14ac:dyDescent="0.25"/>
    <row r="11" spans="2:12" ht="20.25" customHeight="1" thickTop="1" x14ac:dyDescent="0.2">
      <c r="B11" s="60" t="s">
        <v>18</v>
      </c>
      <c r="C11" s="61"/>
      <c r="D11" s="62" t="s">
        <v>87</v>
      </c>
      <c r="E11" s="61"/>
      <c r="F11" s="67" t="s">
        <v>88</v>
      </c>
      <c r="G11" s="61"/>
      <c r="H11" s="64" t="s">
        <v>89</v>
      </c>
      <c r="I11" s="61"/>
      <c r="J11" s="65" t="s">
        <v>90</v>
      </c>
      <c r="K11" s="61"/>
      <c r="L11" s="66" t="s">
        <v>91</v>
      </c>
    </row>
    <row r="12" spans="2:12" ht="13.5" thickBot="1" x14ac:dyDescent="0.25">
      <c r="B12" s="59"/>
      <c r="C12" s="59"/>
      <c r="D12" s="59"/>
      <c r="E12" s="59"/>
      <c r="F12" s="80"/>
      <c r="G12" s="59"/>
      <c r="H12" s="59"/>
      <c r="I12" s="59"/>
      <c r="J12" s="59"/>
      <c r="K12" s="59"/>
      <c r="L12" s="59"/>
    </row>
    <row r="13" spans="2:12" ht="33.75" customHeight="1" thickTop="1" thickBot="1" x14ac:dyDescent="0.25">
      <c r="B13" s="81" t="s">
        <v>95</v>
      </c>
      <c r="C13" s="82"/>
      <c r="D13" s="82"/>
      <c r="E13" s="82"/>
      <c r="F13" s="83"/>
      <c r="G13" s="82"/>
      <c r="H13" s="84"/>
      <c r="I13" s="85"/>
      <c r="J13" s="85"/>
      <c r="K13" s="85"/>
      <c r="L13" s="86"/>
    </row>
    <row r="14" spans="2:12" ht="33" customHeight="1" thickTop="1" thickBot="1" x14ac:dyDescent="0.25"/>
    <row r="15" spans="2:12" ht="20.25" customHeight="1" thickTop="1" x14ac:dyDescent="0.2">
      <c r="B15" s="60" t="s">
        <v>18</v>
      </c>
      <c r="C15" s="61"/>
      <c r="D15" s="62" t="s">
        <v>87</v>
      </c>
      <c r="E15" s="61"/>
      <c r="F15" s="63" t="s">
        <v>88</v>
      </c>
      <c r="G15" s="61"/>
      <c r="H15" s="68" t="s">
        <v>89</v>
      </c>
      <c r="I15" s="61"/>
      <c r="J15" s="65" t="s">
        <v>90</v>
      </c>
      <c r="K15" s="61"/>
      <c r="L15" s="66" t="s">
        <v>91</v>
      </c>
    </row>
    <row r="16" spans="2:12" ht="13.5" thickBot="1" x14ac:dyDescent="0.25">
      <c r="B16" s="59"/>
      <c r="C16" s="59"/>
      <c r="D16" s="59"/>
      <c r="E16" s="59"/>
      <c r="F16" s="59"/>
      <c r="G16" s="59"/>
      <c r="H16" s="87"/>
      <c r="I16" s="59"/>
      <c r="J16" s="59"/>
      <c r="K16" s="59"/>
      <c r="L16" s="59"/>
    </row>
    <row r="17" spans="2:12" ht="33.75" customHeight="1" thickTop="1" thickBot="1" x14ac:dyDescent="0.25">
      <c r="B17" s="88" t="s">
        <v>94</v>
      </c>
      <c r="C17" s="89"/>
      <c r="D17" s="89"/>
      <c r="E17" s="89"/>
      <c r="F17" s="89"/>
      <c r="G17" s="89"/>
      <c r="H17" s="90"/>
      <c r="I17" s="91"/>
      <c r="J17" s="91"/>
      <c r="K17" s="91"/>
      <c r="L17" s="92"/>
    </row>
    <row r="18" spans="2:12" ht="33" customHeight="1" thickTop="1" thickBot="1" x14ac:dyDescent="0.25"/>
    <row r="19" spans="2:12" ht="20.25" customHeight="1" thickTop="1" x14ac:dyDescent="0.2">
      <c r="B19" s="60" t="s">
        <v>18</v>
      </c>
      <c r="C19" s="61"/>
      <c r="D19" s="62" t="s">
        <v>87</v>
      </c>
      <c r="E19" s="61"/>
      <c r="F19" s="63" t="s">
        <v>88</v>
      </c>
      <c r="G19" s="61"/>
      <c r="H19" s="71" t="s">
        <v>89</v>
      </c>
      <c r="I19" s="61"/>
      <c r="J19" s="101" t="s">
        <v>90</v>
      </c>
      <c r="K19" s="61"/>
      <c r="L19" s="66" t="s">
        <v>91</v>
      </c>
    </row>
    <row r="20" spans="2:12" ht="13.5" thickBot="1" x14ac:dyDescent="0.25">
      <c r="B20" s="59"/>
      <c r="C20" s="59"/>
      <c r="D20" s="59"/>
      <c r="E20" s="59"/>
      <c r="F20" s="59"/>
      <c r="G20" s="59"/>
      <c r="H20" s="59"/>
      <c r="I20" s="59"/>
      <c r="J20" s="105"/>
      <c r="K20" s="59"/>
      <c r="L20" s="59"/>
    </row>
    <row r="21" spans="2:12" ht="33.75" customHeight="1" thickTop="1" thickBot="1" x14ac:dyDescent="0.25">
      <c r="B21" s="99" t="s">
        <v>96</v>
      </c>
      <c r="C21" s="100"/>
      <c r="D21" s="100"/>
      <c r="E21" s="100"/>
      <c r="F21" s="100"/>
      <c r="G21" s="100"/>
      <c r="H21" s="100"/>
      <c r="I21" s="100"/>
      <c r="J21" s="104"/>
      <c r="K21" s="103"/>
      <c r="L21" s="102"/>
    </row>
    <row r="22" spans="2:12" ht="33" customHeight="1" thickTop="1" thickBot="1" x14ac:dyDescent="0.25"/>
    <row r="23" spans="2:12" ht="20.25" customHeight="1" thickTop="1" x14ac:dyDescent="0.2">
      <c r="B23" s="60" t="s">
        <v>18</v>
      </c>
      <c r="C23" s="61"/>
      <c r="D23" s="62" t="s">
        <v>87</v>
      </c>
      <c r="E23" s="61"/>
      <c r="F23" s="63" t="s">
        <v>88</v>
      </c>
      <c r="G23" s="61"/>
      <c r="H23" s="71" t="s">
        <v>89</v>
      </c>
      <c r="I23" s="61"/>
      <c r="J23" s="72" t="s">
        <v>90</v>
      </c>
      <c r="K23" s="61"/>
      <c r="L23" s="73" t="s">
        <v>91</v>
      </c>
    </row>
    <row r="24" spans="2:12" ht="13.5" thickBot="1" x14ac:dyDescent="0.25"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93"/>
    </row>
    <row r="25" spans="2:12" ht="33.75" customHeight="1" thickTop="1" thickBot="1" x14ac:dyDescent="0.25">
      <c r="B25" s="94" t="s">
        <v>97</v>
      </c>
      <c r="C25" s="95"/>
      <c r="D25" s="95"/>
      <c r="E25" s="95"/>
      <c r="F25" s="95"/>
      <c r="G25" s="95"/>
      <c r="H25" s="95"/>
      <c r="I25" s="95"/>
      <c r="J25" s="96"/>
      <c r="K25" s="97"/>
      <c r="L25" s="98"/>
    </row>
    <row r="26" spans="2:12" ht="13.5" thickTop="1" x14ac:dyDescent="0.2"/>
  </sheetData>
  <mergeCells count="1">
    <mergeCell ref="B5:L5"/>
  </mergeCells>
  <printOptions horizontalCentered="1" verticalCentered="1"/>
  <pageMargins left="0" right="0" top="0" bottom="0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Stock</vt:lpstr>
      <vt:lpstr>Journal</vt:lpstr>
      <vt:lpstr>Explication feuilles</vt:lpstr>
      <vt:lpstr>VS</vt:lpstr>
      <vt:lpstr>'Explication feuilles'!Zone_d_impression</vt:lpstr>
      <vt:lpstr>Journal!Zone_d_impression</vt:lpstr>
      <vt:lpstr>Stock!Zone_d_impression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PAB</cp:lastModifiedBy>
  <cp:revision>1</cp:revision>
  <cp:lastPrinted>2014-12-11T15:17:58Z</cp:lastPrinted>
  <dcterms:created xsi:type="dcterms:W3CDTF">2006-02-01T13:09:38Z</dcterms:created>
  <dcterms:modified xsi:type="dcterms:W3CDTF">2014-12-12T09:05:27Z</dcterms:modified>
</cp:coreProperties>
</file>