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ave BPA 23.3.06\BPA\Comptes\2025 - Comptes\RAIFFEISEN 2025\"/>
    </mc:Choice>
  </mc:AlternateContent>
  <xr:revisionPtr revIDLastSave="0" documentId="13_ncr:1_{729C724C-66D2-4337-89A1-B37EAFF12C7C}" xr6:coauthVersionLast="47" xr6:coauthVersionMax="47" xr10:uidLastSave="{00000000-0000-0000-0000-000000000000}"/>
  <bookViews>
    <workbookView minimized="1" xWindow="1905" yWindow="405" windowWidth="11940" windowHeight="16140" firstSheet="1" activeTab="1" xr2:uid="{A044DFA4-F422-49A4-8CFC-1E53E51978E5}"/>
    <workbookView xWindow="-120" yWindow="-120" windowWidth="29040" windowHeight="16440" firstSheet="1" activeTab="1" xr2:uid="{B2B00F84-24B0-405D-98BB-DC868721ADA7}"/>
    <workbookView xWindow="28680" yWindow="-120" windowWidth="29040" windowHeight="16440" firstSheet="1" activeTab="2" xr2:uid="{443559A4-31F7-4A83-885F-004B0EB2F379}"/>
  </bookViews>
  <sheets>
    <sheet name="Compte immobilier 2023" sheetId="3" r:id="rId1"/>
    <sheet name="Compte sociétaire 2025" sheetId="4" r:id="rId2"/>
    <sheet name="Banana" sheetId="13" r:id="rId3"/>
  </sheets>
  <externalReferences>
    <externalReference r:id="rId4"/>
    <externalReference r:id="rId5"/>
  </externalReferences>
  <definedNames>
    <definedName name="_xlnm._FilterDatabase" localSheetId="0" hidden="1">'Compte immobilier 2023'!$C$11:$M$38</definedName>
    <definedName name="_xlnm._FilterDatabase" localSheetId="1" hidden="1">'Compte sociétaire 2025'!$C$11:$M$74</definedName>
    <definedName name="_xlnm.Print_Titles" localSheetId="0">'Compte immobilier 2023'!$5:$9</definedName>
    <definedName name="_xlnm.Print_Titles" localSheetId="1">'Compte sociétaire 2025'!$5:$9</definedName>
    <definedName name="_xlnm.Print_Area" localSheetId="0">'Compte immobilier 2023'!$B$5:$I$38</definedName>
    <definedName name="_xlnm.Print_Area" localSheetId="1">'Compte sociétaire 2025'!$B$5:$I$74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" i="13" l="1"/>
  <c r="D3" i="13"/>
  <c r="H5" i="4" l="1"/>
  <c r="H58" i="4" l="1"/>
  <c r="H59" i="4"/>
  <c r="H60" i="4"/>
  <c r="H61" i="4"/>
  <c r="H62" i="4"/>
  <c r="H63" i="4"/>
  <c r="H64" i="4"/>
  <c r="H65" i="4"/>
  <c r="H66" i="4"/>
  <c r="H67" i="4"/>
  <c r="G71" i="4"/>
  <c r="H7" i="4" s="1"/>
  <c r="H13" i="4"/>
  <c r="H14" i="3"/>
  <c r="H6" i="3"/>
  <c r="H5" i="3"/>
  <c r="H13" i="3" s="1"/>
  <c r="H69" i="4" l="1"/>
  <c r="H74" i="4" s="1"/>
  <c r="G35" i="3"/>
  <c r="H7" i="3" s="1"/>
  <c r="H9" i="3" s="1"/>
  <c r="F34" i="3"/>
  <c r="F70" i="4"/>
  <c r="H14" i="4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41" i="4" s="1"/>
  <c r="H42" i="4" s="1"/>
  <c r="H43" i="4" s="1"/>
  <c r="H44" i="4" s="1"/>
  <c r="H45" i="4" s="1"/>
  <c r="H46" i="4" s="1"/>
  <c r="H47" i="4" s="1"/>
  <c r="H48" i="4" s="1"/>
  <c r="H49" i="4" s="1"/>
  <c r="H50" i="4" s="1"/>
  <c r="H51" i="4" s="1"/>
  <c r="H52" i="4" s="1"/>
  <c r="H53" i="4" s="1"/>
  <c r="H54" i="4" s="1"/>
  <c r="H55" i="4" s="1"/>
  <c r="H56" i="4" s="1"/>
  <c r="H57" i="4" s="1"/>
  <c r="P5" i="3"/>
  <c r="H6" i="4" l="1"/>
  <c r="H9" i="4" s="1"/>
  <c r="H38" i="3"/>
  <c r="P7" i="3"/>
  <c r="P6" i="3"/>
  <c r="P8" i="3" l="1"/>
  <c r="H15" i="3" l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3" i="3"/>
</calcChain>
</file>

<file path=xl/sharedStrings.xml><?xml version="1.0" encoding="utf-8"?>
<sst xmlns="http://schemas.openxmlformats.org/spreadsheetml/2006/main" count="69" uniqueCount="59">
  <si>
    <t>Ouverture du compte :</t>
  </si>
  <si>
    <t>Date</t>
  </si>
  <si>
    <t>Description</t>
  </si>
  <si>
    <t>Crédit</t>
  </si>
  <si>
    <t>Débits</t>
  </si>
  <si>
    <t>Solde</t>
  </si>
  <si>
    <t>N°</t>
  </si>
  <si>
    <t>Total crédits :</t>
  </si>
  <si>
    <t>Total débits :</t>
  </si>
  <si>
    <t>Commission crédit</t>
  </si>
  <si>
    <t>Frais de bouclement</t>
  </si>
  <si>
    <t>Intérêts débiteurs</t>
  </si>
  <si>
    <t>TOTAL</t>
  </si>
  <si>
    <t>CH58 8080 8006 7059 7542 9</t>
  </si>
  <si>
    <t>N° de contrat :</t>
  </si>
  <si>
    <t>Justificatifs Raiffeisen Cpt Hypo</t>
  </si>
  <si>
    <t>Justificatifs Raiffeisen Cpt courant</t>
  </si>
  <si>
    <t>17526-0588</t>
  </si>
  <si>
    <t>Ouverture 01.01.2022 :</t>
  </si>
  <si>
    <t>Etat compte:</t>
  </si>
  <si>
    <t>Etat compte :</t>
  </si>
  <si>
    <t>N° 970.759.197.0</t>
  </si>
  <si>
    <t>Compte hypothécaire</t>
  </si>
  <si>
    <t>01.01.2023 au 31.12.2023</t>
  </si>
  <si>
    <t>Crédits 2023 :</t>
  </si>
  <si>
    <t>Débits 2023 :</t>
  </si>
  <si>
    <t>Etat du compte 01.01.2023</t>
  </si>
  <si>
    <t>Raiffeisen  2023</t>
  </si>
  <si>
    <t>Bouclement 2023</t>
  </si>
  <si>
    <t>Raiffeisen 2022 (Excel)</t>
  </si>
  <si>
    <t>Crédits :</t>
  </si>
  <si>
    <t>Loyers</t>
  </si>
  <si>
    <t>Débits :</t>
  </si>
  <si>
    <t>Etat du compte au 01.01.2025</t>
  </si>
  <si>
    <t>Ouverture 01.01.2025 :</t>
  </si>
  <si>
    <t>Prandini - Réparation Folletto</t>
  </si>
  <si>
    <t>Alimentation Naturasi</t>
  </si>
  <si>
    <t>Frais véhicules &amp; déplacements</t>
  </si>
  <si>
    <t>Entretien / accordage</t>
  </si>
  <si>
    <t>Eau / électricité</t>
  </si>
  <si>
    <t>Nettoyage</t>
  </si>
  <si>
    <t>Cours élèves / spectacles</t>
  </si>
  <si>
    <t>Auditions</t>
  </si>
  <si>
    <t>Matériel informatique</t>
  </si>
  <si>
    <t>Matériel de musique / instruments</t>
  </si>
  <si>
    <t>Répétitions &amp; déplacements</t>
  </si>
  <si>
    <t>Partitions &amp; documentation</t>
  </si>
  <si>
    <t>Aménagement, installation</t>
  </si>
  <si>
    <t>Vêtements &amp; cosmétique </t>
  </si>
  <si>
    <t>Privé</t>
  </si>
  <si>
    <t>Frais de bureau</t>
  </si>
  <si>
    <t>Assurances</t>
  </si>
  <si>
    <t>Honoraires</t>
  </si>
  <si>
    <t>Téléphones &amp; timbres</t>
  </si>
  <si>
    <t>Perfectionnement &amp; formation</t>
  </si>
  <si>
    <t>Dons, cotisations, pub, taxes</t>
  </si>
  <si>
    <t>Cafétéria &amp; réception</t>
  </si>
  <si>
    <t>Représentation clientèle</t>
  </si>
  <si>
    <t>Hôtel Classique Lasize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</si>
</sst>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.00_ ;[Red]\-#,##0.00\ "/>
    <numFmt numFmtId="165" formatCode="_ [$CHF]\ * #,##0.00_ ;_ [$CHF]\ * \-#,##0.00_ ;_ [$CHF]\ * &quot;-&quot;??_ ;_ @_ "/>
    <numFmt numFmtId="166" formatCode="d\ mmm\ yyyy"/>
    <numFmt numFmtId="167" formatCode="_ [$€-2]\ * #,##0.00_ ;_ [$€-2]\ * \-#,##0.00_ ;_ [$€-2]\ * &quot;-&quot;??_ ;_ @_ "/>
    <numFmt numFmtId="168" formatCode="dddd"/>
    <numFmt numFmtId="169" formatCode="0.00_ ;[Red]\-0.00\ "/>
    <numFmt numFmtId="170" formatCode="#,##0.00_ ;\-#,##0.00\ "/>
    <numFmt numFmtId="171" formatCode="&quot;Etat du compte au &quot;dd/mm/yyyy\ &quot;:&quot;"/>
  </numFmts>
  <fonts count="64">
    <font>
      <sz val="10"/>
      <name val="Arial"/>
    </font>
    <font>
      <sz val="10"/>
      <name val="MS Sans Serif"/>
      <family val="2"/>
    </font>
    <font>
      <u/>
      <sz val="10"/>
      <color theme="10"/>
      <name val="Arial"/>
      <family val="2"/>
    </font>
    <font>
      <sz val="10"/>
      <color theme="1"/>
      <name val="Arial"/>
      <family val="2"/>
    </font>
    <font>
      <sz val="12"/>
      <name val="Baskerville"/>
    </font>
    <font>
      <sz val="12"/>
      <color rgb="FFFF0000"/>
      <name val="Baskerville"/>
    </font>
    <font>
      <sz val="10"/>
      <name val="Baskerville"/>
    </font>
    <font>
      <b/>
      <sz val="10"/>
      <name val="Baskerville"/>
    </font>
    <font>
      <sz val="8"/>
      <name val="Baskerville"/>
    </font>
    <font>
      <b/>
      <sz val="18"/>
      <name val="Baskerville"/>
    </font>
    <font>
      <b/>
      <sz val="22"/>
      <name val="Baskerville"/>
    </font>
    <font>
      <sz val="11"/>
      <name val="Baskerville"/>
    </font>
    <font>
      <sz val="8"/>
      <color indexed="8"/>
      <name val="Baskerville"/>
    </font>
    <font>
      <u/>
      <sz val="10"/>
      <color theme="10"/>
      <name val="Baskerville"/>
    </font>
    <font>
      <sz val="7"/>
      <name val="Baskerville"/>
    </font>
    <font>
      <b/>
      <sz val="14"/>
      <name val="Baskerville"/>
    </font>
    <font>
      <i/>
      <sz val="8"/>
      <color indexed="23"/>
      <name val="Baskerville"/>
    </font>
    <font>
      <b/>
      <sz val="11"/>
      <name val="Baskerville"/>
    </font>
    <font>
      <b/>
      <i/>
      <sz val="10"/>
      <name val="Baskerville"/>
    </font>
    <font>
      <sz val="6.5"/>
      <name val="Baskerville"/>
    </font>
    <font>
      <b/>
      <sz val="12"/>
      <name val="Baskerville"/>
    </font>
    <font>
      <b/>
      <i/>
      <u/>
      <sz val="11"/>
      <color theme="0" tint="-0.34998626667073579"/>
      <name val="Baskerville"/>
    </font>
    <font>
      <i/>
      <sz val="8"/>
      <name val="Baskerville"/>
    </font>
    <font>
      <sz val="10"/>
      <color theme="0"/>
      <name val="Baskerville"/>
    </font>
    <font>
      <i/>
      <sz val="8"/>
      <color indexed="55"/>
      <name val="Baskerville"/>
    </font>
    <font>
      <i/>
      <sz val="8"/>
      <color rgb="FFFF0000"/>
      <name val="Baskerville"/>
    </font>
    <font>
      <sz val="8"/>
      <color rgb="FFFF0000"/>
      <name val="Baskerville"/>
    </font>
    <font>
      <sz val="11"/>
      <color theme="0" tint="-0.34998626667073579"/>
      <name val="Baskerville"/>
    </font>
    <font>
      <sz val="18"/>
      <color rgb="FF0070C0"/>
      <name val="Baskerville"/>
    </font>
    <font>
      <sz val="10"/>
      <color indexed="23"/>
      <name val="Baskerville"/>
    </font>
    <font>
      <i/>
      <sz val="11"/>
      <color theme="0" tint="-0.34998626667073579"/>
      <name val="Baskerville"/>
    </font>
    <font>
      <sz val="9"/>
      <name val="Baskerville"/>
    </font>
    <font>
      <sz val="14"/>
      <name val="Baskerville"/>
    </font>
    <font>
      <sz val="10"/>
      <name val="Arial"/>
      <family val="2"/>
    </font>
    <font>
      <sz val="12"/>
      <name val="Aptos"/>
      <family val="2"/>
    </font>
    <font>
      <sz val="12"/>
      <color rgb="FFFF0000"/>
      <name val="Aptos"/>
      <family val="2"/>
    </font>
    <font>
      <sz val="10"/>
      <name val="Aptos"/>
      <family val="2"/>
    </font>
    <font>
      <b/>
      <sz val="10"/>
      <name val="Aptos"/>
      <family val="2"/>
    </font>
    <font>
      <sz val="8"/>
      <name val="Aptos"/>
      <family val="2"/>
    </font>
    <font>
      <u/>
      <sz val="10"/>
      <color theme="10"/>
      <name val="Aptos"/>
      <family val="2"/>
    </font>
    <font>
      <b/>
      <sz val="22"/>
      <name val="Aptos"/>
      <family val="2"/>
    </font>
    <font>
      <sz val="11"/>
      <name val="Aptos"/>
      <family val="2"/>
    </font>
    <font>
      <sz val="8"/>
      <color indexed="8"/>
      <name val="Aptos"/>
      <family val="2"/>
    </font>
    <font>
      <sz val="7"/>
      <name val="Aptos"/>
      <family val="2"/>
    </font>
    <font>
      <sz val="14"/>
      <name val="Aptos"/>
      <family val="2"/>
    </font>
    <font>
      <b/>
      <sz val="14"/>
      <name val="Aptos"/>
      <family val="2"/>
    </font>
    <font>
      <b/>
      <sz val="11"/>
      <name val="Aptos"/>
      <family val="2"/>
    </font>
    <font>
      <sz val="10"/>
      <color theme="0" tint="-0.499984740745262"/>
      <name val="Aptos"/>
      <family val="2"/>
    </font>
    <font>
      <b/>
      <i/>
      <sz val="10"/>
      <name val="Aptos"/>
      <family val="2"/>
    </font>
    <font>
      <sz val="6.5"/>
      <name val="Aptos"/>
      <family val="2"/>
    </font>
    <font>
      <b/>
      <sz val="12"/>
      <name val="Aptos"/>
      <family val="2"/>
    </font>
    <font>
      <i/>
      <sz val="8"/>
      <name val="Aptos"/>
      <family val="2"/>
    </font>
    <font>
      <sz val="10"/>
      <color theme="0"/>
      <name val="Aptos"/>
      <family val="2"/>
    </font>
    <font>
      <i/>
      <sz val="8"/>
      <color indexed="55"/>
      <name val="Aptos"/>
      <family val="2"/>
    </font>
    <font>
      <i/>
      <sz val="8"/>
      <color rgb="FFFF0000"/>
      <name val="Aptos"/>
      <family val="2"/>
    </font>
    <font>
      <i/>
      <sz val="8"/>
      <color indexed="23"/>
      <name val="Aptos"/>
      <family val="2"/>
    </font>
    <font>
      <sz val="8"/>
      <color rgb="FFFF0000"/>
      <name val="Aptos"/>
      <family val="2"/>
    </font>
    <font>
      <sz val="11"/>
      <color theme="0" tint="-0.34998626667073579"/>
      <name val="Aptos"/>
      <family val="2"/>
    </font>
    <font>
      <sz val="18"/>
      <color rgb="FF0070C0"/>
      <name val="Aptos"/>
      <family val="2"/>
    </font>
    <font>
      <sz val="10"/>
      <color indexed="23"/>
      <name val="Aptos"/>
      <family val="2"/>
    </font>
    <font>
      <i/>
      <sz val="11"/>
      <color theme="0" tint="-0.34998626667073579"/>
      <name val="Aptos"/>
      <family val="2"/>
    </font>
    <font>
      <sz val="9"/>
      <name val="Aptos"/>
      <family val="2"/>
    </font>
    <font>
      <b/>
      <sz val="9"/>
      <name val="Aptos"/>
      <family val="2"/>
    </font>
    <font>
      <b/>
      <sz val="11"/>
      <color theme="0" tint="-0.34998626667073579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ECFCEA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/>
  </cellStyleXfs>
  <cellXfs count="258">
    <xf numFmtId="0" fontId="0" fillId="0" borderId="0" xfId="0"/>
    <xf numFmtId="0" fontId="4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14" fontId="8" fillId="0" borderId="0" xfId="0" applyNumberFormat="1" applyFont="1" applyAlignment="1">
      <alignment horizontal="left" vertical="center"/>
    </xf>
    <xf numFmtId="4" fontId="6" fillId="0" borderId="0" xfId="1" applyNumberFormat="1" applyFont="1" applyAlignment="1" applyProtection="1">
      <alignment horizontal="left" vertical="center"/>
      <protection locked="0"/>
    </xf>
    <xf numFmtId="4" fontId="7" fillId="0" borderId="0" xfId="1" applyNumberFormat="1" applyFont="1" applyAlignment="1">
      <alignment horizontal="center" vertical="center"/>
    </xf>
    <xf numFmtId="0" fontId="12" fillId="0" borderId="0" xfId="1" applyFont="1" applyAlignment="1" applyProtection="1">
      <alignment horizontal="center" vertical="center"/>
      <protection locked="0"/>
    </xf>
    <xf numFmtId="164" fontId="6" fillId="0" borderId="0" xfId="1" applyNumberFormat="1" applyFont="1" applyAlignment="1" applyProtection="1">
      <alignment horizontal="center" vertical="center"/>
      <protection locked="0"/>
    </xf>
    <xf numFmtId="0" fontId="13" fillId="0" borderId="0" xfId="3" applyFont="1" applyAlignment="1" applyProtection="1">
      <alignment horizontal="left" vertical="center"/>
      <protection locked="0"/>
    </xf>
    <xf numFmtId="0" fontId="14" fillId="0" borderId="0" xfId="1" applyFont="1" applyAlignment="1" applyProtection="1">
      <alignment horizontal="left" vertical="center"/>
      <protection locked="0"/>
    </xf>
    <xf numFmtId="164" fontId="6" fillId="0" borderId="0" xfId="1" applyNumberFormat="1" applyFont="1" applyAlignment="1">
      <alignment vertical="center"/>
    </xf>
    <xf numFmtId="10" fontId="13" fillId="0" borderId="0" xfId="3" applyNumberFormat="1" applyFont="1" applyAlignment="1" applyProtection="1">
      <alignment horizontal="left" vertical="center"/>
      <protection locked="0"/>
    </xf>
    <xf numFmtId="165" fontId="7" fillId="0" borderId="0" xfId="1" applyNumberFormat="1" applyFont="1" applyAlignment="1" applyProtection="1">
      <alignment vertical="center"/>
      <protection locked="0"/>
    </xf>
    <xf numFmtId="0" fontId="18" fillId="0" borderId="0" xfId="1" applyFont="1" applyAlignment="1" applyProtection="1">
      <alignment horizontal="center" vertical="center"/>
      <protection locked="0"/>
    </xf>
    <xf numFmtId="164" fontId="6" fillId="0" borderId="0" xfId="1" applyNumberFormat="1" applyFont="1" applyAlignment="1" applyProtection="1">
      <alignment horizontal="right" vertical="center" indent="1"/>
      <protection locked="0"/>
    </xf>
    <xf numFmtId="10" fontId="6" fillId="0" borderId="0" xfId="1" applyNumberFormat="1" applyFont="1" applyAlignment="1" applyProtection="1">
      <alignment horizontal="center" vertical="center"/>
      <protection locked="0"/>
    </xf>
    <xf numFmtId="0" fontId="4" fillId="2" borderId="0" xfId="1" applyFont="1" applyFill="1" applyAlignment="1" applyProtection="1">
      <alignment horizontal="center" vertical="center"/>
      <protection locked="0"/>
    </xf>
    <xf numFmtId="166" fontId="19" fillId="0" borderId="0" xfId="1" applyNumberFormat="1" applyFont="1" applyAlignment="1" applyProtection="1">
      <alignment vertical="center"/>
      <protection locked="0"/>
    </xf>
    <xf numFmtId="14" fontId="8" fillId="2" borderId="0" xfId="2" applyNumberFormat="1" applyFont="1" applyFill="1" applyAlignment="1" applyProtection="1">
      <alignment horizontal="left" vertical="center" indent="1"/>
      <protection locked="0"/>
    </xf>
    <xf numFmtId="164" fontId="8" fillId="0" borderId="0" xfId="1" applyNumberFormat="1" applyFont="1" applyAlignment="1" applyProtection="1">
      <alignment horizontal="right" vertical="center" indent="1"/>
      <protection locked="0"/>
    </xf>
    <xf numFmtId="167" fontId="7" fillId="0" borderId="0" xfId="1" applyNumberFormat="1" applyFont="1" applyAlignment="1" applyProtection="1">
      <alignment horizontal="right" vertical="center" indent="1"/>
      <protection locked="0"/>
    </xf>
    <xf numFmtId="0" fontId="20" fillId="0" borderId="0" xfId="1" applyFont="1" applyAlignment="1" applyProtection="1">
      <alignment horizontal="center" vertical="center"/>
      <protection locked="0"/>
    </xf>
    <xf numFmtId="0" fontId="20" fillId="2" borderId="0" xfId="1" applyFont="1" applyFill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center"/>
      <protection locked="0"/>
    </xf>
    <xf numFmtId="3" fontId="22" fillId="0" borderId="0" xfId="1" applyNumberFormat="1" applyFont="1" applyAlignment="1" applyProtection="1">
      <alignment horizontal="center" vertical="center"/>
      <protection locked="0"/>
    </xf>
    <xf numFmtId="10" fontId="23" fillId="0" borderId="0" xfId="1" applyNumberFormat="1" applyFont="1" applyAlignment="1">
      <alignment horizontal="left" vertical="center"/>
    </xf>
    <xf numFmtId="0" fontId="24" fillId="0" borderId="0" xfId="1" applyFont="1" applyAlignment="1" applyProtection="1">
      <alignment horizontal="center" vertical="center"/>
      <protection locked="0"/>
    </xf>
    <xf numFmtId="164" fontId="25" fillId="0" borderId="0" xfId="1" applyNumberFormat="1" applyFont="1" applyAlignment="1" applyProtection="1">
      <alignment horizontal="center" vertical="center"/>
      <protection locked="0"/>
    </xf>
    <xf numFmtId="9" fontId="16" fillId="0" borderId="0" xfId="1" applyNumberFormat="1" applyFont="1" applyAlignment="1" applyProtection="1">
      <alignment horizontal="center" vertical="center"/>
      <protection locked="0"/>
    </xf>
    <xf numFmtId="10" fontId="6" fillId="0" borderId="0" xfId="1" applyNumberFormat="1" applyFont="1" applyAlignment="1" applyProtection="1">
      <alignment horizontal="left" vertical="center"/>
      <protection locked="0"/>
    </xf>
    <xf numFmtId="14" fontId="8" fillId="0" borderId="0" xfId="1" applyNumberFormat="1" applyFont="1" applyAlignment="1" applyProtection="1">
      <alignment horizontal="center" vertical="center"/>
      <protection locked="0"/>
    </xf>
    <xf numFmtId="1" fontId="26" fillId="0" borderId="0" xfId="1" applyNumberFormat="1" applyFont="1" applyAlignment="1" applyProtection="1">
      <alignment horizontal="center" vertical="center"/>
      <protection locked="0"/>
    </xf>
    <xf numFmtId="4" fontId="6" fillId="0" borderId="0" xfId="1" applyNumberFormat="1" applyFont="1" applyAlignment="1">
      <alignment vertical="center"/>
    </xf>
    <xf numFmtId="4" fontId="6" fillId="0" borderId="0" xfId="1" applyNumberFormat="1" applyFont="1" applyAlignment="1" applyProtection="1">
      <alignment vertical="center"/>
      <protection locked="0"/>
    </xf>
    <xf numFmtId="164" fontId="8" fillId="0" borderId="0" xfId="1" applyNumberFormat="1" applyFont="1" applyAlignment="1" applyProtection="1">
      <alignment horizontal="right" vertical="center" indent="2"/>
      <protection locked="0"/>
    </xf>
    <xf numFmtId="168" fontId="27" fillId="0" borderId="0" xfId="1" applyNumberFormat="1" applyFont="1" applyAlignment="1" applyProtection="1">
      <alignment horizontal="center" vertical="center"/>
      <protection locked="0"/>
    </xf>
    <xf numFmtId="164" fontId="28" fillId="0" borderId="0" xfId="1" applyNumberFormat="1" applyFont="1" applyAlignment="1" applyProtection="1">
      <alignment horizontal="center" vertical="center"/>
      <protection locked="0"/>
    </xf>
    <xf numFmtId="0" fontId="28" fillId="0" borderId="0" xfId="1" applyFont="1" applyAlignment="1" applyProtection="1">
      <alignment horizontal="center" vertical="center"/>
      <protection locked="0"/>
    </xf>
    <xf numFmtId="0" fontId="13" fillId="0" borderId="0" xfId="3" applyFont="1" applyAlignment="1" applyProtection="1">
      <alignment horizontal="center" vertical="center"/>
      <protection locked="0"/>
    </xf>
    <xf numFmtId="4" fontId="6" fillId="0" borderId="0" xfId="1" applyNumberFormat="1" applyFont="1" applyAlignment="1">
      <alignment horizontal="center" vertical="center"/>
    </xf>
    <xf numFmtId="10" fontId="29" fillId="0" borderId="0" xfId="1" applyNumberFormat="1" applyFont="1" applyAlignment="1" applyProtection="1">
      <alignment horizontal="center" vertical="center"/>
      <protection locked="0"/>
    </xf>
    <xf numFmtId="4" fontId="13" fillId="0" borderId="0" xfId="3" applyNumberFormat="1" applyFont="1" applyBorder="1" applyAlignment="1" applyProtection="1">
      <alignment vertical="center"/>
      <protection locked="0"/>
    </xf>
    <xf numFmtId="166" fontId="11" fillId="0" borderId="0" xfId="1" applyNumberFormat="1" applyFont="1" applyAlignment="1" applyProtection="1">
      <alignment horizontal="center" vertical="center"/>
      <protection locked="0"/>
    </xf>
    <xf numFmtId="14" fontId="11" fillId="0" borderId="0" xfId="2" applyNumberFormat="1" applyFont="1" applyAlignment="1" applyProtection="1">
      <alignment horizontal="left" vertical="center"/>
      <protection locked="0"/>
    </xf>
    <xf numFmtId="2" fontId="11" fillId="0" borderId="0" xfId="1" applyNumberFormat="1" applyFont="1" applyAlignment="1" applyProtection="1">
      <alignment vertical="center"/>
      <protection locked="0"/>
    </xf>
    <xf numFmtId="169" fontId="11" fillId="0" borderId="0" xfId="1" applyNumberFormat="1" applyFont="1" applyAlignment="1" applyProtection="1">
      <alignment horizontal="right" vertical="center" indent="1"/>
      <protection locked="0"/>
    </xf>
    <xf numFmtId="4" fontId="11" fillId="0" borderId="0" xfId="1" applyNumberFormat="1" applyFont="1" applyAlignment="1">
      <alignment horizontal="right" vertical="center"/>
    </xf>
    <xf numFmtId="0" fontId="4" fillId="2" borderId="17" xfId="1" applyFont="1" applyFill="1" applyBorder="1" applyAlignment="1" applyProtection="1">
      <alignment horizontal="center" vertical="center"/>
      <protection locked="0"/>
    </xf>
    <xf numFmtId="166" fontId="11" fillId="0" borderId="18" xfId="1" applyNumberFormat="1" applyFont="1" applyBorder="1" applyAlignment="1" applyProtection="1">
      <alignment horizontal="center" vertical="center"/>
      <protection locked="0"/>
    </xf>
    <xf numFmtId="14" fontId="11" fillId="0" borderId="18" xfId="2" applyNumberFormat="1" applyFont="1" applyBorder="1" applyAlignment="1" applyProtection="1">
      <alignment horizontal="left" vertical="center"/>
      <protection locked="0"/>
    </xf>
    <xf numFmtId="2" fontId="11" fillId="0" borderId="18" xfId="1" applyNumberFormat="1" applyFont="1" applyBorder="1" applyAlignment="1" applyProtection="1">
      <alignment vertical="center"/>
      <protection locked="0"/>
    </xf>
    <xf numFmtId="169" fontId="11" fillId="0" borderId="18" xfId="1" applyNumberFormat="1" applyFont="1" applyBorder="1" applyAlignment="1" applyProtection="1">
      <alignment horizontal="right" vertical="center" indent="1"/>
      <protection locked="0"/>
    </xf>
    <xf numFmtId="4" fontId="11" fillId="0" borderId="18" xfId="1" applyNumberFormat="1" applyFont="1" applyBorder="1" applyAlignment="1">
      <alignment horizontal="right" vertical="center"/>
    </xf>
    <xf numFmtId="0" fontId="4" fillId="0" borderId="19" xfId="1" applyFont="1" applyBorder="1" applyAlignment="1" applyProtection="1">
      <alignment horizontal="center" vertical="center"/>
      <protection locked="0"/>
    </xf>
    <xf numFmtId="0" fontId="4" fillId="2" borderId="9" xfId="1" applyFont="1" applyFill="1" applyBorder="1" applyAlignment="1" applyProtection="1">
      <alignment horizontal="center" vertical="center"/>
      <protection locked="0"/>
    </xf>
    <xf numFmtId="166" fontId="30" fillId="0" borderId="13" xfId="1" applyNumberFormat="1" applyFont="1" applyBorder="1" applyAlignment="1" applyProtection="1">
      <alignment vertical="center"/>
      <protection locked="0"/>
    </xf>
    <xf numFmtId="164" fontId="11" fillId="0" borderId="13" xfId="1" applyNumberFormat="1" applyFont="1" applyBorder="1" applyAlignment="1">
      <alignment vertical="center"/>
    </xf>
    <xf numFmtId="169" fontId="11" fillId="0" borderId="13" xfId="1" applyNumberFormat="1" applyFont="1" applyBorder="1" applyAlignment="1">
      <alignment horizontal="right" vertical="center"/>
    </xf>
    <xf numFmtId="4" fontId="11" fillId="0" borderId="13" xfId="1" applyNumberFormat="1" applyFont="1" applyBorder="1" applyAlignment="1">
      <alignment horizontal="right" vertical="center"/>
    </xf>
    <xf numFmtId="0" fontId="4" fillId="0" borderId="10" xfId="1" applyFont="1" applyBorder="1" applyAlignment="1" applyProtection="1">
      <alignment horizontal="center" vertical="center"/>
      <protection locked="0"/>
    </xf>
    <xf numFmtId="166" fontId="30" fillId="0" borderId="0" xfId="1" applyNumberFormat="1" applyFont="1" applyAlignment="1" applyProtection="1">
      <alignment vertical="center"/>
      <protection locked="0"/>
    </xf>
    <xf numFmtId="4" fontId="11" fillId="0" borderId="0" xfId="1" applyNumberFormat="1" applyFont="1" applyAlignment="1" applyProtection="1">
      <alignment horizontal="right" vertical="center"/>
      <protection locked="0"/>
    </xf>
    <xf numFmtId="4" fontId="11" fillId="0" borderId="0" xfId="1" applyNumberFormat="1" applyFont="1" applyAlignment="1">
      <alignment vertical="center"/>
    </xf>
    <xf numFmtId="0" fontId="4" fillId="2" borderId="12" xfId="1" applyFont="1" applyFill="1" applyBorder="1" applyAlignment="1" applyProtection="1">
      <alignment horizontal="center" vertical="center"/>
      <protection locked="0"/>
    </xf>
    <xf numFmtId="166" fontId="11" fillId="0" borderId="13" xfId="1" applyNumberFormat="1" applyFont="1" applyBorder="1" applyAlignment="1" applyProtection="1">
      <alignment vertical="center"/>
      <protection locked="0"/>
    </xf>
    <xf numFmtId="166" fontId="30" fillId="0" borderId="13" xfId="1" applyNumberFormat="1" applyFont="1" applyBorder="1" applyAlignment="1" applyProtection="1">
      <alignment horizontal="right" vertical="center"/>
      <protection locked="0"/>
    </xf>
    <xf numFmtId="4" fontId="11" fillId="0" borderId="13" xfId="1" applyNumberFormat="1" applyFont="1" applyBorder="1" applyAlignment="1">
      <alignment vertical="center"/>
    </xf>
    <xf numFmtId="4" fontId="11" fillId="0" borderId="13" xfId="1" applyNumberFormat="1" applyFont="1" applyBorder="1" applyAlignment="1" applyProtection="1">
      <alignment horizontal="right" vertical="center"/>
      <protection locked="0"/>
    </xf>
    <xf numFmtId="0" fontId="4" fillId="0" borderId="14" xfId="1" applyFont="1" applyBorder="1" applyAlignment="1" applyProtection="1">
      <alignment horizontal="center" vertical="center"/>
      <protection locked="0"/>
    </xf>
    <xf numFmtId="166" fontId="11" fillId="0" borderId="0" xfId="1" applyNumberFormat="1" applyFont="1" applyAlignment="1" applyProtection="1">
      <alignment vertical="center"/>
      <protection locked="0"/>
    </xf>
    <xf numFmtId="166" fontId="30" fillId="0" borderId="0" xfId="1" applyNumberFormat="1" applyFont="1" applyAlignment="1" applyProtection="1">
      <alignment horizontal="right" vertical="center"/>
      <protection locked="0"/>
    </xf>
    <xf numFmtId="164" fontId="11" fillId="0" borderId="0" xfId="1" applyNumberFormat="1" applyFont="1" applyAlignment="1">
      <alignment vertical="center"/>
    </xf>
    <xf numFmtId="164" fontId="17" fillId="0" borderId="20" xfId="1" applyNumberFormat="1" applyFont="1" applyBorder="1"/>
    <xf numFmtId="169" fontId="11" fillId="0" borderId="20" xfId="1" applyNumberFormat="1" applyFont="1" applyBorder="1" applyAlignment="1">
      <alignment horizontal="right"/>
    </xf>
    <xf numFmtId="4" fontId="17" fillId="0" borderId="20" xfId="1" applyNumberFormat="1" applyFont="1" applyBorder="1" applyAlignment="1">
      <alignment horizontal="right"/>
    </xf>
    <xf numFmtId="0" fontId="4" fillId="0" borderId="0" xfId="1" applyFont="1" applyAlignment="1" applyProtection="1">
      <alignment horizontal="center"/>
      <protection locked="0"/>
    </xf>
    <xf numFmtId="0" fontId="31" fillId="0" borderId="0" xfId="1" applyFont="1" applyAlignment="1" applyProtection="1">
      <alignment horizontal="center" vertical="center"/>
      <protection locked="0"/>
    </xf>
    <xf numFmtId="0" fontId="32" fillId="3" borderId="4" xfId="1" applyFont="1" applyFill="1" applyBorder="1" applyAlignment="1" applyProtection="1">
      <alignment horizontal="left" vertical="center"/>
      <protection locked="0"/>
    </xf>
    <xf numFmtId="0" fontId="32" fillId="3" borderId="0" xfId="1" applyFont="1" applyFill="1" applyAlignment="1" applyProtection="1">
      <alignment horizontal="left" vertical="center"/>
      <protection locked="0"/>
    </xf>
    <xf numFmtId="0" fontId="15" fillId="3" borderId="4" xfId="1" applyFont="1" applyFill="1" applyBorder="1" applyAlignment="1" applyProtection="1">
      <alignment horizontal="left" vertical="center"/>
      <protection locked="0"/>
    </xf>
    <xf numFmtId="0" fontId="15" fillId="3" borderId="0" xfId="1" applyFont="1" applyFill="1" applyAlignment="1" applyProtection="1">
      <alignment horizontal="left" vertical="center"/>
      <protection locked="0"/>
    </xf>
    <xf numFmtId="0" fontId="2" fillId="0" borderId="0" xfId="3" applyAlignment="1" applyProtection="1">
      <alignment horizontal="left" vertical="center"/>
      <protection locked="0"/>
    </xf>
    <xf numFmtId="164" fontId="7" fillId="0" borderId="0" xfId="1" applyNumberFormat="1" applyFont="1" applyAlignment="1" applyProtection="1">
      <alignment horizontal="center" vertical="center"/>
      <protection locked="0"/>
    </xf>
    <xf numFmtId="0" fontId="32" fillId="3" borderId="10" xfId="1" applyFont="1" applyFill="1" applyBorder="1" applyAlignment="1" applyProtection="1">
      <alignment horizontal="left" vertical="center"/>
      <protection locked="0"/>
    </xf>
    <xf numFmtId="14" fontId="2" fillId="0" borderId="0" xfId="3" applyNumberFormat="1" applyAlignment="1" applyProtection="1">
      <alignment horizontal="left" vertical="center"/>
      <protection locked="0"/>
    </xf>
    <xf numFmtId="14" fontId="2" fillId="0" borderId="0" xfId="3" applyNumberFormat="1" applyBorder="1" applyAlignment="1" applyProtection="1">
      <alignment horizontal="left" vertical="center"/>
      <protection locked="0"/>
    </xf>
    <xf numFmtId="14" fontId="33" fillId="0" borderId="0" xfId="3" applyNumberFormat="1" applyFont="1" applyAlignment="1" applyProtection="1">
      <alignment horizontal="left" vertical="center"/>
      <protection locked="0"/>
    </xf>
    <xf numFmtId="0" fontId="4" fillId="2" borderId="25" xfId="1" applyFont="1" applyFill="1" applyBorder="1" applyAlignment="1" applyProtection="1">
      <alignment horizontal="center" vertical="center"/>
      <protection locked="0"/>
    </xf>
    <xf numFmtId="14" fontId="8" fillId="0" borderId="25" xfId="1" applyNumberFormat="1" applyFont="1" applyBorder="1" applyAlignment="1" applyProtection="1">
      <alignment horizontal="center" vertical="center"/>
      <protection locked="0"/>
    </xf>
    <xf numFmtId="1" fontId="26" fillId="0" borderId="25" xfId="1" applyNumberFormat="1" applyFont="1" applyBorder="1" applyAlignment="1" applyProtection="1">
      <alignment horizontal="center" vertical="center"/>
      <protection locked="0"/>
    </xf>
    <xf numFmtId="14" fontId="2" fillId="0" borderId="25" xfId="3" applyNumberFormat="1" applyBorder="1" applyAlignment="1" applyProtection="1">
      <alignment horizontal="left" vertical="center"/>
      <protection locked="0"/>
    </xf>
    <xf numFmtId="4" fontId="6" fillId="0" borderId="25" xfId="1" applyNumberFormat="1" applyFont="1" applyBorder="1" applyAlignment="1" applyProtection="1">
      <alignment vertical="center"/>
      <protection locked="0"/>
    </xf>
    <xf numFmtId="164" fontId="6" fillId="0" borderId="25" xfId="1" applyNumberFormat="1" applyFont="1" applyBorder="1" applyAlignment="1">
      <alignment vertical="center"/>
    </xf>
    <xf numFmtId="0" fontId="4" fillId="0" borderId="25" xfId="1" applyFont="1" applyBorder="1" applyAlignment="1" applyProtection="1">
      <alignment horizontal="center" vertical="center"/>
      <protection locked="0"/>
    </xf>
    <xf numFmtId="166" fontId="6" fillId="0" borderId="13" xfId="1" applyNumberFormat="1" applyFont="1" applyBorder="1" applyAlignment="1" applyProtection="1">
      <alignment vertical="center"/>
      <protection locked="0"/>
    </xf>
    <xf numFmtId="166" fontId="6" fillId="0" borderId="0" xfId="1" applyNumberFormat="1" applyFont="1" applyAlignment="1" applyProtection="1">
      <alignment vertical="center"/>
      <protection locked="0"/>
    </xf>
    <xf numFmtId="166" fontId="6" fillId="0" borderId="5" xfId="1" applyNumberFormat="1" applyFont="1" applyBorder="1" applyAlignment="1" applyProtection="1">
      <alignment vertical="center"/>
      <protection locked="0"/>
    </xf>
    <xf numFmtId="166" fontId="30" fillId="0" borderId="5" xfId="1" applyNumberFormat="1" applyFont="1" applyBorder="1" applyAlignment="1" applyProtection="1">
      <alignment vertical="center"/>
      <protection locked="0"/>
    </xf>
    <xf numFmtId="164" fontId="11" fillId="0" borderId="5" xfId="1" applyNumberFormat="1" applyFont="1" applyBorder="1" applyAlignment="1">
      <alignment vertical="center"/>
    </xf>
    <xf numFmtId="169" fontId="11" fillId="0" borderId="5" xfId="1" applyNumberFormat="1" applyFont="1" applyBorder="1" applyAlignment="1">
      <alignment horizontal="right" vertical="center"/>
    </xf>
    <xf numFmtId="4" fontId="11" fillId="0" borderId="5" xfId="1" applyNumberFormat="1" applyFont="1" applyBorder="1" applyAlignment="1" applyProtection="1">
      <alignment horizontal="right" vertical="center"/>
      <protection locked="0"/>
    </xf>
    <xf numFmtId="171" fontId="11" fillId="0" borderId="20" xfId="2" applyNumberFormat="1" applyFont="1" applyBorder="1" applyAlignment="1">
      <alignment horizontal="left"/>
    </xf>
    <xf numFmtId="4" fontId="2" fillId="0" borderId="0" xfId="3" applyNumberFormat="1" applyAlignment="1">
      <alignment horizontal="left" vertical="center"/>
    </xf>
    <xf numFmtId="10" fontId="2" fillId="0" borderId="0" xfId="3" applyNumberFormat="1" applyAlignment="1" applyProtection="1">
      <alignment vertical="center"/>
      <protection locked="0"/>
    </xf>
    <xf numFmtId="14" fontId="33" fillId="0" borderId="0" xfId="3" applyNumberFormat="1" applyFont="1" applyBorder="1" applyAlignment="1" applyProtection="1">
      <alignment horizontal="left" vertical="center"/>
      <protection locked="0"/>
    </xf>
    <xf numFmtId="0" fontId="34" fillId="0" borderId="0" xfId="1" applyFont="1" applyAlignment="1" applyProtection="1">
      <alignment horizontal="center" vertical="center"/>
      <protection locked="0"/>
    </xf>
    <xf numFmtId="0" fontId="35" fillId="0" borderId="0" xfId="1" applyFont="1" applyAlignment="1" applyProtection="1">
      <alignment horizontal="center" vertical="center"/>
      <protection locked="0"/>
    </xf>
    <xf numFmtId="14" fontId="38" fillId="0" borderId="0" xfId="0" applyNumberFormat="1" applyFont="1" applyAlignment="1">
      <alignment horizontal="left" vertical="center"/>
    </xf>
    <xf numFmtId="4" fontId="36" fillId="0" borderId="0" xfId="1" applyNumberFormat="1" applyFont="1" applyAlignment="1" applyProtection="1">
      <alignment horizontal="left" vertical="center"/>
      <protection locked="0"/>
    </xf>
    <xf numFmtId="4" fontId="37" fillId="0" borderId="0" xfId="1" applyNumberFormat="1" applyFont="1" applyAlignment="1">
      <alignment horizontal="center" vertical="center"/>
    </xf>
    <xf numFmtId="4" fontId="39" fillId="0" borderId="0" xfId="3" applyNumberFormat="1" applyFont="1" applyAlignment="1" applyProtection="1">
      <alignment horizontal="left" vertical="center"/>
      <protection locked="0"/>
    </xf>
    <xf numFmtId="0" fontId="39" fillId="0" borderId="0" xfId="3" applyFont="1" applyAlignment="1" applyProtection="1">
      <alignment horizontal="left" vertical="center"/>
      <protection locked="0"/>
    </xf>
    <xf numFmtId="0" fontId="42" fillId="0" borderId="0" xfId="1" applyFont="1" applyAlignment="1" applyProtection="1">
      <alignment horizontal="center" vertical="center"/>
      <protection locked="0"/>
    </xf>
    <xf numFmtId="164" fontId="36" fillId="0" borderId="0" xfId="1" applyNumberFormat="1" applyFont="1" applyAlignment="1" applyProtection="1">
      <alignment horizontal="left" vertical="center"/>
      <protection locked="0"/>
    </xf>
    <xf numFmtId="0" fontId="43" fillId="0" borderId="0" xfId="1" applyFont="1" applyAlignment="1" applyProtection="1">
      <alignment horizontal="left" vertical="center"/>
      <protection locked="0"/>
    </xf>
    <xf numFmtId="164" fontId="36" fillId="0" borderId="0" xfId="1" applyNumberFormat="1" applyFont="1" applyAlignment="1">
      <alignment vertical="center"/>
    </xf>
    <xf numFmtId="164" fontId="37" fillId="0" borderId="0" xfId="1" applyNumberFormat="1" applyFont="1" applyAlignment="1" applyProtection="1">
      <alignment horizontal="left" vertical="center"/>
      <protection locked="0"/>
    </xf>
    <xf numFmtId="10" fontId="39" fillId="0" borderId="0" xfId="3" applyNumberFormat="1" applyFont="1" applyAlignment="1" applyProtection="1">
      <alignment horizontal="left" vertical="center"/>
      <protection locked="0"/>
    </xf>
    <xf numFmtId="0" fontId="44" fillId="3" borderId="0" xfId="1" applyFont="1" applyFill="1" applyAlignment="1" applyProtection="1">
      <alignment horizontal="left" vertical="center"/>
      <protection locked="0"/>
    </xf>
    <xf numFmtId="165" fontId="37" fillId="0" borderId="0" xfId="1" applyNumberFormat="1" applyFont="1" applyAlignment="1" applyProtection="1">
      <alignment vertical="center"/>
      <protection locked="0"/>
    </xf>
    <xf numFmtId="10" fontId="39" fillId="0" borderId="0" xfId="3" applyNumberFormat="1" applyFont="1" applyAlignment="1" applyProtection="1">
      <alignment vertical="center"/>
      <protection locked="0"/>
    </xf>
    <xf numFmtId="0" fontId="45" fillId="3" borderId="4" xfId="1" applyFont="1" applyFill="1" applyBorder="1" applyAlignment="1" applyProtection="1">
      <alignment horizontal="left" vertical="center"/>
      <protection locked="0"/>
    </xf>
    <xf numFmtId="0" fontId="45" fillId="3" borderId="0" xfId="1" applyFont="1" applyFill="1" applyAlignment="1" applyProtection="1">
      <alignment horizontal="left" vertical="center"/>
      <protection locked="0"/>
    </xf>
    <xf numFmtId="4" fontId="47" fillId="0" borderId="0" xfId="0" applyNumberFormat="1" applyFont="1" applyAlignment="1">
      <alignment horizontal="left" vertical="center"/>
    </xf>
    <xf numFmtId="0" fontId="48" fillId="0" borderId="0" xfId="1" applyFont="1" applyAlignment="1" applyProtection="1">
      <alignment horizontal="center" vertical="center"/>
      <protection locked="0"/>
    </xf>
    <xf numFmtId="164" fontId="36" fillId="0" borderId="0" xfId="1" applyNumberFormat="1" applyFont="1" applyAlignment="1" applyProtection="1">
      <alignment horizontal="right" vertical="center" indent="1"/>
      <protection locked="0"/>
    </xf>
    <xf numFmtId="10" fontId="36" fillId="0" borderId="0" xfId="1" applyNumberFormat="1" applyFont="1" applyAlignment="1" applyProtection="1">
      <alignment horizontal="center" vertical="center"/>
      <protection locked="0"/>
    </xf>
    <xf numFmtId="0" fontId="34" fillId="2" borderId="0" xfId="1" applyFont="1" applyFill="1" applyAlignment="1" applyProtection="1">
      <alignment horizontal="center" vertical="center"/>
      <protection locked="0"/>
    </xf>
    <xf numFmtId="166" fontId="49" fillId="0" borderId="0" xfId="1" applyNumberFormat="1" applyFont="1" applyAlignment="1" applyProtection="1">
      <alignment vertical="center"/>
      <protection locked="0"/>
    </xf>
    <xf numFmtId="14" fontId="38" fillId="2" borderId="0" xfId="2" applyNumberFormat="1" applyFont="1" applyFill="1" applyAlignment="1" applyProtection="1">
      <alignment horizontal="left" vertical="center" indent="1"/>
      <protection locked="0"/>
    </xf>
    <xf numFmtId="164" fontId="38" fillId="0" borderId="0" xfId="1" applyNumberFormat="1" applyFont="1" applyAlignment="1" applyProtection="1">
      <alignment horizontal="right" vertical="center" indent="1"/>
      <protection locked="0"/>
    </xf>
    <xf numFmtId="167" fontId="37" fillId="0" borderId="0" xfId="1" applyNumberFormat="1" applyFont="1" applyAlignment="1" applyProtection="1">
      <alignment horizontal="right" vertical="center" indent="1"/>
      <protection locked="0"/>
    </xf>
    <xf numFmtId="0" fontId="50" fillId="0" borderId="0" xfId="1" applyFont="1" applyAlignment="1" applyProtection="1">
      <alignment horizontal="center" vertical="center"/>
      <protection locked="0"/>
    </xf>
    <xf numFmtId="0" fontId="50" fillId="2" borderId="0" xfId="1" applyFont="1" applyFill="1" applyAlignment="1" applyProtection="1">
      <alignment horizontal="center" vertical="center"/>
      <protection locked="0"/>
    </xf>
    <xf numFmtId="3" fontId="51" fillId="0" borderId="0" xfId="1" applyNumberFormat="1" applyFont="1" applyAlignment="1" applyProtection="1">
      <alignment horizontal="center" vertical="center"/>
      <protection locked="0"/>
    </xf>
    <xf numFmtId="10" fontId="52" fillId="0" borderId="0" xfId="1" applyNumberFormat="1" applyFont="1" applyAlignment="1">
      <alignment horizontal="left" vertical="center"/>
    </xf>
    <xf numFmtId="0" fontId="53" fillId="0" borderId="0" xfId="1" applyFont="1" applyAlignment="1" applyProtection="1">
      <alignment horizontal="center" vertical="center"/>
      <protection locked="0"/>
    </xf>
    <xf numFmtId="164" fontId="54" fillId="0" borderId="0" xfId="1" applyNumberFormat="1" applyFont="1" applyAlignment="1" applyProtection="1">
      <alignment horizontal="center" vertical="center"/>
      <protection locked="0"/>
    </xf>
    <xf numFmtId="9" fontId="55" fillId="0" borderId="0" xfId="1" applyNumberFormat="1" applyFont="1" applyAlignment="1" applyProtection="1">
      <alignment horizontal="center" vertical="center"/>
      <protection locked="0"/>
    </xf>
    <xf numFmtId="10" fontId="36" fillId="0" borderId="0" xfId="1" applyNumberFormat="1" applyFont="1" applyAlignment="1" applyProtection="1">
      <alignment horizontal="left" vertical="center"/>
      <protection locked="0"/>
    </xf>
    <xf numFmtId="14" fontId="38" fillId="0" borderId="0" xfId="1" applyNumberFormat="1" applyFont="1" applyAlignment="1" applyProtection="1">
      <alignment horizontal="center" vertical="center"/>
      <protection locked="0"/>
    </xf>
    <xf numFmtId="1" fontId="56" fillId="0" borderId="0" xfId="1" applyNumberFormat="1" applyFont="1" applyAlignment="1" applyProtection="1">
      <alignment horizontal="center" vertical="center"/>
      <protection locked="0"/>
    </xf>
    <xf numFmtId="4" fontId="36" fillId="0" borderId="0" xfId="1" applyNumberFormat="1" applyFont="1" applyAlignment="1">
      <alignment vertical="center"/>
    </xf>
    <xf numFmtId="4" fontId="36" fillId="0" borderId="0" xfId="1" applyNumberFormat="1" applyFont="1" applyAlignment="1" applyProtection="1">
      <alignment vertical="center"/>
      <protection locked="0"/>
    </xf>
    <xf numFmtId="164" fontId="38" fillId="0" borderId="0" xfId="1" applyNumberFormat="1" applyFont="1" applyAlignment="1" applyProtection="1">
      <alignment horizontal="right" vertical="center" indent="2"/>
      <protection locked="0"/>
    </xf>
    <xf numFmtId="168" fontId="57" fillId="0" borderId="0" xfId="1" applyNumberFormat="1" applyFont="1" applyAlignment="1" applyProtection="1">
      <alignment horizontal="center" vertical="center"/>
      <protection locked="0"/>
    </xf>
    <xf numFmtId="164" fontId="58" fillId="0" borderId="0" xfId="1" applyNumberFormat="1" applyFont="1" applyAlignment="1" applyProtection="1">
      <alignment horizontal="center" vertical="center"/>
      <protection locked="0"/>
    </xf>
    <xf numFmtId="0" fontId="58" fillId="0" borderId="0" xfId="1" applyFont="1" applyAlignment="1" applyProtection="1">
      <alignment horizontal="center" vertical="center"/>
      <protection locked="0"/>
    </xf>
    <xf numFmtId="0" fontId="39" fillId="0" borderId="0" xfId="3" applyFont="1" applyAlignment="1" applyProtection="1">
      <alignment horizontal="center" vertical="center"/>
      <protection locked="0"/>
    </xf>
    <xf numFmtId="14" fontId="36" fillId="0" borderId="0" xfId="3" applyNumberFormat="1" applyFont="1" applyBorder="1" applyAlignment="1" applyProtection="1">
      <alignment horizontal="left" vertical="center"/>
      <protection locked="0"/>
    </xf>
    <xf numFmtId="4" fontId="36" fillId="0" borderId="0" xfId="1" applyNumberFormat="1" applyFont="1" applyAlignment="1">
      <alignment horizontal="center" vertical="center"/>
    </xf>
    <xf numFmtId="10" fontId="59" fillId="0" borderId="0" xfId="1" applyNumberFormat="1" applyFont="1" applyAlignment="1" applyProtection="1">
      <alignment horizontal="center" vertical="center"/>
      <protection locked="0"/>
    </xf>
    <xf numFmtId="14" fontId="39" fillId="0" borderId="0" xfId="3" applyNumberFormat="1" applyFont="1" applyAlignment="1" applyProtection="1">
      <alignment horizontal="left" vertical="center"/>
      <protection locked="0"/>
    </xf>
    <xf numFmtId="14" fontId="39" fillId="0" borderId="0" xfId="3" applyNumberFormat="1" applyFont="1" applyBorder="1" applyAlignment="1" applyProtection="1">
      <alignment horizontal="left" vertical="center"/>
      <protection locked="0"/>
    </xf>
    <xf numFmtId="4" fontId="39" fillId="0" borderId="0" xfId="3" applyNumberFormat="1" applyFont="1" applyBorder="1" applyAlignment="1" applyProtection="1">
      <alignment vertical="center"/>
      <protection locked="0"/>
    </xf>
    <xf numFmtId="4" fontId="39" fillId="0" borderId="0" xfId="3" applyNumberFormat="1" applyFont="1" applyAlignment="1">
      <alignment horizontal="left" vertical="center"/>
    </xf>
    <xf numFmtId="0" fontId="34" fillId="2" borderId="17" xfId="1" applyFont="1" applyFill="1" applyBorder="1" applyAlignment="1" applyProtection="1">
      <alignment horizontal="center" vertical="center"/>
      <protection locked="0"/>
    </xf>
    <xf numFmtId="166" fontId="41" fillId="0" borderId="18" xfId="1" applyNumberFormat="1" applyFont="1" applyBorder="1" applyAlignment="1" applyProtection="1">
      <alignment horizontal="center" vertical="center"/>
      <protection locked="0"/>
    </xf>
    <xf numFmtId="14" fontId="41" fillId="0" borderId="18" xfId="2" applyNumberFormat="1" applyFont="1" applyBorder="1" applyAlignment="1" applyProtection="1">
      <alignment horizontal="left" vertical="center"/>
      <protection locked="0"/>
    </xf>
    <xf numFmtId="2" fontId="41" fillId="0" borderId="18" xfId="1" applyNumberFormat="1" applyFont="1" applyBorder="1" applyAlignment="1" applyProtection="1">
      <alignment vertical="center"/>
      <protection locked="0"/>
    </xf>
    <xf numFmtId="169" fontId="41" fillId="0" borderId="18" xfId="1" applyNumberFormat="1" applyFont="1" applyBorder="1" applyAlignment="1" applyProtection="1">
      <alignment horizontal="right" vertical="center" indent="1"/>
      <protection locked="0"/>
    </xf>
    <xf numFmtId="4" fontId="41" fillId="0" borderId="18" xfId="1" applyNumberFormat="1" applyFont="1" applyBorder="1" applyAlignment="1">
      <alignment horizontal="right" vertical="center"/>
    </xf>
    <xf numFmtId="0" fontId="34" fillId="0" borderId="19" xfId="1" applyFont="1" applyBorder="1" applyAlignment="1" applyProtection="1">
      <alignment horizontal="center" vertical="center"/>
      <protection locked="0"/>
    </xf>
    <xf numFmtId="0" fontId="34" fillId="2" borderId="9" xfId="1" applyFont="1" applyFill="1" applyBorder="1" applyAlignment="1" applyProtection="1">
      <alignment horizontal="center" vertical="center"/>
      <protection locked="0"/>
    </xf>
    <xf numFmtId="166" fontId="36" fillId="0" borderId="0" xfId="1" applyNumberFormat="1" applyFont="1" applyAlignment="1" applyProtection="1">
      <alignment vertical="center"/>
      <protection locked="0"/>
    </xf>
    <xf numFmtId="166" fontId="60" fillId="0" borderId="0" xfId="1" applyNumberFormat="1" applyFont="1" applyAlignment="1" applyProtection="1">
      <alignment vertical="center"/>
      <protection locked="0"/>
    </xf>
    <xf numFmtId="164" fontId="41" fillId="0" borderId="0" xfId="1" applyNumberFormat="1" applyFont="1" applyAlignment="1">
      <alignment vertical="center"/>
    </xf>
    <xf numFmtId="169" fontId="41" fillId="0" borderId="0" xfId="1" applyNumberFormat="1" applyFont="1" applyAlignment="1">
      <alignment horizontal="right" vertical="center"/>
    </xf>
    <xf numFmtId="4" fontId="41" fillId="0" borderId="0" xfId="1" applyNumberFormat="1" applyFont="1" applyAlignment="1">
      <alignment horizontal="right" vertical="center"/>
    </xf>
    <xf numFmtId="0" fontId="34" fillId="0" borderId="10" xfId="1" applyFont="1" applyBorder="1" applyAlignment="1" applyProtection="1">
      <alignment horizontal="center" vertical="center"/>
      <protection locked="0"/>
    </xf>
    <xf numFmtId="4" fontId="41" fillId="0" borderId="0" xfId="1" applyNumberFormat="1" applyFont="1" applyAlignment="1" applyProtection="1">
      <alignment horizontal="right" vertical="center"/>
      <protection locked="0"/>
    </xf>
    <xf numFmtId="4" fontId="41" fillId="0" borderId="0" xfId="1" applyNumberFormat="1" applyFont="1" applyAlignment="1">
      <alignment vertical="center"/>
    </xf>
    <xf numFmtId="0" fontId="34" fillId="2" borderId="12" xfId="1" applyFont="1" applyFill="1" applyBorder="1" applyAlignment="1" applyProtection="1">
      <alignment horizontal="center" vertical="center"/>
      <protection locked="0"/>
    </xf>
    <xf numFmtId="166" fontId="41" fillId="0" borderId="13" xfId="1" applyNumberFormat="1" applyFont="1" applyBorder="1" applyAlignment="1" applyProtection="1">
      <alignment vertical="center"/>
      <protection locked="0"/>
    </xf>
    <xf numFmtId="166" fontId="60" fillId="0" borderId="13" xfId="1" applyNumberFormat="1" applyFont="1" applyBorder="1" applyAlignment="1" applyProtection="1">
      <alignment horizontal="right" vertical="center"/>
      <protection locked="0"/>
    </xf>
    <xf numFmtId="164" fontId="41" fillId="0" borderId="13" xfId="1" applyNumberFormat="1" applyFont="1" applyBorder="1" applyAlignment="1">
      <alignment vertical="center"/>
    </xf>
    <xf numFmtId="4" fontId="41" fillId="0" borderId="13" xfId="1" applyNumberFormat="1" applyFont="1" applyBorder="1" applyAlignment="1">
      <alignment vertical="center"/>
    </xf>
    <xf numFmtId="4" fontId="41" fillId="0" borderId="13" xfId="1" applyNumberFormat="1" applyFont="1" applyBorder="1" applyAlignment="1" applyProtection="1">
      <alignment horizontal="right" vertical="center"/>
      <protection locked="0"/>
    </xf>
    <xf numFmtId="0" fontId="34" fillId="0" borderId="14" xfId="1" applyFont="1" applyBorder="1" applyAlignment="1" applyProtection="1">
      <alignment horizontal="center" vertical="center"/>
      <protection locked="0"/>
    </xf>
    <xf numFmtId="166" fontId="41" fillId="0" borderId="0" xfId="1" applyNumberFormat="1" applyFont="1" applyAlignment="1" applyProtection="1">
      <alignment vertical="center"/>
      <protection locked="0"/>
    </xf>
    <xf numFmtId="166" fontId="60" fillId="0" borderId="0" xfId="1" applyNumberFormat="1" applyFont="1" applyAlignment="1" applyProtection="1">
      <alignment horizontal="right" vertical="center"/>
      <protection locked="0"/>
    </xf>
    <xf numFmtId="171" fontId="41" fillId="0" borderId="20" xfId="2" applyNumberFormat="1" applyFont="1" applyBorder="1" applyAlignment="1">
      <alignment horizontal="left"/>
    </xf>
    <xf numFmtId="164" fontId="46" fillId="0" borderId="20" xfId="1" applyNumberFormat="1" applyFont="1" applyBorder="1"/>
    <xf numFmtId="169" fontId="41" fillId="0" borderId="20" xfId="1" applyNumberFormat="1" applyFont="1" applyBorder="1" applyAlignment="1">
      <alignment horizontal="right"/>
    </xf>
    <xf numFmtId="4" fontId="46" fillId="0" borderId="20" xfId="1" applyNumberFormat="1" applyFont="1" applyBorder="1" applyAlignment="1">
      <alignment horizontal="right"/>
    </xf>
    <xf numFmtId="0" fontId="34" fillId="0" borderId="0" xfId="1" applyFont="1" applyAlignment="1" applyProtection="1">
      <alignment horizontal="center"/>
      <protection locked="0"/>
    </xf>
    <xf numFmtId="0" fontId="61" fillId="0" borderId="0" xfId="1" applyFont="1" applyAlignment="1" applyProtection="1">
      <alignment horizontal="center" vertical="center"/>
      <protection locked="0"/>
    </xf>
    <xf numFmtId="0" fontId="2" fillId="0" borderId="0" xfId="3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4" fontId="6" fillId="3" borderId="15" xfId="1" applyNumberFormat="1" applyFont="1" applyFill="1" applyBorder="1" applyAlignment="1" applyProtection="1">
      <alignment horizontal="right" vertical="center"/>
      <protection locked="0"/>
    </xf>
    <xf numFmtId="4" fontId="6" fillId="3" borderId="3" xfId="1" applyNumberFormat="1" applyFont="1" applyFill="1" applyBorder="1" applyAlignment="1" applyProtection="1">
      <alignment horizontal="right" vertical="center"/>
      <protection locked="0"/>
    </xf>
    <xf numFmtId="4" fontId="11" fillId="3" borderId="3" xfId="1" applyNumberFormat="1" applyFont="1" applyFill="1" applyBorder="1" applyAlignment="1">
      <alignment horizontal="right" vertical="center" indent="1"/>
    </xf>
    <xf numFmtId="4" fontId="11" fillId="3" borderId="24" xfId="1" applyNumberFormat="1" applyFont="1" applyFill="1" applyBorder="1" applyAlignment="1">
      <alignment horizontal="right" vertical="center" indent="1"/>
    </xf>
    <xf numFmtId="4" fontId="6" fillId="3" borderId="11" xfId="1" applyNumberFormat="1" applyFont="1" applyFill="1" applyBorder="1" applyAlignment="1" applyProtection="1">
      <alignment horizontal="right" vertical="center"/>
      <protection locked="0"/>
    </xf>
    <xf numFmtId="4" fontId="6" fillId="3" borderId="5" xfId="1" applyNumberFormat="1" applyFont="1" applyFill="1" applyBorder="1" applyAlignment="1" applyProtection="1">
      <alignment horizontal="right" vertical="center"/>
      <protection locked="0"/>
    </xf>
    <xf numFmtId="170" fontId="11" fillId="3" borderId="13" xfId="1" applyNumberFormat="1" applyFont="1" applyFill="1" applyBorder="1" applyAlignment="1">
      <alignment horizontal="right" vertical="center" indent="1"/>
    </xf>
    <xf numFmtId="170" fontId="11" fillId="3" borderId="23" xfId="1" applyNumberFormat="1" applyFont="1" applyFill="1" applyBorder="1" applyAlignment="1">
      <alignment horizontal="right" vertical="center" indent="1"/>
    </xf>
    <xf numFmtId="170" fontId="11" fillId="3" borderId="5" xfId="1" applyNumberFormat="1" applyFont="1" applyFill="1" applyBorder="1" applyAlignment="1">
      <alignment horizontal="right" vertical="center" indent="1"/>
    </xf>
    <xf numFmtId="170" fontId="11" fillId="3" borderId="6" xfId="1" applyNumberFormat="1" applyFont="1" applyFill="1" applyBorder="1" applyAlignment="1">
      <alignment horizontal="right" vertical="center" indent="1"/>
    </xf>
    <xf numFmtId="4" fontId="6" fillId="3" borderId="16" xfId="1" applyNumberFormat="1" applyFont="1" applyFill="1" applyBorder="1" applyAlignment="1" applyProtection="1">
      <alignment horizontal="right" vertical="center"/>
      <protection locked="0"/>
    </xf>
    <xf numFmtId="4" fontId="6" fillId="3" borderId="7" xfId="1" applyNumberFormat="1" applyFont="1" applyFill="1" applyBorder="1" applyAlignment="1" applyProtection="1">
      <alignment horizontal="right" vertical="center"/>
      <protection locked="0"/>
    </xf>
    <xf numFmtId="170" fontId="17" fillId="3" borderId="7" xfId="1" applyNumberFormat="1" applyFont="1" applyFill="1" applyBorder="1" applyAlignment="1">
      <alignment horizontal="right" vertical="center" indent="1"/>
    </xf>
    <xf numFmtId="170" fontId="17" fillId="3" borderId="8" xfId="1" applyNumberFormat="1" applyFont="1" applyFill="1" applyBorder="1" applyAlignment="1">
      <alignment horizontal="right" vertical="center" indent="1"/>
    </xf>
    <xf numFmtId="0" fontId="4" fillId="3" borderId="22" xfId="1" applyFont="1" applyFill="1" applyBorder="1" applyAlignment="1" applyProtection="1">
      <alignment horizontal="right" vertical="center" indent="1"/>
      <protection locked="0"/>
    </xf>
    <xf numFmtId="0" fontId="4" fillId="3" borderId="7" xfId="1" applyFont="1" applyFill="1" applyBorder="1" applyAlignment="1" applyProtection="1">
      <alignment horizontal="right" vertical="center" indent="1"/>
      <protection locked="0"/>
    </xf>
    <xf numFmtId="4" fontId="6" fillId="3" borderId="17" xfId="1" applyNumberFormat="1" applyFont="1" applyFill="1" applyBorder="1" applyAlignment="1" applyProtection="1">
      <alignment horizontal="right" vertical="center"/>
      <protection locked="0"/>
    </xf>
    <xf numFmtId="4" fontId="6" fillId="3" borderId="18" xfId="1" applyNumberFormat="1" applyFont="1" applyFill="1" applyBorder="1" applyAlignment="1" applyProtection="1">
      <alignment horizontal="right" vertical="center"/>
      <protection locked="0"/>
    </xf>
    <xf numFmtId="170" fontId="17" fillId="3" borderId="18" xfId="1" applyNumberFormat="1" applyFont="1" applyFill="1" applyBorder="1" applyAlignment="1">
      <alignment horizontal="right" vertical="center" indent="1"/>
    </xf>
    <xf numFmtId="170" fontId="17" fillId="3" borderId="21" xfId="1" applyNumberFormat="1" applyFont="1" applyFill="1" applyBorder="1" applyAlignment="1">
      <alignment horizontal="right" vertical="center" indent="1"/>
    </xf>
    <xf numFmtId="164" fontId="28" fillId="0" borderId="0" xfId="1" applyNumberFormat="1" applyFont="1" applyAlignment="1" applyProtection="1">
      <alignment horizontal="center" vertical="center"/>
      <protection locked="0"/>
    </xf>
    <xf numFmtId="0" fontId="28" fillId="0" borderId="0" xfId="1" applyFont="1" applyAlignment="1" applyProtection="1">
      <alignment horizontal="center" vertical="center"/>
      <protection locked="0"/>
    </xf>
    <xf numFmtId="0" fontId="10" fillId="3" borderId="1" xfId="1" applyFont="1" applyFill="1" applyBorder="1" applyAlignment="1" applyProtection="1">
      <alignment horizontal="left" vertical="center" indent="1"/>
      <protection locked="0"/>
    </xf>
    <xf numFmtId="0" fontId="10" fillId="3" borderId="2" xfId="1" applyFont="1" applyFill="1" applyBorder="1" applyAlignment="1" applyProtection="1">
      <alignment horizontal="left" vertical="center" indent="1"/>
      <protection locked="0"/>
    </xf>
    <xf numFmtId="0" fontId="10" fillId="3" borderId="4" xfId="1" applyFont="1" applyFill="1" applyBorder="1" applyAlignment="1" applyProtection="1">
      <alignment horizontal="left" vertical="center" indent="1"/>
      <protection locked="0"/>
    </xf>
    <xf numFmtId="0" fontId="10" fillId="3" borderId="0" xfId="1" applyFont="1" applyFill="1" applyAlignment="1" applyProtection="1">
      <alignment horizontal="left" vertical="center" indent="1"/>
      <protection locked="0"/>
    </xf>
    <xf numFmtId="4" fontId="6" fillId="0" borderId="0" xfId="1" applyNumberFormat="1" applyFont="1" applyAlignment="1" applyProtection="1">
      <alignment horizontal="right" vertical="center"/>
      <protection locked="0"/>
    </xf>
    <xf numFmtId="4" fontId="7" fillId="0" borderId="0" xfId="1" applyNumberFormat="1" applyFont="1" applyAlignment="1">
      <alignment horizontal="right" vertical="center" indent="1"/>
    </xf>
    <xf numFmtId="4" fontId="36" fillId="0" borderId="0" xfId="1" applyNumberFormat="1" applyFont="1" applyAlignment="1" applyProtection="1">
      <alignment horizontal="right" vertical="center"/>
      <protection locked="0"/>
    </xf>
    <xf numFmtId="4" fontId="37" fillId="0" borderId="0" xfId="1" applyNumberFormat="1" applyFont="1" applyAlignment="1">
      <alignment horizontal="right" vertical="center" indent="1"/>
    </xf>
    <xf numFmtId="0" fontId="40" fillId="3" borderId="1" xfId="1" applyFont="1" applyFill="1" applyBorder="1" applyAlignment="1" applyProtection="1">
      <alignment horizontal="left" vertical="center" indent="1"/>
      <protection locked="0"/>
    </xf>
    <xf numFmtId="0" fontId="40" fillId="3" borderId="2" xfId="1" applyFont="1" applyFill="1" applyBorder="1" applyAlignment="1" applyProtection="1">
      <alignment horizontal="left" vertical="center" indent="1"/>
      <protection locked="0"/>
    </xf>
    <xf numFmtId="0" fontId="40" fillId="3" borderId="4" xfId="1" applyFont="1" applyFill="1" applyBorder="1" applyAlignment="1" applyProtection="1">
      <alignment horizontal="left" vertical="center" indent="1"/>
      <protection locked="0"/>
    </xf>
    <xf numFmtId="0" fontId="40" fillId="3" borderId="0" xfId="1" applyFont="1" applyFill="1" applyAlignment="1" applyProtection="1">
      <alignment horizontal="left" vertical="center" indent="1"/>
      <protection locked="0"/>
    </xf>
    <xf numFmtId="4" fontId="36" fillId="3" borderId="15" xfId="1" applyNumberFormat="1" applyFont="1" applyFill="1" applyBorder="1" applyAlignment="1" applyProtection="1">
      <alignment horizontal="right" vertical="center"/>
      <protection locked="0"/>
    </xf>
    <xf numFmtId="4" fontId="36" fillId="3" borderId="3" xfId="1" applyNumberFormat="1" applyFont="1" applyFill="1" applyBorder="1" applyAlignment="1" applyProtection="1">
      <alignment horizontal="right" vertical="center"/>
      <protection locked="0"/>
    </xf>
    <xf numFmtId="170" fontId="41" fillId="3" borderId="3" xfId="1" applyNumberFormat="1" applyFont="1" applyFill="1" applyBorder="1" applyAlignment="1">
      <alignment horizontal="right" vertical="center" indent="1"/>
    </xf>
    <xf numFmtId="170" fontId="41" fillId="3" borderId="24" xfId="1" applyNumberFormat="1" applyFont="1" applyFill="1" applyBorder="1" applyAlignment="1">
      <alignment horizontal="right" vertical="center" indent="1"/>
    </xf>
    <xf numFmtId="4" fontId="36" fillId="3" borderId="11" xfId="1" applyNumberFormat="1" applyFont="1" applyFill="1" applyBorder="1" applyAlignment="1" applyProtection="1">
      <alignment horizontal="right" vertical="center"/>
      <protection locked="0"/>
    </xf>
    <xf numFmtId="4" fontId="36" fillId="3" borderId="5" xfId="1" applyNumberFormat="1" applyFont="1" applyFill="1" applyBorder="1" applyAlignment="1" applyProtection="1">
      <alignment horizontal="right" vertical="center"/>
      <protection locked="0"/>
    </xf>
    <xf numFmtId="170" fontId="41" fillId="3" borderId="13" xfId="1" applyNumberFormat="1" applyFont="1" applyFill="1" applyBorder="1" applyAlignment="1">
      <alignment horizontal="right" vertical="center" indent="1"/>
    </xf>
    <xf numFmtId="170" fontId="41" fillId="3" borderId="23" xfId="1" applyNumberFormat="1" applyFont="1" applyFill="1" applyBorder="1" applyAlignment="1">
      <alignment horizontal="right" vertical="center" indent="1"/>
    </xf>
    <xf numFmtId="164" fontId="58" fillId="0" borderId="0" xfId="1" applyNumberFormat="1" applyFont="1" applyAlignment="1" applyProtection="1">
      <alignment horizontal="center" vertical="center"/>
      <protection locked="0"/>
    </xf>
    <xf numFmtId="0" fontId="58" fillId="0" borderId="0" xfId="1" applyFont="1" applyAlignment="1" applyProtection="1">
      <alignment horizontal="center" vertical="center"/>
      <protection locked="0"/>
    </xf>
    <xf numFmtId="170" fontId="41" fillId="3" borderId="5" xfId="1" applyNumberFormat="1" applyFont="1" applyFill="1" applyBorder="1" applyAlignment="1">
      <alignment horizontal="right" vertical="center" indent="1"/>
    </xf>
    <xf numFmtId="170" fontId="41" fillId="3" borderId="6" xfId="1" applyNumberFormat="1" applyFont="1" applyFill="1" applyBorder="1" applyAlignment="1">
      <alignment horizontal="right" vertical="center" indent="1"/>
    </xf>
    <xf numFmtId="4" fontId="36" fillId="3" borderId="17" xfId="1" applyNumberFormat="1" applyFont="1" applyFill="1" applyBorder="1" applyAlignment="1" applyProtection="1">
      <alignment horizontal="right" vertical="center"/>
      <protection locked="0"/>
    </xf>
    <xf numFmtId="4" fontId="36" fillId="3" borderId="18" xfId="1" applyNumberFormat="1" applyFont="1" applyFill="1" applyBorder="1" applyAlignment="1" applyProtection="1">
      <alignment horizontal="right" vertical="center"/>
      <protection locked="0"/>
    </xf>
    <xf numFmtId="170" fontId="46" fillId="3" borderId="18" xfId="1" applyNumberFormat="1" applyFont="1" applyFill="1" applyBorder="1" applyAlignment="1">
      <alignment horizontal="right" vertical="center" indent="1"/>
    </xf>
    <xf numFmtId="170" fontId="46" fillId="3" borderId="21" xfId="1" applyNumberFormat="1" applyFont="1" applyFill="1" applyBorder="1" applyAlignment="1">
      <alignment horizontal="right" vertical="center" indent="1"/>
    </xf>
    <xf numFmtId="0" fontId="34" fillId="3" borderId="22" xfId="1" applyFont="1" applyFill="1" applyBorder="1" applyAlignment="1" applyProtection="1">
      <alignment horizontal="right" vertical="center" indent="1"/>
      <protection locked="0"/>
    </xf>
    <xf numFmtId="0" fontId="34" fillId="3" borderId="7" xfId="1" applyFont="1" applyFill="1" applyBorder="1" applyAlignment="1" applyProtection="1">
      <alignment horizontal="right" vertical="center" indent="1"/>
      <protection locked="0"/>
    </xf>
    <xf numFmtId="4" fontId="36" fillId="3" borderId="16" xfId="1" applyNumberFormat="1" applyFont="1" applyFill="1" applyBorder="1" applyAlignment="1" applyProtection="1">
      <alignment horizontal="right" vertical="center"/>
      <protection locked="0"/>
    </xf>
    <xf numFmtId="4" fontId="36" fillId="3" borderId="7" xfId="1" applyNumberFormat="1" applyFont="1" applyFill="1" applyBorder="1" applyAlignment="1" applyProtection="1">
      <alignment horizontal="right" vertical="center"/>
      <protection locked="0"/>
    </xf>
    <xf numFmtId="170" fontId="46" fillId="3" borderId="7" xfId="1" applyNumberFormat="1" applyFont="1" applyFill="1" applyBorder="1" applyAlignment="1">
      <alignment horizontal="right" vertical="center" indent="1"/>
    </xf>
    <xf numFmtId="170" fontId="46" fillId="3" borderId="8" xfId="1" applyNumberFormat="1" applyFont="1" applyFill="1" applyBorder="1" applyAlignment="1">
      <alignment horizontal="right" vertical="center" indent="1"/>
    </xf>
    <xf numFmtId="14" fontId="37" fillId="0" borderId="0" xfId="3" applyNumberFormat="1" applyFont="1" applyAlignment="1" applyProtection="1">
      <alignment horizontal="left" vertical="center"/>
      <protection locked="0"/>
    </xf>
    <xf numFmtId="4" fontId="37" fillId="0" borderId="0" xfId="1" applyNumberFormat="1" applyFont="1" applyAlignment="1">
      <alignment vertical="center"/>
    </xf>
    <xf numFmtId="0" fontId="44" fillId="3" borderId="4" xfId="1" applyFont="1" applyFill="1" applyBorder="1" applyAlignment="1" applyProtection="1">
      <alignment horizontal="left" vertical="center" indent="1"/>
      <protection locked="0"/>
    </xf>
    <xf numFmtId="0" fontId="44" fillId="3" borderId="0" xfId="1" applyFont="1" applyFill="1" applyAlignment="1" applyProtection="1">
      <alignment horizontal="left" vertical="center" indent="1"/>
      <protection locked="0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 wrapText="1"/>
    </xf>
    <xf numFmtId="0" fontId="41" fillId="0" borderId="0" xfId="0" applyFont="1" applyAlignment="1">
      <alignment horizontal="left" vertical="center"/>
    </xf>
    <xf numFmtId="4" fontId="41" fillId="0" borderId="0" xfId="0" applyNumberFormat="1" applyFont="1" applyAlignment="1">
      <alignment horizontal="center" vertical="center"/>
    </xf>
    <xf numFmtId="1" fontId="61" fillId="0" borderId="0" xfId="1" applyNumberFormat="1" applyFont="1" applyAlignment="1" applyProtection="1">
      <alignment horizontal="center" vertical="center"/>
      <protection locked="0"/>
    </xf>
    <xf numFmtId="1" fontId="62" fillId="0" borderId="0" xfId="1" applyNumberFormat="1" applyFont="1" applyAlignment="1" applyProtection="1">
      <alignment horizontal="center" vertical="center"/>
      <protection locked="0"/>
    </xf>
    <xf numFmtId="1" fontId="62" fillId="0" borderId="0" xfId="1" applyNumberFormat="1" applyFont="1" applyAlignment="1" applyProtection="1">
      <alignment horizontal="center" vertical="center"/>
      <protection locked="0"/>
    </xf>
    <xf numFmtId="1" fontId="61" fillId="0" borderId="0" xfId="3" applyNumberFormat="1" applyFont="1" applyAlignment="1" applyProtection="1">
      <alignment horizontal="center" vertical="center"/>
      <protection locked="0"/>
    </xf>
    <xf numFmtId="0" fontId="63" fillId="0" borderId="0" xfId="0" applyFont="1" applyAlignment="1" applyProtection="1">
      <alignment horizontal="center" vertical="center"/>
      <protection locked="0"/>
    </xf>
  </cellXfs>
  <cellStyles count="5">
    <cellStyle name="Lien hypertexte" xfId="3" builtinId="8"/>
    <cellStyle name="Normal" xfId="0" builtinId="0"/>
    <cellStyle name="Normal 2" xfId="4" xr:uid="{B567C47D-FBA3-4120-859F-F70DFE2B8D3A}"/>
    <cellStyle name="Normal_Livre de caisse 2000" xfId="2" xr:uid="{8E3AF242-059A-403B-9EAF-9D79CE938A7C}"/>
    <cellStyle name="Normal_Livre de caisse 2002" xfId="1" xr:uid="{B570A190-F7AD-41E8-B794-351F2723DB9B}"/>
  </cellStyles>
  <dxfs count="3">
    <dxf>
      <fill>
        <patternFill>
          <bgColor rgb="FFECFCEA"/>
        </patternFill>
      </fill>
    </dxf>
    <dxf>
      <fill>
        <patternFill>
          <bgColor rgb="FFECFCEA"/>
        </patternFill>
      </fill>
    </dxf>
    <dxf>
      <fill>
        <patternFill>
          <bgColor rgb="FFECFCEA"/>
        </patternFill>
      </fill>
    </dxf>
  </dxfs>
  <tableStyles count="0" defaultTableStyle="TableStyleMedium2" defaultPivotStyle="PivotStyleLight16"/>
  <colors>
    <mruColors>
      <color rgb="FFECFCEA"/>
      <color rgb="FFE7FFFF"/>
      <color rgb="FFEEFFDD"/>
      <color rgb="FFCCFFFF"/>
      <color rgb="FF33CCCC"/>
      <color rgb="FFDDFF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Save%20BPA%2023.3.06\BPA\Comptes\2022%20-%20Comptes\RAIFFEISEN%202022\Raiffeisen%202022%20-%20Op&#233;rations.xlsx" TargetMode="External"/><Relationship Id="rId1" Type="http://schemas.openxmlformats.org/officeDocument/2006/relationships/externalLinkPath" Target="/Save%20BPA%2023.3.06/BPA/Comptes/2022%20-%20Comptes/RAIFFEISEN%202022/Raiffeisen%202022%20-%20Op&#233;rations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Save%20BPA%2023.3.06\BPA\Comptes\2024%20-%20Comptes\RAIFFEISEN%202024\Raiffeisen%202024%20-%20Compte%20soci&#233;taire.xlsx" TargetMode="External"/><Relationship Id="rId1" Type="http://schemas.openxmlformats.org/officeDocument/2006/relationships/externalLinkPath" Target="/Save%20BPA%2023.3.06/BPA/Comptes/2024%20-%20Comptes/RAIFFEISEN%202024/Raiffeisen%202024%20-%20Compte%20soci&#233;tai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mpte immobilier"/>
      <sheetName val="Compte privé"/>
      <sheetName val="Caisse"/>
    </sheetNames>
    <sheetDataSet>
      <sheetData sheetId="0">
        <row r="38">
          <cell r="H38">
            <v>239.80000000001746</v>
          </cell>
        </row>
      </sheetData>
      <sheetData sheetId="1"/>
      <sheetData sheetId="2">
        <row r="42">
          <cell r="H42">
            <v>67.5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mpte immobilier 2023"/>
      <sheetName val="Compte sociétaire 2024"/>
      <sheetName val="Caisse 2024"/>
      <sheetName val="Budget appart. dette"/>
      <sheetName val="Budget R"/>
      <sheetName val="Budget (2)"/>
      <sheetName val="Casa Poldo"/>
      <sheetName val="2024"/>
    </sheetNames>
    <sheetDataSet>
      <sheetData sheetId="0"/>
      <sheetData sheetId="1">
        <row r="34">
          <cell r="H34">
            <v>842.4799999999999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../../2024%20-%20Comptes/2023%20-%20Comptes/RAIFFEISEN%202023/Raiffeisen%20Bouclement%202023" TargetMode="External"/><Relationship Id="rId2" Type="http://schemas.openxmlformats.org/officeDocument/2006/relationships/hyperlink" Target="../../2024%20-%20Comptes/2023%20-%20Comptes/RAIFFEISEN%202023/Justificatifs%20Raiffeisen%20Cpt%20courant%20(2023)" TargetMode="External"/><Relationship Id="rId1" Type="http://schemas.openxmlformats.org/officeDocument/2006/relationships/hyperlink" Target="../../2024%20-%20Comptes/2023%20-%20Comptes/RAIFFEISEN%202023/Justificatifs%20Raiffeisen%20Cpt%20Hypot&#233;caire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../../2024%20-%20Comptes/2022%20-%20Comptes/RAIFFEISEN%202022/Raiffeisen%202022%20-%20Op&#233;rations.xlsx" TargetMode="External"/><Relationship Id="rId4" Type="http://schemas.openxmlformats.org/officeDocument/2006/relationships/hyperlink" Target="../../2024%20-%20Comptes/2023%20-%20Comptes/RAIFFEISEN%202023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7BCAD-183B-4A69-927B-79D6FBA2E878}">
  <dimension ref="A1:P45"/>
  <sheetViews>
    <sheetView showGridLines="0" topLeftCell="A4" zoomScale="130" zoomScaleNormal="130" workbookViewId="0">
      <pane xSplit="1" ySplit="5" topLeftCell="B9" activePane="bottomRight" state="frozen"/>
      <selection activeCell="A4" sqref="A4"/>
      <selection pane="topRight" activeCell="B4" sqref="B4"/>
      <selection pane="bottomLeft" activeCell="A9" sqref="A9"/>
      <selection pane="bottomRight" activeCell="C13" sqref="C13"/>
    </sheetView>
    <sheetView topLeftCell="A4" workbookViewId="1"/>
    <sheetView topLeftCell="A4" workbookViewId="2"/>
  </sheetViews>
  <sheetFormatPr baseColWidth="10" defaultColWidth="10" defaultRowHeight="15"/>
  <cols>
    <col min="1" max="1" width="10.85546875" style="1" bestFit="1" customWidth="1"/>
    <col min="2" max="2" width="0.85546875" style="1" customWidth="1"/>
    <col min="3" max="3" width="11.140625" style="1" customWidth="1"/>
    <col min="4" max="4" width="6.140625" style="1" bestFit="1" customWidth="1"/>
    <col min="5" max="5" width="38.85546875" style="1" bestFit="1" customWidth="1"/>
    <col min="6" max="6" width="12.28515625" style="1" bestFit="1" customWidth="1"/>
    <col min="7" max="7" width="12.42578125" style="1" bestFit="1" customWidth="1"/>
    <col min="8" max="8" width="13.5703125" style="1" customWidth="1"/>
    <col min="9" max="9" width="0.85546875" style="1" customWidth="1"/>
    <col min="10" max="10" width="1.85546875" style="1" customWidth="1"/>
    <col min="11" max="11" width="12" style="1" bestFit="1" customWidth="1"/>
    <col min="12" max="12" width="5" style="1" customWidth="1"/>
    <col min="13" max="13" width="29.28515625" style="1" bestFit="1" customWidth="1"/>
    <col min="14" max="14" width="10" style="1"/>
    <col min="15" max="15" width="13.28515625" style="1" bestFit="1" customWidth="1"/>
    <col min="16" max="16384" width="10" style="1"/>
  </cols>
  <sheetData>
    <row r="1" spans="1:16" ht="24" hidden="1" customHeight="1"/>
    <row r="2" spans="1:16" ht="14.25" hidden="1" customHeight="1">
      <c r="C2" s="2"/>
      <c r="D2" s="2"/>
      <c r="F2" s="215"/>
      <c r="G2" s="215"/>
      <c r="H2" s="216"/>
      <c r="I2" s="216"/>
      <c r="J2" s="3"/>
    </row>
    <row r="3" spans="1:16" ht="14.25" hidden="1" customHeight="1">
      <c r="C3" s="4"/>
      <c r="D3" s="4"/>
      <c r="E3" s="4"/>
      <c r="F3" s="215"/>
      <c r="G3" s="215"/>
      <c r="H3" s="216"/>
      <c r="I3" s="216"/>
      <c r="J3" s="3"/>
      <c r="K3" s="5"/>
    </row>
    <row r="4" spans="1:16" ht="14.25" customHeight="1">
      <c r="C4" s="4"/>
      <c r="D4" s="4"/>
      <c r="E4" s="4"/>
      <c r="F4" s="4"/>
      <c r="G4" s="4"/>
      <c r="H4" s="4"/>
      <c r="I4" s="4"/>
      <c r="J4" s="4"/>
    </row>
    <row r="5" spans="1:16" ht="19.5" customHeight="1">
      <c r="A5" s="188"/>
      <c r="B5" s="211" t="s">
        <v>22</v>
      </c>
      <c r="C5" s="212"/>
      <c r="D5" s="212"/>
      <c r="E5" s="212"/>
      <c r="F5" s="189" t="s">
        <v>0</v>
      </c>
      <c r="G5" s="190"/>
      <c r="H5" s="191">
        <f>'[1]Compte immobilier'!$H$38</f>
        <v>239.80000000001746</v>
      </c>
      <c r="I5" s="192"/>
      <c r="J5" s="6"/>
      <c r="K5" s="7" t="s">
        <v>14</v>
      </c>
      <c r="L5" s="8"/>
      <c r="M5" s="81" t="s">
        <v>15</v>
      </c>
      <c r="O5" s="9" t="s">
        <v>11</v>
      </c>
      <c r="P5" s="10">
        <f>SUMIF($E$14:$E$30,"*Intérêt débiteur*",$G$14:$G$30)*-1</f>
        <v>0</v>
      </c>
    </row>
    <row r="6" spans="1:16" ht="19.5" customHeight="1">
      <c r="A6" s="188"/>
      <c r="B6" s="213"/>
      <c r="C6" s="214"/>
      <c r="D6" s="214"/>
      <c r="E6" s="214"/>
      <c r="F6" s="193" t="s">
        <v>24</v>
      </c>
      <c r="G6" s="194"/>
      <c r="H6" s="195">
        <f>F34</f>
        <v>0</v>
      </c>
      <c r="I6" s="196"/>
      <c r="J6" s="6"/>
      <c r="K6" s="82" t="s">
        <v>17</v>
      </c>
      <c r="L6" s="11"/>
      <c r="M6" s="81" t="s">
        <v>16</v>
      </c>
      <c r="O6" s="9" t="s">
        <v>9</v>
      </c>
      <c r="P6" s="10">
        <f>SUMIF($E$14:$E$30,"*Commission crédit*",$G$14:$G$30)*-1</f>
        <v>0</v>
      </c>
    </row>
    <row r="7" spans="1:16" ht="19.5" customHeight="1">
      <c r="A7" s="188"/>
      <c r="B7" s="77"/>
      <c r="C7" s="78" t="s">
        <v>13</v>
      </c>
      <c r="D7" s="78"/>
      <c r="E7" s="83"/>
      <c r="F7" s="193" t="s">
        <v>25</v>
      </c>
      <c r="G7" s="194"/>
      <c r="H7" s="197">
        <f>G35</f>
        <v>0</v>
      </c>
      <c r="I7" s="198"/>
      <c r="J7" s="12"/>
      <c r="K7" s="103" t="s">
        <v>27</v>
      </c>
      <c r="L7" s="11"/>
      <c r="M7" s="81" t="s">
        <v>29</v>
      </c>
      <c r="O7" s="9" t="s">
        <v>10</v>
      </c>
      <c r="P7" s="10">
        <f>SUMIF($E$14:$E$30,"*Frais de bouclement*",$G$14:$G$30)*-1</f>
        <v>0</v>
      </c>
    </row>
    <row r="8" spans="1:16" ht="19.5" customHeight="1">
      <c r="A8" s="188"/>
      <c r="B8" s="79"/>
      <c r="C8" s="78" t="s">
        <v>21</v>
      </c>
      <c r="D8" s="80"/>
      <c r="E8" s="78"/>
      <c r="F8" s="205"/>
      <c r="G8" s="206"/>
      <c r="H8" s="207"/>
      <c r="I8" s="208"/>
      <c r="J8" s="12"/>
      <c r="K8" s="102" t="s">
        <v>28</v>
      </c>
      <c r="L8" s="11"/>
      <c r="M8" s="81"/>
      <c r="O8" s="9" t="s">
        <v>12</v>
      </c>
      <c r="P8" s="10">
        <f>P5+P6+P7</f>
        <v>0</v>
      </c>
    </row>
    <row r="9" spans="1:16" ht="19.5" customHeight="1">
      <c r="A9" s="188"/>
      <c r="B9" s="203" t="s">
        <v>23</v>
      </c>
      <c r="C9" s="204"/>
      <c r="D9" s="204"/>
      <c r="E9" s="204"/>
      <c r="F9" s="199" t="s">
        <v>19</v>
      </c>
      <c r="G9" s="200"/>
      <c r="H9" s="201">
        <f>H5+H6+H7</f>
        <v>239.80000000001746</v>
      </c>
      <c r="I9" s="202"/>
      <c r="J9" s="13"/>
      <c r="K9" s="14"/>
      <c r="L9" s="15"/>
    </row>
    <row r="10" spans="1:16" ht="13.5" customHeight="1">
      <c r="B10" s="16"/>
      <c r="C10" s="17"/>
      <c r="D10" s="17"/>
      <c r="E10" s="18"/>
      <c r="F10" s="19"/>
      <c r="G10" s="19"/>
      <c r="H10" s="20"/>
      <c r="K10" s="14"/>
      <c r="L10" s="15"/>
    </row>
    <row r="11" spans="1:16" s="21" customFormat="1" ht="23.25" customHeight="1">
      <c r="B11" s="22"/>
      <c r="C11" s="23" t="s">
        <v>1</v>
      </c>
      <c r="D11" s="23" t="s">
        <v>6</v>
      </c>
      <c r="E11" s="23" t="s">
        <v>2</v>
      </c>
      <c r="F11" s="23" t="s">
        <v>3</v>
      </c>
      <c r="G11" s="23" t="s">
        <v>4</v>
      </c>
      <c r="H11" s="23" t="s">
        <v>5</v>
      </c>
      <c r="K11" s="24"/>
      <c r="L11" s="25"/>
    </row>
    <row r="12" spans="1:16" s="21" customFormat="1" ht="4.5" customHeight="1">
      <c r="C12" s="26"/>
      <c r="D12" s="26"/>
      <c r="E12" s="26"/>
      <c r="F12" s="27"/>
      <c r="G12" s="27"/>
      <c r="K12" s="28"/>
      <c r="L12" s="29"/>
    </row>
    <row r="13" spans="1:16" ht="17.25" customHeight="1">
      <c r="B13" s="16"/>
      <c r="C13" s="30">
        <v>44927</v>
      </c>
      <c r="D13" s="31">
        <v>1</v>
      </c>
      <c r="E13" s="86" t="s">
        <v>26</v>
      </c>
      <c r="F13" s="32"/>
      <c r="G13" s="33"/>
      <c r="H13" s="32">
        <f>H5</f>
        <v>239.80000000001746</v>
      </c>
      <c r="K13" s="34"/>
      <c r="L13" s="29"/>
      <c r="M13" s="35"/>
      <c r="N13" s="209"/>
      <c r="O13" s="210"/>
    </row>
    <row r="14" spans="1:16" ht="17.25" customHeight="1">
      <c r="A14" s="38"/>
      <c r="B14" s="16"/>
      <c r="C14" s="30"/>
      <c r="D14" s="31"/>
      <c r="E14" s="104"/>
      <c r="F14" s="33"/>
      <c r="G14" s="33"/>
      <c r="H14" s="10" t="str">
        <f>IF(AND(F14="",G14=""),"",H13+F14+G14)</f>
        <v/>
      </c>
      <c r="K14" s="39"/>
      <c r="L14" s="40"/>
      <c r="M14" s="35"/>
      <c r="N14" s="36"/>
      <c r="O14" s="37"/>
    </row>
    <row r="15" spans="1:16" ht="17.25" customHeight="1">
      <c r="B15" s="16"/>
      <c r="C15" s="30"/>
      <c r="D15" s="31"/>
      <c r="E15" s="85"/>
      <c r="F15" s="33"/>
      <c r="G15" s="33"/>
      <c r="H15" s="10" t="str">
        <f t="shared" ref="H15:H29" si="0">IF(AND(F15="",G15=""),"",H14+F15+G15)</f>
        <v/>
      </c>
      <c r="K15" s="39"/>
      <c r="L15" s="29"/>
      <c r="M15" s="35"/>
      <c r="N15" s="36"/>
      <c r="O15" s="37"/>
    </row>
    <row r="16" spans="1:16" ht="17.25" customHeight="1">
      <c r="B16" s="16"/>
      <c r="C16" s="30"/>
      <c r="D16" s="31"/>
      <c r="E16" s="85"/>
      <c r="F16" s="33"/>
      <c r="G16" s="33"/>
      <c r="H16" s="10" t="str">
        <f t="shared" si="0"/>
        <v/>
      </c>
      <c r="K16" s="39"/>
      <c r="L16" s="40"/>
      <c r="M16" s="35"/>
      <c r="N16" s="36"/>
      <c r="O16" s="37"/>
    </row>
    <row r="17" spans="2:15" ht="17.25" customHeight="1">
      <c r="B17" s="16"/>
      <c r="C17" s="30"/>
      <c r="D17" s="31"/>
      <c r="E17" s="85"/>
      <c r="F17" s="33"/>
      <c r="G17" s="33"/>
      <c r="H17" s="10" t="str">
        <f t="shared" si="0"/>
        <v/>
      </c>
      <c r="K17" s="39"/>
      <c r="L17" s="40"/>
      <c r="M17" s="35"/>
      <c r="N17" s="36"/>
      <c r="O17" s="37"/>
    </row>
    <row r="18" spans="2:15" ht="17.25" customHeight="1">
      <c r="B18" s="16"/>
      <c r="C18" s="30"/>
      <c r="D18" s="31"/>
      <c r="E18" s="84"/>
      <c r="F18" s="33"/>
      <c r="G18" s="33"/>
      <c r="H18" s="10" t="str">
        <f t="shared" si="0"/>
        <v/>
      </c>
      <c r="K18" s="39"/>
      <c r="L18" s="40"/>
      <c r="M18" s="35"/>
      <c r="N18" s="36"/>
      <c r="O18" s="37"/>
    </row>
    <row r="19" spans="2:15" ht="17.25" customHeight="1">
      <c r="B19" s="16"/>
      <c r="C19" s="30"/>
      <c r="D19" s="31"/>
      <c r="E19" s="85"/>
      <c r="F19" s="33"/>
      <c r="G19" s="33"/>
      <c r="H19" s="10" t="str">
        <f t="shared" si="0"/>
        <v/>
      </c>
      <c r="K19" s="39"/>
      <c r="L19" s="40"/>
      <c r="M19" s="35"/>
      <c r="N19" s="36"/>
      <c r="O19" s="37"/>
    </row>
    <row r="20" spans="2:15" ht="17.25" customHeight="1">
      <c r="B20" s="16"/>
      <c r="C20" s="30"/>
      <c r="D20" s="31"/>
      <c r="E20" s="85"/>
      <c r="F20" s="33"/>
      <c r="G20" s="33"/>
      <c r="H20" s="10" t="str">
        <f t="shared" si="0"/>
        <v/>
      </c>
      <c r="K20" s="39"/>
      <c r="L20" s="40"/>
      <c r="M20" s="35"/>
      <c r="N20" s="36"/>
      <c r="O20" s="37"/>
    </row>
    <row r="21" spans="2:15" ht="17.25" customHeight="1">
      <c r="B21" s="16"/>
      <c r="C21" s="30"/>
      <c r="D21" s="31"/>
      <c r="E21" s="84"/>
      <c r="F21" s="33"/>
      <c r="G21" s="33"/>
      <c r="H21" s="10" t="str">
        <f t="shared" si="0"/>
        <v/>
      </c>
      <c r="K21" s="39"/>
      <c r="L21" s="40"/>
      <c r="M21" s="35"/>
      <c r="N21" s="36"/>
      <c r="O21" s="37"/>
    </row>
    <row r="22" spans="2:15" ht="17.25" customHeight="1">
      <c r="B22" s="16"/>
      <c r="C22" s="30"/>
      <c r="D22" s="31"/>
      <c r="E22" s="84"/>
      <c r="F22" s="33"/>
      <c r="G22" s="33"/>
      <c r="H22" s="10" t="str">
        <f t="shared" si="0"/>
        <v/>
      </c>
      <c r="K22" s="39"/>
      <c r="L22" s="40"/>
      <c r="M22" s="35"/>
      <c r="N22" s="36"/>
      <c r="O22" s="37"/>
    </row>
    <row r="23" spans="2:15" ht="17.25" customHeight="1">
      <c r="B23" s="16"/>
      <c r="C23" s="30"/>
      <c r="D23" s="31"/>
      <c r="E23" s="85"/>
      <c r="F23" s="33"/>
      <c r="G23" s="33"/>
      <c r="H23" s="10" t="str">
        <f t="shared" si="0"/>
        <v/>
      </c>
      <c r="K23" s="39"/>
      <c r="L23" s="40"/>
      <c r="M23" s="35"/>
      <c r="N23" s="36"/>
      <c r="O23" s="37"/>
    </row>
    <row r="24" spans="2:15" ht="17.25" customHeight="1">
      <c r="B24" s="16"/>
      <c r="C24" s="30"/>
      <c r="D24" s="31"/>
      <c r="E24" s="85"/>
      <c r="F24" s="41"/>
      <c r="G24" s="33"/>
      <c r="H24" s="10" t="str">
        <f t="shared" si="0"/>
        <v/>
      </c>
      <c r="K24" s="39"/>
      <c r="L24" s="40"/>
      <c r="M24" s="35"/>
      <c r="N24" s="36"/>
      <c r="O24" s="37"/>
    </row>
    <row r="25" spans="2:15" ht="17.25" customHeight="1">
      <c r="B25" s="16"/>
      <c r="C25" s="30"/>
      <c r="D25" s="31"/>
      <c r="E25" s="85"/>
      <c r="F25" s="33"/>
      <c r="G25" s="33"/>
      <c r="H25" s="10" t="str">
        <f t="shared" si="0"/>
        <v/>
      </c>
      <c r="K25" s="39"/>
      <c r="L25" s="40"/>
      <c r="M25" s="35"/>
      <c r="N25" s="36"/>
      <c r="O25" s="37"/>
    </row>
    <row r="26" spans="2:15" ht="17.25" customHeight="1">
      <c r="B26" s="16"/>
      <c r="C26" s="30"/>
      <c r="D26" s="31"/>
      <c r="E26" s="85"/>
      <c r="F26" s="33"/>
      <c r="G26" s="33"/>
      <c r="H26" s="10" t="str">
        <f>IF(AND(F26="",G26=""),"",H25+F26+G26)</f>
        <v/>
      </c>
      <c r="K26" s="39"/>
      <c r="L26" s="40"/>
      <c r="M26" s="35"/>
      <c r="N26" s="36"/>
      <c r="O26" s="37"/>
    </row>
    <row r="27" spans="2:15" ht="17.25" customHeight="1">
      <c r="B27" s="16"/>
      <c r="C27" s="30"/>
      <c r="D27" s="31"/>
      <c r="E27" s="85"/>
      <c r="F27" s="33"/>
      <c r="G27" s="33"/>
      <c r="H27" s="10" t="str">
        <f t="shared" si="0"/>
        <v/>
      </c>
      <c r="K27" s="39"/>
      <c r="L27" s="40"/>
      <c r="M27" s="35"/>
      <c r="N27" s="36"/>
      <c r="O27" s="37"/>
    </row>
    <row r="28" spans="2:15" ht="17.25" customHeight="1">
      <c r="B28" s="16"/>
      <c r="C28" s="30"/>
      <c r="D28" s="31"/>
      <c r="E28" s="85"/>
      <c r="F28" s="33"/>
      <c r="G28" s="33"/>
      <c r="H28" s="10" t="str">
        <f t="shared" si="0"/>
        <v/>
      </c>
      <c r="K28" s="39"/>
      <c r="L28" s="40"/>
      <c r="M28" s="35"/>
      <c r="N28" s="36"/>
      <c r="O28" s="37"/>
    </row>
    <row r="29" spans="2:15" ht="17.25" customHeight="1">
      <c r="B29" s="16"/>
      <c r="C29" s="30"/>
      <c r="D29" s="31"/>
      <c r="E29" s="85"/>
      <c r="F29" s="33"/>
      <c r="G29" s="33"/>
      <c r="H29" s="10" t="str">
        <f t="shared" si="0"/>
        <v/>
      </c>
      <c r="K29" s="39"/>
      <c r="L29" s="40"/>
      <c r="M29" s="35"/>
      <c r="N29" s="36"/>
      <c r="O29" s="37"/>
    </row>
    <row r="30" spans="2:15" ht="17.25" customHeight="1">
      <c r="B30" s="87"/>
      <c r="C30" s="88"/>
      <c r="D30" s="89"/>
      <c r="E30" s="90"/>
      <c r="F30" s="91"/>
      <c r="G30" s="91"/>
      <c r="H30" s="92" t="str">
        <f>IF(AND(F30="",G30=""),"",H29+F30+G30)</f>
        <v/>
      </c>
      <c r="I30" s="93"/>
      <c r="K30" s="39"/>
      <c r="L30" s="40"/>
      <c r="M30" s="35"/>
      <c r="N30" s="36"/>
      <c r="O30" s="37"/>
    </row>
    <row r="31" spans="2:15" ht="17.25" customHeight="1">
      <c r="B31" s="16"/>
      <c r="C31" s="42"/>
      <c r="D31" s="42"/>
      <c r="E31" s="43"/>
      <c r="F31" s="44"/>
      <c r="G31" s="45"/>
      <c r="H31" s="46"/>
      <c r="K31" s="34"/>
      <c r="L31" s="15"/>
      <c r="M31" s="35"/>
    </row>
    <row r="32" spans="2:15" ht="3.75" customHeight="1">
      <c r="B32" s="47"/>
      <c r="C32" s="48"/>
      <c r="D32" s="48"/>
      <c r="E32" s="49"/>
      <c r="F32" s="50"/>
      <c r="G32" s="51"/>
      <c r="H32" s="52"/>
      <c r="I32" s="53"/>
      <c r="K32" s="34"/>
      <c r="L32" s="15"/>
      <c r="M32" s="35"/>
    </row>
    <row r="33" spans="2:13" ht="18.75" customHeight="1">
      <c r="B33" s="54"/>
      <c r="C33" s="94" t="s">
        <v>18</v>
      </c>
      <c r="D33" s="55"/>
      <c r="E33" s="55"/>
      <c r="F33" s="56"/>
      <c r="G33" s="57"/>
      <c r="H33" s="58">
        <f>H5</f>
        <v>239.80000000001746</v>
      </c>
      <c r="I33" s="59"/>
      <c r="K33" s="34"/>
      <c r="L33" s="15"/>
      <c r="M33" s="35"/>
    </row>
    <row r="34" spans="2:13" ht="18.75" customHeight="1">
      <c r="B34" s="54"/>
      <c r="C34" s="96" t="s">
        <v>7</v>
      </c>
      <c r="D34" s="97"/>
      <c r="E34" s="97"/>
      <c r="F34" s="98">
        <f>SUM(F13:F30)</f>
        <v>0</v>
      </c>
      <c r="G34" s="99"/>
      <c r="H34" s="100"/>
      <c r="I34" s="59"/>
      <c r="K34" s="34"/>
      <c r="L34" s="15"/>
      <c r="M34" s="35"/>
    </row>
    <row r="35" spans="2:13" ht="18.75" customHeight="1">
      <c r="B35" s="54"/>
      <c r="C35" s="95" t="s">
        <v>8</v>
      </c>
      <c r="D35" s="60"/>
      <c r="E35" s="62"/>
      <c r="F35" s="62"/>
      <c r="G35" s="62">
        <f>SUM(G13:G30)</f>
        <v>0</v>
      </c>
      <c r="H35" s="46"/>
      <c r="I35" s="59"/>
      <c r="K35" s="34"/>
      <c r="L35" s="15"/>
      <c r="M35" s="35"/>
    </row>
    <row r="36" spans="2:13" ht="3.75" customHeight="1">
      <c r="B36" s="63"/>
      <c r="C36" s="64"/>
      <c r="D36" s="64"/>
      <c r="E36" s="65"/>
      <c r="F36" s="56"/>
      <c r="G36" s="66"/>
      <c r="H36" s="67"/>
      <c r="I36" s="68"/>
      <c r="K36" s="34"/>
      <c r="L36" s="15"/>
      <c r="M36" s="35"/>
    </row>
    <row r="37" spans="2:13" ht="3.75" customHeight="1">
      <c r="B37" s="16"/>
      <c r="C37" s="69"/>
      <c r="D37" s="69"/>
      <c r="E37" s="70"/>
      <c r="F37" s="71"/>
      <c r="G37" s="62"/>
      <c r="H37" s="61"/>
      <c r="K37" s="34"/>
      <c r="L37" s="15"/>
      <c r="M37" s="35"/>
    </row>
    <row r="38" spans="2:13" ht="43.5" customHeight="1" thickBot="1">
      <c r="B38" s="16"/>
      <c r="C38" s="69"/>
      <c r="D38" s="69"/>
      <c r="E38" s="101">
        <v>44926</v>
      </c>
      <c r="F38" s="72"/>
      <c r="G38" s="73"/>
      <c r="H38" s="74">
        <f>F34+G35</f>
        <v>0</v>
      </c>
      <c r="I38" s="75"/>
      <c r="K38" s="34"/>
      <c r="L38" s="15"/>
      <c r="M38" s="35"/>
    </row>
    <row r="39" spans="2:13" ht="15.75" thickTop="1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76"/>
    </row>
    <row r="40" spans="2:1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76"/>
    </row>
    <row r="41" spans="2:13">
      <c r="B41" s="16"/>
      <c r="C41" s="16"/>
      <c r="D41" s="16"/>
      <c r="E41" s="16"/>
      <c r="F41" s="16"/>
      <c r="G41" s="16"/>
      <c r="H41" s="16"/>
      <c r="I41" s="16"/>
      <c r="J41" s="16"/>
      <c r="K41" s="16"/>
    </row>
    <row r="42" spans="2:13">
      <c r="B42" s="16"/>
      <c r="C42" s="16"/>
      <c r="D42" s="16"/>
      <c r="E42" s="16"/>
      <c r="F42" s="16"/>
      <c r="G42" s="16"/>
      <c r="H42" s="16"/>
      <c r="I42" s="16"/>
      <c r="J42" s="16"/>
      <c r="K42" s="16"/>
    </row>
    <row r="43" spans="2:13">
      <c r="B43" s="16"/>
    </row>
    <row r="44" spans="2:13">
      <c r="B44" s="16"/>
    </row>
    <row r="45" spans="2:13">
      <c r="B45" s="16"/>
    </row>
  </sheetData>
  <mergeCells count="18">
    <mergeCell ref="N13:O13"/>
    <mergeCell ref="B5:E6"/>
    <mergeCell ref="F2:G2"/>
    <mergeCell ref="H2:I2"/>
    <mergeCell ref="F3:G3"/>
    <mergeCell ref="H3:I3"/>
    <mergeCell ref="A5:A9"/>
    <mergeCell ref="F5:G5"/>
    <mergeCell ref="H5:I5"/>
    <mergeCell ref="F6:G6"/>
    <mergeCell ref="H6:I6"/>
    <mergeCell ref="F7:G7"/>
    <mergeCell ref="H7:I7"/>
    <mergeCell ref="F9:G9"/>
    <mergeCell ref="H9:I9"/>
    <mergeCell ref="B9:E9"/>
    <mergeCell ref="F8:G8"/>
    <mergeCell ref="H8:I8"/>
  </mergeCells>
  <conditionalFormatting sqref="C13:H30">
    <cfRule type="expression" dxfId="2" priority="19">
      <formula>MOD(ROW(),2)</formula>
    </cfRule>
  </conditionalFormatting>
  <conditionalFormatting sqref="P5:P8">
    <cfRule type="expression" dxfId="1" priority="1">
      <formula>MOD(ROW(),2)</formula>
    </cfRule>
  </conditionalFormatting>
  <hyperlinks>
    <hyperlink ref="M5" r:id="rId1" xr:uid="{7FF19CF0-28CB-4729-97E7-33DC8FA91FAB}"/>
    <hyperlink ref="M6" r:id="rId2" xr:uid="{1ECC38A0-62C0-4221-A859-F903C6EE8E4C}"/>
    <hyperlink ref="K8" r:id="rId3" display="Bouclement 2022" xr:uid="{10CF67E0-CA12-4AFC-80D7-E74B635265AF}"/>
    <hyperlink ref="K7" r:id="rId4" display="..\RAIFFEISEN 2023" xr:uid="{9ED8658C-F862-430C-9F6B-2658A332BD87}"/>
    <hyperlink ref="M7" r:id="rId5" display="..\..\2022 - Comptes\RAIFFEISEN 2022\Raiffeisen 2022 - Opérations.xlsx" xr:uid="{5CB50420-51F3-4EC7-9CBA-4F591ADFC6AC}"/>
  </hyperlinks>
  <printOptions horizontalCentered="1"/>
  <pageMargins left="0" right="0" top="0.70866141732283472" bottom="0" header="0.39370078740157483" footer="0.47244094488188981"/>
  <pageSetup paperSize="9" orientation="portrait" r:id="rId6"/>
  <headerFooter alignWithMargins="0">
    <oddHeader xml:space="preserve">&amp;R&amp;"CG Times,Italique"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850CF-7A90-4D96-8952-FF3435C00B58}">
  <dimension ref="A1:P81"/>
  <sheetViews>
    <sheetView showGridLines="0" tabSelected="1" topLeftCell="A4" zoomScale="130" zoomScaleNormal="130" workbookViewId="0">
      <pane xSplit="1" ySplit="5" topLeftCell="B9" activePane="bottomRight" state="frozen"/>
      <selection activeCell="A4" sqref="A4"/>
      <selection pane="topRight" activeCell="B4" sqref="B4"/>
      <selection pane="bottomLeft" activeCell="A9" sqref="A9"/>
      <selection pane="bottomRight" activeCell="G20" sqref="G20"/>
    </sheetView>
    <sheetView showGridLines="0" tabSelected="1" topLeftCell="A4" zoomScale="130" zoomScaleNormal="130" workbookViewId="1">
      <selection activeCell="E14" sqref="E14"/>
    </sheetView>
    <sheetView topLeftCell="A4" workbookViewId="2"/>
  </sheetViews>
  <sheetFormatPr baseColWidth="10" defaultColWidth="10" defaultRowHeight="15.75"/>
  <cols>
    <col min="1" max="1" width="10.85546875" style="253" bestFit="1" customWidth="1"/>
    <col min="2" max="2" width="0.85546875" style="105" customWidth="1"/>
    <col min="3" max="3" width="11.140625" style="105" customWidth="1"/>
    <col min="4" max="4" width="6.140625" style="105" bestFit="1" customWidth="1"/>
    <col min="5" max="5" width="38.85546875" style="105" bestFit="1" customWidth="1"/>
    <col min="6" max="6" width="12.28515625" style="105" bestFit="1" customWidth="1"/>
    <col min="7" max="7" width="11.28515625" style="105" bestFit="1" customWidth="1"/>
    <col min="8" max="8" width="13.5703125" style="105" customWidth="1"/>
    <col min="9" max="9" width="0.85546875" style="105" customWidth="1"/>
    <col min="10" max="10" width="1.85546875" style="105" customWidth="1"/>
    <col min="11" max="11" width="12" style="105" bestFit="1" customWidth="1"/>
    <col min="12" max="12" width="5" style="105" customWidth="1"/>
    <col min="13" max="13" width="20.5703125" style="105" customWidth="1"/>
    <col min="14" max="14" width="10" style="105"/>
    <col min="15" max="15" width="13.28515625" style="105" bestFit="1" customWidth="1"/>
    <col min="16" max="16384" width="10" style="105"/>
  </cols>
  <sheetData>
    <row r="1" spans="1:16" ht="24" hidden="1" customHeight="1"/>
    <row r="2" spans="1:16" ht="14.25" hidden="1" customHeight="1">
      <c r="C2" s="106"/>
      <c r="D2" s="106"/>
      <c r="F2" s="217"/>
      <c r="G2" s="217"/>
      <c r="H2" s="218"/>
      <c r="I2" s="218"/>
      <c r="J2" s="107"/>
    </row>
    <row r="3" spans="1:16" ht="14.25" hidden="1" customHeight="1">
      <c r="C3" s="108"/>
      <c r="D3" s="108"/>
      <c r="E3" s="108"/>
      <c r="F3" s="217"/>
      <c r="G3" s="217"/>
      <c r="H3" s="218"/>
      <c r="I3" s="218"/>
      <c r="J3" s="107"/>
      <c r="K3" s="109"/>
    </row>
    <row r="4" spans="1:16" ht="30" customHeight="1">
      <c r="C4" s="110"/>
      <c r="D4" s="108"/>
      <c r="E4" s="108"/>
      <c r="F4" s="108"/>
      <c r="G4" s="108"/>
      <c r="H4" s="108"/>
      <c r="I4" s="108"/>
      <c r="J4" s="108"/>
      <c r="K4" s="111"/>
      <c r="M4" s="187"/>
    </row>
    <row r="5" spans="1:16" ht="19.5" customHeight="1">
      <c r="A5" s="254"/>
      <c r="B5" s="219"/>
      <c r="C5" s="220"/>
      <c r="D5" s="220"/>
      <c r="E5" s="220"/>
      <c r="F5" s="223" t="s">
        <v>0</v>
      </c>
      <c r="G5" s="224"/>
      <c r="H5" s="225">
        <f>'[2]Compte sociétaire 2024'!$H$34</f>
        <v>842.4799999999999</v>
      </c>
      <c r="I5" s="226"/>
      <c r="J5" s="112"/>
      <c r="K5" s="113"/>
      <c r="L5" s="111"/>
      <c r="M5" s="111"/>
      <c r="O5" s="114"/>
      <c r="P5" s="115"/>
    </row>
    <row r="6" spans="1:16" ht="19.5" customHeight="1">
      <c r="A6" s="254"/>
      <c r="B6" s="221"/>
      <c r="C6" s="222"/>
      <c r="D6" s="222"/>
      <c r="E6" s="222"/>
      <c r="F6" s="227" t="s">
        <v>30</v>
      </c>
      <c r="G6" s="228"/>
      <c r="H6" s="229">
        <f>F70</f>
        <v>0</v>
      </c>
      <c r="I6" s="230"/>
      <c r="J6" s="112"/>
      <c r="K6" s="116"/>
      <c r="L6" s="117"/>
      <c r="M6" s="111"/>
      <c r="O6" s="114"/>
      <c r="P6" s="115"/>
    </row>
    <row r="7" spans="1:16" ht="19.5" customHeight="1">
      <c r="A7" s="254"/>
      <c r="B7" s="247"/>
      <c r="C7" s="248"/>
      <c r="D7" s="248"/>
      <c r="E7" s="248"/>
      <c r="F7" s="227" t="s">
        <v>32</v>
      </c>
      <c r="G7" s="228"/>
      <c r="H7" s="233">
        <f>G71</f>
        <v>-469.48</v>
      </c>
      <c r="I7" s="234"/>
      <c r="J7" s="119"/>
      <c r="K7" s="120"/>
      <c r="L7" s="117"/>
      <c r="M7" s="111"/>
      <c r="O7" s="114"/>
      <c r="P7" s="115"/>
    </row>
    <row r="8" spans="1:16" ht="19.5" customHeight="1">
      <c r="A8" s="254"/>
      <c r="B8" s="121"/>
      <c r="C8" s="118"/>
      <c r="D8" s="122"/>
      <c r="E8" s="118"/>
      <c r="F8" s="235"/>
      <c r="G8" s="236"/>
      <c r="H8" s="237"/>
      <c r="I8" s="238"/>
      <c r="J8" s="119"/>
      <c r="K8" s="123"/>
      <c r="L8" s="117"/>
      <c r="M8" s="111"/>
      <c r="O8" s="114"/>
      <c r="P8" s="115"/>
    </row>
    <row r="9" spans="1:16" ht="19.5" customHeight="1">
      <c r="A9" s="254"/>
      <c r="B9" s="239"/>
      <c r="C9" s="240"/>
      <c r="D9" s="240"/>
      <c r="E9" s="240"/>
      <c r="F9" s="241" t="s">
        <v>20</v>
      </c>
      <c r="G9" s="242"/>
      <c r="H9" s="243">
        <f>H5+H6+H7</f>
        <v>372.99999999999989</v>
      </c>
      <c r="I9" s="244"/>
      <c r="J9" s="124"/>
      <c r="K9" s="125"/>
      <c r="L9" s="126"/>
    </row>
    <row r="10" spans="1:16" ht="13.5" customHeight="1">
      <c r="B10" s="127"/>
      <c r="C10" s="128"/>
      <c r="D10" s="128"/>
      <c r="E10" s="129"/>
      <c r="F10" s="130"/>
      <c r="G10" s="130"/>
      <c r="H10" s="131"/>
      <c r="K10" s="125"/>
      <c r="L10" s="126"/>
    </row>
    <row r="11" spans="1:16" s="132" customFormat="1" ht="23.25" customHeight="1">
      <c r="A11" s="255"/>
      <c r="B11" s="133"/>
      <c r="C11" s="257" t="s">
        <v>1</v>
      </c>
      <c r="D11" s="257" t="s">
        <v>6</v>
      </c>
      <c r="E11" s="257" t="s">
        <v>2</v>
      </c>
      <c r="F11" s="257" t="s">
        <v>3</v>
      </c>
      <c r="G11" s="257" t="s">
        <v>4</v>
      </c>
      <c r="H11" s="257" t="s">
        <v>5</v>
      </c>
      <c r="K11" s="134"/>
      <c r="L11" s="135"/>
    </row>
    <row r="12" spans="1:16" s="132" customFormat="1" ht="4.5" customHeight="1">
      <c r="A12" s="255"/>
      <c r="C12" s="136"/>
      <c r="D12" s="136"/>
      <c r="E12" s="136"/>
      <c r="F12" s="137"/>
      <c r="G12" s="137"/>
      <c r="K12" s="138"/>
      <c r="L12" s="139"/>
    </row>
    <row r="13" spans="1:16" ht="17.25" customHeight="1">
      <c r="B13" s="127"/>
      <c r="C13" s="140"/>
      <c r="D13" s="141"/>
      <c r="E13" s="245" t="s">
        <v>33</v>
      </c>
      <c r="F13" s="142"/>
      <c r="G13" s="143"/>
      <c r="H13" s="246">
        <f>H5</f>
        <v>842.4799999999999</v>
      </c>
      <c r="K13" s="144"/>
      <c r="L13" s="139"/>
      <c r="M13" s="145"/>
      <c r="N13" s="231"/>
      <c r="O13" s="232"/>
    </row>
    <row r="14" spans="1:16" ht="17.25" customHeight="1">
      <c r="A14" s="256">
        <v>4702</v>
      </c>
      <c r="B14" s="127"/>
      <c r="C14" s="140">
        <v>45660</v>
      </c>
      <c r="D14" s="141">
        <v>1</v>
      </c>
      <c r="E14" s="149" t="s">
        <v>35</v>
      </c>
      <c r="F14" s="143"/>
      <c r="G14" s="143">
        <v>-151.44</v>
      </c>
      <c r="H14" s="115">
        <f>IF(AND(F14="",G14=""),"",H13+F14+G14)</f>
        <v>691.04</v>
      </c>
      <c r="K14" s="150"/>
      <c r="L14" s="151"/>
      <c r="M14" s="145"/>
      <c r="N14" s="146"/>
      <c r="O14" s="148"/>
    </row>
    <row r="15" spans="1:16" ht="17.25" customHeight="1">
      <c r="A15" s="253">
        <v>2901</v>
      </c>
      <c r="B15" s="127"/>
      <c r="C15" s="140">
        <v>45660</v>
      </c>
      <c r="D15" s="141">
        <v>2</v>
      </c>
      <c r="E15" s="149" t="s">
        <v>36</v>
      </c>
      <c r="F15" s="143"/>
      <c r="G15" s="143">
        <v>-66.59</v>
      </c>
      <c r="H15" s="115">
        <f t="shared" ref="H15:H29" si="0">IF(AND(F15="",G15=""),"",H14+F15+G15)</f>
        <v>624.44999999999993</v>
      </c>
      <c r="K15" s="150"/>
      <c r="L15" s="139"/>
      <c r="M15" s="145"/>
      <c r="N15" s="146"/>
      <c r="O15" s="147"/>
    </row>
    <row r="16" spans="1:16" ht="17.25" customHeight="1">
      <c r="A16" s="253">
        <v>2901</v>
      </c>
      <c r="B16" s="127"/>
      <c r="C16" s="140">
        <v>45660</v>
      </c>
      <c r="D16" s="141">
        <v>3</v>
      </c>
      <c r="E16" s="149" t="s">
        <v>36</v>
      </c>
      <c r="F16" s="143"/>
      <c r="G16" s="143">
        <v>-37.31</v>
      </c>
      <c r="H16" s="115">
        <f t="shared" si="0"/>
        <v>587.13999999999987</v>
      </c>
      <c r="K16" s="150"/>
      <c r="L16" s="151"/>
      <c r="M16" s="145"/>
      <c r="N16" s="146"/>
      <c r="O16" s="147"/>
    </row>
    <row r="17" spans="1:15" ht="17.25" customHeight="1">
      <c r="A17" s="253">
        <v>2901</v>
      </c>
      <c r="B17" s="127"/>
      <c r="C17" s="140">
        <v>45660</v>
      </c>
      <c r="D17" s="141">
        <v>4</v>
      </c>
      <c r="E17" s="149" t="s">
        <v>58</v>
      </c>
      <c r="F17" s="143"/>
      <c r="G17" s="143">
        <v>-214.14</v>
      </c>
      <c r="H17" s="115">
        <f t="shared" si="0"/>
        <v>372.99999999999989</v>
      </c>
      <c r="K17" s="150"/>
      <c r="L17" s="151"/>
      <c r="M17" s="145"/>
      <c r="N17" s="146"/>
      <c r="O17" s="147"/>
    </row>
    <row r="18" spans="1:15" ht="17.25" customHeight="1">
      <c r="B18" s="127"/>
      <c r="C18" s="140"/>
      <c r="D18" s="141">
        <v>5</v>
      </c>
      <c r="E18" s="152"/>
      <c r="F18" s="143"/>
      <c r="G18" s="143"/>
      <c r="H18" s="115" t="str">
        <f t="shared" si="0"/>
        <v/>
      </c>
      <c r="K18" s="150"/>
      <c r="L18" s="151"/>
      <c r="M18" s="145"/>
      <c r="N18" s="146"/>
      <c r="O18" s="147"/>
    </row>
    <row r="19" spans="1:15" ht="17.25" customHeight="1">
      <c r="B19" s="127"/>
      <c r="C19" s="140"/>
      <c r="D19" s="141">
        <v>6</v>
      </c>
      <c r="E19" s="149"/>
      <c r="F19" s="143"/>
      <c r="G19" s="143"/>
      <c r="H19" s="115" t="str">
        <f t="shared" si="0"/>
        <v/>
      </c>
      <c r="K19" s="150"/>
      <c r="L19" s="151"/>
      <c r="M19" s="145"/>
      <c r="N19" s="146"/>
      <c r="O19" s="147"/>
    </row>
    <row r="20" spans="1:15" ht="17.25" customHeight="1">
      <c r="B20" s="127"/>
      <c r="C20" s="140"/>
      <c r="D20" s="141">
        <v>7</v>
      </c>
      <c r="E20" s="153"/>
      <c r="F20" s="143"/>
      <c r="G20" s="143"/>
      <c r="H20" s="115" t="str">
        <f t="shared" si="0"/>
        <v/>
      </c>
      <c r="K20" s="150"/>
      <c r="L20" s="151"/>
      <c r="M20" s="145"/>
      <c r="N20" s="146"/>
      <c r="O20" s="147"/>
    </row>
    <row r="21" spans="1:15" ht="17.25" customHeight="1">
      <c r="B21" s="127"/>
      <c r="C21" s="140"/>
      <c r="D21" s="141">
        <v>8</v>
      </c>
      <c r="E21" s="152"/>
      <c r="F21" s="143"/>
      <c r="G21" s="143"/>
      <c r="H21" s="115" t="str">
        <f t="shared" si="0"/>
        <v/>
      </c>
      <c r="K21" s="150"/>
      <c r="L21" s="151"/>
      <c r="M21" s="145"/>
      <c r="N21" s="146"/>
      <c r="O21" s="147"/>
    </row>
    <row r="22" spans="1:15" ht="17.25" customHeight="1">
      <c r="B22" s="127"/>
      <c r="C22" s="140"/>
      <c r="D22" s="141">
        <v>9</v>
      </c>
      <c r="E22" s="152"/>
      <c r="F22" s="143"/>
      <c r="G22" s="143"/>
      <c r="H22" s="115" t="str">
        <f t="shared" si="0"/>
        <v/>
      </c>
      <c r="K22" s="150"/>
      <c r="L22" s="151"/>
      <c r="M22" s="145"/>
      <c r="N22" s="146"/>
      <c r="O22" s="147"/>
    </row>
    <row r="23" spans="1:15" ht="17.25" customHeight="1">
      <c r="B23" s="127"/>
      <c r="C23" s="140"/>
      <c r="D23" s="141">
        <v>10</v>
      </c>
      <c r="E23" s="153"/>
      <c r="F23" s="143"/>
      <c r="G23" s="143"/>
      <c r="H23" s="115" t="str">
        <f t="shared" si="0"/>
        <v/>
      </c>
      <c r="K23" s="150"/>
      <c r="L23" s="151"/>
      <c r="M23" s="145"/>
      <c r="N23" s="146"/>
      <c r="O23" s="147"/>
    </row>
    <row r="24" spans="1:15" ht="17.25" customHeight="1">
      <c r="B24" s="127"/>
      <c r="C24" s="140"/>
      <c r="D24" s="141">
        <v>11</v>
      </c>
      <c r="E24" s="153"/>
      <c r="F24" s="154"/>
      <c r="G24" s="143"/>
      <c r="H24" s="115" t="str">
        <f t="shared" si="0"/>
        <v/>
      </c>
      <c r="K24" s="150"/>
      <c r="L24" s="151"/>
      <c r="M24" s="145"/>
      <c r="N24" s="146"/>
      <c r="O24" s="147"/>
    </row>
    <row r="25" spans="1:15" ht="17.25" customHeight="1">
      <c r="B25" s="127"/>
      <c r="C25" s="140"/>
      <c r="D25" s="141">
        <v>12</v>
      </c>
      <c r="E25" s="153"/>
      <c r="F25" s="143"/>
      <c r="G25" s="143"/>
      <c r="H25" s="115" t="str">
        <f t="shared" si="0"/>
        <v/>
      </c>
      <c r="K25" s="155"/>
      <c r="L25" s="151"/>
      <c r="M25" s="145"/>
      <c r="N25" s="146"/>
      <c r="O25" s="147"/>
    </row>
    <row r="26" spans="1:15" ht="17.25" customHeight="1">
      <c r="B26" s="127"/>
      <c r="C26" s="140"/>
      <c r="D26" s="141">
        <v>13</v>
      </c>
      <c r="E26" s="153"/>
      <c r="F26" s="143"/>
      <c r="G26" s="143"/>
      <c r="H26" s="115" t="str">
        <f>IF(AND(F26="",G26=""),"",H25+F26+G26)</f>
        <v/>
      </c>
      <c r="K26" s="150"/>
      <c r="L26" s="151"/>
      <c r="M26" s="145"/>
      <c r="N26" s="146"/>
      <c r="O26" s="147"/>
    </row>
    <row r="27" spans="1:15" ht="17.25" customHeight="1">
      <c r="B27" s="127"/>
      <c r="C27" s="140"/>
      <c r="D27" s="141">
        <v>14</v>
      </c>
      <c r="E27" s="153"/>
      <c r="F27" s="143"/>
      <c r="G27" s="143"/>
      <c r="H27" s="115" t="str">
        <f t="shared" si="0"/>
        <v/>
      </c>
      <c r="K27" s="150"/>
      <c r="L27" s="151"/>
      <c r="M27" s="145"/>
      <c r="N27" s="146"/>
      <c r="O27" s="147"/>
    </row>
    <row r="28" spans="1:15" ht="17.25" customHeight="1">
      <c r="B28" s="127"/>
      <c r="C28" s="140"/>
      <c r="D28" s="141">
        <v>15</v>
      </c>
      <c r="E28" s="149"/>
      <c r="F28" s="143"/>
      <c r="G28" s="143"/>
      <c r="H28" s="115" t="str">
        <f t="shared" si="0"/>
        <v/>
      </c>
      <c r="K28" s="150"/>
      <c r="L28" s="151"/>
      <c r="M28" s="145"/>
      <c r="N28" s="146"/>
      <c r="O28" s="147"/>
    </row>
    <row r="29" spans="1:15" ht="17.25" customHeight="1">
      <c r="B29" s="127"/>
      <c r="C29" s="140"/>
      <c r="D29" s="141">
        <v>16</v>
      </c>
      <c r="E29" s="153"/>
      <c r="F29" s="143"/>
      <c r="G29" s="143"/>
      <c r="H29" s="115" t="str">
        <f t="shared" si="0"/>
        <v/>
      </c>
      <c r="K29" s="150"/>
      <c r="L29" s="151"/>
      <c r="M29" s="145"/>
      <c r="N29" s="146"/>
      <c r="O29" s="147"/>
    </row>
    <row r="30" spans="1:15" ht="17.25" customHeight="1">
      <c r="B30" s="127"/>
      <c r="C30" s="140"/>
      <c r="D30" s="141">
        <v>17</v>
      </c>
      <c r="E30" s="149"/>
      <c r="F30" s="143"/>
      <c r="G30" s="143"/>
      <c r="H30" s="115" t="str">
        <f>IF(AND(F30="",G30=""),"",H29+F30+G30)</f>
        <v/>
      </c>
      <c r="K30" s="150"/>
      <c r="L30" s="151"/>
      <c r="M30" s="145"/>
      <c r="N30" s="146"/>
      <c r="O30" s="147"/>
    </row>
    <row r="31" spans="1:15" ht="17.25" customHeight="1">
      <c r="B31" s="127"/>
      <c r="C31" s="140"/>
      <c r="D31" s="141">
        <v>18</v>
      </c>
      <c r="E31" s="153"/>
      <c r="F31" s="143"/>
      <c r="G31" s="143"/>
      <c r="H31" s="115" t="str">
        <f t="shared" ref="H31:H67" si="1">IF(AND(F31="",G31=""),"",H30+F31+G31)</f>
        <v/>
      </c>
      <c r="K31" s="150"/>
      <c r="L31" s="151"/>
      <c r="M31" s="145"/>
      <c r="N31" s="146"/>
      <c r="O31" s="147"/>
    </row>
    <row r="32" spans="1:15" ht="17.25" customHeight="1">
      <c r="B32" s="127"/>
      <c r="C32" s="140"/>
      <c r="D32" s="141">
        <v>19</v>
      </c>
      <c r="E32" s="149"/>
      <c r="F32" s="143"/>
      <c r="G32" s="143"/>
      <c r="H32" s="115" t="str">
        <f t="shared" si="1"/>
        <v/>
      </c>
      <c r="K32" s="150"/>
      <c r="L32" s="151"/>
      <c r="M32" s="145"/>
      <c r="N32" s="146"/>
      <c r="O32" s="147"/>
    </row>
    <row r="33" spans="2:15" ht="17.25" customHeight="1">
      <c r="B33" s="127"/>
      <c r="C33" s="140"/>
      <c r="D33" s="141">
        <v>20</v>
      </c>
      <c r="E33" s="153"/>
      <c r="F33" s="143"/>
      <c r="G33" s="143"/>
      <c r="H33" s="115" t="str">
        <f t="shared" si="1"/>
        <v/>
      </c>
      <c r="K33" s="150"/>
      <c r="L33" s="151"/>
      <c r="M33" s="145"/>
      <c r="N33" s="146"/>
      <c r="O33" s="147"/>
    </row>
    <row r="34" spans="2:15" ht="17.25" customHeight="1">
      <c r="B34" s="127"/>
      <c r="C34" s="140"/>
      <c r="D34" s="141">
        <v>21</v>
      </c>
      <c r="E34" s="153"/>
      <c r="F34" s="143"/>
      <c r="G34" s="143"/>
      <c r="H34" s="115" t="str">
        <f t="shared" si="1"/>
        <v/>
      </c>
      <c r="K34" s="150"/>
      <c r="L34" s="151"/>
      <c r="M34" s="145"/>
      <c r="N34" s="146"/>
      <c r="O34" s="147"/>
    </row>
    <row r="35" spans="2:15" ht="17.25" customHeight="1">
      <c r="B35" s="127"/>
      <c r="C35" s="140"/>
      <c r="D35" s="141">
        <v>22</v>
      </c>
      <c r="E35" s="153"/>
      <c r="F35" s="143"/>
      <c r="G35" s="143"/>
      <c r="H35" s="115" t="str">
        <f t="shared" si="1"/>
        <v/>
      </c>
      <c r="K35" s="150"/>
      <c r="L35" s="151"/>
      <c r="M35" s="145"/>
      <c r="N35" s="146"/>
      <c r="O35" s="147"/>
    </row>
    <row r="36" spans="2:15" ht="17.25" customHeight="1">
      <c r="B36" s="127"/>
      <c r="C36" s="140"/>
      <c r="D36" s="141">
        <v>23</v>
      </c>
      <c r="E36" s="153"/>
      <c r="F36" s="143"/>
      <c r="G36" s="143"/>
      <c r="H36" s="115" t="str">
        <f t="shared" si="1"/>
        <v/>
      </c>
      <c r="K36" s="150"/>
      <c r="L36" s="151"/>
      <c r="M36" s="145"/>
      <c r="N36" s="146"/>
      <c r="O36" s="147"/>
    </row>
    <row r="37" spans="2:15" ht="17.25" customHeight="1">
      <c r="B37" s="127"/>
      <c r="C37" s="140"/>
      <c r="D37" s="141">
        <v>24</v>
      </c>
      <c r="E37" s="153"/>
      <c r="F37" s="143"/>
      <c r="G37" s="143"/>
      <c r="H37" s="115" t="str">
        <f t="shared" si="1"/>
        <v/>
      </c>
      <c r="K37" s="150"/>
      <c r="L37" s="151"/>
      <c r="M37" s="145"/>
      <c r="N37" s="146"/>
      <c r="O37" s="147"/>
    </row>
    <row r="38" spans="2:15" ht="17.25" customHeight="1">
      <c r="B38" s="127"/>
      <c r="C38" s="140"/>
      <c r="D38" s="141">
        <v>25</v>
      </c>
      <c r="E38" s="153"/>
      <c r="F38" s="143"/>
      <c r="G38" s="143"/>
      <c r="H38" s="115" t="str">
        <f t="shared" si="1"/>
        <v/>
      </c>
      <c r="K38" s="150"/>
      <c r="L38" s="151"/>
      <c r="M38" s="145"/>
      <c r="N38" s="146"/>
      <c r="O38" s="147"/>
    </row>
    <row r="39" spans="2:15" ht="17.25" customHeight="1">
      <c r="B39" s="127"/>
      <c r="C39" s="140"/>
      <c r="D39" s="141">
        <v>26</v>
      </c>
      <c r="E39" s="153"/>
      <c r="F39" s="143"/>
      <c r="G39" s="143"/>
      <c r="H39" s="115" t="str">
        <f t="shared" si="1"/>
        <v/>
      </c>
      <c r="K39" s="150"/>
      <c r="L39" s="151"/>
      <c r="M39" s="145"/>
      <c r="N39" s="146"/>
      <c r="O39" s="147"/>
    </row>
    <row r="40" spans="2:15" ht="17.25" customHeight="1">
      <c r="B40" s="127"/>
      <c r="C40" s="140"/>
      <c r="D40" s="141">
        <v>27</v>
      </c>
      <c r="E40" s="149"/>
      <c r="F40" s="143"/>
      <c r="G40" s="143"/>
      <c r="H40" s="115" t="str">
        <f t="shared" si="1"/>
        <v/>
      </c>
      <c r="K40" s="150"/>
      <c r="L40" s="151"/>
      <c r="M40" s="145"/>
      <c r="N40" s="146"/>
      <c r="O40" s="147"/>
    </row>
    <row r="41" spans="2:15" ht="17.25" customHeight="1">
      <c r="B41" s="127"/>
      <c r="C41" s="140"/>
      <c r="D41" s="141">
        <v>28</v>
      </c>
      <c r="E41" s="149"/>
      <c r="F41" s="143"/>
      <c r="G41" s="143"/>
      <c r="H41" s="115" t="str">
        <f t="shared" si="1"/>
        <v/>
      </c>
      <c r="K41" s="150"/>
      <c r="L41" s="151"/>
      <c r="M41" s="145"/>
      <c r="N41" s="146"/>
      <c r="O41" s="147"/>
    </row>
    <row r="42" spans="2:15" ht="17.25" customHeight="1">
      <c r="B42" s="127"/>
      <c r="C42" s="140"/>
      <c r="D42" s="141">
        <v>29</v>
      </c>
      <c r="E42" s="149"/>
      <c r="F42" s="143"/>
      <c r="G42" s="143"/>
      <c r="H42" s="115" t="str">
        <f t="shared" si="1"/>
        <v/>
      </c>
      <c r="K42" s="150"/>
      <c r="L42" s="151"/>
      <c r="M42" s="145"/>
      <c r="N42" s="146"/>
      <c r="O42" s="147"/>
    </row>
    <row r="43" spans="2:15" ht="17.25" customHeight="1">
      <c r="B43" s="127"/>
      <c r="C43" s="140"/>
      <c r="D43" s="141">
        <v>30</v>
      </c>
      <c r="E43" s="149"/>
      <c r="F43" s="143"/>
      <c r="G43" s="143"/>
      <c r="H43" s="115" t="str">
        <f t="shared" si="1"/>
        <v/>
      </c>
      <c r="K43" s="150"/>
      <c r="L43" s="151"/>
      <c r="M43" s="145"/>
      <c r="N43" s="146"/>
      <c r="O43" s="147"/>
    </row>
    <row r="44" spans="2:15" ht="17.25" customHeight="1">
      <c r="B44" s="127"/>
      <c r="C44" s="140"/>
      <c r="D44" s="141">
        <v>31</v>
      </c>
      <c r="E44" s="149"/>
      <c r="F44" s="143"/>
      <c r="G44" s="143"/>
      <c r="H44" s="115" t="str">
        <f t="shared" si="1"/>
        <v/>
      </c>
      <c r="K44" s="150"/>
      <c r="L44" s="151"/>
      <c r="M44" s="145"/>
      <c r="N44" s="146"/>
      <c r="O44" s="147"/>
    </row>
    <row r="45" spans="2:15" ht="17.25" customHeight="1">
      <c r="B45" s="127"/>
      <c r="C45" s="140"/>
      <c r="D45" s="141">
        <v>32</v>
      </c>
      <c r="E45" s="149"/>
      <c r="F45" s="143"/>
      <c r="G45" s="143"/>
      <c r="H45" s="115" t="str">
        <f t="shared" si="1"/>
        <v/>
      </c>
      <c r="K45" s="150"/>
      <c r="L45" s="151"/>
      <c r="M45" s="145"/>
      <c r="N45" s="146"/>
      <c r="O45" s="147"/>
    </row>
    <row r="46" spans="2:15" ht="17.25" customHeight="1">
      <c r="B46" s="127"/>
      <c r="C46" s="140"/>
      <c r="D46" s="141">
        <v>33</v>
      </c>
      <c r="E46" s="149"/>
      <c r="F46" s="143"/>
      <c r="G46" s="143"/>
      <c r="H46" s="115" t="str">
        <f t="shared" si="1"/>
        <v/>
      </c>
      <c r="K46" s="150"/>
      <c r="L46" s="151"/>
      <c r="M46" s="145"/>
      <c r="N46" s="146"/>
      <c r="O46" s="147"/>
    </row>
    <row r="47" spans="2:15" ht="17.25" customHeight="1">
      <c r="B47" s="127"/>
      <c r="C47" s="140"/>
      <c r="D47" s="141">
        <v>34</v>
      </c>
      <c r="E47" s="149"/>
      <c r="F47" s="143"/>
      <c r="G47" s="143"/>
      <c r="H47" s="115" t="str">
        <f t="shared" si="1"/>
        <v/>
      </c>
      <c r="K47" s="150"/>
      <c r="L47" s="151"/>
      <c r="M47" s="145"/>
      <c r="N47" s="146"/>
      <c r="O47" s="147"/>
    </row>
    <row r="48" spans="2:15" ht="17.25" customHeight="1">
      <c r="B48" s="127"/>
      <c r="C48" s="140"/>
      <c r="D48" s="141">
        <v>35</v>
      </c>
      <c r="E48" s="149"/>
      <c r="F48" s="143"/>
      <c r="G48" s="143"/>
      <c r="H48" s="115" t="str">
        <f t="shared" si="1"/>
        <v/>
      </c>
      <c r="K48" s="150"/>
      <c r="L48" s="151"/>
      <c r="M48" s="145"/>
      <c r="N48" s="146"/>
      <c r="O48" s="147"/>
    </row>
    <row r="49" spans="2:15" ht="17.25" customHeight="1">
      <c r="B49" s="127"/>
      <c r="C49" s="140"/>
      <c r="D49" s="141">
        <v>36</v>
      </c>
      <c r="E49" s="153"/>
      <c r="F49" s="143"/>
      <c r="G49" s="143"/>
      <c r="H49" s="115" t="str">
        <f t="shared" si="1"/>
        <v/>
      </c>
      <c r="K49" s="150"/>
      <c r="L49" s="151"/>
      <c r="M49" s="145"/>
      <c r="N49" s="146"/>
      <c r="O49" s="147"/>
    </row>
    <row r="50" spans="2:15" ht="17.25" customHeight="1">
      <c r="B50" s="127"/>
      <c r="C50" s="140"/>
      <c r="D50" s="141">
        <v>37</v>
      </c>
      <c r="E50" s="149"/>
      <c r="F50" s="143"/>
      <c r="G50" s="143"/>
      <c r="H50" s="115" t="str">
        <f t="shared" si="1"/>
        <v/>
      </c>
      <c r="K50" s="150"/>
      <c r="L50" s="151"/>
      <c r="M50" s="145"/>
      <c r="N50" s="146"/>
      <c r="O50" s="147"/>
    </row>
    <row r="51" spans="2:15" ht="17.25" customHeight="1">
      <c r="B51" s="127"/>
      <c r="C51" s="140"/>
      <c r="D51" s="141">
        <v>38</v>
      </c>
      <c r="E51" s="149"/>
      <c r="F51" s="143"/>
      <c r="G51" s="143"/>
      <c r="H51" s="115" t="str">
        <f t="shared" si="1"/>
        <v/>
      </c>
      <c r="K51" s="150"/>
      <c r="L51" s="151"/>
      <c r="M51" s="145"/>
      <c r="N51" s="146"/>
      <c r="O51" s="147"/>
    </row>
    <row r="52" spans="2:15" ht="17.25" customHeight="1">
      <c r="B52" s="127"/>
      <c r="C52" s="140"/>
      <c r="D52" s="141">
        <v>39</v>
      </c>
      <c r="E52" s="149"/>
      <c r="F52" s="143"/>
      <c r="G52" s="143"/>
      <c r="H52" s="115" t="str">
        <f t="shared" si="1"/>
        <v/>
      </c>
      <c r="K52" s="150"/>
      <c r="L52" s="151"/>
      <c r="M52" s="145"/>
      <c r="N52" s="146"/>
      <c r="O52" s="147"/>
    </row>
    <row r="53" spans="2:15" ht="17.25" customHeight="1">
      <c r="B53" s="127"/>
      <c r="C53" s="140"/>
      <c r="D53" s="141">
        <v>40</v>
      </c>
      <c r="E53" s="149"/>
      <c r="F53" s="143"/>
      <c r="G53" s="143"/>
      <c r="H53" s="115" t="str">
        <f t="shared" si="1"/>
        <v/>
      </c>
      <c r="K53" s="150"/>
      <c r="L53" s="151"/>
      <c r="M53" s="145"/>
      <c r="N53" s="146"/>
      <c r="O53" s="147"/>
    </row>
    <row r="54" spans="2:15" ht="17.25" customHeight="1">
      <c r="B54" s="127"/>
      <c r="C54" s="140"/>
      <c r="D54" s="141">
        <v>41</v>
      </c>
      <c r="E54" s="149"/>
      <c r="F54" s="143"/>
      <c r="G54" s="143"/>
      <c r="H54" s="115" t="str">
        <f t="shared" si="1"/>
        <v/>
      </c>
      <c r="K54" s="150"/>
      <c r="L54" s="151"/>
      <c r="M54" s="145"/>
      <c r="N54" s="146"/>
      <c r="O54" s="147"/>
    </row>
    <row r="55" spans="2:15" ht="17.25" customHeight="1">
      <c r="B55" s="127"/>
      <c r="C55" s="140"/>
      <c r="D55" s="141">
        <v>42</v>
      </c>
      <c r="E55" s="149"/>
      <c r="F55" s="143"/>
      <c r="G55" s="143"/>
      <c r="H55" s="115" t="str">
        <f t="shared" si="1"/>
        <v/>
      </c>
      <c r="K55" s="150"/>
      <c r="L55" s="151"/>
      <c r="M55" s="145"/>
      <c r="N55" s="146"/>
      <c r="O55" s="147"/>
    </row>
    <row r="56" spans="2:15" ht="17.25" customHeight="1">
      <c r="B56" s="127"/>
      <c r="C56" s="140"/>
      <c r="D56" s="141">
        <v>43</v>
      </c>
      <c r="E56" s="153"/>
      <c r="F56" s="143"/>
      <c r="G56" s="143"/>
      <c r="H56" s="115" t="str">
        <f t="shared" si="1"/>
        <v/>
      </c>
      <c r="K56" s="150"/>
      <c r="L56" s="151"/>
      <c r="M56" s="145"/>
      <c r="N56" s="146"/>
      <c r="O56" s="147"/>
    </row>
    <row r="57" spans="2:15" ht="17.25" customHeight="1">
      <c r="B57" s="127"/>
      <c r="C57" s="140"/>
      <c r="D57" s="141">
        <v>44</v>
      </c>
      <c r="E57" s="153"/>
      <c r="F57" s="143"/>
      <c r="G57" s="143"/>
      <c r="H57" s="115" t="str">
        <f t="shared" si="1"/>
        <v/>
      </c>
      <c r="K57" s="150"/>
      <c r="L57" s="151"/>
      <c r="M57" s="145"/>
      <c r="N57" s="146"/>
      <c r="O57" s="147"/>
    </row>
    <row r="58" spans="2:15" ht="17.25" customHeight="1">
      <c r="B58" s="127"/>
      <c r="C58" s="140"/>
      <c r="D58" s="141">
        <v>45</v>
      </c>
      <c r="E58" s="149"/>
      <c r="F58" s="143"/>
      <c r="G58" s="143"/>
      <c r="H58" s="115" t="str">
        <f t="shared" si="1"/>
        <v/>
      </c>
      <c r="K58" s="150"/>
      <c r="L58" s="151"/>
      <c r="M58" s="145"/>
      <c r="N58" s="146"/>
      <c r="O58" s="147"/>
    </row>
    <row r="59" spans="2:15" ht="17.25" customHeight="1">
      <c r="B59" s="127"/>
      <c r="C59" s="140"/>
      <c r="D59" s="141">
        <v>46</v>
      </c>
      <c r="E59" s="149"/>
      <c r="F59" s="143"/>
      <c r="G59" s="143"/>
      <c r="H59" s="115" t="str">
        <f t="shared" si="1"/>
        <v/>
      </c>
      <c r="K59" s="150"/>
      <c r="L59" s="151"/>
      <c r="M59" s="145"/>
      <c r="N59" s="146"/>
      <c r="O59" s="147"/>
    </row>
    <row r="60" spans="2:15" ht="17.25" customHeight="1">
      <c r="B60" s="127"/>
      <c r="C60" s="140"/>
      <c r="D60" s="141">
        <v>47</v>
      </c>
      <c r="E60" s="149"/>
      <c r="F60" s="143"/>
      <c r="G60" s="143"/>
      <c r="H60" s="115" t="str">
        <f t="shared" si="1"/>
        <v/>
      </c>
      <c r="K60" s="150"/>
      <c r="L60" s="151"/>
      <c r="M60" s="145"/>
      <c r="N60" s="146"/>
      <c r="O60" s="147"/>
    </row>
    <row r="61" spans="2:15" ht="17.25" customHeight="1">
      <c r="B61" s="127"/>
      <c r="C61" s="140"/>
      <c r="D61" s="141">
        <v>48</v>
      </c>
      <c r="E61" s="149"/>
      <c r="F61" s="143"/>
      <c r="G61" s="143"/>
      <c r="H61" s="115" t="str">
        <f t="shared" si="1"/>
        <v/>
      </c>
      <c r="K61" s="150"/>
      <c r="L61" s="151"/>
      <c r="M61" s="145"/>
      <c r="N61" s="146"/>
      <c r="O61" s="147"/>
    </row>
    <row r="62" spans="2:15" ht="17.25" customHeight="1">
      <c r="B62" s="127"/>
      <c r="C62" s="140"/>
      <c r="D62" s="141">
        <v>49</v>
      </c>
      <c r="E62" s="149"/>
      <c r="F62" s="143"/>
      <c r="G62" s="143"/>
      <c r="H62" s="115" t="str">
        <f t="shared" si="1"/>
        <v/>
      </c>
      <c r="K62" s="150"/>
      <c r="L62" s="151"/>
      <c r="M62" s="145"/>
      <c r="N62" s="146"/>
      <c r="O62" s="147"/>
    </row>
    <row r="63" spans="2:15" ht="17.25" customHeight="1">
      <c r="B63" s="127"/>
      <c r="C63" s="140"/>
      <c r="D63" s="141">
        <v>50</v>
      </c>
      <c r="E63" s="149"/>
      <c r="F63" s="143"/>
      <c r="G63" s="143"/>
      <c r="H63" s="115" t="str">
        <f t="shared" si="1"/>
        <v/>
      </c>
      <c r="K63" s="150"/>
      <c r="L63" s="151"/>
      <c r="M63" s="145"/>
      <c r="N63" s="146"/>
      <c r="O63" s="147"/>
    </row>
    <row r="64" spans="2:15" ht="17.25" customHeight="1">
      <c r="B64" s="127"/>
      <c r="C64" s="140"/>
      <c r="D64" s="141">
        <v>51</v>
      </c>
      <c r="E64" s="149"/>
      <c r="F64" s="143"/>
      <c r="G64" s="143"/>
      <c r="H64" s="115" t="str">
        <f t="shared" si="1"/>
        <v/>
      </c>
      <c r="K64" s="150"/>
      <c r="L64" s="151"/>
      <c r="M64" s="145"/>
      <c r="N64" s="146"/>
      <c r="O64" s="147"/>
    </row>
    <row r="65" spans="2:15" ht="17.25" customHeight="1">
      <c r="B65" s="127"/>
      <c r="C65" s="140"/>
      <c r="D65" s="141">
        <v>52</v>
      </c>
      <c r="E65" s="149"/>
      <c r="F65" s="143"/>
      <c r="G65" s="143"/>
      <c r="H65" s="115" t="str">
        <f t="shared" si="1"/>
        <v/>
      </c>
      <c r="K65" s="150"/>
      <c r="L65" s="151"/>
      <c r="M65" s="145"/>
      <c r="N65" s="146"/>
      <c r="O65" s="147"/>
    </row>
    <row r="66" spans="2:15" ht="17.25" customHeight="1">
      <c r="B66" s="127"/>
      <c r="C66" s="140"/>
      <c r="D66" s="141">
        <v>53</v>
      </c>
      <c r="E66" s="149"/>
      <c r="F66" s="143"/>
      <c r="G66" s="143"/>
      <c r="H66" s="115" t="str">
        <f t="shared" si="1"/>
        <v/>
      </c>
      <c r="K66" s="150"/>
      <c r="L66" s="151"/>
      <c r="M66" s="145"/>
      <c r="N66" s="146"/>
      <c r="O66" s="147"/>
    </row>
    <row r="67" spans="2:15" ht="17.25" customHeight="1">
      <c r="B67" s="127"/>
      <c r="C67" s="140"/>
      <c r="D67" s="141">
        <v>54</v>
      </c>
      <c r="E67" s="149"/>
      <c r="F67" s="143"/>
      <c r="G67" s="143"/>
      <c r="H67" s="115" t="str">
        <f t="shared" si="1"/>
        <v/>
      </c>
      <c r="K67" s="150"/>
      <c r="L67" s="151"/>
      <c r="M67" s="145"/>
      <c r="N67" s="146"/>
      <c r="O67" s="147"/>
    </row>
    <row r="68" spans="2:15" ht="3.75" customHeight="1">
      <c r="B68" s="156"/>
      <c r="C68" s="157"/>
      <c r="D68" s="157"/>
      <c r="E68" s="158"/>
      <c r="F68" s="159"/>
      <c r="G68" s="160"/>
      <c r="H68" s="161"/>
      <c r="I68" s="162"/>
      <c r="K68" s="144"/>
      <c r="L68" s="126"/>
      <c r="M68" s="145"/>
    </row>
    <row r="69" spans="2:15" ht="18.75" customHeight="1">
      <c r="B69" s="163"/>
      <c r="C69" s="164" t="s">
        <v>34</v>
      </c>
      <c r="D69" s="165"/>
      <c r="E69" s="165"/>
      <c r="F69" s="166"/>
      <c r="G69" s="167"/>
      <c r="H69" s="168">
        <f>H5</f>
        <v>842.4799999999999</v>
      </c>
      <c r="I69" s="169"/>
      <c r="K69" s="144"/>
      <c r="L69" s="126"/>
      <c r="M69" s="145"/>
    </row>
    <row r="70" spans="2:15" ht="18.75" customHeight="1">
      <c r="B70" s="163"/>
      <c r="C70" s="164" t="s">
        <v>7</v>
      </c>
      <c r="D70" s="165"/>
      <c r="E70" s="165"/>
      <c r="F70" s="166">
        <f>SUM(F13:F67)</f>
        <v>0</v>
      </c>
      <c r="G70" s="167"/>
      <c r="H70" s="170"/>
      <c r="I70" s="169"/>
      <c r="K70" s="144"/>
      <c r="L70" s="126"/>
      <c r="M70" s="145"/>
    </row>
    <row r="71" spans="2:15" ht="18.75" customHeight="1">
      <c r="B71" s="163"/>
      <c r="C71" s="164" t="s">
        <v>8</v>
      </c>
      <c r="D71" s="165"/>
      <c r="E71" s="171"/>
      <c r="F71" s="171"/>
      <c r="G71" s="171">
        <f>SUM(G13:G67)</f>
        <v>-469.48</v>
      </c>
      <c r="H71" s="168"/>
      <c r="I71" s="169"/>
      <c r="K71" s="144"/>
      <c r="L71" s="126"/>
      <c r="M71" s="145"/>
    </row>
    <row r="72" spans="2:15" ht="3.75" customHeight="1">
      <c r="B72" s="172"/>
      <c r="C72" s="173"/>
      <c r="D72" s="173"/>
      <c r="E72" s="174"/>
      <c r="F72" s="175"/>
      <c r="G72" s="176"/>
      <c r="H72" s="177"/>
      <c r="I72" s="178"/>
      <c r="K72" s="144"/>
      <c r="L72" s="126"/>
      <c r="M72" s="145"/>
    </row>
    <row r="73" spans="2:15" ht="3.75" customHeight="1">
      <c r="B73" s="127"/>
      <c r="C73" s="179"/>
      <c r="D73" s="179"/>
      <c r="E73" s="180"/>
      <c r="F73" s="166"/>
      <c r="G73" s="171"/>
      <c r="H73" s="170"/>
      <c r="K73" s="144"/>
      <c r="L73" s="126"/>
      <c r="M73" s="145"/>
    </row>
    <row r="74" spans="2:15" ht="43.5" customHeight="1" thickBot="1">
      <c r="B74" s="127"/>
      <c r="C74" s="179"/>
      <c r="D74" s="179"/>
      <c r="E74" s="181">
        <v>46022</v>
      </c>
      <c r="F74" s="182"/>
      <c r="G74" s="183"/>
      <c r="H74" s="184">
        <f>F70+G71+H69</f>
        <v>372.99999999999989</v>
      </c>
      <c r="I74" s="185"/>
      <c r="K74" s="144"/>
      <c r="L74" s="126"/>
      <c r="M74" s="145"/>
    </row>
    <row r="75" spans="2:15" ht="16.5" thickTop="1"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86"/>
    </row>
    <row r="76" spans="2:15"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86"/>
    </row>
    <row r="77" spans="2:15">
      <c r="B77" s="127"/>
      <c r="C77" s="127"/>
      <c r="D77" s="127"/>
      <c r="E77" s="127"/>
      <c r="F77" s="127"/>
      <c r="G77" s="127"/>
      <c r="H77" s="127"/>
      <c r="I77" s="127"/>
      <c r="J77" s="127"/>
      <c r="K77" s="127"/>
    </row>
    <row r="78" spans="2:15">
      <c r="B78" s="127"/>
      <c r="C78" s="127"/>
      <c r="D78" s="127"/>
      <c r="E78" s="127"/>
      <c r="F78" s="127"/>
      <c r="G78" s="127"/>
      <c r="H78" s="127"/>
      <c r="I78" s="127"/>
      <c r="J78" s="127"/>
      <c r="K78" s="127"/>
    </row>
    <row r="79" spans="2:15">
      <c r="B79" s="127"/>
    </row>
    <row r="80" spans="2:15">
      <c r="B80" s="127"/>
    </row>
    <row r="81" spans="2:2">
      <c r="B81" s="127"/>
    </row>
  </sheetData>
  <mergeCells count="19">
    <mergeCell ref="N13:O13"/>
    <mergeCell ref="B7:E7"/>
    <mergeCell ref="F7:G7"/>
    <mergeCell ref="H7:I7"/>
    <mergeCell ref="F8:G8"/>
    <mergeCell ref="H8:I8"/>
    <mergeCell ref="B9:E9"/>
    <mergeCell ref="F9:G9"/>
    <mergeCell ref="H9:I9"/>
    <mergeCell ref="F2:G2"/>
    <mergeCell ref="H2:I2"/>
    <mergeCell ref="F3:G3"/>
    <mergeCell ref="H3:I3"/>
    <mergeCell ref="A5:A9"/>
    <mergeCell ref="B5:E6"/>
    <mergeCell ref="F5:G5"/>
    <mergeCell ref="H5:I5"/>
    <mergeCell ref="F6:G6"/>
    <mergeCell ref="H6:I6"/>
  </mergeCells>
  <conditionalFormatting sqref="C13:H67">
    <cfRule type="expression" dxfId="0" priority="2">
      <formula>MOD(ROW(),2)</formula>
    </cfRule>
  </conditionalFormatting>
  <printOptions horizontalCentered="1"/>
  <pageMargins left="0" right="0" top="1.1023622047244095" bottom="0" header="0.39370078740157483" footer="0.47244094488188981"/>
  <pageSetup paperSize="9" orientation="portrait" r:id="rId1"/>
  <headerFooter alignWithMargins="0">
    <oddHeader xml:space="preserve">&amp;R&amp;"CG Times,Italique"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43CCF-6DCA-414E-AE23-569E0096E39D}">
  <dimension ref="B3:F27"/>
  <sheetViews>
    <sheetView workbookViewId="0">
      <selection activeCell="D2" sqref="D2"/>
    </sheetView>
    <sheetView topLeftCell="A2" workbookViewId="1">
      <selection activeCell="D3" sqref="D3"/>
    </sheetView>
    <sheetView tabSelected="1" workbookViewId="2">
      <selection activeCell="D3" sqref="D3"/>
    </sheetView>
  </sheetViews>
  <sheetFormatPr baseColWidth="10" defaultColWidth="15" defaultRowHeight="22.5" customHeight="1"/>
  <cols>
    <col min="1" max="2" width="15" style="249"/>
    <col min="3" max="3" width="36.28515625" style="251" customWidth="1"/>
    <col min="4" max="4" width="22" style="252" customWidth="1"/>
    <col min="5" max="5" width="15" style="249"/>
    <col min="6" max="6" width="70" style="249" bestFit="1" customWidth="1"/>
    <col min="7" max="16384" width="15" style="249"/>
  </cols>
  <sheetData>
    <row r="3" spans="2:6" ht="22.5" customHeight="1">
      <c r="B3" s="249">
        <v>2901</v>
      </c>
      <c r="C3" s="251" t="s">
        <v>49</v>
      </c>
      <c r="D3" s="252">
        <f>SUMIF('Compte sociétaire 2025'!$A$14:$A$17,"*2901*",'Compte sociétaire 2025'!$G$14:$G$17)</f>
        <v>0</v>
      </c>
      <c r="F3" s="251"/>
    </row>
    <row r="4" spans="2:6" ht="22.5" customHeight="1">
      <c r="B4" s="250">
        <v>4701</v>
      </c>
      <c r="C4" s="251" t="s">
        <v>37</v>
      </c>
    </row>
    <row r="5" spans="2:6" ht="22.5" customHeight="1">
      <c r="B5" s="250">
        <v>4702</v>
      </c>
      <c r="C5" s="251" t="s">
        <v>38</v>
      </c>
      <c r="D5" s="252">
        <f>SUMIF('Compte sociétaire 2025'!$A$14:$A$17,"*4702*",'Compte sociétaire 2025'!$G$14:$G$17)</f>
        <v>0</v>
      </c>
    </row>
    <row r="6" spans="2:6" ht="22.5" customHeight="1">
      <c r="B6" s="250">
        <v>4703</v>
      </c>
      <c r="C6" s="251" t="s">
        <v>39</v>
      </c>
    </row>
    <row r="7" spans="2:6" ht="22.5" customHeight="1">
      <c r="B7" s="250">
        <v>4704</v>
      </c>
      <c r="C7" s="251" t="s">
        <v>31</v>
      </c>
    </row>
    <row r="8" spans="2:6" ht="22.5" customHeight="1">
      <c r="B8" s="250">
        <v>4705</v>
      </c>
      <c r="C8" s="251" t="s">
        <v>40</v>
      </c>
    </row>
    <row r="9" spans="2:6" ht="22.5" customHeight="1">
      <c r="B9" s="250">
        <v>4706</v>
      </c>
      <c r="C9" s="251" t="s">
        <v>41</v>
      </c>
    </row>
    <row r="10" spans="2:6" ht="22.5" customHeight="1">
      <c r="B10" s="250">
        <v>4710</v>
      </c>
      <c r="C10" s="251" t="s">
        <v>42</v>
      </c>
    </row>
    <row r="11" spans="2:6" ht="22.5" customHeight="1">
      <c r="B11" s="250">
        <v>4715</v>
      </c>
      <c r="C11" s="251" t="s">
        <v>43</v>
      </c>
    </row>
    <row r="12" spans="2:6" ht="22.5" customHeight="1">
      <c r="B12" s="250">
        <v>4717</v>
      </c>
      <c r="C12" s="251" t="s">
        <v>44</v>
      </c>
    </row>
    <row r="13" spans="2:6" ht="22.5" customHeight="1">
      <c r="B13" s="250">
        <v>4719</v>
      </c>
      <c r="C13" s="251" t="s">
        <v>45</v>
      </c>
    </row>
    <row r="14" spans="2:6" ht="22.5" customHeight="1">
      <c r="B14" s="250">
        <v>4720</v>
      </c>
      <c r="C14" s="251" t="s">
        <v>46</v>
      </c>
    </row>
    <row r="15" spans="2:6" ht="22.5" customHeight="1">
      <c r="B15" s="250">
        <v>4722</v>
      </c>
      <c r="C15" s="251" t="s">
        <v>47</v>
      </c>
    </row>
    <row r="16" spans="2:6" ht="22.5" customHeight="1">
      <c r="B16" s="250">
        <v>4725</v>
      </c>
      <c r="C16" s="251" t="s">
        <v>48</v>
      </c>
    </row>
    <row r="18" spans="2:3" ht="22.5" customHeight="1">
      <c r="B18" s="249">
        <v>4804</v>
      </c>
      <c r="C18" s="251" t="s">
        <v>50</v>
      </c>
    </row>
    <row r="19" spans="2:3" ht="22.5" customHeight="1">
      <c r="B19" s="249">
        <v>4805</v>
      </c>
      <c r="C19" s="251" t="s">
        <v>51</v>
      </c>
    </row>
    <row r="20" spans="2:3" ht="22.5" customHeight="1">
      <c r="B20" s="249">
        <v>4806</v>
      </c>
      <c r="C20" s="251" t="s">
        <v>52</v>
      </c>
    </row>
    <row r="21" spans="2:3" ht="22.5" customHeight="1">
      <c r="B21" s="249">
        <v>4809</v>
      </c>
      <c r="C21" s="251" t="s">
        <v>53</v>
      </c>
    </row>
    <row r="22" spans="2:3" ht="22.5" customHeight="1">
      <c r="B22" s="249">
        <v>4810</v>
      </c>
      <c r="C22" s="251" t="s">
        <v>54</v>
      </c>
    </row>
    <row r="23" spans="2:3" ht="22.5" customHeight="1">
      <c r="B23" s="249">
        <v>4811</v>
      </c>
      <c r="C23" s="251" t="s">
        <v>55</v>
      </c>
    </row>
    <row r="24" spans="2:3" ht="22.5" customHeight="1">
      <c r="B24" s="249">
        <v>4812</v>
      </c>
      <c r="C24" s="251" t="s">
        <v>56</v>
      </c>
    </row>
    <row r="25" spans="2:3" ht="22.5" customHeight="1">
      <c r="B25" s="249">
        <v>4813</v>
      </c>
      <c r="C25" s="251" t="s">
        <v>57</v>
      </c>
    </row>
    <row r="27" spans="2:3" ht="22.5" customHeight="1">
      <c r="B27" s="249">
        <v>3030</v>
      </c>
      <c r="C27" s="251">
        <v>4702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Compte immobilier 2023</vt:lpstr>
      <vt:lpstr>Compte sociétaire 2025</vt:lpstr>
      <vt:lpstr>Banana</vt:lpstr>
      <vt:lpstr>'Compte immobilier 2023'!Impression_des_titres</vt:lpstr>
      <vt:lpstr>'Compte sociétaire 2025'!Impression_des_titres</vt:lpstr>
      <vt:lpstr>'Compte immobilier 2023'!Zone_d_impression</vt:lpstr>
      <vt:lpstr>'Compte sociétaire 2025'!Zone_d_impression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pierre-ange barman</cp:lastModifiedBy>
  <cp:lastPrinted>2025-01-03T09:59:49Z</cp:lastPrinted>
  <dcterms:created xsi:type="dcterms:W3CDTF">2018-07-04T07:14:01Z</dcterms:created>
  <dcterms:modified xsi:type="dcterms:W3CDTF">2025-01-03T10:41:07Z</dcterms:modified>
</cp:coreProperties>
</file>