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worksheets/sheet19.xml" ContentType="application/vnd.openxmlformats-officedocument.spreadsheetml.worksheet+xml"/>
  <Override PartName="/xl/worksheets/sheet28.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DieseArbeitsmappe"/>
  <bookViews>
    <workbookView xWindow="480" yWindow="90" windowWidth="14115" windowHeight="4680" tabRatio="326"/>
  </bookViews>
  <sheets>
    <sheet name="Tabelle1" sheetId="1" r:id="rId1"/>
    <sheet name="Tabelle4" sheetId="4" r:id="rId2"/>
    <sheet name="Tabelle5" sheetId="5" r:id="rId3"/>
    <sheet name="etiquettes" sheetId="2" r:id="rId4"/>
    <sheet name="liste" sheetId="36" r:id="rId5"/>
    <sheet name="Sheet2" sheetId="38" r:id="rId6"/>
    <sheet name="Tabelle6" sheetId="6" r:id="rId7"/>
    <sheet name="Tabelle7" sheetId="7" r:id="rId8"/>
    <sheet name="Tabelle8" sheetId="8" r:id="rId9"/>
    <sheet name="Tabelle9" sheetId="9" r:id="rId10"/>
    <sheet name="Tabelle10" sheetId="10" r:id="rId11"/>
    <sheet name="Tabelle11" sheetId="11" r:id="rId12"/>
    <sheet name="Tabelle12" sheetId="12" r:id="rId13"/>
    <sheet name="Tabelle13" sheetId="13" r:id="rId14"/>
    <sheet name="Tabelle14" sheetId="14" r:id="rId15"/>
    <sheet name="Tabelle15" sheetId="15" r:id="rId16"/>
    <sheet name="Tabelle16" sheetId="16" r:id="rId17"/>
    <sheet name="Tabelle17" sheetId="17" r:id="rId18"/>
    <sheet name="Tabelle18" sheetId="18" r:id="rId19"/>
    <sheet name="Tabelle19" sheetId="19" r:id="rId20"/>
    <sheet name="Tabelle20" sheetId="20" r:id="rId21"/>
    <sheet name="Tabelle21" sheetId="21" r:id="rId22"/>
    <sheet name="Tabelle22" sheetId="22" r:id="rId23"/>
    <sheet name="Tabelle23" sheetId="23" r:id="rId24"/>
    <sheet name="Tabelle24" sheetId="24" r:id="rId25"/>
    <sheet name="Tabelle25" sheetId="25" r:id="rId26"/>
    <sheet name="Tabelle26" sheetId="26" r:id="rId27"/>
    <sheet name="Tabelle27" sheetId="27" r:id="rId28"/>
  </sheets>
  <definedNames>
    <definedName name="choix1" localSheetId="5">Sheet2!$F$1:$M$1</definedName>
    <definedName name="choix1" localSheetId="0">Sheet2!$F$1:$M$1</definedName>
    <definedName name="choix2" localSheetId="5">Sheet2!$F$1:$F$25</definedName>
    <definedName name="choix2" localSheetId="0">Sheet2!$F$1:$F$25</definedName>
    <definedName name="_xlnm.Print_Titles" localSheetId="1">Tabelle4!$1:$1</definedName>
    <definedName name="Geback">liste!#REF!</definedName>
    <definedName name="Getranke">liste!$J$1:$J$23</definedName>
    <definedName name="tagesgeback">Tabelle1!$L$3:$O$22,Tabelle1!#REF!</definedName>
  </definedNames>
  <calcPr calcId="125725"/>
</workbook>
</file>

<file path=xl/calcChain.xml><?xml version="1.0" encoding="utf-8"?>
<calcChain xmlns="http://schemas.openxmlformats.org/spreadsheetml/2006/main">
  <c r="G866" i="4"/>
  <c r="G818"/>
  <c r="G770"/>
  <c r="G722"/>
  <c r="G674"/>
  <c r="G626"/>
  <c r="G578"/>
  <c r="G530"/>
  <c r="G434"/>
  <c r="G386"/>
  <c r="G338"/>
  <c r="G290"/>
  <c r="G146"/>
  <c r="F929"/>
  <c r="E929"/>
  <c r="E925"/>
  <c r="D925"/>
  <c r="C929"/>
  <c r="C925"/>
  <c r="B929"/>
  <c r="B925"/>
  <c r="A928"/>
  <c r="A924"/>
  <c r="F928"/>
  <c r="F916"/>
  <c r="E932"/>
  <c r="E928"/>
  <c r="E924"/>
  <c r="E918"/>
  <c r="E916"/>
  <c r="D953"/>
  <c r="D949"/>
  <c r="D945"/>
  <c r="D941"/>
  <c r="D937"/>
  <c r="D932"/>
  <c r="D924"/>
  <c r="D921"/>
  <c r="D918"/>
  <c r="C928"/>
  <c r="C924"/>
  <c r="C921"/>
  <c r="C918"/>
  <c r="B932"/>
  <c r="B928"/>
  <c r="B924"/>
  <c r="B921"/>
  <c r="B918"/>
  <c r="B916"/>
  <c r="B914"/>
  <c r="A932"/>
  <c r="A921"/>
  <c r="A916"/>
  <c r="F881"/>
  <c r="E881"/>
  <c r="E877"/>
  <c r="D877"/>
  <c r="C881"/>
  <c r="C877"/>
  <c r="B881"/>
  <c r="B877"/>
  <c r="A880"/>
  <c r="A876"/>
  <c r="F880"/>
  <c r="F868"/>
  <c r="E884"/>
  <c r="E880"/>
  <c r="E876"/>
  <c r="E870"/>
  <c r="E868"/>
  <c r="D905"/>
  <c r="D901"/>
  <c r="D897"/>
  <c r="D893"/>
  <c r="D889"/>
  <c r="D884"/>
  <c r="D876"/>
  <c r="D873"/>
  <c r="D870"/>
  <c r="C880"/>
  <c r="C876"/>
  <c r="C873"/>
  <c r="C870"/>
  <c r="B884"/>
  <c r="B880"/>
  <c r="B876"/>
  <c r="B873"/>
  <c r="B870"/>
  <c r="B868"/>
  <c r="B866"/>
  <c r="A884"/>
  <c r="A873"/>
  <c r="A868"/>
  <c r="A820"/>
  <c r="F833"/>
  <c r="F832"/>
  <c r="F820"/>
  <c r="E836"/>
  <c r="E833"/>
  <c r="E832"/>
  <c r="E829"/>
  <c r="E828"/>
  <c r="E822"/>
  <c r="E820"/>
  <c r="D857"/>
  <c r="D853"/>
  <c r="D849"/>
  <c r="D845"/>
  <c r="D841"/>
  <c r="D836"/>
  <c r="D829"/>
  <c r="D828"/>
  <c r="D825"/>
  <c r="D822"/>
  <c r="C833"/>
  <c r="C832"/>
  <c r="C829"/>
  <c r="C828"/>
  <c r="C825"/>
  <c r="C822"/>
  <c r="B836"/>
  <c r="B833"/>
  <c r="B832"/>
  <c r="B829"/>
  <c r="B828"/>
  <c r="B825"/>
  <c r="B822"/>
  <c r="B820"/>
  <c r="B818"/>
  <c r="A836"/>
  <c r="A832"/>
  <c r="A828"/>
  <c r="A825"/>
  <c r="F785"/>
  <c r="E785"/>
  <c r="E781"/>
  <c r="D781"/>
  <c r="C785"/>
  <c r="C781"/>
  <c r="B785"/>
  <c r="B781"/>
  <c r="A784"/>
  <c r="A780"/>
  <c r="F784"/>
  <c r="F772"/>
  <c r="E788"/>
  <c r="E784"/>
  <c r="E780"/>
  <c r="E774"/>
  <c r="E772"/>
  <c r="D809"/>
  <c r="D805"/>
  <c r="D801"/>
  <c r="D797"/>
  <c r="D793"/>
  <c r="D788"/>
  <c r="D780"/>
  <c r="D777"/>
  <c r="D774"/>
  <c r="C784"/>
  <c r="C780"/>
  <c r="C777"/>
  <c r="C774"/>
  <c r="B788"/>
  <c r="B784"/>
  <c r="B780"/>
  <c r="B777"/>
  <c r="B774"/>
  <c r="B772"/>
  <c r="B770"/>
  <c r="A788"/>
  <c r="A777"/>
  <c r="A772"/>
  <c r="F737"/>
  <c r="E737"/>
  <c r="E733"/>
  <c r="D733"/>
  <c r="C737"/>
  <c r="C733"/>
  <c r="B737"/>
  <c r="B733"/>
  <c r="A736"/>
  <c r="A732"/>
  <c r="F736"/>
  <c r="F724"/>
  <c r="E740"/>
  <c r="E736"/>
  <c r="E732"/>
  <c r="E726"/>
  <c r="E724"/>
  <c r="D761"/>
  <c r="D757"/>
  <c r="D753"/>
  <c r="D749"/>
  <c r="D745"/>
  <c r="D740"/>
  <c r="D732"/>
  <c r="D729"/>
  <c r="D726"/>
  <c r="C736"/>
  <c r="C732"/>
  <c r="C729"/>
  <c r="C726"/>
  <c r="B740"/>
  <c r="B736"/>
  <c r="B732"/>
  <c r="B729"/>
  <c r="B726"/>
  <c r="B724"/>
  <c r="B722"/>
  <c r="A740"/>
  <c r="A729"/>
  <c r="A724"/>
  <c r="F689"/>
  <c r="E689"/>
  <c r="E685"/>
  <c r="D685"/>
  <c r="C689"/>
  <c r="C685"/>
  <c r="B689"/>
  <c r="B685"/>
  <c r="A688"/>
  <c r="A684"/>
  <c r="F688"/>
  <c r="F676"/>
  <c r="E692"/>
  <c r="E688"/>
  <c r="E684"/>
  <c r="E678"/>
  <c r="E676"/>
  <c r="D713"/>
  <c r="D709"/>
  <c r="D705"/>
  <c r="D701"/>
  <c r="D697"/>
  <c r="D692"/>
  <c r="D684"/>
  <c r="D681"/>
  <c r="D678"/>
  <c r="C688"/>
  <c r="C684"/>
  <c r="C681"/>
  <c r="C678"/>
  <c r="B692"/>
  <c r="B688"/>
  <c r="B684"/>
  <c r="B681"/>
  <c r="B678"/>
  <c r="B676"/>
  <c r="B674"/>
  <c r="A692"/>
  <c r="A681"/>
  <c r="A676"/>
  <c r="F641"/>
  <c r="E641"/>
  <c r="E637"/>
  <c r="D637"/>
  <c r="C641"/>
  <c r="C637"/>
  <c r="B641"/>
  <c r="B637"/>
  <c r="A640"/>
  <c r="A636"/>
  <c r="F640"/>
  <c r="F628"/>
  <c r="E644"/>
  <c r="E640"/>
  <c r="E636"/>
  <c r="E630"/>
  <c r="E628"/>
  <c r="D665"/>
  <c r="D661"/>
  <c r="D657"/>
  <c r="D653"/>
  <c r="D649"/>
  <c r="D644"/>
  <c r="D636"/>
  <c r="D633"/>
  <c r="D630"/>
  <c r="C640"/>
  <c r="C636"/>
  <c r="C633"/>
  <c r="C630"/>
  <c r="B644"/>
  <c r="B640"/>
  <c r="B636"/>
  <c r="B633"/>
  <c r="B630"/>
  <c r="B628"/>
  <c r="B626"/>
  <c r="A644"/>
  <c r="A633"/>
  <c r="A628"/>
  <c r="A580"/>
  <c r="F593"/>
  <c r="F592"/>
  <c r="F580"/>
  <c r="E596"/>
  <c r="E593"/>
  <c r="E592"/>
  <c r="E589"/>
  <c r="E588"/>
  <c r="E582"/>
  <c r="E580"/>
  <c r="D617"/>
  <c r="D613"/>
  <c r="D609"/>
  <c r="D605"/>
  <c r="D601"/>
  <c r="D596"/>
  <c r="D589"/>
  <c r="D588"/>
  <c r="D585"/>
  <c r="D582"/>
  <c r="C593"/>
  <c r="C592"/>
  <c r="C589"/>
  <c r="C588"/>
  <c r="C585"/>
  <c r="C582"/>
  <c r="B596"/>
  <c r="B593"/>
  <c r="B592"/>
  <c r="B589"/>
  <c r="B588"/>
  <c r="B585"/>
  <c r="B582"/>
  <c r="B580"/>
  <c r="B578"/>
  <c r="A596"/>
  <c r="A592"/>
  <c r="A588"/>
  <c r="A585"/>
  <c r="F545"/>
  <c r="E545"/>
  <c r="E541"/>
  <c r="D541"/>
  <c r="C545"/>
  <c r="C541"/>
  <c r="B545"/>
  <c r="B541"/>
  <c r="A544"/>
  <c r="A540"/>
  <c r="F544"/>
  <c r="F532"/>
  <c r="E548"/>
  <c r="E544"/>
  <c r="E540"/>
  <c r="E534"/>
  <c r="E532"/>
  <c r="D569"/>
  <c r="D565"/>
  <c r="D561"/>
  <c r="D557"/>
  <c r="D553"/>
  <c r="D548"/>
  <c r="D540"/>
  <c r="D537"/>
  <c r="D534"/>
  <c r="C544"/>
  <c r="C540"/>
  <c r="C537"/>
  <c r="C534"/>
  <c r="B548"/>
  <c r="B544"/>
  <c r="B540"/>
  <c r="B537"/>
  <c r="B534"/>
  <c r="B532"/>
  <c r="B530"/>
  <c r="A548"/>
  <c r="A537"/>
  <c r="A532"/>
  <c r="F497"/>
  <c r="E497"/>
  <c r="E493"/>
  <c r="D493"/>
  <c r="C497"/>
  <c r="C493"/>
  <c r="B497"/>
  <c r="B493"/>
  <c r="A496"/>
  <c r="A492"/>
  <c r="F496"/>
  <c r="F484"/>
  <c r="E500"/>
  <c r="E496"/>
  <c r="E492"/>
  <c r="E486"/>
  <c r="E484"/>
  <c r="D521"/>
  <c r="D517"/>
  <c r="D513"/>
  <c r="D509"/>
  <c r="D505"/>
  <c r="D500"/>
  <c r="D492"/>
  <c r="D489"/>
  <c r="D486"/>
  <c r="C496"/>
  <c r="C492"/>
  <c r="C489"/>
  <c r="C486"/>
  <c r="B500"/>
  <c r="B496"/>
  <c r="B492"/>
  <c r="B489"/>
  <c r="B486"/>
  <c r="B484"/>
  <c r="B482"/>
  <c r="A500"/>
  <c r="A489"/>
  <c r="A484"/>
  <c r="F449"/>
  <c r="E449"/>
  <c r="E445"/>
  <c r="D445"/>
  <c r="C449"/>
  <c r="C445"/>
  <c r="B449"/>
  <c r="B445"/>
  <c r="A448"/>
  <c r="A444"/>
  <c r="F448"/>
  <c r="F436"/>
  <c r="E452"/>
  <c r="E448"/>
  <c r="E444"/>
  <c r="E438"/>
  <c r="E436"/>
  <c r="D473"/>
  <c r="D469"/>
  <c r="D465"/>
  <c r="D461"/>
  <c r="D457"/>
  <c r="D452"/>
  <c r="D444"/>
  <c r="D441"/>
  <c r="D438"/>
  <c r="C448"/>
  <c r="C444"/>
  <c r="C441"/>
  <c r="C438"/>
  <c r="B452"/>
  <c r="B448"/>
  <c r="B444"/>
  <c r="B441"/>
  <c r="B438"/>
  <c r="B436"/>
  <c r="B434"/>
  <c r="A452"/>
  <c r="A441"/>
  <c r="A436"/>
  <c r="F401"/>
  <c r="E401"/>
  <c r="E397"/>
  <c r="D397"/>
  <c r="C401"/>
  <c r="C397"/>
  <c r="B401"/>
  <c r="B397"/>
  <c r="A400"/>
  <c r="A396"/>
  <c r="F400"/>
  <c r="F388"/>
  <c r="E404"/>
  <c r="E400"/>
  <c r="E396"/>
  <c r="E390"/>
  <c r="E388"/>
  <c r="D425"/>
  <c r="D421"/>
  <c r="D417"/>
  <c r="D413"/>
  <c r="D409"/>
  <c r="D404"/>
  <c r="D396"/>
  <c r="D393"/>
  <c r="D390"/>
  <c r="C400"/>
  <c r="C396"/>
  <c r="C393"/>
  <c r="C390"/>
  <c r="B404"/>
  <c r="B400"/>
  <c r="B396"/>
  <c r="B393"/>
  <c r="B390"/>
  <c r="B388"/>
  <c r="B386"/>
  <c r="A404"/>
  <c r="A393"/>
  <c r="A388"/>
  <c r="F353"/>
  <c r="E353"/>
  <c r="E349"/>
  <c r="D349"/>
  <c r="C353"/>
  <c r="C349"/>
  <c r="B353"/>
  <c r="B349"/>
  <c r="A352"/>
  <c r="A348"/>
  <c r="F352"/>
  <c r="F340"/>
  <c r="E356"/>
  <c r="E352"/>
  <c r="E348"/>
  <c r="E342"/>
  <c r="E340"/>
  <c r="D377"/>
  <c r="D373"/>
  <c r="D369"/>
  <c r="D365"/>
  <c r="D361"/>
  <c r="D356"/>
  <c r="D348"/>
  <c r="D345"/>
  <c r="D342"/>
  <c r="C352"/>
  <c r="C348"/>
  <c r="C345"/>
  <c r="C342"/>
  <c r="B356"/>
  <c r="B352"/>
  <c r="B348"/>
  <c r="B345"/>
  <c r="B342"/>
  <c r="B340"/>
  <c r="B338"/>
  <c r="A356"/>
  <c r="A345"/>
  <c r="A340"/>
  <c r="F305"/>
  <c r="E305"/>
  <c r="E301"/>
  <c r="D301"/>
  <c r="C305"/>
  <c r="C301"/>
  <c r="B305"/>
  <c r="B301"/>
  <c r="A304"/>
  <c r="A300"/>
  <c r="F304"/>
  <c r="F292"/>
  <c r="E308"/>
  <c r="E304"/>
  <c r="E300"/>
  <c r="E294"/>
  <c r="E292"/>
  <c r="D329"/>
  <c r="D325"/>
  <c r="D321"/>
  <c r="D317"/>
  <c r="D313"/>
  <c r="D308"/>
  <c r="D300"/>
  <c r="D297"/>
  <c r="D294"/>
  <c r="C304"/>
  <c r="C300"/>
  <c r="C297"/>
  <c r="C294"/>
  <c r="B308"/>
  <c r="B304"/>
  <c r="B300"/>
  <c r="B297"/>
  <c r="B294"/>
  <c r="B292"/>
  <c r="B290"/>
  <c r="A308"/>
  <c r="A297"/>
  <c r="A292"/>
  <c r="F257"/>
  <c r="E257"/>
  <c r="E253"/>
  <c r="D253"/>
  <c r="C257"/>
  <c r="C253"/>
  <c r="B257"/>
  <c r="B253"/>
  <c r="A256"/>
  <c r="A252"/>
  <c r="F256"/>
  <c r="F244"/>
  <c r="E260"/>
  <c r="E256"/>
  <c r="E252"/>
  <c r="E246"/>
  <c r="E244"/>
  <c r="D281"/>
  <c r="D277"/>
  <c r="D273"/>
  <c r="D269"/>
  <c r="D265"/>
  <c r="D260"/>
  <c r="D252"/>
  <c r="D249"/>
  <c r="D246"/>
  <c r="C256"/>
  <c r="C252"/>
  <c r="C249"/>
  <c r="C246"/>
  <c r="B260"/>
  <c r="B256"/>
  <c r="B252"/>
  <c r="B249"/>
  <c r="B246"/>
  <c r="B244"/>
  <c r="B242"/>
  <c r="A260"/>
  <c r="A249"/>
  <c r="A244"/>
  <c r="F209"/>
  <c r="E209"/>
  <c r="E205"/>
  <c r="D205"/>
  <c r="C209"/>
  <c r="C205"/>
  <c r="B209"/>
  <c r="B205"/>
  <c r="A208"/>
  <c r="A204"/>
  <c r="F208"/>
  <c r="F196"/>
  <c r="E212"/>
  <c r="E208"/>
  <c r="E204"/>
  <c r="E198"/>
  <c r="E196"/>
  <c r="D233"/>
  <c r="D229"/>
  <c r="D225"/>
  <c r="D221"/>
  <c r="D217"/>
  <c r="D212"/>
  <c r="D204"/>
  <c r="D201"/>
  <c r="D198"/>
  <c r="C208"/>
  <c r="C204"/>
  <c r="C201"/>
  <c r="C198"/>
  <c r="B212"/>
  <c r="B208"/>
  <c r="B204"/>
  <c r="B201"/>
  <c r="B198"/>
  <c r="B196"/>
  <c r="B194"/>
  <c r="A212"/>
  <c r="A201"/>
  <c r="A196"/>
  <c r="F161"/>
  <c r="E161"/>
  <c r="E157"/>
  <c r="D157"/>
  <c r="C161"/>
  <c r="C157"/>
  <c r="B161"/>
  <c r="B157"/>
  <c r="A160"/>
  <c r="A156"/>
  <c r="F160"/>
  <c r="F148"/>
  <c r="E164"/>
  <c r="E160"/>
  <c r="E156"/>
  <c r="E150"/>
  <c r="E148"/>
  <c r="D185"/>
  <c r="D181"/>
  <c r="D177"/>
  <c r="D173"/>
  <c r="D169"/>
  <c r="D164"/>
  <c r="D156"/>
  <c r="D153"/>
  <c r="D150"/>
  <c r="C160"/>
  <c r="C156"/>
  <c r="C153"/>
  <c r="C150"/>
  <c r="B164"/>
  <c r="B160"/>
  <c r="B156"/>
  <c r="B153"/>
  <c r="B150"/>
  <c r="B148"/>
  <c r="B146"/>
  <c r="A164"/>
  <c r="A153"/>
  <c r="A148"/>
  <c r="F113"/>
  <c r="E113"/>
  <c r="E109"/>
  <c r="D109"/>
  <c r="C113"/>
  <c r="C109"/>
  <c r="B113"/>
  <c r="B109"/>
  <c r="A112"/>
  <c r="A108"/>
  <c r="F112"/>
  <c r="F100"/>
  <c r="E116"/>
  <c r="E112"/>
  <c r="E108"/>
  <c r="E102"/>
  <c r="E100"/>
  <c r="D137"/>
  <c r="D133"/>
  <c r="D129"/>
  <c r="D125"/>
  <c r="D121"/>
  <c r="D116"/>
  <c r="D108"/>
  <c r="D105"/>
  <c r="D102"/>
  <c r="C112"/>
  <c r="C108"/>
  <c r="C105"/>
  <c r="C102"/>
  <c r="B116"/>
  <c r="B112"/>
  <c r="B108"/>
  <c r="B105"/>
  <c r="B102"/>
  <c r="B100"/>
  <c r="B98"/>
  <c r="A116"/>
  <c r="A105"/>
  <c r="A100"/>
  <c r="F65"/>
  <c r="E65"/>
  <c r="E61"/>
  <c r="D61"/>
  <c r="C65"/>
  <c r="C61"/>
  <c r="B65"/>
  <c r="B61"/>
  <c r="A64"/>
  <c r="A60"/>
  <c r="A52"/>
  <c r="F64"/>
  <c r="F52"/>
  <c r="E68"/>
  <c r="E64"/>
  <c r="E60"/>
  <c r="E54"/>
  <c r="E52"/>
  <c r="D89"/>
  <c r="D85"/>
  <c r="D81"/>
  <c r="D77"/>
  <c r="D73"/>
  <c r="D68"/>
  <c r="D60"/>
  <c r="D57"/>
  <c r="G482" s="1"/>
  <c r="D54"/>
  <c r="C64"/>
  <c r="C60"/>
  <c r="C57"/>
  <c r="C54"/>
  <c r="B68"/>
  <c r="B64"/>
  <c r="B60"/>
  <c r="B57"/>
  <c r="B54"/>
  <c r="B52"/>
  <c r="B50"/>
  <c r="A68"/>
  <c r="A57"/>
  <c r="D6" i="2"/>
  <c r="D33" i="4"/>
  <c r="D41"/>
  <c r="D37"/>
  <c r="D29"/>
  <c r="D25"/>
  <c r="F17"/>
  <c r="F16"/>
  <c r="E17"/>
  <c r="E16"/>
  <c r="E13"/>
  <c r="D13"/>
  <c r="C17"/>
  <c r="C16"/>
  <c r="C13"/>
  <c r="B17"/>
  <c r="B16"/>
  <c r="B13"/>
  <c r="E12"/>
  <c r="D12"/>
  <c r="C12"/>
  <c r="B12"/>
  <c r="D9"/>
  <c r="D6"/>
  <c r="C6"/>
  <c r="F4"/>
  <c r="B4"/>
  <c r="A12"/>
  <c r="D20"/>
  <c r="A16"/>
  <c r="C9"/>
  <c r="B2"/>
  <c r="E6"/>
  <c r="B6"/>
  <c r="E4"/>
  <c r="B20"/>
  <c r="A20"/>
  <c r="B9"/>
  <c r="A9"/>
  <c r="A4"/>
  <c r="E20"/>
  <c r="G914" l="1"/>
  <c r="G242"/>
  <c r="G194"/>
  <c r="G98"/>
  <c r="G50"/>
  <c r="D42" i="2"/>
  <c r="D41"/>
  <c r="D40"/>
  <c r="D39"/>
  <c r="D38"/>
  <c r="D37"/>
  <c r="D36"/>
  <c r="D35"/>
  <c r="D34"/>
  <c r="D33"/>
  <c r="D32"/>
  <c r="D31"/>
  <c r="D30"/>
  <c r="D29"/>
  <c r="D28"/>
  <c r="D27"/>
  <c r="D26"/>
  <c r="D25"/>
  <c r="D24"/>
  <c r="D23"/>
  <c r="D22"/>
  <c r="D21"/>
  <c r="D20"/>
  <c r="D19"/>
  <c r="D18"/>
  <c r="D17"/>
  <c r="D16"/>
  <c r="D15"/>
  <c r="D14"/>
  <c r="D13"/>
  <c r="D12"/>
  <c r="D11"/>
  <c r="D10"/>
  <c r="D9"/>
  <c r="D8"/>
  <c r="D7"/>
  <c r="D5"/>
  <c r="A21"/>
  <c r="B21"/>
  <c r="C21"/>
  <c r="A19"/>
  <c r="B19"/>
  <c r="C19"/>
  <c r="D4"/>
  <c r="D3"/>
  <c r="C41"/>
  <c r="C39"/>
  <c r="C37"/>
  <c r="C35"/>
  <c r="C33"/>
  <c r="C31"/>
  <c r="C29"/>
  <c r="C27"/>
  <c r="C25"/>
  <c r="C23"/>
  <c r="C17"/>
  <c r="C15"/>
  <c r="C13"/>
  <c r="C11"/>
  <c r="C9"/>
  <c r="C7"/>
  <c r="C5"/>
  <c r="B41"/>
  <c r="B39"/>
  <c r="B37"/>
  <c r="B35"/>
  <c r="B33"/>
  <c r="B31"/>
  <c r="B29"/>
  <c r="B27"/>
  <c r="B25"/>
  <c r="B23"/>
  <c r="B17"/>
  <c r="B15"/>
  <c r="B13"/>
  <c r="B11"/>
  <c r="B9"/>
  <c r="B7"/>
  <c r="B5"/>
  <c r="A41"/>
  <c r="A39"/>
  <c r="A37"/>
  <c r="A35"/>
  <c r="A33"/>
  <c r="A31"/>
  <c r="A29"/>
  <c r="A27"/>
  <c r="A25"/>
  <c r="A23"/>
  <c r="A17"/>
  <c r="A15"/>
  <c r="A13"/>
  <c r="A11"/>
  <c r="A9"/>
  <c r="A7"/>
  <c r="A5"/>
  <c r="C3"/>
  <c r="B3"/>
  <c r="A3"/>
  <c r="K21" i="36"/>
  <c r="K20"/>
  <c r="K19"/>
  <c r="K18"/>
  <c r="K17"/>
  <c r="K16"/>
  <c r="K15"/>
  <c r="K14"/>
  <c r="K13"/>
  <c r="K12"/>
  <c r="K11"/>
  <c r="K10"/>
  <c r="K9"/>
  <c r="K8"/>
  <c r="K7"/>
  <c r="K6"/>
  <c r="K5"/>
  <c r="K4"/>
  <c r="K3"/>
  <c r="K2"/>
  <c r="G2" i="4" l="1"/>
</calcChain>
</file>

<file path=xl/sharedStrings.xml><?xml version="1.0" encoding="utf-8"?>
<sst xmlns="http://schemas.openxmlformats.org/spreadsheetml/2006/main" count="255" uniqueCount="222">
  <si>
    <t>Name</t>
  </si>
  <si>
    <t>Kaffee</t>
  </si>
  <si>
    <t>Tee</t>
  </si>
  <si>
    <t>Zamba</t>
  </si>
  <si>
    <t>Backwaren</t>
  </si>
  <si>
    <t>Frucht</t>
  </si>
  <si>
    <t>Von</t>
  </si>
  <si>
    <t>Bis</t>
  </si>
  <si>
    <t>#</t>
  </si>
  <si>
    <t>For 1</t>
  </si>
  <si>
    <t>K.K.        Kalt</t>
  </si>
  <si>
    <t>K.K.        Warm</t>
  </si>
  <si>
    <t>DIR.        Kalt</t>
  </si>
  <si>
    <t>Dir.        Warm</t>
  </si>
  <si>
    <t>Getranke</t>
  </si>
  <si>
    <t>Artk.</t>
  </si>
  <si>
    <t>KfRahm ¢</t>
  </si>
  <si>
    <t>Hennier 50cl</t>
  </si>
  <si>
    <t>Früchte Stuck</t>
  </si>
  <si>
    <t>1 Lieferung</t>
  </si>
  <si>
    <t>KfRahm port</t>
  </si>
  <si>
    <t>Hennier ¢</t>
  </si>
  <si>
    <t>**Kalte Kuche**</t>
  </si>
  <si>
    <t>&lt;--  Liste Anderbar</t>
  </si>
  <si>
    <t>Trocken 100g</t>
  </si>
  <si>
    <t>2 Lieferung</t>
  </si>
  <si>
    <t>KfRahm 1/2L</t>
  </si>
  <si>
    <t>Suess 50cl</t>
  </si>
  <si>
    <t>1 kl sand Std</t>
  </si>
  <si>
    <t>Datteln  8 Stuck</t>
  </si>
  <si>
    <t>3 Lieferung</t>
  </si>
  <si>
    <t>Milch Liter</t>
  </si>
  <si>
    <t>Suess ¢</t>
  </si>
  <si>
    <t>3 kl sand Std</t>
  </si>
  <si>
    <t>Knuspermischung 100g</t>
  </si>
  <si>
    <t>Transportkosten</t>
  </si>
  <si>
    <t>Milch 1/2L</t>
  </si>
  <si>
    <t>Rommer</t>
  </si>
  <si>
    <t>6 kl sand std</t>
  </si>
  <si>
    <t>Mini früchte Kg</t>
  </si>
  <si>
    <t>Personalkosten</t>
  </si>
  <si>
    <t>Tee Lipton</t>
  </si>
  <si>
    <t>Rommer Aro</t>
  </si>
  <si>
    <t>1 kl sand spez</t>
  </si>
  <si>
    <t>NICHT ANDERN !!!  --&gt;</t>
  </si>
  <si>
    <t>Mini früchte 100g</t>
  </si>
  <si>
    <t>Zusatz  Kurzfristig</t>
  </si>
  <si>
    <t xml:space="preserve">Ronnenfeld </t>
  </si>
  <si>
    <t>Saft 75cl</t>
  </si>
  <si>
    <t>3 kl sand spez</t>
  </si>
  <si>
    <t>Stadt Lieferung</t>
  </si>
  <si>
    <t>Zucker ¢</t>
  </si>
  <si>
    <t>Saft 20cl</t>
  </si>
  <si>
    <t>1 Gr sand Std</t>
  </si>
  <si>
    <t>Service M.A. std</t>
  </si>
  <si>
    <t>Assugrin</t>
  </si>
  <si>
    <t>kein</t>
  </si>
  <si>
    <t>1 Gr sand spez</t>
  </si>
  <si>
    <t>Köch M.A. std</t>
  </si>
  <si>
    <t>Zucker port</t>
  </si>
  <si>
    <t>Käder</t>
  </si>
  <si>
    <t>assugrin port</t>
  </si>
  <si>
    <t>**Direction**</t>
  </si>
  <si>
    <t>Nesp Stg 10</t>
  </si>
  <si>
    <t>Var 1</t>
  </si>
  <si>
    <t>Nesp Box 50</t>
  </si>
  <si>
    <t xml:space="preserve">Var 2 </t>
  </si>
  <si>
    <t>Kf Bohnen Kg</t>
  </si>
  <si>
    <t>Sandwich</t>
  </si>
  <si>
    <t>Kf Bohnen ¢</t>
  </si>
  <si>
    <t>Teller Vasella</t>
  </si>
  <si>
    <t>Becher ¢</t>
  </si>
  <si>
    <t>**Saana**</t>
  </si>
  <si>
    <t>becher stange</t>
  </si>
  <si>
    <t>4 sushi</t>
  </si>
  <si>
    <t>Tasse ¢</t>
  </si>
  <si>
    <t>Suppe</t>
  </si>
  <si>
    <t xml:space="preserve">Tasse stange </t>
  </si>
  <si>
    <t>Loeffeli 100St</t>
  </si>
  <si>
    <t>**Feelgood**</t>
  </si>
  <si>
    <t>Staebli 1000St</t>
  </si>
  <si>
    <t>**Barguette**</t>
  </si>
  <si>
    <t>**Cha-Cha**</t>
  </si>
  <si>
    <t>Mit</t>
  </si>
  <si>
    <t>Ohne</t>
  </si>
  <si>
    <t>Suess</t>
  </si>
  <si>
    <t>Pepsi</t>
  </si>
  <si>
    <t>Light</t>
  </si>
  <si>
    <t>Kl jus</t>
  </si>
  <si>
    <t>Limonade</t>
  </si>
  <si>
    <t>Most</t>
  </si>
  <si>
    <t>Schorle</t>
  </si>
  <si>
    <t>Ice tea</t>
  </si>
  <si>
    <t>Rivella</t>
  </si>
  <si>
    <t>R.Blau</t>
  </si>
  <si>
    <t>R.rot</t>
  </si>
  <si>
    <t>R.grün</t>
  </si>
  <si>
    <t>Kl O.saft</t>
  </si>
  <si>
    <t>Kl Pink</t>
  </si>
  <si>
    <t>Kl Cramb</t>
  </si>
  <si>
    <t>DIV</t>
  </si>
  <si>
    <t>Kl Body.</t>
  </si>
  <si>
    <t>zamba</t>
  </si>
  <si>
    <t>Limo Zamba</t>
  </si>
  <si>
    <t>Mini Nussgipfel</t>
  </si>
  <si>
    <t>Mini Schnecke</t>
  </si>
  <si>
    <t>Buttergipfeli</t>
  </si>
  <si>
    <t>Vollkorngipfeli</t>
  </si>
  <si>
    <t>Laugengipfeli</t>
  </si>
  <si>
    <t>Schoggiweggli</t>
  </si>
  <si>
    <t>Nusschnecke</t>
  </si>
  <si>
    <t>Brioche</t>
  </si>
  <si>
    <t>Mini gipfeli</t>
  </si>
  <si>
    <t>Mini Vollk</t>
  </si>
  <si>
    <t>Mini Brioch</t>
  </si>
  <si>
    <t>Mini Schoggi</t>
  </si>
  <si>
    <t>Kl passion</t>
  </si>
  <si>
    <t xml:space="preserve">Mini Berliner </t>
  </si>
  <si>
    <t>Mini K.Plunder</t>
  </si>
  <si>
    <t>Mini Mandel</t>
  </si>
  <si>
    <t>Mini Laugen</t>
  </si>
  <si>
    <t>Gugelhopf S.500</t>
  </si>
  <si>
    <t>Gugelhopf S.150</t>
  </si>
  <si>
    <t>Gugelhopf S.750</t>
  </si>
  <si>
    <t>Az</t>
  </si>
  <si>
    <t>Choix</t>
  </si>
  <si>
    <t>Noms de champ</t>
  </si>
  <si>
    <t>Choix1</t>
  </si>
  <si>
    <t>Choix2</t>
  </si>
  <si>
    <t>Event</t>
  </si>
  <si>
    <t>Nix</t>
  </si>
  <si>
    <t>Lehr</t>
  </si>
  <si>
    <t>=DECALER($F$1;;;;NBVAL($F$1:$J$1))</t>
  </si>
  <si>
    <t>=$F:$F$20</t>
  </si>
  <si>
    <t>DIR</t>
  </si>
  <si>
    <t>Trockengebäck</t>
  </si>
  <si>
    <t>Amaretti</t>
  </si>
  <si>
    <t>1/2 Brownie</t>
  </si>
  <si>
    <t>Jalousie</t>
  </si>
  <si>
    <t>Hollader</t>
  </si>
  <si>
    <t>Muffins</t>
  </si>
  <si>
    <t>Midi törtli</t>
  </si>
  <si>
    <t>Mini Gugelhöpfli</t>
  </si>
  <si>
    <t>Micro cake</t>
  </si>
  <si>
    <t>Muffins Schoggi</t>
  </si>
  <si>
    <t>Russen Vanillie</t>
  </si>
  <si>
    <t>Russen Schoggi</t>
  </si>
  <si>
    <t>Russen Zimt</t>
  </si>
  <si>
    <t>Wnguzzi 100g</t>
  </si>
  <si>
    <t>test1</t>
  </si>
  <si>
    <t>Wenkeschmid</t>
  </si>
  <si>
    <t>Schoggi</t>
  </si>
  <si>
    <t>Mini minorette</t>
  </si>
  <si>
    <t>mini toblerone</t>
  </si>
  <si>
    <t>mini mars</t>
  </si>
  <si>
    <t>tartuffi</t>
  </si>
  <si>
    <t xml:space="preserve">suchard </t>
  </si>
  <si>
    <t>lindor</t>
  </si>
  <si>
    <t>maierkäfer</t>
  </si>
  <si>
    <t>igeli (läderach)</t>
  </si>
  <si>
    <t>bacci</t>
  </si>
  <si>
    <t>mignardises</t>
  </si>
  <si>
    <t>madeleines</t>
  </si>
  <si>
    <t>Würfel</t>
  </si>
  <si>
    <t>Würfel brownies</t>
  </si>
  <si>
    <t>Patisserie kl</t>
  </si>
  <si>
    <t>Patisserie Gr</t>
  </si>
  <si>
    <t>Mini cake 8-10px</t>
  </si>
  <si>
    <t>Gr cake 20-25px</t>
  </si>
  <si>
    <t>Bierbretzel</t>
  </si>
  <si>
    <t>Chips beutel</t>
  </si>
  <si>
    <t>mini muffins</t>
  </si>
  <si>
    <t>Bircher glas</t>
  </si>
  <si>
    <t>Früchtespiess</t>
  </si>
  <si>
    <t>Früchte Glas</t>
  </si>
  <si>
    <t>Früchte PACO</t>
  </si>
  <si>
    <t>Bircher PACO</t>
  </si>
  <si>
    <t>Tiramisu</t>
  </si>
  <si>
    <t>Dessert im glas</t>
  </si>
  <si>
    <t>Torten/Kuchen</t>
  </si>
  <si>
    <t>Sacher Torte</t>
  </si>
  <si>
    <t>Früchte Torte</t>
  </si>
  <si>
    <t>Schwartzwälder</t>
  </si>
  <si>
    <t>Schoggimousse</t>
  </si>
  <si>
    <t>SchoggiM. Torte</t>
  </si>
  <si>
    <t>Z.KirschenTorte</t>
  </si>
  <si>
    <t>FrüchteM. Torte</t>
  </si>
  <si>
    <t>Heidelbeeren KU.</t>
  </si>
  <si>
    <t>Amaretto      KU.</t>
  </si>
  <si>
    <t>Ananas         KU.</t>
  </si>
  <si>
    <t>Apfel            KU.</t>
  </si>
  <si>
    <t>Birnen          KU.</t>
  </si>
  <si>
    <t>Himbeeren    KU.</t>
  </si>
  <si>
    <t>Orangen       KU.</t>
  </si>
  <si>
    <t>Zitrone         KU.</t>
  </si>
  <si>
    <t>Rüebli           KU.</t>
  </si>
  <si>
    <t>Engandiner    KU.</t>
  </si>
  <si>
    <t>Linzer           KU.</t>
  </si>
  <si>
    <t>Hollander      KU.</t>
  </si>
  <si>
    <t>Früchte Wähe</t>
  </si>
  <si>
    <t>XXXXXXXXXXXX</t>
  </si>
  <si>
    <t>früschtucksgebäck</t>
  </si>
  <si>
    <t>SalzMdln 100g</t>
  </si>
  <si>
    <t xml:space="preserve">Divers </t>
  </si>
  <si>
    <t>Speckghopf500g</t>
  </si>
  <si>
    <t>Speckghopf750g</t>
  </si>
  <si>
    <t xml:space="preserve">Wann </t>
  </si>
  <si>
    <t xml:space="preserve">Wo </t>
  </si>
  <si>
    <t xml:space="preserve">Wer </t>
  </si>
  <si>
    <t>WAS</t>
  </si>
  <si>
    <t>Div</t>
  </si>
  <si>
    <t>Az
Px</t>
  </si>
  <si>
    <t>Checkliste F1</t>
  </si>
  <si>
    <t>Datum :</t>
  </si>
  <si>
    <t>K.K.        Warm   Zeit</t>
  </si>
  <si>
    <t>Dir.        Warm  Zeit</t>
  </si>
  <si>
    <t>MIT SERVICE</t>
  </si>
  <si>
    <t>EINZEL BELEGUNG</t>
  </si>
  <si>
    <t>OHNE SERVICE</t>
  </si>
  <si>
    <t>ff</t>
  </si>
  <si>
    <t>hdeht</t>
  </si>
  <si>
    <t>ghhffh</t>
  </si>
</sst>
</file>

<file path=xl/styles.xml><?xml version="1.0" encoding="utf-8"?>
<styleSheet xmlns="http://schemas.openxmlformats.org/spreadsheetml/2006/main">
  <numFmts count="5">
    <numFmt numFmtId="164" formatCode="_-* #,##0.00\ &quot;€&quot;_-;\-* #,##0.00\ &quot;€&quot;_-;_-* &quot;-&quot;??\ &quot;€&quot;_-;_-@_-"/>
    <numFmt numFmtId="165" formatCode="h/mm&quot; h&quot;;@"/>
    <numFmt numFmtId="166" formatCode="hh/mm&quot; h&quot;;@"/>
    <numFmt numFmtId="167" formatCode="0.00;[Red]0.00"/>
    <numFmt numFmtId="168" formatCode="h/mm&quot; Uhr&quot;;@"/>
  </numFmts>
  <fonts count="37">
    <font>
      <sz val="11"/>
      <color theme="1"/>
      <name val="Century Gothic"/>
      <family val="2"/>
      <scheme val="minor"/>
    </font>
    <font>
      <sz val="11"/>
      <color theme="0"/>
      <name val="Century Gothic"/>
      <family val="2"/>
      <scheme val="minor"/>
    </font>
    <font>
      <sz val="10"/>
      <name val="Arial"/>
      <family val="2"/>
    </font>
    <font>
      <b/>
      <sz val="10"/>
      <name val="Arial"/>
      <family val="2"/>
    </font>
    <font>
      <b/>
      <sz val="9"/>
      <name val="Arial"/>
      <family val="2"/>
    </font>
    <font>
      <sz val="9"/>
      <color theme="1"/>
      <name val="Century Gothic"/>
      <family val="2"/>
      <scheme val="minor"/>
    </font>
    <font>
      <sz val="10"/>
      <color theme="1"/>
      <name val="Century Gothic"/>
      <family val="2"/>
      <scheme val="minor"/>
    </font>
    <font>
      <sz val="10"/>
      <name val="Arial"/>
      <family val="2"/>
    </font>
    <font>
      <sz val="9"/>
      <name val="Arial"/>
      <family val="2"/>
    </font>
    <font>
      <sz val="8"/>
      <color theme="1"/>
      <name val="Century Gothic"/>
      <family val="2"/>
      <scheme val="minor"/>
    </font>
    <font>
      <b/>
      <sz val="9"/>
      <color theme="1"/>
      <name val="Century Gothic"/>
      <family val="2"/>
      <scheme val="minor"/>
    </font>
    <font>
      <sz val="9"/>
      <color theme="1"/>
      <name val="Arial"/>
      <family val="2"/>
    </font>
    <font>
      <sz val="9"/>
      <color indexed="8"/>
      <name val="Calibri"/>
      <family val="2"/>
    </font>
    <font>
      <sz val="8"/>
      <color indexed="8"/>
      <name val="Calibri"/>
      <family val="2"/>
    </font>
    <font>
      <sz val="8"/>
      <color rgb="FFFF0000"/>
      <name val="Century Gothic"/>
      <family val="2"/>
      <scheme val="minor"/>
    </font>
    <font>
      <sz val="9"/>
      <color rgb="FFFF0000"/>
      <name val="Century Gothic"/>
      <family val="2"/>
      <scheme val="minor"/>
    </font>
    <font>
      <b/>
      <sz val="8"/>
      <name val="Verdana"/>
      <family val="2"/>
    </font>
    <font>
      <sz val="8"/>
      <name val="Verdana"/>
      <family val="2"/>
    </font>
    <font>
      <sz val="8"/>
      <color rgb="FF000000"/>
      <name val="Verdana"/>
      <family val="2"/>
    </font>
    <font>
      <u/>
      <sz val="10"/>
      <color indexed="12"/>
      <name val="Verdana"/>
      <family val="2"/>
    </font>
    <font>
      <u/>
      <sz val="8"/>
      <color indexed="12"/>
      <name val="Verdana"/>
      <family val="2"/>
    </font>
    <font>
      <sz val="8"/>
      <color theme="0"/>
      <name val="Verdana"/>
      <family val="2"/>
    </font>
    <font>
      <sz val="11"/>
      <color rgb="FFFF0000"/>
      <name val="Century Gothic"/>
      <family val="2"/>
      <scheme val="minor"/>
    </font>
    <font>
      <b/>
      <sz val="11"/>
      <color theme="1"/>
      <name val="Century Gothic"/>
      <family val="2"/>
      <scheme val="minor"/>
    </font>
    <font>
      <b/>
      <sz val="8"/>
      <color theme="1"/>
      <name val="Century Gothic"/>
      <family val="2"/>
      <scheme val="minor"/>
    </font>
    <font>
      <sz val="9"/>
      <color rgb="FFFF0000"/>
      <name val="Arial"/>
      <family val="2"/>
    </font>
    <font>
      <sz val="11"/>
      <color rgb="FF000000"/>
      <name val="Century Gothic"/>
      <family val="2"/>
      <scheme val="minor"/>
    </font>
    <font>
      <b/>
      <u/>
      <sz val="11"/>
      <color theme="1"/>
      <name val="Century Gothic"/>
      <family val="2"/>
      <scheme val="minor"/>
    </font>
    <font>
      <sz val="14"/>
      <color theme="1"/>
      <name val="Century Gothic"/>
      <family val="2"/>
      <scheme val="minor"/>
    </font>
    <font>
      <b/>
      <sz val="14"/>
      <color theme="1"/>
      <name val="Century Gothic"/>
      <family val="2"/>
      <scheme val="minor"/>
    </font>
    <font>
      <b/>
      <sz val="12"/>
      <color theme="1"/>
      <name val="Century Gothic"/>
      <family val="2"/>
      <scheme val="minor"/>
    </font>
    <font>
      <sz val="12"/>
      <color theme="1"/>
      <name val="Century Gothic"/>
      <family val="2"/>
      <scheme val="minor"/>
    </font>
    <font>
      <b/>
      <sz val="9"/>
      <color theme="1"/>
      <name val="Arial"/>
      <family val="2"/>
    </font>
    <font>
      <b/>
      <sz val="9"/>
      <color theme="0"/>
      <name val="Arial"/>
      <family val="2"/>
    </font>
    <font>
      <sz val="9"/>
      <color theme="0"/>
      <name val="Arial"/>
      <family val="2"/>
    </font>
    <font>
      <b/>
      <sz val="9"/>
      <color rgb="FFFF0000"/>
      <name val="Arial"/>
      <family val="2"/>
    </font>
    <font>
      <sz val="8"/>
      <color rgb="FFFF0000"/>
      <name val="Verdana"/>
      <family val="2"/>
    </font>
  </fonts>
  <fills count="6">
    <fill>
      <patternFill patternType="none"/>
    </fill>
    <fill>
      <patternFill patternType="gray125"/>
    </fill>
    <fill>
      <patternFill patternType="solid">
        <fgColor theme="7" tint="0.39994506668294322"/>
        <bgColor indexed="64"/>
      </patternFill>
    </fill>
    <fill>
      <patternFill patternType="solid">
        <fgColor theme="8" tint="0.59996337778862885"/>
        <bgColor indexed="64"/>
      </patternFill>
    </fill>
    <fill>
      <patternFill patternType="solid">
        <fgColor theme="1"/>
        <bgColor indexed="64"/>
      </patternFill>
    </fill>
    <fill>
      <patternFill patternType="solid">
        <fgColor rgb="FFFF0000"/>
        <bgColor indexed="64"/>
      </patternFill>
    </fill>
  </fills>
  <borders count="2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thin">
        <color indexed="64"/>
      </right>
      <top/>
      <bottom/>
      <diagonal/>
    </border>
    <border>
      <left style="thick">
        <color indexed="64"/>
      </left>
      <right style="thin">
        <color indexed="64"/>
      </right>
      <top style="thick">
        <color indexed="64"/>
      </top>
      <bottom/>
      <diagonal/>
    </border>
    <border>
      <left style="thin">
        <color indexed="64"/>
      </left>
      <right style="thin">
        <color indexed="64"/>
      </right>
      <top style="thick">
        <color indexed="64"/>
      </top>
      <bottom/>
      <diagonal/>
    </border>
    <border>
      <left style="thin">
        <color indexed="64"/>
      </left>
      <right style="thick">
        <color indexed="64"/>
      </right>
      <top style="thick">
        <color indexed="64"/>
      </top>
      <bottom/>
      <diagonal/>
    </border>
    <border>
      <left style="thick">
        <color indexed="64"/>
      </left>
      <right style="thin">
        <color indexed="64"/>
      </right>
      <top/>
      <bottom style="thick">
        <color indexed="64"/>
      </bottom>
      <diagonal/>
    </border>
    <border>
      <left style="thin">
        <color indexed="64"/>
      </left>
      <right style="thin">
        <color indexed="64"/>
      </right>
      <top/>
      <bottom style="thick">
        <color indexed="64"/>
      </bottom>
      <diagonal/>
    </border>
    <border>
      <left style="thin">
        <color indexed="64"/>
      </left>
      <right style="thick">
        <color indexed="64"/>
      </right>
      <top/>
      <bottom style="thick">
        <color indexed="64"/>
      </bottom>
      <diagonal/>
    </border>
    <border>
      <left/>
      <right style="thin">
        <color indexed="64"/>
      </right>
      <top style="thick">
        <color indexed="64"/>
      </top>
      <bottom style="thin">
        <color indexed="64"/>
      </bottom>
      <diagonal/>
    </border>
    <border>
      <left/>
      <right style="thin">
        <color indexed="64"/>
      </right>
      <top style="thin">
        <color indexed="64"/>
      </top>
      <bottom style="thick">
        <color indexed="64"/>
      </bottom>
      <diagonal/>
    </border>
    <border>
      <left style="thin">
        <color indexed="64"/>
      </left>
      <right style="thin">
        <color theme="0"/>
      </right>
      <top style="thick">
        <color indexed="64"/>
      </top>
      <bottom style="thin">
        <color indexed="64"/>
      </bottom>
      <diagonal/>
    </border>
    <border>
      <left style="thin">
        <color indexed="64"/>
      </left>
      <right style="thin">
        <color theme="0"/>
      </right>
      <top style="thin">
        <color indexed="64"/>
      </top>
      <bottom style="thick">
        <color indexed="64"/>
      </bottom>
      <diagonal/>
    </border>
    <border>
      <left style="thick">
        <color indexed="64"/>
      </left>
      <right/>
      <top style="thick">
        <color indexed="64"/>
      </top>
      <bottom/>
      <diagonal/>
    </border>
    <border>
      <left style="thick">
        <color indexed="64"/>
      </left>
      <right/>
      <top/>
      <bottom style="thick">
        <color indexed="64"/>
      </bottom>
      <diagonal/>
    </border>
    <border>
      <left style="thin">
        <color indexed="64"/>
      </left>
      <right style="medium">
        <color theme="0"/>
      </right>
      <top/>
      <bottom style="thin">
        <color indexed="64"/>
      </bottom>
      <diagonal/>
    </border>
    <border>
      <left/>
      <right style="thin">
        <color indexed="64"/>
      </right>
      <top/>
      <bottom style="thin">
        <color indexed="64"/>
      </bottom>
      <diagonal/>
    </border>
    <border>
      <left style="thin">
        <color indexed="64"/>
      </left>
      <right style="medium">
        <color theme="0"/>
      </right>
      <top style="thick">
        <color indexed="64"/>
      </top>
      <bottom style="medium">
        <color indexed="64"/>
      </bottom>
      <diagonal/>
    </border>
    <border>
      <left/>
      <right style="thin">
        <color indexed="64"/>
      </right>
      <top style="thick">
        <color indexed="64"/>
      </top>
      <bottom style="medium">
        <color indexed="64"/>
      </bottom>
      <diagonal/>
    </border>
    <border>
      <left style="thin">
        <color indexed="64"/>
      </left>
      <right/>
      <top/>
      <bottom style="thin">
        <color indexed="64"/>
      </bottom>
      <diagonal/>
    </border>
    <border>
      <left/>
      <right/>
      <top/>
      <bottom style="thin">
        <color indexed="64"/>
      </bottom>
      <diagonal/>
    </border>
    <border>
      <left style="thin">
        <color indexed="64"/>
      </left>
      <right style="medium">
        <color theme="0"/>
      </right>
      <top style="medium">
        <color indexed="64"/>
      </top>
      <bottom style="thick">
        <color indexed="64"/>
      </bottom>
      <diagonal/>
    </border>
    <border>
      <left/>
      <right style="thin">
        <color indexed="64"/>
      </right>
      <top style="medium">
        <color indexed="64"/>
      </top>
      <bottom style="thick">
        <color indexed="64"/>
      </bottom>
      <diagonal/>
    </border>
  </borders>
  <cellStyleXfs count="7">
    <xf numFmtId="0" fontId="0" fillId="0" borderId="0"/>
    <xf numFmtId="0" fontId="2" fillId="0" borderId="0"/>
    <xf numFmtId="0" fontId="7" fillId="0" borderId="0"/>
    <xf numFmtId="0" fontId="2" fillId="0" borderId="0"/>
    <xf numFmtId="0" fontId="17" fillId="0" borderId="0"/>
    <xf numFmtId="0" fontId="19" fillId="0" borderId="0" applyNumberFormat="0" applyFill="0" applyBorder="0" applyAlignment="0" applyProtection="0">
      <alignment vertical="top"/>
      <protection locked="0"/>
    </xf>
    <xf numFmtId="0" fontId="2" fillId="0" borderId="0"/>
  </cellStyleXfs>
  <cellXfs count="112">
    <xf numFmtId="0" fontId="0" fillId="0" borderId="0" xfId="0"/>
    <xf numFmtId="0" fontId="0" fillId="0" borderId="0" xfId="0" applyAlignment="1">
      <alignment horizontal="left"/>
    </xf>
    <xf numFmtId="165" fontId="6" fillId="0" borderId="0" xfId="0" applyNumberFormat="1" applyFont="1"/>
    <xf numFmtId="0" fontId="0" fillId="0" borderId="0" xfId="0"/>
    <xf numFmtId="0" fontId="12" fillId="0" borderId="0" xfId="0" applyFont="1"/>
    <xf numFmtId="0" fontId="13" fillId="0" borderId="0" xfId="0" applyFont="1"/>
    <xf numFmtId="0" fontId="9" fillId="0" borderId="0" xfId="0" applyFont="1"/>
    <xf numFmtId="0" fontId="14" fillId="0" borderId="0" xfId="0" applyFont="1" applyAlignment="1">
      <alignment horizontal="center"/>
    </xf>
    <xf numFmtId="0" fontId="15" fillId="0" borderId="0" xfId="0" applyFont="1" applyAlignment="1">
      <alignment horizontal="center"/>
    </xf>
    <xf numFmtId="0" fontId="5" fillId="0" borderId="0" xfId="0" applyFont="1"/>
    <xf numFmtId="167" fontId="0" fillId="0" borderId="0" xfId="0" applyNumberFormat="1"/>
    <xf numFmtId="0" fontId="1" fillId="4" borderId="0" xfId="0" applyFont="1" applyFill="1" applyAlignment="1">
      <alignment horizontal="right" vertical="center"/>
    </xf>
    <xf numFmtId="0" fontId="1" fillId="4" borderId="0" xfId="0" applyFont="1" applyFill="1" applyAlignment="1">
      <alignment horizontal="left" vertical="center"/>
    </xf>
    <xf numFmtId="0" fontId="17" fillId="0" borderId="0" xfId="3" applyFont="1"/>
    <xf numFmtId="0" fontId="17" fillId="0" borderId="0" xfId="3" applyNumberFormat="1" applyFont="1"/>
    <xf numFmtId="0" fontId="20" fillId="0" borderId="0" xfId="5" applyFont="1" applyAlignment="1" applyProtection="1"/>
    <xf numFmtId="0" fontId="17" fillId="0" borderId="0" xfId="3" applyFont="1" applyProtection="1">
      <protection locked="0" hidden="1"/>
    </xf>
    <xf numFmtId="0" fontId="17" fillId="0" borderId="0" xfId="0" applyFont="1" applyProtection="1">
      <protection locked="0" hidden="1"/>
    </xf>
    <xf numFmtId="0" fontId="17" fillId="5" borderId="0" xfId="3" applyFont="1" applyFill="1" applyProtection="1">
      <protection locked="0" hidden="1"/>
    </xf>
    <xf numFmtId="0" fontId="17" fillId="0" borderId="0" xfId="3" applyNumberFormat="1" applyFont="1" applyProtection="1">
      <protection locked="0" hidden="1"/>
    </xf>
    <xf numFmtId="0" fontId="18" fillId="0" borderId="0" xfId="0" applyFont="1" applyAlignment="1" applyProtection="1">
      <alignment horizontal="left" readingOrder="1"/>
      <protection locked="0" hidden="1"/>
    </xf>
    <xf numFmtId="0" fontId="16" fillId="0" borderId="0" xfId="3" applyNumberFormat="1" applyFont="1" applyProtection="1">
      <protection locked="0" hidden="1"/>
    </xf>
    <xf numFmtId="0" fontId="17" fillId="0" borderId="0" xfId="3" quotePrefix="1" applyNumberFormat="1" applyFont="1" applyProtection="1">
      <protection locked="0" hidden="1"/>
    </xf>
    <xf numFmtId="0" fontId="17" fillId="5" borderId="6" xfId="3" applyFont="1" applyFill="1" applyBorder="1" applyProtection="1">
      <protection locked="0" hidden="1"/>
    </xf>
    <xf numFmtId="0" fontId="17" fillId="5" borderId="7" xfId="3" applyFont="1" applyFill="1" applyBorder="1" applyProtection="1">
      <protection locked="0" hidden="1"/>
    </xf>
    <xf numFmtId="167" fontId="0" fillId="0" borderId="0" xfId="0" applyNumberFormat="1" applyBorder="1" applyProtection="1">
      <protection locked="0"/>
    </xf>
    <xf numFmtId="0" fontId="17" fillId="0" borderId="0" xfId="3" applyFont="1" applyFill="1" applyBorder="1" applyProtection="1">
      <protection locked="0"/>
    </xf>
    <xf numFmtId="0" fontId="0" fillId="0" borderId="0" xfId="0" applyBorder="1" applyProtection="1">
      <protection locked="0"/>
    </xf>
    <xf numFmtId="0" fontId="21" fillId="0" borderId="0" xfId="3" applyFont="1" applyBorder="1" applyProtection="1">
      <protection locked="0"/>
    </xf>
    <xf numFmtId="0" fontId="17" fillId="0" borderId="0" xfId="3" applyFont="1" applyBorder="1" applyProtection="1">
      <protection locked="0"/>
    </xf>
    <xf numFmtId="0" fontId="17" fillId="0" borderId="0" xfId="3" applyNumberFormat="1" applyFont="1" applyBorder="1" applyProtection="1">
      <protection locked="0"/>
    </xf>
    <xf numFmtId="0" fontId="17" fillId="0" borderId="0" xfId="4" applyFont="1" applyFill="1" applyBorder="1" applyProtection="1">
      <protection locked="0"/>
    </xf>
    <xf numFmtId="164" fontId="17" fillId="0" borderId="1" xfId="3" applyNumberFormat="1" applyFont="1" applyFill="1" applyBorder="1" applyProtection="1">
      <protection locked="0" hidden="1"/>
    </xf>
    <xf numFmtId="0" fontId="18" fillId="0" borderId="0" xfId="0" applyFont="1" applyAlignment="1">
      <alignment horizontal="left" readingOrder="1"/>
    </xf>
    <xf numFmtId="0" fontId="24" fillId="2" borderId="4" xfId="0" applyFont="1" applyFill="1" applyBorder="1" applyAlignment="1">
      <alignment horizontal="center" vertical="center"/>
    </xf>
    <xf numFmtId="0" fontId="10" fillId="2" borderId="4" xfId="0" applyFont="1" applyFill="1" applyBorder="1" applyAlignment="1">
      <alignment horizontal="center" vertical="center" wrapText="1"/>
    </xf>
    <xf numFmtId="0" fontId="10" fillId="2" borderId="4" xfId="0" applyFont="1" applyFill="1" applyBorder="1" applyAlignment="1">
      <alignment horizontal="center" vertical="center"/>
    </xf>
    <xf numFmtId="0" fontId="23" fillId="0" borderId="0" xfId="0" applyFont="1"/>
    <xf numFmtId="0" fontId="0" fillId="0" borderId="0" xfId="0" applyAlignment="1">
      <alignment vertical="center"/>
    </xf>
    <xf numFmtId="0" fontId="22" fillId="0" borderId="0" xfId="0" applyFont="1"/>
    <xf numFmtId="0" fontId="0" fillId="0" borderId="0" xfId="0"/>
    <xf numFmtId="0" fontId="0" fillId="0" borderId="0" xfId="0" applyAlignment="1">
      <alignment vertical="center"/>
    </xf>
    <xf numFmtId="0" fontId="23" fillId="0" borderId="0" xfId="0" applyFont="1" applyAlignment="1">
      <alignment vertical="center"/>
    </xf>
    <xf numFmtId="16" fontId="23" fillId="0" borderId="0" xfId="0" applyNumberFormat="1" applyFont="1" applyAlignment="1">
      <alignment horizontal="left" vertical="center"/>
    </xf>
    <xf numFmtId="0" fontId="27" fillId="0" borderId="0" xfId="0" applyFont="1" applyAlignment="1">
      <alignment horizontal="left" vertical="center"/>
    </xf>
    <xf numFmtId="0" fontId="23" fillId="0" borderId="0" xfId="0" applyFont="1" applyAlignment="1">
      <alignment horizontal="right" vertical="center"/>
    </xf>
    <xf numFmtId="0" fontId="28" fillId="0" borderId="0" xfId="0" applyFont="1" applyAlignment="1">
      <alignment vertical="center"/>
    </xf>
    <xf numFmtId="0" fontId="28" fillId="0" borderId="0" xfId="0" applyFont="1" applyAlignment="1">
      <alignment vertical="center" wrapText="1"/>
    </xf>
    <xf numFmtId="0" fontId="28" fillId="0" borderId="0" xfId="0" applyFont="1"/>
    <xf numFmtId="0" fontId="28" fillId="0" borderId="0" xfId="0" applyFont="1" applyAlignment="1">
      <alignment wrapText="1"/>
    </xf>
    <xf numFmtId="0" fontId="28" fillId="0" borderId="0" xfId="0" applyFont="1" applyAlignment="1">
      <alignment horizontal="center" vertical="center"/>
    </xf>
    <xf numFmtId="0" fontId="30" fillId="0" borderId="0" xfId="0" applyFont="1" applyAlignment="1">
      <alignment vertical="center"/>
    </xf>
    <xf numFmtId="0" fontId="31" fillId="0" borderId="0" xfId="0" applyFont="1" applyAlignment="1">
      <alignment vertical="center"/>
    </xf>
    <xf numFmtId="16" fontId="30" fillId="0" borderId="0" xfId="0" applyNumberFormat="1" applyFont="1" applyAlignment="1">
      <alignment horizontal="left" vertical="center"/>
    </xf>
    <xf numFmtId="0" fontId="31" fillId="0" borderId="0" xfId="0" applyFont="1" applyAlignment="1">
      <alignment horizontal="left" vertical="center"/>
    </xf>
    <xf numFmtId="165" fontId="31" fillId="0" borderId="0" xfId="0" applyNumberFormat="1" applyFont="1" applyAlignment="1">
      <alignment horizontal="left" vertical="center"/>
    </xf>
    <xf numFmtId="0" fontId="31" fillId="0" borderId="0" xfId="0" applyFont="1" applyAlignment="1">
      <alignment horizontal="center" vertical="center"/>
    </xf>
    <xf numFmtId="0" fontId="31" fillId="0" borderId="0" xfId="0" applyFont="1" applyAlignment="1">
      <alignment horizontal="right" vertical="center"/>
    </xf>
    <xf numFmtId="0" fontId="29" fillId="0" borderId="0" xfId="0" applyFont="1" applyAlignment="1">
      <alignment horizontal="center" vertical="center"/>
    </xf>
    <xf numFmtId="0" fontId="32" fillId="0" borderId="23" xfId="1" applyFont="1" applyFill="1" applyBorder="1" applyAlignment="1" applyProtection="1">
      <alignment horizontal="center" vertical="center" wrapText="1"/>
      <protection locked="0"/>
    </xf>
    <xf numFmtId="0" fontId="11" fillId="0" borderId="24" xfId="1" applyFont="1" applyFill="1" applyBorder="1" applyAlignment="1" applyProtection="1">
      <alignment horizontal="left" vertical="center" wrapText="1"/>
      <protection locked="0"/>
    </xf>
    <xf numFmtId="0" fontId="32" fillId="0" borderId="21" xfId="1" applyFont="1" applyFill="1" applyBorder="1" applyAlignment="1" applyProtection="1">
      <alignment horizontal="center" vertical="center" wrapText="1"/>
      <protection locked="0"/>
    </xf>
    <xf numFmtId="0" fontId="11" fillId="0" borderId="22" xfId="1" applyFont="1" applyFill="1" applyBorder="1" applyAlignment="1" applyProtection="1">
      <alignment horizontal="left" vertical="center" wrapText="1"/>
      <protection locked="0"/>
    </xf>
    <xf numFmtId="0" fontId="32" fillId="0" borderId="27" xfId="1" applyFont="1" applyFill="1" applyBorder="1" applyAlignment="1" applyProtection="1">
      <alignment horizontal="center" vertical="center" wrapText="1"/>
      <protection locked="0"/>
    </xf>
    <xf numFmtId="0" fontId="11" fillId="0" borderId="28" xfId="1" applyFont="1" applyFill="1" applyBorder="1" applyAlignment="1" applyProtection="1">
      <alignment horizontal="left" vertical="center" wrapText="1"/>
      <protection locked="0"/>
    </xf>
    <xf numFmtId="0" fontId="0" fillId="0" borderId="0" xfId="0" applyAlignment="1">
      <alignment horizontal="center" vertical="center"/>
    </xf>
    <xf numFmtId="0" fontId="35" fillId="0" borderId="17" xfId="1" applyFont="1" applyFill="1" applyBorder="1" applyAlignment="1" applyProtection="1">
      <alignment horizontal="center" vertical="center" wrapText="1"/>
      <protection locked="0"/>
    </xf>
    <xf numFmtId="164" fontId="36" fillId="0" borderId="15" xfId="3" applyNumberFormat="1" applyFont="1" applyFill="1" applyBorder="1" applyAlignment="1" applyProtection="1">
      <alignment horizontal="left" vertical="center"/>
      <protection locked="0"/>
    </xf>
    <xf numFmtId="0" fontId="35" fillId="0" borderId="18" xfId="1" applyFont="1" applyBorder="1" applyAlignment="1" applyProtection="1">
      <alignment horizontal="center" vertical="center" wrapText="1"/>
      <protection locked="0"/>
    </xf>
    <xf numFmtId="164" fontId="36" fillId="0" borderId="16" xfId="3" applyNumberFormat="1" applyFont="1" applyFill="1" applyBorder="1" applyAlignment="1" applyProtection="1">
      <alignment horizontal="left" vertical="center" wrapText="1"/>
      <protection locked="0"/>
    </xf>
    <xf numFmtId="164" fontId="36" fillId="0" borderId="16" xfId="3" applyNumberFormat="1" applyFont="1" applyFill="1" applyBorder="1" applyAlignment="1" applyProtection="1">
      <alignment horizontal="left" vertical="center"/>
      <protection locked="0"/>
    </xf>
    <xf numFmtId="0" fontId="4" fillId="2" borderId="4" xfId="1" applyFont="1" applyFill="1" applyBorder="1" applyAlignment="1" applyProtection="1">
      <alignment horizontal="center" vertical="center" wrapText="1"/>
      <protection locked="0"/>
    </xf>
    <xf numFmtId="0" fontId="10" fillId="2" borderId="8" xfId="0" applyFont="1" applyFill="1" applyBorder="1" applyAlignment="1">
      <alignment horizontal="center" vertical="center" wrapText="1"/>
    </xf>
    <xf numFmtId="165" fontId="4" fillId="2" borderId="4" xfId="1" applyNumberFormat="1" applyFont="1" applyFill="1" applyBorder="1" applyAlignment="1" applyProtection="1">
      <alignment horizontal="center" vertical="center" wrapText="1"/>
      <protection locked="0"/>
    </xf>
    <xf numFmtId="0" fontId="4" fillId="2" borderId="4" xfId="1" applyNumberFormat="1" applyFont="1" applyFill="1" applyBorder="1" applyAlignment="1" applyProtection="1">
      <alignment horizontal="center" vertical="center" wrapText="1"/>
      <protection locked="0"/>
    </xf>
    <xf numFmtId="0" fontId="4" fillId="2" borderId="4" xfId="1" applyFont="1" applyFill="1" applyBorder="1" applyAlignment="1" applyProtection="1">
      <alignment horizontal="center" vertical="center" textRotation="180" wrapText="1"/>
      <protection locked="0"/>
    </xf>
    <xf numFmtId="0" fontId="10" fillId="2" borderId="8" xfId="0" applyFont="1" applyFill="1" applyBorder="1" applyAlignment="1">
      <alignment horizontal="center" vertical="center" textRotation="180" wrapText="1"/>
    </xf>
    <xf numFmtId="0" fontId="33" fillId="0" borderId="10" xfId="1" applyFont="1" applyFill="1" applyBorder="1" applyAlignment="1" applyProtection="1">
      <alignment horizontal="center" vertical="center" wrapText="1"/>
      <protection locked="0"/>
    </xf>
    <xf numFmtId="0" fontId="33" fillId="0" borderId="13" xfId="1" applyFont="1" applyFill="1" applyBorder="1" applyAlignment="1" applyProtection="1">
      <alignment horizontal="center" vertical="center" wrapText="1"/>
      <protection locked="0"/>
    </xf>
    <xf numFmtId="0" fontId="33" fillId="0" borderId="10" xfId="1" applyNumberFormat="1" applyFont="1" applyFill="1" applyBorder="1" applyAlignment="1" applyProtection="1">
      <alignment horizontal="center" vertical="center" wrapText="1"/>
      <protection locked="0"/>
    </xf>
    <xf numFmtId="0" fontId="33" fillId="0" borderId="13" xfId="1" applyNumberFormat="1" applyFont="1" applyFill="1" applyBorder="1" applyAlignment="1" applyProtection="1">
      <alignment horizontal="center" vertical="center" wrapText="1"/>
      <protection locked="0"/>
    </xf>
    <xf numFmtId="166" fontId="32" fillId="0" borderId="10" xfId="1" applyNumberFormat="1" applyFont="1" applyFill="1" applyBorder="1" applyAlignment="1" applyProtection="1">
      <alignment horizontal="center" vertical="center" wrapText="1"/>
      <protection locked="0"/>
    </xf>
    <xf numFmtId="166" fontId="32" fillId="0" borderId="13" xfId="1" applyNumberFormat="1" applyFont="1" applyFill="1" applyBorder="1" applyAlignment="1" applyProtection="1">
      <alignment horizontal="center" vertical="center" wrapText="1"/>
      <protection locked="0"/>
    </xf>
    <xf numFmtId="0" fontId="34" fillId="0" borderId="13" xfId="0" applyFont="1" applyBorder="1" applyAlignment="1">
      <alignment horizontal="center" vertical="center" wrapText="1"/>
    </xf>
    <xf numFmtId="166" fontId="11" fillId="0" borderId="13" xfId="0" applyNumberFormat="1" applyFont="1" applyBorder="1" applyAlignment="1">
      <alignment horizontal="center" vertical="center" wrapText="1"/>
    </xf>
    <xf numFmtId="0" fontId="32" fillId="0" borderId="10" xfId="1" applyFont="1" applyFill="1" applyBorder="1" applyAlignment="1" applyProtection="1">
      <alignment horizontal="center" vertical="center" wrapText="1"/>
      <protection locked="0"/>
    </xf>
    <xf numFmtId="0" fontId="11" fillId="0" borderId="13" xfId="0" applyFont="1" applyBorder="1" applyAlignment="1">
      <alignment horizontal="center" vertical="center" wrapText="1"/>
    </xf>
    <xf numFmtId="0" fontId="32" fillId="0" borderId="11" xfId="1" applyFont="1" applyFill="1" applyBorder="1" applyAlignment="1" applyProtection="1">
      <alignment horizontal="center" vertical="center" wrapText="1"/>
      <protection locked="0"/>
    </xf>
    <xf numFmtId="0" fontId="11" fillId="0" borderId="14" xfId="0" applyFont="1" applyBorder="1" applyAlignment="1">
      <alignment horizontal="center" vertical="center" wrapText="1"/>
    </xf>
    <xf numFmtId="0" fontId="4" fillId="2" borderId="8" xfId="1" applyFont="1" applyFill="1" applyBorder="1" applyAlignment="1" applyProtection="1">
      <alignment horizontal="center" vertical="center" textRotation="180" wrapText="1"/>
      <protection locked="0"/>
    </xf>
    <xf numFmtId="166" fontId="4" fillId="2" borderId="4" xfId="1" applyNumberFormat="1" applyFont="1" applyFill="1" applyBorder="1" applyAlignment="1" applyProtection="1">
      <alignment horizontal="center" vertical="center" wrapText="1"/>
      <protection locked="0"/>
    </xf>
    <xf numFmtId="166" fontId="4" fillId="2" borderId="8" xfId="1" applyNumberFormat="1" applyFont="1" applyFill="1" applyBorder="1" applyAlignment="1" applyProtection="1">
      <alignment horizontal="center" vertical="center" wrapText="1"/>
      <protection locked="0"/>
    </xf>
    <xf numFmtId="0" fontId="32" fillId="0" borderId="10" xfId="1" applyNumberFormat="1" applyFont="1" applyFill="1" applyBorder="1" applyAlignment="1" applyProtection="1">
      <alignment horizontal="center" vertical="center" wrapText="1"/>
      <protection locked="0"/>
    </xf>
    <xf numFmtId="0" fontId="10" fillId="2" borderId="13" xfId="0" applyFont="1" applyFill="1" applyBorder="1" applyAlignment="1">
      <alignment horizontal="center" vertical="center" wrapText="1"/>
    </xf>
    <xf numFmtId="165" fontId="4" fillId="2" borderId="8" xfId="1" applyNumberFormat="1" applyFont="1" applyFill="1" applyBorder="1" applyAlignment="1" applyProtection="1">
      <alignment horizontal="center" vertical="center" wrapText="1"/>
      <protection locked="0"/>
    </xf>
    <xf numFmtId="0" fontId="4" fillId="2" borderId="4" xfId="1" applyFont="1" applyFill="1" applyBorder="1" applyAlignment="1">
      <alignment horizontal="center" vertical="center"/>
    </xf>
    <xf numFmtId="0" fontId="4" fillId="2" borderId="8" xfId="1" applyFont="1" applyFill="1" applyBorder="1" applyAlignment="1">
      <alignment horizontal="center" vertical="center"/>
    </xf>
    <xf numFmtId="0" fontId="25" fillId="3" borderId="19" xfId="1" applyFont="1" applyFill="1" applyBorder="1" applyAlignment="1">
      <alignment horizontal="left"/>
    </xf>
    <xf numFmtId="0" fontId="25" fillId="3" borderId="20" xfId="1" applyFont="1" applyFill="1" applyBorder="1" applyAlignment="1">
      <alignment horizontal="left"/>
    </xf>
    <xf numFmtId="0" fontId="8" fillId="3" borderId="19" xfId="1" applyFont="1" applyFill="1" applyBorder="1" applyAlignment="1">
      <alignment horizontal="left"/>
    </xf>
    <xf numFmtId="0" fontId="8" fillId="3" borderId="20" xfId="1" applyFont="1" applyFill="1" applyBorder="1" applyAlignment="1">
      <alignment horizontal="left"/>
    </xf>
    <xf numFmtId="165" fontId="32" fillId="0" borderId="9" xfId="1" applyNumberFormat="1" applyFont="1" applyBorder="1" applyAlignment="1" applyProtection="1">
      <alignment horizontal="center" vertical="center" wrapText="1"/>
      <protection locked="0"/>
    </xf>
    <xf numFmtId="165" fontId="11" fillId="0" borderId="12" xfId="0" applyNumberFormat="1" applyFont="1" applyBorder="1" applyAlignment="1">
      <alignment horizontal="center" vertical="center" wrapText="1"/>
    </xf>
    <xf numFmtId="165" fontId="11" fillId="0" borderId="10" xfId="1" applyNumberFormat="1" applyFont="1" applyFill="1" applyBorder="1" applyAlignment="1" applyProtection="1">
      <alignment horizontal="center" vertical="center" wrapText="1"/>
      <protection locked="0"/>
    </xf>
    <xf numFmtId="0" fontId="3" fillId="2" borderId="2" xfId="1" applyFont="1" applyFill="1" applyBorder="1" applyAlignment="1" applyProtection="1">
      <alignment horizontal="center" vertical="center" wrapText="1"/>
      <protection locked="0"/>
    </xf>
    <xf numFmtId="0" fontId="3" fillId="2" borderId="5" xfId="1" applyFont="1" applyFill="1" applyBorder="1" applyAlignment="1" applyProtection="1">
      <alignment horizontal="center" vertical="center" wrapText="1"/>
      <protection locked="0"/>
    </xf>
    <xf numFmtId="0" fontId="3" fillId="2" borderId="3" xfId="1" applyFont="1" applyFill="1" applyBorder="1" applyAlignment="1" applyProtection="1">
      <alignment horizontal="center" vertical="center" wrapText="1"/>
      <protection locked="0"/>
    </xf>
    <xf numFmtId="0" fontId="3" fillId="2" borderId="25" xfId="1" applyFont="1" applyFill="1" applyBorder="1" applyAlignment="1" applyProtection="1">
      <alignment horizontal="center" vertical="center" wrapText="1"/>
      <protection locked="0"/>
    </xf>
    <xf numFmtId="0" fontId="3" fillId="2" borderId="26" xfId="1" applyFont="1" applyFill="1" applyBorder="1" applyAlignment="1" applyProtection="1">
      <alignment horizontal="center" vertical="center" wrapText="1"/>
      <protection locked="0"/>
    </xf>
    <xf numFmtId="0" fontId="3" fillId="2" borderId="22" xfId="1" applyFont="1" applyFill="1" applyBorder="1" applyAlignment="1" applyProtection="1">
      <alignment horizontal="center" vertical="center" wrapText="1"/>
      <protection locked="0"/>
    </xf>
    <xf numFmtId="168" fontId="28" fillId="0" borderId="0" xfId="0" applyNumberFormat="1" applyFont="1" applyAlignment="1">
      <alignment horizontal="center" vertical="center"/>
    </xf>
    <xf numFmtId="0" fontId="28" fillId="0" borderId="0" xfId="0" applyFont="1" applyAlignment="1">
      <alignment horizontal="center" vertical="center" wrapText="1"/>
    </xf>
  </cellXfs>
  <cellStyles count="7">
    <cellStyle name="Hyperlink" xfId="5" builtinId="8"/>
    <cellStyle name="Normal_ListeCascadesSansIndirect" xfId="4"/>
    <cellStyle name="Normal_ListeCascadesSansIndirect_1" xfId="3"/>
    <cellStyle name="Standard" xfId="0" builtinId="0"/>
    <cellStyle name="Standard 2" xfId="1"/>
    <cellStyle name="Standard 3" xfId="2"/>
    <cellStyle name="Standard 3 2" xfId="6"/>
  </cellStyles>
  <dxfs count="15">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fill>
        <patternFill>
          <bgColor indexed="51"/>
        </patternFill>
      </fill>
    </dxf>
    <dxf>
      <border>
        <bottom style="thin">
          <color indexed="64"/>
        </bottom>
      </border>
    </dxf>
    <dxf>
      <border>
        <bottom style="thin">
          <color indexed="64"/>
        </bottom>
      </border>
    </dxf>
    <dxf>
      <font>
        <b/>
        <i val="0"/>
        <u val="none"/>
      </font>
      <border>
        <left style="thin">
          <color theme="1"/>
        </left>
        <right style="thin">
          <color theme="1"/>
        </right>
        <top style="thin">
          <color theme="1"/>
        </top>
        <bottom style="thin">
          <color theme="1"/>
        </bottom>
        <vertical/>
        <horizontal/>
      </border>
    </dxf>
    <dxf>
      <font>
        <b/>
        <i val="0"/>
        <u val="none"/>
      </font>
      <border>
        <left style="thin">
          <color theme="1"/>
        </left>
        <right style="thin">
          <color theme="1"/>
        </right>
        <top style="thin">
          <color theme="1"/>
        </top>
        <bottom style="thin">
          <color theme="1"/>
        </bottom>
        <vertical/>
        <horizontal/>
      </border>
    </dxf>
    <dxf>
      <fill>
        <patternFill>
          <bgColor indexed="51"/>
        </patternFill>
      </fill>
    </dxf>
    <dxf>
      <fill>
        <patternFill>
          <bgColor indexed="51"/>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161925</xdr:colOff>
      <xdr:row>38</xdr:row>
      <xdr:rowOff>133349</xdr:rowOff>
    </xdr:from>
    <xdr:to>
      <xdr:col>11</xdr:col>
      <xdr:colOff>178594</xdr:colOff>
      <xdr:row>57</xdr:row>
      <xdr:rowOff>95250</xdr:rowOff>
    </xdr:to>
    <xdr:sp macro="" textlink="">
      <xdr:nvSpPr>
        <xdr:cNvPr id="2" name="Text Box 1"/>
        <xdr:cNvSpPr txBox="1">
          <a:spLocks noChangeArrowheads="1"/>
        </xdr:cNvSpPr>
      </xdr:nvSpPr>
      <xdr:spPr bwMode="auto">
        <a:xfrm>
          <a:off x="895350" y="6429374"/>
          <a:ext cx="7577138" cy="2495551"/>
        </a:xfrm>
        <a:prstGeom prst="rect">
          <a:avLst/>
        </a:prstGeom>
        <a:solidFill>
          <a:srgbClr val="FFFFFF"/>
        </a:solidFill>
        <a:ln w="9525">
          <a:solidFill>
            <a:srgbClr val="000000"/>
          </a:solidFill>
          <a:prstDash val="dash"/>
          <a:miter lim="800000"/>
          <a:headEnd/>
          <a:tailEnd/>
        </a:ln>
      </xdr:spPr>
      <xdr:txBody>
        <a:bodyPr vertOverflow="clip" wrap="square" lIns="36576" tIns="22860" rIns="0" bIns="0" anchor="t" upright="1"/>
        <a:lstStyle/>
        <a:p>
          <a:pPr algn="l" rtl="0">
            <a:defRPr sz="1000"/>
          </a:pPr>
          <a:r>
            <a:rPr lang="fr-FR" sz="1100" b="1" i="0" u="none" strike="noStrike" baseline="0">
              <a:solidFill>
                <a:srgbClr val="000000"/>
              </a:solidFill>
              <a:latin typeface="Verdana"/>
            </a:rPr>
            <a:t>On choisit d'abord la catégorie puis le choix dans la catégorie</a:t>
          </a:r>
        </a:p>
        <a:p>
          <a:pPr algn="l" rtl="0">
            <a:defRPr sz="1000"/>
          </a:pPr>
          <a:endParaRPr lang="fr-FR" sz="800" b="0" i="0" u="none" strike="noStrike" baseline="0">
            <a:solidFill>
              <a:srgbClr val="000000"/>
            </a:solidFill>
            <a:latin typeface="Verdana"/>
          </a:endParaRPr>
        </a:p>
        <a:p>
          <a:pPr algn="l" rtl="0">
            <a:defRPr sz="1000"/>
          </a:pPr>
          <a:r>
            <a:rPr lang="fr-FR" sz="800" b="1" i="0" u="none" strike="noStrike" baseline="0">
              <a:solidFill>
                <a:srgbClr val="000000"/>
              </a:solidFill>
              <a:latin typeface="Verdana"/>
            </a:rPr>
            <a:t>choix1</a:t>
          </a:r>
          <a:r>
            <a:rPr lang="fr-FR" sz="800" b="0" i="0" u="none" strike="noStrike" baseline="0">
              <a:solidFill>
                <a:srgbClr val="000000"/>
              </a:solidFill>
              <a:latin typeface="Verdana"/>
            </a:rPr>
            <a:t>:=DECALER($F$1;;;;NBVAL($F$1:$Z$1))</a:t>
          </a:r>
        </a:p>
        <a:p>
          <a:pPr algn="l" rtl="0">
            <a:defRPr sz="1000"/>
          </a:pPr>
          <a:r>
            <a:rPr lang="fr-FR" sz="800" b="1" i="0" u="none" strike="noStrike" baseline="0">
              <a:solidFill>
                <a:srgbClr val="000000"/>
              </a:solidFill>
              <a:latin typeface="Verdana"/>
            </a:rPr>
            <a:t>choix2</a:t>
          </a:r>
          <a:r>
            <a:rPr lang="fr-FR" sz="800" b="0" i="0" u="none" strike="noStrike" baseline="0">
              <a:solidFill>
                <a:srgbClr val="000000"/>
              </a:solidFill>
              <a:latin typeface="Verdana"/>
            </a:rPr>
            <a:t>:=$F:$ </a:t>
          </a:r>
        </a:p>
        <a:p>
          <a:pPr algn="l" rtl="0">
            <a:defRPr sz="1000"/>
          </a:pPr>
          <a:endParaRPr lang="fr-FR" sz="800" b="0" i="0" u="none" strike="noStrike" baseline="0">
            <a:solidFill>
              <a:srgbClr val="000000"/>
            </a:solidFill>
            <a:latin typeface="Verdana"/>
          </a:endParaRPr>
        </a:p>
        <a:p>
          <a:pPr algn="l" rtl="0">
            <a:defRPr sz="1000"/>
          </a:pPr>
          <a:r>
            <a:rPr lang="fr-FR" sz="800" b="0" i="0" u="none" strike="noStrike" baseline="0">
              <a:solidFill>
                <a:srgbClr val="000000"/>
              </a:solidFill>
              <a:latin typeface="Verdana"/>
            </a:rPr>
            <a:t>=SI(NB.SI(Choix1;C2)=0;Choix1;DECALER(Choix2;1;EQUIV(C2;Choix1;0)-1;NBVAL(DECALER(Choix2;;EQUIV(C2;Choix1;0)-1))-1))</a:t>
          </a:r>
        </a:p>
        <a:p>
          <a:pPr algn="l" rtl="0">
            <a:defRPr sz="1000"/>
          </a:pPr>
          <a:endParaRPr lang="fr-FR" sz="800" b="0" i="0" u="none" strike="noStrike" baseline="0">
            <a:solidFill>
              <a:srgbClr val="000000"/>
            </a:solidFill>
            <a:latin typeface="Verdana"/>
          </a:endParaRPr>
        </a:p>
        <a:p>
          <a:pPr algn="l" rtl="0">
            <a:defRPr sz="1000"/>
          </a:pPr>
          <a:endParaRPr lang="fr-FR" sz="800" b="0" i="0" u="none" strike="noStrike" baseline="0">
            <a:solidFill>
              <a:srgbClr val="000000"/>
            </a:solidFill>
            <a:latin typeface="Verdana"/>
          </a:endParaRPr>
        </a:p>
        <a:p>
          <a:pPr algn="l" rtl="0">
            <a:defRPr sz="1000"/>
          </a:pPr>
          <a:r>
            <a:rPr lang="fr-FR" sz="800" b="0" i="0" u="none" strike="noStrike" baseline="0">
              <a:solidFill>
                <a:srgbClr val="000000"/>
              </a:solidFill>
              <a:latin typeface="Verdana"/>
            </a:rPr>
            <a:t>Private Sub Worksheet_SelectionChange(ByVal Target As Range)</a:t>
          </a:r>
        </a:p>
        <a:p>
          <a:pPr algn="l" rtl="0">
            <a:defRPr sz="1000"/>
          </a:pPr>
          <a:r>
            <a:rPr lang="fr-FR" sz="800" b="0" i="0" u="none" strike="noStrike" baseline="0">
              <a:solidFill>
                <a:srgbClr val="000000"/>
              </a:solidFill>
              <a:latin typeface="Verdana"/>
            </a:rPr>
            <a:t>  If Target.Address = "$C$2" And Target.Count = 1 Then</a:t>
          </a:r>
        </a:p>
        <a:p>
          <a:pPr algn="l" rtl="0">
            <a:defRPr sz="1000"/>
          </a:pPr>
          <a:r>
            <a:rPr lang="fr-FR" sz="800" b="0" i="0" u="none" strike="noStrike" baseline="0">
              <a:solidFill>
                <a:srgbClr val="000000"/>
              </a:solidFill>
              <a:latin typeface="Verdana"/>
            </a:rPr>
            <a:t>     SendKeys "%{down}"</a:t>
          </a:r>
        </a:p>
        <a:p>
          <a:pPr algn="l" rtl="0">
            <a:defRPr sz="1000"/>
          </a:pPr>
          <a:r>
            <a:rPr lang="fr-FR" sz="800" b="0" i="0" u="none" strike="noStrike" baseline="0">
              <a:solidFill>
                <a:srgbClr val="000000"/>
              </a:solidFill>
              <a:latin typeface="Verdana"/>
            </a:rPr>
            <a:t>  End If</a:t>
          </a:r>
        </a:p>
        <a:p>
          <a:pPr algn="l" rtl="0">
            <a:defRPr sz="1000"/>
          </a:pPr>
          <a:r>
            <a:rPr lang="fr-FR" sz="800" b="0" i="0" u="none" strike="noStrike" baseline="0">
              <a:solidFill>
                <a:srgbClr val="000000"/>
              </a:solidFill>
              <a:latin typeface="Verdana"/>
            </a:rPr>
            <a:t>End Sub</a:t>
          </a:r>
        </a:p>
        <a:p>
          <a:pPr algn="l" rtl="0">
            <a:defRPr sz="1000"/>
          </a:pPr>
          <a:endParaRPr lang="fr-FR" sz="800" b="0" i="0" u="none" strike="noStrike" baseline="0">
            <a:solidFill>
              <a:srgbClr val="000000"/>
            </a:solidFill>
            <a:latin typeface="Verdana"/>
          </a:endParaRPr>
        </a:p>
        <a:p>
          <a:pPr algn="l" rtl="0">
            <a:defRPr sz="1000"/>
          </a:pPr>
          <a:r>
            <a:rPr lang="fr-FR" sz="800" b="0" i="0" u="none" strike="noStrike" baseline="0">
              <a:solidFill>
                <a:srgbClr val="000000"/>
              </a:solidFill>
              <a:latin typeface="Verdana"/>
            </a:rPr>
            <a:t>Private Sub Worksheet_Change(ByVal Target As Range)</a:t>
          </a:r>
        </a:p>
        <a:p>
          <a:pPr algn="l" rtl="0">
            <a:defRPr sz="1000"/>
          </a:pPr>
          <a:r>
            <a:rPr lang="fr-FR" sz="800" b="0" i="0" u="none" strike="noStrike" baseline="0">
              <a:solidFill>
                <a:srgbClr val="000000"/>
              </a:solidFill>
              <a:latin typeface="Verdana"/>
            </a:rPr>
            <a:t>  If Target.Address = "$C$2" And Target.Count = 1 Then</a:t>
          </a:r>
        </a:p>
        <a:p>
          <a:pPr algn="l" rtl="0">
            <a:defRPr sz="1000"/>
          </a:pPr>
          <a:r>
            <a:rPr lang="fr-FR" sz="800" b="0" i="0" u="none" strike="noStrike" baseline="0">
              <a:solidFill>
                <a:srgbClr val="000000"/>
              </a:solidFill>
              <a:latin typeface="Verdana"/>
            </a:rPr>
            <a:t>     Set c = [choix1].Find(what:=Target.Value)</a:t>
          </a:r>
        </a:p>
        <a:p>
          <a:pPr algn="l" rtl="0">
            <a:defRPr sz="1000"/>
          </a:pPr>
          <a:r>
            <a:rPr lang="fr-FR" sz="800" b="0" i="0" u="none" strike="noStrike" baseline="0">
              <a:solidFill>
                <a:srgbClr val="000000"/>
              </a:solidFill>
              <a:latin typeface="Verdana"/>
            </a:rPr>
            <a:t>     If Not c Is Nothing Then SendKeys "%{down}"</a:t>
          </a:r>
        </a:p>
        <a:p>
          <a:pPr algn="l" rtl="0">
            <a:defRPr sz="1000"/>
          </a:pPr>
          <a:r>
            <a:rPr lang="fr-FR" sz="800" b="0" i="0" u="none" strike="noStrike" baseline="0">
              <a:solidFill>
                <a:srgbClr val="000000"/>
              </a:solidFill>
              <a:latin typeface="Verdana"/>
            </a:rPr>
            <a:t>  End If</a:t>
          </a:r>
        </a:p>
        <a:p>
          <a:pPr algn="l" rtl="0">
            <a:defRPr sz="1000"/>
          </a:pPr>
          <a:r>
            <a:rPr lang="fr-FR" sz="800" b="0" i="0" u="none" strike="noStrike" baseline="0">
              <a:solidFill>
                <a:srgbClr val="000000"/>
              </a:solidFill>
              <a:latin typeface="Verdana"/>
            </a:rPr>
            <a:t>End Sub</a:t>
          </a:r>
        </a:p>
        <a:p>
          <a:pPr algn="l" rtl="0">
            <a:defRPr sz="1000"/>
          </a:pPr>
          <a:endParaRPr lang="fr-FR" sz="800" b="0" i="0" u="none" strike="noStrike" baseline="0">
            <a:solidFill>
              <a:srgbClr val="000000"/>
            </a:solidFill>
            <a:latin typeface="Verdana"/>
          </a:endParaRPr>
        </a:p>
        <a:p>
          <a:pPr algn="l" rtl="0">
            <a:defRPr sz="1000"/>
          </a:pPr>
          <a:endParaRPr lang="fr-FR" sz="800" b="0" i="0" u="none" strike="noStrike" baseline="0">
            <a:solidFill>
              <a:srgbClr val="000000"/>
            </a:solidFill>
            <a:latin typeface="Verdana"/>
          </a:endParaRPr>
        </a:p>
        <a:p>
          <a:pPr algn="l" rtl="0">
            <a:defRPr sz="1000"/>
          </a:pPr>
          <a:endParaRPr lang="fr-FR" sz="800" b="0" i="0" u="none" strike="noStrike" baseline="0">
            <a:solidFill>
              <a:srgbClr val="000000"/>
            </a:solidFill>
            <a:latin typeface="Verdana"/>
          </a:endParaRPr>
        </a:p>
      </xdr:txBody>
    </xdr:sp>
    <xdr:clientData/>
  </xdr:twoCellAnchor>
  <xdr:twoCellAnchor>
    <xdr:from>
      <xdr:col>3</xdr:col>
      <xdr:colOff>314325</xdr:colOff>
      <xdr:row>0</xdr:row>
      <xdr:rowOff>47625</xdr:rowOff>
    </xdr:from>
    <xdr:to>
      <xdr:col>4</xdr:col>
      <xdr:colOff>333375</xdr:colOff>
      <xdr:row>1</xdr:row>
      <xdr:rowOff>38100</xdr:rowOff>
    </xdr:to>
    <xdr:sp macro="" textlink="">
      <xdr:nvSpPr>
        <xdr:cNvPr id="3" name="Text Box 2"/>
        <xdr:cNvSpPr txBox="1">
          <a:spLocks noChangeArrowheads="1"/>
        </xdr:cNvSpPr>
      </xdr:nvSpPr>
      <xdr:spPr bwMode="auto">
        <a:xfrm>
          <a:off x="1838325" y="47625"/>
          <a:ext cx="428625" cy="133350"/>
        </a:xfrm>
        <a:prstGeom prst="rect">
          <a:avLst/>
        </a:prstGeom>
        <a:gradFill rotWithShape="1">
          <a:gsLst>
            <a:gs pos="0">
              <a:srgbClr val="FFFFCC"/>
            </a:gs>
            <a:gs pos="100000">
              <a:srgbClr val="FFFFFF"/>
            </a:gs>
          </a:gsLst>
          <a:lin ang="5400000" scaled="1"/>
        </a:gradFill>
        <a:ln w="9525" algn="ctr">
          <a:solidFill>
            <a:srgbClr val="000000"/>
          </a:solidFill>
          <a:miter lim="800000"/>
          <a:headEnd/>
          <a:tailEnd/>
        </a:ln>
        <a:effectLst/>
      </xdr:spPr>
      <xdr:txBody>
        <a:bodyPr vertOverflow="clip" wrap="square" lIns="27432" tIns="18288" rIns="0" bIns="0" anchor="t" upright="1"/>
        <a:lstStyle/>
        <a:p>
          <a:pPr algn="l" rtl="0">
            <a:defRPr sz="1000"/>
          </a:pPr>
          <a:r>
            <a:rPr lang="fr-FR" sz="800" b="0" i="0" u="none" strike="noStrike" baseline="0">
              <a:solidFill>
                <a:srgbClr val="000000"/>
              </a:solidFill>
              <a:latin typeface="Verdana"/>
            </a:rPr>
            <a:t>Choix1</a:t>
          </a:r>
        </a:p>
      </xdr:txBody>
    </xdr:sp>
    <xdr:clientData/>
  </xdr:twoCellAnchor>
  <xdr:twoCellAnchor>
    <xdr:from>
      <xdr:col>3</xdr:col>
      <xdr:colOff>304800</xdr:colOff>
      <xdr:row>1</xdr:row>
      <xdr:rowOff>123825</xdr:rowOff>
    </xdr:from>
    <xdr:to>
      <xdr:col>4</xdr:col>
      <xdr:colOff>342900</xdr:colOff>
      <xdr:row>3</xdr:row>
      <xdr:rowOff>0</xdr:rowOff>
    </xdr:to>
    <xdr:sp macro="" textlink="">
      <xdr:nvSpPr>
        <xdr:cNvPr id="4" name="Text Box 3"/>
        <xdr:cNvSpPr txBox="1">
          <a:spLocks noChangeArrowheads="1"/>
        </xdr:cNvSpPr>
      </xdr:nvSpPr>
      <xdr:spPr bwMode="auto">
        <a:xfrm>
          <a:off x="1828800" y="266700"/>
          <a:ext cx="447675" cy="142875"/>
        </a:xfrm>
        <a:prstGeom prst="rect">
          <a:avLst/>
        </a:prstGeom>
        <a:gradFill rotWithShape="1">
          <a:gsLst>
            <a:gs pos="0">
              <a:srgbClr val="FFFFCC"/>
            </a:gs>
            <a:gs pos="100000">
              <a:srgbClr val="FFFFFF"/>
            </a:gs>
          </a:gsLst>
          <a:lin ang="5400000" scaled="1"/>
        </a:gradFill>
        <a:ln w="9525" algn="ctr">
          <a:solidFill>
            <a:srgbClr val="000000"/>
          </a:solidFill>
          <a:miter lim="800000"/>
          <a:headEnd/>
          <a:tailEnd/>
        </a:ln>
        <a:effectLst/>
      </xdr:spPr>
      <xdr:txBody>
        <a:bodyPr vertOverflow="clip" wrap="square" lIns="27432" tIns="18288" rIns="0" bIns="0" anchor="t" upright="1"/>
        <a:lstStyle/>
        <a:p>
          <a:pPr algn="l" rtl="0">
            <a:defRPr sz="1000"/>
          </a:pPr>
          <a:r>
            <a:rPr lang="fr-FR" sz="800" b="0" i="0" u="none" strike="noStrike" baseline="0">
              <a:solidFill>
                <a:srgbClr val="000000"/>
              </a:solidFill>
              <a:latin typeface="Verdana"/>
            </a:rPr>
            <a:t>Choix2</a:t>
          </a:r>
        </a:p>
      </xdr:txBody>
    </xdr:sp>
    <xdr:clientData/>
  </xdr:twoCellAnchor>
  <xdr:twoCellAnchor>
    <xdr:from>
      <xdr:col>4</xdr:col>
      <xdr:colOff>419100</xdr:colOff>
      <xdr:row>0</xdr:row>
      <xdr:rowOff>95250</xdr:rowOff>
    </xdr:from>
    <xdr:to>
      <xdr:col>4</xdr:col>
      <xdr:colOff>600075</xdr:colOff>
      <xdr:row>0</xdr:row>
      <xdr:rowOff>104775</xdr:rowOff>
    </xdr:to>
    <xdr:sp macro="" textlink="">
      <xdr:nvSpPr>
        <xdr:cNvPr id="5" name="Line 4"/>
        <xdr:cNvSpPr>
          <a:spLocks noChangeShapeType="1"/>
        </xdr:cNvSpPr>
      </xdr:nvSpPr>
      <xdr:spPr bwMode="auto">
        <a:xfrm>
          <a:off x="2352675" y="95250"/>
          <a:ext cx="180975" cy="9525"/>
        </a:xfrm>
        <a:prstGeom prst="line">
          <a:avLst/>
        </a:prstGeom>
        <a:noFill/>
        <a:ln w="9525">
          <a:solidFill>
            <a:srgbClr val="000000"/>
          </a:solidFill>
          <a:round/>
          <a:headEnd/>
          <a:tailEnd type="triangle" w="med" len="med"/>
        </a:ln>
        <a:effectLst/>
      </xdr:spPr>
    </xdr:sp>
    <xdr:clientData/>
  </xdr:twoCellAnchor>
  <xdr:twoCellAnchor>
    <xdr:from>
      <xdr:col>4</xdr:col>
      <xdr:colOff>409575</xdr:colOff>
      <xdr:row>2</xdr:row>
      <xdr:rowOff>47625</xdr:rowOff>
    </xdr:from>
    <xdr:to>
      <xdr:col>4</xdr:col>
      <xdr:colOff>600075</xdr:colOff>
      <xdr:row>2</xdr:row>
      <xdr:rowOff>47625</xdr:rowOff>
    </xdr:to>
    <xdr:sp macro="" textlink="">
      <xdr:nvSpPr>
        <xdr:cNvPr id="6" name="Line 5"/>
        <xdr:cNvSpPr>
          <a:spLocks noChangeShapeType="1"/>
        </xdr:cNvSpPr>
      </xdr:nvSpPr>
      <xdr:spPr bwMode="auto">
        <a:xfrm>
          <a:off x="2343150" y="323850"/>
          <a:ext cx="190500" cy="0"/>
        </a:xfrm>
        <a:prstGeom prst="line">
          <a:avLst/>
        </a:prstGeom>
        <a:noFill/>
        <a:ln w="9525">
          <a:solidFill>
            <a:srgbClr val="000000"/>
          </a:solidFill>
          <a:round/>
          <a:headEnd/>
          <a:tailEnd type="triangle" w="med" len="med"/>
        </a:ln>
        <a:effectLst/>
      </xdr:spPr>
    </xdr:sp>
    <xdr:clientData/>
  </xdr:twoCellAnchor>
</xdr:wsDr>
</file>

<file path=xl/theme/theme1.xml><?xml version="1.0" encoding="utf-8"?>
<a:theme xmlns:a="http://schemas.openxmlformats.org/drawingml/2006/main" name="Larissa-Design">
  <a:themeElements>
    <a:clrScheme name="Larissa">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Telesto">
      <a:majorFont>
        <a:latin typeface="Century Gothic"/>
        <a:ea typeface=""/>
        <a:cs typeface=""/>
        <a:font script="Jpan" typeface="HGｺﾞｼｯｸM"/>
        <a:font script="Hang" typeface="HY중고딕"/>
        <a:font script="Hans" typeface="幼圆"/>
        <a:font script="Hant" typeface="微軟正黑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majorFont>
      <a:minorFont>
        <a:latin typeface="Century Gothic"/>
        <a:ea typeface=""/>
        <a:cs typeface=""/>
        <a:font script="Jpan" typeface="ＭＳ ゴシック"/>
        <a:font script="Hang" typeface="HY중고딕"/>
        <a:font script="Hans" typeface="幼圆"/>
        <a:font script="Hant" typeface="微軟正黑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Verdana"/>
        <a:font script="Uigh" typeface="Microsoft Uighur"/>
      </a:minorFont>
    </a:fontScheme>
    <a:fmtScheme name="Larissa">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Sheet1"/>
  <dimension ref="A1:V47"/>
  <sheetViews>
    <sheetView tabSelected="1" topLeftCell="B1" zoomScale="90" zoomScaleNormal="90" zoomScalePageLayoutView="85" workbookViewId="0">
      <selection activeCell="B43" sqref="B43:B44"/>
    </sheetView>
  </sheetViews>
  <sheetFormatPr baseColWidth="10" defaultColWidth="10.75" defaultRowHeight="16.5"/>
  <cols>
    <col min="1" max="1" width="1.25" style="1" hidden="1" customWidth="1"/>
    <col min="2" max="3" width="5.75" style="2" customWidth="1"/>
    <col min="4" max="4" width="3.75" customWidth="1"/>
    <col min="6" max="6" width="4.25" customWidth="1"/>
    <col min="7" max="7" width="3" customWidth="1"/>
    <col min="8" max="8" width="2.625" style="37" customWidth="1"/>
    <col min="9" max="9" width="8.125" customWidth="1"/>
    <col min="10" max="10" width="2.625" style="37" customWidth="1"/>
    <col min="11" max="11" width="8.125" customWidth="1"/>
    <col min="12" max="12" width="2.625" style="37" customWidth="1"/>
    <col min="13" max="13" width="14.75" customWidth="1"/>
    <col min="14" max="14" width="2.625" style="37" customWidth="1"/>
    <col min="15" max="15" width="14.75" customWidth="1"/>
    <col min="16" max="16" width="3.375" customWidth="1"/>
    <col min="17" max="17" width="4.125" customWidth="1"/>
    <col min="18" max="18" width="6.25" customWidth="1"/>
    <col min="19" max="19" width="4.125" customWidth="1"/>
    <col min="20" max="20" width="6.25" customWidth="1"/>
    <col min="21" max="21" width="3.875" customWidth="1"/>
    <col min="22" max="22" width="3.25" customWidth="1"/>
  </cols>
  <sheetData>
    <row r="1" spans="1:22" ht="21.75" customHeight="1">
      <c r="A1" s="95" t="s">
        <v>8</v>
      </c>
      <c r="B1" s="73" t="s">
        <v>6</v>
      </c>
      <c r="C1" s="73" t="s">
        <v>7</v>
      </c>
      <c r="D1" s="71" t="s">
        <v>9</v>
      </c>
      <c r="E1" s="74" t="s">
        <v>0</v>
      </c>
      <c r="F1" s="75" t="s">
        <v>1</v>
      </c>
      <c r="G1" s="75" t="s">
        <v>2</v>
      </c>
      <c r="H1" s="104" t="s">
        <v>14</v>
      </c>
      <c r="I1" s="105"/>
      <c r="J1" s="105"/>
      <c r="K1" s="106"/>
      <c r="L1" s="104" t="s">
        <v>4</v>
      </c>
      <c r="M1" s="105"/>
      <c r="N1" s="105"/>
      <c r="O1" s="106"/>
      <c r="P1" s="75" t="s">
        <v>5</v>
      </c>
      <c r="Q1" s="90" t="s">
        <v>10</v>
      </c>
      <c r="R1" s="73" t="s">
        <v>214</v>
      </c>
      <c r="S1" s="71" t="s">
        <v>12</v>
      </c>
      <c r="T1" s="71" t="s">
        <v>215</v>
      </c>
      <c r="U1" s="71" t="s">
        <v>210</v>
      </c>
      <c r="V1" s="71" t="s">
        <v>211</v>
      </c>
    </row>
    <row r="2" spans="1:22" ht="21.75" customHeight="1" thickBot="1">
      <c r="A2" s="96"/>
      <c r="B2" s="72"/>
      <c r="C2" s="72"/>
      <c r="D2" s="72"/>
      <c r="E2" s="72"/>
      <c r="F2" s="76"/>
      <c r="G2" s="76"/>
      <c r="H2" s="34" t="s">
        <v>124</v>
      </c>
      <c r="I2" s="35" t="s">
        <v>15</v>
      </c>
      <c r="J2" s="36" t="s">
        <v>124</v>
      </c>
      <c r="K2" s="35" t="s">
        <v>15</v>
      </c>
      <c r="L2" s="36" t="s">
        <v>124</v>
      </c>
      <c r="M2" s="35" t="s">
        <v>15</v>
      </c>
      <c r="N2" s="36" t="s">
        <v>124</v>
      </c>
      <c r="O2" s="35" t="s">
        <v>15</v>
      </c>
      <c r="P2" s="89"/>
      <c r="Q2" s="91"/>
      <c r="R2" s="94"/>
      <c r="S2" s="72"/>
      <c r="T2" s="72"/>
      <c r="U2" s="72"/>
      <c r="V2" s="93"/>
    </row>
    <row r="3" spans="1:22" s="39" customFormat="1" ht="24.95" customHeight="1" thickTop="1" thickBot="1">
      <c r="A3" s="97">
        <v>1</v>
      </c>
      <c r="B3" s="101">
        <v>0.375</v>
      </c>
      <c r="C3" s="103"/>
      <c r="D3" s="85"/>
      <c r="E3" s="92"/>
      <c r="F3" s="85"/>
      <c r="G3" s="85"/>
      <c r="H3" s="59"/>
      <c r="I3" s="60"/>
      <c r="J3" s="59"/>
      <c r="K3" s="60"/>
      <c r="L3" s="66"/>
      <c r="M3" s="67"/>
      <c r="N3" s="66"/>
      <c r="O3" s="67" t="s">
        <v>168</v>
      </c>
      <c r="P3" s="77" t="b">
        <v>1</v>
      </c>
      <c r="Q3" s="79" t="b">
        <v>0</v>
      </c>
      <c r="R3" s="81"/>
      <c r="S3" s="77" t="b">
        <v>0</v>
      </c>
      <c r="T3" s="81"/>
      <c r="U3" s="85"/>
      <c r="V3" s="87">
        <v>15</v>
      </c>
    </row>
    <row r="4" spans="1:22" s="39" customFormat="1" ht="24.95" customHeight="1" thickBot="1">
      <c r="A4" s="98"/>
      <c r="B4" s="102"/>
      <c r="C4" s="86"/>
      <c r="D4" s="86"/>
      <c r="E4" s="86"/>
      <c r="F4" s="86"/>
      <c r="G4" s="86"/>
      <c r="H4" s="61"/>
      <c r="I4" s="62"/>
      <c r="J4" s="61"/>
      <c r="K4" s="62"/>
      <c r="L4" s="68"/>
      <c r="M4" s="69"/>
      <c r="N4" s="68"/>
      <c r="O4" s="70"/>
      <c r="P4" s="78"/>
      <c r="Q4" s="80"/>
      <c r="R4" s="82"/>
      <c r="S4" s="83"/>
      <c r="T4" s="84"/>
      <c r="U4" s="86"/>
      <c r="V4" s="88"/>
    </row>
    <row r="5" spans="1:22" s="3" customFormat="1" ht="24.95" customHeight="1" thickTop="1" thickBot="1">
      <c r="A5" s="99">
        <v>1</v>
      </c>
      <c r="B5" s="101"/>
      <c r="C5" s="103"/>
      <c r="D5" s="85"/>
      <c r="E5" s="92"/>
      <c r="F5" s="85"/>
      <c r="G5" s="85"/>
      <c r="H5" s="59"/>
      <c r="I5" s="60"/>
      <c r="J5" s="59"/>
      <c r="K5" s="60"/>
      <c r="L5" s="66"/>
      <c r="M5" s="67"/>
      <c r="N5" s="66"/>
      <c r="O5" s="67"/>
      <c r="P5" s="77" t="b">
        <v>0</v>
      </c>
      <c r="Q5" s="79" t="b">
        <v>0</v>
      </c>
      <c r="R5" s="81"/>
      <c r="S5" s="77" t="b">
        <v>0</v>
      </c>
      <c r="T5" s="81"/>
      <c r="U5" s="85"/>
      <c r="V5" s="87"/>
    </row>
    <row r="6" spans="1:22" s="3" customFormat="1" ht="24.95" customHeight="1" thickBot="1">
      <c r="A6" s="100"/>
      <c r="B6" s="102"/>
      <c r="C6" s="86"/>
      <c r="D6" s="86"/>
      <c r="E6" s="86"/>
      <c r="F6" s="86"/>
      <c r="G6" s="86"/>
      <c r="H6" s="61"/>
      <c r="I6" s="62"/>
      <c r="J6" s="61"/>
      <c r="K6" s="62"/>
      <c r="L6" s="68"/>
      <c r="M6" s="70"/>
      <c r="N6" s="68"/>
      <c r="O6" s="70"/>
      <c r="P6" s="78"/>
      <c r="Q6" s="80"/>
      <c r="R6" s="82"/>
      <c r="S6" s="83"/>
      <c r="T6" s="84"/>
      <c r="U6" s="86"/>
      <c r="V6" s="88"/>
    </row>
    <row r="7" spans="1:22" s="3" customFormat="1" ht="24.95" customHeight="1" thickTop="1" thickBot="1">
      <c r="A7" s="99">
        <v>1</v>
      </c>
      <c r="B7" s="101"/>
      <c r="C7" s="103"/>
      <c r="D7" s="85"/>
      <c r="E7" s="92"/>
      <c r="F7" s="85"/>
      <c r="G7" s="85"/>
      <c r="H7" s="59"/>
      <c r="I7" s="60"/>
      <c r="J7" s="59"/>
      <c r="K7" s="60"/>
      <c r="L7" s="66"/>
      <c r="M7" s="67"/>
      <c r="N7" s="66"/>
      <c r="O7" s="67"/>
      <c r="P7" s="77" t="b">
        <v>0</v>
      </c>
      <c r="Q7" s="79" t="b">
        <v>0</v>
      </c>
      <c r="R7" s="81"/>
      <c r="S7" s="77" t="b">
        <v>0</v>
      </c>
      <c r="T7" s="81"/>
      <c r="U7" s="85"/>
      <c r="V7" s="87"/>
    </row>
    <row r="8" spans="1:22" s="3" customFormat="1" ht="24.95" customHeight="1" thickBot="1">
      <c r="A8" s="100"/>
      <c r="B8" s="102"/>
      <c r="C8" s="86"/>
      <c r="D8" s="86"/>
      <c r="E8" s="86"/>
      <c r="F8" s="86"/>
      <c r="G8" s="86"/>
      <c r="H8" s="61"/>
      <c r="I8" s="62"/>
      <c r="J8" s="61"/>
      <c r="K8" s="62"/>
      <c r="L8" s="68"/>
      <c r="M8" s="70"/>
      <c r="N8" s="68"/>
      <c r="O8" s="70"/>
      <c r="P8" s="78"/>
      <c r="Q8" s="80"/>
      <c r="R8" s="82"/>
      <c r="S8" s="83"/>
      <c r="T8" s="84"/>
      <c r="U8" s="86"/>
      <c r="V8" s="88"/>
    </row>
    <row r="9" spans="1:22" s="3" customFormat="1" ht="24.95" customHeight="1" thickTop="1" thickBot="1">
      <c r="A9" s="99">
        <v>1</v>
      </c>
      <c r="B9" s="101"/>
      <c r="C9" s="103"/>
      <c r="D9" s="85"/>
      <c r="E9" s="92"/>
      <c r="F9" s="85"/>
      <c r="G9" s="85"/>
      <c r="H9" s="59"/>
      <c r="I9" s="60"/>
      <c r="J9" s="59"/>
      <c r="K9" s="60"/>
      <c r="L9" s="66"/>
      <c r="M9" s="67"/>
      <c r="N9" s="66"/>
      <c r="O9" s="67"/>
      <c r="P9" s="77"/>
      <c r="Q9" s="79"/>
      <c r="R9" s="81"/>
      <c r="S9" s="77"/>
      <c r="T9" s="81"/>
      <c r="U9" s="85"/>
      <c r="V9" s="87"/>
    </row>
    <row r="10" spans="1:22" s="3" customFormat="1" ht="24.95" customHeight="1" thickBot="1">
      <c r="A10" s="100"/>
      <c r="B10" s="102"/>
      <c r="C10" s="86"/>
      <c r="D10" s="86"/>
      <c r="E10" s="86"/>
      <c r="F10" s="86"/>
      <c r="G10" s="86"/>
      <c r="H10" s="61"/>
      <c r="I10" s="62"/>
      <c r="J10" s="61"/>
      <c r="K10" s="62"/>
      <c r="L10" s="68"/>
      <c r="M10" s="70"/>
      <c r="N10" s="68"/>
      <c r="O10" s="70"/>
      <c r="P10" s="78"/>
      <c r="Q10" s="80"/>
      <c r="R10" s="82"/>
      <c r="S10" s="83"/>
      <c r="T10" s="84"/>
      <c r="U10" s="86"/>
      <c r="V10" s="88"/>
    </row>
    <row r="11" spans="1:22" s="3" customFormat="1" ht="24.95" customHeight="1" thickTop="1" thickBot="1">
      <c r="A11" s="99">
        <v>1</v>
      </c>
      <c r="B11" s="101">
        <v>0.42708333333333331</v>
      </c>
      <c r="C11" s="103"/>
      <c r="D11" s="85" t="s">
        <v>219</v>
      </c>
      <c r="E11" s="92" t="s">
        <v>220</v>
      </c>
      <c r="F11" s="85"/>
      <c r="G11" s="85"/>
      <c r="H11" s="59"/>
      <c r="I11" s="60"/>
      <c r="J11" s="59"/>
      <c r="K11" s="60"/>
      <c r="L11" s="66"/>
      <c r="M11" s="67"/>
      <c r="N11" s="66"/>
      <c r="O11" s="67"/>
      <c r="P11" s="77"/>
      <c r="Q11" s="79"/>
      <c r="R11" s="81"/>
      <c r="S11" s="77" t="b">
        <v>1</v>
      </c>
      <c r="T11" s="81">
        <v>16681</v>
      </c>
      <c r="U11" s="85"/>
      <c r="V11" s="87">
        <v>25</v>
      </c>
    </row>
    <row r="12" spans="1:22" s="3" customFormat="1" ht="24.95" customHeight="1" thickBot="1">
      <c r="A12" s="100"/>
      <c r="B12" s="102"/>
      <c r="C12" s="86"/>
      <c r="D12" s="86"/>
      <c r="E12" s="86"/>
      <c r="F12" s="86"/>
      <c r="G12" s="86"/>
      <c r="H12" s="61"/>
      <c r="I12" s="62"/>
      <c r="J12" s="61"/>
      <c r="K12" s="62"/>
      <c r="L12" s="68"/>
      <c r="M12" s="70"/>
      <c r="N12" s="68"/>
      <c r="O12" s="70"/>
      <c r="P12" s="78"/>
      <c r="Q12" s="80"/>
      <c r="R12" s="82"/>
      <c r="S12" s="83"/>
      <c r="T12" s="84"/>
      <c r="U12" s="86"/>
      <c r="V12" s="88"/>
    </row>
    <row r="13" spans="1:22" s="3" customFormat="1" ht="24.95" customHeight="1" thickTop="1" thickBot="1">
      <c r="A13" s="99">
        <v>1</v>
      </c>
      <c r="B13" s="101">
        <v>0.44791666666666669</v>
      </c>
      <c r="C13" s="103"/>
      <c r="D13" s="85"/>
      <c r="E13" s="92" t="s">
        <v>221</v>
      </c>
      <c r="F13" s="85"/>
      <c r="G13" s="85">
        <v>5</v>
      </c>
      <c r="H13" s="59"/>
      <c r="I13" s="60"/>
      <c r="J13" s="59"/>
      <c r="K13" s="60"/>
      <c r="L13" s="66"/>
      <c r="M13" s="67"/>
      <c r="N13" s="66"/>
      <c r="O13" s="67"/>
      <c r="P13" s="77"/>
      <c r="Q13" s="79" t="b">
        <v>1</v>
      </c>
      <c r="R13" s="81">
        <v>42309</v>
      </c>
      <c r="S13" s="77"/>
      <c r="T13" s="81"/>
      <c r="U13" s="85"/>
      <c r="V13" s="87">
        <v>35</v>
      </c>
    </row>
    <row r="14" spans="1:22" s="3" customFormat="1" ht="24.95" customHeight="1" thickBot="1">
      <c r="A14" s="100"/>
      <c r="B14" s="102"/>
      <c r="C14" s="86"/>
      <c r="D14" s="86"/>
      <c r="E14" s="86"/>
      <c r="F14" s="86"/>
      <c r="G14" s="86"/>
      <c r="H14" s="61"/>
      <c r="I14" s="62"/>
      <c r="J14" s="61"/>
      <c r="K14" s="62"/>
      <c r="L14" s="68"/>
      <c r="M14" s="70"/>
      <c r="N14" s="68"/>
      <c r="O14" s="70"/>
      <c r="P14" s="78"/>
      <c r="Q14" s="80"/>
      <c r="R14" s="82"/>
      <c r="S14" s="83"/>
      <c r="T14" s="84"/>
      <c r="U14" s="86"/>
      <c r="V14" s="88"/>
    </row>
    <row r="15" spans="1:22" s="3" customFormat="1" ht="24.95" customHeight="1" thickTop="1" thickBot="1">
      <c r="A15" s="99">
        <v>1</v>
      </c>
      <c r="B15" s="101"/>
      <c r="C15" s="103"/>
      <c r="D15" s="85"/>
      <c r="E15" s="92"/>
      <c r="F15" s="85"/>
      <c r="G15" s="85"/>
      <c r="H15" s="59"/>
      <c r="I15" s="60"/>
      <c r="J15" s="59"/>
      <c r="K15" s="60"/>
      <c r="L15" s="66"/>
      <c r="M15" s="67"/>
      <c r="N15" s="66"/>
      <c r="O15" s="67"/>
      <c r="P15" s="77"/>
      <c r="Q15" s="79"/>
      <c r="R15" s="81"/>
      <c r="S15" s="77"/>
      <c r="T15" s="81"/>
      <c r="U15" s="85"/>
      <c r="V15" s="87"/>
    </row>
    <row r="16" spans="1:22" s="3" customFormat="1" ht="24.95" customHeight="1" thickBot="1">
      <c r="A16" s="100"/>
      <c r="B16" s="102"/>
      <c r="C16" s="86"/>
      <c r="D16" s="86"/>
      <c r="E16" s="86"/>
      <c r="F16" s="86"/>
      <c r="G16" s="86"/>
      <c r="H16" s="61"/>
      <c r="I16" s="62"/>
      <c r="J16" s="61"/>
      <c r="K16" s="62"/>
      <c r="L16" s="68"/>
      <c r="M16" s="70"/>
      <c r="N16" s="68"/>
      <c r="O16" s="70"/>
      <c r="P16" s="78"/>
      <c r="Q16" s="80"/>
      <c r="R16" s="82"/>
      <c r="S16" s="83"/>
      <c r="T16" s="84"/>
      <c r="U16" s="86"/>
      <c r="V16" s="88"/>
    </row>
    <row r="17" spans="1:22" s="3" customFormat="1" ht="24.95" customHeight="1" thickTop="1" thickBot="1">
      <c r="A17" s="99">
        <v>1</v>
      </c>
      <c r="B17" s="101"/>
      <c r="C17" s="103"/>
      <c r="D17" s="85"/>
      <c r="E17" s="92"/>
      <c r="F17" s="85"/>
      <c r="G17" s="85"/>
      <c r="H17" s="59"/>
      <c r="I17" s="60"/>
      <c r="J17" s="59"/>
      <c r="K17" s="60"/>
      <c r="L17" s="66"/>
      <c r="M17" s="67"/>
      <c r="N17" s="66"/>
      <c r="O17" s="67"/>
      <c r="P17" s="77"/>
      <c r="Q17" s="79"/>
      <c r="R17" s="81"/>
      <c r="S17" s="77"/>
      <c r="T17" s="81"/>
      <c r="U17" s="85"/>
      <c r="V17" s="87"/>
    </row>
    <row r="18" spans="1:22" s="3" customFormat="1" ht="24.95" customHeight="1" thickBot="1">
      <c r="A18" s="100"/>
      <c r="B18" s="102"/>
      <c r="C18" s="86"/>
      <c r="D18" s="86"/>
      <c r="E18" s="86"/>
      <c r="F18" s="86"/>
      <c r="G18" s="86"/>
      <c r="H18" s="61"/>
      <c r="I18" s="62"/>
      <c r="J18" s="61"/>
      <c r="K18" s="62"/>
      <c r="L18" s="68"/>
      <c r="M18" s="70"/>
      <c r="N18" s="68"/>
      <c r="O18" s="70"/>
      <c r="P18" s="78"/>
      <c r="Q18" s="80"/>
      <c r="R18" s="82"/>
      <c r="S18" s="83"/>
      <c r="T18" s="84"/>
      <c r="U18" s="86"/>
      <c r="V18" s="88"/>
    </row>
    <row r="19" spans="1:22" s="3" customFormat="1" ht="24.95" customHeight="1" thickTop="1" thickBot="1">
      <c r="A19" s="99">
        <v>1</v>
      </c>
      <c r="B19" s="101"/>
      <c r="C19" s="103"/>
      <c r="D19" s="85"/>
      <c r="E19" s="92"/>
      <c r="F19" s="85"/>
      <c r="G19" s="85"/>
      <c r="H19" s="59"/>
      <c r="I19" s="60"/>
      <c r="J19" s="59"/>
      <c r="K19" s="60"/>
      <c r="L19" s="66"/>
      <c r="M19" s="67"/>
      <c r="N19" s="66"/>
      <c r="O19" s="67"/>
      <c r="P19" s="77"/>
      <c r="Q19" s="79" t="b">
        <v>0</v>
      </c>
      <c r="R19" s="81"/>
      <c r="S19" s="77" t="b">
        <v>0</v>
      </c>
      <c r="T19" s="81"/>
      <c r="U19" s="85"/>
      <c r="V19" s="87"/>
    </row>
    <row r="20" spans="1:22" s="3" customFormat="1" ht="24.95" customHeight="1" thickBot="1">
      <c r="A20" s="100"/>
      <c r="B20" s="102"/>
      <c r="C20" s="86"/>
      <c r="D20" s="86"/>
      <c r="E20" s="86"/>
      <c r="F20" s="86"/>
      <c r="G20" s="86"/>
      <c r="H20" s="61"/>
      <c r="I20" s="62"/>
      <c r="J20" s="61"/>
      <c r="K20" s="62"/>
      <c r="L20" s="68"/>
      <c r="M20" s="70"/>
      <c r="N20" s="68"/>
      <c r="O20" s="70"/>
      <c r="P20" s="78"/>
      <c r="Q20" s="80"/>
      <c r="R20" s="82"/>
      <c r="S20" s="83"/>
      <c r="T20" s="84"/>
      <c r="U20" s="86"/>
      <c r="V20" s="88"/>
    </row>
    <row r="21" spans="1:22" s="3" customFormat="1" ht="24.95" customHeight="1" thickTop="1" thickBot="1">
      <c r="A21" s="99">
        <v>1</v>
      </c>
      <c r="B21" s="101"/>
      <c r="C21" s="103"/>
      <c r="D21" s="85"/>
      <c r="E21" s="92"/>
      <c r="F21" s="85"/>
      <c r="G21" s="85"/>
      <c r="H21" s="59"/>
      <c r="I21" s="60"/>
      <c r="J21" s="59"/>
      <c r="K21" s="60"/>
      <c r="L21" s="66"/>
      <c r="M21" s="67"/>
      <c r="N21" s="66"/>
      <c r="O21" s="67"/>
      <c r="P21" s="77"/>
      <c r="Q21" s="79" t="b">
        <v>0</v>
      </c>
      <c r="R21" s="81"/>
      <c r="S21" s="77" t="b">
        <v>0</v>
      </c>
      <c r="T21" s="81"/>
      <c r="U21" s="85"/>
      <c r="V21" s="87"/>
    </row>
    <row r="22" spans="1:22" s="3" customFormat="1" ht="24.95" customHeight="1" thickBot="1">
      <c r="A22" s="100"/>
      <c r="B22" s="102"/>
      <c r="C22" s="86"/>
      <c r="D22" s="86"/>
      <c r="E22" s="86"/>
      <c r="F22" s="86"/>
      <c r="G22" s="86"/>
      <c r="H22" s="63"/>
      <c r="I22" s="64"/>
      <c r="J22" s="63"/>
      <c r="K22" s="64"/>
      <c r="L22" s="68"/>
      <c r="M22" s="70"/>
      <c r="N22" s="68"/>
      <c r="O22" s="70"/>
      <c r="P22" s="78"/>
      <c r="Q22" s="80"/>
      <c r="R22" s="82"/>
      <c r="S22" s="83"/>
      <c r="T22" s="84"/>
      <c r="U22" s="86"/>
      <c r="V22" s="88"/>
    </row>
    <row r="23" spans="1:22" ht="21.75" customHeight="1" thickTop="1">
      <c r="B23" s="73" t="s">
        <v>6</v>
      </c>
      <c r="C23" s="73" t="s">
        <v>7</v>
      </c>
      <c r="D23" s="71" t="s">
        <v>9</v>
      </c>
      <c r="E23" s="74" t="s">
        <v>0</v>
      </c>
      <c r="F23" s="75" t="s">
        <v>1</v>
      </c>
      <c r="G23" s="75" t="s">
        <v>2</v>
      </c>
      <c r="H23" s="107" t="s">
        <v>14</v>
      </c>
      <c r="I23" s="108"/>
      <c r="J23" s="108"/>
      <c r="K23" s="109"/>
      <c r="L23" s="104" t="s">
        <v>4</v>
      </c>
      <c r="M23" s="105"/>
      <c r="N23" s="105"/>
      <c r="O23" s="106"/>
      <c r="P23" s="75" t="s">
        <v>5</v>
      </c>
      <c r="Q23" s="90" t="s">
        <v>10</v>
      </c>
      <c r="R23" s="73" t="s">
        <v>11</v>
      </c>
      <c r="S23" s="71" t="s">
        <v>12</v>
      </c>
      <c r="T23" s="71" t="s">
        <v>13</v>
      </c>
      <c r="U23" s="71" t="s">
        <v>210</v>
      </c>
      <c r="V23" s="71" t="s">
        <v>211</v>
      </c>
    </row>
    <row r="24" spans="1:22" ht="21.75" customHeight="1" thickBot="1">
      <c r="B24" s="72"/>
      <c r="C24" s="72"/>
      <c r="D24" s="72"/>
      <c r="E24" s="72"/>
      <c r="F24" s="76"/>
      <c r="G24" s="76"/>
      <c r="H24" s="34" t="s">
        <v>124</v>
      </c>
      <c r="I24" s="35" t="s">
        <v>15</v>
      </c>
      <c r="J24" s="36" t="s">
        <v>124</v>
      </c>
      <c r="K24" s="35" t="s">
        <v>15</v>
      </c>
      <c r="L24" s="36" t="s">
        <v>124</v>
      </c>
      <c r="M24" s="35" t="s">
        <v>15</v>
      </c>
      <c r="N24" s="36" t="s">
        <v>124</v>
      </c>
      <c r="O24" s="35" t="s">
        <v>15</v>
      </c>
      <c r="P24" s="89"/>
      <c r="Q24" s="91"/>
      <c r="R24" s="94"/>
      <c r="S24" s="72"/>
      <c r="T24" s="72"/>
      <c r="U24" s="72"/>
      <c r="V24" s="93"/>
    </row>
    <row r="25" spans="1:22" ht="24.95" customHeight="1" thickTop="1" thickBot="1">
      <c r="B25" s="101"/>
      <c r="C25" s="103"/>
      <c r="D25" s="85"/>
      <c r="E25" s="92"/>
      <c r="F25" s="85"/>
      <c r="G25" s="85"/>
      <c r="H25" s="59"/>
      <c r="I25" s="60"/>
      <c r="J25" s="59"/>
      <c r="K25" s="60"/>
      <c r="L25" s="66"/>
      <c r="M25" s="67"/>
      <c r="N25" s="66"/>
      <c r="O25" s="67"/>
      <c r="P25" s="77"/>
      <c r="Q25" s="79"/>
      <c r="R25" s="81"/>
      <c r="S25" s="77"/>
      <c r="T25" s="81"/>
      <c r="U25" s="85"/>
      <c r="V25" s="87"/>
    </row>
    <row r="26" spans="1:22" ht="24.95" customHeight="1" thickBot="1">
      <c r="B26" s="102"/>
      <c r="C26" s="86"/>
      <c r="D26" s="86"/>
      <c r="E26" s="86"/>
      <c r="F26" s="86"/>
      <c r="G26" s="86"/>
      <c r="H26" s="61"/>
      <c r="I26" s="62"/>
      <c r="J26" s="61"/>
      <c r="K26" s="62"/>
      <c r="L26" s="68"/>
      <c r="M26" s="70"/>
      <c r="N26" s="68"/>
      <c r="O26" s="70"/>
      <c r="P26" s="78"/>
      <c r="Q26" s="80"/>
      <c r="R26" s="82"/>
      <c r="S26" s="83"/>
      <c r="T26" s="84"/>
      <c r="U26" s="86"/>
      <c r="V26" s="88"/>
    </row>
    <row r="27" spans="1:22" ht="24.95" customHeight="1" thickTop="1" thickBot="1">
      <c r="B27" s="101"/>
      <c r="C27" s="103"/>
      <c r="D27" s="85"/>
      <c r="E27" s="92"/>
      <c r="F27" s="85"/>
      <c r="G27" s="85"/>
      <c r="H27" s="59"/>
      <c r="I27" s="60"/>
      <c r="J27" s="59"/>
      <c r="K27" s="60"/>
      <c r="L27" s="66"/>
      <c r="M27" s="67"/>
      <c r="N27" s="66"/>
      <c r="O27" s="67"/>
      <c r="P27" s="77"/>
      <c r="Q27" s="79" t="b">
        <v>0</v>
      </c>
      <c r="R27" s="81"/>
      <c r="S27" s="77" t="b">
        <v>0</v>
      </c>
      <c r="T27" s="81"/>
      <c r="U27" s="85"/>
      <c r="V27" s="87"/>
    </row>
    <row r="28" spans="1:22" ht="24.95" customHeight="1" thickBot="1">
      <c r="B28" s="102"/>
      <c r="C28" s="86"/>
      <c r="D28" s="86"/>
      <c r="E28" s="86"/>
      <c r="F28" s="86"/>
      <c r="G28" s="86"/>
      <c r="H28" s="61"/>
      <c r="I28" s="62"/>
      <c r="J28" s="61"/>
      <c r="K28" s="62"/>
      <c r="L28" s="68"/>
      <c r="M28" s="70"/>
      <c r="N28" s="68"/>
      <c r="O28" s="70"/>
      <c r="P28" s="78"/>
      <c r="Q28" s="80"/>
      <c r="R28" s="82"/>
      <c r="S28" s="83"/>
      <c r="T28" s="84"/>
      <c r="U28" s="86"/>
      <c r="V28" s="88"/>
    </row>
    <row r="29" spans="1:22" ht="24.95" customHeight="1" thickTop="1" thickBot="1">
      <c r="B29" s="101"/>
      <c r="C29" s="103"/>
      <c r="D29" s="85"/>
      <c r="E29" s="92"/>
      <c r="F29" s="85"/>
      <c r="G29" s="85"/>
      <c r="H29" s="59"/>
      <c r="I29" s="60"/>
      <c r="J29" s="59"/>
      <c r="K29" s="60"/>
      <c r="L29" s="66"/>
      <c r="M29" s="67"/>
      <c r="N29" s="66"/>
      <c r="O29" s="67"/>
      <c r="P29" s="77"/>
      <c r="Q29" s="79"/>
      <c r="R29" s="81"/>
      <c r="S29" s="77" t="b">
        <v>0</v>
      </c>
      <c r="T29" s="81"/>
      <c r="U29" s="85"/>
      <c r="V29" s="87"/>
    </row>
    <row r="30" spans="1:22" ht="24.95" customHeight="1" thickBot="1">
      <c r="B30" s="102"/>
      <c r="C30" s="86"/>
      <c r="D30" s="86"/>
      <c r="E30" s="86"/>
      <c r="F30" s="86"/>
      <c r="G30" s="86"/>
      <c r="H30" s="61"/>
      <c r="I30" s="62"/>
      <c r="J30" s="61"/>
      <c r="K30" s="62"/>
      <c r="L30" s="68"/>
      <c r="M30" s="70"/>
      <c r="N30" s="68"/>
      <c r="O30" s="70"/>
      <c r="P30" s="78"/>
      <c r="Q30" s="80"/>
      <c r="R30" s="82"/>
      <c r="S30" s="83"/>
      <c r="T30" s="84"/>
      <c r="U30" s="86"/>
      <c r="V30" s="88"/>
    </row>
    <row r="31" spans="1:22" ht="24.95" customHeight="1" thickTop="1" thickBot="1">
      <c r="B31" s="101"/>
      <c r="C31" s="103"/>
      <c r="D31" s="85"/>
      <c r="E31" s="92"/>
      <c r="F31" s="85"/>
      <c r="G31" s="85"/>
      <c r="H31" s="59"/>
      <c r="I31" s="60"/>
      <c r="J31" s="59"/>
      <c r="K31" s="60"/>
      <c r="L31" s="66"/>
      <c r="M31" s="67"/>
      <c r="N31" s="66"/>
      <c r="O31" s="67"/>
      <c r="P31" s="77"/>
      <c r="Q31" s="79"/>
      <c r="R31" s="81"/>
      <c r="S31" s="77"/>
      <c r="T31" s="81"/>
      <c r="U31" s="85"/>
      <c r="V31" s="87"/>
    </row>
    <row r="32" spans="1:22" ht="24.95" customHeight="1" thickBot="1">
      <c r="B32" s="102"/>
      <c r="C32" s="86"/>
      <c r="D32" s="86"/>
      <c r="E32" s="86"/>
      <c r="F32" s="86"/>
      <c r="G32" s="86"/>
      <c r="H32" s="61"/>
      <c r="I32" s="62"/>
      <c r="J32" s="61"/>
      <c r="K32" s="62"/>
      <c r="L32" s="68"/>
      <c r="M32" s="70"/>
      <c r="N32" s="68"/>
      <c r="O32" s="70"/>
      <c r="P32" s="78"/>
      <c r="Q32" s="80"/>
      <c r="R32" s="82"/>
      <c r="S32" s="83"/>
      <c r="T32" s="84"/>
      <c r="U32" s="86"/>
      <c r="V32" s="88"/>
    </row>
    <row r="33" spans="2:22" ht="24.95" customHeight="1" thickTop="1" thickBot="1">
      <c r="B33" s="101"/>
      <c r="C33" s="103"/>
      <c r="D33" s="85"/>
      <c r="E33" s="92"/>
      <c r="F33" s="85"/>
      <c r="G33" s="85"/>
      <c r="H33" s="59"/>
      <c r="I33" s="60"/>
      <c r="J33" s="59"/>
      <c r="K33" s="60"/>
      <c r="L33" s="66"/>
      <c r="M33" s="67"/>
      <c r="N33" s="66"/>
      <c r="O33" s="67"/>
      <c r="P33" s="77"/>
      <c r="Q33" s="79"/>
      <c r="R33" s="81"/>
      <c r="S33" s="77"/>
      <c r="T33" s="81"/>
      <c r="U33" s="85"/>
      <c r="V33" s="87"/>
    </row>
    <row r="34" spans="2:22" ht="24.95" customHeight="1" thickBot="1">
      <c r="B34" s="102"/>
      <c r="C34" s="86"/>
      <c r="D34" s="86"/>
      <c r="E34" s="86"/>
      <c r="F34" s="86"/>
      <c r="G34" s="86"/>
      <c r="H34" s="61"/>
      <c r="I34" s="62"/>
      <c r="J34" s="61"/>
      <c r="K34" s="62"/>
      <c r="L34" s="68"/>
      <c r="M34" s="70"/>
      <c r="N34" s="68"/>
      <c r="O34" s="70"/>
      <c r="P34" s="78"/>
      <c r="Q34" s="80"/>
      <c r="R34" s="82"/>
      <c r="S34" s="83"/>
      <c r="T34" s="84"/>
      <c r="U34" s="86"/>
      <c r="V34" s="88"/>
    </row>
    <row r="35" spans="2:22" ht="24.95" customHeight="1" thickTop="1" thickBot="1">
      <c r="B35" s="101"/>
      <c r="C35" s="103"/>
      <c r="D35" s="85"/>
      <c r="E35" s="92"/>
      <c r="F35" s="85"/>
      <c r="G35" s="85"/>
      <c r="H35" s="59"/>
      <c r="I35" s="60"/>
      <c r="J35" s="59"/>
      <c r="K35" s="60"/>
      <c r="L35" s="66"/>
      <c r="M35" s="67"/>
      <c r="N35" s="66"/>
      <c r="O35" s="67"/>
      <c r="P35" s="77"/>
      <c r="Q35" s="79"/>
      <c r="R35" s="81"/>
      <c r="S35" s="77"/>
      <c r="T35" s="81"/>
      <c r="U35" s="85"/>
      <c r="V35" s="87"/>
    </row>
    <row r="36" spans="2:22" ht="24.95" customHeight="1" thickBot="1">
      <c r="B36" s="102"/>
      <c r="C36" s="86"/>
      <c r="D36" s="86"/>
      <c r="E36" s="86"/>
      <c r="F36" s="86"/>
      <c r="G36" s="86"/>
      <c r="H36" s="61"/>
      <c r="I36" s="62"/>
      <c r="J36" s="61"/>
      <c r="K36" s="62"/>
      <c r="L36" s="68"/>
      <c r="M36" s="70"/>
      <c r="N36" s="68"/>
      <c r="O36" s="70"/>
      <c r="P36" s="78"/>
      <c r="Q36" s="80"/>
      <c r="R36" s="82"/>
      <c r="S36" s="83"/>
      <c r="T36" s="84"/>
      <c r="U36" s="86"/>
      <c r="V36" s="88"/>
    </row>
    <row r="37" spans="2:22" ht="24.95" customHeight="1" thickTop="1" thickBot="1">
      <c r="B37" s="101"/>
      <c r="C37" s="103"/>
      <c r="D37" s="85"/>
      <c r="E37" s="92"/>
      <c r="F37" s="85"/>
      <c r="G37" s="85"/>
      <c r="H37" s="59"/>
      <c r="I37" s="60"/>
      <c r="J37" s="59"/>
      <c r="K37" s="60"/>
      <c r="L37" s="66"/>
      <c r="M37" s="67"/>
      <c r="N37" s="66"/>
      <c r="O37" s="67"/>
      <c r="P37" s="77"/>
      <c r="Q37" s="79"/>
      <c r="R37" s="81"/>
      <c r="S37" s="77"/>
      <c r="T37" s="81"/>
      <c r="U37" s="85"/>
      <c r="V37" s="87"/>
    </row>
    <row r="38" spans="2:22" ht="24.95" customHeight="1" thickBot="1">
      <c r="B38" s="102"/>
      <c r="C38" s="86"/>
      <c r="D38" s="86"/>
      <c r="E38" s="86"/>
      <c r="F38" s="86"/>
      <c r="G38" s="86"/>
      <c r="H38" s="61"/>
      <c r="I38" s="62"/>
      <c r="J38" s="61"/>
      <c r="K38" s="62"/>
      <c r="L38" s="68"/>
      <c r="M38" s="70"/>
      <c r="N38" s="68"/>
      <c r="O38" s="70"/>
      <c r="P38" s="78"/>
      <c r="Q38" s="80"/>
      <c r="R38" s="82"/>
      <c r="S38" s="83"/>
      <c r="T38" s="84"/>
      <c r="U38" s="86"/>
      <c r="V38" s="88"/>
    </row>
    <row r="39" spans="2:22" ht="24.95" customHeight="1" thickTop="1" thickBot="1">
      <c r="B39" s="101"/>
      <c r="C39" s="103"/>
      <c r="D39" s="85"/>
      <c r="E39" s="92"/>
      <c r="F39" s="85"/>
      <c r="G39" s="85"/>
      <c r="H39" s="59"/>
      <c r="I39" s="60"/>
      <c r="J39" s="59"/>
      <c r="K39" s="60"/>
      <c r="L39" s="66"/>
      <c r="M39" s="67"/>
      <c r="N39" s="66"/>
      <c r="O39" s="67"/>
      <c r="P39" s="77"/>
      <c r="Q39" s="79"/>
      <c r="R39" s="81"/>
      <c r="S39" s="77"/>
      <c r="T39" s="81"/>
      <c r="U39" s="85"/>
      <c r="V39" s="87"/>
    </row>
    <row r="40" spans="2:22" ht="24.95" customHeight="1" thickBot="1">
      <c r="B40" s="102"/>
      <c r="C40" s="86"/>
      <c r="D40" s="86"/>
      <c r="E40" s="86"/>
      <c r="F40" s="86"/>
      <c r="G40" s="86"/>
      <c r="H40" s="61"/>
      <c r="I40" s="62"/>
      <c r="J40" s="61"/>
      <c r="K40" s="62"/>
      <c r="L40" s="68"/>
      <c r="M40" s="70"/>
      <c r="N40" s="68"/>
      <c r="O40" s="70"/>
      <c r="P40" s="78"/>
      <c r="Q40" s="80"/>
      <c r="R40" s="82"/>
      <c r="S40" s="83"/>
      <c r="T40" s="84"/>
      <c r="U40" s="86"/>
      <c r="V40" s="88"/>
    </row>
    <row r="41" spans="2:22" ht="24.95" customHeight="1" thickTop="1" thickBot="1">
      <c r="B41" s="101"/>
      <c r="C41" s="103"/>
      <c r="D41" s="85"/>
      <c r="E41" s="92"/>
      <c r="F41" s="85"/>
      <c r="G41" s="85"/>
      <c r="H41" s="59"/>
      <c r="I41" s="60"/>
      <c r="J41" s="59"/>
      <c r="K41" s="60"/>
      <c r="L41" s="66"/>
      <c r="M41" s="67"/>
      <c r="N41" s="66"/>
      <c r="O41" s="67"/>
      <c r="P41" s="77"/>
      <c r="Q41" s="79"/>
      <c r="R41" s="81"/>
      <c r="S41" s="77" t="b">
        <v>0</v>
      </c>
      <c r="T41" s="81"/>
      <c r="U41" s="85"/>
      <c r="V41" s="87"/>
    </row>
    <row r="42" spans="2:22" ht="24.95" customHeight="1" thickBot="1">
      <c r="B42" s="102"/>
      <c r="C42" s="86"/>
      <c r="D42" s="86"/>
      <c r="E42" s="86"/>
      <c r="F42" s="86"/>
      <c r="G42" s="86"/>
      <c r="H42" s="61"/>
      <c r="I42" s="62"/>
      <c r="J42" s="61"/>
      <c r="K42" s="62"/>
      <c r="L42" s="68"/>
      <c r="M42" s="70"/>
      <c r="N42" s="68"/>
      <c r="O42" s="70"/>
      <c r="P42" s="78"/>
      <c r="Q42" s="80"/>
      <c r="R42" s="82"/>
      <c r="S42" s="83"/>
      <c r="T42" s="84"/>
      <c r="U42" s="86"/>
      <c r="V42" s="88"/>
    </row>
    <row r="43" spans="2:22" ht="24.95" customHeight="1" thickTop="1" thickBot="1">
      <c r="B43" s="101"/>
      <c r="C43" s="103"/>
      <c r="D43" s="85"/>
      <c r="E43" s="92"/>
      <c r="F43" s="85"/>
      <c r="G43" s="85"/>
      <c r="H43" s="59"/>
      <c r="I43" s="60"/>
      <c r="J43" s="59"/>
      <c r="K43" s="60"/>
      <c r="L43" s="66"/>
      <c r="M43" s="67"/>
      <c r="N43" s="66"/>
      <c r="O43" s="67"/>
      <c r="P43" s="77" t="b">
        <v>0</v>
      </c>
      <c r="Q43" s="79" t="b">
        <v>0</v>
      </c>
      <c r="R43" s="81"/>
      <c r="S43" s="77"/>
      <c r="T43" s="81"/>
      <c r="U43" s="85"/>
      <c r="V43" s="87"/>
    </row>
    <row r="44" spans="2:22" ht="24.95" customHeight="1" thickBot="1">
      <c r="B44" s="102"/>
      <c r="C44" s="86"/>
      <c r="D44" s="86"/>
      <c r="E44" s="86"/>
      <c r="F44" s="86"/>
      <c r="G44" s="86"/>
      <c r="H44" s="63"/>
      <c r="I44" s="64"/>
      <c r="J44" s="63"/>
      <c r="K44" s="64"/>
      <c r="L44" s="68"/>
      <c r="M44" s="70"/>
      <c r="N44" s="68"/>
      <c r="O44" s="70"/>
      <c r="P44" s="78"/>
      <c r="Q44" s="80"/>
      <c r="R44" s="82"/>
      <c r="S44" s="83"/>
      <c r="T44" s="84"/>
      <c r="U44" s="86"/>
      <c r="V44" s="88"/>
    </row>
    <row r="45" spans="2:22" ht="20.25" customHeight="1" thickTop="1"/>
    <row r="46" spans="2:22" ht="20.25" customHeight="1"/>
    <row r="47" spans="2:22" ht="20.25" customHeight="1"/>
  </sheetData>
  <sortState ref="B3:V22">
    <sortCondition ref="B2:B21"/>
  </sortState>
  <mergeCells count="301">
    <mergeCell ref="F39:F40"/>
    <mergeCell ref="G39:G40"/>
    <mergeCell ref="P39:P40"/>
    <mergeCell ref="S43:S44"/>
    <mergeCell ref="T43:T44"/>
    <mergeCell ref="U43:U44"/>
    <mergeCell ref="V43:V44"/>
    <mergeCell ref="B43:B44"/>
    <mergeCell ref="C43:C44"/>
    <mergeCell ref="D43:D44"/>
    <mergeCell ref="E43:E44"/>
    <mergeCell ref="F43:F44"/>
    <mergeCell ref="G43:G44"/>
    <mergeCell ref="P43:P44"/>
    <mergeCell ref="Q43:Q44"/>
    <mergeCell ref="R43:R44"/>
    <mergeCell ref="D35:D36"/>
    <mergeCell ref="E35:E36"/>
    <mergeCell ref="F35:F36"/>
    <mergeCell ref="S39:S40"/>
    <mergeCell ref="T39:T40"/>
    <mergeCell ref="U39:U40"/>
    <mergeCell ref="V39:V40"/>
    <mergeCell ref="B41:B42"/>
    <mergeCell ref="C41:C42"/>
    <mergeCell ref="D41:D42"/>
    <mergeCell ref="E41:E42"/>
    <mergeCell ref="F41:F42"/>
    <mergeCell ref="G41:G42"/>
    <mergeCell ref="P41:P42"/>
    <mergeCell ref="Q41:Q42"/>
    <mergeCell ref="R41:R42"/>
    <mergeCell ref="S41:S42"/>
    <mergeCell ref="T41:T42"/>
    <mergeCell ref="U41:U42"/>
    <mergeCell ref="V41:V42"/>
    <mergeCell ref="B39:B40"/>
    <mergeCell ref="C39:C40"/>
    <mergeCell ref="D39:D40"/>
    <mergeCell ref="E39:E40"/>
    <mergeCell ref="B31:B32"/>
    <mergeCell ref="C31:C32"/>
    <mergeCell ref="D31:D32"/>
    <mergeCell ref="Q39:Q40"/>
    <mergeCell ref="R39:R40"/>
    <mergeCell ref="S35:S36"/>
    <mergeCell ref="T35:T36"/>
    <mergeCell ref="U35:U36"/>
    <mergeCell ref="V35:V36"/>
    <mergeCell ref="B37:B38"/>
    <mergeCell ref="C37:C38"/>
    <mergeCell ref="D37:D38"/>
    <mergeCell ref="E37:E38"/>
    <mergeCell ref="F37:F38"/>
    <mergeCell ref="G37:G38"/>
    <mergeCell ref="P37:P38"/>
    <mergeCell ref="Q37:Q38"/>
    <mergeCell ref="R37:R38"/>
    <mergeCell ref="S37:S38"/>
    <mergeCell ref="T37:T38"/>
    <mergeCell ref="U37:U38"/>
    <mergeCell ref="V37:V38"/>
    <mergeCell ref="B35:B36"/>
    <mergeCell ref="C35:C36"/>
    <mergeCell ref="B33:B34"/>
    <mergeCell ref="C33:C34"/>
    <mergeCell ref="D33:D34"/>
    <mergeCell ref="E33:E34"/>
    <mergeCell ref="F33:F34"/>
    <mergeCell ref="G33:G34"/>
    <mergeCell ref="P33:P34"/>
    <mergeCell ref="Q33:Q34"/>
    <mergeCell ref="R33:R34"/>
    <mergeCell ref="U27:U28"/>
    <mergeCell ref="G35:G36"/>
    <mergeCell ref="P35:P36"/>
    <mergeCell ref="Q35:Q36"/>
    <mergeCell ref="R35:R36"/>
    <mergeCell ref="S31:S32"/>
    <mergeCell ref="T31:T32"/>
    <mergeCell ref="U31:U32"/>
    <mergeCell ref="V31:V32"/>
    <mergeCell ref="S33:S34"/>
    <mergeCell ref="T33:T34"/>
    <mergeCell ref="U33:U34"/>
    <mergeCell ref="V33:V34"/>
    <mergeCell ref="R27:R28"/>
    <mergeCell ref="V27:V28"/>
    <mergeCell ref="U29:U30"/>
    <mergeCell ref="V29:V30"/>
    <mergeCell ref="E31:E32"/>
    <mergeCell ref="F31:F32"/>
    <mergeCell ref="G31:G32"/>
    <mergeCell ref="P31:P32"/>
    <mergeCell ref="Q31:Q32"/>
    <mergeCell ref="R31:R32"/>
    <mergeCell ref="S27:S28"/>
    <mergeCell ref="T27:T28"/>
    <mergeCell ref="Q23:Q24"/>
    <mergeCell ref="R23:R24"/>
    <mergeCell ref="S29:S30"/>
    <mergeCell ref="T29:T30"/>
    <mergeCell ref="R25:R26"/>
    <mergeCell ref="B29:B30"/>
    <mergeCell ref="C29:C30"/>
    <mergeCell ref="D29:D30"/>
    <mergeCell ref="E29:E30"/>
    <mergeCell ref="F29:F30"/>
    <mergeCell ref="G29:G30"/>
    <mergeCell ref="P29:P30"/>
    <mergeCell ref="Q29:Q30"/>
    <mergeCell ref="R29:R30"/>
    <mergeCell ref="B27:B28"/>
    <mergeCell ref="C27:C28"/>
    <mergeCell ref="D27:D28"/>
    <mergeCell ref="E27:E28"/>
    <mergeCell ref="F27:F28"/>
    <mergeCell ref="G27:G28"/>
    <mergeCell ref="P27:P28"/>
    <mergeCell ref="Q27:Q28"/>
    <mergeCell ref="B25:B26"/>
    <mergeCell ref="C25:C26"/>
    <mergeCell ref="D25:D26"/>
    <mergeCell ref="E25:E26"/>
    <mergeCell ref="F25:F26"/>
    <mergeCell ref="G25:G26"/>
    <mergeCell ref="P25:P26"/>
    <mergeCell ref="Q25:Q26"/>
    <mergeCell ref="S19:S20"/>
    <mergeCell ref="T19:T20"/>
    <mergeCell ref="U19:U20"/>
    <mergeCell ref="V19:V20"/>
    <mergeCell ref="R21:R22"/>
    <mergeCell ref="S21:S22"/>
    <mergeCell ref="T21:T22"/>
    <mergeCell ref="S25:S26"/>
    <mergeCell ref="T25:T26"/>
    <mergeCell ref="U25:U26"/>
    <mergeCell ref="V25:V26"/>
    <mergeCell ref="S23:S24"/>
    <mergeCell ref="T23:T24"/>
    <mergeCell ref="U23:U24"/>
    <mergeCell ref="V23:V24"/>
    <mergeCell ref="U21:U22"/>
    <mergeCell ref="V21:V22"/>
    <mergeCell ref="A21:A22"/>
    <mergeCell ref="B21:B22"/>
    <mergeCell ref="C21:C22"/>
    <mergeCell ref="D21:D22"/>
    <mergeCell ref="E21:E22"/>
    <mergeCell ref="F21:F22"/>
    <mergeCell ref="G21:G22"/>
    <mergeCell ref="P21:P22"/>
    <mergeCell ref="Q21:Q22"/>
    <mergeCell ref="B23:B24"/>
    <mergeCell ref="C23:C24"/>
    <mergeCell ref="D23:D24"/>
    <mergeCell ref="E23:E24"/>
    <mergeCell ref="F23:F24"/>
    <mergeCell ref="G23:G24"/>
    <mergeCell ref="H23:K23"/>
    <mergeCell ref="L23:O23"/>
    <mergeCell ref="P23:P24"/>
    <mergeCell ref="F19:F20"/>
    <mergeCell ref="G19:G20"/>
    <mergeCell ref="P19:P20"/>
    <mergeCell ref="Q19:Q20"/>
    <mergeCell ref="R19:R20"/>
    <mergeCell ref="A19:A20"/>
    <mergeCell ref="B19:B20"/>
    <mergeCell ref="C19:C20"/>
    <mergeCell ref="D19:D20"/>
    <mergeCell ref="E19:E20"/>
    <mergeCell ref="U15:U16"/>
    <mergeCell ref="V15:V16"/>
    <mergeCell ref="A17:A18"/>
    <mergeCell ref="B17:B18"/>
    <mergeCell ref="C17:C18"/>
    <mergeCell ref="D17:D18"/>
    <mergeCell ref="E17:E18"/>
    <mergeCell ref="F17:F18"/>
    <mergeCell ref="G17:G18"/>
    <mergeCell ref="P17:P18"/>
    <mergeCell ref="Q17:Q18"/>
    <mergeCell ref="R17:R18"/>
    <mergeCell ref="S17:S18"/>
    <mergeCell ref="T17:T18"/>
    <mergeCell ref="U17:U18"/>
    <mergeCell ref="V17:V18"/>
    <mergeCell ref="R15:R16"/>
    <mergeCell ref="S15:S16"/>
    <mergeCell ref="T15:T16"/>
    <mergeCell ref="P13:P14"/>
    <mergeCell ref="Q13:Q14"/>
    <mergeCell ref="R13:R14"/>
    <mergeCell ref="A13:A14"/>
    <mergeCell ref="B13:B14"/>
    <mergeCell ref="C13:C14"/>
    <mergeCell ref="A15:A16"/>
    <mergeCell ref="B15:B16"/>
    <mergeCell ref="C15:C16"/>
    <mergeCell ref="D15:D16"/>
    <mergeCell ref="E15:E16"/>
    <mergeCell ref="F15:F16"/>
    <mergeCell ref="G15:G16"/>
    <mergeCell ref="P15:P16"/>
    <mergeCell ref="Q15:Q16"/>
    <mergeCell ref="D13:D14"/>
    <mergeCell ref="E13:E14"/>
    <mergeCell ref="A11:A12"/>
    <mergeCell ref="B11:B12"/>
    <mergeCell ref="C11:C12"/>
    <mergeCell ref="D11:D12"/>
    <mergeCell ref="E11:E12"/>
    <mergeCell ref="F11:F12"/>
    <mergeCell ref="G11:G12"/>
    <mergeCell ref="P11:P12"/>
    <mergeCell ref="Q11:Q12"/>
    <mergeCell ref="S13:S14"/>
    <mergeCell ref="T13:T14"/>
    <mergeCell ref="U13:U14"/>
    <mergeCell ref="V13:V14"/>
    <mergeCell ref="R9:R10"/>
    <mergeCell ref="S9:S10"/>
    <mergeCell ref="T9:T10"/>
    <mergeCell ref="F7:F8"/>
    <mergeCell ref="G7:G8"/>
    <mergeCell ref="P7:P8"/>
    <mergeCell ref="Q7:Q8"/>
    <mergeCell ref="R7:R8"/>
    <mergeCell ref="G9:G10"/>
    <mergeCell ref="P9:P10"/>
    <mergeCell ref="Q9:Q10"/>
    <mergeCell ref="U9:U10"/>
    <mergeCell ref="V9:V10"/>
    <mergeCell ref="R11:R12"/>
    <mergeCell ref="S11:S12"/>
    <mergeCell ref="T11:T12"/>
    <mergeCell ref="U11:U12"/>
    <mergeCell ref="V11:V12"/>
    <mergeCell ref="F13:F14"/>
    <mergeCell ref="G13:G14"/>
    <mergeCell ref="A7:A8"/>
    <mergeCell ref="B7:B8"/>
    <mergeCell ref="C7:C8"/>
    <mergeCell ref="A9:A10"/>
    <mergeCell ref="B9:B10"/>
    <mergeCell ref="C9:C10"/>
    <mergeCell ref="D9:D10"/>
    <mergeCell ref="E9:E10"/>
    <mergeCell ref="F9:F10"/>
    <mergeCell ref="A1:A2"/>
    <mergeCell ref="A3:A4"/>
    <mergeCell ref="A5:A6"/>
    <mergeCell ref="B5:B6"/>
    <mergeCell ref="C5:C6"/>
    <mergeCell ref="H1:K1"/>
    <mergeCell ref="L1:O1"/>
    <mergeCell ref="P5:P6"/>
    <mergeCell ref="Q5:Q6"/>
    <mergeCell ref="G5:G6"/>
    <mergeCell ref="D5:D6"/>
    <mergeCell ref="E5:E6"/>
    <mergeCell ref="F5:F6"/>
    <mergeCell ref="G3:G4"/>
    <mergeCell ref="B3:B4"/>
    <mergeCell ref="C3:C4"/>
    <mergeCell ref="T3:T4"/>
    <mergeCell ref="U3:U4"/>
    <mergeCell ref="V3:V4"/>
    <mergeCell ref="G1:G2"/>
    <mergeCell ref="P1:P2"/>
    <mergeCell ref="Q1:Q2"/>
    <mergeCell ref="D7:D8"/>
    <mergeCell ref="E7:E8"/>
    <mergeCell ref="S5:S6"/>
    <mergeCell ref="T5:T6"/>
    <mergeCell ref="U5:U6"/>
    <mergeCell ref="V5:V6"/>
    <mergeCell ref="R5:R6"/>
    <mergeCell ref="T1:T2"/>
    <mergeCell ref="U1:U2"/>
    <mergeCell ref="V1:V2"/>
    <mergeCell ref="S7:S8"/>
    <mergeCell ref="T7:T8"/>
    <mergeCell ref="U7:U8"/>
    <mergeCell ref="V7:V8"/>
    <mergeCell ref="D3:D4"/>
    <mergeCell ref="E3:E4"/>
    <mergeCell ref="F3:F4"/>
    <mergeCell ref="R1:R2"/>
    <mergeCell ref="S1:S2"/>
    <mergeCell ref="B1:B2"/>
    <mergeCell ref="C1:C2"/>
    <mergeCell ref="D1:D2"/>
    <mergeCell ref="E1:E2"/>
    <mergeCell ref="F1:F2"/>
    <mergeCell ref="P3:P4"/>
    <mergeCell ref="Q3:Q4"/>
    <mergeCell ref="R3:R4"/>
    <mergeCell ref="S3:S4"/>
  </mergeCells>
  <conditionalFormatting sqref="M3:M22 O3:O22">
    <cfRule type="expression" dxfId="14" priority="313" stopIfTrue="1">
      <formula>COUNTIF(choix1,M3)=1</formula>
    </cfRule>
  </conditionalFormatting>
  <conditionalFormatting sqref="M25:M44 O25:O44">
    <cfRule type="expression" dxfId="13" priority="1" stopIfTrue="1">
      <formula>COUNTIF(choix1,M25)=1</formula>
    </cfRule>
  </conditionalFormatting>
  <dataValidations count="2">
    <dataValidation type="list" allowBlank="1" showInputMessage="1" showErrorMessage="1" sqref="K3:K22 I3:I22 K25:K44 I25:I44">
      <formula1>Getranke</formula1>
    </dataValidation>
    <dataValidation type="list" allowBlank="1" showInputMessage="1" showErrorMessage="1" sqref="O3:O22 M3:M22 O25:O44 M25:M44">
      <formula1>IF(COUNTIF(choix1,M3)=0,choix1,OFFSET(choix2,1,MATCH(M3,choix1,0)-1,COUNTA(OFFSET(choix2,,MATCH(M3,choix1,0)-1))-1))</formula1>
    </dataValidation>
  </dataValidations>
  <printOptions gridLines="1"/>
  <pageMargins left="0.70866141732283472" right="0.70866141732283472" top="0.78740157480314965" bottom="0.78740157480314965" header="0.31496062992125984" footer="0.31496062992125984"/>
  <pageSetup paperSize="9" pageOrder="overThenDown" orientation="landscape" r:id="rId1"/>
  <headerFooter>
    <oddHeader xml:space="preserve">&amp;LTAGESUBERSICHT&amp;CFORUM 1&amp;RDATUM : </oddHeader>
  </headerFooter>
  <legacyDrawing r:id="rId2"/>
</worksheet>
</file>

<file path=xl/worksheets/sheet2.xml><?xml version="1.0" encoding="utf-8"?>
<worksheet xmlns="http://schemas.openxmlformats.org/spreadsheetml/2006/main" xmlns:r="http://schemas.openxmlformats.org/officeDocument/2006/relationships">
  <sheetPr codeName="Sheet6"/>
  <dimension ref="A1:G1633"/>
  <sheetViews>
    <sheetView view="pageLayout" topLeftCell="A194" zoomScale="55" zoomScaleNormal="50" zoomScaleSheetLayoutView="50" zoomScalePageLayoutView="55" workbookViewId="0">
      <selection activeCell="D18" sqref="D18"/>
    </sheetView>
  </sheetViews>
  <sheetFormatPr baseColWidth="10" defaultColWidth="11" defaultRowHeight="16.5"/>
  <sheetData>
    <row r="1" spans="1:7" ht="17.100000000000001" customHeight="1">
      <c r="A1" s="44" t="s">
        <v>212</v>
      </c>
      <c r="B1" s="41"/>
      <c r="D1" s="41"/>
      <c r="E1" s="45" t="s">
        <v>213</v>
      </c>
      <c r="F1" s="53">
        <v>41197</v>
      </c>
      <c r="G1" s="41"/>
    </row>
    <row r="2" spans="1:7" s="40" customFormat="1" ht="17.100000000000001" customHeight="1">
      <c r="A2" s="44"/>
      <c r="B2" s="51" t="str">
        <f>IF(Tabelle1!B3&lt;&gt;0,IF(Tabelle1!D3&gt;0,Tabelle1!D3,"WO ?? "),"")</f>
        <v xml:space="preserve">WO ?? </v>
      </c>
      <c r="C2" s="42"/>
      <c r="D2" s="41"/>
      <c r="E2" s="45"/>
      <c r="F2" s="43"/>
      <c r="G2" s="65" t="str">
        <f>IF(AND(B2="",B4="",F4="",C6="",E6="",B9="",D9="",B12="",C12="",D12="",E12="",B13="",C13="",D13="",E13="",B16="",C16="",E16="",F16="",B17="",C17="",E17="",F17="",B20="",E20="",D25="",D29="",D33="",D37="",D41=""),"X","")</f>
        <v/>
      </c>
    </row>
    <row r="3" spans="1:7" ht="17.100000000000001" customHeight="1">
      <c r="A3" s="41"/>
      <c r="B3" s="51"/>
      <c r="C3" s="41"/>
      <c r="D3" s="41"/>
      <c r="E3" s="41"/>
      <c r="F3" s="41"/>
      <c r="G3" s="65"/>
    </row>
    <row r="4" spans="1:7" ht="17.100000000000001" customHeight="1">
      <c r="A4" s="45" t="str">
        <f>IF(AND(Tabelle1!B3&gt;0,Tabelle1!E3&gt;0),"Name :"," ")</f>
        <v xml:space="preserve"> </v>
      </c>
      <c r="B4" s="52" t="str">
        <f>IF(AND(Tabelle1!B3&gt;0,Tabelle1!E3&gt;0),Tabelle1!E3,IF(NOT(ISBLANK(Tabelle1!B3)),"WER ??",""))</f>
        <v>WER ??</v>
      </c>
      <c r="C4" s="41"/>
      <c r="D4" s="41"/>
      <c r="E4" s="45" t="str">
        <f>IF(AND(Tabelle1!B3&gt;0,Tabelle1!V3&gt;0),"PX :"," ")</f>
        <v>PX :</v>
      </c>
      <c r="F4" s="54">
        <f>IF(AND(Tabelle1!B3&gt;0,Tabelle1!V3&gt;0),Tabelle1!V3,"")</f>
        <v>15</v>
      </c>
      <c r="G4" s="65"/>
    </row>
    <row r="5" spans="1:7" ht="17.100000000000001" customHeight="1">
      <c r="A5" s="41"/>
      <c r="B5" s="51"/>
      <c r="C5" s="41"/>
      <c r="D5" s="41"/>
      <c r="E5" s="41"/>
      <c r="F5" s="41"/>
      <c r="G5" s="65"/>
    </row>
    <row r="6" spans="1:7" ht="17.100000000000001" customHeight="1">
      <c r="A6" s="41"/>
      <c r="B6" s="45" t="str">
        <f>IF(Tabelle1!B3&lt;&gt;0,"Von : "," ")</f>
        <v xml:space="preserve">Von : </v>
      </c>
      <c r="C6" s="55">
        <f>IF(Tabelle1!B3&lt;&gt;0,Tabelle1!B3,"")</f>
        <v>0.375</v>
      </c>
      <c r="D6" s="45" t="str">
        <f>IF(Tabelle1!B3&lt;&gt;0,"BIS : ","")</f>
        <v xml:space="preserve">BIS : </v>
      </c>
      <c r="E6" s="55" t="str">
        <f>IF(Tabelle1!B3&lt;&gt;0,IF(Tabelle1!C3&gt;0,Tabelle1!C3,"WANN ?? "),"")</f>
        <v xml:space="preserve">WANN ?? </v>
      </c>
      <c r="F6" s="41"/>
      <c r="G6" s="65"/>
    </row>
    <row r="7" spans="1:7" ht="17.100000000000001" customHeight="1">
      <c r="A7" s="41"/>
      <c r="B7" s="41"/>
      <c r="C7" s="41"/>
      <c r="D7" s="41"/>
      <c r="E7" s="41"/>
      <c r="F7" s="41"/>
      <c r="G7" s="65"/>
    </row>
    <row r="8" spans="1:7" ht="17.100000000000001" customHeight="1">
      <c r="G8" s="65"/>
    </row>
    <row r="9" spans="1:7" ht="17.100000000000001" customHeight="1">
      <c r="A9" s="45" t="str">
        <f>IF(Tabelle1!F3&lt;&gt;"nesp",IF(Tabelle1!F3&lt;&gt;"","Kaffee : ",""),IF(ISTEXT(Tabelle1!F3),"Nespresso"," "))</f>
        <v/>
      </c>
      <c r="B9" s="52" t="str">
        <f>IF(AND(Tabelle1!B3&gt;0,Tabelle1!F3&lt;&gt;"nesp"),IF(Tabelle1!F3&lt;&gt;0,Tabelle1!F3," "),"")</f>
        <v xml:space="preserve"> </v>
      </c>
      <c r="C9" s="45" t="str">
        <f>IF(Tabelle1!G3&gt;0,"Tee : "," ")</f>
        <v xml:space="preserve"> </v>
      </c>
      <c r="D9" s="54" t="str">
        <f>IF(Tabelle1!B3&gt;0,IF(Tabelle1!G3&gt;0,Tabelle1!G3,""),"")</f>
        <v/>
      </c>
      <c r="E9" s="45"/>
      <c r="F9" s="52"/>
      <c r="G9" s="65"/>
    </row>
    <row r="10" spans="1:7" ht="17.100000000000001" customHeight="1">
      <c r="A10" s="41"/>
      <c r="B10" s="41"/>
      <c r="C10" s="41"/>
      <c r="D10" s="41"/>
      <c r="E10" s="41"/>
      <c r="F10" s="41"/>
      <c r="G10" s="65"/>
    </row>
    <row r="11" spans="1:7" ht="17.100000000000001" customHeight="1">
      <c r="F11" s="40"/>
      <c r="G11" s="65"/>
    </row>
    <row r="12" spans="1:7" ht="17.100000000000001" customHeight="1">
      <c r="A12" s="45" t="str">
        <f>IF(OR(Tabelle1!H3&gt;0,Tabelle1!I3&gt;0,Tabelle1!J3&gt;0,Tabelle1!K3&gt;0,Tabelle1!H4&gt;0,Tabelle1!I4&gt;0,Tabelle1!J4&gt;0,Tabelle1!K4&gt;0),"Getränke :","")</f>
        <v/>
      </c>
      <c r="B12" s="57" t="str">
        <f>IF(Tabelle1!B3&lt;&gt;0,IF(Tabelle1!H3&gt;0,Tabelle1!H3,""),"")</f>
        <v/>
      </c>
      <c r="C12" s="56" t="str">
        <f>IF(Tabelle1!B3&lt;&gt;0,IF(Tabelle1!I3&gt;0,IF(Tabelle1!I3="DIV","",Tabelle1!I3),""),"")</f>
        <v/>
      </c>
      <c r="D12" s="57" t="str">
        <f>IF(Tabelle1!B3&lt;&gt;0,IF(Tabelle1!J3&gt;0,Tabelle1!J3,""),"")</f>
        <v/>
      </c>
      <c r="E12" s="56" t="str">
        <f>IF(Tabelle1!B3&lt;&gt;0,IF(Tabelle1!K3&gt;0,IF(Tabelle1!K3="DIV","",Tabelle1!K3),""),"")</f>
        <v/>
      </c>
      <c r="F12" s="41"/>
      <c r="G12" s="65"/>
    </row>
    <row r="13" spans="1:7" ht="17.100000000000001" customHeight="1">
      <c r="A13" s="41"/>
      <c r="B13" s="57" t="str">
        <f>IF(Tabelle1!B3&lt;&gt;0,IF(Tabelle1!H4&gt;0,Tabelle1!H4,""),"")</f>
        <v/>
      </c>
      <c r="C13" s="56" t="str">
        <f>IF(Tabelle1!B3&lt;&gt;0,IF(Tabelle1!I4&gt;0,IF(Tabelle1!I4="DIV","",Tabelle1!I4),""),"")</f>
        <v/>
      </c>
      <c r="D13" s="57" t="str">
        <f>IF(Tabelle1!B3&lt;&gt;0,IF(Tabelle1!J4&gt;0,Tabelle1!J4,""),"")</f>
        <v/>
      </c>
      <c r="E13" s="56" t="str">
        <f>IF(Tabelle1!B3&lt;&gt;0,IF(Tabelle1!K4&gt;0,IF(Tabelle1!K4="DIV","",Tabelle1!K4),""),"")</f>
        <v/>
      </c>
      <c r="F13" s="41"/>
      <c r="G13" s="65"/>
    </row>
    <row r="14" spans="1:7" ht="17.100000000000001" customHeight="1">
      <c r="A14" s="41"/>
      <c r="B14" s="41"/>
      <c r="C14" s="41"/>
      <c r="D14" s="41"/>
      <c r="E14" s="41"/>
      <c r="F14" s="41"/>
      <c r="G14" s="65"/>
    </row>
    <row r="15" spans="1:7" ht="17.100000000000001" customHeight="1">
      <c r="G15" s="65"/>
    </row>
    <row r="16" spans="1:7" ht="17.100000000000001" customHeight="1">
      <c r="A16" s="45" t="str">
        <f>IF(OR(Tabelle1!L3&gt;0,Tabelle1!M3&gt;0,Tabelle1!N3&gt;0,Tabelle1!O3&gt;0,Tabelle1!L4&gt;0,Tabelle1!M4&gt;0,Tabelle1!N4&gt;0,Tabelle1!O4&gt;0),"Backware : ","")</f>
        <v xml:space="preserve">Backware : </v>
      </c>
      <c r="B16" s="52" t="str">
        <f>IF(Tabelle1!B3&lt;&gt;0,IF(Tabelle1!L3&gt;0,Tabelle1!L3,""),"")</f>
        <v/>
      </c>
      <c r="C16" s="52" t="str">
        <f>IF(AND(Tabelle1!B3&lt;&gt;0,Tabelle1!M3&gt;0),Tabelle1!M3,"")</f>
        <v/>
      </c>
      <c r="D16" s="52"/>
      <c r="E16" s="52" t="str">
        <f>IF(Tabelle1!B3&lt;&gt;0,IF(Tabelle1!N3&gt;0,Tabelle1!N3,""),"")</f>
        <v/>
      </c>
      <c r="F16" s="52" t="str">
        <f>IF(AND(Tabelle1!B3&lt;&gt;0,Tabelle1!O3&gt;0),Tabelle1!O3,"")</f>
        <v>Gr cake 20-25px</v>
      </c>
      <c r="G16" s="65"/>
    </row>
    <row r="17" spans="1:7" ht="17.100000000000001" customHeight="1">
      <c r="A17" s="41"/>
      <c r="B17" s="52" t="str">
        <f>IF(Tabelle1!B3&lt;&gt;0,IF(Tabelle1!L4&gt;0,Tabelle1!L4,""),"")</f>
        <v/>
      </c>
      <c r="C17" s="54" t="str">
        <f>IF(AND(Tabelle1!B3&lt;&gt;0,Tabelle1!M4&gt;0),Tabelle1!M4,"")</f>
        <v/>
      </c>
      <c r="D17" s="52"/>
      <c r="E17" s="52" t="str">
        <f>IF(Tabelle1!B3&lt;&gt;0,IF(Tabelle1!N4&gt;0,Tabelle1!N4,""),"")</f>
        <v/>
      </c>
      <c r="F17" s="52" t="str">
        <f>IF(AND(Tabelle1!B3&lt;&gt;0,Tabelle1!O4&gt;0),Tabelle1!O4,"")</f>
        <v/>
      </c>
      <c r="G17" s="65"/>
    </row>
    <row r="18" spans="1:7" ht="17.100000000000001" customHeight="1">
      <c r="A18" s="41"/>
      <c r="B18" s="41"/>
      <c r="C18" s="41"/>
      <c r="D18" s="41"/>
      <c r="E18" s="41"/>
      <c r="F18" s="41"/>
      <c r="G18" s="65"/>
    </row>
    <row r="19" spans="1:7" ht="17.100000000000001" customHeight="1">
      <c r="G19" s="65"/>
    </row>
    <row r="20" spans="1:7" ht="17.100000000000001" customHeight="1">
      <c r="A20" s="45" t="str">
        <f>IF(Tabelle1!P3=TRUE,"Früchte : ","")</f>
        <v xml:space="preserve">Früchte : </v>
      </c>
      <c r="B20" s="52" t="str">
        <f>IF(Tabelle1!P3=TRUE,"C.a. " &amp; ROUNDUP(Tabelle1!V3*1.5,0),"")</f>
        <v>C.a. 23</v>
      </c>
      <c r="C20" s="41"/>
      <c r="D20" s="45" t="str">
        <f>IF(AND(Tabelle1!B3&lt;&gt;"",Tabelle1!U3&lt;&gt;""),"Diverse : ","")</f>
        <v/>
      </c>
      <c r="E20" s="52" t="str">
        <f>IF(AND(Tabelle1!B3&lt;&gt;"",Tabelle1!U3&lt;&gt;""),Tabelle1!U3,"")</f>
        <v/>
      </c>
      <c r="F20" s="41"/>
      <c r="G20" s="65"/>
    </row>
    <row r="21" spans="1:7" ht="17.100000000000001" customHeight="1">
      <c r="A21" s="41"/>
      <c r="B21" s="41"/>
      <c r="C21" s="41"/>
      <c r="D21" s="41"/>
      <c r="E21" s="41"/>
      <c r="F21" s="41"/>
      <c r="G21" s="65"/>
    </row>
    <row r="22" spans="1:7" ht="17.100000000000001" customHeight="1">
      <c r="A22" s="41"/>
      <c r="B22" s="41"/>
      <c r="C22" s="41"/>
      <c r="D22" s="41"/>
      <c r="E22" s="41"/>
      <c r="F22" s="41"/>
      <c r="G22" s="65"/>
    </row>
    <row r="23" spans="1:7" ht="17.100000000000001" customHeight="1">
      <c r="A23" s="41"/>
      <c r="B23" s="41"/>
      <c r="C23" s="41"/>
      <c r="E23" s="41"/>
      <c r="F23" s="41"/>
      <c r="G23" s="65"/>
    </row>
    <row r="24" spans="1:7" ht="17.100000000000001" customHeight="1">
      <c r="A24" s="41"/>
      <c r="B24" s="41"/>
      <c r="C24" s="41"/>
      <c r="E24" s="41"/>
      <c r="F24" s="41"/>
      <c r="G24" s="65"/>
    </row>
    <row r="25" spans="1:7" ht="17.100000000000001" customHeight="1">
      <c r="B25" s="41"/>
      <c r="C25" s="41"/>
      <c r="D25" s="58" t="str">
        <f>IF(AND(Tabelle1!B3&lt;0.44,Tabelle1!Q3=TRUE),"SANDWICH   KALTE   KÜCHE    FRÜH  ABHOLEN !!!","")</f>
        <v/>
      </c>
      <c r="E25" s="41"/>
      <c r="F25" s="41"/>
      <c r="G25" s="65"/>
    </row>
    <row r="26" spans="1:7" ht="17.100000000000001" customHeight="1">
      <c r="A26" s="41"/>
      <c r="B26" s="41"/>
      <c r="C26" s="41"/>
      <c r="D26" s="46"/>
      <c r="E26" s="41"/>
      <c r="F26" s="41"/>
      <c r="G26" s="65"/>
    </row>
    <row r="27" spans="1:7" ht="17.100000000000001" customHeight="1">
      <c r="A27" s="41"/>
      <c r="B27" s="41"/>
      <c r="C27" s="41"/>
      <c r="E27" s="41"/>
      <c r="F27" s="41"/>
      <c r="G27" s="65"/>
    </row>
    <row r="28" spans="1:7" ht="17.100000000000001" customHeight="1">
      <c r="A28" s="41"/>
      <c r="B28" s="41"/>
      <c r="C28" s="41"/>
      <c r="E28" s="41"/>
      <c r="F28" s="41"/>
      <c r="G28" s="65"/>
    </row>
    <row r="29" spans="1:7" ht="17.100000000000001" customHeight="1">
      <c r="A29" s="41"/>
      <c r="B29" s="41"/>
      <c r="C29" s="41"/>
      <c r="D29" s="58" t="str">
        <f>IF(AND(Tabelle1!B3&gt;=0.44,Tabelle1!Q3=TRUE),"Kaltes  lunch um 10h30  im Catering  abholen !","")</f>
        <v/>
      </c>
      <c r="E29" s="41"/>
      <c r="F29" s="41"/>
      <c r="G29" s="65"/>
    </row>
    <row r="30" spans="1:7" ht="17.100000000000001" customHeight="1">
      <c r="A30" s="41"/>
      <c r="B30" s="41"/>
      <c r="C30" s="41"/>
      <c r="D30" s="46"/>
      <c r="E30" s="41"/>
      <c r="F30" s="41"/>
      <c r="G30" s="65"/>
    </row>
    <row r="31" spans="1:7" ht="17.100000000000001" customHeight="1">
      <c r="A31" s="41"/>
      <c r="B31" s="41"/>
      <c r="C31" s="41"/>
      <c r="E31" s="41"/>
      <c r="F31" s="41"/>
      <c r="G31" s="65"/>
    </row>
    <row r="32" spans="1:7" ht="17.100000000000001" customHeight="1">
      <c r="A32" s="41"/>
      <c r="B32" s="41"/>
      <c r="C32" s="41"/>
      <c r="E32" s="41"/>
      <c r="F32" s="41"/>
      <c r="G32" s="65"/>
    </row>
    <row r="33" spans="1:7" ht="17.100000000000001" customHeight="1">
      <c r="A33" s="41"/>
      <c r="B33" s="41"/>
      <c r="C33" s="41"/>
      <c r="D33" s="58" t="str">
        <f>IF(Tabelle1!R3&lt;&gt;"","Warmes  lunch um  "&amp;HOUR(Tabelle1!R3)&amp; "h"&amp; IF(MINUTE(Tabelle1!R3)&gt;0,MINUTE(Tabelle1!R3),"")  &amp;  "  in  die  Warme Küche !","")</f>
        <v/>
      </c>
      <c r="E33" s="41"/>
      <c r="F33" s="41"/>
      <c r="G33" s="65"/>
    </row>
    <row r="34" spans="1:7" ht="17.100000000000001" customHeight="1">
      <c r="A34" s="41"/>
      <c r="B34" s="41"/>
      <c r="C34" s="41"/>
      <c r="D34" s="46"/>
      <c r="E34" s="41"/>
      <c r="F34" s="41"/>
      <c r="G34" s="65"/>
    </row>
    <row r="35" spans="1:7" ht="17.100000000000001" customHeight="1">
      <c r="A35" s="41"/>
      <c r="B35" s="41"/>
      <c r="C35" s="41"/>
      <c r="E35" s="41"/>
      <c r="F35" s="41"/>
      <c r="G35" s="65"/>
    </row>
    <row r="36" spans="1:7" ht="17.100000000000001" customHeight="1">
      <c r="G36" s="65"/>
    </row>
    <row r="37" spans="1:7" ht="17.100000000000001" customHeight="1">
      <c r="D37" s="58" t="str">
        <f>IF(Tabelle1!S3=TRUE,"Kalte  ware  um  9h00  Küche Dir. !","")</f>
        <v/>
      </c>
      <c r="G37" s="65"/>
    </row>
    <row r="38" spans="1:7" ht="17.100000000000001" customHeight="1">
      <c r="D38" s="46"/>
      <c r="G38" s="65"/>
    </row>
    <row r="39" spans="1:7" ht="17.100000000000001" customHeight="1">
      <c r="G39" s="65"/>
    </row>
    <row r="40" spans="1:7" ht="17.100000000000001" customHeight="1">
      <c r="G40" s="65"/>
    </row>
    <row r="41" spans="1:7" ht="17.100000000000001" customHeight="1">
      <c r="D41" s="58" t="str">
        <f>IF(Tabelle1!T3&lt;&gt;"","Warmes  lunch um  "&amp;HOUR(Tabelle1!T3)&amp; "h"&amp; IF(MINUTE(Tabelle1!T3)&gt;0,MINUTE(Tabelle1!T3),"")  &amp; "  Küche Dir. !","")</f>
        <v/>
      </c>
      <c r="G41" s="65"/>
    </row>
    <row r="42" spans="1:7" ht="17.100000000000001" customHeight="1">
      <c r="G42" s="65"/>
    </row>
    <row r="43" spans="1:7" ht="17.100000000000001" customHeight="1">
      <c r="G43" s="65"/>
    </row>
    <row r="44" spans="1:7" ht="17.100000000000001" customHeight="1">
      <c r="G44" s="65"/>
    </row>
    <row r="45" spans="1:7" ht="17.100000000000001" customHeight="1">
      <c r="G45" s="65"/>
    </row>
    <row r="46" spans="1:7" ht="17.100000000000001" customHeight="1">
      <c r="G46" s="65"/>
    </row>
    <row r="47" spans="1:7" ht="17.100000000000001" customHeight="1">
      <c r="G47" s="65"/>
    </row>
    <row r="48" spans="1:7" ht="17.100000000000001" customHeight="1">
      <c r="G48" s="65"/>
    </row>
    <row r="49" spans="1:7" ht="17.100000000000001" customHeight="1">
      <c r="A49" s="37"/>
      <c r="G49" s="65"/>
    </row>
    <row r="50" spans="1:7" ht="17.100000000000001" hidden="1" customHeight="1">
      <c r="A50" s="44"/>
      <c r="B50" s="51" t="str">
        <f>IF(Tabelle1!B5&lt;&gt;0,IF(Tabelle1!D5&gt;0,Tabelle1!D5,"WO ?? "),"")</f>
        <v/>
      </c>
      <c r="C50" s="42"/>
      <c r="D50" s="41"/>
      <c r="E50" s="45"/>
      <c r="F50" s="43"/>
      <c r="G50" s="65" t="str">
        <f>IF(AND(B50="",B52="",F52="",C54="",E54="",B57="",D57="",B60="",C60="",D60="",E60="",B61="",C61="",D61="",E61="",B64="",C64="",E64="",F64="",B65="",C65="",E65="",F65="",B68="",E68="",D73="",D77="",D81="",D85="",D89=""),"X","")</f>
        <v>X</v>
      </c>
    </row>
    <row r="51" spans="1:7" ht="17.100000000000001" hidden="1" customHeight="1">
      <c r="A51" s="41"/>
      <c r="B51" s="51"/>
      <c r="C51" s="41"/>
      <c r="D51" s="41"/>
      <c r="E51" s="41"/>
      <c r="F51" s="41"/>
      <c r="G51" s="65"/>
    </row>
    <row r="52" spans="1:7" ht="17.100000000000001" hidden="1" customHeight="1">
      <c r="A52" s="45" t="str">
        <f>IF(AND(Tabelle1!B5&gt;0,Tabelle1!E5&gt;0),"Name :"," ")</f>
        <v xml:space="preserve"> </v>
      </c>
      <c r="B52" s="52" t="str">
        <f>IF(AND(Tabelle1!B5&gt;0,Tabelle1!E5&gt;0),Tabelle1!E5,IF(NOT(ISBLANK(Tabelle1!B5)),"WER ??",""))</f>
        <v/>
      </c>
      <c r="C52" s="41"/>
      <c r="D52" s="41"/>
      <c r="E52" s="45" t="str">
        <f>IF(AND(Tabelle1!B5&gt;0,Tabelle1!V5&gt;0),"PX :"," ")</f>
        <v xml:space="preserve"> </v>
      </c>
      <c r="F52" s="54" t="str">
        <f>IF(AND(Tabelle1!B5&gt;0,Tabelle1!V5&gt;0),Tabelle1!V5,"")</f>
        <v/>
      </c>
      <c r="G52" s="65"/>
    </row>
    <row r="53" spans="1:7" ht="17.100000000000001" hidden="1" customHeight="1">
      <c r="A53" s="41"/>
      <c r="B53" s="51"/>
      <c r="C53" s="41"/>
      <c r="D53" s="41"/>
      <c r="E53" s="41"/>
      <c r="F53" s="41"/>
      <c r="G53" s="65"/>
    </row>
    <row r="54" spans="1:7" ht="17.100000000000001" hidden="1" customHeight="1">
      <c r="A54" s="41"/>
      <c r="B54" s="45" t="str">
        <f>IF(Tabelle1!B5&lt;&gt;0,"Von : "," ")</f>
        <v xml:space="preserve"> </v>
      </c>
      <c r="C54" s="55" t="str">
        <f>IF(Tabelle1!B5&lt;&gt;0,Tabelle1!B5,"")</f>
        <v/>
      </c>
      <c r="D54" s="45" t="str">
        <f>IF(Tabelle1!B5&lt;&gt;0,"BIS : ","")</f>
        <v/>
      </c>
      <c r="E54" s="55" t="str">
        <f>IF(Tabelle1!B5&lt;&gt;0,IF(Tabelle1!C5&gt;0,Tabelle1!C5,"WANN ?? "),"")</f>
        <v/>
      </c>
      <c r="F54" s="41"/>
      <c r="G54" s="65"/>
    </row>
    <row r="55" spans="1:7" ht="17.100000000000001" hidden="1" customHeight="1">
      <c r="A55" s="41"/>
      <c r="B55" s="41"/>
      <c r="C55" s="41"/>
      <c r="D55" s="41"/>
      <c r="E55" s="41"/>
      <c r="F55" s="41"/>
      <c r="G55" s="65"/>
    </row>
    <row r="56" spans="1:7" ht="17.100000000000001" hidden="1" customHeight="1">
      <c r="A56" s="40"/>
      <c r="B56" s="40"/>
      <c r="C56" s="40"/>
      <c r="D56" s="40"/>
      <c r="E56" s="40"/>
      <c r="F56" s="40"/>
      <c r="G56" s="65"/>
    </row>
    <row r="57" spans="1:7" ht="17.100000000000001" hidden="1" customHeight="1">
      <c r="A57" s="45" t="str">
        <f>IF(Tabelle1!F5&lt;&gt;"nesp",IF(Tabelle1!F5&lt;&gt;"","Kaffee : ",""),IF(ISTEXT(Tabelle1!F5),"Nespresso"," "))</f>
        <v/>
      </c>
      <c r="B57" s="52" t="str">
        <f>IF(AND(Tabelle1!B5&gt;0,Tabelle1!F5&lt;&gt;"nesp"),IF(Tabelle1!F5&lt;&gt;0,Tabelle1!F5," "),"")</f>
        <v/>
      </c>
      <c r="C57" s="45" t="str">
        <f>IF(Tabelle1!G5&gt;0,"Tee : "," ")</f>
        <v xml:space="preserve"> </v>
      </c>
      <c r="D57" s="54" t="str">
        <f>IF(Tabelle1!B5&gt;0,IF(Tabelle1!G5&gt;0,Tabelle1!G5,""),"")</f>
        <v/>
      </c>
      <c r="E57" s="45"/>
      <c r="F57" s="52"/>
      <c r="G57" s="65"/>
    </row>
    <row r="58" spans="1:7" ht="17.100000000000001" hidden="1" customHeight="1">
      <c r="A58" s="41"/>
      <c r="B58" s="41"/>
      <c r="C58" s="41"/>
      <c r="D58" s="41"/>
      <c r="E58" s="41"/>
      <c r="F58" s="41"/>
      <c r="G58" s="65"/>
    </row>
    <row r="59" spans="1:7" ht="17.100000000000001" hidden="1" customHeight="1">
      <c r="A59" s="40"/>
      <c r="B59" s="40"/>
      <c r="C59" s="40"/>
      <c r="D59" s="40"/>
      <c r="E59" s="40"/>
      <c r="F59" s="40"/>
      <c r="G59" s="65"/>
    </row>
    <row r="60" spans="1:7" ht="17.100000000000001" hidden="1" customHeight="1">
      <c r="A60" s="45" t="str">
        <f>IF(OR(Tabelle1!H5&gt;0,Tabelle1!I5&gt;0,Tabelle1!J5&gt;0,Tabelle1!K5&gt;0,Tabelle1!H6&gt;0,Tabelle1!I6&gt;0,Tabelle1!J6&gt;0,Tabelle1!K6&gt;0),"Getränke :","")</f>
        <v/>
      </c>
      <c r="B60" s="57" t="str">
        <f>IF(Tabelle1!B5&lt;&gt;0,IF(Tabelle1!H5&gt;0,Tabelle1!H5,""),"")</f>
        <v/>
      </c>
      <c r="C60" s="56" t="str">
        <f>IF(Tabelle1!B5&lt;&gt;0,IF(Tabelle1!I5&gt;0,IF(Tabelle1!I5="DIV","",Tabelle1!I5),""),"")</f>
        <v/>
      </c>
      <c r="D60" s="57" t="str">
        <f>IF(Tabelle1!B5&lt;&gt;0,IF(Tabelle1!J5&gt;0,Tabelle1!J5,""),"")</f>
        <v/>
      </c>
      <c r="E60" s="56" t="str">
        <f>IF(Tabelle1!B5&lt;&gt;0,IF(Tabelle1!K5&gt;0,IF(Tabelle1!K5="DIV","",Tabelle1!K5),""),"")</f>
        <v/>
      </c>
      <c r="F60" s="41"/>
      <c r="G60" s="65"/>
    </row>
    <row r="61" spans="1:7" ht="17.100000000000001" hidden="1" customHeight="1">
      <c r="A61" s="41"/>
      <c r="B61" s="57" t="str">
        <f>IF(Tabelle1!B5&lt;&gt;0,IF(Tabelle1!H6&gt;0,Tabelle1!H6,""),"")</f>
        <v/>
      </c>
      <c r="C61" s="56" t="str">
        <f>IF(Tabelle1!B5&lt;&gt;0,IF(Tabelle1!I6&gt;0,IF(Tabelle1!I6="DIV","",Tabelle1!I6),""),"")</f>
        <v/>
      </c>
      <c r="D61" s="57" t="str">
        <f>IF(Tabelle1!B5&lt;&gt;0,IF(Tabelle1!J6&gt;0,Tabelle1!J6,""),"")</f>
        <v/>
      </c>
      <c r="E61" s="56" t="str">
        <f>IF(Tabelle1!B5&lt;&gt;0,IF(Tabelle1!K6&gt;0,IF(Tabelle1!K6="DIV","",Tabelle1!K6),""),"")</f>
        <v/>
      </c>
      <c r="F61" s="41"/>
      <c r="G61" s="65"/>
    </row>
    <row r="62" spans="1:7" ht="17.100000000000001" hidden="1" customHeight="1">
      <c r="A62" s="41"/>
      <c r="B62" s="41"/>
      <c r="C62" s="41"/>
      <c r="D62" s="41"/>
      <c r="E62" s="41"/>
      <c r="F62" s="41"/>
      <c r="G62" s="65"/>
    </row>
    <row r="63" spans="1:7" ht="17.100000000000001" hidden="1" customHeight="1">
      <c r="A63" s="40"/>
      <c r="B63" s="40"/>
      <c r="C63" s="40"/>
      <c r="D63" s="40"/>
      <c r="E63" s="40"/>
      <c r="F63" s="40"/>
      <c r="G63" s="65"/>
    </row>
    <row r="64" spans="1:7" ht="17.100000000000001" hidden="1" customHeight="1">
      <c r="A64" s="45" t="str">
        <f>IF(OR(Tabelle1!L5&gt;0,Tabelle1!M5&gt;0,Tabelle1!N5&gt;0,Tabelle1!O5&gt;0,Tabelle1!L6&gt;0,Tabelle1!M6&gt;0,Tabelle1!N6&gt;0,Tabelle1!O6&gt;0),"Backware : ","")</f>
        <v/>
      </c>
      <c r="B64" s="52" t="str">
        <f>IF(Tabelle1!B5&lt;&gt;0,IF(Tabelle1!L5&gt;0,Tabelle1!L5,""),"")</f>
        <v/>
      </c>
      <c r="C64" s="52" t="str">
        <f>IF(AND(Tabelle1!B5&lt;&gt;0,Tabelle1!M5&gt;0),Tabelle1!M5,"")</f>
        <v/>
      </c>
      <c r="D64" s="52"/>
      <c r="E64" s="52" t="str">
        <f>IF(Tabelle1!B5&lt;&gt;0,IF(Tabelle1!N5&gt;0,Tabelle1!N5,""),"")</f>
        <v/>
      </c>
      <c r="F64" s="52" t="str">
        <f>IF(AND(Tabelle1!B5&lt;&gt;0,Tabelle1!O5&gt;0),Tabelle1!O5,"")</f>
        <v/>
      </c>
      <c r="G64" s="65"/>
    </row>
    <row r="65" spans="1:7" ht="17.100000000000001" hidden="1" customHeight="1">
      <c r="A65" s="41"/>
      <c r="B65" s="52" t="str">
        <f>IF(Tabelle1!B5&lt;&gt;0,IF(Tabelle1!L6&gt;0,Tabelle1!L6,""),"")</f>
        <v/>
      </c>
      <c r="C65" s="54" t="str">
        <f>IF(AND(Tabelle1!B5&lt;&gt;0,Tabelle1!M6&gt;0),Tabelle1!M6,"")</f>
        <v/>
      </c>
      <c r="D65" s="52"/>
      <c r="E65" s="52" t="str">
        <f>IF(Tabelle1!B5&lt;&gt;0,IF(Tabelle1!N6&gt;0,Tabelle1!N6,""),"")</f>
        <v/>
      </c>
      <c r="F65" s="52" t="str">
        <f>IF(AND(Tabelle1!B5&lt;&gt;0,Tabelle1!O6&gt;0),Tabelle1!O6,"")</f>
        <v/>
      </c>
      <c r="G65" s="65"/>
    </row>
    <row r="66" spans="1:7" ht="17.100000000000001" hidden="1" customHeight="1">
      <c r="A66" s="41"/>
      <c r="B66" s="41"/>
      <c r="C66" s="41"/>
      <c r="D66" s="41"/>
      <c r="E66" s="41"/>
      <c r="F66" s="41"/>
      <c r="G66" s="65"/>
    </row>
    <row r="67" spans="1:7" ht="17.100000000000001" hidden="1" customHeight="1">
      <c r="A67" s="40"/>
      <c r="B67" s="40"/>
      <c r="C67" s="40"/>
      <c r="D67" s="40"/>
      <c r="E67" s="40"/>
      <c r="F67" s="40"/>
      <c r="G67" s="65"/>
    </row>
    <row r="68" spans="1:7" ht="17.100000000000001" hidden="1" customHeight="1">
      <c r="A68" s="45" t="str">
        <f>IF(Tabelle1!P5=TRUE,"Früchte : ","")</f>
        <v/>
      </c>
      <c r="B68" s="52" t="str">
        <f>IF(Tabelle1!P5=TRUE,"C.a. " &amp; ROUNDUP(Tabelle1!V5*1.5,0),"")</f>
        <v/>
      </c>
      <c r="C68" s="41"/>
      <c r="D68" s="45" t="str">
        <f>IF(AND(Tabelle1!B5&lt;&gt;"",Tabelle1!U5&lt;&gt;""),"Diverse : ","")</f>
        <v/>
      </c>
      <c r="E68" s="52" t="str">
        <f>IF(AND(Tabelle1!B5&lt;&gt;"",Tabelle1!U5&lt;&gt;""),Tabelle1!U5,"")</f>
        <v/>
      </c>
      <c r="F68" s="41"/>
      <c r="G68" s="65"/>
    </row>
    <row r="69" spans="1:7" ht="17.100000000000001" hidden="1" customHeight="1">
      <c r="A69" s="41"/>
      <c r="B69" s="41"/>
      <c r="C69" s="41"/>
      <c r="D69" s="41"/>
      <c r="E69" s="41"/>
      <c r="F69" s="41"/>
      <c r="G69" s="65"/>
    </row>
    <row r="70" spans="1:7" ht="17.100000000000001" hidden="1" customHeight="1">
      <c r="A70" s="41"/>
      <c r="B70" s="41"/>
      <c r="C70" s="41"/>
      <c r="D70" s="41"/>
      <c r="E70" s="41"/>
      <c r="F70" s="41"/>
      <c r="G70" s="65"/>
    </row>
    <row r="71" spans="1:7" ht="17.100000000000001" hidden="1" customHeight="1">
      <c r="A71" s="41"/>
      <c r="B71" s="41"/>
      <c r="C71" s="41"/>
      <c r="D71" s="40"/>
      <c r="E71" s="41"/>
      <c r="F71" s="41"/>
      <c r="G71" s="65"/>
    </row>
    <row r="72" spans="1:7" ht="17.100000000000001" hidden="1" customHeight="1">
      <c r="A72" s="41"/>
      <c r="B72" s="41"/>
      <c r="C72" s="41"/>
      <c r="D72" s="40"/>
      <c r="E72" s="41"/>
      <c r="F72" s="41"/>
      <c r="G72" s="65"/>
    </row>
    <row r="73" spans="1:7" ht="17.100000000000001" hidden="1" customHeight="1">
      <c r="A73" s="40"/>
      <c r="B73" s="41"/>
      <c r="C73" s="41"/>
      <c r="D73" s="58" t="str">
        <f>IF(AND(Tabelle1!B5&lt;0.44,Tabelle1!Q5=TRUE),"SANDWICH   KALTE   KÜCHE    FRÜH  ABHOLEN !!!","")</f>
        <v/>
      </c>
      <c r="E73" s="41"/>
      <c r="F73" s="41"/>
      <c r="G73" s="65"/>
    </row>
    <row r="74" spans="1:7" ht="17.100000000000001" hidden="1" customHeight="1">
      <c r="A74" s="41"/>
      <c r="B74" s="41"/>
      <c r="C74" s="41"/>
      <c r="D74" s="46"/>
      <c r="E74" s="41"/>
      <c r="F74" s="41"/>
      <c r="G74" s="65"/>
    </row>
    <row r="75" spans="1:7" ht="17.100000000000001" hidden="1" customHeight="1">
      <c r="A75" s="41"/>
      <c r="B75" s="41"/>
      <c r="C75" s="41"/>
      <c r="D75" s="40"/>
      <c r="E75" s="41"/>
      <c r="F75" s="41"/>
      <c r="G75" s="65"/>
    </row>
    <row r="76" spans="1:7" ht="17.100000000000001" hidden="1" customHeight="1">
      <c r="A76" s="41"/>
      <c r="B76" s="41"/>
      <c r="C76" s="41"/>
      <c r="D76" s="40"/>
      <c r="E76" s="41"/>
      <c r="F76" s="41"/>
      <c r="G76" s="65"/>
    </row>
    <row r="77" spans="1:7" ht="17.100000000000001" hidden="1" customHeight="1">
      <c r="A77" s="41"/>
      <c r="B77" s="41"/>
      <c r="C77" s="41"/>
      <c r="D77" s="58" t="str">
        <f>IF(AND(Tabelle1!B5&gt;=0.44,Tabelle1!Q5=TRUE),"Kaltes  lunch um 10h30  im Catering  abholen !","")</f>
        <v/>
      </c>
      <c r="E77" s="41"/>
      <c r="F77" s="41"/>
      <c r="G77" s="65"/>
    </row>
    <row r="78" spans="1:7" ht="17.100000000000001" hidden="1" customHeight="1">
      <c r="A78" s="41"/>
      <c r="B78" s="41"/>
      <c r="C78" s="41"/>
      <c r="D78" s="46"/>
      <c r="E78" s="41"/>
      <c r="F78" s="41"/>
      <c r="G78" s="65"/>
    </row>
    <row r="79" spans="1:7" ht="17.100000000000001" hidden="1" customHeight="1">
      <c r="A79" s="41"/>
      <c r="B79" s="41"/>
      <c r="C79" s="41"/>
      <c r="D79" s="40"/>
      <c r="E79" s="41"/>
      <c r="F79" s="41"/>
      <c r="G79" s="65"/>
    </row>
    <row r="80" spans="1:7" ht="17.100000000000001" hidden="1" customHeight="1">
      <c r="A80" s="41"/>
      <c r="B80" s="41"/>
      <c r="C80" s="41"/>
      <c r="D80" s="40"/>
      <c r="E80" s="41"/>
      <c r="F80" s="41"/>
      <c r="G80" s="65"/>
    </row>
    <row r="81" spans="1:7" ht="17.100000000000001" hidden="1" customHeight="1">
      <c r="A81" s="41"/>
      <c r="B81" s="41"/>
      <c r="C81" s="41"/>
      <c r="D81" s="58" t="str">
        <f>IF(Tabelle1!R5&lt;&gt;"","Warmes  lunch um  "&amp;HOUR(Tabelle1!R5)&amp; "h"&amp; IF(MINUTE(Tabelle1!R5)&gt;0,MINUTE(Tabelle1!R5),"")  &amp;  "  in  die  Warme Küche !","")</f>
        <v/>
      </c>
      <c r="E81" s="41"/>
      <c r="F81" s="41"/>
      <c r="G81" s="65"/>
    </row>
    <row r="82" spans="1:7" ht="17.100000000000001" hidden="1" customHeight="1">
      <c r="A82" s="41"/>
      <c r="B82" s="41"/>
      <c r="C82" s="41"/>
      <c r="D82" s="46"/>
      <c r="E82" s="41"/>
      <c r="F82" s="41"/>
      <c r="G82" s="65"/>
    </row>
    <row r="83" spans="1:7" ht="17.100000000000001" hidden="1" customHeight="1">
      <c r="A83" s="41"/>
      <c r="B83" s="41"/>
      <c r="C83" s="41"/>
      <c r="D83" s="40"/>
      <c r="E83" s="41"/>
      <c r="F83" s="41"/>
      <c r="G83" s="65"/>
    </row>
    <row r="84" spans="1:7" ht="17.100000000000001" hidden="1" customHeight="1">
      <c r="A84" s="40"/>
      <c r="B84" s="40"/>
      <c r="C84" s="40"/>
      <c r="D84" s="40"/>
      <c r="E84" s="40"/>
      <c r="F84" s="40"/>
      <c r="G84" s="65"/>
    </row>
    <row r="85" spans="1:7" ht="17.100000000000001" hidden="1" customHeight="1">
      <c r="A85" s="40"/>
      <c r="B85" s="40"/>
      <c r="C85" s="40"/>
      <c r="D85" s="58" t="str">
        <f>IF(Tabelle1!S5=TRUE,"Kalte  ware  um  9h00  Küche Dir. !","")</f>
        <v/>
      </c>
      <c r="E85" s="40"/>
      <c r="F85" s="40"/>
      <c r="G85" s="65"/>
    </row>
    <row r="86" spans="1:7" ht="17.100000000000001" hidden="1" customHeight="1">
      <c r="A86" s="40"/>
      <c r="B86" s="40"/>
      <c r="C86" s="40"/>
      <c r="D86" s="46"/>
      <c r="E86" s="40"/>
      <c r="F86" s="40"/>
      <c r="G86" s="65"/>
    </row>
    <row r="87" spans="1:7" ht="17.100000000000001" hidden="1" customHeight="1">
      <c r="A87" s="40"/>
      <c r="B87" s="40"/>
      <c r="C87" s="40"/>
      <c r="D87" s="40"/>
      <c r="E87" s="40"/>
      <c r="F87" s="40"/>
      <c r="G87" s="65"/>
    </row>
    <row r="88" spans="1:7" ht="17.100000000000001" hidden="1" customHeight="1">
      <c r="A88" s="40"/>
      <c r="B88" s="40"/>
      <c r="C88" s="40"/>
      <c r="D88" s="40"/>
      <c r="E88" s="40"/>
      <c r="F88" s="40"/>
      <c r="G88" s="65"/>
    </row>
    <row r="89" spans="1:7" ht="17.100000000000001" hidden="1" customHeight="1">
      <c r="A89" s="40"/>
      <c r="B89" s="40"/>
      <c r="C89" s="40"/>
      <c r="D89" s="58" t="str">
        <f>IF(Tabelle1!T5&lt;&gt;"","Warmes  lunch um  "&amp;HOUR(Tabelle1!T5)&amp; "h"&amp; IF(MINUTE(Tabelle1!T5)&gt;0,MINUTE(Tabelle1!T5),"")  &amp; "  Küche Dir. !","")</f>
        <v/>
      </c>
      <c r="E89" s="40"/>
      <c r="F89" s="40"/>
      <c r="G89" s="65"/>
    </row>
    <row r="90" spans="1:7" ht="17.100000000000001" hidden="1" customHeight="1">
      <c r="A90" s="40"/>
      <c r="B90" s="40"/>
      <c r="C90" s="40"/>
      <c r="D90" s="40"/>
      <c r="E90" s="40"/>
      <c r="F90" s="40"/>
      <c r="G90" s="65"/>
    </row>
    <row r="91" spans="1:7" ht="17.100000000000001" hidden="1" customHeight="1">
      <c r="A91" s="40"/>
      <c r="B91" s="40"/>
      <c r="C91" s="40"/>
      <c r="D91" s="40"/>
      <c r="E91" s="40"/>
      <c r="F91" s="40"/>
      <c r="G91" s="65"/>
    </row>
    <row r="92" spans="1:7" ht="17.100000000000001" hidden="1" customHeight="1">
      <c r="A92" s="40"/>
      <c r="B92" s="40"/>
      <c r="C92" s="40"/>
      <c r="D92" s="40"/>
      <c r="E92" s="40"/>
      <c r="F92" s="40"/>
      <c r="G92" s="65"/>
    </row>
    <row r="93" spans="1:7" ht="17.100000000000001" hidden="1" customHeight="1">
      <c r="A93" s="40"/>
      <c r="B93" s="40"/>
      <c r="C93" s="40"/>
      <c r="D93" s="40"/>
      <c r="E93" s="40"/>
      <c r="F93" s="40"/>
      <c r="G93" s="65"/>
    </row>
    <row r="94" spans="1:7" ht="17.100000000000001" hidden="1" customHeight="1">
      <c r="A94" s="40"/>
      <c r="B94" s="40"/>
      <c r="C94" s="40"/>
      <c r="D94" s="40"/>
      <c r="E94" s="40"/>
      <c r="F94" s="40"/>
      <c r="G94" s="65"/>
    </row>
    <row r="95" spans="1:7" ht="17.100000000000001" hidden="1" customHeight="1">
      <c r="A95" s="40"/>
      <c r="B95" s="40"/>
      <c r="C95" s="40"/>
      <c r="D95" s="40"/>
      <c r="E95" s="40"/>
      <c r="F95" s="40"/>
      <c r="G95" s="65"/>
    </row>
    <row r="96" spans="1:7" ht="17.100000000000001" hidden="1" customHeight="1">
      <c r="A96" s="40"/>
      <c r="B96" s="40"/>
      <c r="C96" s="40"/>
      <c r="D96" s="40"/>
      <c r="E96" s="40"/>
      <c r="F96" s="40"/>
      <c r="G96" s="65"/>
    </row>
    <row r="97" spans="1:7" ht="17.100000000000001" hidden="1" customHeight="1">
      <c r="A97" s="37"/>
      <c r="B97" s="40"/>
      <c r="C97" s="40"/>
      <c r="D97" s="40"/>
      <c r="E97" s="40"/>
      <c r="F97" s="40"/>
      <c r="G97" s="65"/>
    </row>
    <row r="98" spans="1:7" ht="17.100000000000001" hidden="1" customHeight="1">
      <c r="A98" s="44"/>
      <c r="B98" s="51" t="str">
        <f>IF(Tabelle1!B7&lt;&gt;0,IF(Tabelle1!D7&gt;0,Tabelle1!D7,"WO ?? "),"")</f>
        <v/>
      </c>
      <c r="C98" s="42"/>
      <c r="D98" s="41"/>
      <c r="E98" s="45"/>
      <c r="F98" s="43"/>
      <c r="G98" s="65" t="str">
        <f>IF(AND(B98="",B100="",F100="",C102="",E102="",B105="",D105="",B108="",C108="",D108="",E108="",B109="",C109="",D109="",E109="",B112="",C112="",E112="",F112="",B113="",C113="",E113="",F113="",B116="",E116="",D121="",D125="",D129="",D133="",D137=""),"X","")</f>
        <v>X</v>
      </c>
    </row>
    <row r="99" spans="1:7" ht="17.100000000000001" hidden="1" customHeight="1">
      <c r="A99" s="41"/>
      <c r="B99" s="51"/>
      <c r="C99" s="41"/>
      <c r="D99" s="41"/>
      <c r="E99" s="41"/>
      <c r="F99" s="41"/>
      <c r="G99" s="65"/>
    </row>
    <row r="100" spans="1:7" ht="17.100000000000001" hidden="1" customHeight="1">
      <c r="A100" s="45" t="str">
        <f>IF(AND(Tabelle1!B7&gt;0,Tabelle1!E7&gt;0),"Name :"," ")</f>
        <v xml:space="preserve"> </v>
      </c>
      <c r="B100" s="52" t="str">
        <f>IF(AND(Tabelle1!B7&gt;0,Tabelle1!E7&gt;0),Tabelle1!E7,IF(NOT(ISBLANK(Tabelle1!B7)),"WER ??",""))</f>
        <v/>
      </c>
      <c r="C100" s="41"/>
      <c r="D100" s="41"/>
      <c r="E100" s="45" t="str">
        <f>IF(AND(Tabelle1!B7&gt;0,Tabelle1!V7&gt;0),"PX :"," ")</f>
        <v xml:space="preserve"> </v>
      </c>
      <c r="F100" s="54" t="str">
        <f>IF(AND(Tabelle1!B7&gt;0,Tabelle1!V7&gt;0),Tabelle1!V7,"")</f>
        <v/>
      </c>
      <c r="G100" s="65"/>
    </row>
    <row r="101" spans="1:7" ht="17.100000000000001" hidden="1" customHeight="1">
      <c r="A101" s="41"/>
      <c r="B101" s="51"/>
      <c r="C101" s="41"/>
      <c r="D101" s="41"/>
      <c r="E101" s="41"/>
      <c r="F101" s="41"/>
      <c r="G101" s="65"/>
    </row>
    <row r="102" spans="1:7" ht="17.100000000000001" hidden="1" customHeight="1">
      <c r="A102" s="41"/>
      <c r="B102" s="45" t="str">
        <f>IF(Tabelle1!B7&lt;&gt;0,"Von : "," ")</f>
        <v xml:space="preserve"> </v>
      </c>
      <c r="C102" s="55" t="str">
        <f>IF(Tabelle1!B7&lt;&gt;0,Tabelle1!B7,"")</f>
        <v/>
      </c>
      <c r="D102" s="45" t="str">
        <f>IF(Tabelle1!B7&lt;&gt;0,"BIS : ","")</f>
        <v/>
      </c>
      <c r="E102" s="55" t="str">
        <f>IF(Tabelle1!B7&lt;&gt;0,IF(Tabelle1!C7&gt;0,Tabelle1!C7,"WANN ?? "),"")</f>
        <v/>
      </c>
      <c r="F102" s="41"/>
      <c r="G102" s="65"/>
    </row>
    <row r="103" spans="1:7" ht="17.100000000000001" hidden="1" customHeight="1">
      <c r="A103" s="41"/>
      <c r="B103" s="41"/>
      <c r="C103" s="41"/>
      <c r="D103" s="41"/>
      <c r="E103" s="41"/>
      <c r="F103" s="41"/>
      <c r="G103" s="65"/>
    </row>
    <row r="104" spans="1:7" ht="17.100000000000001" hidden="1" customHeight="1">
      <c r="A104" s="40"/>
      <c r="B104" s="40"/>
      <c r="C104" s="40"/>
      <c r="D104" s="40"/>
      <c r="E104" s="40"/>
      <c r="F104" s="40"/>
      <c r="G104" s="65"/>
    </row>
    <row r="105" spans="1:7" ht="17.100000000000001" hidden="1" customHeight="1">
      <c r="A105" s="45" t="str">
        <f>IF(Tabelle1!F7&lt;&gt;"nesp",IF(Tabelle1!F7&lt;&gt;"","Kaffee : ",""),IF(ISTEXT(Tabelle1!F7),"Nespresso"," "))</f>
        <v/>
      </c>
      <c r="B105" s="52" t="str">
        <f>IF(AND(Tabelle1!B7&gt;0,Tabelle1!F7&lt;&gt;"nesp"),IF(Tabelle1!F7&lt;&gt;0,Tabelle1!F7," "),"")</f>
        <v/>
      </c>
      <c r="C105" s="45" t="str">
        <f>IF(Tabelle1!G7&gt;0,"Tee : "," ")</f>
        <v xml:space="preserve"> </v>
      </c>
      <c r="D105" s="54" t="str">
        <f>IF(Tabelle1!B7&gt;0,IF(Tabelle1!G7&gt;0,Tabelle1!G7,""),"")</f>
        <v/>
      </c>
      <c r="E105" s="45"/>
      <c r="F105" s="52"/>
      <c r="G105" s="65"/>
    </row>
    <row r="106" spans="1:7" ht="17.100000000000001" hidden="1" customHeight="1">
      <c r="A106" s="41"/>
      <c r="B106" s="41"/>
      <c r="C106" s="41"/>
      <c r="D106" s="41"/>
      <c r="E106" s="41"/>
      <c r="F106" s="41"/>
      <c r="G106" s="65"/>
    </row>
    <row r="107" spans="1:7" ht="17.100000000000001" hidden="1" customHeight="1">
      <c r="A107" s="40"/>
      <c r="B107" s="40"/>
      <c r="C107" s="40"/>
      <c r="D107" s="40"/>
      <c r="E107" s="40"/>
      <c r="F107" s="40"/>
      <c r="G107" s="65"/>
    </row>
    <row r="108" spans="1:7" ht="17.100000000000001" hidden="1" customHeight="1">
      <c r="A108" s="45" t="str">
        <f>IF(OR(Tabelle1!H7&gt;0,Tabelle1!I7&gt;0,Tabelle1!J7&gt;0,Tabelle1!K7&gt;0,Tabelle1!H8&gt;0,Tabelle1!I8&gt;0,Tabelle1!J8&gt;0,Tabelle1!K8&gt;0),"Getränke :","")</f>
        <v/>
      </c>
      <c r="B108" s="57" t="str">
        <f>IF(Tabelle1!B7&lt;&gt;0,IF(Tabelle1!H7&gt;0,Tabelle1!H7,""),"")</f>
        <v/>
      </c>
      <c r="C108" s="56" t="str">
        <f>IF(Tabelle1!B7&lt;&gt;0,IF(Tabelle1!I7&gt;0,IF(Tabelle1!I7="DIV","",Tabelle1!I7),""),"")</f>
        <v/>
      </c>
      <c r="D108" s="57" t="str">
        <f>IF(Tabelle1!B7&lt;&gt;0,IF(Tabelle1!J7&gt;0,Tabelle1!J7,""),"")</f>
        <v/>
      </c>
      <c r="E108" s="56" t="str">
        <f>IF(Tabelle1!B7&lt;&gt;0,IF(Tabelle1!K7&gt;0,IF(Tabelle1!K7="DIV","",Tabelle1!K7),""),"")</f>
        <v/>
      </c>
      <c r="F108" s="41"/>
      <c r="G108" s="65"/>
    </row>
    <row r="109" spans="1:7" ht="17.100000000000001" hidden="1" customHeight="1">
      <c r="A109" s="41"/>
      <c r="B109" s="57" t="str">
        <f>IF(Tabelle1!B7&lt;&gt;0,IF(Tabelle1!H8&gt;0,Tabelle1!H8,""),"")</f>
        <v/>
      </c>
      <c r="C109" s="56" t="str">
        <f>IF(Tabelle1!B7&lt;&gt;0,IF(Tabelle1!I8&gt;0,IF(Tabelle1!I8="DIV","",Tabelle1!I8),""),"")</f>
        <v/>
      </c>
      <c r="D109" s="57" t="str">
        <f>IF(Tabelle1!B7&lt;&gt;0,IF(Tabelle1!J8&gt;0,Tabelle1!J8,""),"")</f>
        <v/>
      </c>
      <c r="E109" s="56" t="str">
        <f>IF(Tabelle1!B7&lt;&gt;0,IF(Tabelle1!K8&gt;0,IF(Tabelle1!K8="DIV","",Tabelle1!K8),""),"")</f>
        <v/>
      </c>
      <c r="F109" s="41"/>
      <c r="G109" s="65"/>
    </row>
    <row r="110" spans="1:7" ht="17.100000000000001" hidden="1" customHeight="1">
      <c r="A110" s="41"/>
      <c r="B110" s="41"/>
      <c r="C110" s="41"/>
      <c r="D110" s="41"/>
      <c r="E110" s="41"/>
      <c r="F110" s="41"/>
      <c r="G110" s="65"/>
    </row>
    <row r="111" spans="1:7" ht="17.100000000000001" hidden="1" customHeight="1">
      <c r="A111" s="40"/>
      <c r="B111" s="40"/>
      <c r="C111" s="40"/>
      <c r="D111" s="40"/>
      <c r="E111" s="40"/>
      <c r="F111" s="40"/>
      <c r="G111" s="65"/>
    </row>
    <row r="112" spans="1:7" ht="17.100000000000001" hidden="1" customHeight="1">
      <c r="A112" s="45" t="str">
        <f>IF(OR(Tabelle1!L7&gt;0,Tabelle1!M7&gt;0,Tabelle1!N7&gt;0,Tabelle1!O7&gt;0,Tabelle1!L8&gt;0,Tabelle1!M8&gt;0,Tabelle1!N8&gt;0,Tabelle1!O8&gt;0),"Backware : ","")</f>
        <v/>
      </c>
      <c r="B112" s="52" t="str">
        <f>IF(Tabelle1!B7&lt;&gt;0,IF(Tabelle1!L7&gt;0,Tabelle1!L7,""),"")</f>
        <v/>
      </c>
      <c r="C112" s="52" t="str">
        <f>IF(AND(Tabelle1!B7&lt;&gt;0,Tabelle1!M7&gt;0),Tabelle1!M7,"")</f>
        <v/>
      </c>
      <c r="D112" s="52"/>
      <c r="E112" s="52" t="str">
        <f>IF(Tabelle1!B7&lt;&gt;0,IF(Tabelle1!N7&gt;0,Tabelle1!N7,""),"")</f>
        <v/>
      </c>
      <c r="F112" s="52" t="str">
        <f>IF(AND(Tabelle1!B7&lt;&gt;0,Tabelle1!O7&gt;0),Tabelle1!O7,"")</f>
        <v/>
      </c>
      <c r="G112" s="65"/>
    </row>
    <row r="113" spans="1:7" ht="17.100000000000001" hidden="1" customHeight="1">
      <c r="A113" s="41"/>
      <c r="B113" s="52" t="str">
        <f>IF(Tabelle1!B7&lt;&gt;0,IF(Tabelle1!L8&gt;0,Tabelle1!L8,""),"")</f>
        <v/>
      </c>
      <c r="C113" s="54" t="str">
        <f>IF(AND(Tabelle1!B7&lt;&gt;0,Tabelle1!M8&gt;0),Tabelle1!M8,"")</f>
        <v/>
      </c>
      <c r="D113" s="52"/>
      <c r="E113" s="52" t="str">
        <f>IF(Tabelle1!B7&lt;&gt;0,IF(Tabelle1!N8&gt;0,Tabelle1!N8,""),"")</f>
        <v/>
      </c>
      <c r="F113" s="52" t="str">
        <f>IF(AND(Tabelle1!B7&lt;&gt;0,Tabelle1!O8&gt;0),Tabelle1!O8,"")</f>
        <v/>
      </c>
      <c r="G113" s="65"/>
    </row>
    <row r="114" spans="1:7" ht="17.100000000000001" hidden="1" customHeight="1">
      <c r="A114" s="41"/>
      <c r="B114" s="41"/>
      <c r="C114" s="41"/>
      <c r="D114" s="41"/>
      <c r="E114" s="41"/>
      <c r="F114" s="41"/>
      <c r="G114" s="65"/>
    </row>
    <row r="115" spans="1:7" ht="17.100000000000001" hidden="1" customHeight="1">
      <c r="A115" s="40"/>
      <c r="B115" s="40"/>
      <c r="C115" s="40"/>
      <c r="D115" s="40"/>
      <c r="E115" s="40"/>
      <c r="F115" s="40"/>
      <c r="G115" s="65"/>
    </row>
    <row r="116" spans="1:7" ht="17.100000000000001" hidden="1" customHeight="1">
      <c r="A116" s="45" t="str">
        <f>IF(Tabelle1!P7=TRUE,"Früchte : ","")</f>
        <v/>
      </c>
      <c r="B116" s="52" t="str">
        <f>IF(Tabelle1!P7=TRUE,"C.a. " &amp; ROUNDUP(Tabelle1!V7*1.5,0),"")</f>
        <v/>
      </c>
      <c r="C116" s="41"/>
      <c r="D116" s="45" t="str">
        <f>IF(AND(Tabelle1!B7&lt;&gt;"",Tabelle1!U7&lt;&gt;""),"Diverse : ","")</f>
        <v/>
      </c>
      <c r="E116" s="52" t="str">
        <f>IF(AND(Tabelle1!B7&lt;&gt;"",Tabelle1!U7&lt;&gt;""),Tabelle1!U7,"")</f>
        <v/>
      </c>
      <c r="F116" s="41"/>
      <c r="G116" s="65"/>
    </row>
    <row r="117" spans="1:7" ht="17.100000000000001" hidden="1" customHeight="1">
      <c r="A117" s="41"/>
      <c r="B117" s="41"/>
      <c r="C117" s="41"/>
      <c r="D117" s="41"/>
      <c r="E117" s="41"/>
      <c r="F117" s="41"/>
      <c r="G117" s="65"/>
    </row>
    <row r="118" spans="1:7" ht="17.100000000000001" hidden="1" customHeight="1">
      <c r="A118" s="41"/>
      <c r="B118" s="41"/>
      <c r="C118" s="41"/>
      <c r="D118" s="41"/>
      <c r="E118" s="41"/>
      <c r="F118" s="41"/>
      <c r="G118" s="65"/>
    </row>
    <row r="119" spans="1:7" ht="17.100000000000001" hidden="1" customHeight="1">
      <c r="A119" s="41"/>
      <c r="B119" s="41"/>
      <c r="C119" s="41"/>
      <c r="D119" s="40"/>
      <c r="E119" s="41"/>
      <c r="F119" s="41"/>
      <c r="G119" s="65"/>
    </row>
    <row r="120" spans="1:7" ht="17.100000000000001" hidden="1" customHeight="1">
      <c r="A120" s="41"/>
      <c r="B120" s="41"/>
      <c r="C120" s="41"/>
      <c r="D120" s="40"/>
      <c r="E120" s="41"/>
      <c r="F120" s="41"/>
      <c r="G120" s="65"/>
    </row>
    <row r="121" spans="1:7" ht="17.100000000000001" hidden="1" customHeight="1">
      <c r="A121" s="40"/>
      <c r="B121" s="41"/>
      <c r="C121" s="41"/>
      <c r="D121" s="58" t="str">
        <f>IF(AND(Tabelle1!B7&lt;0.44,Tabelle1!Q7=TRUE),"SANDWICH   KALTE   KÜCHE    FRÜH  ABHOLEN !!!","")</f>
        <v/>
      </c>
      <c r="E121" s="41"/>
      <c r="F121" s="41"/>
      <c r="G121" s="65"/>
    </row>
    <row r="122" spans="1:7" ht="17.100000000000001" hidden="1" customHeight="1">
      <c r="A122" s="41"/>
      <c r="B122" s="41"/>
      <c r="C122" s="41"/>
      <c r="D122" s="46"/>
      <c r="E122" s="41"/>
      <c r="F122" s="41"/>
      <c r="G122" s="65"/>
    </row>
    <row r="123" spans="1:7" ht="17.100000000000001" hidden="1" customHeight="1">
      <c r="A123" s="41"/>
      <c r="B123" s="41"/>
      <c r="C123" s="41"/>
      <c r="D123" s="40"/>
      <c r="E123" s="41"/>
      <c r="F123" s="41"/>
      <c r="G123" s="65"/>
    </row>
    <row r="124" spans="1:7" ht="17.100000000000001" hidden="1" customHeight="1">
      <c r="A124" s="41"/>
      <c r="B124" s="41"/>
      <c r="C124" s="41"/>
      <c r="D124" s="40"/>
      <c r="E124" s="41"/>
      <c r="F124" s="41"/>
      <c r="G124" s="65"/>
    </row>
    <row r="125" spans="1:7" ht="17.100000000000001" hidden="1" customHeight="1">
      <c r="A125" s="41"/>
      <c r="B125" s="41"/>
      <c r="C125" s="41"/>
      <c r="D125" s="58" t="str">
        <f>IF(AND(Tabelle1!B7&gt;=0.44,Tabelle1!Q7=TRUE),"Kaltes  lunch um 10h30  im Catering  abholen !","")</f>
        <v/>
      </c>
      <c r="E125" s="41"/>
      <c r="F125" s="41"/>
      <c r="G125" s="65"/>
    </row>
    <row r="126" spans="1:7" ht="17.100000000000001" hidden="1" customHeight="1">
      <c r="A126" s="41"/>
      <c r="B126" s="41"/>
      <c r="C126" s="41"/>
      <c r="D126" s="46"/>
      <c r="E126" s="41"/>
      <c r="F126" s="41"/>
      <c r="G126" s="65"/>
    </row>
    <row r="127" spans="1:7" ht="17.100000000000001" hidden="1" customHeight="1">
      <c r="A127" s="41"/>
      <c r="B127" s="41"/>
      <c r="C127" s="41"/>
      <c r="D127" s="40"/>
      <c r="E127" s="41"/>
      <c r="F127" s="41"/>
      <c r="G127" s="65"/>
    </row>
    <row r="128" spans="1:7" ht="17.100000000000001" hidden="1" customHeight="1">
      <c r="A128" s="41"/>
      <c r="B128" s="41"/>
      <c r="C128" s="41"/>
      <c r="D128" s="40"/>
      <c r="E128" s="41"/>
      <c r="F128" s="41"/>
      <c r="G128" s="65"/>
    </row>
    <row r="129" spans="1:7" ht="17.100000000000001" hidden="1" customHeight="1">
      <c r="A129" s="41"/>
      <c r="B129" s="41"/>
      <c r="C129" s="41"/>
      <c r="D129" s="58" t="str">
        <f>IF(Tabelle1!R7&lt;&gt;"","Warmes  lunch um  "&amp;HOUR(Tabelle1!R7)&amp; "h"&amp; IF(MINUTE(Tabelle1!R7)&gt;0,MINUTE(Tabelle1!R7),"")  &amp;  "  in  die  Warme Küche !","")</f>
        <v/>
      </c>
      <c r="E129" s="41"/>
      <c r="F129" s="41"/>
      <c r="G129" s="65"/>
    </row>
    <row r="130" spans="1:7" ht="17.100000000000001" hidden="1" customHeight="1">
      <c r="A130" s="41"/>
      <c r="B130" s="41"/>
      <c r="C130" s="41"/>
      <c r="D130" s="46"/>
      <c r="E130" s="41"/>
      <c r="F130" s="41"/>
      <c r="G130" s="65"/>
    </row>
    <row r="131" spans="1:7" ht="17.100000000000001" hidden="1" customHeight="1">
      <c r="A131" s="41"/>
      <c r="B131" s="41"/>
      <c r="C131" s="41"/>
      <c r="D131" s="40"/>
      <c r="E131" s="41"/>
      <c r="F131" s="41"/>
      <c r="G131" s="65"/>
    </row>
    <row r="132" spans="1:7" ht="17.100000000000001" hidden="1" customHeight="1">
      <c r="A132" s="40"/>
      <c r="B132" s="40"/>
      <c r="C132" s="40"/>
      <c r="D132" s="40"/>
      <c r="E132" s="40"/>
      <c r="F132" s="40"/>
      <c r="G132" s="65"/>
    </row>
    <row r="133" spans="1:7" ht="17.100000000000001" hidden="1" customHeight="1">
      <c r="A133" s="40"/>
      <c r="B133" s="40"/>
      <c r="C133" s="40"/>
      <c r="D133" s="58" t="str">
        <f>IF(Tabelle1!S7=TRUE,"Kalte  ware  um  9h00  Küche Dir. !","")</f>
        <v/>
      </c>
      <c r="E133" s="40"/>
      <c r="F133" s="40"/>
      <c r="G133" s="65"/>
    </row>
    <row r="134" spans="1:7" ht="17.100000000000001" hidden="1" customHeight="1">
      <c r="A134" s="40"/>
      <c r="B134" s="40"/>
      <c r="C134" s="40"/>
      <c r="D134" s="46"/>
      <c r="E134" s="40"/>
      <c r="F134" s="40"/>
      <c r="G134" s="65"/>
    </row>
    <row r="135" spans="1:7" ht="17.100000000000001" hidden="1" customHeight="1">
      <c r="A135" s="40"/>
      <c r="B135" s="40"/>
      <c r="C135" s="40"/>
      <c r="D135" s="40"/>
      <c r="E135" s="40"/>
      <c r="F135" s="40"/>
      <c r="G135" s="65"/>
    </row>
    <row r="136" spans="1:7" ht="17.100000000000001" hidden="1" customHeight="1">
      <c r="A136" s="40"/>
      <c r="B136" s="40"/>
      <c r="C136" s="40"/>
      <c r="D136" s="40"/>
      <c r="E136" s="40"/>
      <c r="F136" s="40"/>
      <c r="G136" s="65"/>
    </row>
    <row r="137" spans="1:7" ht="17.100000000000001" hidden="1" customHeight="1">
      <c r="A137" s="40"/>
      <c r="B137" s="40"/>
      <c r="C137" s="40"/>
      <c r="D137" s="58" t="str">
        <f>IF(Tabelle1!T7&lt;&gt;"","Warmes  lunch um  "&amp;HOUR(Tabelle1!T7)&amp; "h"&amp; IF(MINUTE(Tabelle1!T7)&gt;0,MINUTE(Tabelle1!T7),"")  &amp; "  Küche Dir. !","")</f>
        <v/>
      </c>
      <c r="E137" s="40"/>
      <c r="F137" s="40"/>
      <c r="G137" s="65"/>
    </row>
    <row r="138" spans="1:7" ht="17.100000000000001" hidden="1" customHeight="1">
      <c r="A138" s="40"/>
      <c r="B138" s="40"/>
      <c r="C138" s="40"/>
      <c r="D138" s="40"/>
      <c r="E138" s="40"/>
      <c r="F138" s="40"/>
      <c r="G138" s="65"/>
    </row>
    <row r="139" spans="1:7" ht="17.100000000000001" hidden="1" customHeight="1">
      <c r="A139" s="40"/>
      <c r="B139" s="40"/>
      <c r="C139" s="40"/>
      <c r="D139" s="40"/>
      <c r="E139" s="40"/>
      <c r="F139" s="40"/>
      <c r="G139" s="65"/>
    </row>
    <row r="140" spans="1:7" ht="17.100000000000001" hidden="1" customHeight="1">
      <c r="A140" s="40"/>
      <c r="B140" s="40"/>
      <c r="C140" s="40"/>
      <c r="D140" s="40"/>
      <c r="E140" s="40"/>
      <c r="F140" s="40"/>
      <c r="G140" s="65"/>
    </row>
    <row r="141" spans="1:7" ht="17.100000000000001" hidden="1" customHeight="1">
      <c r="A141" s="40"/>
      <c r="B141" s="40"/>
      <c r="C141" s="40"/>
      <c r="D141" s="40"/>
      <c r="E141" s="40"/>
      <c r="F141" s="40"/>
      <c r="G141" s="65"/>
    </row>
    <row r="142" spans="1:7" ht="17.100000000000001" hidden="1" customHeight="1">
      <c r="A142" s="40"/>
      <c r="B142" s="40"/>
      <c r="C142" s="40"/>
      <c r="D142" s="40"/>
      <c r="E142" s="40"/>
      <c r="F142" s="40"/>
      <c r="G142" s="65"/>
    </row>
    <row r="143" spans="1:7" ht="17.100000000000001" hidden="1" customHeight="1">
      <c r="A143" s="40"/>
      <c r="B143" s="40"/>
      <c r="C143" s="40"/>
      <c r="D143" s="40"/>
      <c r="E143" s="40"/>
      <c r="F143" s="40"/>
      <c r="G143" s="65"/>
    </row>
    <row r="144" spans="1:7" ht="17.100000000000001" hidden="1" customHeight="1">
      <c r="A144" s="40"/>
      <c r="B144" s="40"/>
      <c r="C144" s="40"/>
      <c r="D144" s="40"/>
      <c r="E144" s="40"/>
      <c r="F144" s="40"/>
      <c r="G144" s="65"/>
    </row>
    <row r="145" spans="1:7" ht="17.100000000000001" hidden="1" customHeight="1">
      <c r="A145" s="37"/>
      <c r="B145" s="40"/>
      <c r="C145" s="40"/>
      <c r="D145" s="40"/>
      <c r="E145" s="40"/>
      <c r="F145" s="40"/>
      <c r="G145" s="65"/>
    </row>
    <row r="146" spans="1:7" ht="17.100000000000001" hidden="1" customHeight="1">
      <c r="A146" s="44"/>
      <c r="B146" s="51" t="str">
        <f>IF(Tabelle1!B9&lt;&gt;0,IF(Tabelle1!D9&gt;0,Tabelle1!D9,"WO ?? "),"")</f>
        <v/>
      </c>
      <c r="C146" s="42"/>
      <c r="D146" s="41"/>
      <c r="E146" s="45"/>
      <c r="F146" s="43"/>
      <c r="G146" s="65" t="str">
        <f>IF(AND(B146="",B148="",F148="",C150="",E150="",B153="",D153="",B156="",C156="",D156="",E156="",B157="",C157="",D157="",E157="",B160="",C160="",E160="",F160="",B161="",C161="",E161="",F161="",B164="",E164="",D169="",D173="",D177="",D181="",D185=""),"X","")</f>
        <v>X</v>
      </c>
    </row>
    <row r="147" spans="1:7" ht="17.100000000000001" hidden="1" customHeight="1">
      <c r="A147" s="41"/>
      <c r="B147" s="51"/>
      <c r="C147" s="41"/>
      <c r="D147" s="41"/>
      <c r="E147" s="41"/>
      <c r="F147" s="41"/>
      <c r="G147" s="65"/>
    </row>
    <row r="148" spans="1:7" ht="17.100000000000001" hidden="1" customHeight="1">
      <c r="A148" s="45" t="str">
        <f>IF(AND(Tabelle1!B9&gt;0,Tabelle1!E9&gt;0),"Name :"," ")</f>
        <v xml:space="preserve"> </v>
      </c>
      <c r="B148" s="52" t="str">
        <f>IF(AND(Tabelle1!B9&gt;0,Tabelle1!E9&gt;0),Tabelle1!E9,IF(NOT(ISBLANK(Tabelle1!B9)),"WER ??",""))</f>
        <v/>
      </c>
      <c r="C148" s="41"/>
      <c r="D148" s="41"/>
      <c r="E148" s="45" t="str">
        <f>IF(AND(Tabelle1!B9&gt;0,Tabelle1!V9&gt;0),"PX :"," ")</f>
        <v xml:space="preserve"> </v>
      </c>
      <c r="F148" s="54" t="str">
        <f>IF(AND(Tabelle1!B9&gt;0,Tabelle1!V9&gt;0),Tabelle1!V9,"")</f>
        <v/>
      </c>
      <c r="G148" s="65"/>
    </row>
    <row r="149" spans="1:7" ht="17.100000000000001" hidden="1" customHeight="1">
      <c r="A149" s="41"/>
      <c r="B149" s="51"/>
      <c r="C149" s="41"/>
      <c r="D149" s="41"/>
      <c r="E149" s="41"/>
      <c r="F149" s="41"/>
      <c r="G149" s="65"/>
    </row>
    <row r="150" spans="1:7" ht="17.100000000000001" hidden="1" customHeight="1">
      <c r="A150" s="41"/>
      <c r="B150" s="45" t="str">
        <f>IF(Tabelle1!B9&lt;&gt;0,"Von : "," ")</f>
        <v xml:space="preserve"> </v>
      </c>
      <c r="C150" s="55" t="str">
        <f>IF(Tabelle1!B9&lt;&gt;0,Tabelle1!B9,"")</f>
        <v/>
      </c>
      <c r="D150" s="45" t="str">
        <f>IF(Tabelle1!B9&lt;&gt;0,"BIS : ","")</f>
        <v/>
      </c>
      <c r="E150" s="55" t="str">
        <f>IF(Tabelle1!B9&lt;&gt;0,IF(Tabelle1!C9&gt;0,Tabelle1!C9,"WANN ?? "),"")</f>
        <v/>
      </c>
      <c r="F150" s="41"/>
      <c r="G150" s="65"/>
    </row>
    <row r="151" spans="1:7" ht="17.100000000000001" hidden="1" customHeight="1">
      <c r="A151" s="41"/>
      <c r="B151" s="41"/>
      <c r="C151" s="41"/>
      <c r="D151" s="41"/>
      <c r="E151" s="41"/>
      <c r="F151" s="41"/>
      <c r="G151" s="65"/>
    </row>
    <row r="152" spans="1:7" ht="17.100000000000001" hidden="1" customHeight="1">
      <c r="A152" s="40"/>
      <c r="B152" s="40"/>
      <c r="C152" s="40"/>
      <c r="D152" s="40"/>
      <c r="E152" s="40"/>
      <c r="F152" s="40"/>
      <c r="G152" s="65"/>
    </row>
    <row r="153" spans="1:7" ht="17.100000000000001" hidden="1" customHeight="1">
      <c r="A153" s="45" t="str">
        <f>IF(Tabelle1!F9&lt;&gt;"nesp",IF(Tabelle1!F9&lt;&gt;"","Kaffee : ",""),IF(ISTEXT(Tabelle1!F9),"Nespresso"," "))</f>
        <v/>
      </c>
      <c r="B153" s="52" t="str">
        <f>IF(AND(Tabelle1!B9&gt;0,Tabelle1!F9&lt;&gt;"nesp"),IF(Tabelle1!F9&lt;&gt;0,Tabelle1!F9," "),"")</f>
        <v/>
      </c>
      <c r="C153" s="45" t="str">
        <f>IF(Tabelle1!G9&gt;0,"Tee : "," ")</f>
        <v xml:space="preserve"> </v>
      </c>
      <c r="D153" s="54" t="str">
        <f>IF(Tabelle1!B9&gt;0,IF(Tabelle1!G9&gt;0,Tabelle1!G9,""),"")</f>
        <v/>
      </c>
      <c r="E153" s="45"/>
      <c r="F153" s="52"/>
      <c r="G153" s="65"/>
    </row>
    <row r="154" spans="1:7" ht="17.100000000000001" hidden="1" customHeight="1">
      <c r="A154" s="41"/>
      <c r="B154" s="41"/>
      <c r="C154" s="41"/>
      <c r="D154" s="41"/>
      <c r="E154" s="41"/>
      <c r="F154" s="41"/>
      <c r="G154" s="65"/>
    </row>
    <row r="155" spans="1:7" ht="17.100000000000001" hidden="1" customHeight="1">
      <c r="A155" s="40"/>
      <c r="B155" s="40"/>
      <c r="C155" s="40"/>
      <c r="D155" s="40"/>
      <c r="E155" s="40"/>
      <c r="F155" s="40"/>
      <c r="G155" s="65"/>
    </row>
    <row r="156" spans="1:7" ht="17.100000000000001" hidden="1" customHeight="1">
      <c r="A156" s="45" t="str">
        <f>IF(OR(Tabelle1!H9&gt;0,Tabelle1!I9&gt;0,Tabelle1!J9&gt;0,Tabelle1!K9&gt;0,Tabelle1!H10&gt;0,Tabelle1!I10&gt;0,Tabelle1!J10&gt;0,Tabelle1!K10&gt;0),"Getränke :","")</f>
        <v/>
      </c>
      <c r="B156" s="57" t="str">
        <f>IF(Tabelle1!B9&lt;&gt;0,IF(Tabelle1!H9&gt;0,Tabelle1!H9,""),"")</f>
        <v/>
      </c>
      <c r="C156" s="56" t="str">
        <f>IF(Tabelle1!B9&lt;&gt;0,IF(Tabelle1!I9&gt;0,IF(Tabelle1!I9="DIV","",Tabelle1!I9),""),"")</f>
        <v/>
      </c>
      <c r="D156" s="57" t="str">
        <f>IF(Tabelle1!B9&lt;&gt;0,IF(Tabelle1!J9&gt;0,Tabelle1!J9,""),"")</f>
        <v/>
      </c>
      <c r="E156" s="56" t="str">
        <f>IF(Tabelle1!B9&lt;&gt;0,IF(Tabelle1!K9&gt;0,IF(Tabelle1!K9="DIV","",Tabelle1!K9),""),"")</f>
        <v/>
      </c>
      <c r="F156" s="41"/>
      <c r="G156" s="65"/>
    </row>
    <row r="157" spans="1:7" ht="17.100000000000001" hidden="1" customHeight="1">
      <c r="A157" s="41"/>
      <c r="B157" s="57" t="str">
        <f>IF(Tabelle1!B9&lt;&gt;0,IF(Tabelle1!H10&gt;0,Tabelle1!H10,""),"")</f>
        <v/>
      </c>
      <c r="C157" s="56" t="str">
        <f>IF(Tabelle1!B9&lt;&gt;0,IF(Tabelle1!I10&gt;0,IF(Tabelle1!I10="DIV","",Tabelle1!I10),""),"")</f>
        <v/>
      </c>
      <c r="D157" s="57" t="str">
        <f>IF(Tabelle1!B9&lt;&gt;0,IF(Tabelle1!J10&gt;0,Tabelle1!J10,""),"")</f>
        <v/>
      </c>
      <c r="E157" s="56" t="str">
        <f>IF(Tabelle1!B9&lt;&gt;0,IF(Tabelle1!K10&gt;0,IF(Tabelle1!K10="DIV","",Tabelle1!K10),""),"")</f>
        <v/>
      </c>
      <c r="F157" s="41"/>
      <c r="G157" s="65"/>
    </row>
    <row r="158" spans="1:7" ht="17.100000000000001" hidden="1" customHeight="1">
      <c r="A158" s="41"/>
      <c r="B158" s="41"/>
      <c r="C158" s="41"/>
      <c r="D158" s="41"/>
      <c r="E158" s="41"/>
      <c r="F158" s="41"/>
      <c r="G158" s="65"/>
    </row>
    <row r="159" spans="1:7" ht="17.100000000000001" hidden="1" customHeight="1">
      <c r="A159" s="40"/>
      <c r="B159" s="40"/>
      <c r="C159" s="40"/>
      <c r="D159" s="40"/>
      <c r="E159" s="40"/>
      <c r="F159" s="40"/>
      <c r="G159" s="65"/>
    </row>
    <row r="160" spans="1:7" ht="17.100000000000001" hidden="1" customHeight="1">
      <c r="A160" s="45" t="str">
        <f>IF(OR(Tabelle1!L9&gt;0,Tabelle1!M9&gt;0,Tabelle1!N9&gt;0,Tabelle1!O9&gt;0,Tabelle1!L10&gt;0,Tabelle1!M10&gt;0,Tabelle1!N10&gt;0,Tabelle1!O10&gt;0),"Backware : ","")</f>
        <v/>
      </c>
      <c r="B160" s="52" t="str">
        <f>IF(Tabelle1!B9&lt;&gt;0,IF(Tabelle1!L9&gt;0,Tabelle1!L9,""),"")</f>
        <v/>
      </c>
      <c r="C160" s="52" t="str">
        <f>IF(AND(Tabelle1!B9&lt;&gt;0,Tabelle1!M9&gt;0),Tabelle1!M9,"")</f>
        <v/>
      </c>
      <c r="D160" s="52"/>
      <c r="E160" s="52" t="str">
        <f>IF(Tabelle1!B9&lt;&gt;0,IF(Tabelle1!N9&gt;0,Tabelle1!N9,""),"")</f>
        <v/>
      </c>
      <c r="F160" s="52" t="str">
        <f>IF(AND(Tabelle1!B9&lt;&gt;0,Tabelle1!O9&gt;0),Tabelle1!O9,"")</f>
        <v/>
      </c>
      <c r="G160" s="65"/>
    </row>
    <row r="161" spans="1:7" ht="17.100000000000001" hidden="1" customHeight="1">
      <c r="A161" s="41"/>
      <c r="B161" s="52" t="str">
        <f>IF(Tabelle1!B9&lt;&gt;0,IF(Tabelle1!L10&gt;0,Tabelle1!L10,""),"")</f>
        <v/>
      </c>
      <c r="C161" s="54" t="str">
        <f>IF(AND(Tabelle1!B9&lt;&gt;0,Tabelle1!M10&gt;0),Tabelle1!M10,"")</f>
        <v/>
      </c>
      <c r="D161" s="52"/>
      <c r="E161" s="52" t="str">
        <f>IF(Tabelle1!B9&lt;&gt;0,IF(Tabelle1!N10&gt;0,Tabelle1!N10,""),"")</f>
        <v/>
      </c>
      <c r="F161" s="52" t="str">
        <f>IF(AND(Tabelle1!B9&lt;&gt;0,Tabelle1!O10&gt;0),Tabelle1!O10,"")</f>
        <v/>
      </c>
      <c r="G161" s="65"/>
    </row>
    <row r="162" spans="1:7" ht="17.100000000000001" hidden="1" customHeight="1">
      <c r="A162" s="41"/>
      <c r="B162" s="41"/>
      <c r="C162" s="41"/>
      <c r="D162" s="41"/>
      <c r="E162" s="41"/>
      <c r="F162" s="41"/>
      <c r="G162" s="65"/>
    </row>
    <row r="163" spans="1:7" ht="17.100000000000001" hidden="1" customHeight="1">
      <c r="A163" s="40"/>
      <c r="B163" s="40"/>
      <c r="C163" s="40"/>
      <c r="D163" s="40"/>
      <c r="E163" s="40"/>
      <c r="F163" s="40"/>
      <c r="G163" s="65"/>
    </row>
    <row r="164" spans="1:7" ht="17.100000000000001" hidden="1" customHeight="1">
      <c r="A164" s="45" t="str">
        <f>IF(Tabelle1!P9=TRUE,"Früchte : ","")</f>
        <v/>
      </c>
      <c r="B164" s="52" t="str">
        <f>IF(Tabelle1!P9=TRUE,"C.a. " &amp; ROUNDUP(Tabelle1!V9*1.5,0),"")</f>
        <v/>
      </c>
      <c r="C164" s="41"/>
      <c r="D164" s="45" t="str">
        <f>IF(AND(Tabelle1!B9&lt;&gt;"",Tabelle1!U9&lt;&gt;""),"Diverse : ","")</f>
        <v/>
      </c>
      <c r="E164" s="52" t="str">
        <f>IF(AND(Tabelle1!B9&lt;&gt;"",Tabelle1!U9&lt;&gt;""),Tabelle1!U9,"")</f>
        <v/>
      </c>
      <c r="F164" s="41"/>
      <c r="G164" s="65"/>
    </row>
    <row r="165" spans="1:7" ht="17.100000000000001" hidden="1" customHeight="1">
      <c r="A165" s="41"/>
      <c r="B165" s="41"/>
      <c r="C165" s="41"/>
      <c r="D165" s="41"/>
      <c r="E165" s="41"/>
      <c r="F165" s="41"/>
      <c r="G165" s="65"/>
    </row>
    <row r="166" spans="1:7" ht="17.100000000000001" hidden="1" customHeight="1">
      <c r="A166" s="41"/>
      <c r="B166" s="41"/>
      <c r="C166" s="41"/>
      <c r="D166" s="41"/>
      <c r="E166" s="41"/>
      <c r="F166" s="41"/>
      <c r="G166" s="65"/>
    </row>
    <row r="167" spans="1:7" ht="17.100000000000001" hidden="1" customHeight="1">
      <c r="A167" s="41"/>
      <c r="B167" s="41"/>
      <c r="C167" s="41"/>
      <c r="D167" s="40"/>
      <c r="E167" s="41"/>
      <c r="F167" s="41"/>
      <c r="G167" s="65"/>
    </row>
    <row r="168" spans="1:7" ht="17.100000000000001" hidden="1" customHeight="1">
      <c r="A168" s="41"/>
      <c r="B168" s="41"/>
      <c r="C168" s="41"/>
      <c r="D168" s="40"/>
      <c r="E168" s="41"/>
      <c r="F168" s="41"/>
      <c r="G168" s="65"/>
    </row>
    <row r="169" spans="1:7" ht="17.100000000000001" hidden="1" customHeight="1">
      <c r="A169" s="40"/>
      <c r="B169" s="41"/>
      <c r="C169" s="41"/>
      <c r="D169" s="58" t="str">
        <f>IF(AND(Tabelle1!B9&lt;0.44,Tabelle1!Q9=TRUE),"SANDWICH   KALTE   KÜCHE    FRÜH  ABHOLEN !!!","")</f>
        <v/>
      </c>
      <c r="E169" s="41"/>
      <c r="F169" s="41"/>
      <c r="G169" s="65"/>
    </row>
    <row r="170" spans="1:7" ht="17.100000000000001" hidden="1" customHeight="1">
      <c r="A170" s="41"/>
      <c r="B170" s="41"/>
      <c r="C170" s="41"/>
      <c r="D170" s="46"/>
      <c r="E170" s="41"/>
      <c r="F170" s="41"/>
      <c r="G170" s="65"/>
    </row>
    <row r="171" spans="1:7" ht="17.100000000000001" hidden="1" customHeight="1">
      <c r="A171" s="41"/>
      <c r="B171" s="41"/>
      <c r="C171" s="41"/>
      <c r="D171" s="40"/>
      <c r="E171" s="41"/>
      <c r="F171" s="41"/>
      <c r="G171" s="65"/>
    </row>
    <row r="172" spans="1:7" ht="17.100000000000001" hidden="1" customHeight="1">
      <c r="A172" s="41"/>
      <c r="B172" s="41"/>
      <c r="C172" s="41"/>
      <c r="D172" s="40"/>
      <c r="E172" s="41"/>
      <c r="F172" s="41"/>
      <c r="G172" s="65"/>
    </row>
    <row r="173" spans="1:7" ht="17.100000000000001" hidden="1" customHeight="1">
      <c r="A173" s="41"/>
      <c r="B173" s="41"/>
      <c r="C173" s="41"/>
      <c r="D173" s="58" t="str">
        <f>IF(AND(Tabelle1!B9&gt;=0.44,Tabelle1!Q9=TRUE),"Kaltes  lunch um 10h30  im Catering  abholen !","")</f>
        <v/>
      </c>
      <c r="E173" s="41"/>
      <c r="F173" s="41"/>
      <c r="G173" s="65"/>
    </row>
    <row r="174" spans="1:7" ht="17.100000000000001" hidden="1" customHeight="1">
      <c r="A174" s="41"/>
      <c r="B174" s="41"/>
      <c r="C174" s="41"/>
      <c r="D174" s="46"/>
      <c r="E174" s="41"/>
      <c r="F174" s="41"/>
      <c r="G174" s="65"/>
    </row>
    <row r="175" spans="1:7" ht="17.100000000000001" hidden="1" customHeight="1">
      <c r="A175" s="41"/>
      <c r="B175" s="41"/>
      <c r="C175" s="41"/>
      <c r="D175" s="40"/>
      <c r="E175" s="41"/>
      <c r="F175" s="41"/>
      <c r="G175" s="65"/>
    </row>
    <row r="176" spans="1:7" ht="17.100000000000001" hidden="1" customHeight="1">
      <c r="A176" s="41"/>
      <c r="B176" s="41"/>
      <c r="C176" s="41"/>
      <c r="D176" s="40"/>
      <c r="E176" s="41"/>
      <c r="F176" s="41"/>
      <c r="G176" s="65"/>
    </row>
    <row r="177" spans="1:7" ht="17.100000000000001" hidden="1" customHeight="1">
      <c r="A177" s="41"/>
      <c r="B177" s="41"/>
      <c r="C177" s="41"/>
      <c r="D177" s="58" t="str">
        <f>IF(Tabelle1!R9&lt;&gt;"","Warmes  lunch um  "&amp;HOUR(Tabelle1!R9)&amp; "h"&amp; IF(MINUTE(Tabelle1!R9)&gt;0,MINUTE(Tabelle1!R9),"")  &amp;  "  in  die  Warme Küche !","")</f>
        <v/>
      </c>
      <c r="E177" s="41"/>
      <c r="F177" s="41"/>
      <c r="G177" s="65"/>
    </row>
    <row r="178" spans="1:7" ht="17.100000000000001" hidden="1" customHeight="1">
      <c r="A178" s="41"/>
      <c r="B178" s="41"/>
      <c r="C178" s="41"/>
      <c r="D178" s="46"/>
      <c r="E178" s="41"/>
      <c r="F178" s="41"/>
      <c r="G178" s="65"/>
    </row>
    <row r="179" spans="1:7" ht="17.100000000000001" hidden="1" customHeight="1">
      <c r="A179" s="41"/>
      <c r="B179" s="41"/>
      <c r="C179" s="41"/>
      <c r="D179" s="40"/>
      <c r="E179" s="41"/>
      <c r="F179" s="41"/>
      <c r="G179" s="65"/>
    </row>
    <row r="180" spans="1:7" ht="17.100000000000001" hidden="1" customHeight="1">
      <c r="A180" s="40"/>
      <c r="B180" s="40"/>
      <c r="C180" s="40"/>
      <c r="D180" s="40"/>
      <c r="E180" s="40"/>
      <c r="F180" s="40"/>
      <c r="G180" s="65"/>
    </row>
    <row r="181" spans="1:7" ht="17.100000000000001" hidden="1" customHeight="1">
      <c r="A181" s="40"/>
      <c r="B181" s="40"/>
      <c r="C181" s="40"/>
      <c r="D181" s="58" t="str">
        <f>IF(Tabelle1!S9=TRUE,"Kalte  ware  um  9h00  Küche Dir. !","")</f>
        <v/>
      </c>
      <c r="E181" s="40"/>
      <c r="F181" s="40"/>
      <c r="G181" s="65"/>
    </row>
    <row r="182" spans="1:7" ht="17.100000000000001" hidden="1" customHeight="1">
      <c r="A182" s="40"/>
      <c r="B182" s="40"/>
      <c r="C182" s="40"/>
      <c r="D182" s="46"/>
      <c r="E182" s="40"/>
      <c r="F182" s="40"/>
      <c r="G182" s="65"/>
    </row>
    <row r="183" spans="1:7" ht="17.100000000000001" hidden="1" customHeight="1">
      <c r="A183" s="40"/>
      <c r="B183" s="40"/>
      <c r="C183" s="40"/>
      <c r="D183" s="40"/>
      <c r="E183" s="40"/>
      <c r="F183" s="40"/>
      <c r="G183" s="65"/>
    </row>
    <row r="184" spans="1:7" ht="17.100000000000001" hidden="1" customHeight="1">
      <c r="A184" s="40"/>
      <c r="B184" s="40"/>
      <c r="C184" s="40"/>
      <c r="D184" s="40"/>
      <c r="E184" s="40"/>
      <c r="F184" s="40"/>
      <c r="G184" s="65"/>
    </row>
    <row r="185" spans="1:7" ht="17.100000000000001" hidden="1" customHeight="1">
      <c r="A185" s="40"/>
      <c r="B185" s="40"/>
      <c r="C185" s="40"/>
      <c r="D185" s="58" t="str">
        <f>IF(Tabelle1!T9&lt;&gt;"","Warmes  lunch um  "&amp;HOUR(Tabelle1!T9)&amp; "h"&amp; IF(MINUTE(Tabelle1!T9)&gt;0,MINUTE(Tabelle1!T9),"")  &amp; "  Küche Dir. !","")</f>
        <v/>
      </c>
      <c r="E185" s="40"/>
      <c r="F185" s="40"/>
      <c r="G185" s="65"/>
    </row>
    <row r="186" spans="1:7" ht="17.100000000000001" hidden="1" customHeight="1">
      <c r="A186" s="40"/>
      <c r="B186" s="40"/>
      <c r="C186" s="40"/>
      <c r="D186" s="40"/>
      <c r="E186" s="40"/>
      <c r="F186" s="40"/>
      <c r="G186" s="65"/>
    </row>
    <row r="187" spans="1:7" ht="17.100000000000001" hidden="1" customHeight="1">
      <c r="A187" s="40"/>
      <c r="B187" s="40"/>
      <c r="C187" s="40"/>
      <c r="D187" s="40"/>
      <c r="E187" s="40"/>
      <c r="F187" s="40"/>
      <c r="G187" s="65"/>
    </row>
    <row r="188" spans="1:7" ht="17.100000000000001" hidden="1" customHeight="1">
      <c r="A188" s="40"/>
      <c r="B188" s="40"/>
      <c r="C188" s="40"/>
      <c r="D188" s="40"/>
      <c r="E188" s="40"/>
      <c r="F188" s="40"/>
      <c r="G188" s="65"/>
    </row>
    <row r="189" spans="1:7" ht="17.100000000000001" hidden="1" customHeight="1">
      <c r="A189" s="40"/>
      <c r="B189" s="40"/>
      <c r="C189" s="40"/>
      <c r="D189" s="40"/>
      <c r="E189" s="40"/>
      <c r="F189" s="40"/>
      <c r="G189" s="65"/>
    </row>
    <row r="190" spans="1:7" ht="17.100000000000001" hidden="1" customHeight="1">
      <c r="A190" s="40"/>
      <c r="B190" s="40"/>
      <c r="C190" s="40"/>
      <c r="D190" s="40"/>
      <c r="E190" s="40"/>
      <c r="F190" s="40"/>
      <c r="G190" s="65"/>
    </row>
    <row r="191" spans="1:7" ht="17.100000000000001" hidden="1" customHeight="1">
      <c r="A191" s="40"/>
      <c r="B191" s="40"/>
      <c r="C191" s="40"/>
      <c r="D191" s="40"/>
      <c r="E191" s="40"/>
      <c r="F191" s="40"/>
      <c r="G191" s="65"/>
    </row>
    <row r="192" spans="1:7" ht="17.100000000000001" hidden="1" customHeight="1">
      <c r="A192" s="40"/>
      <c r="B192" s="40"/>
      <c r="C192" s="40"/>
      <c r="D192" s="40"/>
      <c r="E192" s="40"/>
      <c r="F192" s="40"/>
      <c r="G192" s="65"/>
    </row>
    <row r="193" spans="1:7" ht="17.100000000000001" hidden="1" customHeight="1">
      <c r="A193" s="37"/>
      <c r="B193" s="40"/>
      <c r="C193" s="40"/>
      <c r="D193" s="40"/>
      <c r="E193" s="40"/>
      <c r="F193" s="40"/>
      <c r="G193" s="65"/>
    </row>
    <row r="194" spans="1:7" ht="17.100000000000001" customHeight="1">
      <c r="A194" s="44"/>
      <c r="B194" s="51" t="str">
        <f>IF(Tabelle1!B11&lt;&gt;0,IF(Tabelle1!D11&gt;0,Tabelle1!D11,"WO ?? "),"")</f>
        <v>ff</v>
      </c>
      <c r="C194" s="42"/>
      <c r="D194" s="41"/>
      <c r="E194" s="45"/>
      <c r="F194" s="43"/>
      <c r="G194" s="65" t="str">
        <f>IF(AND(B194="",B196="",F196="",C198="",E198="",B201="",D201="",B204="",C204="",D204="",E204="",B205="",C205="",D205="",E205="",B208="",C208="",E208="",F208="",B209="",C209="",E209="",F209="",B212="",E212="",D217="",D221="",D225="",D229="",D233=""),"X","")</f>
        <v/>
      </c>
    </row>
    <row r="195" spans="1:7" ht="17.100000000000001" customHeight="1">
      <c r="A195" s="41"/>
      <c r="B195" s="51"/>
      <c r="C195" s="41"/>
      <c r="D195" s="41"/>
      <c r="E195" s="41"/>
      <c r="F195" s="41"/>
      <c r="G195" s="65"/>
    </row>
    <row r="196" spans="1:7" ht="17.100000000000001" customHeight="1">
      <c r="A196" s="45" t="str">
        <f>IF(AND(Tabelle1!B11&gt;0,Tabelle1!E11&gt;0),"Name :"," ")</f>
        <v>Name :</v>
      </c>
      <c r="B196" s="52" t="str">
        <f>IF(AND(Tabelle1!B11&gt;0,Tabelle1!E11&gt;0),Tabelle1!E11,IF(NOT(ISBLANK(Tabelle1!B11)),"WER ??",""))</f>
        <v>hdeht</v>
      </c>
      <c r="C196" s="41"/>
      <c r="D196" s="41"/>
      <c r="E196" s="45" t="str">
        <f>IF(AND(Tabelle1!B11&gt;0,Tabelle1!V11&gt;0),"PX :"," ")</f>
        <v>PX :</v>
      </c>
      <c r="F196" s="54">
        <f>IF(AND(Tabelle1!B11&gt;0,Tabelle1!V11&gt;0),Tabelle1!V11,"")</f>
        <v>25</v>
      </c>
      <c r="G196" s="65"/>
    </row>
    <row r="197" spans="1:7" ht="17.100000000000001" customHeight="1">
      <c r="A197" s="41"/>
      <c r="B197" s="51"/>
      <c r="C197" s="41"/>
      <c r="D197" s="41"/>
      <c r="E197" s="41"/>
      <c r="F197" s="41"/>
      <c r="G197" s="65"/>
    </row>
    <row r="198" spans="1:7" ht="17.100000000000001" customHeight="1">
      <c r="A198" s="41"/>
      <c r="B198" s="45" t="str">
        <f>IF(Tabelle1!B11&lt;&gt;0,"Von : "," ")</f>
        <v xml:space="preserve">Von : </v>
      </c>
      <c r="C198" s="55">
        <f>IF(Tabelle1!B11&lt;&gt;0,Tabelle1!B11,"")</f>
        <v>0.42708333333333331</v>
      </c>
      <c r="D198" s="45" t="str">
        <f>IF(Tabelle1!B11&lt;&gt;0,"BIS : ","")</f>
        <v xml:space="preserve">BIS : </v>
      </c>
      <c r="E198" s="55" t="str">
        <f>IF(Tabelle1!B11&lt;&gt;0,IF(Tabelle1!C11&gt;0,Tabelle1!C11,"WANN ?? "),"")</f>
        <v xml:space="preserve">WANN ?? </v>
      </c>
      <c r="F198" s="41"/>
      <c r="G198" s="65"/>
    </row>
    <row r="199" spans="1:7" ht="17.100000000000001" customHeight="1">
      <c r="A199" s="41"/>
      <c r="B199" s="41"/>
      <c r="C199" s="41"/>
      <c r="D199" s="41"/>
      <c r="E199" s="41"/>
      <c r="F199" s="41"/>
      <c r="G199" s="65"/>
    </row>
    <row r="200" spans="1:7" ht="17.100000000000001" customHeight="1">
      <c r="A200" s="40"/>
      <c r="B200" s="40"/>
      <c r="C200" s="40"/>
      <c r="D200" s="40"/>
      <c r="E200" s="40"/>
      <c r="F200" s="40"/>
      <c r="G200" s="65"/>
    </row>
    <row r="201" spans="1:7" ht="17.100000000000001" customHeight="1">
      <c r="A201" s="45" t="str">
        <f>IF(Tabelle1!F11&lt;&gt;"nesp",IF(Tabelle1!F11&lt;&gt;"","Kaffee : ",""),IF(ISTEXT(Tabelle1!F11),"Nespresso"," "))</f>
        <v/>
      </c>
      <c r="B201" s="52" t="str">
        <f>IF(AND(Tabelle1!B11&gt;0,Tabelle1!F11&lt;&gt;"nesp"),IF(Tabelle1!F11&lt;&gt;0,Tabelle1!F11," "),"")</f>
        <v xml:space="preserve"> </v>
      </c>
      <c r="C201" s="45" t="str">
        <f>IF(Tabelle1!G11&gt;0,"Tee : "," ")</f>
        <v xml:space="preserve"> </v>
      </c>
      <c r="D201" s="54" t="str">
        <f>IF(Tabelle1!B11&gt;0,IF(Tabelle1!G11&gt;0,Tabelle1!G11,""),"")</f>
        <v/>
      </c>
      <c r="E201" s="45"/>
      <c r="F201" s="52"/>
      <c r="G201" s="65"/>
    </row>
    <row r="202" spans="1:7" ht="17.100000000000001" customHeight="1">
      <c r="A202" s="41"/>
      <c r="B202" s="41"/>
      <c r="C202" s="41"/>
      <c r="D202" s="41"/>
      <c r="E202" s="41"/>
      <c r="F202" s="41"/>
      <c r="G202" s="65"/>
    </row>
    <row r="203" spans="1:7" ht="17.100000000000001" customHeight="1">
      <c r="A203" s="40"/>
      <c r="B203" s="40"/>
      <c r="C203" s="40"/>
      <c r="D203" s="40"/>
      <c r="E203" s="40"/>
      <c r="F203" s="40"/>
      <c r="G203" s="65"/>
    </row>
    <row r="204" spans="1:7" ht="17.100000000000001" customHeight="1">
      <c r="A204" s="45" t="str">
        <f>IF(OR(Tabelle1!H11&gt;0,Tabelle1!I11&gt;0,Tabelle1!J11&gt;0,Tabelle1!K11&gt;0,Tabelle1!H12&gt;0,Tabelle1!I12&gt;0,Tabelle1!J12&gt;0,Tabelle1!K12&gt;0),"Getränke :","")</f>
        <v/>
      </c>
      <c r="B204" s="57" t="str">
        <f>IF(Tabelle1!B11&lt;&gt;0,IF(Tabelle1!H11&gt;0,Tabelle1!H11,""),"")</f>
        <v/>
      </c>
      <c r="C204" s="56" t="str">
        <f>IF(Tabelle1!B11&lt;&gt;0,IF(Tabelle1!I11&gt;0,IF(Tabelle1!I11="DIV","",Tabelle1!I11),""),"")</f>
        <v/>
      </c>
      <c r="D204" s="57" t="str">
        <f>IF(Tabelle1!B11&lt;&gt;0,IF(Tabelle1!J11&gt;0,Tabelle1!J11,""),"")</f>
        <v/>
      </c>
      <c r="E204" s="56" t="str">
        <f>IF(Tabelle1!B11&lt;&gt;0,IF(Tabelle1!K11&gt;0,IF(Tabelle1!K11="DIV","",Tabelle1!K11),""),"")</f>
        <v/>
      </c>
      <c r="F204" s="41"/>
      <c r="G204" s="65"/>
    </row>
    <row r="205" spans="1:7" ht="17.100000000000001" customHeight="1">
      <c r="A205" s="41"/>
      <c r="B205" s="57" t="str">
        <f>IF(Tabelle1!B11&lt;&gt;0,IF(Tabelle1!H12&gt;0,Tabelle1!H12,""),"")</f>
        <v/>
      </c>
      <c r="C205" s="56" t="str">
        <f>IF(Tabelle1!B11&lt;&gt;0,IF(Tabelle1!I12&gt;0,IF(Tabelle1!I12="DIV","",Tabelle1!I12),""),"")</f>
        <v/>
      </c>
      <c r="D205" s="57" t="str">
        <f>IF(Tabelle1!B11&lt;&gt;0,IF(Tabelle1!J12&gt;0,Tabelle1!J12,""),"")</f>
        <v/>
      </c>
      <c r="E205" s="56" t="str">
        <f>IF(Tabelle1!B11&lt;&gt;0,IF(Tabelle1!K12&gt;0,IF(Tabelle1!K12="DIV","",Tabelle1!K12),""),"")</f>
        <v/>
      </c>
      <c r="F205" s="41"/>
      <c r="G205" s="65"/>
    </row>
    <row r="206" spans="1:7" ht="17.100000000000001" customHeight="1">
      <c r="A206" s="41"/>
      <c r="B206" s="41"/>
      <c r="C206" s="41"/>
      <c r="D206" s="41"/>
      <c r="E206" s="41"/>
      <c r="F206" s="41"/>
      <c r="G206" s="65"/>
    </row>
    <row r="207" spans="1:7" ht="17.100000000000001" customHeight="1">
      <c r="A207" s="40"/>
      <c r="B207" s="40"/>
      <c r="C207" s="40"/>
      <c r="D207" s="40"/>
      <c r="E207" s="40"/>
      <c r="F207" s="40"/>
      <c r="G207" s="65"/>
    </row>
    <row r="208" spans="1:7" ht="17.100000000000001" customHeight="1">
      <c r="A208" s="45" t="str">
        <f>IF(OR(Tabelle1!L11&gt;0,Tabelle1!M11&gt;0,Tabelle1!N11&gt;0,Tabelle1!O11&gt;0,Tabelle1!L12&gt;0,Tabelle1!M12&gt;0,Tabelle1!N12&gt;0,Tabelle1!O12&gt;0),"Backware : ","")</f>
        <v/>
      </c>
      <c r="B208" s="52" t="str">
        <f>IF(Tabelle1!B11&lt;&gt;0,IF(Tabelle1!L11&gt;0,Tabelle1!L11,""),"")</f>
        <v/>
      </c>
      <c r="C208" s="52" t="str">
        <f>IF(AND(Tabelle1!B11&lt;&gt;0,Tabelle1!M11&gt;0),Tabelle1!M11,"")</f>
        <v/>
      </c>
      <c r="D208" s="52"/>
      <c r="E208" s="52" t="str">
        <f>IF(Tabelle1!B11&lt;&gt;0,IF(Tabelle1!N11&gt;0,Tabelle1!N11,""),"")</f>
        <v/>
      </c>
      <c r="F208" s="52" t="str">
        <f>IF(AND(Tabelle1!B11&lt;&gt;0,Tabelle1!O11&gt;0),Tabelle1!O11,"")</f>
        <v/>
      </c>
      <c r="G208" s="65"/>
    </row>
    <row r="209" spans="1:7" ht="17.100000000000001" customHeight="1">
      <c r="A209" s="41"/>
      <c r="B209" s="52" t="str">
        <f>IF(Tabelle1!B11&lt;&gt;0,IF(Tabelle1!L12&gt;0,Tabelle1!L12,""),"")</f>
        <v/>
      </c>
      <c r="C209" s="54" t="str">
        <f>IF(AND(Tabelle1!B11&lt;&gt;0,Tabelle1!M12&gt;0),Tabelle1!M12,"")</f>
        <v/>
      </c>
      <c r="D209" s="52"/>
      <c r="E209" s="52" t="str">
        <f>IF(Tabelle1!B11&lt;&gt;0,IF(Tabelle1!N12&gt;0,Tabelle1!N12,""),"")</f>
        <v/>
      </c>
      <c r="F209" s="52" t="str">
        <f>IF(AND(Tabelle1!B11&lt;&gt;0,Tabelle1!O12&gt;0),Tabelle1!O12,"")</f>
        <v/>
      </c>
      <c r="G209" s="65"/>
    </row>
    <row r="210" spans="1:7" ht="17.100000000000001" customHeight="1">
      <c r="A210" s="41"/>
      <c r="B210" s="41"/>
      <c r="C210" s="41"/>
      <c r="D210" s="41"/>
      <c r="E210" s="41"/>
      <c r="F210" s="41"/>
      <c r="G210" s="65"/>
    </row>
    <row r="211" spans="1:7" ht="17.100000000000001" customHeight="1">
      <c r="A211" s="40"/>
      <c r="B211" s="40"/>
      <c r="C211" s="40"/>
      <c r="D211" s="40"/>
      <c r="E211" s="40"/>
      <c r="F211" s="40"/>
      <c r="G211" s="65"/>
    </row>
    <row r="212" spans="1:7" ht="17.100000000000001" customHeight="1">
      <c r="A212" s="45" t="str">
        <f>IF(Tabelle1!P11=TRUE,"Früchte : ","")</f>
        <v/>
      </c>
      <c r="B212" s="52" t="str">
        <f>IF(Tabelle1!P11=TRUE,"C.a. " &amp; ROUNDUP(Tabelle1!V11*1.5,0),"")</f>
        <v/>
      </c>
      <c r="C212" s="41"/>
      <c r="D212" s="45" t="str">
        <f>IF(AND(Tabelle1!B11&lt;&gt;"",Tabelle1!U11&lt;&gt;""),"Diverse : ","")</f>
        <v/>
      </c>
      <c r="E212" s="52" t="str">
        <f>IF(AND(Tabelle1!B11&lt;&gt;"",Tabelle1!U11&lt;&gt;""),Tabelle1!U11,"")</f>
        <v/>
      </c>
      <c r="F212" s="41"/>
      <c r="G212" s="65"/>
    </row>
    <row r="213" spans="1:7" ht="17.100000000000001" customHeight="1">
      <c r="A213" s="41"/>
      <c r="B213" s="41"/>
      <c r="C213" s="41"/>
      <c r="D213" s="41"/>
      <c r="E213" s="41"/>
      <c r="F213" s="41"/>
      <c r="G213" s="65"/>
    </row>
    <row r="214" spans="1:7" ht="17.100000000000001" customHeight="1">
      <c r="A214" s="41"/>
      <c r="B214" s="41"/>
      <c r="C214" s="41"/>
      <c r="D214" s="41"/>
      <c r="E214" s="41"/>
      <c r="F214" s="41"/>
      <c r="G214" s="65"/>
    </row>
    <row r="215" spans="1:7" ht="17.100000000000001" customHeight="1">
      <c r="A215" s="41"/>
      <c r="B215" s="41"/>
      <c r="C215" s="41"/>
      <c r="D215" s="40"/>
      <c r="E215" s="41"/>
      <c r="F215" s="41"/>
      <c r="G215" s="65"/>
    </row>
    <row r="216" spans="1:7" ht="17.100000000000001" customHeight="1">
      <c r="A216" s="41"/>
      <c r="B216" s="41"/>
      <c r="C216" s="41"/>
      <c r="D216" s="40"/>
      <c r="E216" s="41"/>
      <c r="F216" s="41"/>
      <c r="G216" s="65"/>
    </row>
    <row r="217" spans="1:7" ht="17.100000000000001" customHeight="1">
      <c r="A217" s="40"/>
      <c r="B217" s="41"/>
      <c r="C217" s="41"/>
      <c r="D217" s="58" t="str">
        <f>IF(AND(Tabelle1!B11&lt;0.44,Tabelle1!Q11=TRUE),"SANDWICH   KALTE   KÜCHE    FRÜH  ABHOLEN !!!","")</f>
        <v/>
      </c>
      <c r="E217" s="41"/>
      <c r="F217" s="41"/>
      <c r="G217" s="65"/>
    </row>
    <row r="218" spans="1:7" ht="17.100000000000001" customHeight="1">
      <c r="A218" s="41"/>
      <c r="B218" s="41"/>
      <c r="C218" s="41"/>
      <c r="D218" s="46"/>
      <c r="E218" s="41"/>
      <c r="F218" s="41"/>
      <c r="G218" s="65"/>
    </row>
    <row r="219" spans="1:7" ht="17.100000000000001" customHeight="1">
      <c r="A219" s="41"/>
      <c r="B219" s="41"/>
      <c r="C219" s="41"/>
      <c r="D219" s="40"/>
      <c r="E219" s="41"/>
      <c r="F219" s="41"/>
      <c r="G219" s="65"/>
    </row>
    <row r="220" spans="1:7" ht="17.100000000000001" customHeight="1">
      <c r="A220" s="41"/>
      <c r="B220" s="41"/>
      <c r="C220" s="41"/>
      <c r="D220" s="40"/>
      <c r="E220" s="41"/>
      <c r="F220" s="41"/>
      <c r="G220" s="65"/>
    </row>
    <row r="221" spans="1:7" ht="17.100000000000001" customHeight="1">
      <c r="A221" s="41"/>
      <c r="B221" s="41"/>
      <c r="C221" s="41"/>
      <c r="D221" s="58" t="str">
        <f>IF(AND(Tabelle1!B11&gt;=0.44,Tabelle1!Q11=TRUE),"Kaltes  lunch um 10h30  im Catering  abholen !","")</f>
        <v/>
      </c>
      <c r="E221" s="41"/>
      <c r="F221" s="41"/>
      <c r="G221" s="65"/>
    </row>
    <row r="222" spans="1:7" ht="17.100000000000001" customHeight="1">
      <c r="A222" s="41"/>
      <c r="B222" s="41"/>
      <c r="C222" s="41"/>
      <c r="D222" s="46"/>
      <c r="E222" s="41"/>
      <c r="F222" s="41"/>
      <c r="G222" s="65"/>
    </row>
    <row r="223" spans="1:7" ht="17.100000000000001" customHeight="1">
      <c r="A223" s="41"/>
      <c r="B223" s="41"/>
      <c r="C223" s="41"/>
      <c r="D223" s="40"/>
      <c r="E223" s="41"/>
      <c r="F223" s="41"/>
      <c r="G223" s="65"/>
    </row>
    <row r="224" spans="1:7" ht="17.100000000000001" customHeight="1">
      <c r="A224" s="41"/>
      <c r="B224" s="41"/>
      <c r="C224" s="41"/>
      <c r="D224" s="40"/>
      <c r="E224" s="41"/>
      <c r="F224" s="41"/>
      <c r="G224" s="65"/>
    </row>
    <row r="225" spans="1:7" ht="17.100000000000001" customHeight="1">
      <c r="A225" s="41"/>
      <c r="B225" s="41"/>
      <c r="C225" s="41"/>
      <c r="D225" s="58" t="str">
        <f>IF(Tabelle1!R11&lt;&gt;"","Warmes  lunch um  "&amp;HOUR(Tabelle1!R11)&amp; "h"&amp; IF(MINUTE(Tabelle1!R11)&gt;0,MINUTE(Tabelle1!R11),"")  &amp;  "  in  die  Warme Küche !","")</f>
        <v/>
      </c>
      <c r="E225" s="41"/>
      <c r="F225" s="41"/>
      <c r="G225" s="65"/>
    </row>
    <row r="226" spans="1:7" ht="17.100000000000001" customHeight="1">
      <c r="A226" s="41"/>
      <c r="B226" s="41"/>
      <c r="C226" s="41"/>
      <c r="D226" s="46"/>
      <c r="E226" s="41"/>
      <c r="F226" s="41"/>
      <c r="G226" s="65"/>
    </row>
    <row r="227" spans="1:7" ht="17.100000000000001" customHeight="1">
      <c r="A227" s="41"/>
      <c r="B227" s="41"/>
      <c r="C227" s="41"/>
      <c r="D227" s="40"/>
      <c r="E227" s="41"/>
      <c r="F227" s="41"/>
      <c r="G227" s="65"/>
    </row>
    <row r="228" spans="1:7" ht="17.100000000000001" customHeight="1">
      <c r="A228" s="40"/>
      <c r="B228" s="40"/>
      <c r="C228" s="40"/>
      <c r="D228" s="40"/>
      <c r="E228" s="40"/>
      <c r="F228" s="40"/>
      <c r="G228" s="65"/>
    </row>
    <row r="229" spans="1:7" ht="17.100000000000001" customHeight="1">
      <c r="A229" s="40"/>
      <c r="B229" s="40"/>
      <c r="C229" s="40"/>
      <c r="D229" s="58" t="str">
        <f>IF(Tabelle1!S11=TRUE,"Kalte  ware  um  9h00  Küche Dir. !","")</f>
        <v>Kalte  ware  um  9h00  Küche Dir. !</v>
      </c>
      <c r="E229" s="40"/>
      <c r="F229" s="40"/>
      <c r="G229" s="65"/>
    </row>
    <row r="230" spans="1:7" ht="17.100000000000001" customHeight="1">
      <c r="A230" s="40"/>
      <c r="B230" s="40"/>
      <c r="C230" s="40"/>
      <c r="D230" s="46"/>
      <c r="E230" s="40"/>
      <c r="F230" s="40"/>
      <c r="G230" s="65"/>
    </row>
    <row r="231" spans="1:7" ht="17.100000000000001" customHeight="1">
      <c r="A231" s="40"/>
      <c r="B231" s="40"/>
      <c r="C231" s="40"/>
      <c r="D231" s="40"/>
      <c r="E231" s="40"/>
      <c r="F231" s="40"/>
      <c r="G231" s="65"/>
    </row>
    <row r="232" spans="1:7" ht="17.100000000000001" customHeight="1">
      <c r="A232" s="40"/>
      <c r="B232" s="40"/>
      <c r="C232" s="40"/>
      <c r="D232" s="40"/>
      <c r="E232" s="40"/>
      <c r="F232" s="40"/>
      <c r="G232" s="65"/>
    </row>
    <row r="233" spans="1:7" ht="17.100000000000001" customHeight="1">
      <c r="A233" s="40"/>
      <c r="B233" s="40"/>
      <c r="C233" s="40"/>
      <c r="D233" s="58" t="str">
        <f>IF(Tabelle1!T11&lt;&gt;"","Warmes  lunch um  "&amp;HOUR(Tabelle1!T11)&amp; "h"&amp; IF(MINUTE(Tabelle1!T11)&gt;0,MINUTE(Tabelle1!T11),"")  &amp; "  Küche Dir. !","")</f>
        <v>Warmes  lunch um  0h  Küche Dir. !</v>
      </c>
      <c r="E233" s="40"/>
      <c r="F233" s="40"/>
      <c r="G233" s="65"/>
    </row>
    <row r="234" spans="1:7" ht="17.100000000000001" customHeight="1">
      <c r="A234" s="40"/>
      <c r="B234" s="40"/>
      <c r="C234" s="40"/>
      <c r="D234" s="40"/>
      <c r="E234" s="40"/>
      <c r="F234" s="40"/>
      <c r="G234" s="65"/>
    </row>
    <row r="235" spans="1:7" ht="17.100000000000001" customHeight="1">
      <c r="A235" s="40"/>
      <c r="B235" s="40"/>
      <c r="C235" s="40"/>
      <c r="D235" s="40"/>
      <c r="E235" s="40"/>
      <c r="F235" s="40"/>
      <c r="G235" s="65"/>
    </row>
    <row r="236" spans="1:7" ht="17.100000000000001" customHeight="1">
      <c r="A236" s="40"/>
      <c r="B236" s="40"/>
      <c r="C236" s="40"/>
      <c r="D236" s="40"/>
      <c r="E236" s="40"/>
      <c r="F236" s="40"/>
      <c r="G236" s="65"/>
    </row>
    <row r="237" spans="1:7" ht="17.100000000000001" customHeight="1">
      <c r="A237" s="40"/>
      <c r="B237" s="40"/>
      <c r="C237" s="40"/>
      <c r="D237" s="40"/>
      <c r="E237" s="40"/>
      <c r="F237" s="40"/>
      <c r="G237" s="65"/>
    </row>
    <row r="238" spans="1:7" ht="17.100000000000001" customHeight="1">
      <c r="A238" s="40"/>
      <c r="B238" s="40"/>
      <c r="C238" s="40"/>
      <c r="D238" s="40"/>
      <c r="E238" s="40"/>
      <c r="F238" s="40"/>
      <c r="G238" s="65"/>
    </row>
    <row r="239" spans="1:7" ht="17.100000000000001" customHeight="1">
      <c r="A239" s="40"/>
      <c r="B239" s="40"/>
      <c r="C239" s="40"/>
      <c r="D239" s="40"/>
      <c r="E239" s="40"/>
      <c r="F239" s="40"/>
      <c r="G239" s="65"/>
    </row>
    <row r="240" spans="1:7" ht="17.100000000000001" customHeight="1">
      <c r="A240" s="40"/>
      <c r="B240" s="40"/>
      <c r="C240" s="40"/>
      <c r="D240" s="40"/>
      <c r="E240" s="40"/>
      <c r="F240" s="40"/>
      <c r="G240" s="65"/>
    </row>
    <row r="241" spans="1:7" ht="17.100000000000001" customHeight="1">
      <c r="A241" s="37"/>
      <c r="B241" s="40"/>
      <c r="C241" s="40"/>
      <c r="D241" s="40"/>
      <c r="E241" s="40"/>
      <c r="F241" s="40"/>
      <c r="G241" s="65"/>
    </row>
    <row r="242" spans="1:7" ht="17.100000000000001" customHeight="1">
      <c r="A242" s="44"/>
      <c r="B242" s="51" t="str">
        <f>IF(Tabelle1!B13&lt;&gt;0,IF(Tabelle1!D13&gt;0,Tabelle1!D13,"WO ?? "),"")</f>
        <v xml:space="preserve">WO ?? </v>
      </c>
      <c r="C242" s="42"/>
      <c r="D242" s="41"/>
      <c r="E242" s="45"/>
      <c r="F242" s="43"/>
      <c r="G242" s="65" t="str">
        <f>IF(AND(B242="",B244="",F244="",C246="",E246="",B249="",D249="",B252="",C252="",D252="",E252="",B253="",C253="",D253="",E253="",B256="",C256="",E256="",F256="",B257="",C257="",E257="",F257="",B260="",E260="",D265="",D269="",D273="",D277="",D281=""),"X","")</f>
        <v/>
      </c>
    </row>
    <row r="243" spans="1:7" ht="17.100000000000001" customHeight="1">
      <c r="A243" s="41"/>
      <c r="B243" s="51"/>
      <c r="C243" s="41"/>
      <c r="D243" s="41"/>
      <c r="E243" s="41"/>
      <c r="F243" s="41"/>
      <c r="G243" s="65"/>
    </row>
    <row r="244" spans="1:7" ht="17.100000000000001" customHeight="1">
      <c r="A244" s="45" t="str">
        <f>IF(AND(Tabelle1!B13&gt;0,Tabelle1!E13&gt;0),"Name :"," ")</f>
        <v>Name :</v>
      </c>
      <c r="B244" s="52" t="str">
        <f>IF(AND(Tabelle1!B13&gt;0,Tabelle1!E13&gt;0),Tabelle1!E13,IF(NOT(ISBLANK(Tabelle1!B13)),"WER ??",""))</f>
        <v>ghhffh</v>
      </c>
      <c r="C244" s="41"/>
      <c r="D244" s="41"/>
      <c r="E244" s="45" t="str">
        <f>IF(AND(Tabelle1!B13&gt;0,Tabelle1!V13&gt;0),"PX :"," ")</f>
        <v>PX :</v>
      </c>
      <c r="F244" s="54">
        <f>IF(AND(Tabelle1!B13&gt;0,Tabelle1!V13&gt;0),Tabelle1!V13,"")</f>
        <v>35</v>
      </c>
      <c r="G244" s="65"/>
    </row>
    <row r="245" spans="1:7" ht="17.100000000000001" customHeight="1">
      <c r="A245" s="41"/>
      <c r="B245" s="51"/>
      <c r="C245" s="41"/>
      <c r="D245" s="41"/>
      <c r="E245" s="41"/>
      <c r="F245" s="41"/>
      <c r="G245" s="65"/>
    </row>
    <row r="246" spans="1:7" ht="17.100000000000001" customHeight="1">
      <c r="A246" s="41"/>
      <c r="B246" s="45" t="str">
        <f>IF(Tabelle1!B13&lt;&gt;0,"Von : "," ")</f>
        <v xml:space="preserve">Von : </v>
      </c>
      <c r="C246" s="55">
        <f>IF(Tabelle1!B13&lt;&gt;0,Tabelle1!B13,"")</f>
        <v>0.44791666666666669</v>
      </c>
      <c r="D246" s="45" t="str">
        <f>IF(Tabelle1!B13&lt;&gt;0,"BIS : ","")</f>
        <v xml:space="preserve">BIS : </v>
      </c>
      <c r="E246" s="55" t="str">
        <f>IF(Tabelle1!B13&lt;&gt;0,IF(Tabelle1!C13&gt;0,Tabelle1!C13,"WANN ?? "),"")</f>
        <v xml:space="preserve">WANN ?? </v>
      </c>
      <c r="F246" s="41"/>
      <c r="G246" s="65"/>
    </row>
    <row r="247" spans="1:7" ht="17.100000000000001" customHeight="1">
      <c r="A247" s="41"/>
      <c r="B247" s="41"/>
      <c r="C247" s="41"/>
      <c r="D247" s="41"/>
      <c r="E247" s="41"/>
      <c r="F247" s="41"/>
      <c r="G247" s="65"/>
    </row>
    <row r="248" spans="1:7" ht="17.100000000000001" customHeight="1">
      <c r="A248" s="40"/>
      <c r="B248" s="40"/>
      <c r="C248" s="40"/>
      <c r="D248" s="40"/>
      <c r="E248" s="40"/>
      <c r="F248" s="40"/>
      <c r="G248" s="65"/>
    </row>
    <row r="249" spans="1:7" ht="17.100000000000001" customHeight="1">
      <c r="A249" s="45" t="str">
        <f>IF(Tabelle1!F13&lt;&gt;"nesp",IF(Tabelle1!F13&lt;&gt;"","Kaffee : ",""),IF(ISTEXT(Tabelle1!F13),"Nespresso"," "))</f>
        <v/>
      </c>
      <c r="B249" s="52" t="str">
        <f>IF(AND(Tabelle1!B13&gt;0,Tabelle1!F13&lt;&gt;"nesp"),IF(Tabelle1!F13&lt;&gt;0,Tabelle1!F13," "),"")</f>
        <v xml:space="preserve"> </v>
      </c>
      <c r="C249" s="45" t="str">
        <f>IF(Tabelle1!G13&gt;0,"Tee : "," ")</f>
        <v xml:space="preserve">Tee : </v>
      </c>
      <c r="D249" s="54">
        <f>IF(Tabelle1!B13&gt;0,IF(Tabelle1!G13&gt;0,Tabelle1!G13,""),"")</f>
        <v>5</v>
      </c>
      <c r="E249" s="45"/>
      <c r="F249" s="52"/>
      <c r="G249" s="65"/>
    </row>
    <row r="250" spans="1:7" ht="17.100000000000001" customHeight="1">
      <c r="A250" s="41"/>
      <c r="B250" s="41"/>
      <c r="C250" s="41"/>
      <c r="D250" s="41"/>
      <c r="E250" s="41"/>
      <c r="F250" s="41"/>
      <c r="G250" s="65"/>
    </row>
    <row r="251" spans="1:7" ht="17.100000000000001" customHeight="1">
      <c r="A251" s="40"/>
      <c r="B251" s="40"/>
      <c r="C251" s="40"/>
      <c r="D251" s="40"/>
      <c r="E251" s="40"/>
      <c r="F251" s="40"/>
      <c r="G251" s="65"/>
    </row>
    <row r="252" spans="1:7" ht="17.100000000000001" customHeight="1">
      <c r="A252" s="45" t="str">
        <f>IF(OR(Tabelle1!H13&gt;0,Tabelle1!I13&gt;0,Tabelle1!J13&gt;0,Tabelle1!K13&gt;0,Tabelle1!H14&gt;0,Tabelle1!I14&gt;0,Tabelle1!J14&gt;0,Tabelle1!K14&gt;0),"Getränke :","")</f>
        <v/>
      </c>
      <c r="B252" s="57" t="str">
        <f>IF(Tabelle1!B13&lt;&gt;0,IF(Tabelle1!H13&gt;0,Tabelle1!H13,""),"")</f>
        <v/>
      </c>
      <c r="C252" s="56" t="str">
        <f>IF(Tabelle1!B13&lt;&gt;0,IF(Tabelle1!I13&gt;0,IF(Tabelle1!I13="DIV","",Tabelle1!I13),""),"")</f>
        <v/>
      </c>
      <c r="D252" s="57" t="str">
        <f>IF(Tabelle1!B13&lt;&gt;0,IF(Tabelle1!J13&gt;0,Tabelle1!J13,""),"")</f>
        <v/>
      </c>
      <c r="E252" s="56" t="str">
        <f>IF(Tabelle1!B13&lt;&gt;0,IF(Tabelle1!K13&gt;0,IF(Tabelle1!K13="DIV","",Tabelle1!K13),""),"")</f>
        <v/>
      </c>
      <c r="F252" s="41"/>
      <c r="G252" s="65"/>
    </row>
    <row r="253" spans="1:7" ht="17.100000000000001" customHeight="1">
      <c r="A253" s="41"/>
      <c r="B253" s="57" t="str">
        <f>IF(Tabelle1!B13&lt;&gt;0,IF(Tabelle1!H14&gt;0,Tabelle1!H14,""),"")</f>
        <v/>
      </c>
      <c r="C253" s="56" t="str">
        <f>IF(Tabelle1!B13&lt;&gt;0,IF(Tabelle1!I14&gt;0,IF(Tabelle1!I14="DIV","",Tabelle1!I14),""),"")</f>
        <v/>
      </c>
      <c r="D253" s="57" t="str">
        <f>IF(Tabelle1!B13&lt;&gt;0,IF(Tabelle1!J14&gt;0,Tabelle1!J14,""),"")</f>
        <v/>
      </c>
      <c r="E253" s="56" t="str">
        <f>IF(Tabelle1!B13&lt;&gt;0,IF(Tabelle1!K14&gt;0,IF(Tabelle1!K14="DIV","",Tabelle1!K14),""),"")</f>
        <v/>
      </c>
      <c r="F253" s="41"/>
      <c r="G253" s="65"/>
    </row>
    <row r="254" spans="1:7" ht="17.100000000000001" customHeight="1">
      <c r="A254" s="41"/>
      <c r="B254" s="41"/>
      <c r="C254" s="41"/>
      <c r="D254" s="41"/>
      <c r="E254" s="41"/>
      <c r="F254" s="41"/>
      <c r="G254" s="65"/>
    </row>
    <row r="255" spans="1:7" ht="17.100000000000001" customHeight="1">
      <c r="A255" s="40"/>
      <c r="B255" s="40"/>
      <c r="C255" s="40"/>
      <c r="D255" s="40"/>
      <c r="E255" s="40"/>
      <c r="F255" s="40"/>
      <c r="G255" s="65"/>
    </row>
    <row r="256" spans="1:7" ht="17.100000000000001" customHeight="1">
      <c r="A256" s="45" t="str">
        <f>IF(OR(Tabelle1!L13&gt;0,Tabelle1!M13&gt;0,Tabelle1!N13&gt;0,Tabelle1!O13&gt;0,Tabelle1!L14&gt;0,Tabelle1!M14&gt;0,Tabelle1!N14&gt;0,Tabelle1!O14&gt;0),"Backware : ","")</f>
        <v/>
      </c>
      <c r="B256" s="52" t="str">
        <f>IF(Tabelle1!B13&lt;&gt;0,IF(Tabelle1!L13&gt;0,Tabelle1!L13,""),"")</f>
        <v/>
      </c>
      <c r="C256" s="52" t="str">
        <f>IF(AND(Tabelle1!B13&lt;&gt;0,Tabelle1!M13&gt;0),Tabelle1!M13,"")</f>
        <v/>
      </c>
      <c r="D256" s="52"/>
      <c r="E256" s="52" t="str">
        <f>IF(Tabelle1!B13&lt;&gt;0,IF(Tabelle1!N13&gt;0,Tabelle1!N13,""),"")</f>
        <v/>
      </c>
      <c r="F256" s="52" t="str">
        <f>IF(AND(Tabelle1!B13&lt;&gt;0,Tabelle1!O13&gt;0),Tabelle1!O13,"")</f>
        <v/>
      </c>
      <c r="G256" s="65"/>
    </row>
    <row r="257" spans="1:7" ht="17.100000000000001" customHeight="1">
      <c r="A257" s="41"/>
      <c r="B257" s="52" t="str">
        <f>IF(Tabelle1!B13&lt;&gt;0,IF(Tabelle1!L14&gt;0,Tabelle1!L14,""),"")</f>
        <v/>
      </c>
      <c r="C257" s="54" t="str">
        <f>IF(AND(Tabelle1!B13&lt;&gt;0,Tabelle1!M14&gt;0),Tabelle1!M14,"")</f>
        <v/>
      </c>
      <c r="D257" s="52"/>
      <c r="E257" s="52" t="str">
        <f>IF(Tabelle1!B13&lt;&gt;0,IF(Tabelle1!N14&gt;0,Tabelle1!N14,""),"")</f>
        <v/>
      </c>
      <c r="F257" s="52" t="str">
        <f>IF(AND(Tabelle1!B13&lt;&gt;0,Tabelle1!O14&gt;0),Tabelle1!O14,"")</f>
        <v/>
      </c>
      <c r="G257" s="65"/>
    </row>
    <row r="258" spans="1:7" ht="17.100000000000001" customHeight="1">
      <c r="A258" s="41"/>
      <c r="B258" s="41"/>
      <c r="C258" s="41"/>
      <c r="D258" s="41"/>
      <c r="E258" s="41"/>
      <c r="F258" s="41"/>
      <c r="G258" s="65"/>
    </row>
    <row r="259" spans="1:7" ht="17.100000000000001" customHeight="1">
      <c r="A259" s="40"/>
      <c r="B259" s="40"/>
      <c r="C259" s="40"/>
      <c r="D259" s="40"/>
      <c r="E259" s="40"/>
      <c r="F259" s="40"/>
      <c r="G259" s="65"/>
    </row>
    <row r="260" spans="1:7" ht="17.100000000000001" customHeight="1">
      <c r="A260" s="45" t="str">
        <f>IF(Tabelle1!P13=TRUE,"Früchte : ","")</f>
        <v/>
      </c>
      <c r="B260" s="52" t="str">
        <f>IF(Tabelle1!P13=TRUE,"C.a. " &amp; ROUNDUP(Tabelle1!V13*1.5,0),"")</f>
        <v/>
      </c>
      <c r="C260" s="41"/>
      <c r="D260" s="45" t="str">
        <f>IF(AND(Tabelle1!B13&lt;&gt;"",Tabelle1!U13&lt;&gt;""),"Diverse : ","")</f>
        <v/>
      </c>
      <c r="E260" s="52" t="str">
        <f>IF(AND(Tabelle1!B13&lt;&gt;"",Tabelle1!U13&lt;&gt;""),Tabelle1!U13,"")</f>
        <v/>
      </c>
      <c r="F260" s="41"/>
      <c r="G260" s="65"/>
    </row>
    <row r="261" spans="1:7" ht="17.100000000000001" customHeight="1">
      <c r="A261" s="41"/>
      <c r="B261" s="41"/>
      <c r="C261" s="41"/>
      <c r="D261" s="41"/>
      <c r="E261" s="41"/>
      <c r="F261" s="41"/>
      <c r="G261" s="65"/>
    </row>
    <row r="262" spans="1:7" ht="17.100000000000001" customHeight="1">
      <c r="A262" s="41"/>
      <c r="B262" s="41"/>
      <c r="C262" s="41"/>
      <c r="D262" s="41"/>
      <c r="E262" s="41"/>
      <c r="F262" s="41"/>
      <c r="G262" s="65"/>
    </row>
    <row r="263" spans="1:7" ht="17.100000000000001" customHeight="1">
      <c r="A263" s="41"/>
      <c r="B263" s="41"/>
      <c r="C263" s="41"/>
      <c r="D263" s="40"/>
      <c r="E263" s="41"/>
      <c r="F263" s="41"/>
      <c r="G263" s="65"/>
    </row>
    <row r="264" spans="1:7" ht="17.100000000000001" customHeight="1">
      <c r="A264" s="41"/>
      <c r="B264" s="41"/>
      <c r="C264" s="41"/>
      <c r="D264" s="40"/>
      <c r="E264" s="41"/>
      <c r="F264" s="41"/>
      <c r="G264" s="65"/>
    </row>
    <row r="265" spans="1:7" ht="17.100000000000001" customHeight="1">
      <c r="A265" s="40"/>
      <c r="B265" s="41"/>
      <c r="C265" s="41"/>
      <c r="D265" s="58" t="str">
        <f>IF(AND(Tabelle1!B13&lt;0.44,Tabelle1!Q13=TRUE),"SANDWICH   KALTE   KÜCHE    FRÜH  ABHOLEN !!!","")</f>
        <v/>
      </c>
      <c r="E265" s="41"/>
      <c r="F265" s="41"/>
      <c r="G265" s="65"/>
    </row>
    <row r="266" spans="1:7" ht="17.100000000000001" customHeight="1">
      <c r="A266" s="41"/>
      <c r="B266" s="41"/>
      <c r="C266" s="41"/>
      <c r="D266" s="46"/>
      <c r="E266" s="41"/>
      <c r="F266" s="41"/>
      <c r="G266" s="65"/>
    </row>
    <row r="267" spans="1:7" ht="17.100000000000001" customHeight="1">
      <c r="A267" s="41"/>
      <c r="B267" s="41"/>
      <c r="C267" s="41"/>
      <c r="D267" s="40"/>
      <c r="E267" s="41"/>
      <c r="F267" s="41"/>
      <c r="G267" s="65"/>
    </row>
    <row r="268" spans="1:7" ht="17.100000000000001" customHeight="1">
      <c r="A268" s="41"/>
      <c r="B268" s="41"/>
      <c r="C268" s="41"/>
      <c r="D268" s="40"/>
      <c r="E268" s="41"/>
      <c r="F268" s="41"/>
      <c r="G268" s="65"/>
    </row>
    <row r="269" spans="1:7" ht="17.100000000000001" customHeight="1">
      <c r="A269" s="41"/>
      <c r="B269" s="41"/>
      <c r="C269" s="41"/>
      <c r="D269" s="58" t="str">
        <f>IF(AND(Tabelle1!B13&gt;=0.44,Tabelle1!Q13=TRUE),"Kaltes  lunch um 10h30  im Catering  abholen !","")</f>
        <v>Kaltes  lunch um 10h30  im Catering  abholen !</v>
      </c>
      <c r="E269" s="41"/>
      <c r="F269" s="41"/>
      <c r="G269" s="65"/>
    </row>
    <row r="270" spans="1:7" ht="17.100000000000001" customHeight="1">
      <c r="A270" s="41"/>
      <c r="B270" s="41"/>
      <c r="C270" s="41"/>
      <c r="D270" s="46"/>
      <c r="E270" s="41"/>
      <c r="F270" s="41"/>
      <c r="G270" s="65"/>
    </row>
    <row r="271" spans="1:7" ht="17.100000000000001" customHeight="1">
      <c r="A271" s="41"/>
      <c r="B271" s="41"/>
      <c r="C271" s="41"/>
      <c r="D271" s="40"/>
      <c r="E271" s="41"/>
      <c r="F271" s="41"/>
      <c r="G271" s="65"/>
    </row>
    <row r="272" spans="1:7" ht="17.100000000000001" customHeight="1">
      <c r="A272" s="41"/>
      <c r="B272" s="41"/>
      <c r="C272" s="41"/>
      <c r="D272" s="40"/>
      <c r="E272" s="41"/>
      <c r="F272" s="41"/>
      <c r="G272" s="65"/>
    </row>
    <row r="273" spans="1:7" ht="17.100000000000001" customHeight="1">
      <c r="A273" s="41"/>
      <c r="B273" s="41"/>
      <c r="C273" s="41"/>
      <c r="D273" s="58" t="str">
        <f>IF(Tabelle1!R13&lt;&gt;"","Warmes  lunch um  "&amp;HOUR(Tabelle1!R13)&amp; "h"&amp; IF(MINUTE(Tabelle1!R13)&gt;0,MINUTE(Tabelle1!R13),"")  &amp;  "  in  die  Warme Küche !","")</f>
        <v>Warmes  lunch um  0h  in  die  Warme Küche !</v>
      </c>
      <c r="E273" s="41"/>
      <c r="F273" s="41"/>
      <c r="G273" s="65"/>
    </row>
    <row r="274" spans="1:7" ht="17.100000000000001" customHeight="1">
      <c r="A274" s="41"/>
      <c r="B274" s="41"/>
      <c r="C274" s="41"/>
      <c r="D274" s="46"/>
      <c r="E274" s="41"/>
      <c r="F274" s="41"/>
      <c r="G274" s="65"/>
    </row>
    <row r="275" spans="1:7" ht="17.100000000000001" customHeight="1">
      <c r="A275" s="41"/>
      <c r="B275" s="41"/>
      <c r="C275" s="41"/>
      <c r="D275" s="40"/>
      <c r="E275" s="41"/>
      <c r="F275" s="41"/>
      <c r="G275" s="65"/>
    </row>
    <row r="276" spans="1:7" ht="17.100000000000001" customHeight="1">
      <c r="A276" s="40"/>
      <c r="B276" s="40"/>
      <c r="C276" s="40"/>
      <c r="D276" s="40"/>
      <c r="E276" s="40"/>
      <c r="F276" s="40"/>
      <c r="G276" s="65"/>
    </row>
    <row r="277" spans="1:7" ht="17.100000000000001" customHeight="1">
      <c r="A277" s="40"/>
      <c r="B277" s="40"/>
      <c r="C277" s="40"/>
      <c r="D277" s="58" t="str">
        <f>IF(Tabelle1!S13=TRUE,"Kalte  ware  um  9h00  Küche Dir. !","")</f>
        <v/>
      </c>
      <c r="E277" s="40"/>
      <c r="F277" s="40"/>
      <c r="G277" s="65"/>
    </row>
    <row r="278" spans="1:7" ht="17.100000000000001" customHeight="1">
      <c r="A278" s="40"/>
      <c r="B278" s="40"/>
      <c r="C278" s="40"/>
      <c r="D278" s="46"/>
      <c r="E278" s="40"/>
      <c r="F278" s="40"/>
      <c r="G278" s="65"/>
    </row>
    <row r="279" spans="1:7" ht="17.100000000000001" customHeight="1">
      <c r="A279" s="40"/>
      <c r="B279" s="40"/>
      <c r="C279" s="40"/>
      <c r="D279" s="40"/>
      <c r="E279" s="40"/>
      <c r="F279" s="40"/>
      <c r="G279" s="65"/>
    </row>
    <row r="280" spans="1:7" ht="17.100000000000001" customHeight="1">
      <c r="A280" s="40"/>
      <c r="B280" s="40"/>
      <c r="C280" s="40"/>
      <c r="D280" s="40"/>
      <c r="E280" s="40"/>
      <c r="F280" s="40"/>
      <c r="G280" s="65"/>
    </row>
    <row r="281" spans="1:7" ht="17.100000000000001" customHeight="1">
      <c r="A281" s="40"/>
      <c r="B281" s="40"/>
      <c r="C281" s="40"/>
      <c r="D281" s="58" t="str">
        <f>IF(Tabelle1!T13&lt;&gt;"","Warmes  lunch um  "&amp;HOUR(Tabelle1!T13)&amp; "h"&amp; IF(MINUTE(Tabelle1!T13)&gt;0,MINUTE(Tabelle1!T13),"")  &amp; "  Küche Dir. !","")</f>
        <v/>
      </c>
      <c r="E281" s="40"/>
      <c r="F281" s="40"/>
      <c r="G281" s="65"/>
    </row>
    <row r="282" spans="1:7" ht="17.100000000000001" customHeight="1">
      <c r="A282" s="40"/>
      <c r="B282" s="40"/>
      <c r="C282" s="40"/>
      <c r="D282" s="40"/>
      <c r="E282" s="40"/>
      <c r="F282" s="40"/>
      <c r="G282" s="65"/>
    </row>
    <row r="283" spans="1:7" ht="17.100000000000001" customHeight="1">
      <c r="A283" s="40"/>
      <c r="B283" s="40"/>
      <c r="C283" s="40"/>
      <c r="D283" s="40"/>
      <c r="E283" s="40"/>
      <c r="F283" s="40"/>
      <c r="G283" s="65"/>
    </row>
    <row r="284" spans="1:7" ht="17.100000000000001" customHeight="1">
      <c r="A284" s="40"/>
      <c r="B284" s="40"/>
      <c r="C284" s="40"/>
      <c r="D284" s="40"/>
      <c r="E284" s="40"/>
      <c r="F284" s="40"/>
      <c r="G284" s="65"/>
    </row>
    <row r="285" spans="1:7" ht="17.100000000000001" customHeight="1">
      <c r="A285" s="40"/>
      <c r="B285" s="40"/>
      <c r="C285" s="40"/>
      <c r="D285" s="40"/>
      <c r="E285" s="40"/>
      <c r="F285" s="40"/>
      <c r="G285" s="65"/>
    </row>
    <row r="286" spans="1:7" ht="17.100000000000001" customHeight="1">
      <c r="A286" s="40"/>
      <c r="B286" s="40"/>
      <c r="C286" s="40"/>
      <c r="D286" s="40"/>
      <c r="E286" s="40"/>
      <c r="F286" s="40"/>
      <c r="G286" s="65"/>
    </row>
    <row r="287" spans="1:7" ht="17.100000000000001" customHeight="1">
      <c r="A287" s="40"/>
      <c r="B287" s="40"/>
      <c r="C287" s="40"/>
      <c r="D287" s="40"/>
      <c r="E287" s="40"/>
      <c r="F287" s="40"/>
      <c r="G287" s="65"/>
    </row>
    <row r="288" spans="1:7" ht="17.100000000000001" customHeight="1">
      <c r="A288" s="40"/>
      <c r="B288" s="40"/>
      <c r="C288" s="40"/>
      <c r="D288" s="40"/>
      <c r="E288" s="40"/>
      <c r="F288" s="40"/>
      <c r="G288" s="65"/>
    </row>
    <row r="289" spans="1:7" ht="17.100000000000001" customHeight="1">
      <c r="A289" s="37"/>
      <c r="B289" s="40"/>
      <c r="C289" s="40"/>
      <c r="D289" s="40"/>
      <c r="E289" s="40"/>
      <c r="F289" s="40"/>
      <c r="G289" s="65"/>
    </row>
    <row r="290" spans="1:7" ht="17.100000000000001" hidden="1" customHeight="1">
      <c r="A290" s="44"/>
      <c r="B290" s="51" t="str">
        <f>IF(Tabelle1!B15&lt;&gt;0,IF(Tabelle1!D15&gt;0,Tabelle1!D15,"WO ?? "),"")</f>
        <v/>
      </c>
      <c r="C290" s="42"/>
      <c r="D290" s="41"/>
      <c r="E290" s="45"/>
      <c r="F290" s="43"/>
      <c r="G290" s="65" t="str">
        <f>IF(AND(B290="",B292="",F292="",C294="",E294="",B297="",D297="",B300="",C300="",D300="",E300="",B301="",C301="",D301="",E301="",B304="",C304="",E304="",F304="",B305="",C305="",E305="",F305="",B308="",E308="",D313="",D317="",D321="",D325="",D329=""),"X","")</f>
        <v>X</v>
      </c>
    </row>
    <row r="291" spans="1:7" ht="17.100000000000001" hidden="1" customHeight="1">
      <c r="A291" s="41"/>
      <c r="B291" s="51"/>
      <c r="C291" s="41"/>
      <c r="D291" s="41"/>
      <c r="E291" s="41"/>
      <c r="F291" s="41"/>
      <c r="G291" s="65"/>
    </row>
    <row r="292" spans="1:7" ht="17.100000000000001" hidden="1" customHeight="1">
      <c r="A292" s="45" t="str">
        <f>IF(AND(Tabelle1!B15&gt;0,Tabelle1!E15&gt;0),"Name :"," ")</f>
        <v xml:space="preserve"> </v>
      </c>
      <c r="B292" s="52" t="str">
        <f>IF(AND(Tabelle1!B15&gt;0,Tabelle1!E15&gt;0),Tabelle1!E15,IF(NOT(ISBLANK(Tabelle1!B15)),"WER ??",""))</f>
        <v/>
      </c>
      <c r="C292" s="41"/>
      <c r="D292" s="41"/>
      <c r="E292" s="45" t="str">
        <f>IF(AND(Tabelle1!B15&gt;0,Tabelle1!V15&gt;0),"PX :"," ")</f>
        <v xml:space="preserve"> </v>
      </c>
      <c r="F292" s="54" t="str">
        <f>IF(AND(Tabelle1!B15&gt;0,Tabelle1!V15&gt;0),Tabelle1!V15,"")</f>
        <v/>
      </c>
      <c r="G292" s="65"/>
    </row>
    <row r="293" spans="1:7" ht="17.100000000000001" hidden="1" customHeight="1">
      <c r="A293" s="41"/>
      <c r="B293" s="51"/>
      <c r="C293" s="41"/>
      <c r="D293" s="41"/>
      <c r="E293" s="41"/>
      <c r="F293" s="41"/>
      <c r="G293" s="65"/>
    </row>
    <row r="294" spans="1:7" ht="17.100000000000001" hidden="1" customHeight="1">
      <c r="A294" s="41"/>
      <c r="B294" s="45" t="str">
        <f>IF(Tabelle1!B15&lt;&gt;0,"Von : "," ")</f>
        <v xml:space="preserve"> </v>
      </c>
      <c r="C294" s="55" t="str">
        <f>IF(Tabelle1!B15&lt;&gt;0,Tabelle1!B15,"")</f>
        <v/>
      </c>
      <c r="D294" s="45" t="str">
        <f>IF(Tabelle1!B15&lt;&gt;0,"BIS : ","")</f>
        <v/>
      </c>
      <c r="E294" s="55" t="str">
        <f>IF(Tabelle1!B15&lt;&gt;0,IF(Tabelle1!C15&gt;0,Tabelle1!C15,"WANN ?? "),"")</f>
        <v/>
      </c>
      <c r="F294" s="41"/>
      <c r="G294" s="65"/>
    </row>
    <row r="295" spans="1:7" ht="17.100000000000001" hidden="1" customHeight="1">
      <c r="A295" s="41"/>
      <c r="B295" s="41"/>
      <c r="C295" s="41"/>
      <c r="D295" s="41"/>
      <c r="E295" s="41"/>
      <c r="F295" s="41"/>
      <c r="G295" s="65"/>
    </row>
    <row r="296" spans="1:7" ht="17.100000000000001" hidden="1" customHeight="1">
      <c r="A296" s="40"/>
      <c r="B296" s="40"/>
      <c r="C296" s="40"/>
      <c r="D296" s="40"/>
      <c r="E296" s="40"/>
      <c r="F296" s="40"/>
      <c r="G296" s="65"/>
    </row>
    <row r="297" spans="1:7" ht="17.100000000000001" hidden="1" customHeight="1">
      <c r="A297" s="45" t="str">
        <f>IF(Tabelle1!F15&lt;&gt;"nesp",IF(Tabelle1!F15&lt;&gt;"","Kaffee : ",""),IF(ISTEXT(Tabelle1!F15),"Nespresso"," "))</f>
        <v/>
      </c>
      <c r="B297" s="52" t="str">
        <f>IF(AND(Tabelle1!B15&gt;0,Tabelle1!F15&lt;&gt;"nesp"),IF(Tabelle1!F15&lt;&gt;0,Tabelle1!F15," "),"")</f>
        <v/>
      </c>
      <c r="C297" s="45" t="str">
        <f>IF(Tabelle1!G15&gt;0,"Tee : "," ")</f>
        <v xml:space="preserve"> </v>
      </c>
      <c r="D297" s="54" t="str">
        <f>IF(Tabelle1!B15&gt;0,IF(Tabelle1!G15&gt;0,Tabelle1!G15,""),"")</f>
        <v/>
      </c>
      <c r="E297" s="45"/>
      <c r="F297" s="52"/>
      <c r="G297" s="65"/>
    </row>
    <row r="298" spans="1:7" ht="17.100000000000001" hidden="1" customHeight="1">
      <c r="A298" s="41"/>
      <c r="B298" s="41"/>
      <c r="C298" s="41"/>
      <c r="D298" s="41"/>
      <c r="E298" s="41"/>
      <c r="F298" s="41"/>
      <c r="G298" s="65"/>
    </row>
    <row r="299" spans="1:7" ht="17.100000000000001" hidden="1" customHeight="1">
      <c r="A299" s="40"/>
      <c r="B299" s="40"/>
      <c r="C299" s="40"/>
      <c r="D299" s="40"/>
      <c r="E299" s="40"/>
      <c r="F299" s="40"/>
      <c r="G299" s="65"/>
    </row>
    <row r="300" spans="1:7" ht="17.100000000000001" hidden="1" customHeight="1">
      <c r="A300" s="45" t="str">
        <f>IF(OR(Tabelle1!H15&gt;0,Tabelle1!I15&gt;0,Tabelle1!J15&gt;0,Tabelle1!K15&gt;0,Tabelle1!H16&gt;0,Tabelle1!I16&gt;0,Tabelle1!J16&gt;0,Tabelle1!K16&gt;0),"Getränke :","")</f>
        <v/>
      </c>
      <c r="B300" s="57" t="str">
        <f>IF(Tabelle1!B15&lt;&gt;0,IF(Tabelle1!H15&gt;0,Tabelle1!H15,""),"")</f>
        <v/>
      </c>
      <c r="C300" s="56" t="str">
        <f>IF(Tabelle1!B15&lt;&gt;0,IF(Tabelle1!I15&gt;0,IF(Tabelle1!I15="DIV","",Tabelle1!I15),""),"")</f>
        <v/>
      </c>
      <c r="D300" s="57" t="str">
        <f>IF(Tabelle1!B15&lt;&gt;0,IF(Tabelle1!J15&gt;0,Tabelle1!J15,""),"")</f>
        <v/>
      </c>
      <c r="E300" s="56" t="str">
        <f>IF(Tabelle1!B15&lt;&gt;0,IF(Tabelle1!K15&gt;0,IF(Tabelle1!K15="DIV","",Tabelle1!K15),""),"")</f>
        <v/>
      </c>
      <c r="F300" s="41"/>
      <c r="G300" s="65"/>
    </row>
    <row r="301" spans="1:7" ht="17.100000000000001" hidden="1" customHeight="1">
      <c r="A301" s="41"/>
      <c r="B301" s="57" t="str">
        <f>IF(Tabelle1!B15&lt;&gt;0,IF(Tabelle1!H16&gt;0,Tabelle1!H16,""),"")</f>
        <v/>
      </c>
      <c r="C301" s="56" t="str">
        <f>IF(Tabelle1!B15&lt;&gt;0,IF(Tabelle1!I16&gt;0,IF(Tabelle1!I16="DIV","",Tabelle1!I16),""),"")</f>
        <v/>
      </c>
      <c r="D301" s="57" t="str">
        <f>IF(Tabelle1!B15&lt;&gt;0,IF(Tabelle1!J16&gt;0,Tabelle1!J16,""),"")</f>
        <v/>
      </c>
      <c r="E301" s="56" t="str">
        <f>IF(Tabelle1!B15&lt;&gt;0,IF(Tabelle1!K16&gt;0,IF(Tabelle1!K16="DIV","",Tabelle1!K16),""),"")</f>
        <v/>
      </c>
      <c r="F301" s="41"/>
      <c r="G301" s="65"/>
    </row>
    <row r="302" spans="1:7" ht="17.100000000000001" hidden="1" customHeight="1">
      <c r="A302" s="41"/>
      <c r="B302" s="41"/>
      <c r="C302" s="41"/>
      <c r="D302" s="41"/>
      <c r="E302" s="41"/>
      <c r="F302" s="41"/>
      <c r="G302" s="65"/>
    </row>
    <row r="303" spans="1:7" ht="17.100000000000001" hidden="1" customHeight="1">
      <c r="A303" s="40"/>
      <c r="B303" s="40"/>
      <c r="C303" s="40"/>
      <c r="D303" s="40"/>
      <c r="E303" s="40"/>
      <c r="F303" s="40"/>
      <c r="G303" s="65"/>
    </row>
    <row r="304" spans="1:7" ht="17.100000000000001" hidden="1" customHeight="1">
      <c r="A304" s="45" t="str">
        <f>IF(OR(Tabelle1!L15&gt;0,Tabelle1!M15&gt;0,Tabelle1!N15&gt;0,Tabelle1!O15&gt;0,Tabelle1!L16&gt;0,Tabelle1!M16&gt;0,Tabelle1!N16&gt;0,Tabelle1!O16&gt;0),"Backware : ","")</f>
        <v/>
      </c>
      <c r="B304" s="52" t="str">
        <f>IF(Tabelle1!B15&lt;&gt;0,IF(Tabelle1!L15&gt;0,Tabelle1!L15,""),"")</f>
        <v/>
      </c>
      <c r="C304" s="52" t="str">
        <f>IF(AND(Tabelle1!B15&lt;&gt;0,Tabelle1!M15&gt;0),Tabelle1!M15,"")</f>
        <v/>
      </c>
      <c r="D304" s="52"/>
      <c r="E304" s="52" t="str">
        <f>IF(Tabelle1!B15&lt;&gt;0,IF(Tabelle1!N15&gt;0,Tabelle1!N15,""),"")</f>
        <v/>
      </c>
      <c r="F304" s="52" t="str">
        <f>IF(AND(Tabelle1!B15&lt;&gt;0,Tabelle1!O15&gt;0),Tabelle1!O15,"")</f>
        <v/>
      </c>
      <c r="G304" s="65"/>
    </row>
    <row r="305" spans="1:7" ht="17.100000000000001" hidden="1" customHeight="1">
      <c r="A305" s="41"/>
      <c r="B305" s="52" t="str">
        <f>IF(Tabelle1!B15&lt;&gt;0,IF(Tabelle1!L16&gt;0,Tabelle1!L16,""),"")</f>
        <v/>
      </c>
      <c r="C305" s="54" t="str">
        <f>IF(AND(Tabelle1!B15&lt;&gt;0,Tabelle1!M16&gt;0),Tabelle1!M16,"")</f>
        <v/>
      </c>
      <c r="D305" s="52"/>
      <c r="E305" s="52" t="str">
        <f>IF(Tabelle1!B15&lt;&gt;0,IF(Tabelle1!N16&gt;0,Tabelle1!N16,""),"")</f>
        <v/>
      </c>
      <c r="F305" s="52" t="str">
        <f>IF(AND(Tabelle1!B15&lt;&gt;0,Tabelle1!O16&gt;0),Tabelle1!O16,"")</f>
        <v/>
      </c>
      <c r="G305" s="65"/>
    </row>
    <row r="306" spans="1:7" ht="17.100000000000001" hidden="1" customHeight="1">
      <c r="A306" s="41"/>
      <c r="B306" s="41"/>
      <c r="C306" s="41"/>
      <c r="D306" s="41"/>
      <c r="E306" s="41"/>
      <c r="F306" s="41"/>
      <c r="G306" s="65"/>
    </row>
    <row r="307" spans="1:7" ht="17.100000000000001" hidden="1" customHeight="1">
      <c r="A307" s="40"/>
      <c r="B307" s="40"/>
      <c r="C307" s="40"/>
      <c r="D307" s="40"/>
      <c r="E307" s="40"/>
      <c r="F307" s="40"/>
      <c r="G307" s="65"/>
    </row>
    <row r="308" spans="1:7" ht="17.100000000000001" hidden="1" customHeight="1">
      <c r="A308" s="45" t="str">
        <f>IF(Tabelle1!P15=TRUE,"Früchte : ","")</f>
        <v/>
      </c>
      <c r="B308" s="52" t="str">
        <f>IF(Tabelle1!P15=TRUE,"C.a. " &amp; ROUNDUP(Tabelle1!V15*1.5,0),"")</f>
        <v/>
      </c>
      <c r="C308" s="41"/>
      <c r="D308" s="45" t="str">
        <f>IF(AND(Tabelle1!B15&lt;&gt;"",Tabelle1!U15&lt;&gt;""),"Diverse : ","")</f>
        <v/>
      </c>
      <c r="E308" s="52" t="str">
        <f>IF(AND(Tabelle1!B15&lt;&gt;"",Tabelle1!U15&lt;&gt;""),Tabelle1!U15,"")</f>
        <v/>
      </c>
      <c r="F308" s="41"/>
      <c r="G308" s="65"/>
    </row>
    <row r="309" spans="1:7" ht="17.100000000000001" hidden="1" customHeight="1">
      <c r="A309" s="41"/>
      <c r="B309" s="41"/>
      <c r="C309" s="41"/>
      <c r="D309" s="41"/>
      <c r="E309" s="41"/>
      <c r="F309" s="41"/>
      <c r="G309" s="65"/>
    </row>
    <row r="310" spans="1:7" ht="17.100000000000001" hidden="1" customHeight="1">
      <c r="A310" s="41"/>
      <c r="B310" s="41"/>
      <c r="C310" s="41"/>
      <c r="D310" s="41"/>
      <c r="E310" s="41"/>
      <c r="F310" s="41"/>
      <c r="G310" s="65"/>
    </row>
    <row r="311" spans="1:7" ht="17.100000000000001" hidden="1" customHeight="1">
      <c r="A311" s="41"/>
      <c r="B311" s="41"/>
      <c r="C311" s="41"/>
      <c r="D311" s="40"/>
      <c r="E311" s="41"/>
      <c r="F311" s="41"/>
      <c r="G311" s="65"/>
    </row>
    <row r="312" spans="1:7" ht="17.100000000000001" hidden="1" customHeight="1">
      <c r="A312" s="41"/>
      <c r="B312" s="41"/>
      <c r="C312" s="41"/>
      <c r="D312" s="40"/>
      <c r="E312" s="41"/>
      <c r="F312" s="41"/>
      <c r="G312" s="65"/>
    </row>
    <row r="313" spans="1:7" ht="17.100000000000001" hidden="1" customHeight="1">
      <c r="A313" s="40"/>
      <c r="B313" s="41"/>
      <c r="C313" s="41"/>
      <c r="D313" s="58" t="str">
        <f>IF(AND(Tabelle1!B15&lt;0.44,Tabelle1!Q15=TRUE),"SANDWICH   KALTE   KÜCHE    FRÜH  ABHOLEN !!!","")</f>
        <v/>
      </c>
      <c r="E313" s="41"/>
      <c r="F313" s="41"/>
      <c r="G313" s="65"/>
    </row>
    <row r="314" spans="1:7" ht="17.100000000000001" hidden="1" customHeight="1">
      <c r="A314" s="41"/>
      <c r="B314" s="41"/>
      <c r="C314" s="41"/>
      <c r="D314" s="46"/>
      <c r="E314" s="41"/>
      <c r="F314" s="41"/>
      <c r="G314" s="65"/>
    </row>
    <row r="315" spans="1:7" ht="17.100000000000001" hidden="1" customHeight="1">
      <c r="A315" s="41"/>
      <c r="B315" s="41"/>
      <c r="C315" s="41"/>
      <c r="D315" s="40"/>
      <c r="E315" s="41"/>
      <c r="F315" s="41"/>
      <c r="G315" s="65"/>
    </row>
    <row r="316" spans="1:7" ht="17.100000000000001" hidden="1" customHeight="1">
      <c r="A316" s="41"/>
      <c r="B316" s="41"/>
      <c r="C316" s="41"/>
      <c r="D316" s="40"/>
      <c r="E316" s="41"/>
      <c r="F316" s="41"/>
      <c r="G316" s="65"/>
    </row>
    <row r="317" spans="1:7" ht="17.100000000000001" hidden="1" customHeight="1">
      <c r="A317" s="41"/>
      <c r="B317" s="41"/>
      <c r="C317" s="41"/>
      <c r="D317" s="58" t="str">
        <f>IF(AND(Tabelle1!B15&gt;=0.44,Tabelle1!Q15=TRUE),"Kaltes  lunch um 10h30  im Catering  abholen !","")</f>
        <v/>
      </c>
      <c r="E317" s="41"/>
      <c r="F317" s="41"/>
      <c r="G317" s="65"/>
    </row>
    <row r="318" spans="1:7" ht="17.100000000000001" hidden="1" customHeight="1">
      <c r="A318" s="41"/>
      <c r="B318" s="41"/>
      <c r="C318" s="41"/>
      <c r="D318" s="46"/>
      <c r="E318" s="41"/>
      <c r="F318" s="41"/>
      <c r="G318" s="65"/>
    </row>
    <row r="319" spans="1:7" ht="17.100000000000001" hidden="1" customHeight="1">
      <c r="A319" s="41"/>
      <c r="B319" s="41"/>
      <c r="C319" s="41"/>
      <c r="D319" s="40"/>
      <c r="E319" s="41"/>
      <c r="F319" s="41"/>
      <c r="G319" s="65"/>
    </row>
    <row r="320" spans="1:7" ht="17.100000000000001" hidden="1" customHeight="1">
      <c r="A320" s="41"/>
      <c r="B320" s="41"/>
      <c r="C320" s="41"/>
      <c r="D320" s="40"/>
      <c r="E320" s="41"/>
      <c r="F320" s="41"/>
      <c r="G320" s="65"/>
    </row>
    <row r="321" spans="1:7" ht="17.100000000000001" hidden="1" customHeight="1">
      <c r="A321" s="41"/>
      <c r="B321" s="41"/>
      <c r="C321" s="41"/>
      <c r="D321" s="58" t="str">
        <f>IF(Tabelle1!R15&lt;&gt;"","Warmes  lunch um  "&amp;HOUR(Tabelle1!R15)&amp; "h"&amp; IF(MINUTE(Tabelle1!R15)&gt;0,MINUTE(Tabelle1!R15),"")  &amp;  "  in  die  Warme Küche !","")</f>
        <v/>
      </c>
      <c r="E321" s="41"/>
      <c r="F321" s="41"/>
      <c r="G321" s="65"/>
    </row>
    <row r="322" spans="1:7" ht="17.100000000000001" hidden="1" customHeight="1">
      <c r="A322" s="41"/>
      <c r="B322" s="41"/>
      <c r="C322" s="41"/>
      <c r="D322" s="46"/>
      <c r="E322" s="41"/>
      <c r="F322" s="41"/>
      <c r="G322" s="65"/>
    </row>
    <row r="323" spans="1:7" ht="17.100000000000001" hidden="1" customHeight="1">
      <c r="A323" s="41"/>
      <c r="B323" s="41"/>
      <c r="C323" s="41"/>
      <c r="D323" s="40"/>
      <c r="E323" s="41"/>
      <c r="F323" s="41"/>
      <c r="G323" s="65"/>
    </row>
    <row r="324" spans="1:7" ht="17.100000000000001" hidden="1" customHeight="1">
      <c r="A324" s="40"/>
      <c r="B324" s="40"/>
      <c r="C324" s="40"/>
      <c r="D324" s="40"/>
      <c r="E324" s="40"/>
      <c r="F324" s="40"/>
      <c r="G324" s="65"/>
    </row>
    <row r="325" spans="1:7" ht="17.100000000000001" hidden="1" customHeight="1">
      <c r="A325" s="40"/>
      <c r="B325" s="40"/>
      <c r="C325" s="40"/>
      <c r="D325" s="58" t="str">
        <f>IF(Tabelle1!S15=TRUE,"Kalte  ware  um  9h00  Küche Dir. !","")</f>
        <v/>
      </c>
      <c r="E325" s="40"/>
      <c r="F325" s="40"/>
      <c r="G325" s="65"/>
    </row>
    <row r="326" spans="1:7" ht="17.100000000000001" hidden="1" customHeight="1">
      <c r="A326" s="40"/>
      <c r="B326" s="40"/>
      <c r="C326" s="40"/>
      <c r="D326" s="46"/>
      <c r="E326" s="40"/>
      <c r="F326" s="40"/>
      <c r="G326" s="65"/>
    </row>
    <row r="327" spans="1:7" ht="17.100000000000001" hidden="1" customHeight="1">
      <c r="A327" s="40"/>
      <c r="B327" s="40"/>
      <c r="C327" s="40"/>
      <c r="D327" s="40"/>
      <c r="E327" s="40"/>
      <c r="F327" s="40"/>
      <c r="G327" s="65"/>
    </row>
    <row r="328" spans="1:7" ht="17.100000000000001" hidden="1" customHeight="1">
      <c r="A328" s="40"/>
      <c r="B328" s="40"/>
      <c r="C328" s="40"/>
      <c r="D328" s="40"/>
      <c r="E328" s="40"/>
      <c r="F328" s="40"/>
      <c r="G328" s="65"/>
    </row>
    <row r="329" spans="1:7" ht="17.100000000000001" hidden="1" customHeight="1">
      <c r="A329" s="40"/>
      <c r="B329" s="40"/>
      <c r="C329" s="40"/>
      <c r="D329" s="58" t="str">
        <f>IF(Tabelle1!T15&lt;&gt;"","Warmes  lunch um  "&amp;HOUR(Tabelle1!T15)&amp; "h"&amp; IF(MINUTE(Tabelle1!T15)&gt;0,MINUTE(Tabelle1!T15),"")  &amp; "  Küche Dir. !","")</f>
        <v/>
      </c>
      <c r="E329" s="40"/>
      <c r="F329" s="40"/>
      <c r="G329" s="65"/>
    </row>
    <row r="330" spans="1:7" ht="17.100000000000001" hidden="1" customHeight="1">
      <c r="A330" s="40"/>
      <c r="B330" s="40"/>
      <c r="C330" s="40"/>
      <c r="D330" s="40"/>
      <c r="E330" s="40"/>
      <c r="F330" s="40"/>
      <c r="G330" s="65"/>
    </row>
    <row r="331" spans="1:7" ht="17.100000000000001" hidden="1" customHeight="1">
      <c r="A331" s="40"/>
      <c r="B331" s="40"/>
      <c r="C331" s="40"/>
      <c r="D331" s="40"/>
      <c r="E331" s="40"/>
      <c r="F331" s="40"/>
      <c r="G331" s="65"/>
    </row>
    <row r="332" spans="1:7" ht="17.100000000000001" hidden="1" customHeight="1">
      <c r="A332" s="40"/>
      <c r="B332" s="40"/>
      <c r="C332" s="40"/>
      <c r="D332" s="40"/>
      <c r="E332" s="40"/>
      <c r="F332" s="40"/>
      <c r="G332" s="65"/>
    </row>
    <row r="333" spans="1:7" ht="17.100000000000001" hidden="1" customHeight="1">
      <c r="A333" s="40"/>
      <c r="B333" s="40"/>
      <c r="C333" s="40"/>
      <c r="D333" s="40"/>
      <c r="E333" s="40"/>
      <c r="F333" s="40"/>
      <c r="G333" s="65"/>
    </row>
    <row r="334" spans="1:7" ht="17.100000000000001" hidden="1" customHeight="1">
      <c r="A334" s="40"/>
      <c r="B334" s="40"/>
      <c r="C334" s="40"/>
      <c r="D334" s="40"/>
      <c r="E334" s="40"/>
      <c r="F334" s="40"/>
      <c r="G334" s="65"/>
    </row>
    <row r="335" spans="1:7" ht="17.100000000000001" hidden="1" customHeight="1">
      <c r="A335" s="40"/>
      <c r="B335" s="40"/>
      <c r="C335" s="40"/>
      <c r="D335" s="40"/>
      <c r="E335" s="40"/>
      <c r="F335" s="40"/>
      <c r="G335" s="65"/>
    </row>
    <row r="336" spans="1:7" ht="17.100000000000001" hidden="1" customHeight="1">
      <c r="A336" s="40"/>
      <c r="B336" s="40"/>
      <c r="C336" s="40"/>
      <c r="D336" s="40"/>
      <c r="E336" s="40"/>
      <c r="F336" s="40"/>
      <c r="G336" s="65"/>
    </row>
    <row r="337" spans="1:7" ht="17.100000000000001" hidden="1" customHeight="1">
      <c r="A337" s="37"/>
      <c r="B337" s="40"/>
      <c r="C337" s="40"/>
      <c r="D337" s="40"/>
      <c r="E337" s="40"/>
      <c r="F337" s="40"/>
      <c r="G337" s="65"/>
    </row>
    <row r="338" spans="1:7" ht="17.100000000000001" hidden="1" customHeight="1">
      <c r="A338" s="44"/>
      <c r="B338" s="51" t="str">
        <f>IF(Tabelle1!B17&lt;&gt;0,IF(Tabelle1!D17&gt;0,Tabelle1!D17,"WO ?? "),"")</f>
        <v/>
      </c>
      <c r="C338" s="42"/>
      <c r="D338" s="41"/>
      <c r="E338" s="45"/>
      <c r="F338" s="43"/>
      <c r="G338" s="65" t="str">
        <f>IF(AND(B338="",B340="",F340="",C342="",E342="",B345="",D345="",B348="",C348="",D348="",E348="",B349="",C349="",D349="",E349="",B352="",C352="",E352="",F352="",B353="",C353="",E353="",F353="",B356="",E356="",D361="",D365="",D369="",D373="",D377=""),"X","")</f>
        <v>X</v>
      </c>
    </row>
    <row r="339" spans="1:7" ht="17.100000000000001" hidden="1" customHeight="1">
      <c r="A339" s="41"/>
      <c r="B339" s="51"/>
      <c r="C339" s="41"/>
      <c r="D339" s="41"/>
      <c r="E339" s="41"/>
      <c r="F339" s="41"/>
      <c r="G339" s="65"/>
    </row>
    <row r="340" spans="1:7" ht="17.100000000000001" hidden="1" customHeight="1">
      <c r="A340" s="45" t="str">
        <f>IF(AND(Tabelle1!B17&gt;0,Tabelle1!E17&gt;0),"Name :"," ")</f>
        <v xml:space="preserve"> </v>
      </c>
      <c r="B340" s="52" t="str">
        <f>IF(AND(Tabelle1!B17&gt;0,Tabelle1!E17&gt;0),Tabelle1!E17,IF(NOT(ISBLANK(Tabelle1!B17)),"WER ??",""))</f>
        <v/>
      </c>
      <c r="C340" s="41"/>
      <c r="D340" s="41"/>
      <c r="E340" s="45" t="str">
        <f>IF(AND(Tabelle1!B17&gt;0,Tabelle1!V17&gt;0),"PX :"," ")</f>
        <v xml:space="preserve"> </v>
      </c>
      <c r="F340" s="54" t="str">
        <f>IF(AND(Tabelle1!B17&gt;0,Tabelle1!V17&gt;0),Tabelle1!V17,"")</f>
        <v/>
      </c>
      <c r="G340" s="65"/>
    </row>
    <row r="341" spans="1:7" ht="17.100000000000001" hidden="1" customHeight="1">
      <c r="A341" s="41"/>
      <c r="B341" s="51"/>
      <c r="C341" s="41"/>
      <c r="D341" s="41"/>
      <c r="E341" s="41"/>
      <c r="F341" s="41"/>
      <c r="G341" s="65"/>
    </row>
    <row r="342" spans="1:7" ht="17.100000000000001" hidden="1" customHeight="1">
      <c r="A342" s="41"/>
      <c r="B342" s="45" t="str">
        <f>IF(Tabelle1!B17&lt;&gt;0,"Von : "," ")</f>
        <v xml:space="preserve"> </v>
      </c>
      <c r="C342" s="55" t="str">
        <f>IF(Tabelle1!B17&lt;&gt;0,Tabelle1!B17,"")</f>
        <v/>
      </c>
      <c r="D342" s="45" t="str">
        <f>IF(Tabelle1!B17&lt;&gt;0,"BIS : ","")</f>
        <v/>
      </c>
      <c r="E342" s="55" t="str">
        <f>IF(Tabelle1!B17&lt;&gt;0,IF(Tabelle1!C17&gt;0,Tabelle1!C17,"WANN ?? "),"")</f>
        <v/>
      </c>
      <c r="F342" s="41"/>
      <c r="G342" s="65"/>
    </row>
    <row r="343" spans="1:7" ht="17.100000000000001" hidden="1" customHeight="1">
      <c r="A343" s="41"/>
      <c r="B343" s="41"/>
      <c r="C343" s="41"/>
      <c r="D343" s="41"/>
      <c r="E343" s="41"/>
      <c r="F343" s="41"/>
      <c r="G343" s="65"/>
    </row>
    <row r="344" spans="1:7" ht="17.100000000000001" hidden="1" customHeight="1">
      <c r="A344" s="40"/>
      <c r="B344" s="40"/>
      <c r="C344" s="40"/>
      <c r="D344" s="40"/>
      <c r="E344" s="40"/>
      <c r="F344" s="40"/>
      <c r="G344" s="65"/>
    </row>
    <row r="345" spans="1:7" ht="17.100000000000001" hidden="1" customHeight="1">
      <c r="A345" s="45" t="str">
        <f>IF(Tabelle1!F17&lt;&gt;"nesp",IF(Tabelle1!F17&lt;&gt;"","Kaffee : ",""),IF(ISTEXT(Tabelle1!F17),"Nespresso"," "))</f>
        <v/>
      </c>
      <c r="B345" s="52" t="str">
        <f>IF(AND(Tabelle1!B17&gt;0,Tabelle1!F17&lt;&gt;"nesp"),IF(Tabelle1!F17&lt;&gt;0,Tabelle1!F17," "),"")</f>
        <v/>
      </c>
      <c r="C345" s="45" t="str">
        <f>IF(Tabelle1!G17&gt;0,"Tee : "," ")</f>
        <v xml:space="preserve"> </v>
      </c>
      <c r="D345" s="54" t="str">
        <f>IF(Tabelle1!B17&gt;0,IF(Tabelle1!G17&gt;0,Tabelle1!G17,""),"")</f>
        <v/>
      </c>
      <c r="E345" s="45"/>
      <c r="F345" s="52"/>
      <c r="G345" s="65"/>
    </row>
    <row r="346" spans="1:7" ht="17.100000000000001" hidden="1" customHeight="1">
      <c r="A346" s="41"/>
      <c r="B346" s="41"/>
      <c r="C346" s="41"/>
      <c r="D346" s="41"/>
      <c r="E346" s="41"/>
      <c r="F346" s="41"/>
      <c r="G346" s="65"/>
    </row>
    <row r="347" spans="1:7" ht="17.100000000000001" hidden="1" customHeight="1">
      <c r="A347" s="40"/>
      <c r="B347" s="40"/>
      <c r="C347" s="40"/>
      <c r="D347" s="40"/>
      <c r="E347" s="40"/>
      <c r="F347" s="40"/>
      <c r="G347" s="65"/>
    </row>
    <row r="348" spans="1:7" ht="17.100000000000001" hidden="1" customHeight="1">
      <c r="A348" s="45" t="str">
        <f>IF(OR(Tabelle1!H17&gt;0,Tabelle1!I17&gt;0,Tabelle1!J17&gt;0,Tabelle1!K17&gt;0,Tabelle1!H18&gt;0,Tabelle1!I18&gt;0,Tabelle1!J18&gt;0,Tabelle1!K18&gt;0),"Getränke :","")</f>
        <v/>
      </c>
      <c r="B348" s="57" t="str">
        <f>IF(Tabelle1!B17&lt;&gt;0,IF(Tabelle1!H17&gt;0,Tabelle1!H17,""),"")</f>
        <v/>
      </c>
      <c r="C348" s="56" t="str">
        <f>IF(Tabelle1!B17&lt;&gt;0,IF(Tabelle1!I17&gt;0,IF(Tabelle1!I17="DIV","",Tabelle1!I17),""),"")</f>
        <v/>
      </c>
      <c r="D348" s="57" t="str">
        <f>IF(Tabelle1!B17&lt;&gt;0,IF(Tabelle1!J17&gt;0,Tabelle1!J17,""),"")</f>
        <v/>
      </c>
      <c r="E348" s="56" t="str">
        <f>IF(Tabelle1!B17&lt;&gt;0,IF(Tabelle1!K17&gt;0,IF(Tabelle1!K17="DIV","",Tabelle1!K17),""),"")</f>
        <v/>
      </c>
      <c r="F348" s="41"/>
      <c r="G348" s="65"/>
    </row>
    <row r="349" spans="1:7" ht="17.100000000000001" hidden="1" customHeight="1">
      <c r="A349" s="41"/>
      <c r="B349" s="57" t="str">
        <f>IF(Tabelle1!B17&lt;&gt;0,IF(Tabelle1!H18&gt;0,Tabelle1!H18,""),"")</f>
        <v/>
      </c>
      <c r="C349" s="56" t="str">
        <f>IF(Tabelle1!B17&lt;&gt;0,IF(Tabelle1!I18&gt;0,IF(Tabelle1!I18="DIV","",Tabelle1!I18),""),"")</f>
        <v/>
      </c>
      <c r="D349" s="57" t="str">
        <f>IF(Tabelle1!B17&lt;&gt;0,IF(Tabelle1!J18&gt;0,Tabelle1!J18,""),"")</f>
        <v/>
      </c>
      <c r="E349" s="56" t="str">
        <f>IF(Tabelle1!B17&lt;&gt;0,IF(Tabelle1!K18&gt;0,IF(Tabelle1!K18="DIV","",Tabelle1!K18),""),"")</f>
        <v/>
      </c>
      <c r="F349" s="41"/>
      <c r="G349" s="65"/>
    </row>
    <row r="350" spans="1:7" ht="17.100000000000001" hidden="1" customHeight="1">
      <c r="A350" s="41"/>
      <c r="B350" s="41"/>
      <c r="C350" s="41"/>
      <c r="D350" s="41"/>
      <c r="E350" s="41"/>
      <c r="F350" s="41"/>
      <c r="G350" s="65"/>
    </row>
    <row r="351" spans="1:7" ht="17.100000000000001" hidden="1" customHeight="1">
      <c r="A351" s="40"/>
      <c r="B351" s="40"/>
      <c r="C351" s="40"/>
      <c r="D351" s="40"/>
      <c r="E351" s="40"/>
      <c r="F351" s="40"/>
      <c r="G351" s="65"/>
    </row>
    <row r="352" spans="1:7" ht="17.100000000000001" hidden="1" customHeight="1">
      <c r="A352" s="45" t="str">
        <f>IF(OR(Tabelle1!L17&gt;0,Tabelle1!M17&gt;0,Tabelle1!N17&gt;0,Tabelle1!O17&gt;0,Tabelle1!L18&gt;0,Tabelle1!M18&gt;0,Tabelle1!N18&gt;0,Tabelle1!O18&gt;0),"Backware : ","")</f>
        <v/>
      </c>
      <c r="B352" s="52" t="str">
        <f>IF(Tabelle1!B17&lt;&gt;0,IF(Tabelle1!L17&gt;0,Tabelle1!L17,""),"")</f>
        <v/>
      </c>
      <c r="C352" s="52" t="str">
        <f>IF(AND(Tabelle1!B17&lt;&gt;0,Tabelle1!M17&gt;0),Tabelle1!M17,"")</f>
        <v/>
      </c>
      <c r="D352" s="52"/>
      <c r="E352" s="52" t="str">
        <f>IF(Tabelle1!B17&lt;&gt;0,IF(Tabelle1!N17&gt;0,Tabelle1!N17,""),"")</f>
        <v/>
      </c>
      <c r="F352" s="52" t="str">
        <f>IF(AND(Tabelle1!B17&lt;&gt;0,Tabelle1!O17&gt;0),Tabelle1!O17,"")</f>
        <v/>
      </c>
      <c r="G352" s="65"/>
    </row>
    <row r="353" spans="1:7" ht="17.100000000000001" hidden="1" customHeight="1">
      <c r="A353" s="41"/>
      <c r="B353" s="52" t="str">
        <f>IF(Tabelle1!B17&lt;&gt;0,IF(Tabelle1!L18&gt;0,Tabelle1!L18,""),"")</f>
        <v/>
      </c>
      <c r="C353" s="54" t="str">
        <f>IF(AND(Tabelle1!B17&lt;&gt;0,Tabelle1!M18&gt;0),Tabelle1!M18,"")</f>
        <v/>
      </c>
      <c r="D353" s="52"/>
      <c r="E353" s="52" t="str">
        <f>IF(Tabelle1!B17&lt;&gt;0,IF(Tabelle1!N18&gt;0,Tabelle1!N18,""),"")</f>
        <v/>
      </c>
      <c r="F353" s="52" t="str">
        <f>IF(AND(Tabelle1!B17&lt;&gt;0,Tabelle1!O18&gt;0),Tabelle1!O18,"")</f>
        <v/>
      </c>
      <c r="G353" s="65"/>
    </row>
    <row r="354" spans="1:7" ht="17.100000000000001" hidden="1" customHeight="1">
      <c r="A354" s="41"/>
      <c r="B354" s="41"/>
      <c r="C354" s="41"/>
      <c r="D354" s="41"/>
      <c r="E354" s="41"/>
      <c r="F354" s="41"/>
      <c r="G354" s="65"/>
    </row>
    <row r="355" spans="1:7" ht="17.100000000000001" hidden="1" customHeight="1">
      <c r="A355" s="40"/>
      <c r="B355" s="40"/>
      <c r="C355" s="40"/>
      <c r="D355" s="40"/>
      <c r="E355" s="40"/>
      <c r="F355" s="40"/>
      <c r="G355" s="65"/>
    </row>
    <row r="356" spans="1:7" ht="17.100000000000001" hidden="1" customHeight="1">
      <c r="A356" s="45" t="str">
        <f>IF(Tabelle1!P17=TRUE,"Früchte : ","")</f>
        <v/>
      </c>
      <c r="B356" s="52" t="str">
        <f>IF(Tabelle1!P17=TRUE,"C.a. " &amp; ROUNDUP(Tabelle1!V17*1.5,0),"")</f>
        <v/>
      </c>
      <c r="C356" s="41"/>
      <c r="D356" s="45" t="str">
        <f>IF(AND(Tabelle1!B17&lt;&gt;"",Tabelle1!U17&lt;&gt;""),"Diverse : ","")</f>
        <v/>
      </c>
      <c r="E356" s="52" t="str">
        <f>IF(AND(Tabelle1!B17&lt;&gt;"",Tabelle1!U17&lt;&gt;""),Tabelle1!U17,"")</f>
        <v/>
      </c>
      <c r="F356" s="41"/>
      <c r="G356" s="65"/>
    </row>
    <row r="357" spans="1:7" ht="17.100000000000001" hidden="1" customHeight="1">
      <c r="A357" s="41"/>
      <c r="B357" s="41"/>
      <c r="C357" s="41"/>
      <c r="D357" s="41"/>
      <c r="E357" s="41"/>
      <c r="F357" s="41"/>
      <c r="G357" s="65"/>
    </row>
    <row r="358" spans="1:7" ht="17.100000000000001" hidden="1" customHeight="1">
      <c r="A358" s="41"/>
      <c r="B358" s="41"/>
      <c r="C358" s="41"/>
      <c r="D358" s="41"/>
      <c r="E358" s="41"/>
      <c r="F358" s="41"/>
      <c r="G358" s="65"/>
    </row>
    <row r="359" spans="1:7" ht="17.100000000000001" hidden="1" customHeight="1">
      <c r="A359" s="41"/>
      <c r="B359" s="41"/>
      <c r="C359" s="41"/>
      <c r="D359" s="40"/>
      <c r="E359" s="41"/>
      <c r="F359" s="41"/>
      <c r="G359" s="65"/>
    </row>
    <row r="360" spans="1:7" ht="17.100000000000001" hidden="1" customHeight="1">
      <c r="A360" s="41"/>
      <c r="B360" s="41"/>
      <c r="C360" s="41"/>
      <c r="D360" s="40"/>
      <c r="E360" s="41"/>
      <c r="F360" s="41"/>
      <c r="G360" s="65"/>
    </row>
    <row r="361" spans="1:7" ht="17.100000000000001" hidden="1" customHeight="1">
      <c r="A361" s="40"/>
      <c r="B361" s="41"/>
      <c r="C361" s="41"/>
      <c r="D361" s="58" t="str">
        <f>IF(AND(Tabelle1!B17&lt;0.44,Tabelle1!Q17=TRUE),"SANDWICH   KALTE   KÜCHE    FRÜH  ABHOLEN !!!","")</f>
        <v/>
      </c>
      <c r="E361" s="41"/>
      <c r="F361" s="41"/>
      <c r="G361" s="65"/>
    </row>
    <row r="362" spans="1:7" ht="17.100000000000001" hidden="1" customHeight="1">
      <c r="A362" s="41"/>
      <c r="B362" s="41"/>
      <c r="C362" s="41"/>
      <c r="D362" s="46"/>
      <c r="E362" s="41"/>
      <c r="F362" s="41"/>
      <c r="G362" s="65"/>
    </row>
    <row r="363" spans="1:7" ht="17.100000000000001" hidden="1" customHeight="1">
      <c r="A363" s="41"/>
      <c r="B363" s="41"/>
      <c r="C363" s="41"/>
      <c r="D363" s="40"/>
      <c r="E363" s="41"/>
      <c r="F363" s="41"/>
      <c r="G363" s="65"/>
    </row>
    <row r="364" spans="1:7" ht="17.100000000000001" hidden="1" customHeight="1">
      <c r="A364" s="41"/>
      <c r="B364" s="41"/>
      <c r="C364" s="41"/>
      <c r="D364" s="40"/>
      <c r="E364" s="41"/>
      <c r="F364" s="41"/>
      <c r="G364" s="65"/>
    </row>
    <row r="365" spans="1:7" ht="17.100000000000001" hidden="1" customHeight="1">
      <c r="A365" s="41"/>
      <c r="B365" s="41"/>
      <c r="C365" s="41"/>
      <c r="D365" s="58" t="str">
        <f>IF(AND(Tabelle1!B17&gt;=0.44,Tabelle1!Q17=TRUE),"Kaltes  lunch um 10h30  im Catering  abholen !","")</f>
        <v/>
      </c>
      <c r="E365" s="41"/>
      <c r="F365" s="41"/>
      <c r="G365" s="65"/>
    </row>
    <row r="366" spans="1:7" ht="17.100000000000001" hidden="1" customHeight="1">
      <c r="A366" s="41"/>
      <c r="B366" s="41"/>
      <c r="C366" s="41"/>
      <c r="D366" s="46"/>
      <c r="E366" s="41"/>
      <c r="F366" s="41"/>
      <c r="G366" s="65"/>
    </row>
    <row r="367" spans="1:7" ht="17.100000000000001" hidden="1" customHeight="1">
      <c r="A367" s="41"/>
      <c r="B367" s="41"/>
      <c r="C367" s="41"/>
      <c r="D367" s="40"/>
      <c r="E367" s="41"/>
      <c r="F367" s="41"/>
      <c r="G367" s="65"/>
    </row>
    <row r="368" spans="1:7" ht="17.100000000000001" hidden="1" customHeight="1">
      <c r="A368" s="41"/>
      <c r="B368" s="41"/>
      <c r="C368" s="41"/>
      <c r="D368" s="40"/>
      <c r="E368" s="41"/>
      <c r="F368" s="41"/>
      <c r="G368" s="65"/>
    </row>
    <row r="369" spans="1:7" ht="17.100000000000001" hidden="1" customHeight="1">
      <c r="A369" s="41"/>
      <c r="B369" s="41"/>
      <c r="C369" s="41"/>
      <c r="D369" s="58" t="str">
        <f>IF(Tabelle1!R17&lt;&gt;"","Warmes  lunch um  "&amp;HOUR(Tabelle1!R17)&amp; "h"&amp; IF(MINUTE(Tabelle1!R17)&gt;0,MINUTE(Tabelle1!R17),"")  &amp;  "  in  die  Warme Küche !","")</f>
        <v/>
      </c>
      <c r="E369" s="41"/>
      <c r="F369" s="41"/>
      <c r="G369" s="65"/>
    </row>
    <row r="370" spans="1:7" ht="17.100000000000001" hidden="1" customHeight="1">
      <c r="A370" s="41"/>
      <c r="B370" s="41"/>
      <c r="C370" s="41"/>
      <c r="D370" s="46"/>
      <c r="E370" s="41"/>
      <c r="F370" s="41"/>
      <c r="G370" s="65"/>
    </row>
    <row r="371" spans="1:7" ht="17.100000000000001" hidden="1" customHeight="1">
      <c r="A371" s="41"/>
      <c r="B371" s="41"/>
      <c r="C371" s="41"/>
      <c r="D371" s="40"/>
      <c r="E371" s="41"/>
      <c r="F371" s="41"/>
      <c r="G371" s="65"/>
    </row>
    <row r="372" spans="1:7" ht="17.100000000000001" hidden="1" customHeight="1">
      <c r="A372" s="40"/>
      <c r="B372" s="40"/>
      <c r="C372" s="40"/>
      <c r="D372" s="40"/>
      <c r="E372" s="40"/>
      <c r="F372" s="40"/>
      <c r="G372" s="65"/>
    </row>
    <row r="373" spans="1:7" ht="17.100000000000001" hidden="1" customHeight="1">
      <c r="A373" s="40"/>
      <c r="B373" s="40"/>
      <c r="C373" s="40"/>
      <c r="D373" s="58" t="str">
        <f>IF(Tabelle1!S17=TRUE,"Kalte  ware  um  9h00  Küche Dir. !","")</f>
        <v/>
      </c>
      <c r="E373" s="40"/>
      <c r="F373" s="40"/>
      <c r="G373" s="65"/>
    </row>
    <row r="374" spans="1:7" ht="17.100000000000001" hidden="1" customHeight="1">
      <c r="A374" s="40"/>
      <c r="B374" s="40"/>
      <c r="C374" s="40"/>
      <c r="D374" s="46"/>
      <c r="E374" s="40"/>
      <c r="F374" s="40"/>
      <c r="G374" s="65"/>
    </row>
    <row r="375" spans="1:7" ht="17.100000000000001" hidden="1" customHeight="1">
      <c r="A375" s="40"/>
      <c r="B375" s="40"/>
      <c r="C375" s="40"/>
      <c r="D375" s="40"/>
      <c r="E375" s="40"/>
      <c r="F375" s="40"/>
      <c r="G375" s="65"/>
    </row>
    <row r="376" spans="1:7" ht="17.100000000000001" hidden="1" customHeight="1">
      <c r="A376" s="40"/>
      <c r="B376" s="40"/>
      <c r="C376" s="40"/>
      <c r="D376" s="40"/>
      <c r="E376" s="40"/>
      <c r="F376" s="40"/>
      <c r="G376" s="65"/>
    </row>
    <row r="377" spans="1:7" ht="17.100000000000001" hidden="1" customHeight="1">
      <c r="A377" s="40"/>
      <c r="B377" s="40"/>
      <c r="C377" s="40"/>
      <c r="D377" s="58" t="str">
        <f>IF(Tabelle1!T17&lt;&gt;"","Warmes  lunch um  "&amp;HOUR(Tabelle1!T17)&amp; "h"&amp; IF(MINUTE(Tabelle1!T17)&gt;0,MINUTE(Tabelle1!T17),"")  &amp; "  Küche Dir. !","")</f>
        <v/>
      </c>
      <c r="E377" s="40"/>
      <c r="F377" s="40"/>
      <c r="G377" s="65"/>
    </row>
    <row r="378" spans="1:7" ht="17.100000000000001" hidden="1" customHeight="1">
      <c r="A378" s="40"/>
      <c r="B378" s="40"/>
      <c r="C378" s="40"/>
      <c r="D378" s="40"/>
      <c r="E378" s="40"/>
      <c r="F378" s="40"/>
      <c r="G378" s="65"/>
    </row>
    <row r="379" spans="1:7" ht="17.100000000000001" hidden="1" customHeight="1">
      <c r="A379" s="40"/>
      <c r="B379" s="40"/>
      <c r="C379" s="40"/>
      <c r="D379" s="40"/>
      <c r="E379" s="40"/>
      <c r="F379" s="40"/>
      <c r="G379" s="65"/>
    </row>
    <row r="380" spans="1:7" ht="17.100000000000001" hidden="1" customHeight="1">
      <c r="A380" s="40"/>
      <c r="B380" s="40"/>
      <c r="C380" s="40"/>
      <c r="D380" s="40"/>
      <c r="E380" s="40"/>
      <c r="F380" s="40"/>
      <c r="G380" s="65"/>
    </row>
    <row r="381" spans="1:7" ht="17.100000000000001" hidden="1" customHeight="1">
      <c r="A381" s="40"/>
      <c r="B381" s="40"/>
      <c r="C381" s="40"/>
      <c r="D381" s="40"/>
      <c r="E381" s="40"/>
      <c r="F381" s="40"/>
      <c r="G381" s="65"/>
    </row>
    <row r="382" spans="1:7" ht="17.100000000000001" hidden="1" customHeight="1">
      <c r="A382" s="40"/>
      <c r="B382" s="40"/>
      <c r="C382" s="40"/>
      <c r="D382" s="40"/>
      <c r="E382" s="40"/>
      <c r="F382" s="40"/>
      <c r="G382" s="65"/>
    </row>
    <row r="383" spans="1:7" ht="17.100000000000001" hidden="1" customHeight="1">
      <c r="A383" s="40"/>
      <c r="B383" s="40"/>
      <c r="C383" s="40"/>
      <c r="D383" s="40"/>
      <c r="E383" s="40"/>
      <c r="F383" s="40"/>
      <c r="G383" s="65"/>
    </row>
    <row r="384" spans="1:7" ht="17.100000000000001" hidden="1" customHeight="1">
      <c r="A384" s="40"/>
      <c r="B384" s="40"/>
      <c r="C384" s="40"/>
      <c r="D384" s="40"/>
      <c r="E384" s="40"/>
      <c r="F384" s="40"/>
      <c r="G384" s="65"/>
    </row>
    <row r="385" spans="1:7" ht="17.100000000000001" hidden="1" customHeight="1">
      <c r="A385" s="37"/>
      <c r="B385" s="40"/>
      <c r="C385" s="40"/>
      <c r="D385" s="40"/>
      <c r="E385" s="40"/>
      <c r="F385" s="40"/>
      <c r="G385" s="65"/>
    </row>
    <row r="386" spans="1:7" ht="17.100000000000001" hidden="1" customHeight="1">
      <c r="A386" s="44"/>
      <c r="B386" s="51" t="str">
        <f>IF(Tabelle1!B19&lt;&gt;0,IF(Tabelle1!D19&gt;0,Tabelle1!D19,"WO ?? "),"")</f>
        <v/>
      </c>
      <c r="C386" s="42"/>
      <c r="D386" s="41"/>
      <c r="E386" s="45"/>
      <c r="F386" s="43"/>
      <c r="G386" s="65" t="str">
        <f>IF(AND(B386="",B388="",F388="",C390="",E390="",B393="",D393="",B396="",C396="",D396="",E396="",B397="",C397="",D397="",E397="",B400="",C400="",E400="",F400="",B401="",C401="",E401="",F401="",B404="",E404="",D409="",D413="",D417="",D421="",D425=""),"X","")</f>
        <v>X</v>
      </c>
    </row>
    <row r="387" spans="1:7" ht="17.100000000000001" hidden="1" customHeight="1">
      <c r="A387" s="41"/>
      <c r="B387" s="51"/>
      <c r="C387" s="41"/>
      <c r="D387" s="41"/>
      <c r="E387" s="41"/>
      <c r="F387" s="41"/>
      <c r="G387" s="65"/>
    </row>
    <row r="388" spans="1:7" ht="17.100000000000001" hidden="1" customHeight="1">
      <c r="A388" s="45" t="str">
        <f>IF(AND(Tabelle1!B19&gt;0,Tabelle1!E19&gt;0),"Name :"," ")</f>
        <v xml:space="preserve"> </v>
      </c>
      <c r="B388" s="52" t="str">
        <f>IF(AND(Tabelle1!B19&gt;0,Tabelle1!E19&gt;0),Tabelle1!E19,IF(NOT(ISBLANK(Tabelle1!B19)),"WER ??",""))</f>
        <v/>
      </c>
      <c r="C388" s="41"/>
      <c r="D388" s="41"/>
      <c r="E388" s="45" t="str">
        <f>IF(AND(Tabelle1!B19&gt;0,Tabelle1!V19&gt;0),"PX :"," ")</f>
        <v xml:space="preserve"> </v>
      </c>
      <c r="F388" s="54" t="str">
        <f>IF(AND(Tabelle1!B19&gt;0,Tabelle1!V19&gt;0),Tabelle1!V19,"")</f>
        <v/>
      </c>
      <c r="G388" s="65"/>
    </row>
    <row r="389" spans="1:7" ht="17.100000000000001" hidden="1" customHeight="1">
      <c r="A389" s="41"/>
      <c r="B389" s="51"/>
      <c r="C389" s="41"/>
      <c r="D389" s="41"/>
      <c r="E389" s="41"/>
      <c r="F389" s="41"/>
      <c r="G389" s="65"/>
    </row>
    <row r="390" spans="1:7" ht="17.100000000000001" hidden="1" customHeight="1">
      <c r="A390" s="41"/>
      <c r="B390" s="45" t="str">
        <f>IF(Tabelle1!B19&lt;&gt;0,"Von : "," ")</f>
        <v xml:space="preserve"> </v>
      </c>
      <c r="C390" s="55" t="str">
        <f>IF(Tabelle1!B19&lt;&gt;0,Tabelle1!B19,"")</f>
        <v/>
      </c>
      <c r="D390" s="45" t="str">
        <f>IF(Tabelle1!B19&lt;&gt;0,"BIS : ","")</f>
        <v/>
      </c>
      <c r="E390" s="55" t="str">
        <f>IF(Tabelle1!B19&lt;&gt;0,IF(Tabelle1!C19&gt;0,Tabelle1!C19,"WANN ?? "),"")</f>
        <v/>
      </c>
      <c r="F390" s="41"/>
      <c r="G390" s="65"/>
    </row>
    <row r="391" spans="1:7" ht="17.100000000000001" hidden="1" customHeight="1">
      <c r="A391" s="41"/>
      <c r="B391" s="41"/>
      <c r="C391" s="41"/>
      <c r="D391" s="41"/>
      <c r="E391" s="41"/>
      <c r="F391" s="41"/>
      <c r="G391" s="65"/>
    </row>
    <row r="392" spans="1:7" ht="17.100000000000001" hidden="1" customHeight="1">
      <c r="A392" s="40"/>
      <c r="B392" s="40"/>
      <c r="C392" s="40"/>
      <c r="D392" s="40"/>
      <c r="E392" s="40"/>
      <c r="F392" s="40"/>
      <c r="G392" s="65"/>
    </row>
    <row r="393" spans="1:7" ht="17.100000000000001" hidden="1" customHeight="1">
      <c r="A393" s="45" t="str">
        <f>IF(Tabelle1!F19&lt;&gt;"nesp",IF(Tabelle1!F19&lt;&gt;"","Kaffee : ",""),IF(ISTEXT(Tabelle1!F19),"Nespresso"," "))</f>
        <v/>
      </c>
      <c r="B393" s="52" t="str">
        <f>IF(AND(Tabelle1!B19&gt;0,Tabelle1!F19&lt;&gt;"nesp"),IF(Tabelle1!F19&lt;&gt;0,Tabelle1!F19," "),"")</f>
        <v/>
      </c>
      <c r="C393" s="45" t="str">
        <f>IF(Tabelle1!G19&gt;0,"Tee : "," ")</f>
        <v xml:space="preserve"> </v>
      </c>
      <c r="D393" s="54" t="str">
        <f>IF(Tabelle1!B19&gt;0,IF(Tabelle1!G19&gt;0,Tabelle1!G19,""),"")</f>
        <v/>
      </c>
      <c r="E393" s="45"/>
      <c r="F393" s="52"/>
      <c r="G393" s="65"/>
    </row>
    <row r="394" spans="1:7" ht="17.100000000000001" hidden="1" customHeight="1">
      <c r="A394" s="41"/>
      <c r="B394" s="41"/>
      <c r="C394" s="41"/>
      <c r="D394" s="41"/>
      <c r="E394" s="41"/>
      <c r="F394" s="41"/>
      <c r="G394" s="65"/>
    </row>
    <row r="395" spans="1:7" ht="17.100000000000001" hidden="1" customHeight="1">
      <c r="A395" s="40"/>
      <c r="B395" s="40"/>
      <c r="C395" s="40"/>
      <c r="D395" s="40"/>
      <c r="E395" s="40"/>
      <c r="F395" s="40"/>
      <c r="G395" s="65"/>
    </row>
    <row r="396" spans="1:7" ht="17.100000000000001" hidden="1" customHeight="1">
      <c r="A396" s="45" t="str">
        <f>IF(OR(Tabelle1!H19&gt;0,Tabelle1!I19&gt;0,Tabelle1!J19&gt;0,Tabelle1!K19&gt;0,Tabelle1!H20&gt;0,Tabelle1!I20&gt;0,Tabelle1!J20&gt;0,Tabelle1!K20&gt;0),"Getränke :","")</f>
        <v/>
      </c>
      <c r="B396" s="57" t="str">
        <f>IF(Tabelle1!B19&lt;&gt;0,IF(Tabelle1!H19&gt;0,Tabelle1!H19,""),"")</f>
        <v/>
      </c>
      <c r="C396" s="56" t="str">
        <f>IF(Tabelle1!B19&lt;&gt;0,IF(Tabelle1!I19&gt;0,IF(Tabelle1!I19="DIV","",Tabelle1!I19),""),"")</f>
        <v/>
      </c>
      <c r="D396" s="57" t="str">
        <f>IF(Tabelle1!B19&lt;&gt;0,IF(Tabelle1!J19&gt;0,Tabelle1!J19,""),"")</f>
        <v/>
      </c>
      <c r="E396" s="56" t="str">
        <f>IF(Tabelle1!B19&lt;&gt;0,IF(Tabelle1!K19&gt;0,IF(Tabelle1!K19="DIV","",Tabelle1!K19),""),"")</f>
        <v/>
      </c>
      <c r="F396" s="41"/>
      <c r="G396" s="65"/>
    </row>
    <row r="397" spans="1:7" ht="17.100000000000001" hidden="1" customHeight="1">
      <c r="A397" s="41"/>
      <c r="B397" s="57" t="str">
        <f>IF(Tabelle1!B19&lt;&gt;0,IF(Tabelle1!H20&gt;0,Tabelle1!H20,""),"")</f>
        <v/>
      </c>
      <c r="C397" s="56" t="str">
        <f>IF(Tabelle1!B19&lt;&gt;0,IF(Tabelle1!I20&gt;0,IF(Tabelle1!I20="DIV","",Tabelle1!I20),""),"")</f>
        <v/>
      </c>
      <c r="D397" s="57" t="str">
        <f>IF(Tabelle1!B19&lt;&gt;0,IF(Tabelle1!J20&gt;0,Tabelle1!J20,""),"")</f>
        <v/>
      </c>
      <c r="E397" s="56" t="str">
        <f>IF(Tabelle1!B19&lt;&gt;0,IF(Tabelle1!K20&gt;0,IF(Tabelle1!K20="DIV","",Tabelle1!K20),""),"")</f>
        <v/>
      </c>
      <c r="F397" s="41"/>
      <c r="G397" s="65"/>
    </row>
    <row r="398" spans="1:7" ht="17.100000000000001" hidden="1" customHeight="1">
      <c r="A398" s="41"/>
      <c r="B398" s="41"/>
      <c r="C398" s="41"/>
      <c r="D398" s="41"/>
      <c r="E398" s="41"/>
      <c r="F398" s="41"/>
      <c r="G398" s="65"/>
    </row>
    <row r="399" spans="1:7" ht="17.100000000000001" hidden="1" customHeight="1">
      <c r="A399" s="40"/>
      <c r="B399" s="40"/>
      <c r="C399" s="40"/>
      <c r="D399" s="40"/>
      <c r="E399" s="40"/>
      <c r="F399" s="40"/>
      <c r="G399" s="65"/>
    </row>
    <row r="400" spans="1:7" ht="17.100000000000001" hidden="1" customHeight="1">
      <c r="A400" s="45" t="str">
        <f>IF(OR(Tabelle1!L19&gt;0,Tabelle1!M19&gt;0,Tabelle1!N19&gt;0,Tabelle1!O19&gt;0,Tabelle1!L20&gt;0,Tabelle1!M20&gt;0,Tabelle1!N20&gt;0,Tabelle1!O20&gt;0),"Backware : ","")</f>
        <v/>
      </c>
      <c r="B400" s="52" t="str">
        <f>IF(Tabelle1!B19&lt;&gt;0,IF(Tabelle1!L19&gt;0,Tabelle1!L19,""),"")</f>
        <v/>
      </c>
      <c r="C400" s="52" t="str">
        <f>IF(AND(Tabelle1!B19&lt;&gt;0,Tabelle1!M19&gt;0),Tabelle1!M19,"")</f>
        <v/>
      </c>
      <c r="D400" s="52"/>
      <c r="E400" s="52" t="str">
        <f>IF(Tabelle1!B19&lt;&gt;0,IF(Tabelle1!N19&gt;0,Tabelle1!N19,""),"")</f>
        <v/>
      </c>
      <c r="F400" s="52" t="str">
        <f>IF(AND(Tabelle1!B19&lt;&gt;0,Tabelle1!O19&gt;0),Tabelle1!O19,"")</f>
        <v/>
      </c>
      <c r="G400" s="65"/>
    </row>
    <row r="401" spans="1:7" ht="17.100000000000001" hidden="1" customHeight="1">
      <c r="A401" s="41"/>
      <c r="B401" s="52" t="str">
        <f>IF(Tabelle1!B19&lt;&gt;0,IF(Tabelle1!L20&gt;0,Tabelle1!L20,""),"")</f>
        <v/>
      </c>
      <c r="C401" s="54" t="str">
        <f>IF(AND(Tabelle1!B19&lt;&gt;0,Tabelle1!M20&gt;0),Tabelle1!M20,"")</f>
        <v/>
      </c>
      <c r="D401" s="52"/>
      <c r="E401" s="52" t="str">
        <f>IF(Tabelle1!B19&lt;&gt;0,IF(Tabelle1!N20&gt;0,Tabelle1!N20,""),"")</f>
        <v/>
      </c>
      <c r="F401" s="52" t="str">
        <f>IF(AND(Tabelle1!B19&lt;&gt;0,Tabelle1!O20&gt;0),Tabelle1!O20,"")</f>
        <v/>
      </c>
      <c r="G401" s="65"/>
    </row>
    <row r="402" spans="1:7" ht="17.100000000000001" hidden="1" customHeight="1">
      <c r="A402" s="41"/>
      <c r="B402" s="41"/>
      <c r="C402" s="41"/>
      <c r="D402" s="41"/>
      <c r="E402" s="41"/>
      <c r="F402" s="41"/>
      <c r="G402" s="65"/>
    </row>
    <row r="403" spans="1:7" ht="17.100000000000001" hidden="1" customHeight="1">
      <c r="A403" s="40"/>
      <c r="B403" s="40"/>
      <c r="C403" s="40"/>
      <c r="D403" s="40"/>
      <c r="E403" s="40"/>
      <c r="F403" s="40"/>
      <c r="G403" s="65"/>
    </row>
    <row r="404" spans="1:7" ht="17.100000000000001" hidden="1" customHeight="1">
      <c r="A404" s="45" t="str">
        <f>IF(Tabelle1!P19=TRUE,"Früchte : ","")</f>
        <v/>
      </c>
      <c r="B404" s="52" t="str">
        <f>IF(Tabelle1!P19=TRUE,"C.a. " &amp; ROUNDUP(Tabelle1!V19*1.5,0),"")</f>
        <v/>
      </c>
      <c r="C404" s="41"/>
      <c r="D404" s="45" t="str">
        <f>IF(AND(Tabelle1!B19&lt;&gt;"",Tabelle1!U19&lt;&gt;""),"Diverse : ","")</f>
        <v/>
      </c>
      <c r="E404" s="52" t="str">
        <f>IF(AND(Tabelle1!B19&lt;&gt;"",Tabelle1!U19&lt;&gt;""),Tabelle1!U19,"")</f>
        <v/>
      </c>
      <c r="F404" s="41"/>
      <c r="G404" s="65"/>
    </row>
    <row r="405" spans="1:7" ht="17.100000000000001" hidden="1" customHeight="1">
      <c r="A405" s="41"/>
      <c r="B405" s="41"/>
      <c r="C405" s="41"/>
      <c r="D405" s="41"/>
      <c r="E405" s="41"/>
      <c r="F405" s="41"/>
      <c r="G405" s="65"/>
    </row>
    <row r="406" spans="1:7" ht="17.100000000000001" hidden="1" customHeight="1">
      <c r="A406" s="41"/>
      <c r="B406" s="41"/>
      <c r="C406" s="41"/>
      <c r="D406" s="41"/>
      <c r="E406" s="41"/>
      <c r="F406" s="41"/>
      <c r="G406" s="65"/>
    </row>
    <row r="407" spans="1:7" ht="17.100000000000001" hidden="1" customHeight="1">
      <c r="A407" s="41"/>
      <c r="B407" s="41"/>
      <c r="C407" s="41"/>
      <c r="D407" s="40"/>
      <c r="E407" s="41"/>
      <c r="F407" s="41"/>
      <c r="G407" s="65"/>
    </row>
    <row r="408" spans="1:7" ht="17.100000000000001" hidden="1" customHeight="1">
      <c r="A408" s="41"/>
      <c r="B408" s="41"/>
      <c r="C408" s="41"/>
      <c r="D408" s="40"/>
      <c r="E408" s="41"/>
      <c r="F408" s="41"/>
      <c r="G408" s="65"/>
    </row>
    <row r="409" spans="1:7" ht="17.100000000000001" hidden="1" customHeight="1">
      <c r="A409" s="40"/>
      <c r="B409" s="41"/>
      <c r="C409" s="41"/>
      <c r="D409" s="58" t="str">
        <f>IF(AND(Tabelle1!B19&lt;0.44,Tabelle1!Q19=TRUE),"SANDWICH   KALTE   KÜCHE    FRÜH  ABHOLEN !!!","")</f>
        <v/>
      </c>
      <c r="E409" s="41"/>
      <c r="F409" s="41"/>
      <c r="G409" s="65"/>
    </row>
    <row r="410" spans="1:7" ht="17.100000000000001" hidden="1" customHeight="1">
      <c r="A410" s="41"/>
      <c r="B410" s="41"/>
      <c r="C410" s="41"/>
      <c r="D410" s="46"/>
      <c r="E410" s="41"/>
      <c r="F410" s="41"/>
      <c r="G410" s="65"/>
    </row>
    <row r="411" spans="1:7" ht="17.100000000000001" hidden="1" customHeight="1">
      <c r="A411" s="41"/>
      <c r="B411" s="41"/>
      <c r="C411" s="41"/>
      <c r="D411" s="40"/>
      <c r="E411" s="41"/>
      <c r="F411" s="41"/>
      <c r="G411" s="65"/>
    </row>
    <row r="412" spans="1:7" ht="17.100000000000001" hidden="1" customHeight="1">
      <c r="A412" s="41"/>
      <c r="B412" s="41"/>
      <c r="C412" s="41"/>
      <c r="D412" s="40"/>
      <c r="E412" s="41"/>
      <c r="F412" s="41"/>
      <c r="G412" s="65"/>
    </row>
    <row r="413" spans="1:7" ht="17.100000000000001" hidden="1" customHeight="1">
      <c r="A413" s="41"/>
      <c r="B413" s="41"/>
      <c r="C413" s="41"/>
      <c r="D413" s="58" t="str">
        <f>IF(AND(Tabelle1!B19&gt;=0.44,Tabelle1!Q19=TRUE),"Kaltes  lunch um 10h30  im Catering  abholen !","")</f>
        <v/>
      </c>
      <c r="E413" s="41"/>
      <c r="F413" s="41"/>
      <c r="G413" s="65"/>
    </row>
    <row r="414" spans="1:7" ht="17.100000000000001" hidden="1" customHeight="1">
      <c r="A414" s="41"/>
      <c r="B414" s="41"/>
      <c r="C414" s="41"/>
      <c r="D414" s="46"/>
      <c r="E414" s="41"/>
      <c r="F414" s="41"/>
      <c r="G414" s="65"/>
    </row>
    <row r="415" spans="1:7" ht="17.100000000000001" hidden="1" customHeight="1">
      <c r="A415" s="41"/>
      <c r="B415" s="41"/>
      <c r="C415" s="41"/>
      <c r="D415" s="40"/>
      <c r="E415" s="41"/>
      <c r="F415" s="41"/>
      <c r="G415" s="65"/>
    </row>
    <row r="416" spans="1:7" ht="17.100000000000001" hidden="1" customHeight="1">
      <c r="A416" s="41"/>
      <c r="B416" s="41"/>
      <c r="C416" s="41"/>
      <c r="D416" s="40"/>
      <c r="E416" s="41"/>
      <c r="F416" s="41"/>
      <c r="G416" s="65"/>
    </row>
    <row r="417" spans="1:7" ht="17.100000000000001" hidden="1" customHeight="1">
      <c r="A417" s="41"/>
      <c r="B417" s="41"/>
      <c r="C417" s="41"/>
      <c r="D417" s="58" t="str">
        <f>IF(Tabelle1!R19&lt;&gt;"","Warmes  lunch um  "&amp;HOUR(Tabelle1!R19)&amp; "h"&amp; IF(MINUTE(Tabelle1!R19)&gt;0,MINUTE(Tabelle1!R19),"")  &amp;  "  in  die  Warme Küche !","")</f>
        <v/>
      </c>
      <c r="E417" s="41"/>
      <c r="F417" s="41"/>
      <c r="G417" s="65"/>
    </row>
    <row r="418" spans="1:7" ht="17.100000000000001" hidden="1" customHeight="1">
      <c r="A418" s="41"/>
      <c r="B418" s="41"/>
      <c r="C418" s="41"/>
      <c r="D418" s="46"/>
      <c r="E418" s="41"/>
      <c r="F418" s="41"/>
      <c r="G418" s="65"/>
    </row>
    <row r="419" spans="1:7" ht="17.100000000000001" hidden="1" customHeight="1">
      <c r="A419" s="41"/>
      <c r="B419" s="41"/>
      <c r="C419" s="41"/>
      <c r="D419" s="40"/>
      <c r="E419" s="41"/>
      <c r="F419" s="41"/>
      <c r="G419" s="65"/>
    </row>
    <row r="420" spans="1:7" ht="17.100000000000001" hidden="1" customHeight="1">
      <c r="A420" s="40"/>
      <c r="B420" s="40"/>
      <c r="C420" s="40"/>
      <c r="D420" s="40"/>
      <c r="E420" s="40"/>
      <c r="F420" s="40"/>
      <c r="G420" s="65"/>
    </row>
    <row r="421" spans="1:7" ht="17.100000000000001" hidden="1" customHeight="1">
      <c r="A421" s="40"/>
      <c r="B421" s="40"/>
      <c r="C421" s="40"/>
      <c r="D421" s="58" t="str">
        <f>IF(Tabelle1!S19=TRUE,"Kalte  ware  um  9h00  Küche Dir. !","")</f>
        <v/>
      </c>
      <c r="E421" s="40"/>
      <c r="F421" s="40"/>
      <c r="G421" s="65"/>
    </row>
    <row r="422" spans="1:7" ht="17.100000000000001" hidden="1" customHeight="1">
      <c r="A422" s="40"/>
      <c r="B422" s="40"/>
      <c r="C422" s="40"/>
      <c r="D422" s="46"/>
      <c r="E422" s="40"/>
      <c r="F422" s="40"/>
      <c r="G422" s="65"/>
    </row>
    <row r="423" spans="1:7" ht="17.100000000000001" hidden="1" customHeight="1">
      <c r="A423" s="40"/>
      <c r="B423" s="40"/>
      <c r="C423" s="40"/>
      <c r="D423" s="40"/>
      <c r="E423" s="40"/>
      <c r="F423" s="40"/>
      <c r="G423" s="65"/>
    </row>
    <row r="424" spans="1:7" ht="17.100000000000001" hidden="1" customHeight="1">
      <c r="A424" s="40"/>
      <c r="B424" s="40"/>
      <c r="C424" s="40"/>
      <c r="D424" s="40"/>
      <c r="E424" s="40"/>
      <c r="F424" s="40"/>
      <c r="G424" s="65"/>
    </row>
    <row r="425" spans="1:7" ht="17.100000000000001" hidden="1" customHeight="1">
      <c r="A425" s="40"/>
      <c r="B425" s="40"/>
      <c r="C425" s="40"/>
      <c r="D425" s="58" t="str">
        <f>IF(Tabelle1!T19&lt;&gt;"","Warmes  lunch um  "&amp;HOUR(Tabelle1!T19)&amp; "h"&amp; IF(MINUTE(Tabelle1!T19)&gt;0,MINUTE(Tabelle1!T19),"")  &amp; "  Küche Dir. !","")</f>
        <v/>
      </c>
      <c r="E425" s="40"/>
      <c r="F425" s="40"/>
      <c r="G425" s="65"/>
    </row>
    <row r="426" spans="1:7" ht="17.100000000000001" hidden="1" customHeight="1">
      <c r="A426" s="40"/>
      <c r="B426" s="40"/>
      <c r="C426" s="40"/>
      <c r="D426" s="40"/>
      <c r="E426" s="40"/>
      <c r="F426" s="40"/>
      <c r="G426" s="65"/>
    </row>
    <row r="427" spans="1:7" ht="17.100000000000001" hidden="1" customHeight="1">
      <c r="A427" s="40"/>
      <c r="B427" s="40"/>
      <c r="C427" s="40"/>
      <c r="D427" s="40"/>
      <c r="E427" s="40"/>
      <c r="F427" s="40"/>
      <c r="G427" s="65"/>
    </row>
    <row r="428" spans="1:7" ht="17.100000000000001" hidden="1" customHeight="1">
      <c r="A428" s="40"/>
      <c r="B428" s="40"/>
      <c r="C428" s="40"/>
      <c r="D428" s="40"/>
      <c r="E428" s="40"/>
      <c r="F428" s="40"/>
      <c r="G428" s="65"/>
    </row>
    <row r="429" spans="1:7" ht="17.100000000000001" hidden="1" customHeight="1">
      <c r="A429" s="40"/>
      <c r="B429" s="40"/>
      <c r="C429" s="40"/>
      <c r="D429" s="40"/>
      <c r="E429" s="40"/>
      <c r="F429" s="40"/>
      <c r="G429" s="65"/>
    </row>
    <row r="430" spans="1:7" ht="17.100000000000001" hidden="1" customHeight="1">
      <c r="A430" s="40"/>
      <c r="B430" s="40"/>
      <c r="C430" s="40"/>
      <c r="D430" s="40"/>
      <c r="E430" s="40"/>
      <c r="F430" s="40"/>
      <c r="G430" s="65"/>
    </row>
    <row r="431" spans="1:7" ht="17.100000000000001" hidden="1" customHeight="1">
      <c r="A431" s="40"/>
      <c r="B431" s="40"/>
      <c r="C431" s="40"/>
      <c r="D431" s="40"/>
      <c r="E431" s="40"/>
      <c r="F431" s="40"/>
      <c r="G431" s="65"/>
    </row>
    <row r="432" spans="1:7" ht="17.100000000000001" hidden="1" customHeight="1">
      <c r="A432" s="40"/>
      <c r="B432" s="40"/>
      <c r="C432" s="40"/>
      <c r="D432" s="40"/>
      <c r="E432" s="40"/>
      <c r="F432" s="40"/>
      <c r="G432" s="65"/>
    </row>
    <row r="433" spans="1:7" ht="17.100000000000001" hidden="1" customHeight="1">
      <c r="A433" s="37"/>
      <c r="B433" s="40"/>
      <c r="C433" s="40"/>
      <c r="D433" s="40"/>
      <c r="E433" s="40"/>
      <c r="F433" s="40"/>
      <c r="G433" s="65"/>
    </row>
    <row r="434" spans="1:7" ht="17.100000000000001" hidden="1" customHeight="1">
      <c r="A434" s="44"/>
      <c r="B434" s="51" t="str">
        <f>IF(Tabelle1!B21&lt;&gt;0,IF(Tabelle1!D21&gt;0,Tabelle1!D21,"WO ?? "),"")</f>
        <v/>
      </c>
      <c r="C434" s="42"/>
      <c r="D434" s="41"/>
      <c r="E434" s="45"/>
      <c r="F434" s="43"/>
      <c r="G434" s="65" t="str">
        <f>IF(AND(B434="",B436="",F436="",C438="",E438="",B441="",D441="",B444="",C444="",D444="",E444="",B445="",C445="",D445="",E445="",B448="",C448="",E448="",F448="",B449="",C449="",E449="",F449="",B452="",E452="",D457="",D461="",D465="",D469="",D473=""),"X","")</f>
        <v>X</v>
      </c>
    </row>
    <row r="435" spans="1:7" ht="17.100000000000001" hidden="1" customHeight="1">
      <c r="A435" s="41"/>
      <c r="B435" s="51"/>
      <c r="C435" s="41"/>
      <c r="D435" s="41"/>
      <c r="E435" s="41"/>
      <c r="F435" s="41"/>
      <c r="G435" s="65"/>
    </row>
    <row r="436" spans="1:7" ht="17.100000000000001" hidden="1" customHeight="1">
      <c r="A436" s="45" t="str">
        <f>IF(AND(Tabelle1!B21&gt;0,Tabelle1!E21&gt;0),"Name :"," ")</f>
        <v xml:space="preserve"> </v>
      </c>
      <c r="B436" s="52" t="str">
        <f>IF(AND(Tabelle1!B21&gt;0,Tabelle1!E21&gt;0),Tabelle1!E21,IF(NOT(ISBLANK(Tabelle1!B21)),"WER ??",""))</f>
        <v/>
      </c>
      <c r="C436" s="41"/>
      <c r="D436" s="41"/>
      <c r="E436" s="45" t="str">
        <f>IF(AND(Tabelle1!B21&gt;0,Tabelle1!V21&gt;0),"PX :"," ")</f>
        <v xml:space="preserve"> </v>
      </c>
      <c r="F436" s="54" t="str">
        <f>IF(AND(Tabelle1!B21&gt;0,Tabelle1!V21&gt;0),Tabelle1!V21,"")</f>
        <v/>
      </c>
      <c r="G436" s="65"/>
    </row>
    <row r="437" spans="1:7" ht="17.100000000000001" hidden="1" customHeight="1">
      <c r="A437" s="41"/>
      <c r="B437" s="51"/>
      <c r="C437" s="41"/>
      <c r="D437" s="41"/>
      <c r="E437" s="41"/>
      <c r="F437" s="41"/>
      <c r="G437" s="65"/>
    </row>
    <row r="438" spans="1:7" ht="17.100000000000001" hidden="1" customHeight="1">
      <c r="A438" s="41"/>
      <c r="B438" s="45" t="str">
        <f>IF(Tabelle1!B21&lt;&gt;0,"Von : "," ")</f>
        <v xml:space="preserve"> </v>
      </c>
      <c r="C438" s="55" t="str">
        <f>IF(Tabelle1!B21&lt;&gt;0,Tabelle1!B21,"")</f>
        <v/>
      </c>
      <c r="D438" s="45" t="str">
        <f>IF(Tabelle1!B21&lt;&gt;0,"BIS : ","")</f>
        <v/>
      </c>
      <c r="E438" s="55" t="str">
        <f>IF(Tabelle1!B21&lt;&gt;0,IF(Tabelle1!C21&gt;0,Tabelle1!C21,"WANN ?? "),"")</f>
        <v/>
      </c>
      <c r="F438" s="41"/>
      <c r="G438" s="65"/>
    </row>
    <row r="439" spans="1:7" ht="17.100000000000001" hidden="1" customHeight="1">
      <c r="A439" s="41"/>
      <c r="B439" s="41"/>
      <c r="C439" s="41"/>
      <c r="D439" s="41"/>
      <c r="E439" s="41"/>
      <c r="F439" s="41"/>
      <c r="G439" s="65"/>
    </row>
    <row r="440" spans="1:7" ht="17.100000000000001" hidden="1" customHeight="1">
      <c r="A440" s="40"/>
      <c r="B440" s="40"/>
      <c r="C440" s="40"/>
      <c r="D440" s="40"/>
      <c r="E440" s="40"/>
      <c r="F440" s="40"/>
      <c r="G440" s="65"/>
    </row>
    <row r="441" spans="1:7" ht="17.100000000000001" hidden="1" customHeight="1">
      <c r="A441" s="45" t="str">
        <f>IF(Tabelle1!F21&lt;&gt;"nesp",IF(Tabelle1!F21&lt;&gt;"","Kaffee : ",""),IF(ISTEXT(Tabelle1!F21),"Nespresso"," "))</f>
        <v/>
      </c>
      <c r="B441" s="52" t="str">
        <f>IF(AND(Tabelle1!B21&gt;0,Tabelle1!F21&lt;&gt;"nesp"),IF(Tabelle1!F21&lt;&gt;0,Tabelle1!F21," "),"")</f>
        <v/>
      </c>
      <c r="C441" s="45" t="str">
        <f>IF(Tabelle1!G21&gt;0,"Tee : "," ")</f>
        <v xml:space="preserve"> </v>
      </c>
      <c r="D441" s="54" t="str">
        <f>IF(Tabelle1!B21&gt;0,IF(Tabelle1!G21&gt;0,Tabelle1!G21,""),"")</f>
        <v/>
      </c>
      <c r="E441" s="45"/>
      <c r="F441" s="52"/>
      <c r="G441" s="65"/>
    </row>
    <row r="442" spans="1:7" ht="17.100000000000001" hidden="1" customHeight="1">
      <c r="A442" s="41"/>
      <c r="B442" s="41"/>
      <c r="C442" s="41"/>
      <c r="D442" s="41"/>
      <c r="E442" s="41"/>
      <c r="F442" s="41"/>
      <c r="G442" s="65"/>
    </row>
    <row r="443" spans="1:7" ht="17.100000000000001" hidden="1" customHeight="1">
      <c r="A443" s="40"/>
      <c r="B443" s="40"/>
      <c r="C443" s="40"/>
      <c r="D443" s="40"/>
      <c r="E443" s="40"/>
      <c r="F443" s="40"/>
      <c r="G443" s="65"/>
    </row>
    <row r="444" spans="1:7" ht="17.100000000000001" hidden="1" customHeight="1">
      <c r="A444" s="45" t="str">
        <f>IF(OR(Tabelle1!H21&gt;0,Tabelle1!I21&gt;0,Tabelle1!J21&gt;0,Tabelle1!K21&gt;0,Tabelle1!H22&gt;0,Tabelle1!I22&gt;0,Tabelle1!J22&gt;0,Tabelle1!K22&gt;0),"Getränke :","")</f>
        <v/>
      </c>
      <c r="B444" s="57" t="str">
        <f>IF(Tabelle1!B21&lt;&gt;0,IF(Tabelle1!H21&gt;0,Tabelle1!H21,""),"")</f>
        <v/>
      </c>
      <c r="C444" s="56" t="str">
        <f>IF(Tabelle1!B21&lt;&gt;0,IF(Tabelle1!I21&gt;0,IF(Tabelle1!I21="DIV","",Tabelle1!I21),""),"")</f>
        <v/>
      </c>
      <c r="D444" s="57" t="str">
        <f>IF(Tabelle1!B21&lt;&gt;0,IF(Tabelle1!J21&gt;0,Tabelle1!J21,""),"")</f>
        <v/>
      </c>
      <c r="E444" s="56" t="str">
        <f>IF(Tabelle1!B21&lt;&gt;0,IF(Tabelle1!K21&gt;0,IF(Tabelle1!K21="DIV","",Tabelle1!K21),""),"")</f>
        <v/>
      </c>
      <c r="F444" s="41"/>
      <c r="G444" s="65"/>
    </row>
    <row r="445" spans="1:7" ht="17.100000000000001" hidden="1" customHeight="1">
      <c r="A445" s="41"/>
      <c r="B445" s="57" t="str">
        <f>IF(Tabelle1!B21&lt;&gt;0,IF(Tabelle1!H22&gt;0,Tabelle1!H22,""),"")</f>
        <v/>
      </c>
      <c r="C445" s="56" t="str">
        <f>IF(Tabelle1!B21&lt;&gt;0,IF(Tabelle1!I22&gt;0,IF(Tabelle1!I22="DIV","",Tabelle1!I22),""),"")</f>
        <v/>
      </c>
      <c r="D445" s="57" t="str">
        <f>IF(Tabelle1!B21&lt;&gt;0,IF(Tabelle1!J22&gt;0,Tabelle1!J22,""),"")</f>
        <v/>
      </c>
      <c r="E445" s="56" t="str">
        <f>IF(Tabelle1!B21&lt;&gt;0,IF(Tabelle1!K22&gt;0,IF(Tabelle1!K22="DIV","",Tabelle1!K22),""),"")</f>
        <v/>
      </c>
      <c r="F445" s="41"/>
      <c r="G445" s="65"/>
    </row>
    <row r="446" spans="1:7" ht="17.100000000000001" hidden="1" customHeight="1">
      <c r="A446" s="41"/>
      <c r="B446" s="41"/>
      <c r="C446" s="41"/>
      <c r="D446" s="41"/>
      <c r="E446" s="41"/>
      <c r="F446" s="41"/>
      <c r="G446" s="65"/>
    </row>
    <row r="447" spans="1:7" ht="17.100000000000001" hidden="1" customHeight="1">
      <c r="A447" s="40"/>
      <c r="B447" s="40"/>
      <c r="C447" s="40"/>
      <c r="D447" s="40"/>
      <c r="E447" s="40"/>
      <c r="F447" s="40"/>
      <c r="G447" s="65"/>
    </row>
    <row r="448" spans="1:7" ht="17.100000000000001" hidden="1" customHeight="1">
      <c r="A448" s="45" t="str">
        <f>IF(OR(Tabelle1!L21&gt;0,Tabelle1!M21&gt;0,Tabelle1!N21&gt;0,Tabelle1!O21&gt;0,Tabelle1!L22&gt;0,Tabelle1!M22&gt;0,Tabelle1!N22&gt;0,Tabelle1!O22&gt;0),"Backware : ","")</f>
        <v/>
      </c>
      <c r="B448" s="52" t="str">
        <f>IF(Tabelle1!B21&lt;&gt;0,IF(Tabelle1!L21&gt;0,Tabelle1!L21,""),"")</f>
        <v/>
      </c>
      <c r="C448" s="52" t="str">
        <f>IF(AND(Tabelle1!B21&lt;&gt;0,Tabelle1!M21&gt;0),Tabelle1!M21,"")</f>
        <v/>
      </c>
      <c r="D448" s="52"/>
      <c r="E448" s="52" t="str">
        <f>IF(Tabelle1!B21&lt;&gt;0,IF(Tabelle1!N21&gt;0,Tabelle1!N21,""),"")</f>
        <v/>
      </c>
      <c r="F448" s="52" t="str">
        <f>IF(AND(Tabelle1!B21&lt;&gt;0,Tabelle1!O21&gt;0),Tabelle1!O21,"")</f>
        <v/>
      </c>
      <c r="G448" s="65"/>
    </row>
    <row r="449" spans="1:7" ht="17.100000000000001" hidden="1" customHeight="1">
      <c r="A449" s="41"/>
      <c r="B449" s="52" t="str">
        <f>IF(Tabelle1!B21&lt;&gt;0,IF(Tabelle1!L22&gt;0,Tabelle1!L22,""),"")</f>
        <v/>
      </c>
      <c r="C449" s="54" t="str">
        <f>IF(AND(Tabelle1!B21&lt;&gt;0,Tabelle1!M22&gt;0),Tabelle1!M22,"")</f>
        <v/>
      </c>
      <c r="D449" s="52"/>
      <c r="E449" s="52" t="str">
        <f>IF(Tabelle1!B21&lt;&gt;0,IF(Tabelle1!N22&gt;0,Tabelle1!N22,""),"")</f>
        <v/>
      </c>
      <c r="F449" s="52" t="str">
        <f>IF(AND(Tabelle1!B21&lt;&gt;0,Tabelle1!O22&gt;0),Tabelle1!O22,"")</f>
        <v/>
      </c>
      <c r="G449" s="65"/>
    </row>
    <row r="450" spans="1:7" ht="17.100000000000001" hidden="1" customHeight="1">
      <c r="A450" s="41"/>
      <c r="B450" s="41"/>
      <c r="C450" s="41"/>
      <c r="D450" s="41"/>
      <c r="E450" s="41"/>
      <c r="F450" s="41"/>
      <c r="G450" s="65"/>
    </row>
    <row r="451" spans="1:7" ht="17.100000000000001" hidden="1" customHeight="1">
      <c r="A451" s="40"/>
      <c r="B451" s="40"/>
      <c r="C451" s="40"/>
      <c r="D451" s="40"/>
      <c r="E451" s="40"/>
      <c r="F451" s="40"/>
      <c r="G451" s="65"/>
    </row>
    <row r="452" spans="1:7" ht="17.100000000000001" hidden="1" customHeight="1">
      <c r="A452" s="45" t="str">
        <f>IF(Tabelle1!P21=TRUE,"Früchte : ","")</f>
        <v/>
      </c>
      <c r="B452" s="52" t="str">
        <f>IF(Tabelle1!P21=TRUE,"C.a. " &amp; ROUNDUP(Tabelle1!V21*1.5,0),"")</f>
        <v/>
      </c>
      <c r="C452" s="41"/>
      <c r="D452" s="45" t="str">
        <f>IF(AND(Tabelle1!B21&lt;&gt;"",Tabelle1!U21&lt;&gt;""),"Diverse : ","")</f>
        <v/>
      </c>
      <c r="E452" s="52" t="str">
        <f>IF(AND(Tabelle1!B21&lt;&gt;"",Tabelle1!U21&lt;&gt;""),Tabelle1!U21,"")</f>
        <v/>
      </c>
      <c r="F452" s="41"/>
      <c r="G452" s="65"/>
    </row>
    <row r="453" spans="1:7" ht="17.100000000000001" hidden="1" customHeight="1">
      <c r="A453" s="41"/>
      <c r="B453" s="41"/>
      <c r="C453" s="41"/>
      <c r="D453" s="41"/>
      <c r="E453" s="41"/>
      <c r="F453" s="41"/>
      <c r="G453" s="65"/>
    </row>
    <row r="454" spans="1:7" ht="17.100000000000001" hidden="1" customHeight="1">
      <c r="A454" s="41"/>
      <c r="B454" s="41"/>
      <c r="C454" s="41"/>
      <c r="D454" s="41"/>
      <c r="E454" s="41"/>
      <c r="F454" s="41"/>
      <c r="G454" s="65"/>
    </row>
    <row r="455" spans="1:7" ht="17.100000000000001" hidden="1" customHeight="1">
      <c r="A455" s="41"/>
      <c r="B455" s="41"/>
      <c r="C455" s="41"/>
      <c r="D455" s="40"/>
      <c r="E455" s="41"/>
      <c r="F455" s="41"/>
      <c r="G455" s="65"/>
    </row>
    <row r="456" spans="1:7" ht="17.100000000000001" hidden="1" customHeight="1">
      <c r="A456" s="41"/>
      <c r="B456" s="41"/>
      <c r="C456" s="41"/>
      <c r="D456" s="40"/>
      <c r="E456" s="41"/>
      <c r="F456" s="41"/>
      <c r="G456" s="65"/>
    </row>
    <row r="457" spans="1:7" ht="17.100000000000001" hidden="1" customHeight="1">
      <c r="A457" s="40"/>
      <c r="B457" s="41"/>
      <c r="C457" s="41"/>
      <c r="D457" s="58" t="str">
        <f>IF(AND(Tabelle1!B21&lt;0.44,Tabelle1!Q21=TRUE),"SANDWICH   KALTE   KÜCHE    FRÜH  ABHOLEN !!!","")</f>
        <v/>
      </c>
      <c r="E457" s="41"/>
      <c r="F457" s="41"/>
      <c r="G457" s="65"/>
    </row>
    <row r="458" spans="1:7" ht="17.100000000000001" hidden="1" customHeight="1">
      <c r="A458" s="41"/>
      <c r="B458" s="41"/>
      <c r="C458" s="41"/>
      <c r="D458" s="46"/>
      <c r="E458" s="41"/>
      <c r="F458" s="41"/>
      <c r="G458" s="65"/>
    </row>
    <row r="459" spans="1:7" ht="17.100000000000001" hidden="1" customHeight="1">
      <c r="A459" s="41"/>
      <c r="B459" s="41"/>
      <c r="C459" s="41"/>
      <c r="D459" s="40"/>
      <c r="E459" s="41"/>
      <c r="F459" s="41"/>
      <c r="G459" s="65"/>
    </row>
    <row r="460" spans="1:7" ht="17.100000000000001" hidden="1" customHeight="1">
      <c r="A460" s="41"/>
      <c r="B460" s="41"/>
      <c r="C460" s="41"/>
      <c r="D460" s="40"/>
      <c r="E460" s="41"/>
      <c r="F460" s="41"/>
      <c r="G460" s="65"/>
    </row>
    <row r="461" spans="1:7" ht="17.100000000000001" hidden="1" customHeight="1">
      <c r="A461" s="41"/>
      <c r="B461" s="41"/>
      <c r="C461" s="41"/>
      <c r="D461" s="58" t="str">
        <f>IF(AND(Tabelle1!B21&gt;=0.44,Tabelle1!Q21=TRUE),"Kaltes  lunch um 10h30  im Catering  abholen !","")</f>
        <v/>
      </c>
      <c r="E461" s="41"/>
      <c r="F461" s="41"/>
      <c r="G461" s="65"/>
    </row>
    <row r="462" spans="1:7" ht="17.100000000000001" hidden="1" customHeight="1">
      <c r="A462" s="41"/>
      <c r="B462" s="41"/>
      <c r="C462" s="41"/>
      <c r="D462" s="46"/>
      <c r="E462" s="41"/>
      <c r="F462" s="41"/>
      <c r="G462" s="65"/>
    </row>
    <row r="463" spans="1:7" ht="17.100000000000001" hidden="1" customHeight="1">
      <c r="A463" s="41"/>
      <c r="B463" s="41"/>
      <c r="C463" s="41"/>
      <c r="D463" s="40"/>
      <c r="E463" s="41"/>
      <c r="F463" s="41"/>
      <c r="G463" s="65"/>
    </row>
    <row r="464" spans="1:7" ht="17.100000000000001" hidden="1" customHeight="1">
      <c r="A464" s="41"/>
      <c r="B464" s="41"/>
      <c r="C464" s="41"/>
      <c r="D464" s="40"/>
      <c r="E464" s="41"/>
      <c r="F464" s="41"/>
      <c r="G464" s="65"/>
    </row>
    <row r="465" spans="1:7" ht="17.100000000000001" hidden="1" customHeight="1">
      <c r="A465" s="41"/>
      <c r="B465" s="41"/>
      <c r="C465" s="41"/>
      <c r="D465" s="58" t="str">
        <f>IF(Tabelle1!R21&lt;&gt;"","Warmes  lunch um  "&amp;HOUR(Tabelle1!R21)&amp; "h"&amp; IF(MINUTE(Tabelle1!R21)&gt;0,MINUTE(Tabelle1!R21),"")  &amp;  "  in  die  Warme Küche !","")</f>
        <v/>
      </c>
      <c r="E465" s="41"/>
      <c r="F465" s="41"/>
      <c r="G465" s="65"/>
    </row>
    <row r="466" spans="1:7" ht="17.100000000000001" hidden="1" customHeight="1">
      <c r="A466" s="41"/>
      <c r="B466" s="41"/>
      <c r="C466" s="41"/>
      <c r="D466" s="46"/>
      <c r="E466" s="41"/>
      <c r="F466" s="41"/>
      <c r="G466" s="65"/>
    </row>
    <row r="467" spans="1:7" ht="17.100000000000001" hidden="1" customHeight="1">
      <c r="A467" s="41"/>
      <c r="B467" s="41"/>
      <c r="C467" s="41"/>
      <c r="D467" s="40"/>
      <c r="E467" s="41"/>
      <c r="F467" s="41"/>
      <c r="G467" s="65"/>
    </row>
    <row r="468" spans="1:7" ht="17.100000000000001" hidden="1" customHeight="1">
      <c r="A468" s="40"/>
      <c r="B468" s="40"/>
      <c r="C468" s="40"/>
      <c r="D468" s="40"/>
      <c r="E468" s="40"/>
      <c r="F468" s="40"/>
      <c r="G468" s="65"/>
    </row>
    <row r="469" spans="1:7" ht="17.100000000000001" hidden="1" customHeight="1">
      <c r="A469" s="40"/>
      <c r="B469" s="40"/>
      <c r="C469" s="40"/>
      <c r="D469" s="58" t="str">
        <f>IF(Tabelle1!S21=TRUE,"Kalte  ware  um  9h00  Küche Dir. !","")</f>
        <v/>
      </c>
      <c r="E469" s="40"/>
      <c r="F469" s="40"/>
      <c r="G469" s="65"/>
    </row>
    <row r="470" spans="1:7" ht="17.100000000000001" hidden="1" customHeight="1">
      <c r="A470" s="40"/>
      <c r="B470" s="40"/>
      <c r="C470" s="40"/>
      <c r="D470" s="46"/>
      <c r="E470" s="40"/>
      <c r="F470" s="40"/>
      <c r="G470" s="65"/>
    </row>
    <row r="471" spans="1:7" ht="17.100000000000001" hidden="1" customHeight="1">
      <c r="A471" s="40"/>
      <c r="B471" s="40"/>
      <c r="C471" s="40"/>
      <c r="D471" s="40"/>
      <c r="E471" s="40"/>
      <c r="F471" s="40"/>
      <c r="G471" s="65"/>
    </row>
    <row r="472" spans="1:7" ht="17.100000000000001" hidden="1" customHeight="1">
      <c r="A472" s="40"/>
      <c r="B472" s="40"/>
      <c r="C472" s="40"/>
      <c r="D472" s="40"/>
      <c r="E472" s="40"/>
      <c r="F472" s="40"/>
      <c r="G472" s="65"/>
    </row>
    <row r="473" spans="1:7" ht="17.100000000000001" hidden="1" customHeight="1">
      <c r="A473" s="40"/>
      <c r="B473" s="40"/>
      <c r="C473" s="40"/>
      <c r="D473" s="58" t="str">
        <f>IF(Tabelle1!T21&lt;&gt;"","Warmes  lunch um  "&amp;HOUR(Tabelle1!T21)&amp; "h"&amp; IF(MINUTE(Tabelle1!T21)&gt;0,MINUTE(Tabelle1!T21),"")  &amp; "  Küche Dir. !","")</f>
        <v/>
      </c>
      <c r="E473" s="40"/>
      <c r="F473" s="40"/>
      <c r="G473" s="65"/>
    </row>
    <row r="474" spans="1:7" ht="17.100000000000001" hidden="1" customHeight="1">
      <c r="A474" s="40"/>
      <c r="B474" s="40"/>
      <c r="C474" s="40"/>
      <c r="D474" s="40"/>
      <c r="E474" s="40"/>
      <c r="F474" s="40"/>
      <c r="G474" s="65"/>
    </row>
    <row r="475" spans="1:7" ht="17.100000000000001" hidden="1" customHeight="1">
      <c r="A475" s="40"/>
      <c r="B475" s="40"/>
      <c r="C475" s="40"/>
      <c r="D475" s="40"/>
      <c r="E475" s="40"/>
      <c r="F475" s="40"/>
      <c r="G475" s="65"/>
    </row>
    <row r="476" spans="1:7" ht="17.100000000000001" hidden="1" customHeight="1">
      <c r="A476" s="40"/>
      <c r="B476" s="40"/>
      <c r="C476" s="40"/>
      <c r="D476" s="40"/>
      <c r="E476" s="40"/>
      <c r="F476" s="40"/>
      <c r="G476" s="65"/>
    </row>
    <row r="477" spans="1:7" ht="17.100000000000001" hidden="1" customHeight="1">
      <c r="A477" s="40"/>
      <c r="B477" s="40"/>
      <c r="C477" s="40"/>
      <c r="D477" s="40"/>
      <c r="E477" s="40"/>
      <c r="F477" s="40"/>
      <c r="G477" s="65"/>
    </row>
    <row r="478" spans="1:7" ht="17.100000000000001" hidden="1" customHeight="1">
      <c r="A478" s="40"/>
      <c r="B478" s="40"/>
      <c r="C478" s="40"/>
      <c r="D478" s="40"/>
      <c r="E478" s="40"/>
      <c r="F478" s="40"/>
      <c r="G478" s="65"/>
    </row>
    <row r="479" spans="1:7" ht="17.100000000000001" hidden="1" customHeight="1">
      <c r="A479" s="40"/>
      <c r="B479" s="40"/>
      <c r="C479" s="40"/>
      <c r="D479" s="40"/>
      <c r="E479" s="40"/>
      <c r="F479" s="40"/>
      <c r="G479" s="65"/>
    </row>
    <row r="480" spans="1:7" ht="17.100000000000001" hidden="1" customHeight="1">
      <c r="A480" s="40"/>
      <c r="B480" s="40"/>
      <c r="C480" s="40"/>
      <c r="D480" s="40"/>
      <c r="E480" s="40"/>
      <c r="F480" s="40"/>
      <c r="G480" s="65"/>
    </row>
    <row r="481" spans="1:7" ht="17.100000000000001" hidden="1" customHeight="1">
      <c r="A481" s="37"/>
      <c r="B481" s="40"/>
      <c r="C481" s="40"/>
      <c r="D481" s="40"/>
      <c r="E481" s="40"/>
      <c r="F481" s="40"/>
      <c r="G481" s="65"/>
    </row>
    <row r="482" spans="1:7" ht="17.100000000000001" hidden="1" customHeight="1">
      <c r="A482" s="44"/>
      <c r="B482" s="51" t="str">
        <f>IF(Tabelle1!B25&lt;&gt;0,IF(Tabelle1!D25&gt;0,Tabelle1!D25,"WO ?? "),"")</f>
        <v/>
      </c>
      <c r="C482" s="42"/>
      <c r="D482" s="41"/>
      <c r="E482" s="45"/>
      <c r="F482" s="43"/>
      <c r="G482" s="65" t="str">
        <f>IF(AND(B482="",B484="",F484="",C486="",E486="",B489="",D489="",B492="",C492="",D492="",E492="",B493="",C493="",D493="",E493="",B496="",C496="",E496="",F496="",B497="",C497="",E497="",F497="",B500="",E500="",D505="",D509="",D53="",D57="",D521=""),"X","")</f>
        <v>X</v>
      </c>
    </row>
    <row r="483" spans="1:7" ht="17.100000000000001" hidden="1" customHeight="1">
      <c r="A483" s="41"/>
      <c r="B483" s="51"/>
      <c r="C483" s="41"/>
      <c r="D483" s="41"/>
      <c r="E483" s="41"/>
      <c r="F483" s="41"/>
      <c r="G483" s="65"/>
    </row>
    <row r="484" spans="1:7" ht="17.100000000000001" hidden="1" customHeight="1">
      <c r="A484" s="45" t="str">
        <f>IF(AND(Tabelle1!B25&gt;0,Tabelle1!E25&gt;0),"Name :"," ")</f>
        <v xml:space="preserve"> </v>
      </c>
      <c r="B484" s="52" t="str">
        <f>IF(AND(Tabelle1!B25&gt;0,Tabelle1!E25&gt;0),Tabelle1!E25,IF(NOT(ISBLANK(Tabelle1!B25)),"WER ??",""))</f>
        <v/>
      </c>
      <c r="C484" s="41"/>
      <c r="D484" s="41"/>
      <c r="E484" s="45" t="str">
        <f>IF(AND(Tabelle1!B25&gt;0,Tabelle1!V25&gt;0),"PX :"," ")</f>
        <v xml:space="preserve"> </v>
      </c>
      <c r="F484" s="54" t="str">
        <f>IF(AND(Tabelle1!B25&gt;0,Tabelle1!V25&gt;0),Tabelle1!V25,"")</f>
        <v/>
      </c>
      <c r="G484" s="65"/>
    </row>
    <row r="485" spans="1:7" ht="17.100000000000001" hidden="1" customHeight="1">
      <c r="A485" s="41"/>
      <c r="B485" s="51"/>
      <c r="C485" s="41"/>
      <c r="D485" s="41"/>
      <c r="E485" s="41"/>
      <c r="F485" s="41"/>
      <c r="G485" s="65"/>
    </row>
    <row r="486" spans="1:7" ht="17.100000000000001" hidden="1" customHeight="1">
      <c r="A486" s="41"/>
      <c r="B486" s="45" t="str">
        <f>IF(Tabelle1!B25&lt;&gt;0,"Von : "," ")</f>
        <v xml:space="preserve"> </v>
      </c>
      <c r="C486" s="55" t="str">
        <f>IF(Tabelle1!B25&lt;&gt;0,Tabelle1!B25,"")</f>
        <v/>
      </c>
      <c r="D486" s="45" t="str">
        <f>IF(Tabelle1!B25&lt;&gt;0,"BIS : ","")</f>
        <v/>
      </c>
      <c r="E486" s="55" t="str">
        <f>IF(Tabelle1!B25&lt;&gt;0,IF(Tabelle1!C25&gt;0,Tabelle1!C25,"WANN ?? "),"")</f>
        <v/>
      </c>
      <c r="F486" s="41"/>
      <c r="G486" s="65"/>
    </row>
    <row r="487" spans="1:7" ht="17.100000000000001" hidden="1" customHeight="1">
      <c r="A487" s="41"/>
      <c r="B487" s="41"/>
      <c r="C487" s="41"/>
      <c r="D487" s="41"/>
      <c r="E487" s="41"/>
      <c r="F487" s="41"/>
      <c r="G487" s="65"/>
    </row>
    <row r="488" spans="1:7" ht="17.100000000000001" hidden="1" customHeight="1">
      <c r="A488" s="40"/>
      <c r="B488" s="40"/>
      <c r="C488" s="40"/>
      <c r="D488" s="40"/>
      <c r="E488" s="40"/>
      <c r="F488" s="40"/>
      <c r="G488" s="65"/>
    </row>
    <row r="489" spans="1:7" ht="17.100000000000001" hidden="1" customHeight="1">
      <c r="A489" s="45" t="str">
        <f>IF(Tabelle1!F25&lt;&gt;"nesp",IF(Tabelle1!F25&lt;&gt;"","Kaffee : ",""),IF(ISTEXT(Tabelle1!F25),"Nespresso"," "))</f>
        <v/>
      </c>
      <c r="B489" s="52" t="str">
        <f>IF(AND(Tabelle1!B25&gt;0,Tabelle1!F25&lt;&gt;"nesp"),IF(Tabelle1!F25&lt;&gt;0,Tabelle1!F25," "),"")</f>
        <v/>
      </c>
      <c r="C489" s="45" t="str">
        <f>IF(Tabelle1!G25&gt;0,"Tee : "," ")</f>
        <v xml:space="preserve"> </v>
      </c>
      <c r="D489" s="54" t="str">
        <f>IF(Tabelle1!B25&gt;0,IF(Tabelle1!G25&gt;0,Tabelle1!G25,""),"")</f>
        <v/>
      </c>
      <c r="E489" s="45"/>
      <c r="F489" s="52"/>
      <c r="G489" s="65"/>
    </row>
    <row r="490" spans="1:7" ht="17.100000000000001" hidden="1" customHeight="1">
      <c r="A490" s="41"/>
      <c r="B490" s="41"/>
      <c r="C490" s="41"/>
      <c r="D490" s="41"/>
      <c r="E490" s="41"/>
      <c r="F490" s="41"/>
      <c r="G490" s="65"/>
    </row>
    <row r="491" spans="1:7" ht="17.100000000000001" hidden="1" customHeight="1">
      <c r="A491" s="40"/>
      <c r="B491" s="40"/>
      <c r="C491" s="40"/>
      <c r="D491" s="40"/>
      <c r="E491" s="40"/>
      <c r="F491" s="40"/>
      <c r="G491" s="65"/>
    </row>
    <row r="492" spans="1:7" ht="17.100000000000001" hidden="1" customHeight="1">
      <c r="A492" s="45" t="str">
        <f>IF(OR(Tabelle1!H25&gt;0,Tabelle1!I25&gt;0,Tabelle1!J25&gt;0,Tabelle1!K25&gt;0,Tabelle1!H26&gt;0,Tabelle1!I26&gt;0,Tabelle1!J26&gt;0,Tabelle1!K26&gt;0),"Getränke :","")</f>
        <v/>
      </c>
      <c r="B492" s="57" t="str">
        <f>IF(Tabelle1!B25&lt;&gt;0,IF(Tabelle1!H25&gt;0,Tabelle1!H25,""),"")</f>
        <v/>
      </c>
      <c r="C492" s="56" t="str">
        <f>IF(Tabelle1!B25&lt;&gt;0,IF(Tabelle1!I25&gt;0,IF(Tabelle1!I25="DIV","",Tabelle1!I25),""),"")</f>
        <v/>
      </c>
      <c r="D492" s="57" t="str">
        <f>IF(Tabelle1!B25&lt;&gt;0,IF(Tabelle1!J25&gt;0,Tabelle1!J25,""),"")</f>
        <v/>
      </c>
      <c r="E492" s="56" t="str">
        <f>IF(Tabelle1!B25&lt;&gt;0,IF(Tabelle1!K25&gt;0,IF(Tabelle1!K25="DIV","",Tabelle1!K25),""),"")</f>
        <v/>
      </c>
      <c r="F492" s="41"/>
      <c r="G492" s="65"/>
    </row>
    <row r="493" spans="1:7" ht="17.100000000000001" hidden="1" customHeight="1">
      <c r="A493" s="41"/>
      <c r="B493" s="57" t="str">
        <f>IF(Tabelle1!B25&lt;&gt;0,IF(Tabelle1!H26&gt;0,Tabelle1!H26,""),"")</f>
        <v/>
      </c>
      <c r="C493" s="56" t="str">
        <f>IF(Tabelle1!B25&lt;&gt;0,IF(Tabelle1!I26&gt;0,IF(Tabelle1!I26="DIV","",Tabelle1!I26),""),"")</f>
        <v/>
      </c>
      <c r="D493" s="57" t="str">
        <f>IF(Tabelle1!B25&lt;&gt;0,IF(Tabelle1!J26&gt;0,Tabelle1!J26,""),"")</f>
        <v/>
      </c>
      <c r="E493" s="56" t="str">
        <f>IF(Tabelle1!B25&lt;&gt;0,IF(Tabelle1!K26&gt;0,IF(Tabelle1!K26="DIV","",Tabelle1!K26),""),"")</f>
        <v/>
      </c>
      <c r="F493" s="41"/>
      <c r="G493" s="65"/>
    </row>
    <row r="494" spans="1:7" ht="17.100000000000001" hidden="1" customHeight="1">
      <c r="A494" s="41"/>
      <c r="B494" s="41"/>
      <c r="C494" s="41"/>
      <c r="D494" s="41"/>
      <c r="E494" s="41"/>
      <c r="F494" s="41"/>
      <c r="G494" s="65"/>
    </row>
    <row r="495" spans="1:7" ht="17.100000000000001" hidden="1" customHeight="1">
      <c r="A495" s="40"/>
      <c r="B495" s="40"/>
      <c r="C495" s="40"/>
      <c r="D495" s="40"/>
      <c r="E495" s="40"/>
      <c r="F495" s="40"/>
      <c r="G495" s="65"/>
    </row>
    <row r="496" spans="1:7" ht="17.100000000000001" hidden="1" customHeight="1">
      <c r="A496" s="45" t="str">
        <f>IF(OR(Tabelle1!L25&gt;0,Tabelle1!M25&gt;0,Tabelle1!N25&gt;0,Tabelle1!O25&gt;0,Tabelle1!L26&gt;0,Tabelle1!M26&gt;0,Tabelle1!N26&gt;0,Tabelle1!O26&gt;0),"Backware : ","")</f>
        <v/>
      </c>
      <c r="B496" s="52" t="str">
        <f>IF(Tabelle1!B25&lt;&gt;0,IF(Tabelle1!L25&gt;0,Tabelle1!L25,""),"")</f>
        <v/>
      </c>
      <c r="C496" s="52" t="str">
        <f>IF(AND(Tabelle1!B25&lt;&gt;0,Tabelle1!M25&gt;0),Tabelle1!M25,"")</f>
        <v/>
      </c>
      <c r="D496" s="52"/>
      <c r="E496" s="52" t="str">
        <f>IF(Tabelle1!B25&lt;&gt;0,IF(Tabelle1!N25&gt;0,Tabelle1!N25,""),"")</f>
        <v/>
      </c>
      <c r="F496" s="52" t="str">
        <f>IF(AND(Tabelle1!B25&lt;&gt;0,Tabelle1!O25&gt;0),Tabelle1!O25,"")</f>
        <v/>
      </c>
      <c r="G496" s="65"/>
    </row>
    <row r="497" spans="1:7" ht="17.100000000000001" hidden="1" customHeight="1">
      <c r="A497" s="41"/>
      <c r="B497" s="52" t="str">
        <f>IF(Tabelle1!B25&lt;&gt;0,IF(Tabelle1!L26&gt;0,Tabelle1!L26,""),"")</f>
        <v/>
      </c>
      <c r="C497" s="54" t="str">
        <f>IF(AND(Tabelle1!B25&lt;&gt;0,Tabelle1!M26&gt;0),Tabelle1!M26,"")</f>
        <v/>
      </c>
      <c r="D497" s="52"/>
      <c r="E497" s="52" t="str">
        <f>IF(Tabelle1!B25&lt;&gt;0,IF(Tabelle1!N26&gt;0,Tabelle1!N26,""),"")</f>
        <v/>
      </c>
      <c r="F497" s="52" t="str">
        <f>IF(AND(Tabelle1!B25&lt;&gt;0,Tabelle1!O26&gt;0),Tabelle1!O26,"")</f>
        <v/>
      </c>
      <c r="G497" s="65"/>
    </row>
    <row r="498" spans="1:7" ht="17.100000000000001" hidden="1" customHeight="1">
      <c r="A498" s="41"/>
      <c r="B498" s="41"/>
      <c r="C498" s="41"/>
      <c r="D498" s="41"/>
      <c r="E498" s="41"/>
      <c r="F498" s="41"/>
      <c r="G498" s="65"/>
    </row>
    <row r="499" spans="1:7" ht="17.100000000000001" hidden="1" customHeight="1">
      <c r="A499" s="40"/>
      <c r="B499" s="40"/>
      <c r="C499" s="40"/>
      <c r="D499" s="40"/>
      <c r="E499" s="40"/>
      <c r="F499" s="40"/>
      <c r="G499" s="65"/>
    </row>
    <row r="500" spans="1:7" ht="17.100000000000001" hidden="1" customHeight="1">
      <c r="A500" s="45" t="str">
        <f>IF(Tabelle1!P25=TRUE,"Früchte : ","")</f>
        <v/>
      </c>
      <c r="B500" s="52" t="str">
        <f>IF(Tabelle1!P25=TRUE,"C.a. " &amp; ROUNDUP(Tabelle1!V25*1.5,0),"")</f>
        <v/>
      </c>
      <c r="C500" s="41"/>
      <c r="D500" s="45" t="str">
        <f>IF(AND(Tabelle1!B25&lt;&gt;"",Tabelle1!U25&lt;&gt;""),"Diverse : ","")</f>
        <v/>
      </c>
      <c r="E500" s="52" t="str">
        <f>IF(AND(Tabelle1!B25&lt;&gt;"",Tabelle1!U25&lt;&gt;""),Tabelle1!U25,"")</f>
        <v/>
      </c>
      <c r="F500" s="41"/>
      <c r="G500" s="65"/>
    </row>
    <row r="501" spans="1:7" ht="17.100000000000001" hidden="1" customHeight="1">
      <c r="A501" s="41"/>
      <c r="B501" s="41"/>
      <c r="C501" s="41"/>
      <c r="D501" s="41"/>
      <c r="E501" s="41"/>
      <c r="F501" s="41"/>
      <c r="G501" s="65"/>
    </row>
    <row r="502" spans="1:7" ht="17.100000000000001" hidden="1" customHeight="1">
      <c r="A502" s="41"/>
      <c r="B502" s="41"/>
      <c r="C502" s="41"/>
      <c r="D502" s="41"/>
      <c r="E502" s="41"/>
      <c r="F502" s="41"/>
      <c r="G502" s="65"/>
    </row>
    <row r="503" spans="1:7" ht="17.100000000000001" hidden="1" customHeight="1">
      <c r="A503" s="41"/>
      <c r="B503" s="41"/>
      <c r="C503" s="41"/>
      <c r="D503" s="40"/>
      <c r="E503" s="41"/>
      <c r="F503" s="41"/>
      <c r="G503" s="65"/>
    </row>
    <row r="504" spans="1:7" ht="17.100000000000001" hidden="1" customHeight="1">
      <c r="A504" s="41"/>
      <c r="B504" s="41"/>
      <c r="C504" s="41"/>
      <c r="D504" s="40"/>
      <c r="E504" s="41"/>
      <c r="F504" s="41"/>
      <c r="G504" s="65"/>
    </row>
    <row r="505" spans="1:7" ht="17.100000000000001" hidden="1" customHeight="1">
      <c r="A505" s="40"/>
      <c r="B505" s="41"/>
      <c r="C505" s="41"/>
      <c r="D505" s="58" t="str">
        <f>IF(AND(Tabelle1!B25&lt;0.44,Tabelle1!Q25=TRUE),"SANDWICH   KALTE   KÜCHE    FRÜH  ABHOLEN !!!","")</f>
        <v/>
      </c>
      <c r="E505" s="41"/>
      <c r="F505" s="41"/>
      <c r="G505" s="65"/>
    </row>
    <row r="506" spans="1:7" ht="17.100000000000001" hidden="1" customHeight="1">
      <c r="A506" s="41"/>
      <c r="B506" s="41"/>
      <c r="C506" s="41"/>
      <c r="D506" s="46"/>
      <c r="E506" s="41"/>
      <c r="F506" s="41"/>
      <c r="G506" s="65"/>
    </row>
    <row r="507" spans="1:7" ht="17.100000000000001" hidden="1" customHeight="1">
      <c r="A507" s="41"/>
      <c r="B507" s="41"/>
      <c r="C507" s="41"/>
      <c r="D507" s="40"/>
      <c r="E507" s="41"/>
      <c r="F507" s="41"/>
      <c r="G507" s="65"/>
    </row>
    <row r="508" spans="1:7" ht="17.100000000000001" hidden="1" customHeight="1">
      <c r="A508" s="41"/>
      <c r="B508" s="41"/>
      <c r="C508" s="41"/>
      <c r="D508" s="40"/>
      <c r="E508" s="41"/>
      <c r="F508" s="41"/>
      <c r="G508" s="65"/>
    </row>
    <row r="509" spans="1:7" ht="17.100000000000001" hidden="1" customHeight="1">
      <c r="A509" s="41"/>
      <c r="B509" s="41"/>
      <c r="C509" s="41"/>
      <c r="D509" s="58" t="str">
        <f>IF(AND(Tabelle1!B25&gt;=0.44,Tabelle1!Q25=TRUE),"Kaltes  lunch um 10h30  im Catering  abholen !","")</f>
        <v/>
      </c>
      <c r="E509" s="41"/>
      <c r="F509" s="41"/>
      <c r="G509" s="65"/>
    </row>
    <row r="510" spans="1:7" ht="17.100000000000001" hidden="1" customHeight="1">
      <c r="A510" s="41"/>
      <c r="B510" s="41"/>
      <c r="C510" s="41"/>
      <c r="D510" s="46"/>
      <c r="E510" s="41"/>
      <c r="F510" s="41"/>
      <c r="G510" s="65"/>
    </row>
    <row r="511" spans="1:7" ht="17.100000000000001" hidden="1" customHeight="1">
      <c r="A511" s="41"/>
      <c r="B511" s="41"/>
      <c r="C511" s="41"/>
      <c r="D511" s="40"/>
      <c r="E511" s="41"/>
      <c r="F511" s="41"/>
      <c r="G511" s="65"/>
    </row>
    <row r="512" spans="1:7" ht="17.100000000000001" hidden="1" customHeight="1">
      <c r="A512" s="41"/>
      <c r="B512" s="41"/>
      <c r="C512" s="41"/>
      <c r="D512" s="40"/>
      <c r="E512" s="41"/>
      <c r="F512" s="41"/>
      <c r="G512" s="65"/>
    </row>
    <row r="513" spans="1:7" ht="17.100000000000001" hidden="1" customHeight="1">
      <c r="A513" s="41"/>
      <c r="B513" s="41"/>
      <c r="C513" s="41"/>
      <c r="D513" s="58" t="str">
        <f>IF(Tabelle1!R25&lt;&gt;"","Warmes  lunch um  "&amp;HOUR(Tabelle1!R25)&amp; "h"&amp; IF(MINUTE(Tabelle1!R25)&gt;0,MINUTE(Tabelle1!R25),"")  &amp;  "  in  die  Warme Küche !","")</f>
        <v/>
      </c>
      <c r="E513" s="41"/>
      <c r="F513" s="41"/>
      <c r="G513" s="65"/>
    </row>
    <row r="514" spans="1:7" ht="17.100000000000001" hidden="1" customHeight="1">
      <c r="A514" s="41"/>
      <c r="B514" s="41"/>
      <c r="C514" s="41"/>
      <c r="D514" s="46"/>
      <c r="E514" s="41"/>
      <c r="F514" s="41"/>
      <c r="G514" s="65"/>
    </row>
    <row r="515" spans="1:7" ht="17.100000000000001" hidden="1" customHeight="1">
      <c r="A515" s="41"/>
      <c r="B515" s="41"/>
      <c r="C515" s="41"/>
      <c r="D515" s="40"/>
      <c r="E515" s="41"/>
      <c r="F515" s="41"/>
      <c r="G515" s="65"/>
    </row>
    <row r="516" spans="1:7" ht="17.100000000000001" hidden="1" customHeight="1">
      <c r="A516" s="40"/>
      <c r="B516" s="40"/>
      <c r="C516" s="40"/>
      <c r="D516" s="40"/>
      <c r="E516" s="40"/>
      <c r="F516" s="40"/>
      <c r="G516" s="65"/>
    </row>
    <row r="517" spans="1:7" ht="17.100000000000001" hidden="1" customHeight="1">
      <c r="A517" s="40"/>
      <c r="B517" s="40"/>
      <c r="C517" s="40"/>
      <c r="D517" s="58" t="str">
        <f>IF(Tabelle1!S25=TRUE,"Kalte  ware  um  9h00  Küche Dir. !","")</f>
        <v/>
      </c>
      <c r="E517" s="40"/>
      <c r="F517" s="40"/>
      <c r="G517" s="65"/>
    </row>
    <row r="518" spans="1:7" ht="17.100000000000001" hidden="1" customHeight="1">
      <c r="A518" s="40"/>
      <c r="B518" s="40"/>
      <c r="C518" s="40"/>
      <c r="D518" s="46"/>
      <c r="E518" s="40"/>
      <c r="F518" s="40"/>
      <c r="G518" s="65"/>
    </row>
    <row r="519" spans="1:7" ht="17.100000000000001" hidden="1" customHeight="1">
      <c r="A519" s="40"/>
      <c r="B519" s="40"/>
      <c r="C519" s="40"/>
      <c r="D519" s="40"/>
      <c r="E519" s="40"/>
      <c r="F519" s="40"/>
      <c r="G519" s="65"/>
    </row>
    <row r="520" spans="1:7" ht="17.100000000000001" hidden="1" customHeight="1">
      <c r="A520" s="40"/>
      <c r="B520" s="40"/>
      <c r="C520" s="40"/>
      <c r="D520" s="40"/>
      <c r="E520" s="40"/>
      <c r="F520" s="40"/>
      <c r="G520" s="65"/>
    </row>
    <row r="521" spans="1:7" ht="17.100000000000001" hidden="1" customHeight="1">
      <c r="A521" s="40"/>
      <c r="B521" s="40"/>
      <c r="C521" s="40"/>
      <c r="D521" s="58" t="str">
        <f>IF(Tabelle1!T25&lt;&gt;"","Warmes  lunch um  "&amp;HOUR(Tabelle1!T25)&amp; "h"&amp; IF(MINUTE(Tabelle1!T25)&gt;0,MINUTE(Tabelle1!T25),"")  &amp; "  Küche Dir. !","")</f>
        <v/>
      </c>
      <c r="E521" s="40"/>
      <c r="F521" s="40"/>
      <c r="G521" s="65"/>
    </row>
    <row r="522" spans="1:7" ht="17.100000000000001" hidden="1" customHeight="1">
      <c r="A522" s="40"/>
      <c r="B522" s="40"/>
      <c r="C522" s="40"/>
      <c r="D522" s="40"/>
      <c r="E522" s="40"/>
      <c r="F522" s="40"/>
      <c r="G522" s="65"/>
    </row>
    <row r="523" spans="1:7" ht="17.100000000000001" hidden="1" customHeight="1">
      <c r="A523" s="40"/>
      <c r="B523" s="40"/>
      <c r="C523" s="40"/>
      <c r="D523" s="40"/>
      <c r="E523" s="40"/>
      <c r="F523" s="40"/>
      <c r="G523" s="65"/>
    </row>
    <row r="524" spans="1:7" ht="17.100000000000001" hidden="1" customHeight="1">
      <c r="A524" s="40"/>
      <c r="B524" s="40"/>
      <c r="C524" s="40"/>
      <c r="D524" s="40"/>
      <c r="E524" s="40"/>
      <c r="F524" s="40"/>
      <c r="G524" s="65"/>
    </row>
    <row r="525" spans="1:7" ht="17.100000000000001" hidden="1" customHeight="1">
      <c r="A525" s="40"/>
      <c r="B525" s="40"/>
      <c r="C525" s="40"/>
      <c r="D525" s="40"/>
      <c r="E525" s="40"/>
      <c r="F525" s="40"/>
      <c r="G525" s="65"/>
    </row>
    <row r="526" spans="1:7" ht="17.100000000000001" hidden="1" customHeight="1">
      <c r="A526" s="40"/>
      <c r="B526" s="40"/>
      <c r="C526" s="40"/>
      <c r="D526" s="40"/>
      <c r="E526" s="40"/>
      <c r="F526" s="40"/>
      <c r="G526" s="65"/>
    </row>
    <row r="527" spans="1:7" ht="17.100000000000001" hidden="1" customHeight="1">
      <c r="A527" s="40"/>
      <c r="B527" s="40"/>
      <c r="C527" s="40"/>
      <c r="D527" s="40"/>
      <c r="E527" s="40"/>
      <c r="F527" s="40"/>
      <c r="G527" s="65"/>
    </row>
    <row r="528" spans="1:7" ht="17.100000000000001" hidden="1" customHeight="1">
      <c r="A528" s="40"/>
      <c r="B528" s="40"/>
      <c r="C528" s="40"/>
      <c r="D528" s="40"/>
      <c r="E528" s="40"/>
      <c r="F528" s="40"/>
      <c r="G528" s="65"/>
    </row>
    <row r="529" spans="1:7" ht="17.100000000000001" hidden="1" customHeight="1">
      <c r="A529" s="37"/>
      <c r="B529" s="40"/>
      <c r="C529" s="40"/>
      <c r="D529" s="40"/>
      <c r="E529" s="40"/>
      <c r="F529" s="40"/>
      <c r="G529" s="65"/>
    </row>
    <row r="530" spans="1:7" ht="17.100000000000001" hidden="1" customHeight="1">
      <c r="A530" s="44"/>
      <c r="B530" s="51" t="str">
        <f>IF(Tabelle1!B27&lt;&gt;0,IF(Tabelle1!D27&gt;0,Tabelle1!D27,"WO ?? "),"")</f>
        <v/>
      </c>
      <c r="C530" s="42"/>
      <c r="D530" s="41"/>
      <c r="E530" s="45"/>
      <c r="F530" s="43"/>
      <c r="G530" s="65" t="str">
        <f>IF(AND(B530="",B532="",F532="",C534="",E534="",B537="",D537="",B540="",C540="",D540="",E540="",B541="",C541="",D541="",E541="",B544="",C544="",E544="",F544="",B545="",C545="",E545="",F545="",B548="",E548="",D553="",D557="",D561="",D565="",D569=""),"X","")</f>
        <v>X</v>
      </c>
    </row>
    <row r="531" spans="1:7" ht="17.100000000000001" hidden="1" customHeight="1">
      <c r="A531" s="41"/>
      <c r="B531" s="51"/>
      <c r="C531" s="41"/>
      <c r="D531" s="41"/>
      <c r="E531" s="41"/>
      <c r="F531" s="41"/>
      <c r="G531" s="65"/>
    </row>
    <row r="532" spans="1:7" ht="17.100000000000001" hidden="1" customHeight="1">
      <c r="A532" s="45" t="str">
        <f>IF(AND(Tabelle1!B27&gt;0,Tabelle1!E27&gt;0),"Name :"," ")</f>
        <v xml:space="preserve"> </v>
      </c>
      <c r="B532" s="52" t="str">
        <f>IF(AND(Tabelle1!B27&gt;0,Tabelle1!E27&gt;0),Tabelle1!E27,IF(NOT(ISBLANK(Tabelle1!B27)),"WER ??",""))</f>
        <v/>
      </c>
      <c r="C532" s="41"/>
      <c r="D532" s="41"/>
      <c r="E532" s="45" t="str">
        <f>IF(AND(Tabelle1!B27&gt;0,Tabelle1!V27&gt;0),"PX :"," ")</f>
        <v xml:space="preserve"> </v>
      </c>
      <c r="F532" s="54" t="str">
        <f>IF(AND(Tabelle1!B27&gt;0,Tabelle1!V27&gt;0),Tabelle1!V27,"")</f>
        <v/>
      </c>
      <c r="G532" s="65"/>
    </row>
    <row r="533" spans="1:7" ht="17.100000000000001" hidden="1" customHeight="1">
      <c r="A533" s="41"/>
      <c r="B533" s="51"/>
      <c r="C533" s="41"/>
      <c r="D533" s="41"/>
      <c r="E533" s="41"/>
      <c r="F533" s="41"/>
      <c r="G533" s="65"/>
    </row>
    <row r="534" spans="1:7" ht="17.100000000000001" hidden="1" customHeight="1">
      <c r="A534" s="41"/>
      <c r="B534" s="45" t="str">
        <f>IF(Tabelle1!B27&lt;&gt;0,"Von : "," ")</f>
        <v xml:space="preserve"> </v>
      </c>
      <c r="C534" s="55" t="str">
        <f>IF(Tabelle1!B27&lt;&gt;0,Tabelle1!B27,"")</f>
        <v/>
      </c>
      <c r="D534" s="45" t="str">
        <f>IF(Tabelle1!B27&lt;&gt;0,"BIS : ","")</f>
        <v/>
      </c>
      <c r="E534" s="55" t="str">
        <f>IF(Tabelle1!B27&lt;&gt;0,IF(Tabelle1!C27&gt;0,Tabelle1!C27,"WANN ?? "),"")</f>
        <v/>
      </c>
      <c r="F534" s="41"/>
      <c r="G534" s="65"/>
    </row>
    <row r="535" spans="1:7" ht="17.100000000000001" hidden="1" customHeight="1">
      <c r="A535" s="41"/>
      <c r="B535" s="41"/>
      <c r="C535" s="41"/>
      <c r="D535" s="41"/>
      <c r="E535" s="41"/>
      <c r="F535" s="41"/>
      <c r="G535" s="65"/>
    </row>
    <row r="536" spans="1:7" ht="17.100000000000001" hidden="1" customHeight="1">
      <c r="A536" s="40"/>
      <c r="B536" s="40"/>
      <c r="C536" s="40"/>
      <c r="D536" s="40"/>
      <c r="E536" s="40"/>
      <c r="F536" s="40"/>
      <c r="G536" s="65"/>
    </row>
    <row r="537" spans="1:7" ht="17.100000000000001" hidden="1" customHeight="1">
      <c r="A537" s="45" t="str">
        <f>IF(Tabelle1!F27&lt;&gt;"nesp",IF(Tabelle1!F27&lt;&gt;"","Kaffee : ",""),IF(ISTEXT(Tabelle1!F27),"Nespresso"," "))</f>
        <v/>
      </c>
      <c r="B537" s="52" t="str">
        <f>IF(AND(Tabelle1!B27&gt;0,Tabelle1!F27&lt;&gt;"nesp"),IF(Tabelle1!F27&lt;&gt;0,Tabelle1!F27," "),"")</f>
        <v/>
      </c>
      <c r="C537" s="45" t="str">
        <f>IF(Tabelle1!G27&gt;0,"Tee : "," ")</f>
        <v xml:space="preserve"> </v>
      </c>
      <c r="D537" s="54" t="str">
        <f>IF(Tabelle1!B27&gt;0,IF(Tabelle1!G27&gt;0,Tabelle1!G27,""),"")</f>
        <v/>
      </c>
      <c r="E537" s="45"/>
      <c r="F537" s="52"/>
      <c r="G537" s="65"/>
    </row>
    <row r="538" spans="1:7" ht="17.100000000000001" hidden="1" customHeight="1">
      <c r="A538" s="41"/>
      <c r="B538" s="41"/>
      <c r="C538" s="41"/>
      <c r="D538" s="41"/>
      <c r="E538" s="41"/>
      <c r="F538" s="41"/>
      <c r="G538" s="65"/>
    </row>
    <row r="539" spans="1:7" ht="17.100000000000001" hidden="1" customHeight="1">
      <c r="A539" s="40"/>
      <c r="B539" s="40"/>
      <c r="C539" s="40"/>
      <c r="D539" s="40"/>
      <c r="E539" s="40"/>
      <c r="F539" s="40"/>
      <c r="G539" s="65"/>
    </row>
    <row r="540" spans="1:7" ht="17.100000000000001" hidden="1" customHeight="1">
      <c r="A540" s="45" t="str">
        <f>IF(OR(Tabelle1!H27&gt;0,Tabelle1!I27&gt;0,Tabelle1!J27&gt;0,Tabelle1!K27&gt;0,Tabelle1!H28&gt;0,Tabelle1!I28&gt;0,Tabelle1!J28&gt;0,Tabelle1!K28&gt;0),"Getränke :","")</f>
        <v/>
      </c>
      <c r="B540" s="57" t="str">
        <f>IF(Tabelle1!B27&lt;&gt;0,IF(Tabelle1!H27&gt;0,Tabelle1!H27,""),"")</f>
        <v/>
      </c>
      <c r="C540" s="56" t="str">
        <f>IF(Tabelle1!B27&lt;&gt;0,IF(Tabelle1!I27&gt;0,IF(Tabelle1!I27="DIV","",Tabelle1!I27),""),"")</f>
        <v/>
      </c>
      <c r="D540" s="57" t="str">
        <f>IF(Tabelle1!B27&lt;&gt;0,IF(Tabelle1!J27&gt;0,Tabelle1!J27,""),"")</f>
        <v/>
      </c>
      <c r="E540" s="56" t="str">
        <f>IF(Tabelle1!B27&lt;&gt;0,IF(Tabelle1!K27&gt;0,IF(Tabelle1!K27="DIV","",Tabelle1!K27),""),"")</f>
        <v/>
      </c>
      <c r="F540" s="41"/>
      <c r="G540" s="65"/>
    </row>
    <row r="541" spans="1:7" ht="17.100000000000001" hidden="1" customHeight="1">
      <c r="A541" s="41"/>
      <c r="B541" s="57" t="str">
        <f>IF(Tabelle1!B27&lt;&gt;0,IF(Tabelle1!H28&gt;0,Tabelle1!H28,""),"")</f>
        <v/>
      </c>
      <c r="C541" s="56" t="str">
        <f>IF(Tabelle1!B27&lt;&gt;0,IF(Tabelle1!I28&gt;0,IF(Tabelle1!I28="DIV","",Tabelle1!I28),""),"")</f>
        <v/>
      </c>
      <c r="D541" s="57" t="str">
        <f>IF(Tabelle1!B27&lt;&gt;0,IF(Tabelle1!J28&gt;0,Tabelle1!J28,""),"")</f>
        <v/>
      </c>
      <c r="E541" s="56" t="str">
        <f>IF(Tabelle1!B27&lt;&gt;0,IF(Tabelle1!K28&gt;0,IF(Tabelle1!K28="DIV","",Tabelle1!K28),""),"")</f>
        <v/>
      </c>
      <c r="F541" s="41"/>
      <c r="G541" s="65"/>
    </row>
    <row r="542" spans="1:7" ht="17.100000000000001" hidden="1" customHeight="1">
      <c r="A542" s="41"/>
      <c r="B542" s="41"/>
      <c r="C542" s="41"/>
      <c r="D542" s="41"/>
      <c r="E542" s="41"/>
      <c r="F542" s="41"/>
      <c r="G542" s="65"/>
    </row>
    <row r="543" spans="1:7" ht="17.100000000000001" hidden="1" customHeight="1">
      <c r="A543" s="40"/>
      <c r="B543" s="40"/>
      <c r="C543" s="40"/>
      <c r="D543" s="40"/>
      <c r="E543" s="40"/>
      <c r="F543" s="40"/>
      <c r="G543" s="65"/>
    </row>
    <row r="544" spans="1:7" ht="17.100000000000001" hidden="1" customHeight="1">
      <c r="A544" s="45" t="str">
        <f>IF(OR(Tabelle1!L27&gt;0,Tabelle1!M27&gt;0,Tabelle1!N27&gt;0,Tabelle1!O27&gt;0,Tabelle1!L28&gt;0,Tabelle1!M28&gt;0,Tabelle1!N28&gt;0,Tabelle1!O28&gt;0),"Backware : ","")</f>
        <v/>
      </c>
      <c r="B544" s="52" t="str">
        <f>IF(Tabelle1!B27&lt;&gt;0,IF(Tabelle1!L27&gt;0,Tabelle1!L27,""),"")</f>
        <v/>
      </c>
      <c r="C544" s="52" t="str">
        <f>IF(AND(Tabelle1!B27&lt;&gt;0,Tabelle1!M27&gt;0),Tabelle1!M27,"")</f>
        <v/>
      </c>
      <c r="D544" s="52"/>
      <c r="E544" s="52" t="str">
        <f>IF(Tabelle1!B27&lt;&gt;0,IF(Tabelle1!N27&gt;0,Tabelle1!N27,""),"")</f>
        <v/>
      </c>
      <c r="F544" s="52" t="str">
        <f>IF(AND(Tabelle1!B27&lt;&gt;0,Tabelle1!O27&gt;0),Tabelle1!O27,"")</f>
        <v/>
      </c>
      <c r="G544" s="65"/>
    </row>
    <row r="545" spans="1:7" ht="17.100000000000001" hidden="1" customHeight="1">
      <c r="A545" s="41"/>
      <c r="B545" s="52" t="str">
        <f>IF(Tabelle1!B27&lt;&gt;0,IF(Tabelle1!L28&gt;0,Tabelle1!L28,""),"")</f>
        <v/>
      </c>
      <c r="C545" s="54" t="str">
        <f>IF(AND(Tabelle1!B27&lt;&gt;0,Tabelle1!M28&gt;0),Tabelle1!M28,"")</f>
        <v/>
      </c>
      <c r="D545" s="52"/>
      <c r="E545" s="52" t="str">
        <f>IF(Tabelle1!B27&lt;&gt;0,IF(Tabelle1!N28&gt;0,Tabelle1!N28,""),"")</f>
        <v/>
      </c>
      <c r="F545" s="52" t="str">
        <f>IF(AND(Tabelle1!B27&lt;&gt;0,Tabelle1!O28&gt;0),Tabelle1!O28,"")</f>
        <v/>
      </c>
      <c r="G545" s="65"/>
    </row>
    <row r="546" spans="1:7" ht="17.100000000000001" hidden="1" customHeight="1">
      <c r="A546" s="41"/>
      <c r="B546" s="41"/>
      <c r="C546" s="41"/>
      <c r="D546" s="41"/>
      <c r="E546" s="41"/>
      <c r="F546" s="41"/>
      <c r="G546" s="65"/>
    </row>
    <row r="547" spans="1:7" ht="17.100000000000001" hidden="1" customHeight="1">
      <c r="A547" s="40"/>
      <c r="B547" s="40"/>
      <c r="C547" s="40"/>
      <c r="D547" s="40"/>
      <c r="E547" s="40"/>
      <c r="F547" s="40"/>
      <c r="G547" s="65"/>
    </row>
    <row r="548" spans="1:7" ht="17.100000000000001" hidden="1" customHeight="1">
      <c r="A548" s="45" t="str">
        <f>IF(Tabelle1!P27=TRUE,"Früchte : ","")</f>
        <v/>
      </c>
      <c r="B548" s="52" t="str">
        <f>IF(Tabelle1!P27=TRUE,"C.a. " &amp; ROUNDUP(Tabelle1!V27*1.5,0),"")</f>
        <v/>
      </c>
      <c r="C548" s="41"/>
      <c r="D548" s="45" t="str">
        <f>IF(AND(Tabelle1!B27&lt;&gt;"",Tabelle1!U27&lt;&gt;""),"Diverse : ","")</f>
        <v/>
      </c>
      <c r="E548" s="52" t="str">
        <f>IF(AND(Tabelle1!B27&lt;&gt;"",Tabelle1!U27&lt;&gt;""),Tabelle1!U27,"")</f>
        <v/>
      </c>
      <c r="F548" s="41"/>
      <c r="G548" s="65"/>
    </row>
    <row r="549" spans="1:7" ht="17.100000000000001" hidden="1" customHeight="1">
      <c r="A549" s="41"/>
      <c r="B549" s="41"/>
      <c r="C549" s="41"/>
      <c r="D549" s="41"/>
      <c r="E549" s="41"/>
      <c r="F549" s="41"/>
      <c r="G549" s="65"/>
    </row>
    <row r="550" spans="1:7" ht="17.100000000000001" hidden="1" customHeight="1">
      <c r="A550" s="41"/>
      <c r="B550" s="41"/>
      <c r="C550" s="41"/>
      <c r="D550" s="41"/>
      <c r="E550" s="41"/>
      <c r="F550" s="41"/>
      <c r="G550" s="65"/>
    </row>
    <row r="551" spans="1:7" ht="17.100000000000001" hidden="1" customHeight="1">
      <c r="A551" s="41"/>
      <c r="B551" s="41"/>
      <c r="C551" s="41"/>
      <c r="D551" s="40"/>
      <c r="E551" s="41"/>
      <c r="F551" s="41"/>
      <c r="G551" s="65"/>
    </row>
    <row r="552" spans="1:7" ht="17.100000000000001" hidden="1" customHeight="1">
      <c r="A552" s="41"/>
      <c r="B552" s="41"/>
      <c r="C552" s="41"/>
      <c r="D552" s="40"/>
      <c r="E552" s="41"/>
      <c r="F552" s="41"/>
      <c r="G552" s="65"/>
    </row>
    <row r="553" spans="1:7" ht="17.100000000000001" hidden="1" customHeight="1">
      <c r="A553" s="40"/>
      <c r="B553" s="41"/>
      <c r="C553" s="41"/>
      <c r="D553" s="58" t="str">
        <f>IF(AND(Tabelle1!B27&lt;0.44,Tabelle1!Q27=TRUE),"SANDWICH   KALTE   KÜCHE    FRÜH  ABHOLEN !!!","")</f>
        <v/>
      </c>
      <c r="E553" s="41"/>
      <c r="F553" s="41"/>
      <c r="G553" s="65"/>
    </row>
    <row r="554" spans="1:7" ht="17.100000000000001" hidden="1" customHeight="1">
      <c r="A554" s="41"/>
      <c r="B554" s="41"/>
      <c r="C554" s="41"/>
      <c r="D554" s="46"/>
      <c r="E554" s="41"/>
      <c r="F554" s="41"/>
      <c r="G554" s="65"/>
    </row>
    <row r="555" spans="1:7" ht="17.100000000000001" hidden="1" customHeight="1">
      <c r="A555" s="41"/>
      <c r="B555" s="41"/>
      <c r="C555" s="41"/>
      <c r="D555" s="40"/>
      <c r="E555" s="41"/>
      <c r="F555" s="41"/>
      <c r="G555" s="65"/>
    </row>
    <row r="556" spans="1:7" ht="17.100000000000001" hidden="1" customHeight="1">
      <c r="A556" s="41"/>
      <c r="B556" s="41"/>
      <c r="C556" s="41"/>
      <c r="D556" s="40"/>
      <c r="E556" s="41"/>
      <c r="F556" s="41"/>
      <c r="G556" s="65"/>
    </row>
    <row r="557" spans="1:7" ht="17.100000000000001" hidden="1" customHeight="1">
      <c r="A557" s="41"/>
      <c r="B557" s="41"/>
      <c r="C557" s="41"/>
      <c r="D557" s="58" t="str">
        <f>IF(AND(Tabelle1!B27&gt;=0.44,Tabelle1!Q27=TRUE),"Kaltes  lunch um 10h30  im Catering  abholen !","")</f>
        <v/>
      </c>
      <c r="E557" s="41"/>
      <c r="F557" s="41"/>
      <c r="G557" s="65"/>
    </row>
    <row r="558" spans="1:7" ht="17.100000000000001" hidden="1" customHeight="1">
      <c r="A558" s="41"/>
      <c r="B558" s="41"/>
      <c r="C558" s="41"/>
      <c r="D558" s="46"/>
      <c r="E558" s="41"/>
      <c r="F558" s="41"/>
      <c r="G558" s="65"/>
    </row>
    <row r="559" spans="1:7" ht="17.100000000000001" hidden="1" customHeight="1">
      <c r="A559" s="41"/>
      <c r="B559" s="41"/>
      <c r="C559" s="41"/>
      <c r="D559" s="40"/>
      <c r="E559" s="41"/>
      <c r="F559" s="41"/>
      <c r="G559" s="65"/>
    </row>
    <row r="560" spans="1:7" ht="17.100000000000001" hidden="1" customHeight="1">
      <c r="A560" s="41"/>
      <c r="B560" s="41"/>
      <c r="C560" s="41"/>
      <c r="D560" s="40"/>
      <c r="E560" s="41"/>
      <c r="F560" s="41"/>
      <c r="G560" s="65"/>
    </row>
    <row r="561" spans="1:7" ht="17.100000000000001" hidden="1" customHeight="1">
      <c r="A561" s="41"/>
      <c r="B561" s="41"/>
      <c r="C561" s="41"/>
      <c r="D561" s="58" t="str">
        <f>IF(Tabelle1!R27&lt;&gt;"","Warmes  lunch um  "&amp;HOUR(Tabelle1!R27)&amp; "h"&amp; IF(MINUTE(Tabelle1!R27)&gt;0,MINUTE(Tabelle1!R27),"")  &amp;  "  in  die  Warme Küche !","")</f>
        <v/>
      </c>
      <c r="E561" s="41"/>
      <c r="F561" s="41"/>
      <c r="G561" s="65"/>
    </row>
    <row r="562" spans="1:7" ht="17.100000000000001" hidden="1" customHeight="1">
      <c r="A562" s="41"/>
      <c r="B562" s="41"/>
      <c r="C562" s="41"/>
      <c r="D562" s="46"/>
      <c r="E562" s="41"/>
      <c r="F562" s="41"/>
      <c r="G562" s="65"/>
    </row>
    <row r="563" spans="1:7" ht="17.100000000000001" hidden="1" customHeight="1">
      <c r="A563" s="41"/>
      <c r="B563" s="41"/>
      <c r="C563" s="41"/>
      <c r="D563" s="40"/>
      <c r="E563" s="41"/>
      <c r="F563" s="41"/>
      <c r="G563" s="65"/>
    </row>
    <row r="564" spans="1:7" ht="17.100000000000001" hidden="1" customHeight="1">
      <c r="A564" s="40"/>
      <c r="B564" s="40"/>
      <c r="C564" s="40"/>
      <c r="D564" s="40"/>
      <c r="E564" s="40"/>
      <c r="F564" s="40"/>
      <c r="G564" s="65"/>
    </row>
    <row r="565" spans="1:7" ht="17.100000000000001" hidden="1" customHeight="1">
      <c r="A565" s="40"/>
      <c r="B565" s="40"/>
      <c r="C565" s="40"/>
      <c r="D565" s="58" t="str">
        <f>IF(Tabelle1!S27=TRUE,"Kalte  ware  um  9h00  Küche Dir. !","")</f>
        <v/>
      </c>
      <c r="E565" s="40"/>
      <c r="F565" s="40"/>
      <c r="G565" s="65"/>
    </row>
    <row r="566" spans="1:7" ht="17.100000000000001" hidden="1" customHeight="1">
      <c r="A566" s="40"/>
      <c r="B566" s="40"/>
      <c r="C566" s="40"/>
      <c r="D566" s="46"/>
      <c r="E566" s="40"/>
      <c r="F566" s="40"/>
      <c r="G566" s="65"/>
    </row>
    <row r="567" spans="1:7" ht="17.100000000000001" hidden="1" customHeight="1">
      <c r="A567" s="40"/>
      <c r="B567" s="40"/>
      <c r="C567" s="40"/>
      <c r="D567" s="40"/>
      <c r="E567" s="40"/>
      <c r="F567" s="40"/>
      <c r="G567" s="65"/>
    </row>
    <row r="568" spans="1:7" ht="17.100000000000001" hidden="1" customHeight="1">
      <c r="A568" s="40"/>
      <c r="B568" s="40"/>
      <c r="C568" s="40"/>
      <c r="D568" s="40"/>
      <c r="E568" s="40"/>
      <c r="F568" s="40"/>
      <c r="G568" s="65"/>
    </row>
    <row r="569" spans="1:7" ht="17.100000000000001" hidden="1" customHeight="1">
      <c r="A569" s="40"/>
      <c r="B569" s="40"/>
      <c r="C569" s="40"/>
      <c r="D569" s="58" t="str">
        <f>IF(Tabelle1!T27&lt;&gt;"","Warmes  lunch um  "&amp;HOUR(Tabelle1!T27)&amp; "h"&amp; IF(MINUTE(Tabelle1!T27)&gt;0,MINUTE(Tabelle1!T27),"")  &amp; "  Küche Dir. !","")</f>
        <v/>
      </c>
      <c r="E569" s="40"/>
      <c r="F569" s="40"/>
      <c r="G569" s="65"/>
    </row>
    <row r="570" spans="1:7" ht="17.100000000000001" hidden="1" customHeight="1">
      <c r="A570" s="40"/>
      <c r="B570" s="40"/>
      <c r="C570" s="40"/>
      <c r="D570" s="40"/>
      <c r="E570" s="40"/>
      <c r="F570" s="40"/>
      <c r="G570" s="65"/>
    </row>
    <row r="571" spans="1:7" ht="17.100000000000001" hidden="1" customHeight="1">
      <c r="A571" s="40"/>
      <c r="B571" s="40"/>
      <c r="C571" s="40"/>
      <c r="D571" s="40"/>
      <c r="E571" s="40"/>
      <c r="F571" s="40"/>
      <c r="G571" s="65"/>
    </row>
    <row r="572" spans="1:7" ht="17.100000000000001" hidden="1" customHeight="1">
      <c r="A572" s="40"/>
      <c r="B572" s="40"/>
      <c r="C572" s="40"/>
      <c r="D572" s="40"/>
      <c r="E572" s="40"/>
      <c r="F572" s="40"/>
      <c r="G572" s="65"/>
    </row>
    <row r="573" spans="1:7" ht="17.100000000000001" hidden="1" customHeight="1">
      <c r="A573" s="40"/>
      <c r="B573" s="40"/>
      <c r="C573" s="40"/>
      <c r="D573" s="40"/>
      <c r="E573" s="40"/>
      <c r="F573" s="40"/>
      <c r="G573" s="65"/>
    </row>
    <row r="574" spans="1:7" ht="17.100000000000001" hidden="1" customHeight="1">
      <c r="A574" s="40"/>
      <c r="B574" s="40"/>
      <c r="C574" s="40"/>
      <c r="D574" s="40"/>
      <c r="E574" s="40"/>
      <c r="F574" s="40"/>
      <c r="G574" s="65"/>
    </row>
    <row r="575" spans="1:7" ht="17.100000000000001" hidden="1" customHeight="1">
      <c r="A575" s="40"/>
      <c r="B575" s="40"/>
      <c r="C575" s="40"/>
      <c r="D575" s="40"/>
      <c r="E575" s="40"/>
      <c r="F575" s="40"/>
      <c r="G575" s="65"/>
    </row>
    <row r="576" spans="1:7" ht="17.100000000000001" hidden="1" customHeight="1">
      <c r="A576" s="40"/>
      <c r="B576" s="40"/>
      <c r="C576" s="40"/>
      <c r="D576" s="40"/>
      <c r="E576" s="40"/>
      <c r="F576" s="40"/>
      <c r="G576" s="65"/>
    </row>
    <row r="577" spans="1:7" ht="17.100000000000001" hidden="1" customHeight="1">
      <c r="A577" s="37"/>
      <c r="B577" s="40"/>
      <c r="C577" s="40"/>
      <c r="D577" s="40"/>
      <c r="E577" s="40"/>
      <c r="F577" s="40"/>
      <c r="G577" s="65"/>
    </row>
    <row r="578" spans="1:7" ht="17.100000000000001" hidden="1" customHeight="1">
      <c r="A578" s="44"/>
      <c r="B578" s="51" t="str">
        <f>IF(Tabelle1!B29&lt;&gt;0,IF(Tabelle1!D29&gt;0,Tabelle1!D29,"WO ?? "),"")</f>
        <v/>
      </c>
      <c r="C578" s="42"/>
      <c r="D578" s="41"/>
      <c r="E578" s="45"/>
      <c r="F578" s="43"/>
      <c r="G578" s="65" t="str">
        <f>IF(AND(B578="",B580="",F580="",C582="",E582="",B585="",D585="",B588="",C588="",D588="",E588="",B589="",C589="",D589="",E589="",B592="",C592="",E592="",F592="",B593="",C593="",E593="",F593="",B596="",E596="",D601="",D605="",D609="",D613="",D617=""),"X","")</f>
        <v>X</v>
      </c>
    </row>
    <row r="579" spans="1:7" ht="17.100000000000001" hidden="1" customHeight="1">
      <c r="A579" s="41"/>
      <c r="B579" s="51"/>
      <c r="C579" s="41"/>
      <c r="D579" s="41"/>
      <c r="E579" s="41"/>
      <c r="F579" s="41"/>
      <c r="G579" s="65"/>
    </row>
    <row r="580" spans="1:7" ht="17.100000000000001" hidden="1" customHeight="1">
      <c r="A580" s="45" t="str">
        <f>IF(AND(Tabelle1!B29&gt;0,Tabelle1!E29&gt;0),"Name :"," ")</f>
        <v xml:space="preserve"> </v>
      </c>
      <c r="B580" s="52" t="str">
        <f>IF(AND(Tabelle1!B29&gt;0,Tabelle1!E29&gt;0),Tabelle1!E29,IF(NOT(ISBLANK(Tabelle1!B29)),"WER ??",""))</f>
        <v/>
      </c>
      <c r="C580" s="41"/>
      <c r="D580" s="41"/>
      <c r="E580" s="45" t="str">
        <f>IF(AND(Tabelle1!B29&gt;0,Tabelle1!V29&gt;0),"PX :"," ")</f>
        <v xml:space="preserve"> </v>
      </c>
      <c r="F580" s="54" t="str">
        <f>IF(AND(Tabelle1!B29&gt;0,Tabelle1!V29&gt;0),Tabelle1!V29,"")</f>
        <v/>
      </c>
      <c r="G580" s="65"/>
    </row>
    <row r="581" spans="1:7" ht="17.100000000000001" hidden="1" customHeight="1">
      <c r="A581" s="41"/>
      <c r="B581" s="51"/>
      <c r="C581" s="41"/>
      <c r="D581" s="41"/>
      <c r="E581" s="41"/>
      <c r="F581" s="41"/>
      <c r="G581" s="65"/>
    </row>
    <row r="582" spans="1:7" ht="17.100000000000001" hidden="1" customHeight="1">
      <c r="A582" s="41"/>
      <c r="B582" s="45" t="str">
        <f>IF(Tabelle1!B29&lt;&gt;0,"Von : "," ")</f>
        <v xml:space="preserve"> </v>
      </c>
      <c r="C582" s="55" t="str">
        <f>IF(Tabelle1!B29&lt;&gt;0,Tabelle1!B29,"")</f>
        <v/>
      </c>
      <c r="D582" s="45" t="str">
        <f>IF(Tabelle1!B29&lt;&gt;0,"BIS : ","")</f>
        <v/>
      </c>
      <c r="E582" s="55" t="str">
        <f>IF(Tabelle1!B29&lt;&gt;0,IF(Tabelle1!C29&gt;0,Tabelle1!C29,"WANN ?? "),"")</f>
        <v/>
      </c>
      <c r="F582" s="41"/>
      <c r="G582" s="65"/>
    </row>
    <row r="583" spans="1:7" ht="17.100000000000001" hidden="1" customHeight="1">
      <c r="A583" s="41"/>
      <c r="B583" s="41"/>
      <c r="C583" s="41"/>
      <c r="D583" s="41"/>
      <c r="E583" s="41"/>
      <c r="F583" s="41"/>
      <c r="G583" s="65"/>
    </row>
    <row r="584" spans="1:7" ht="17.100000000000001" hidden="1" customHeight="1">
      <c r="A584" s="40"/>
      <c r="B584" s="40"/>
      <c r="C584" s="40"/>
      <c r="D584" s="40"/>
      <c r="E584" s="40"/>
      <c r="F584" s="40"/>
      <c r="G584" s="65"/>
    </row>
    <row r="585" spans="1:7" ht="17.100000000000001" hidden="1" customHeight="1">
      <c r="A585" s="45" t="str">
        <f>IF(Tabelle1!F29&lt;&gt;"nesp",IF(Tabelle1!F29&lt;&gt;"","Kaffee : ",""),IF(ISTEXT(Tabelle1!F29),"Nespresso"," "))</f>
        <v/>
      </c>
      <c r="B585" s="52" t="str">
        <f>IF(AND(Tabelle1!B29&gt;0,Tabelle1!F29&lt;&gt;"nesp"),IF(Tabelle1!F29&lt;&gt;0,Tabelle1!F29," "),"")</f>
        <v/>
      </c>
      <c r="C585" s="45" t="str">
        <f>IF(Tabelle1!G29&gt;0,"Tee : "," ")</f>
        <v xml:space="preserve"> </v>
      </c>
      <c r="D585" s="54" t="str">
        <f>IF(Tabelle1!B29&gt;0,IF(Tabelle1!G29&gt;0,Tabelle1!G29,""),"")</f>
        <v/>
      </c>
      <c r="E585" s="45"/>
      <c r="F585" s="52"/>
      <c r="G585" s="65"/>
    </row>
    <row r="586" spans="1:7" ht="17.100000000000001" hidden="1" customHeight="1">
      <c r="A586" s="41"/>
      <c r="B586" s="41"/>
      <c r="C586" s="41"/>
      <c r="D586" s="41"/>
      <c r="E586" s="41"/>
      <c r="F586" s="41"/>
      <c r="G586" s="65"/>
    </row>
    <row r="587" spans="1:7" ht="17.100000000000001" hidden="1" customHeight="1">
      <c r="A587" s="40"/>
      <c r="B587" s="40"/>
      <c r="C587" s="40"/>
      <c r="D587" s="40"/>
      <c r="E587" s="40"/>
      <c r="F587" s="40"/>
      <c r="G587" s="65"/>
    </row>
    <row r="588" spans="1:7" ht="17.100000000000001" hidden="1" customHeight="1">
      <c r="A588" s="45" t="str">
        <f>IF(OR(Tabelle1!H29&gt;0,Tabelle1!I29&gt;0,Tabelle1!J29&gt;0,Tabelle1!K29&gt;0,Tabelle1!H30&gt;0,Tabelle1!I30&gt;0,Tabelle1!J30&gt;0,Tabelle1!K30&gt;0),"Getränke :","")</f>
        <v/>
      </c>
      <c r="B588" s="57" t="str">
        <f>IF(Tabelle1!B29&lt;&gt;0,IF(Tabelle1!H29&gt;0,Tabelle1!H29,""),"")</f>
        <v/>
      </c>
      <c r="C588" s="56" t="str">
        <f>IF(Tabelle1!B29&lt;&gt;0,IF(Tabelle1!I29&gt;0,IF(Tabelle1!I29="DIV","",Tabelle1!I29),""),"")</f>
        <v/>
      </c>
      <c r="D588" s="57" t="str">
        <f>IF(Tabelle1!B29&lt;&gt;0,IF(Tabelle1!J29&gt;0,Tabelle1!J29,""),"")</f>
        <v/>
      </c>
      <c r="E588" s="56" t="str">
        <f>IF(Tabelle1!B29&lt;&gt;0,IF(Tabelle1!K29&gt;0,IF(Tabelle1!K29="DIV","",Tabelle1!K29),""),"")</f>
        <v/>
      </c>
      <c r="F588" s="41"/>
      <c r="G588" s="65"/>
    </row>
    <row r="589" spans="1:7" ht="17.100000000000001" hidden="1" customHeight="1">
      <c r="A589" s="41"/>
      <c r="B589" s="57" t="str">
        <f>IF(Tabelle1!B29&lt;&gt;0,IF(Tabelle1!H30&gt;0,Tabelle1!H30,""),"")</f>
        <v/>
      </c>
      <c r="C589" s="56" t="str">
        <f>IF(Tabelle1!B29&lt;&gt;0,IF(Tabelle1!I30&gt;0,IF(Tabelle1!I30="DIV","",Tabelle1!I30),""),"")</f>
        <v/>
      </c>
      <c r="D589" s="57" t="str">
        <f>IF(Tabelle1!B29&lt;&gt;0,IF(Tabelle1!J30&gt;0,Tabelle1!J30,""),"")</f>
        <v/>
      </c>
      <c r="E589" s="56" t="str">
        <f>IF(Tabelle1!B29&lt;&gt;0,IF(Tabelle1!K30&gt;0,IF(Tabelle1!K30="DIV","",Tabelle1!K30),""),"")</f>
        <v/>
      </c>
      <c r="F589" s="41"/>
      <c r="G589" s="65"/>
    </row>
    <row r="590" spans="1:7" ht="17.100000000000001" hidden="1" customHeight="1">
      <c r="A590" s="41"/>
      <c r="B590" s="41"/>
      <c r="C590" s="41"/>
      <c r="D590" s="41"/>
      <c r="E590" s="41"/>
      <c r="F590" s="41"/>
      <c r="G590" s="65"/>
    </row>
    <row r="591" spans="1:7" ht="17.100000000000001" hidden="1" customHeight="1">
      <c r="A591" s="40"/>
      <c r="B591" s="40"/>
      <c r="C591" s="40"/>
      <c r="D591" s="40"/>
      <c r="E591" s="40"/>
      <c r="F591" s="40"/>
      <c r="G591" s="65"/>
    </row>
    <row r="592" spans="1:7" ht="17.100000000000001" hidden="1" customHeight="1">
      <c r="A592" s="45" t="str">
        <f>IF(OR(Tabelle1!L29&gt;0,Tabelle1!M29&gt;0,Tabelle1!N29&gt;0,Tabelle1!O29&gt;0,Tabelle1!L30&gt;0,Tabelle1!M30&gt;0,Tabelle1!N30&gt;0,Tabelle1!O30&gt;0),"Backware : ","")</f>
        <v/>
      </c>
      <c r="B592" s="52" t="str">
        <f>IF(Tabelle1!B29&lt;&gt;0,IF(Tabelle1!L29&gt;0,Tabelle1!L29,""),"")</f>
        <v/>
      </c>
      <c r="C592" s="52" t="str">
        <f>IF(AND(Tabelle1!B29&lt;&gt;0,Tabelle1!M29&gt;0),Tabelle1!M29,"")</f>
        <v/>
      </c>
      <c r="D592" s="52"/>
      <c r="E592" s="52" t="str">
        <f>IF(Tabelle1!B29&lt;&gt;0,IF(Tabelle1!N29&gt;0,Tabelle1!N29,""),"")</f>
        <v/>
      </c>
      <c r="F592" s="52" t="str">
        <f>IF(AND(Tabelle1!B29&lt;&gt;0,Tabelle1!O29&gt;0),Tabelle1!O29,"")</f>
        <v/>
      </c>
      <c r="G592" s="65"/>
    </row>
    <row r="593" spans="1:7" ht="17.100000000000001" hidden="1" customHeight="1">
      <c r="A593" s="41"/>
      <c r="B593" s="52" t="str">
        <f>IF(Tabelle1!B29&lt;&gt;0,IF(Tabelle1!L30&gt;0,Tabelle1!L30,""),"")</f>
        <v/>
      </c>
      <c r="C593" s="54" t="str">
        <f>IF(AND(Tabelle1!B29&lt;&gt;0,Tabelle1!M30&gt;0),Tabelle1!M30,"")</f>
        <v/>
      </c>
      <c r="D593" s="52"/>
      <c r="E593" s="52" t="str">
        <f>IF(Tabelle1!B29&lt;&gt;0,IF(Tabelle1!N30&gt;0,Tabelle1!N30,""),"")</f>
        <v/>
      </c>
      <c r="F593" s="52" t="str">
        <f>IF(AND(Tabelle1!B29&lt;&gt;0,Tabelle1!O30&gt;0),Tabelle1!O30,"")</f>
        <v/>
      </c>
      <c r="G593" s="65"/>
    </row>
    <row r="594" spans="1:7" ht="17.100000000000001" hidden="1" customHeight="1">
      <c r="A594" s="41"/>
      <c r="B594" s="41"/>
      <c r="C594" s="41"/>
      <c r="D594" s="41"/>
      <c r="E594" s="41"/>
      <c r="F594" s="41"/>
      <c r="G594" s="65"/>
    </row>
    <row r="595" spans="1:7" ht="17.100000000000001" hidden="1" customHeight="1">
      <c r="A595" s="40"/>
      <c r="B595" s="40"/>
      <c r="C595" s="40"/>
      <c r="D595" s="40"/>
      <c r="E595" s="40"/>
      <c r="F595" s="40"/>
      <c r="G595" s="65"/>
    </row>
    <row r="596" spans="1:7" ht="17.100000000000001" hidden="1" customHeight="1">
      <c r="A596" s="45" t="str">
        <f>IF(Tabelle1!P29=TRUE,"Früchte : ","")</f>
        <v/>
      </c>
      <c r="B596" s="52" t="str">
        <f>IF(Tabelle1!P29=TRUE,"C.a. " &amp; ROUNDUP(Tabelle1!V29*1.5,0),"")</f>
        <v/>
      </c>
      <c r="C596" s="41"/>
      <c r="D596" s="45" t="str">
        <f>IF(AND(Tabelle1!B29&lt;&gt;"",Tabelle1!U29&lt;&gt;""),"Diverse : ","")</f>
        <v/>
      </c>
      <c r="E596" s="52" t="str">
        <f>IF(AND(Tabelle1!B29&lt;&gt;"",Tabelle1!U29&lt;&gt;""),Tabelle1!U29,"")</f>
        <v/>
      </c>
      <c r="F596" s="41"/>
      <c r="G596" s="65"/>
    </row>
    <row r="597" spans="1:7" ht="17.100000000000001" hidden="1" customHeight="1">
      <c r="A597" s="41"/>
      <c r="B597" s="41"/>
      <c r="C597" s="41"/>
      <c r="D597" s="41"/>
      <c r="E597" s="41"/>
      <c r="F597" s="41"/>
      <c r="G597" s="65"/>
    </row>
    <row r="598" spans="1:7" ht="17.100000000000001" hidden="1" customHeight="1">
      <c r="A598" s="41"/>
      <c r="B598" s="41"/>
      <c r="C598" s="41"/>
      <c r="D598" s="41"/>
      <c r="E598" s="41"/>
      <c r="F598" s="41"/>
      <c r="G598" s="65"/>
    </row>
    <row r="599" spans="1:7" ht="17.100000000000001" hidden="1" customHeight="1">
      <c r="A599" s="41"/>
      <c r="B599" s="41"/>
      <c r="C599" s="41"/>
      <c r="D599" s="40"/>
      <c r="E599" s="41"/>
      <c r="F599" s="41"/>
      <c r="G599" s="65"/>
    </row>
    <row r="600" spans="1:7" ht="17.100000000000001" hidden="1" customHeight="1">
      <c r="A600" s="41"/>
      <c r="B600" s="41"/>
      <c r="C600" s="41"/>
      <c r="D600" s="40"/>
      <c r="E600" s="41"/>
      <c r="F600" s="41"/>
      <c r="G600" s="65"/>
    </row>
    <row r="601" spans="1:7" ht="17.100000000000001" hidden="1" customHeight="1">
      <c r="A601" s="40"/>
      <c r="B601" s="41"/>
      <c r="C601" s="41"/>
      <c r="D601" s="58" t="str">
        <f>IF(AND(Tabelle1!B29&lt;0.44,Tabelle1!Q29=TRUE),"SANDWICH   KALTE   KÜCHE    FRÜH  ABHOLEN !!!","")</f>
        <v/>
      </c>
      <c r="E601" s="41"/>
      <c r="F601" s="41"/>
      <c r="G601" s="65"/>
    </row>
    <row r="602" spans="1:7" ht="17.100000000000001" hidden="1" customHeight="1">
      <c r="A602" s="41"/>
      <c r="B602" s="41"/>
      <c r="C602" s="41"/>
      <c r="D602" s="46"/>
      <c r="E602" s="41"/>
      <c r="F602" s="41"/>
      <c r="G602" s="65"/>
    </row>
    <row r="603" spans="1:7" ht="17.100000000000001" hidden="1" customHeight="1">
      <c r="A603" s="41"/>
      <c r="B603" s="41"/>
      <c r="C603" s="41"/>
      <c r="D603" s="40"/>
      <c r="E603" s="41"/>
      <c r="F603" s="41"/>
      <c r="G603" s="65"/>
    </row>
    <row r="604" spans="1:7" ht="17.100000000000001" hidden="1" customHeight="1">
      <c r="A604" s="41"/>
      <c r="B604" s="41"/>
      <c r="C604" s="41"/>
      <c r="D604" s="40"/>
      <c r="E604" s="41"/>
      <c r="F604" s="41"/>
      <c r="G604" s="65"/>
    </row>
    <row r="605" spans="1:7" ht="17.100000000000001" hidden="1" customHeight="1">
      <c r="A605" s="41"/>
      <c r="B605" s="41"/>
      <c r="C605" s="41"/>
      <c r="D605" s="58" t="str">
        <f>IF(AND(Tabelle1!B29&gt;=0.44,Tabelle1!Q29=TRUE),"Kaltes  lunch um 10h30  im Catering  abholen !","")</f>
        <v/>
      </c>
      <c r="E605" s="41"/>
      <c r="F605" s="41"/>
      <c r="G605" s="65"/>
    </row>
    <row r="606" spans="1:7" ht="17.100000000000001" hidden="1" customHeight="1">
      <c r="A606" s="41"/>
      <c r="B606" s="41"/>
      <c r="C606" s="41"/>
      <c r="D606" s="46"/>
      <c r="E606" s="41"/>
      <c r="F606" s="41"/>
      <c r="G606" s="65"/>
    </row>
    <row r="607" spans="1:7" ht="17.100000000000001" hidden="1" customHeight="1">
      <c r="A607" s="41"/>
      <c r="B607" s="41"/>
      <c r="C607" s="41"/>
      <c r="D607" s="40"/>
      <c r="E607" s="41"/>
      <c r="F607" s="41"/>
      <c r="G607" s="65"/>
    </row>
    <row r="608" spans="1:7" ht="17.100000000000001" hidden="1" customHeight="1">
      <c r="A608" s="41"/>
      <c r="B608" s="41"/>
      <c r="C608" s="41"/>
      <c r="D608" s="40"/>
      <c r="E608" s="41"/>
      <c r="F608" s="41"/>
      <c r="G608" s="65"/>
    </row>
    <row r="609" spans="1:7" ht="17.100000000000001" hidden="1" customHeight="1">
      <c r="A609" s="41"/>
      <c r="B609" s="41"/>
      <c r="C609" s="41"/>
      <c r="D609" s="58" t="str">
        <f>IF(Tabelle1!R29&lt;&gt;"","Warmes  lunch um  "&amp;HOUR(Tabelle1!R29)&amp; "h"&amp; IF(MINUTE(Tabelle1!R29)&gt;0,MINUTE(Tabelle1!R29),"")  &amp;  "  in  die  Warme Küche !","")</f>
        <v/>
      </c>
      <c r="E609" s="41"/>
      <c r="F609" s="41"/>
      <c r="G609" s="65"/>
    </row>
    <row r="610" spans="1:7" ht="17.100000000000001" hidden="1" customHeight="1">
      <c r="A610" s="41"/>
      <c r="B610" s="41"/>
      <c r="C610" s="41"/>
      <c r="D610" s="46"/>
      <c r="E610" s="41"/>
      <c r="F610" s="41"/>
      <c r="G610" s="65"/>
    </row>
    <row r="611" spans="1:7" ht="17.100000000000001" hidden="1" customHeight="1">
      <c r="A611" s="41"/>
      <c r="B611" s="41"/>
      <c r="C611" s="41"/>
      <c r="D611" s="40"/>
      <c r="E611" s="41"/>
      <c r="F611" s="41"/>
      <c r="G611" s="65"/>
    </row>
    <row r="612" spans="1:7" ht="17.100000000000001" hidden="1" customHeight="1">
      <c r="A612" s="40"/>
      <c r="B612" s="40"/>
      <c r="C612" s="40"/>
      <c r="D612" s="40"/>
      <c r="E612" s="40"/>
      <c r="F612" s="40"/>
      <c r="G612" s="65"/>
    </row>
    <row r="613" spans="1:7" ht="17.100000000000001" hidden="1" customHeight="1">
      <c r="A613" s="40"/>
      <c r="B613" s="40"/>
      <c r="C613" s="40"/>
      <c r="D613" s="58" t="str">
        <f>IF(Tabelle1!S29=TRUE,"Kalte  ware  um  9h00  Küche Dir. !","")</f>
        <v/>
      </c>
      <c r="E613" s="40"/>
      <c r="F613" s="40"/>
      <c r="G613" s="65"/>
    </row>
    <row r="614" spans="1:7" ht="17.100000000000001" hidden="1" customHeight="1">
      <c r="A614" s="40"/>
      <c r="B614" s="40"/>
      <c r="C614" s="40"/>
      <c r="D614" s="46"/>
      <c r="E614" s="40"/>
      <c r="F614" s="40"/>
      <c r="G614" s="65"/>
    </row>
    <row r="615" spans="1:7" ht="17.100000000000001" hidden="1" customHeight="1">
      <c r="A615" s="40"/>
      <c r="B615" s="40"/>
      <c r="C615" s="40"/>
      <c r="D615" s="40"/>
      <c r="E615" s="40"/>
      <c r="F615" s="40"/>
      <c r="G615" s="65"/>
    </row>
    <row r="616" spans="1:7" ht="17.100000000000001" hidden="1" customHeight="1">
      <c r="A616" s="40"/>
      <c r="B616" s="40"/>
      <c r="C616" s="40"/>
      <c r="D616" s="40"/>
      <c r="E616" s="40"/>
      <c r="F616" s="40"/>
      <c r="G616" s="65"/>
    </row>
    <row r="617" spans="1:7" ht="17.100000000000001" hidden="1" customHeight="1">
      <c r="A617" s="40"/>
      <c r="B617" s="40"/>
      <c r="C617" s="40"/>
      <c r="D617" s="58" t="str">
        <f>IF(Tabelle1!T29&lt;&gt;"","Warmes  lunch um  "&amp;HOUR(Tabelle1!T29)&amp; "h"&amp; IF(MINUTE(Tabelle1!T29)&gt;0,MINUTE(Tabelle1!T29),"")  &amp; "  Küche Dir. !","")</f>
        <v/>
      </c>
      <c r="E617" s="40"/>
      <c r="F617" s="40"/>
      <c r="G617" s="65"/>
    </row>
    <row r="618" spans="1:7" ht="17.100000000000001" hidden="1" customHeight="1">
      <c r="A618" s="40"/>
      <c r="B618" s="40"/>
      <c r="C618" s="40"/>
      <c r="D618" s="40"/>
      <c r="E618" s="40"/>
      <c r="F618" s="40"/>
      <c r="G618" s="65"/>
    </row>
    <row r="619" spans="1:7" ht="17.100000000000001" hidden="1" customHeight="1">
      <c r="A619" s="40"/>
      <c r="B619" s="40"/>
      <c r="C619" s="40"/>
      <c r="D619" s="40"/>
      <c r="E619" s="40"/>
      <c r="F619" s="40"/>
      <c r="G619" s="65"/>
    </row>
    <row r="620" spans="1:7" ht="17.100000000000001" hidden="1" customHeight="1">
      <c r="A620" s="40"/>
      <c r="B620" s="40"/>
      <c r="C620" s="40"/>
      <c r="D620" s="40"/>
      <c r="E620" s="40"/>
      <c r="F620" s="40"/>
      <c r="G620" s="65"/>
    </row>
    <row r="621" spans="1:7" ht="17.100000000000001" hidden="1" customHeight="1">
      <c r="A621" s="40"/>
      <c r="B621" s="40"/>
      <c r="C621" s="40"/>
      <c r="D621" s="40"/>
      <c r="E621" s="40"/>
      <c r="F621" s="40"/>
      <c r="G621" s="65"/>
    </row>
    <row r="622" spans="1:7" ht="17.100000000000001" hidden="1" customHeight="1">
      <c r="A622" s="40"/>
      <c r="B622" s="40"/>
      <c r="C622" s="40"/>
      <c r="D622" s="40"/>
      <c r="E622" s="40"/>
      <c r="F622" s="40"/>
      <c r="G622" s="65"/>
    </row>
    <row r="623" spans="1:7" ht="17.100000000000001" hidden="1" customHeight="1">
      <c r="A623" s="40"/>
      <c r="B623" s="40"/>
      <c r="C623" s="40"/>
      <c r="D623" s="40"/>
      <c r="E623" s="40"/>
      <c r="F623" s="40"/>
      <c r="G623" s="65"/>
    </row>
    <row r="624" spans="1:7" ht="17.100000000000001" hidden="1" customHeight="1">
      <c r="A624" s="40"/>
      <c r="B624" s="40"/>
      <c r="C624" s="40"/>
      <c r="D624" s="40"/>
      <c r="E624" s="40"/>
      <c r="F624" s="40"/>
      <c r="G624" s="65"/>
    </row>
    <row r="625" spans="1:7" ht="17.100000000000001" hidden="1" customHeight="1">
      <c r="A625" s="37"/>
      <c r="B625" s="40"/>
      <c r="C625" s="40"/>
      <c r="D625" s="40"/>
      <c r="E625" s="40"/>
      <c r="F625" s="40"/>
      <c r="G625" s="65"/>
    </row>
    <row r="626" spans="1:7" ht="17.100000000000001" hidden="1" customHeight="1">
      <c r="A626" s="44"/>
      <c r="B626" s="51" t="str">
        <f>IF(Tabelle1!B31&lt;&gt;0,IF(Tabelle1!D31&gt;0,Tabelle1!D31,"WO ?? "),"")</f>
        <v/>
      </c>
      <c r="C626" s="42"/>
      <c r="D626" s="41"/>
      <c r="E626" s="45"/>
      <c r="F626" s="43"/>
      <c r="G626" s="65" t="str">
        <f>IF(AND(B626="",B628="",F628="",C630="",E630="",B633="",D633="",B636="",C636="",D636="",E636="",B637="",C637="",D637="",E637="",B640="",C640="",E640="",F640="",B641="",C641="",E641="",F641="",B644="",E644="",D649="",D653="",D657="",D661="",D665=""),"X","")</f>
        <v>X</v>
      </c>
    </row>
    <row r="627" spans="1:7" ht="17.100000000000001" hidden="1" customHeight="1">
      <c r="A627" s="41"/>
      <c r="B627" s="51"/>
      <c r="C627" s="41"/>
      <c r="D627" s="41"/>
      <c r="E627" s="41"/>
      <c r="F627" s="41"/>
      <c r="G627" s="65"/>
    </row>
    <row r="628" spans="1:7" ht="17.100000000000001" hidden="1" customHeight="1">
      <c r="A628" s="45" t="str">
        <f>IF(AND(Tabelle1!B31&gt;0,Tabelle1!E31&gt;0),"Name :"," ")</f>
        <v xml:space="preserve"> </v>
      </c>
      <c r="B628" s="52" t="str">
        <f>IF(AND(Tabelle1!B31&gt;0,Tabelle1!E31&gt;0),Tabelle1!E31,IF(NOT(ISBLANK(Tabelle1!B31)),"WER ??",""))</f>
        <v/>
      </c>
      <c r="C628" s="41"/>
      <c r="D628" s="41"/>
      <c r="E628" s="45" t="str">
        <f>IF(AND(Tabelle1!B31&gt;0,Tabelle1!V31&gt;0),"PX :"," ")</f>
        <v xml:space="preserve"> </v>
      </c>
      <c r="F628" s="54" t="str">
        <f>IF(AND(Tabelle1!B31&gt;0,Tabelle1!V31&gt;0),Tabelle1!V31,"")</f>
        <v/>
      </c>
      <c r="G628" s="65"/>
    </row>
    <row r="629" spans="1:7" ht="17.100000000000001" hidden="1" customHeight="1">
      <c r="A629" s="41"/>
      <c r="B629" s="51"/>
      <c r="C629" s="41"/>
      <c r="D629" s="41"/>
      <c r="E629" s="41"/>
      <c r="F629" s="41"/>
      <c r="G629" s="65"/>
    </row>
    <row r="630" spans="1:7" ht="17.100000000000001" hidden="1" customHeight="1">
      <c r="A630" s="41"/>
      <c r="B630" s="45" t="str">
        <f>IF(Tabelle1!B31&lt;&gt;0,"Von : "," ")</f>
        <v xml:space="preserve"> </v>
      </c>
      <c r="C630" s="55" t="str">
        <f>IF(Tabelle1!B31&lt;&gt;0,Tabelle1!B31,"")</f>
        <v/>
      </c>
      <c r="D630" s="45" t="str">
        <f>IF(Tabelle1!B31&lt;&gt;0,"BIS : ","")</f>
        <v/>
      </c>
      <c r="E630" s="55" t="str">
        <f>IF(Tabelle1!B31&lt;&gt;0,IF(Tabelle1!C31&gt;0,Tabelle1!C31,"WANN ?? "),"")</f>
        <v/>
      </c>
      <c r="F630" s="41"/>
      <c r="G630" s="65"/>
    </row>
    <row r="631" spans="1:7" ht="17.100000000000001" hidden="1" customHeight="1">
      <c r="A631" s="41"/>
      <c r="B631" s="41"/>
      <c r="C631" s="41"/>
      <c r="D631" s="41"/>
      <c r="E631" s="41"/>
      <c r="F631" s="41"/>
      <c r="G631" s="65"/>
    </row>
    <row r="632" spans="1:7" ht="17.100000000000001" hidden="1" customHeight="1">
      <c r="A632" s="40"/>
      <c r="B632" s="40"/>
      <c r="C632" s="40"/>
      <c r="D632" s="40"/>
      <c r="E632" s="40"/>
      <c r="F632" s="40"/>
      <c r="G632" s="65"/>
    </row>
    <row r="633" spans="1:7" ht="17.100000000000001" hidden="1" customHeight="1">
      <c r="A633" s="45" t="str">
        <f>IF(Tabelle1!F31&lt;&gt;"nesp",IF(Tabelle1!F31&lt;&gt;"","Kaffee : ",""),IF(ISTEXT(Tabelle1!F31),"Nespresso"," "))</f>
        <v/>
      </c>
      <c r="B633" s="52" t="str">
        <f>IF(AND(Tabelle1!B31&gt;0,Tabelle1!F31&lt;&gt;"nesp"),IF(Tabelle1!F31&lt;&gt;0,Tabelle1!F31," "),"")</f>
        <v/>
      </c>
      <c r="C633" s="45" t="str">
        <f>IF(Tabelle1!G31&gt;0,"Tee : "," ")</f>
        <v xml:space="preserve"> </v>
      </c>
      <c r="D633" s="54" t="str">
        <f>IF(Tabelle1!B31&gt;0,IF(Tabelle1!G31&gt;0,Tabelle1!G31,""),"")</f>
        <v/>
      </c>
      <c r="E633" s="45"/>
      <c r="F633" s="52"/>
      <c r="G633" s="65"/>
    </row>
    <row r="634" spans="1:7" ht="17.100000000000001" hidden="1" customHeight="1">
      <c r="A634" s="41"/>
      <c r="B634" s="41"/>
      <c r="C634" s="41"/>
      <c r="D634" s="41"/>
      <c r="E634" s="41"/>
      <c r="F634" s="41"/>
      <c r="G634" s="65"/>
    </row>
    <row r="635" spans="1:7" ht="17.100000000000001" hidden="1" customHeight="1">
      <c r="A635" s="40"/>
      <c r="B635" s="40"/>
      <c r="C635" s="40"/>
      <c r="D635" s="40"/>
      <c r="E635" s="40"/>
      <c r="F635" s="40"/>
      <c r="G635" s="65"/>
    </row>
    <row r="636" spans="1:7" ht="17.100000000000001" hidden="1" customHeight="1">
      <c r="A636" s="45" t="str">
        <f>IF(OR(Tabelle1!H31&gt;0,Tabelle1!I31&gt;0,Tabelle1!J31&gt;0,Tabelle1!K31&gt;0,Tabelle1!H32&gt;0,Tabelle1!I32&gt;0,Tabelle1!J32&gt;0,Tabelle1!K32&gt;0),"Getränke :","")</f>
        <v/>
      </c>
      <c r="B636" s="57" t="str">
        <f>IF(Tabelle1!B31&lt;&gt;0,IF(Tabelle1!H31&gt;0,Tabelle1!H31,""),"")</f>
        <v/>
      </c>
      <c r="C636" s="56" t="str">
        <f>IF(Tabelle1!B31&lt;&gt;0,IF(Tabelle1!I31&gt;0,IF(Tabelle1!I31="DIV","",Tabelle1!I31),""),"")</f>
        <v/>
      </c>
      <c r="D636" s="57" t="str">
        <f>IF(Tabelle1!B31&lt;&gt;0,IF(Tabelle1!J31&gt;0,Tabelle1!J31,""),"")</f>
        <v/>
      </c>
      <c r="E636" s="56" t="str">
        <f>IF(Tabelle1!B31&lt;&gt;0,IF(Tabelle1!K31&gt;0,IF(Tabelle1!K31="DIV","",Tabelle1!K31),""),"")</f>
        <v/>
      </c>
      <c r="F636" s="41"/>
      <c r="G636" s="65"/>
    </row>
    <row r="637" spans="1:7" ht="17.100000000000001" hidden="1" customHeight="1">
      <c r="A637" s="41"/>
      <c r="B637" s="57" t="str">
        <f>IF(Tabelle1!B31&lt;&gt;0,IF(Tabelle1!H32&gt;0,Tabelle1!H32,""),"")</f>
        <v/>
      </c>
      <c r="C637" s="56" t="str">
        <f>IF(Tabelle1!B31&lt;&gt;0,IF(Tabelle1!I32&gt;0,IF(Tabelle1!I32="DIV","",Tabelle1!I32),""),"")</f>
        <v/>
      </c>
      <c r="D637" s="57" t="str">
        <f>IF(Tabelle1!B31&lt;&gt;0,IF(Tabelle1!J32&gt;0,Tabelle1!J32,""),"")</f>
        <v/>
      </c>
      <c r="E637" s="56" t="str">
        <f>IF(Tabelle1!B31&lt;&gt;0,IF(Tabelle1!K32&gt;0,IF(Tabelle1!K32="DIV","",Tabelle1!K32),""),"")</f>
        <v/>
      </c>
      <c r="F637" s="41"/>
      <c r="G637" s="65"/>
    </row>
    <row r="638" spans="1:7" ht="17.100000000000001" hidden="1" customHeight="1">
      <c r="A638" s="41"/>
      <c r="B638" s="41"/>
      <c r="C638" s="41"/>
      <c r="D638" s="41"/>
      <c r="E638" s="41"/>
      <c r="F638" s="41"/>
      <c r="G638" s="65"/>
    </row>
    <row r="639" spans="1:7" ht="17.100000000000001" hidden="1" customHeight="1">
      <c r="A639" s="40"/>
      <c r="B639" s="40"/>
      <c r="C639" s="40"/>
      <c r="D639" s="40"/>
      <c r="E639" s="40"/>
      <c r="F639" s="40"/>
      <c r="G639" s="65"/>
    </row>
    <row r="640" spans="1:7" ht="17.100000000000001" hidden="1" customHeight="1">
      <c r="A640" s="45" t="str">
        <f>IF(OR(Tabelle1!L31&gt;0,Tabelle1!M31&gt;0,Tabelle1!N31&gt;0,Tabelle1!O31&gt;0,Tabelle1!L32&gt;0,Tabelle1!M32&gt;0,Tabelle1!N32&gt;0,Tabelle1!O32&gt;0),"Backware : ","")</f>
        <v/>
      </c>
      <c r="B640" s="52" t="str">
        <f>IF(Tabelle1!B31&lt;&gt;0,IF(Tabelle1!L31&gt;0,Tabelle1!L31,""),"")</f>
        <v/>
      </c>
      <c r="C640" s="52" t="str">
        <f>IF(AND(Tabelle1!B31&lt;&gt;0,Tabelle1!M31&gt;0),Tabelle1!M31,"")</f>
        <v/>
      </c>
      <c r="D640" s="52"/>
      <c r="E640" s="52" t="str">
        <f>IF(Tabelle1!B31&lt;&gt;0,IF(Tabelle1!N31&gt;0,Tabelle1!N31,""),"")</f>
        <v/>
      </c>
      <c r="F640" s="52" t="str">
        <f>IF(AND(Tabelle1!B31&lt;&gt;0,Tabelle1!O31&gt;0),Tabelle1!O31,"")</f>
        <v/>
      </c>
      <c r="G640" s="65"/>
    </row>
    <row r="641" spans="1:7" ht="17.100000000000001" hidden="1" customHeight="1">
      <c r="A641" s="41"/>
      <c r="B641" s="52" t="str">
        <f>IF(Tabelle1!B31&lt;&gt;0,IF(Tabelle1!L32&gt;0,Tabelle1!L32,""),"")</f>
        <v/>
      </c>
      <c r="C641" s="54" t="str">
        <f>IF(AND(Tabelle1!B31&lt;&gt;0,Tabelle1!M32&gt;0),Tabelle1!M32,"")</f>
        <v/>
      </c>
      <c r="D641" s="52"/>
      <c r="E641" s="52" t="str">
        <f>IF(Tabelle1!B31&lt;&gt;0,IF(Tabelle1!N32&gt;0,Tabelle1!N32,""),"")</f>
        <v/>
      </c>
      <c r="F641" s="52" t="str">
        <f>IF(AND(Tabelle1!B31&lt;&gt;0,Tabelle1!O32&gt;0),Tabelle1!O32,"")</f>
        <v/>
      </c>
      <c r="G641" s="65"/>
    </row>
    <row r="642" spans="1:7" ht="17.100000000000001" hidden="1" customHeight="1">
      <c r="A642" s="41"/>
      <c r="B642" s="41"/>
      <c r="C642" s="41"/>
      <c r="D642" s="41"/>
      <c r="E642" s="41"/>
      <c r="F642" s="41"/>
      <c r="G642" s="65"/>
    </row>
    <row r="643" spans="1:7" ht="17.100000000000001" hidden="1" customHeight="1">
      <c r="A643" s="40"/>
      <c r="B643" s="40"/>
      <c r="C643" s="40"/>
      <c r="D643" s="40"/>
      <c r="E643" s="40"/>
      <c r="F643" s="40"/>
      <c r="G643" s="65"/>
    </row>
    <row r="644" spans="1:7" ht="17.100000000000001" hidden="1" customHeight="1">
      <c r="A644" s="45" t="str">
        <f>IF(Tabelle1!P31=TRUE,"Früchte : ","")</f>
        <v/>
      </c>
      <c r="B644" s="52" t="str">
        <f>IF(Tabelle1!P31=TRUE,"C.a. " &amp; ROUNDUP(Tabelle1!V31*1.5,0),"")</f>
        <v/>
      </c>
      <c r="C644" s="41"/>
      <c r="D644" s="45" t="str">
        <f>IF(AND(Tabelle1!B31&lt;&gt;"",Tabelle1!U31&lt;&gt;""),"Diverse : ","")</f>
        <v/>
      </c>
      <c r="E644" s="52" t="str">
        <f>IF(AND(Tabelle1!B31&lt;&gt;"",Tabelle1!U31&lt;&gt;""),Tabelle1!U31,"")</f>
        <v/>
      </c>
      <c r="F644" s="41"/>
      <c r="G644" s="65"/>
    </row>
    <row r="645" spans="1:7" ht="17.100000000000001" hidden="1" customHeight="1">
      <c r="A645" s="41"/>
      <c r="B645" s="41"/>
      <c r="C645" s="41"/>
      <c r="D645" s="41"/>
      <c r="E645" s="41"/>
      <c r="F645" s="41"/>
      <c r="G645" s="65"/>
    </row>
    <row r="646" spans="1:7" ht="17.100000000000001" hidden="1" customHeight="1">
      <c r="A646" s="41"/>
      <c r="B646" s="41"/>
      <c r="C646" s="41"/>
      <c r="D646" s="41"/>
      <c r="E646" s="41"/>
      <c r="F646" s="41"/>
      <c r="G646" s="65"/>
    </row>
    <row r="647" spans="1:7" ht="17.100000000000001" hidden="1" customHeight="1">
      <c r="A647" s="41"/>
      <c r="B647" s="41"/>
      <c r="C647" s="41"/>
      <c r="D647" s="40"/>
      <c r="E647" s="41"/>
      <c r="F647" s="41"/>
      <c r="G647" s="65"/>
    </row>
    <row r="648" spans="1:7" ht="17.100000000000001" hidden="1" customHeight="1">
      <c r="A648" s="41"/>
      <c r="B648" s="41"/>
      <c r="C648" s="41"/>
      <c r="D648" s="40"/>
      <c r="E648" s="41"/>
      <c r="F648" s="41"/>
      <c r="G648" s="65"/>
    </row>
    <row r="649" spans="1:7" ht="17.100000000000001" hidden="1" customHeight="1">
      <c r="A649" s="40"/>
      <c r="B649" s="41"/>
      <c r="C649" s="41"/>
      <c r="D649" s="58" t="str">
        <f>IF(AND(Tabelle1!B31&lt;0.44,Tabelle1!Q31=TRUE),"SANDWICH   KALTE   KÜCHE    FRÜH  ABHOLEN !!!","")</f>
        <v/>
      </c>
      <c r="E649" s="41"/>
      <c r="F649" s="41"/>
      <c r="G649" s="65"/>
    </row>
    <row r="650" spans="1:7" ht="17.100000000000001" hidden="1" customHeight="1">
      <c r="A650" s="41"/>
      <c r="B650" s="41"/>
      <c r="C650" s="41"/>
      <c r="D650" s="46"/>
      <c r="E650" s="41"/>
      <c r="F650" s="41"/>
      <c r="G650" s="65"/>
    </row>
    <row r="651" spans="1:7" ht="17.100000000000001" hidden="1" customHeight="1">
      <c r="A651" s="41"/>
      <c r="B651" s="41"/>
      <c r="C651" s="41"/>
      <c r="D651" s="40"/>
      <c r="E651" s="41"/>
      <c r="F651" s="41"/>
      <c r="G651" s="65"/>
    </row>
    <row r="652" spans="1:7" ht="17.100000000000001" hidden="1" customHeight="1">
      <c r="A652" s="41"/>
      <c r="B652" s="41"/>
      <c r="C652" s="41"/>
      <c r="D652" s="40"/>
      <c r="E652" s="41"/>
      <c r="F652" s="41"/>
      <c r="G652" s="65"/>
    </row>
    <row r="653" spans="1:7" ht="17.100000000000001" hidden="1" customHeight="1">
      <c r="A653" s="41"/>
      <c r="B653" s="41"/>
      <c r="C653" s="41"/>
      <c r="D653" s="58" t="str">
        <f>IF(AND(Tabelle1!B31&gt;=0.44,Tabelle1!Q31=TRUE),"Kaltes  lunch um 10h30  im Catering  abholen !","")</f>
        <v/>
      </c>
      <c r="E653" s="41"/>
      <c r="F653" s="41"/>
      <c r="G653" s="65"/>
    </row>
    <row r="654" spans="1:7" ht="17.100000000000001" hidden="1" customHeight="1">
      <c r="A654" s="41"/>
      <c r="B654" s="41"/>
      <c r="C654" s="41"/>
      <c r="D654" s="46"/>
      <c r="E654" s="41"/>
      <c r="F654" s="41"/>
      <c r="G654" s="65"/>
    </row>
    <row r="655" spans="1:7" ht="17.100000000000001" hidden="1" customHeight="1">
      <c r="A655" s="41"/>
      <c r="B655" s="41"/>
      <c r="C655" s="41"/>
      <c r="D655" s="40"/>
      <c r="E655" s="41"/>
      <c r="F655" s="41"/>
      <c r="G655" s="65"/>
    </row>
    <row r="656" spans="1:7" ht="17.100000000000001" hidden="1" customHeight="1">
      <c r="A656" s="41"/>
      <c r="B656" s="41"/>
      <c r="C656" s="41"/>
      <c r="D656" s="40"/>
      <c r="E656" s="41"/>
      <c r="F656" s="41"/>
      <c r="G656" s="65"/>
    </row>
    <row r="657" spans="1:7" ht="17.100000000000001" hidden="1" customHeight="1">
      <c r="A657" s="41"/>
      <c r="B657" s="41"/>
      <c r="C657" s="41"/>
      <c r="D657" s="58" t="str">
        <f>IF(Tabelle1!R31&lt;&gt;"","Warmes  lunch um  "&amp;HOUR(Tabelle1!R31)&amp; "h"&amp; IF(MINUTE(Tabelle1!R31)&gt;0,MINUTE(Tabelle1!R31),"")  &amp;  "  in  die  Warme Küche !","")</f>
        <v/>
      </c>
      <c r="E657" s="41"/>
      <c r="F657" s="41"/>
      <c r="G657" s="65"/>
    </row>
    <row r="658" spans="1:7" ht="17.100000000000001" hidden="1" customHeight="1">
      <c r="A658" s="41"/>
      <c r="B658" s="41"/>
      <c r="C658" s="41"/>
      <c r="D658" s="46"/>
      <c r="E658" s="41"/>
      <c r="F658" s="41"/>
      <c r="G658" s="65"/>
    </row>
    <row r="659" spans="1:7" ht="17.100000000000001" hidden="1" customHeight="1">
      <c r="A659" s="41"/>
      <c r="B659" s="41"/>
      <c r="C659" s="41"/>
      <c r="D659" s="40"/>
      <c r="E659" s="41"/>
      <c r="F659" s="41"/>
      <c r="G659" s="65"/>
    </row>
    <row r="660" spans="1:7" ht="17.100000000000001" hidden="1" customHeight="1">
      <c r="A660" s="40"/>
      <c r="B660" s="40"/>
      <c r="C660" s="40"/>
      <c r="D660" s="40"/>
      <c r="E660" s="40"/>
      <c r="F660" s="40"/>
      <c r="G660" s="65"/>
    </row>
    <row r="661" spans="1:7" ht="17.100000000000001" hidden="1" customHeight="1">
      <c r="A661" s="40"/>
      <c r="B661" s="40"/>
      <c r="C661" s="40"/>
      <c r="D661" s="58" t="str">
        <f>IF(Tabelle1!S31=TRUE,"Kalte  ware  um  9h00  Küche Dir. !","")</f>
        <v/>
      </c>
      <c r="E661" s="40"/>
      <c r="F661" s="40"/>
      <c r="G661" s="65"/>
    </row>
    <row r="662" spans="1:7" ht="17.100000000000001" hidden="1" customHeight="1">
      <c r="A662" s="40"/>
      <c r="B662" s="40"/>
      <c r="C662" s="40"/>
      <c r="D662" s="46"/>
      <c r="E662" s="40"/>
      <c r="F662" s="40"/>
      <c r="G662" s="65"/>
    </row>
    <row r="663" spans="1:7" ht="17.100000000000001" hidden="1" customHeight="1">
      <c r="A663" s="40"/>
      <c r="B663" s="40"/>
      <c r="C663" s="40"/>
      <c r="D663" s="40"/>
      <c r="E663" s="40"/>
      <c r="F663" s="40"/>
      <c r="G663" s="65"/>
    </row>
    <row r="664" spans="1:7" ht="17.100000000000001" hidden="1" customHeight="1">
      <c r="A664" s="40"/>
      <c r="B664" s="40"/>
      <c r="C664" s="40"/>
      <c r="D664" s="40"/>
      <c r="E664" s="40"/>
      <c r="F664" s="40"/>
      <c r="G664" s="65"/>
    </row>
    <row r="665" spans="1:7" ht="17.100000000000001" hidden="1" customHeight="1">
      <c r="A665" s="40"/>
      <c r="B665" s="40"/>
      <c r="C665" s="40"/>
      <c r="D665" s="58" t="str">
        <f>IF(Tabelle1!T31&lt;&gt;"","Warmes  lunch um  "&amp;HOUR(Tabelle1!T31)&amp; "h"&amp; IF(MINUTE(Tabelle1!T31)&gt;0,MINUTE(Tabelle1!T31),"")  &amp; "  Küche Dir. !","")</f>
        <v/>
      </c>
      <c r="E665" s="40"/>
      <c r="F665" s="40"/>
      <c r="G665" s="65"/>
    </row>
    <row r="666" spans="1:7" ht="17.100000000000001" hidden="1" customHeight="1">
      <c r="A666" s="40"/>
      <c r="B666" s="40"/>
      <c r="C666" s="40"/>
      <c r="D666" s="40"/>
      <c r="E666" s="40"/>
      <c r="F666" s="40"/>
      <c r="G666" s="65"/>
    </row>
    <row r="667" spans="1:7" ht="17.100000000000001" hidden="1" customHeight="1">
      <c r="A667" s="40"/>
      <c r="B667" s="40"/>
      <c r="C667" s="40"/>
      <c r="D667" s="40"/>
      <c r="E667" s="40"/>
      <c r="F667" s="40"/>
      <c r="G667" s="65"/>
    </row>
    <row r="668" spans="1:7" ht="17.100000000000001" hidden="1" customHeight="1">
      <c r="A668" s="40"/>
      <c r="B668" s="40"/>
      <c r="C668" s="40"/>
      <c r="D668" s="40"/>
      <c r="E668" s="40"/>
      <c r="F668" s="40"/>
      <c r="G668" s="65"/>
    </row>
    <row r="669" spans="1:7" ht="17.100000000000001" hidden="1" customHeight="1">
      <c r="A669" s="40"/>
      <c r="B669" s="40"/>
      <c r="C669" s="40"/>
      <c r="D669" s="40"/>
      <c r="E669" s="40"/>
      <c r="F669" s="40"/>
      <c r="G669" s="65"/>
    </row>
    <row r="670" spans="1:7" ht="17.100000000000001" hidden="1" customHeight="1">
      <c r="A670" s="40"/>
      <c r="B670" s="40"/>
      <c r="C670" s="40"/>
      <c r="D670" s="40"/>
      <c r="E670" s="40"/>
      <c r="F670" s="40"/>
      <c r="G670" s="65"/>
    </row>
    <row r="671" spans="1:7" ht="17.100000000000001" hidden="1" customHeight="1">
      <c r="A671" s="40"/>
      <c r="B671" s="40"/>
      <c r="C671" s="40"/>
      <c r="D671" s="40"/>
      <c r="E671" s="40"/>
      <c r="F671" s="40"/>
      <c r="G671" s="65"/>
    </row>
    <row r="672" spans="1:7" ht="17.100000000000001" hidden="1" customHeight="1">
      <c r="A672" s="40"/>
      <c r="B672" s="40"/>
      <c r="C672" s="40"/>
      <c r="D672" s="40"/>
      <c r="E672" s="40"/>
      <c r="F672" s="40"/>
      <c r="G672" s="65"/>
    </row>
    <row r="673" spans="1:7" ht="17.100000000000001" hidden="1" customHeight="1">
      <c r="A673" s="37"/>
      <c r="B673" s="40"/>
      <c r="C673" s="40"/>
      <c r="D673" s="40"/>
      <c r="E673" s="40"/>
      <c r="F673" s="40"/>
      <c r="G673" s="65"/>
    </row>
    <row r="674" spans="1:7" ht="17.100000000000001" hidden="1" customHeight="1">
      <c r="A674" s="44"/>
      <c r="B674" s="51" t="str">
        <f>IF(Tabelle1!B33&lt;&gt;0,IF(Tabelle1!D33&gt;0,Tabelle1!D33,"WO ?? "),"")</f>
        <v/>
      </c>
      <c r="C674" s="42"/>
      <c r="D674" s="41"/>
      <c r="E674" s="45"/>
      <c r="F674" s="43"/>
      <c r="G674" s="65" t="str">
        <f>IF(AND(B674="",B676="",F676="",C678="",E678="",B681="",D681="",B684="",C684="",D684="",E684="",B685="",C685="",D685="",E685="",B688="",C688="",E688="",F688="",B689="",C689="",E689="",F689="",B692="",E692="",D697="",D701="",D705="",D709="",D713=""),"X","")</f>
        <v>X</v>
      </c>
    </row>
    <row r="675" spans="1:7" ht="17.100000000000001" hidden="1" customHeight="1">
      <c r="A675" s="41"/>
      <c r="B675" s="51"/>
      <c r="C675" s="41"/>
      <c r="D675" s="41"/>
      <c r="E675" s="41"/>
      <c r="F675" s="41"/>
      <c r="G675" s="65"/>
    </row>
    <row r="676" spans="1:7" ht="17.100000000000001" hidden="1" customHeight="1">
      <c r="A676" s="45" t="str">
        <f>IF(AND(Tabelle1!B33&gt;0,Tabelle1!E33&gt;0),"Name :"," ")</f>
        <v xml:space="preserve"> </v>
      </c>
      <c r="B676" s="52" t="str">
        <f>IF(AND(Tabelle1!B33&gt;0,Tabelle1!E33&gt;0),Tabelle1!E33,IF(NOT(ISBLANK(Tabelle1!B33)),"WER ??",""))</f>
        <v/>
      </c>
      <c r="C676" s="41"/>
      <c r="D676" s="41"/>
      <c r="E676" s="45" t="str">
        <f>IF(AND(Tabelle1!B33&gt;0,Tabelle1!V33&gt;0),"PX :"," ")</f>
        <v xml:space="preserve"> </v>
      </c>
      <c r="F676" s="54" t="str">
        <f>IF(AND(Tabelle1!B33&gt;0,Tabelle1!V33&gt;0),Tabelle1!V33,"")</f>
        <v/>
      </c>
      <c r="G676" s="65"/>
    </row>
    <row r="677" spans="1:7" ht="17.100000000000001" hidden="1" customHeight="1">
      <c r="A677" s="41"/>
      <c r="B677" s="51"/>
      <c r="C677" s="41"/>
      <c r="D677" s="41"/>
      <c r="E677" s="41"/>
      <c r="F677" s="41"/>
      <c r="G677" s="65"/>
    </row>
    <row r="678" spans="1:7" ht="17.100000000000001" hidden="1" customHeight="1">
      <c r="A678" s="41"/>
      <c r="B678" s="45" t="str">
        <f>IF(Tabelle1!B33&lt;&gt;0,"Von : "," ")</f>
        <v xml:space="preserve"> </v>
      </c>
      <c r="C678" s="55" t="str">
        <f>IF(Tabelle1!B33&lt;&gt;0,Tabelle1!B33,"")</f>
        <v/>
      </c>
      <c r="D678" s="45" t="str">
        <f>IF(Tabelle1!B33&lt;&gt;0,"BIS : ","")</f>
        <v/>
      </c>
      <c r="E678" s="55" t="str">
        <f>IF(Tabelle1!B33&lt;&gt;0,IF(Tabelle1!C33&gt;0,Tabelle1!C33,"WANN ?? "),"")</f>
        <v/>
      </c>
      <c r="F678" s="41"/>
      <c r="G678" s="65"/>
    </row>
    <row r="679" spans="1:7" ht="17.100000000000001" hidden="1" customHeight="1">
      <c r="A679" s="41"/>
      <c r="B679" s="41"/>
      <c r="C679" s="41"/>
      <c r="D679" s="41"/>
      <c r="E679" s="41"/>
      <c r="F679" s="41"/>
      <c r="G679" s="65"/>
    </row>
    <row r="680" spans="1:7" ht="17.100000000000001" hidden="1" customHeight="1">
      <c r="A680" s="40"/>
      <c r="B680" s="40"/>
      <c r="C680" s="40"/>
      <c r="D680" s="40"/>
      <c r="E680" s="40"/>
      <c r="F680" s="40"/>
      <c r="G680" s="65"/>
    </row>
    <row r="681" spans="1:7" ht="17.100000000000001" hidden="1" customHeight="1">
      <c r="A681" s="45" t="str">
        <f>IF(Tabelle1!F33&lt;&gt;"nesp",IF(Tabelle1!F33&lt;&gt;"","Kaffee : ",""),IF(ISTEXT(Tabelle1!F33),"Nespresso"," "))</f>
        <v/>
      </c>
      <c r="B681" s="52" t="str">
        <f>IF(AND(Tabelle1!B33&gt;0,Tabelle1!F33&lt;&gt;"nesp"),IF(Tabelle1!F33&lt;&gt;0,Tabelle1!F33," "),"")</f>
        <v/>
      </c>
      <c r="C681" s="45" t="str">
        <f>IF(Tabelle1!G33&gt;0,"Tee : "," ")</f>
        <v xml:space="preserve"> </v>
      </c>
      <c r="D681" s="54" t="str">
        <f>IF(Tabelle1!B33&gt;0,IF(Tabelle1!G33&gt;0,Tabelle1!G33,""),"")</f>
        <v/>
      </c>
      <c r="E681" s="45"/>
      <c r="F681" s="52"/>
      <c r="G681" s="65"/>
    </row>
    <row r="682" spans="1:7" ht="17.100000000000001" hidden="1" customHeight="1">
      <c r="A682" s="41"/>
      <c r="B682" s="41"/>
      <c r="C682" s="41"/>
      <c r="D682" s="41"/>
      <c r="E682" s="41"/>
      <c r="F682" s="41"/>
      <c r="G682" s="65"/>
    </row>
    <row r="683" spans="1:7" ht="17.100000000000001" hidden="1" customHeight="1">
      <c r="A683" s="40"/>
      <c r="B683" s="40"/>
      <c r="C683" s="40"/>
      <c r="D683" s="40"/>
      <c r="E683" s="40"/>
      <c r="F683" s="40"/>
      <c r="G683" s="65"/>
    </row>
    <row r="684" spans="1:7" ht="17.100000000000001" hidden="1" customHeight="1">
      <c r="A684" s="45" t="str">
        <f>IF(OR(Tabelle1!H33&gt;0,Tabelle1!I33&gt;0,Tabelle1!J33&gt;0,Tabelle1!K33&gt;0,Tabelle1!H34&gt;0,Tabelle1!I34&gt;0,Tabelle1!J34&gt;0,Tabelle1!K34&gt;0),"Getränke :","")</f>
        <v/>
      </c>
      <c r="B684" s="57" t="str">
        <f>IF(Tabelle1!B33&lt;&gt;0,IF(Tabelle1!H33&gt;0,Tabelle1!H33,""),"")</f>
        <v/>
      </c>
      <c r="C684" s="56" t="str">
        <f>IF(Tabelle1!B33&lt;&gt;0,IF(Tabelle1!I33&gt;0,IF(Tabelle1!I33="DIV","",Tabelle1!I33),""),"")</f>
        <v/>
      </c>
      <c r="D684" s="57" t="str">
        <f>IF(Tabelle1!B33&lt;&gt;0,IF(Tabelle1!J33&gt;0,Tabelle1!J33,""),"")</f>
        <v/>
      </c>
      <c r="E684" s="56" t="str">
        <f>IF(Tabelle1!B33&lt;&gt;0,IF(Tabelle1!K33&gt;0,IF(Tabelle1!K33="DIV","",Tabelle1!K33),""),"")</f>
        <v/>
      </c>
      <c r="F684" s="41"/>
      <c r="G684" s="65"/>
    </row>
    <row r="685" spans="1:7" ht="17.100000000000001" hidden="1" customHeight="1">
      <c r="A685" s="41"/>
      <c r="B685" s="57" t="str">
        <f>IF(Tabelle1!B33&lt;&gt;0,IF(Tabelle1!H34&gt;0,Tabelle1!H34,""),"")</f>
        <v/>
      </c>
      <c r="C685" s="56" t="str">
        <f>IF(Tabelle1!B33&lt;&gt;0,IF(Tabelle1!I34&gt;0,IF(Tabelle1!I34="DIV","",Tabelle1!I34),""),"")</f>
        <v/>
      </c>
      <c r="D685" s="57" t="str">
        <f>IF(Tabelle1!B33&lt;&gt;0,IF(Tabelle1!J34&gt;0,Tabelle1!J34,""),"")</f>
        <v/>
      </c>
      <c r="E685" s="56" t="str">
        <f>IF(Tabelle1!B33&lt;&gt;0,IF(Tabelle1!K34&gt;0,IF(Tabelle1!K34="DIV","",Tabelle1!K34),""),"")</f>
        <v/>
      </c>
      <c r="F685" s="41"/>
      <c r="G685" s="65"/>
    </row>
    <row r="686" spans="1:7" ht="17.100000000000001" hidden="1" customHeight="1">
      <c r="A686" s="41"/>
      <c r="B686" s="41"/>
      <c r="C686" s="41"/>
      <c r="D686" s="41"/>
      <c r="E686" s="41"/>
      <c r="F686" s="41"/>
      <c r="G686" s="65"/>
    </row>
    <row r="687" spans="1:7" ht="17.100000000000001" hidden="1" customHeight="1">
      <c r="A687" s="40"/>
      <c r="B687" s="40"/>
      <c r="C687" s="40"/>
      <c r="D687" s="40"/>
      <c r="E687" s="40"/>
      <c r="F687" s="40"/>
      <c r="G687" s="65"/>
    </row>
    <row r="688" spans="1:7" ht="17.100000000000001" hidden="1" customHeight="1">
      <c r="A688" s="45" t="str">
        <f>IF(OR(Tabelle1!L33&gt;0,Tabelle1!M33&gt;0,Tabelle1!N33&gt;0,Tabelle1!O33&gt;0,Tabelle1!L34&gt;0,Tabelle1!M34&gt;0,Tabelle1!N34&gt;0,Tabelle1!O34&gt;0),"Backware : ","")</f>
        <v/>
      </c>
      <c r="B688" s="52" t="str">
        <f>IF(Tabelle1!B33&lt;&gt;0,IF(Tabelle1!L33&gt;0,Tabelle1!L33,""),"")</f>
        <v/>
      </c>
      <c r="C688" s="52" t="str">
        <f>IF(AND(Tabelle1!B33&lt;&gt;0,Tabelle1!M33&gt;0),Tabelle1!M33,"")</f>
        <v/>
      </c>
      <c r="D688" s="52"/>
      <c r="E688" s="52" t="str">
        <f>IF(Tabelle1!B33&lt;&gt;0,IF(Tabelle1!N33&gt;0,Tabelle1!N33,""),"")</f>
        <v/>
      </c>
      <c r="F688" s="52" t="str">
        <f>IF(AND(Tabelle1!B33&lt;&gt;0,Tabelle1!O33&gt;0),Tabelle1!O33,"")</f>
        <v/>
      </c>
      <c r="G688" s="65"/>
    </row>
    <row r="689" spans="1:7" ht="17.100000000000001" hidden="1" customHeight="1">
      <c r="A689" s="41"/>
      <c r="B689" s="52" t="str">
        <f>IF(Tabelle1!B33&lt;&gt;0,IF(Tabelle1!L34&gt;0,Tabelle1!L34,""),"")</f>
        <v/>
      </c>
      <c r="C689" s="54" t="str">
        <f>IF(AND(Tabelle1!B33&lt;&gt;0,Tabelle1!M34&gt;0),Tabelle1!M34,"")</f>
        <v/>
      </c>
      <c r="D689" s="52"/>
      <c r="E689" s="52" t="str">
        <f>IF(Tabelle1!B33&lt;&gt;0,IF(Tabelle1!N34&gt;0,Tabelle1!N34,""),"")</f>
        <v/>
      </c>
      <c r="F689" s="52" t="str">
        <f>IF(AND(Tabelle1!B33&lt;&gt;0,Tabelle1!O34&gt;0),Tabelle1!O34,"")</f>
        <v/>
      </c>
      <c r="G689" s="65"/>
    </row>
    <row r="690" spans="1:7" ht="17.100000000000001" hidden="1" customHeight="1">
      <c r="A690" s="41"/>
      <c r="B690" s="41"/>
      <c r="C690" s="41"/>
      <c r="D690" s="41"/>
      <c r="E690" s="41"/>
      <c r="F690" s="41"/>
      <c r="G690" s="65"/>
    </row>
    <row r="691" spans="1:7" ht="17.100000000000001" hidden="1" customHeight="1">
      <c r="A691" s="40"/>
      <c r="B691" s="40"/>
      <c r="C691" s="40"/>
      <c r="D691" s="40"/>
      <c r="E691" s="40"/>
      <c r="F691" s="40"/>
      <c r="G691" s="65"/>
    </row>
    <row r="692" spans="1:7" ht="17.100000000000001" hidden="1" customHeight="1">
      <c r="A692" s="45" t="str">
        <f>IF(Tabelle1!P33=TRUE,"Früchte : ","")</f>
        <v/>
      </c>
      <c r="B692" s="52" t="str">
        <f>IF(Tabelle1!P33=TRUE,"C.a. " &amp; ROUNDUP(Tabelle1!V33*1.5,0),"")</f>
        <v/>
      </c>
      <c r="C692" s="41"/>
      <c r="D692" s="45" t="str">
        <f>IF(AND(Tabelle1!B33&lt;&gt;"",Tabelle1!U33&lt;&gt;""),"Diverse : ","")</f>
        <v/>
      </c>
      <c r="E692" s="52" t="str">
        <f>IF(AND(Tabelle1!B33&lt;&gt;"",Tabelle1!U33&lt;&gt;""),Tabelle1!U33,"")</f>
        <v/>
      </c>
      <c r="F692" s="41"/>
      <c r="G692" s="65"/>
    </row>
    <row r="693" spans="1:7" ht="17.100000000000001" hidden="1" customHeight="1">
      <c r="A693" s="41"/>
      <c r="B693" s="41"/>
      <c r="C693" s="41"/>
      <c r="D693" s="41"/>
      <c r="E693" s="41"/>
      <c r="F693" s="41"/>
      <c r="G693" s="65"/>
    </row>
    <row r="694" spans="1:7" ht="17.100000000000001" hidden="1" customHeight="1">
      <c r="A694" s="41"/>
      <c r="B694" s="41"/>
      <c r="C694" s="41"/>
      <c r="D694" s="41"/>
      <c r="E694" s="41"/>
      <c r="F694" s="41"/>
      <c r="G694" s="65"/>
    </row>
    <row r="695" spans="1:7" ht="17.100000000000001" hidden="1" customHeight="1">
      <c r="A695" s="41"/>
      <c r="B695" s="41"/>
      <c r="C695" s="41"/>
      <c r="D695" s="40"/>
      <c r="E695" s="41"/>
      <c r="F695" s="41"/>
      <c r="G695" s="65"/>
    </row>
    <row r="696" spans="1:7" ht="17.100000000000001" hidden="1" customHeight="1">
      <c r="A696" s="41"/>
      <c r="B696" s="41"/>
      <c r="C696" s="41"/>
      <c r="D696" s="40"/>
      <c r="E696" s="41"/>
      <c r="F696" s="41"/>
      <c r="G696" s="65"/>
    </row>
    <row r="697" spans="1:7" ht="17.100000000000001" hidden="1" customHeight="1">
      <c r="A697" s="40"/>
      <c r="B697" s="41"/>
      <c r="C697" s="41"/>
      <c r="D697" s="58" t="str">
        <f>IF(AND(Tabelle1!B33&lt;0.44,Tabelle1!Q33=TRUE),"SANDWICH   KALTE   KÜCHE    FRÜH  ABHOLEN !!!","")</f>
        <v/>
      </c>
      <c r="E697" s="41"/>
      <c r="F697" s="41"/>
      <c r="G697" s="65"/>
    </row>
    <row r="698" spans="1:7" ht="17.100000000000001" hidden="1" customHeight="1">
      <c r="A698" s="41"/>
      <c r="B698" s="41"/>
      <c r="C698" s="41"/>
      <c r="D698" s="46"/>
      <c r="E698" s="41"/>
      <c r="F698" s="41"/>
      <c r="G698" s="65"/>
    </row>
    <row r="699" spans="1:7" ht="17.100000000000001" hidden="1" customHeight="1">
      <c r="A699" s="41"/>
      <c r="B699" s="41"/>
      <c r="C699" s="41"/>
      <c r="D699" s="40"/>
      <c r="E699" s="41"/>
      <c r="F699" s="41"/>
      <c r="G699" s="65"/>
    </row>
    <row r="700" spans="1:7" ht="17.100000000000001" hidden="1" customHeight="1">
      <c r="A700" s="41"/>
      <c r="B700" s="41"/>
      <c r="C700" s="41"/>
      <c r="D700" s="40"/>
      <c r="E700" s="41"/>
      <c r="F700" s="41"/>
      <c r="G700" s="65"/>
    </row>
    <row r="701" spans="1:7" ht="17.100000000000001" hidden="1" customHeight="1">
      <c r="A701" s="41"/>
      <c r="B701" s="41"/>
      <c r="C701" s="41"/>
      <c r="D701" s="58" t="str">
        <f>IF(AND(Tabelle1!B33&gt;=0.44,Tabelle1!Q33=TRUE),"Kaltes  lunch um 10h30  im Catering  abholen !","")</f>
        <v/>
      </c>
      <c r="E701" s="41"/>
      <c r="F701" s="41"/>
      <c r="G701" s="65"/>
    </row>
    <row r="702" spans="1:7" ht="17.100000000000001" hidden="1" customHeight="1">
      <c r="A702" s="41"/>
      <c r="B702" s="41"/>
      <c r="C702" s="41"/>
      <c r="D702" s="46"/>
      <c r="E702" s="41"/>
      <c r="F702" s="41"/>
      <c r="G702" s="65"/>
    </row>
    <row r="703" spans="1:7" ht="17.100000000000001" hidden="1" customHeight="1">
      <c r="A703" s="41"/>
      <c r="B703" s="41"/>
      <c r="C703" s="41"/>
      <c r="D703" s="40"/>
      <c r="E703" s="41"/>
      <c r="F703" s="41"/>
      <c r="G703" s="65"/>
    </row>
    <row r="704" spans="1:7" ht="17.100000000000001" hidden="1" customHeight="1">
      <c r="A704" s="41"/>
      <c r="B704" s="41"/>
      <c r="C704" s="41"/>
      <c r="D704" s="40"/>
      <c r="E704" s="41"/>
      <c r="F704" s="41"/>
      <c r="G704" s="65"/>
    </row>
    <row r="705" spans="1:7" ht="17.100000000000001" hidden="1" customHeight="1">
      <c r="A705" s="41"/>
      <c r="B705" s="41"/>
      <c r="C705" s="41"/>
      <c r="D705" s="58" t="str">
        <f>IF(Tabelle1!R33&lt;&gt;"","Warmes  lunch um  "&amp;HOUR(Tabelle1!R33)&amp; "h"&amp; IF(MINUTE(Tabelle1!R33)&gt;0,MINUTE(Tabelle1!R33),"")  &amp;  "  in  die  Warme Küche !","")</f>
        <v/>
      </c>
      <c r="E705" s="41"/>
      <c r="F705" s="41"/>
      <c r="G705" s="65"/>
    </row>
    <row r="706" spans="1:7" ht="17.100000000000001" hidden="1" customHeight="1">
      <c r="A706" s="41"/>
      <c r="B706" s="41"/>
      <c r="C706" s="41"/>
      <c r="D706" s="46"/>
      <c r="E706" s="41"/>
      <c r="F706" s="41"/>
      <c r="G706" s="65"/>
    </row>
    <row r="707" spans="1:7" ht="17.100000000000001" hidden="1" customHeight="1">
      <c r="A707" s="41"/>
      <c r="B707" s="41"/>
      <c r="C707" s="41"/>
      <c r="D707" s="40"/>
      <c r="E707" s="41"/>
      <c r="F707" s="41"/>
      <c r="G707" s="65"/>
    </row>
    <row r="708" spans="1:7" ht="17.100000000000001" hidden="1" customHeight="1">
      <c r="A708" s="40"/>
      <c r="B708" s="40"/>
      <c r="C708" s="40"/>
      <c r="D708" s="40"/>
      <c r="E708" s="40"/>
      <c r="F708" s="40"/>
      <c r="G708" s="65"/>
    </row>
    <row r="709" spans="1:7" ht="17.100000000000001" hidden="1" customHeight="1">
      <c r="A709" s="40"/>
      <c r="B709" s="40"/>
      <c r="C709" s="40"/>
      <c r="D709" s="58" t="str">
        <f>IF(Tabelle1!S33=TRUE,"Kalte  ware  um  9h00  Küche Dir. !","")</f>
        <v/>
      </c>
      <c r="E709" s="40"/>
      <c r="F709" s="40"/>
      <c r="G709" s="65"/>
    </row>
    <row r="710" spans="1:7" ht="17.100000000000001" hidden="1" customHeight="1">
      <c r="A710" s="40"/>
      <c r="B710" s="40"/>
      <c r="C710" s="40"/>
      <c r="D710" s="46"/>
      <c r="E710" s="40"/>
      <c r="F710" s="40"/>
      <c r="G710" s="65"/>
    </row>
    <row r="711" spans="1:7" ht="17.100000000000001" hidden="1" customHeight="1">
      <c r="A711" s="40"/>
      <c r="B711" s="40"/>
      <c r="C711" s="40"/>
      <c r="D711" s="40"/>
      <c r="E711" s="40"/>
      <c r="F711" s="40"/>
      <c r="G711" s="65"/>
    </row>
    <row r="712" spans="1:7" ht="17.100000000000001" hidden="1" customHeight="1">
      <c r="A712" s="40"/>
      <c r="B712" s="40"/>
      <c r="C712" s="40"/>
      <c r="D712" s="40"/>
      <c r="E712" s="40"/>
      <c r="F712" s="40"/>
      <c r="G712" s="65"/>
    </row>
    <row r="713" spans="1:7" ht="17.100000000000001" hidden="1" customHeight="1">
      <c r="A713" s="40"/>
      <c r="B713" s="40"/>
      <c r="C713" s="40"/>
      <c r="D713" s="58" t="str">
        <f>IF(Tabelle1!T33&lt;&gt;"","Warmes  lunch um  "&amp;HOUR(Tabelle1!T33)&amp; "h"&amp; IF(MINUTE(Tabelle1!T33)&gt;0,MINUTE(Tabelle1!T33),"")  &amp; "  Küche Dir. !","")</f>
        <v/>
      </c>
      <c r="E713" s="40"/>
      <c r="F713" s="40"/>
      <c r="G713" s="65"/>
    </row>
    <row r="714" spans="1:7" ht="17.100000000000001" hidden="1" customHeight="1">
      <c r="A714" s="40"/>
      <c r="B714" s="40"/>
      <c r="C714" s="40"/>
      <c r="D714" s="40"/>
      <c r="E714" s="40"/>
      <c r="F714" s="40"/>
      <c r="G714" s="65"/>
    </row>
    <row r="715" spans="1:7" ht="17.100000000000001" hidden="1" customHeight="1">
      <c r="A715" s="40"/>
      <c r="B715" s="40"/>
      <c r="C715" s="40"/>
      <c r="D715" s="40"/>
      <c r="E715" s="40"/>
      <c r="F715" s="40"/>
      <c r="G715" s="65"/>
    </row>
    <row r="716" spans="1:7" ht="17.100000000000001" hidden="1" customHeight="1">
      <c r="A716" s="40"/>
      <c r="B716" s="40"/>
      <c r="C716" s="40"/>
      <c r="D716" s="40"/>
      <c r="E716" s="40"/>
      <c r="F716" s="40"/>
      <c r="G716" s="65"/>
    </row>
    <row r="717" spans="1:7" ht="17.100000000000001" hidden="1" customHeight="1">
      <c r="A717" s="40"/>
      <c r="B717" s="40"/>
      <c r="C717" s="40"/>
      <c r="D717" s="40"/>
      <c r="E717" s="40"/>
      <c r="F717" s="40"/>
      <c r="G717" s="65"/>
    </row>
    <row r="718" spans="1:7" ht="17.100000000000001" hidden="1" customHeight="1">
      <c r="A718" s="40"/>
      <c r="B718" s="40"/>
      <c r="C718" s="40"/>
      <c r="D718" s="40"/>
      <c r="E718" s="40"/>
      <c r="F718" s="40"/>
      <c r="G718" s="65"/>
    </row>
    <row r="719" spans="1:7" ht="17.100000000000001" hidden="1" customHeight="1">
      <c r="A719" s="40"/>
      <c r="B719" s="40"/>
      <c r="C719" s="40"/>
      <c r="D719" s="40"/>
      <c r="E719" s="40"/>
      <c r="F719" s="40"/>
      <c r="G719" s="65"/>
    </row>
    <row r="720" spans="1:7" ht="17.100000000000001" hidden="1" customHeight="1">
      <c r="A720" s="40"/>
      <c r="B720" s="40"/>
      <c r="C720" s="40"/>
      <c r="D720" s="40"/>
      <c r="E720" s="40"/>
      <c r="F720" s="40"/>
      <c r="G720" s="65"/>
    </row>
    <row r="721" spans="1:7" ht="17.100000000000001" hidden="1" customHeight="1">
      <c r="A721" s="37"/>
      <c r="B721" s="40"/>
      <c r="C721" s="40"/>
      <c r="D721" s="40"/>
      <c r="E721" s="40"/>
      <c r="F721" s="40"/>
      <c r="G721" s="65"/>
    </row>
    <row r="722" spans="1:7" ht="17.100000000000001" hidden="1" customHeight="1">
      <c r="A722" s="44"/>
      <c r="B722" s="51" t="str">
        <f>IF(Tabelle1!B35&lt;&gt;0,IF(Tabelle1!D35&gt;0,Tabelle1!D35,"WO ?? "),"")</f>
        <v/>
      </c>
      <c r="C722" s="42"/>
      <c r="D722" s="41"/>
      <c r="E722" s="45"/>
      <c r="F722" s="43"/>
      <c r="G722" s="65" t="str">
        <f>IF(AND(B722="",B724="",F724="",C726="",E726="",B729="",D729="",B732="",C732="",D732="",E732="",B733="",C733="",D733="",E733="",B736="",C736="",E736="",F736="",B737="",C737="",E737="",F737="",B740="",E740="",D745="",D749="",D753="",D757="",D761=""),"X","")</f>
        <v>X</v>
      </c>
    </row>
    <row r="723" spans="1:7" ht="17.100000000000001" hidden="1" customHeight="1">
      <c r="A723" s="41"/>
      <c r="B723" s="51"/>
      <c r="C723" s="41"/>
      <c r="D723" s="41"/>
      <c r="E723" s="41"/>
      <c r="F723" s="41"/>
      <c r="G723" s="65"/>
    </row>
    <row r="724" spans="1:7" ht="17.100000000000001" hidden="1" customHeight="1">
      <c r="A724" s="45" t="str">
        <f>IF(AND(Tabelle1!B35&gt;0,Tabelle1!E35&gt;0),"Name :"," ")</f>
        <v xml:space="preserve"> </v>
      </c>
      <c r="B724" s="52" t="str">
        <f>IF(AND(Tabelle1!B35&gt;0,Tabelle1!E35&gt;0),Tabelle1!E35,IF(NOT(ISBLANK(Tabelle1!B35)),"WER ??",""))</f>
        <v/>
      </c>
      <c r="C724" s="41"/>
      <c r="D724" s="41"/>
      <c r="E724" s="45" t="str">
        <f>IF(AND(Tabelle1!B35&gt;0,Tabelle1!V35&gt;0),"PX :"," ")</f>
        <v xml:space="preserve"> </v>
      </c>
      <c r="F724" s="54" t="str">
        <f>IF(AND(Tabelle1!B35&gt;0,Tabelle1!V35&gt;0),Tabelle1!V35,"")</f>
        <v/>
      </c>
      <c r="G724" s="65"/>
    </row>
    <row r="725" spans="1:7" ht="17.100000000000001" hidden="1" customHeight="1">
      <c r="A725" s="41"/>
      <c r="B725" s="51"/>
      <c r="C725" s="41"/>
      <c r="D725" s="41"/>
      <c r="E725" s="41"/>
      <c r="F725" s="41"/>
      <c r="G725" s="65"/>
    </row>
    <row r="726" spans="1:7" ht="17.100000000000001" hidden="1" customHeight="1">
      <c r="A726" s="41"/>
      <c r="B726" s="45" t="str">
        <f>IF(Tabelle1!B35&lt;&gt;0,"Von : "," ")</f>
        <v xml:space="preserve"> </v>
      </c>
      <c r="C726" s="55" t="str">
        <f>IF(Tabelle1!B35&lt;&gt;0,Tabelle1!B35,"")</f>
        <v/>
      </c>
      <c r="D726" s="45" t="str">
        <f>IF(Tabelle1!B35&lt;&gt;0,"BIS : ","")</f>
        <v/>
      </c>
      <c r="E726" s="55" t="str">
        <f>IF(Tabelle1!B35&lt;&gt;0,IF(Tabelle1!C35&gt;0,Tabelle1!C35,"WANN ?? "),"")</f>
        <v/>
      </c>
      <c r="F726" s="41"/>
      <c r="G726" s="65"/>
    </row>
    <row r="727" spans="1:7" ht="17.100000000000001" hidden="1" customHeight="1">
      <c r="A727" s="41"/>
      <c r="B727" s="41"/>
      <c r="C727" s="41"/>
      <c r="D727" s="41"/>
      <c r="E727" s="41"/>
      <c r="F727" s="41"/>
      <c r="G727" s="65"/>
    </row>
    <row r="728" spans="1:7" ht="17.100000000000001" hidden="1" customHeight="1">
      <c r="A728" s="40"/>
      <c r="B728" s="40"/>
      <c r="C728" s="40"/>
      <c r="D728" s="40"/>
      <c r="E728" s="40"/>
      <c r="F728" s="40"/>
      <c r="G728" s="65"/>
    </row>
    <row r="729" spans="1:7" ht="17.100000000000001" hidden="1" customHeight="1">
      <c r="A729" s="45" t="str">
        <f>IF(Tabelle1!F35&lt;&gt;"nesp",IF(Tabelle1!F35&lt;&gt;"","Kaffee : ",""),IF(ISTEXT(Tabelle1!F35),"Nespresso"," "))</f>
        <v/>
      </c>
      <c r="B729" s="52" t="str">
        <f>IF(AND(Tabelle1!B35&gt;0,Tabelle1!F35&lt;&gt;"nesp"),IF(Tabelle1!F35&lt;&gt;0,Tabelle1!F35," "),"")</f>
        <v/>
      </c>
      <c r="C729" s="45" t="str">
        <f>IF(Tabelle1!G35&gt;0,"Tee : "," ")</f>
        <v xml:space="preserve"> </v>
      </c>
      <c r="D729" s="54" t="str">
        <f>IF(Tabelle1!B35&gt;0,IF(Tabelle1!G35&gt;0,Tabelle1!G35,""),"")</f>
        <v/>
      </c>
      <c r="E729" s="45"/>
      <c r="F729" s="52"/>
      <c r="G729" s="65"/>
    </row>
    <row r="730" spans="1:7" ht="17.100000000000001" hidden="1" customHeight="1">
      <c r="A730" s="41"/>
      <c r="B730" s="41"/>
      <c r="C730" s="41"/>
      <c r="D730" s="41"/>
      <c r="E730" s="41"/>
      <c r="F730" s="41"/>
      <c r="G730" s="65"/>
    </row>
    <row r="731" spans="1:7" ht="17.100000000000001" hidden="1" customHeight="1">
      <c r="A731" s="40"/>
      <c r="B731" s="40"/>
      <c r="C731" s="40"/>
      <c r="D731" s="40"/>
      <c r="E731" s="40"/>
      <c r="F731" s="40"/>
      <c r="G731" s="65"/>
    </row>
    <row r="732" spans="1:7" ht="17.100000000000001" hidden="1" customHeight="1">
      <c r="A732" s="45" t="str">
        <f>IF(OR(Tabelle1!H35&gt;0,Tabelle1!I35&gt;0,Tabelle1!J35&gt;0,Tabelle1!K35&gt;0,Tabelle1!H36&gt;0,Tabelle1!I36&gt;0,Tabelle1!J36&gt;0,Tabelle1!K36&gt;0),"Getränke :","")</f>
        <v/>
      </c>
      <c r="B732" s="57" t="str">
        <f>IF(Tabelle1!B35&lt;&gt;0,IF(Tabelle1!H35&gt;0,Tabelle1!H35,""),"")</f>
        <v/>
      </c>
      <c r="C732" s="56" t="str">
        <f>IF(Tabelle1!B35&lt;&gt;0,IF(Tabelle1!I35&gt;0,IF(Tabelle1!I35="DIV","",Tabelle1!I35),""),"")</f>
        <v/>
      </c>
      <c r="D732" s="57" t="str">
        <f>IF(Tabelle1!B35&lt;&gt;0,IF(Tabelle1!J35&gt;0,Tabelle1!J35,""),"")</f>
        <v/>
      </c>
      <c r="E732" s="56" t="str">
        <f>IF(Tabelle1!B35&lt;&gt;0,IF(Tabelle1!K35&gt;0,IF(Tabelle1!K35="DIV","",Tabelle1!K35),""),"")</f>
        <v/>
      </c>
      <c r="F732" s="41"/>
      <c r="G732" s="65"/>
    </row>
    <row r="733" spans="1:7" ht="17.100000000000001" hidden="1" customHeight="1">
      <c r="A733" s="41"/>
      <c r="B733" s="57" t="str">
        <f>IF(Tabelle1!B35&lt;&gt;0,IF(Tabelle1!H36&gt;0,Tabelle1!H36,""),"")</f>
        <v/>
      </c>
      <c r="C733" s="56" t="str">
        <f>IF(Tabelle1!B35&lt;&gt;0,IF(Tabelle1!I36&gt;0,IF(Tabelle1!I36="DIV","",Tabelle1!I36),""),"")</f>
        <v/>
      </c>
      <c r="D733" s="57" t="str">
        <f>IF(Tabelle1!B35&lt;&gt;0,IF(Tabelle1!J36&gt;0,Tabelle1!J36,""),"")</f>
        <v/>
      </c>
      <c r="E733" s="56" t="str">
        <f>IF(Tabelle1!B35&lt;&gt;0,IF(Tabelle1!K36&gt;0,IF(Tabelle1!K36="DIV","",Tabelle1!K36),""),"")</f>
        <v/>
      </c>
      <c r="F733" s="41"/>
      <c r="G733" s="65"/>
    </row>
    <row r="734" spans="1:7" ht="17.100000000000001" hidden="1" customHeight="1">
      <c r="A734" s="41"/>
      <c r="B734" s="41"/>
      <c r="C734" s="41"/>
      <c r="D734" s="41"/>
      <c r="E734" s="41"/>
      <c r="F734" s="41"/>
      <c r="G734" s="65"/>
    </row>
    <row r="735" spans="1:7" ht="17.100000000000001" hidden="1" customHeight="1">
      <c r="A735" s="40"/>
      <c r="B735" s="40"/>
      <c r="C735" s="40"/>
      <c r="D735" s="40"/>
      <c r="E735" s="40"/>
      <c r="F735" s="40"/>
      <c r="G735" s="65"/>
    </row>
    <row r="736" spans="1:7" ht="17.100000000000001" hidden="1" customHeight="1">
      <c r="A736" s="45" t="str">
        <f>IF(OR(Tabelle1!L35&gt;0,Tabelle1!M35&gt;0,Tabelle1!N35&gt;0,Tabelle1!O35&gt;0,Tabelle1!L36&gt;0,Tabelle1!M36&gt;0,Tabelle1!N36&gt;0,Tabelle1!O36&gt;0),"Backware : ","")</f>
        <v/>
      </c>
      <c r="B736" s="52" t="str">
        <f>IF(Tabelle1!B35&lt;&gt;0,IF(Tabelle1!L35&gt;0,Tabelle1!L35,""),"")</f>
        <v/>
      </c>
      <c r="C736" s="52" t="str">
        <f>IF(AND(Tabelle1!B35&lt;&gt;0,Tabelle1!M35&gt;0),Tabelle1!M35,"")</f>
        <v/>
      </c>
      <c r="D736" s="52"/>
      <c r="E736" s="52" t="str">
        <f>IF(Tabelle1!B35&lt;&gt;0,IF(Tabelle1!N35&gt;0,Tabelle1!N35,""),"")</f>
        <v/>
      </c>
      <c r="F736" s="52" t="str">
        <f>IF(AND(Tabelle1!B35&lt;&gt;0,Tabelle1!O35&gt;0),Tabelle1!O35,"")</f>
        <v/>
      </c>
      <c r="G736" s="65"/>
    </row>
    <row r="737" spans="1:7" ht="17.100000000000001" hidden="1" customHeight="1">
      <c r="A737" s="41"/>
      <c r="B737" s="52" t="str">
        <f>IF(Tabelle1!B35&lt;&gt;0,IF(Tabelle1!L36&gt;0,Tabelle1!L36,""),"")</f>
        <v/>
      </c>
      <c r="C737" s="54" t="str">
        <f>IF(AND(Tabelle1!B35&lt;&gt;0,Tabelle1!M36&gt;0),Tabelle1!M36,"")</f>
        <v/>
      </c>
      <c r="D737" s="52"/>
      <c r="E737" s="52" t="str">
        <f>IF(Tabelle1!B35&lt;&gt;0,IF(Tabelle1!N36&gt;0,Tabelle1!N36,""),"")</f>
        <v/>
      </c>
      <c r="F737" s="52" t="str">
        <f>IF(AND(Tabelle1!B35&lt;&gt;0,Tabelle1!O36&gt;0),Tabelle1!O36,"")</f>
        <v/>
      </c>
      <c r="G737" s="65"/>
    </row>
    <row r="738" spans="1:7" ht="17.100000000000001" hidden="1" customHeight="1">
      <c r="A738" s="41"/>
      <c r="B738" s="41"/>
      <c r="C738" s="41"/>
      <c r="D738" s="41"/>
      <c r="E738" s="41"/>
      <c r="F738" s="41"/>
      <c r="G738" s="65"/>
    </row>
    <row r="739" spans="1:7" ht="17.100000000000001" hidden="1" customHeight="1">
      <c r="A739" s="40"/>
      <c r="B739" s="40"/>
      <c r="C739" s="40"/>
      <c r="D739" s="40"/>
      <c r="E739" s="40"/>
      <c r="F739" s="40"/>
      <c r="G739" s="65"/>
    </row>
    <row r="740" spans="1:7" ht="17.100000000000001" hidden="1" customHeight="1">
      <c r="A740" s="45" t="str">
        <f>IF(Tabelle1!P35=TRUE,"Früchte : ","")</f>
        <v/>
      </c>
      <c r="B740" s="52" t="str">
        <f>IF(Tabelle1!P35=TRUE,"C.a. " &amp; ROUNDUP(Tabelle1!V35*1.5,0),"")</f>
        <v/>
      </c>
      <c r="C740" s="41"/>
      <c r="D740" s="45" t="str">
        <f>IF(AND(Tabelle1!B35&lt;&gt;"",Tabelle1!U35&lt;&gt;""),"Diverse : ","")</f>
        <v/>
      </c>
      <c r="E740" s="52" t="str">
        <f>IF(AND(Tabelle1!B35&lt;&gt;"",Tabelle1!U35&lt;&gt;""),Tabelle1!U35,"")</f>
        <v/>
      </c>
      <c r="F740" s="41"/>
      <c r="G740" s="65"/>
    </row>
    <row r="741" spans="1:7" ht="17.100000000000001" hidden="1" customHeight="1">
      <c r="A741" s="41"/>
      <c r="B741" s="41"/>
      <c r="C741" s="41"/>
      <c r="D741" s="41"/>
      <c r="E741" s="41"/>
      <c r="F741" s="41"/>
      <c r="G741" s="65"/>
    </row>
    <row r="742" spans="1:7" ht="17.100000000000001" hidden="1" customHeight="1">
      <c r="A742" s="41"/>
      <c r="B742" s="41"/>
      <c r="C742" s="41"/>
      <c r="D742" s="41"/>
      <c r="E742" s="41"/>
      <c r="F742" s="41"/>
      <c r="G742" s="65"/>
    </row>
    <row r="743" spans="1:7" ht="17.100000000000001" hidden="1" customHeight="1">
      <c r="A743" s="41"/>
      <c r="B743" s="41"/>
      <c r="C743" s="41"/>
      <c r="D743" s="40"/>
      <c r="E743" s="41"/>
      <c r="F743" s="41"/>
      <c r="G743" s="65"/>
    </row>
    <row r="744" spans="1:7" ht="17.100000000000001" hidden="1" customHeight="1">
      <c r="A744" s="41"/>
      <c r="B744" s="41"/>
      <c r="C744" s="41"/>
      <c r="D744" s="40"/>
      <c r="E744" s="41"/>
      <c r="F744" s="41"/>
      <c r="G744" s="65"/>
    </row>
    <row r="745" spans="1:7" ht="17.100000000000001" hidden="1" customHeight="1">
      <c r="A745" s="40"/>
      <c r="B745" s="41"/>
      <c r="C745" s="41"/>
      <c r="D745" s="58" t="str">
        <f>IF(AND(Tabelle1!B35&lt;0.44,Tabelle1!Q35=TRUE),"SANDWICH   KALTE   KÜCHE    FRÜH  ABHOLEN !!!","")</f>
        <v/>
      </c>
      <c r="E745" s="41"/>
      <c r="F745" s="41"/>
      <c r="G745" s="65"/>
    </row>
    <row r="746" spans="1:7" ht="17.100000000000001" hidden="1" customHeight="1">
      <c r="A746" s="41"/>
      <c r="B746" s="41"/>
      <c r="C746" s="41"/>
      <c r="D746" s="46"/>
      <c r="E746" s="41"/>
      <c r="F746" s="41"/>
      <c r="G746" s="65"/>
    </row>
    <row r="747" spans="1:7" ht="17.100000000000001" hidden="1" customHeight="1">
      <c r="A747" s="41"/>
      <c r="B747" s="41"/>
      <c r="C747" s="41"/>
      <c r="D747" s="40"/>
      <c r="E747" s="41"/>
      <c r="F747" s="41"/>
      <c r="G747" s="65"/>
    </row>
    <row r="748" spans="1:7" ht="17.100000000000001" hidden="1" customHeight="1">
      <c r="A748" s="41"/>
      <c r="B748" s="41"/>
      <c r="C748" s="41"/>
      <c r="D748" s="40"/>
      <c r="E748" s="41"/>
      <c r="F748" s="41"/>
      <c r="G748" s="65"/>
    </row>
    <row r="749" spans="1:7" ht="17.100000000000001" hidden="1" customHeight="1">
      <c r="A749" s="41"/>
      <c r="B749" s="41"/>
      <c r="C749" s="41"/>
      <c r="D749" s="58" t="str">
        <f>IF(AND(Tabelle1!B35&gt;=0.44,Tabelle1!Q35=TRUE),"Kaltes  lunch um 10h30  im Catering  abholen !","")</f>
        <v/>
      </c>
      <c r="E749" s="41"/>
      <c r="F749" s="41"/>
      <c r="G749" s="65"/>
    </row>
    <row r="750" spans="1:7" ht="17.100000000000001" hidden="1" customHeight="1">
      <c r="A750" s="41"/>
      <c r="B750" s="41"/>
      <c r="C750" s="41"/>
      <c r="D750" s="46"/>
      <c r="E750" s="41"/>
      <c r="F750" s="41"/>
      <c r="G750" s="65"/>
    </row>
    <row r="751" spans="1:7" ht="17.100000000000001" hidden="1" customHeight="1">
      <c r="A751" s="41"/>
      <c r="B751" s="41"/>
      <c r="C751" s="41"/>
      <c r="D751" s="40"/>
      <c r="E751" s="41"/>
      <c r="F751" s="41"/>
      <c r="G751" s="65"/>
    </row>
    <row r="752" spans="1:7" ht="17.100000000000001" hidden="1" customHeight="1">
      <c r="A752" s="41"/>
      <c r="B752" s="41"/>
      <c r="C752" s="41"/>
      <c r="D752" s="40"/>
      <c r="E752" s="41"/>
      <c r="F752" s="41"/>
      <c r="G752" s="65"/>
    </row>
    <row r="753" spans="1:7" ht="17.100000000000001" hidden="1" customHeight="1">
      <c r="A753" s="41"/>
      <c r="B753" s="41"/>
      <c r="C753" s="41"/>
      <c r="D753" s="58" t="str">
        <f>IF(Tabelle1!R35&lt;&gt;"","Warmes  lunch um  "&amp;HOUR(Tabelle1!R35)&amp; "h"&amp; IF(MINUTE(Tabelle1!R35)&gt;0,MINUTE(Tabelle1!R35),"")  &amp;  "  in  die  Warme Küche !","")</f>
        <v/>
      </c>
      <c r="E753" s="41"/>
      <c r="F753" s="41"/>
      <c r="G753" s="65"/>
    </row>
    <row r="754" spans="1:7" ht="17.100000000000001" hidden="1" customHeight="1">
      <c r="A754" s="41"/>
      <c r="B754" s="41"/>
      <c r="C754" s="41"/>
      <c r="D754" s="46"/>
      <c r="E754" s="41"/>
      <c r="F754" s="41"/>
      <c r="G754" s="65"/>
    </row>
    <row r="755" spans="1:7" ht="17.100000000000001" hidden="1" customHeight="1">
      <c r="A755" s="41"/>
      <c r="B755" s="41"/>
      <c r="C755" s="41"/>
      <c r="D755" s="40"/>
      <c r="E755" s="41"/>
      <c r="F755" s="41"/>
      <c r="G755" s="65"/>
    </row>
    <row r="756" spans="1:7" ht="17.100000000000001" hidden="1" customHeight="1">
      <c r="A756" s="40"/>
      <c r="B756" s="40"/>
      <c r="C756" s="40"/>
      <c r="D756" s="40"/>
      <c r="E756" s="40"/>
      <c r="F756" s="40"/>
      <c r="G756" s="65"/>
    </row>
    <row r="757" spans="1:7" ht="17.100000000000001" hidden="1" customHeight="1">
      <c r="A757" s="40"/>
      <c r="B757" s="40"/>
      <c r="C757" s="40"/>
      <c r="D757" s="58" t="str">
        <f>IF(Tabelle1!S35=TRUE,"Kalte  ware  um  9h00  Küche Dir. !","")</f>
        <v/>
      </c>
      <c r="E757" s="40"/>
      <c r="F757" s="40"/>
      <c r="G757" s="65"/>
    </row>
    <row r="758" spans="1:7" ht="17.100000000000001" hidden="1" customHeight="1">
      <c r="A758" s="40"/>
      <c r="B758" s="40"/>
      <c r="C758" s="40"/>
      <c r="D758" s="46"/>
      <c r="E758" s="40"/>
      <c r="F758" s="40"/>
      <c r="G758" s="65"/>
    </row>
    <row r="759" spans="1:7" ht="17.100000000000001" hidden="1" customHeight="1">
      <c r="A759" s="40"/>
      <c r="B759" s="40"/>
      <c r="C759" s="40"/>
      <c r="D759" s="40"/>
      <c r="E759" s="40"/>
      <c r="F759" s="40"/>
      <c r="G759" s="65"/>
    </row>
    <row r="760" spans="1:7" ht="17.100000000000001" hidden="1" customHeight="1">
      <c r="A760" s="40"/>
      <c r="B760" s="40"/>
      <c r="C760" s="40"/>
      <c r="D760" s="40"/>
      <c r="E760" s="40"/>
      <c r="F760" s="40"/>
      <c r="G760" s="65"/>
    </row>
    <row r="761" spans="1:7" ht="17.100000000000001" hidden="1" customHeight="1">
      <c r="A761" s="40"/>
      <c r="B761" s="40"/>
      <c r="C761" s="40"/>
      <c r="D761" s="58" t="str">
        <f>IF(Tabelle1!T35&lt;&gt;"","Warmes  lunch um  "&amp;HOUR(Tabelle1!T35)&amp; "h"&amp; IF(MINUTE(Tabelle1!T35)&gt;0,MINUTE(Tabelle1!T35),"")  &amp; "  Küche Dir. !","")</f>
        <v/>
      </c>
      <c r="E761" s="40"/>
      <c r="F761" s="40"/>
      <c r="G761" s="65"/>
    </row>
    <row r="762" spans="1:7" ht="17.100000000000001" hidden="1" customHeight="1">
      <c r="A762" s="40"/>
      <c r="B762" s="40"/>
      <c r="C762" s="40"/>
      <c r="D762" s="40"/>
      <c r="E762" s="40"/>
      <c r="F762" s="40"/>
      <c r="G762" s="65"/>
    </row>
    <row r="763" spans="1:7" ht="17.100000000000001" hidden="1" customHeight="1">
      <c r="A763" s="40"/>
      <c r="B763" s="40"/>
      <c r="C763" s="40"/>
      <c r="D763" s="40"/>
      <c r="E763" s="40"/>
      <c r="F763" s="40"/>
      <c r="G763" s="65"/>
    </row>
    <row r="764" spans="1:7" ht="17.100000000000001" hidden="1" customHeight="1">
      <c r="A764" s="40"/>
      <c r="B764" s="40"/>
      <c r="C764" s="40"/>
      <c r="D764" s="40"/>
      <c r="E764" s="40"/>
      <c r="F764" s="40"/>
      <c r="G764" s="65"/>
    </row>
    <row r="765" spans="1:7" ht="17.100000000000001" hidden="1" customHeight="1">
      <c r="A765" s="40"/>
      <c r="B765" s="40"/>
      <c r="C765" s="40"/>
      <c r="D765" s="40"/>
      <c r="E765" s="40"/>
      <c r="F765" s="40"/>
      <c r="G765" s="65"/>
    </row>
    <row r="766" spans="1:7" ht="17.100000000000001" hidden="1" customHeight="1">
      <c r="A766" s="40"/>
      <c r="B766" s="40"/>
      <c r="C766" s="40"/>
      <c r="D766" s="40"/>
      <c r="E766" s="40"/>
      <c r="F766" s="40"/>
      <c r="G766" s="65"/>
    </row>
    <row r="767" spans="1:7" ht="17.100000000000001" hidden="1" customHeight="1">
      <c r="A767" s="40"/>
      <c r="B767" s="40"/>
      <c r="C767" s="40"/>
      <c r="D767" s="40"/>
      <c r="E767" s="40"/>
      <c r="F767" s="40"/>
      <c r="G767" s="65"/>
    </row>
    <row r="768" spans="1:7" ht="17.100000000000001" hidden="1" customHeight="1">
      <c r="A768" s="40"/>
      <c r="B768" s="40"/>
      <c r="C768" s="40"/>
      <c r="D768" s="40"/>
      <c r="E768" s="40"/>
      <c r="F768" s="40"/>
      <c r="G768" s="65"/>
    </row>
    <row r="769" spans="1:7" ht="17.100000000000001" hidden="1" customHeight="1">
      <c r="A769" s="37"/>
      <c r="B769" s="40"/>
      <c r="C769" s="40"/>
      <c r="D769" s="40"/>
      <c r="E769" s="40"/>
      <c r="F769" s="40"/>
      <c r="G769" s="65"/>
    </row>
    <row r="770" spans="1:7" ht="17.100000000000001" hidden="1" customHeight="1">
      <c r="A770" s="44"/>
      <c r="B770" s="51" t="str">
        <f>IF(Tabelle1!B37&lt;&gt;0,IF(Tabelle1!D37&gt;0,Tabelle1!D37,"WO ?? "),"")</f>
        <v/>
      </c>
      <c r="C770" s="42"/>
      <c r="D770" s="41"/>
      <c r="E770" s="45"/>
      <c r="F770" s="43"/>
      <c r="G770" s="65" t="str">
        <f>IF(AND(B770="",B772="",F772="",C774="",E774="",B777="",D777="",B780="",C780="",D780="",E780="",B781="",C781="",D781="",E781="",B784="",C784="",E784="",F784="",B785="",C785="",E785="",F785="",B788="",E788="",D793="",D797="",D801="",D805="",D809=""),"X","")</f>
        <v>X</v>
      </c>
    </row>
    <row r="771" spans="1:7" ht="17.100000000000001" hidden="1" customHeight="1">
      <c r="A771" s="41"/>
      <c r="B771" s="51"/>
      <c r="C771" s="41"/>
      <c r="D771" s="41"/>
      <c r="E771" s="41"/>
      <c r="F771" s="41"/>
      <c r="G771" s="65"/>
    </row>
    <row r="772" spans="1:7" ht="17.100000000000001" hidden="1" customHeight="1">
      <c r="A772" s="45" t="str">
        <f>IF(AND(Tabelle1!B37&gt;0,Tabelle1!E37&gt;0),"Name :"," ")</f>
        <v xml:space="preserve"> </v>
      </c>
      <c r="B772" s="52" t="str">
        <f>IF(AND(Tabelle1!B37&gt;0,Tabelle1!E37&gt;0),Tabelle1!E37,IF(NOT(ISBLANK(Tabelle1!B37)),"WER ??",""))</f>
        <v/>
      </c>
      <c r="C772" s="41"/>
      <c r="D772" s="41"/>
      <c r="E772" s="45" t="str">
        <f>IF(AND(Tabelle1!B37&gt;0,Tabelle1!V37&gt;0),"PX :"," ")</f>
        <v xml:space="preserve"> </v>
      </c>
      <c r="F772" s="54" t="str">
        <f>IF(AND(Tabelle1!B37&gt;0,Tabelle1!V37&gt;0),Tabelle1!V37,"")</f>
        <v/>
      </c>
      <c r="G772" s="65"/>
    </row>
    <row r="773" spans="1:7" ht="17.100000000000001" hidden="1" customHeight="1">
      <c r="A773" s="41"/>
      <c r="B773" s="51"/>
      <c r="C773" s="41"/>
      <c r="D773" s="41"/>
      <c r="E773" s="41"/>
      <c r="F773" s="41"/>
      <c r="G773" s="65"/>
    </row>
    <row r="774" spans="1:7" ht="17.100000000000001" hidden="1" customHeight="1">
      <c r="A774" s="41"/>
      <c r="B774" s="45" t="str">
        <f>IF(Tabelle1!B37&lt;&gt;0,"Von : "," ")</f>
        <v xml:space="preserve"> </v>
      </c>
      <c r="C774" s="55" t="str">
        <f>IF(Tabelle1!B37&lt;&gt;0,Tabelle1!B37,"")</f>
        <v/>
      </c>
      <c r="D774" s="45" t="str">
        <f>IF(Tabelle1!B37&lt;&gt;0,"BIS : ","")</f>
        <v/>
      </c>
      <c r="E774" s="55" t="str">
        <f>IF(Tabelle1!B37&lt;&gt;0,IF(Tabelle1!C37&gt;0,Tabelle1!C37,"WANN ?? "),"")</f>
        <v/>
      </c>
      <c r="F774" s="41"/>
      <c r="G774" s="65"/>
    </row>
    <row r="775" spans="1:7" ht="17.100000000000001" hidden="1" customHeight="1">
      <c r="A775" s="41"/>
      <c r="B775" s="41"/>
      <c r="C775" s="41"/>
      <c r="D775" s="41"/>
      <c r="E775" s="41"/>
      <c r="F775" s="41"/>
      <c r="G775" s="65"/>
    </row>
    <row r="776" spans="1:7" ht="17.100000000000001" hidden="1" customHeight="1">
      <c r="A776" s="40"/>
      <c r="B776" s="40"/>
      <c r="C776" s="40"/>
      <c r="D776" s="40"/>
      <c r="E776" s="40"/>
      <c r="F776" s="40"/>
      <c r="G776" s="65"/>
    </row>
    <row r="777" spans="1:7" ht="17.100000000000001" hidden="1" customHeight="1">
      <c r="A777" s="45" t="str">
        <f>IF(Tabelle1!F37&lt;&gt;"nesp",IF(Tabelle1!F37&lt;&gt;"","Kaffee : ",""),IF(ISTEXT(Tabelle1!F37),"Nespresso"," "))</f>
        <v/>
      </c>
      <c r="B777" s="52" t="str">
        <f>IF(AND(Tabelle1!B37&gt;0,Tabelle1!F37&lt;&gt;"nesp"),IF(Tabelle1!F37&lt;&gt;0,Tabelle1!F37," "),"")</f>
        <v/>
      </c>
      <c r="C777" s="45" t="str">
        <f>IF(Tabelle1!G37&gt;0,"Tee : "," ")</f>
        <v xml:space="preserve"> </v>
      </c>
      <c r="D777" s="54" t="str">
        <f>IF(Tabelle1!B37&gt;0,IF(Tabelle1!G37&gt;0,Tabelle1!G37,""),"")</f>
        <v/>
      </c>
      <c r="E777" s="45"/>
      <c r="F777" s="52"/>
      <c r="G777" s="65"/>
    </row>
    <row r="778" spans="1:7" ht="17.100000000000001" hidden="1" customHeight="1">
      <c r="A778" s="41"/>
      <c r="B778" s="41"/>
      <c r="C778" s="41"/>
      <c r="D778" s="41"/>
      <c r="E778" s="41"/>
      <c r="F778" s="41"/>
      <c r="G778" s="65"/>
    </row>
    <row r="779" spans="1:7" ht="17.100000000000001" hidden="1" customHeight="1">
      <c r="A779" s="40"/>
      <c r="B779" s="40"/>
      <c r="C779" s="40"/>
      <c r="D779" s="40"/>
      <c r="E779" s="40"/>
      <c r="F779" s="40"/>
      <c r="G779" s="65"/>
    </row>
    <row r="780" spans="1:7" ht="17.100000000000001" hidden="1" customHeight="1">
      <c r="A780" s="45" t="str">
        <f>IF(OR(Tabelle1!H37&gt;0,Tabelle1!I37&gt;0,Tabelle1!J37&gt;0,Tabelle1!K37&gt;0,Tabelle1!H38&gt;0,Tabelle1!I38&gt;0,Tabelle1!J38&gt;0,Tabelle1!K38&gt;0),"Getränke :","")</f>
        <v/>
      </c>
      <c r="B780" s="57" t="str">
        <f>IF(Tabelle1!B37&lt;&gt;0,IF(Tabelle1!H37&gt;0,Tabelle1!H37,""),"")</f>
        <v/>
      </c>
      <c r="C780" s="56" t="str">
        <f>IF(Tabelle1!B37&lt;&gt;0,IF(Tabelle1!I37&gt;0,IF(Tabelle1!I37="DIV","",Tabelle1!I37),""),"")</f>
        <v/>
      </c>
      <c r="D780" s="57" t="str">
        <f>IF(Tabelle1!B37&lt;&gt;0,IF(Tabelle1!J37&gt;0,Tabelle1!J37,""),"")</f>
        <v/>
      </c>
      <c r="E780" s="56" t="str">
        <f>IF(Tabelle1!B37&lt;&gt;0,IF(Tabelle1!K37&gt;0,IF(Tabelle1!K37="DIV","",Tabelle1!K37),""),"")</f>
        <v/>
      </c>
      <c r="F780" s="41"/>
      <c r="G780" s="65"/>
    </row>
    <row r="781" spans="1:7" ht="17.100000000000001" hidden="1" customHeight="1">
      <c r="A781" s="41"/>
      <c r="B781" s="57" t="str">
        <f>IF(Tabelle1!B37&lt;&gt;0,IF(Tabelle1!H38&gt;0,Tabelle1!H38,""),"")</f>
        <v/>
      </c>
      <c r="C781" s="56" t="str">
        <f>IF(Tabelle1!B37&lt;&gt;0,IF(Tabelle1!I38&gt;0,IF(Tabelle1!I38="DIV","",Tabelle1!I38),""),"")</f>
        <v/>
      </c>
      <c r="D781" s="57" t="str">
        <f>IF(Tabelle1!B37&lt;&gt;0,IF(Tabelle1!J38&gt;0,Tabelle1!J38,""),"")</f>
        <v/>
      </c>
      <c r="E781" s="56" t="str">
        <f>IF(Tabelle1!B37&lt;&gt;0,IF(Tabelle1!K38&gt;0,IF(Tabelle1!K38="DIV","",Tabelle1!K38),""),"")</f>
        <v/>
      </c>
      <c r="F781" s="41"/>
      <c r="G781" s="65"/>
    </row>
    <row r="782" spans="1:7" ht="17.100000000000001" hidden="1" customHeight="1">
      <c r="A782" s="41"/>
      <c r="B782" s="41"/>
      <c r="C782" s="41"/>
      <c r="D782" s="41"/>
      <c r="E782" s="41"/>
      <c r="F782" s="41"/>
      <c r="G782" s="65"/>
    </row>
    <row r="783" spans="1:7" ht="17.100000000000001" hidden="1" customHeight="1">
      <c r="A783" s="40"/>
      <c r="B783" s="40"/>
      <c r="C783" s="40"/>
      <c r="D783" s="40"/>
      <c r="E783" s="40"/>
      <c r="F783" s="40"/>
      <c r="G783" s="65"/>
    </row>
    <row r="784" spans="1:7" ht="17.100000000000001" hidden="1" customHeight="1">
      <c r="A784" s="45" t="str">
        <f>IF(OR(Tabelle1!L37&gt;0,Tabelle1!M37&gt;0,Tabelle1!N37&gt;0,Tabelle1!O37&gt;0,Tabelle1!L38&gt;0,Tabelle1!M38&gt;0,Tabelle1!N38&gt;0,Tabelle1!O38&gt;0),"Backware : ","")</f>
        <v/>
      </c>
      <c r="B784" s="52" t="str">
        <f>IF(Tabelle1!B37&lt;&gt;0,IF(Tabelle1!L37&gt;0,Tabelle1!L37,""),"")</f>
        <v/>
      </c>
      <c r="C784" s="52" t="str">
        <f>IF(AND(Tabelle1!B37&lt;&gt;0,Tabelle1!M37&gt;0),Tabelle1!M37,"")</f>
        <v/>
      </c>
      <c r="D784" s="52"/>
      <c r="E784" s="52" t="str">
        <f>IF(Tabelle1!B37&lt;&gt;0,IF(Tabelle1!N37&gt;0,Tabelle1!N37,""),"")</f>
        <v/>
      </c>
      <c r="F784" s="52" t="str">
        <f>IF(AND(Tabelle1!B37&lt;&gt;0,Tabelle1!O37&gt;0),Tabelle1!O37,"")</f>
        <v/>
      </c>
      <c r="G784" s="65"/>
    </row>
    <row r="785" spans="1:7" ht="17.100000000000001" hidden="1" customHeight="1">
      <c r="A785" s="41"/>
      <c r="B785" s="52" t="str">
        <f>IF(Tabelle1!B37&lt;&gt;0,IF(Tabelle1!L38&gt;0,Tabelle1!L38,""),"")</f>
        <v/>
      </c>
      <c r="C785" s="54" t="str">
        <f>IF(AND(Tabelle1!B37&lt;&gt;0,Tabelle1!M38&gt;0),Tabelle1!M38,"")</f>
        <v/>
      </c>
      <c r="D785" s="52"/>
      <c r="E785" s="52" t="str">
        <f>IF(Tabelle1!B37&lt;&gt;0,IF(Tabelle1!N38&gt;0,Tabelle1!N38,""),"")</f>
        <v/>
      </c>
      <c r="F785" s="52" t="str">
        <f>IF(AND(Tabelle1!B37&lt;&gt;0,Tabelle1!O38&gt;0),Tabelle1!O38,"")</f>
        <v/>
      </c>
      <c r="G785" s="65"/>
    </row>
    <row r="786" spans="1:7" ht="17.100000000000001" hidden="1" customHeight="1">
      <c r="A786" s="41"/>
      <c r="B786" s="41"/>
      <c r="C786" s="41"/>
      <c r="D786" s="41"/>
      <c r="E786" s="41"/>
      <c r="F786" s="41"/>
      <c r="G786" s="65"/>
    </row>
    <row r="787" spans="1:7" ht="17.100000000000001" hidden="1" customHeight="1">
      <c r="A787" s="40"/>
      <c r="B787" s="40"/>
      <c r="C787" s="40"/>
      <c r="D787" s="40"/>
      <c r="E787" s="40"/>
      <c r="F787" s="40"/>
      <c r="G787" s="65"/>
    </row>
    <row r="788" spans="1:7" ht="17.100000000000001" hidden="1" customHeight="1">
      <c r="A788" s="45" t="str">
        <f>IF(Tabelle1!P37=TRUE,"Früchte : ","")</f>
        <v/>
      </c>
      <c r="B788" s="52" t="str">
        <f>IF(Tabelle1!P37=TRUE,"C.a. " &amp; ROUNDUP(Tabelle1!V37*1.5,0),"")</f>
        <v/>
      </c>
      <c r="C788" s="41"/>
      <c r="D788" s="45" t="str">
        <f>IF(AND(Tabelle1!B37&lt;&gt;"",Tabelle1!U37&lt;&gt;""),"Diverse : ","")</f>
        <v/>
      </c>
      <c r="E788" s="52" t="str">
        <f>IF(AND(Tabelle1!B37&lt;&gt;"",Tabelle1!U37&lt;&gt;""),Tabelle1!U37,"")</f>
        <v/>
      </c>
      <c r="F788" s="41"/>
      <c r="G788" s="65"/>
    </row>
    <row r="789" spans="1:7" ht="17.100000000000001" hidden="1" customHeight="1">
      <c r="A789" s="41"/>
      <c r="B789" s="41"/>
      <c r="C789" s="41"/>
      <c r="D789" s="41"/>
      <c r="E789" s="41"/>
      <c r="F789" s="41"/>
      <c r="G789" s="65"/>
    </row>
    <row r="790" spans="1:7" ht="17.100000000000001" hidden="1" customHeight="1">
      <c r="A790" s="41"/>
      <c r="B790" s="41"/>
      <c r="C790" s="41"/>
      <c r="D790" s="41"/>
      <c r="E790" s="41"/>
      <c r="F790" s="41"/>
      <c r="G790" s="65"/>
    </row>
    <row r="791" spans="1:7" ht="17.100000000000001" hidden="1" customHeight="1">
      <c r="A791" s="41"/>
      <c r="B791" s="41"/>
      <c r="C791" s="41"/>
      <c r="D791" s="40"/>
      <c r="E791" s="41"/>
      <c r="F791" s="41"/>
      <c r="G791" s="65"/>
    </row>
    <row r="792" spans="1:7" ht="17.100000000000001" hidden="1" customHeight="1">
      <c r="A792" s="41"/>
      <c r="B792" s="41"/>
      <c r="C792" s="41"/>
      <c r="D792" s="40"/>
      <c r="E792" s="41"/>
      <c r="F792" s="41"/>
      <c r="G792" s="65"/>
    </row>
    <row r="793" spans="1:7" ht="17.100000000000001" hidden="1" customHeight="1">
      <c r="A793" s="40"/>
      <c r="B793" s="41"/>
      <c r="C793" s="41"/>
      <c r="D793" s="58" t="str">
        <f>IF(AND(Tabelle1!B37&lt;0.44,Tabelle1!Q37=TRUE),"SANDWICH   KALTE   KÜCHE    FRÜH  ABHOLEN !!!","")</f>
        <v/>
      </c>
      <c r="E793" s="41"/>
      <c r="F793" s="41"/>
      <c r="G793" s="65"/>
    </row>
    <row r="794" spans="1:7" ht="17.100000000000001" hidden="1" customHeight="1">
      <c r="A794" s="41"/>
      <c r="B794" s="41"/>
      <c r="C794" s="41"/>
      <c r="D794" s="46"/>
      <c r="E794" s="41"/>
      <c r="F794" s="41"/>
      <c r="G794" s="65"/>
    </row>
    <row r="795" spans="1:7" ht="17.100000000000001" hidden="1" customHeight="1">
      <c r="A795" s="41"/>
      <c r="B795" s="41"/>
      <c r="C795" s="41"/>
      <c r="D795" s="40"/>
      <c r="E795" s="41"/>
      <c r="F795" s="41"/>
      <c r="G795" s="65"/>
    </row>
    <row r="796" spans="1:7" ht="17.100000000000001" hidden="1" customHeight="1">
      <c r="A796" s="41"/>
      <c r="B796" s="41"/>
      <c r="C796" s="41"/>
      <c r="D796" s="40"/>
      <c r="E796" s="41"/>
      <c r="F796" s="41"/>
      <c r="G796" s="65"/>
    </row>
    <row r="797" spans="1:7" ht="17.100000000000001" hidden="1" customHeight="1">
      <c r="A797" s="41"/>
      <c r="B797" s="41"/>
      <c r="C797" s="41"/>
      <c r="D797" s="58" t="str">
        <f>IF(AND(Tabelle1!B37&gt;=0.44,Tabelle1!Q37=TRUE),"Kaltes  lunch um 10h30  im Catering  abholen !","")</f>
        <v/>
      </c>
      <c r="E797" s="41"/>
      <c r="F797" s="41"/>
      <c r="G797" s="65"/>
    </row>
    <row r="798" spans="1:7" ht="17.100000000000001" hidden="1" customHeight="1">
      <c r="A798" s="41"/>
      <c r="B798" s="41"/>
      <c r="C798" s="41"/>
      <c r="D798" s="46"/>
      <c r="E798" s="41"/>
      <c r="F798" s="41"/>
      <c r="G798" s="65"/>
    </row>
    <row r="799" spans="1:7" ht="17.100000000000001" hidden="1" customHeight="1">
      <c r="A799" s="41"/>
      <c r="B799" s="41"/>
      <c r="C799" s="41"/>
      <c r="D799" s="40"/>
      <c r="E799" s="41"/>
      <c r="F799" s="41"/>
      <c r="G799" s="65"/>
    </row>
    <row r="800" spans="1:7" ht="17.100000000000001" hidden="1" customHeight="1">
      <c r="A800" s="41"/>
      <c r="B800" s="41"/>
      <c r="C800" s="41"/>
      <c r="D800" s="40"/>
      <c r="E800" s="41"/>
      <c r="F800" s="41"/>
      <c r="G800" s="65"/>
    </row>
    <row r="801" spans="1:7" ht="17.100000000000001" hidden="1" customHeight="1">
      <c r="A801" s="41"/>
      <c r="B801" s="41"/>
      <c r="C801" s="41"/>
      <c r="D801" s="58" t="str">
        <f>IF(Tabelle1!R37&lt;&gt;"","Warmes  lunch um  "&amp;HOUR(Tabelle1!R37)&amp; "h"&amp; IF(MINUTE(Tabelle1!R37)&gt;0,MINUTE(Tabelle1!R37),"")  &amp;  "  in  die  Warme Küche !","")</f>
        <v/>
      </c>
      <c r="E801" s="41"/>
      <c r="F801" s="41"/>
      <c r="G801" s="65"/>
    </row>
    <row r="802" spans="1:7" ht="17.100000000000001" hidden="1" customHeight="1">
      <c r="A802" s="41"/>
      <c r="B802" s="41"/>
      <c r="C802" s="41"/>
      <c r="D802" s="46"/>
      <c r="E802" s="41"/>
      <c r="F802" s="41"/>
      <c r="G802" s="65"/>
    </row>
    <row r="803" spans="1:7" ht="17.100000000000001" hidden="1" customHeight="1">
      <c r="A803" s="41"/>
      <c r="B803" s="41"/>
      <c r="C803" s="41"/>
      <c r="D803" s="40"/>
      <c r="E803" s="41"/>
      <c r="F803" s="41"/>
      <c r="G803" s="65"/>
    </row>
    <row r="804" spans="1:7" ht="17.100000000000001" hidden="1" customHeight="1">
      <c r="A804" s="40"/>
      <c r="B804" s="40"/>
      <c r="C804" s="40"/>
      <c r="D804" s="40"/>
      <c r="E804" s="40"/>
      <c r="F804" s="40"/>
      <c r="G804" s="65"/>
    </row>
    <row r="805" spans="1:7" ht="17.100000000000001" hidden="1" customHeight="1">
      <c r="A805" s="40"/>
      <c r="B805" s="40"/>
      <c r="C805" s="40"/>
      <c r="D805" s="58" t="str">
        <f>IF(Tabelle1!S37=TRUE,"Kalte  ware  um  9h00  Küche Dir. !","")</f>
        <v/>
      </c>
      <c r="E805" s="40"/>
      <c r="F805" s="40"/>
      <c r="G805" s="65"/>
    </row>
    <row r="806" spans="1:7" ht="17.100000000000001" hidden="1" customHeight="1">
      <c r="A806" s="40"/>
      <c r="B806" s="40"/>
      <c r="C806" s="40"/>
      <c r="D806" s="46"/>
      <c r="E806" s="40"/>
      <c r="F806" s="40"/>
      <c r="G806" s="65"/>
    </row>
    <row r="807" spans="1:7" ht="17.100000000000001" hidden="1" customHeight="1">
      <c r="A807" s="40"/>
      <c r="B807" s="40"/>
      <c r="C807" s="40"/>
      <c r="D807" s="40"/>
      <c r="E807" s="40"/>
      <c r="F807" s="40"/>
      <c r="G807" s="65"/>
    </row>
    <row r="808" spans="1:7" ht="17.100000000000001" hidden="1" customHeight="1">
      <c r="A808" s="40"/>
      <c r="B808" s="40"/>
      <c r="C808" s="40"/>
      <c r="D808" s="40"/>
      <c r="E808" s="40"/>
      <c r="F808" s="40"/>
      <c r="G808" s="65"/>
    </row>
    <row r="809" spans="1:7" ht="17.100000000000001" hidden="1" customHeight="1">
      <c r="A809" s="40"/>
      <c r="B809" s="40"/>
      <c r="C809" s="40"/>
      <c r="D809" s="58" t="str">
        <f>IF(Tabelle1!T37&lt;&gt;"","Warmes  lunch um  "&amp;HOUR(Tabelle1!T37)&amp; "h"&amp; IF(MINUTE(Tabelle1!T37)&gt;0,MINUTE(Tabelle1!T37),"")  &amp; "  Küche Dir. !","")</f>
        <v/>
      </c>
      <c r="E809" s="40"/>
      <c r="F809" s="40"/>
      <c r="G809" s="65"/>
    </row>
    <row r="810" spans="1:7" ht="17.100000000000001" hidden="1" customHeight="1">
      <c r="A810" s="40"/>
      <c r="B810" s="40"/>
      <c r="C810" s="40"/>
      <c r="D810" s="40"/>
      <c r="E810" s="40"/>
      <c r="F810" s="40"/>
      <c r="G810" s="65"/>
    </row>
    <row r="811" spans="1:7" ht="17.100000000000001" hidden="1" customHeight="1">
      <c r="A811" s="40"/>
      <c r="B811" s="40"/>
      <c r="C811" s="40"/>
      <c r="D811" s="40"/>
      <c r="E811" s="40"/>
      <c r="F811" s="40"/>
      <c r="G811" s="65"/>
    </row>
    <row r="812" spans="1:7" ht="17.100000000000001" hidden="1" customHeight="1">
      <c r="A812" s="40"/>
      <c r="B812" s="40"/>
      <c r="C812" s="40"/>
      <c r="D812" s="40"/>
      <c r="E812" s="40"/>
      <c r="F812" s="40"/>
      <c r="G812" s="65"/>
    </row>
    <row r="813" spans="1:7" ht="17.100000000000001" hidden="1" customHeight="1">
      <c r="A813" s="40"/>
      <c r="B813" s="40"/>
      <c r="C813" s="40"/>
      <c r="D813" s="40"/>
      <c r="E813" s="40"/>
      <c r="F813" s="40"/>
      <c r="G813" s="65"/>
    </row>
    <row r="814" spans="1:7" ht="17.100000000000001" hidden="1" customHeight="1">
      <c r="A814" s="40"/>
      <c r="B814" s="40"/>
      <c r="C814" s="40"/>
      <c r="D814" s="40"/>
      <c r="E814" s="40"/>
      <c r="F814" s="40"/>
      <c r="G814" s="65"/>
    </row>
    <row r="815" spans="1:7" ht="17.100000000000001" hidden="1" customHeight="1">
      <c r="A815" s="40"/>
      <c r="B815" s="40"/>
      <c r="C815" s="40"/>
      <c r="D815" s="40"/>
      <c r="E815" s="40"/>
      <c r="F815" s="40"/>
      <c r="G815" s="65"/>
    </row>
    <row r="816" spans="1:7" ht="17.100000000000001" hidden="1" customHeight="1">
      <c r="A816" s="40"/>
      <c r="B816" s="40"/>
      <c r="C816" s="40"/>
      <c r="D816" s="40"/>
      <c r="E816" s="40"/>
      <c r="F816" s="40"/>
      <c r="G816" s="65"/>
    </row>
    <row r="817" spans="1:7" ht="17.100000000000001" hidden="1" customHeight="1">
      <c r="A817" s="37"/>
      <c r="B817" s="40"/>
      <c r="C817" s="40"/>
      <c r="D817" s="40"/>
      <c r="E817" s="40"/>
      <c r="F817" s="40"/>
      <c r="G817" s="65"/>
    </row>
    <row r="818" spans="1:7" ht="17.100000000000001" hidden="1" customHeight="1">
      <c r="A818" s="44"/>
      <c r="B818" s="51" t="str">
        <f>IF(Tabelle1!B39&lt;&gt;0,IF(Tabelle1!D39&gt;0,Tabelle1!D39,"WO ?? "),"")</f>
        <v/>
      </c>
      <c r="C818" s="42"/>
      <c r="D818" s="41"/>
      <c r="E818" s="45"/>
      <c r="F818" s="43"/>
      <c r="G818" s="65" t="str">
        <f>IF(AND(B818="",B820="",F820="",C822="",E822="",B825="",D825="",B828="",C828="",D828="",E828="",B829="",C829="",D829="",E829="",B832="",C832="",E832="",F832="",B833="",C833="",E833="",F833="",B836="",E836="",D841="",D845="",D849="",D853="",D857=""),"X","")</f>
        <v>X</v>
      </c>
    </row>
    <row r="819" spans="1:7" ht="17.100000000000001" hidden="1" customHeight="1">
      <c r="A819" s="41"/>
      <c r="B819" s="51"/>
      <c r="C819" s="41"/>
      <c r="D819" s="41"/>
      <c r="E819" s="41"/>
      <c r="F819" s="41"/>
      <c r="G819" s="65"/>
    </row>
    <row r="820" spans="1:7" ht="17.100000000000001" hidden="1" customHeight="1">
      <c r="A820" s="45" t="str">
        <f>IF(AND(Tabelle1!B39&gt;0,Tabelle1!E39&gt;0),"Name :"," ")</f>
        <v xml:space="preserve"> </v>
      </c>
      <c r="B820" s="52" t="str">
        <f>IF(AND(Tabelle1!B39&gt;0,Tabelle1!E39&gt;0),Tabelle1!E39,IF(NOT(ISBLANK(Tabelle1!B39)),"WER ??",""))</f>
        <v/>
      </c>
      <c r="C820" s="41"/>
      <c r="D820" s="41"/>
      <c r="E820" s="45" t="str">
        <f>IF(AND(Tabelle1!B39&gt;0,Tabelle1!V39&gt;0),"PX :"," ")</f>
        <v xml:space="preserve"> </v>
      </c>
      <c r="F820" s="54" t="str">
        <f>IF(AND(Tabelle1!B39&gt;0,Tabelle1!V39&gt;0),Tabelle1!V39,"")</f>
        <v/>
      </c>
      <c r="G820" s="65"/>
    </row>
    <row r="821" spans="1:7" ht="17.100000000000001" hidden="1" customHeight="1">
      <c r="A821" s="41"/>
      <c r="B821" s="51"/>
      <c r="C821" s="41"/>
      <c r="D821" s="41"/>
      <c r="E821" s="41"/>
      <c r="F821" s="41"/>
      <c r="G821" s="65"/>
    </row>
    <row r="822" spans="1:7" ht="17.100000000000001" hidden="1" customHeight="1">
      <c r="A822" s="41"/>
      <c r="B822" s="45" t="str">
        <f>IF(Tabelle1!B39&lt;&gt;0,"Von : "," ")</f>
        <v xml:space="preserve"> </v>
      </c>
      <c r="C822" s="55" t="str">
        <f>IF(Tabelle1!B39&lt;&gt;0,Tabelle1!B39,"")</f>
        <v/>
      </c>
      <c r="D822" s="45" t="str">
        <f>IF(Tabelle1!B39&lt;&gt;0,"BIS : ","")</f>
        <v/>
      </c>
      <c r="E822" s="55" t="str">
        <f>IF(Tabelle1!B39&lt;&gt;0,IF(Tabelle1!C39&gt;0,Tabelle1!C39,"WANN ?? "),"")</f>
        <v/>
      </c>
      <c r="F822" s="41"/>
      <c r="G822" s="65"/>
    </row>
    <row r="823" spans="1:7" ht="17.100000000000001" hidden="1" customHeight="1">
      <c r="A823" s="41"/>
      <c r="B823" s="41"/>
      <c r="C823" s="41"/>
      <c r="D823" s="41"/>
      <c r="E823" s="41"/>
      <c r="F823" s="41"/>
      <c r="G823" s="65"/>
    </row>
    <row r="824" spans="1:7" ht="17.100000000000001" hidden="1" customHeight="1">
      <c r="A824" s="40"/>
      <c r="B824" s="40"/>
      <c r="C824" s="40"/>
      <c r="D824" s="40"/>
      <c r="E824" s="40"/>
      <c r="F824" s="40"/>
      <c r="G824" s="65"/>
    </row>
    <row r="825" spans="1:7" ht="17.100000000000001" hidden="1" customHeight="1">
      <c r="A825" s="45" t="str">
        <f>IF(Tabelle1!F39&lt;&gt;"nesp",IF(Tabelle1!F39&lt;&gt;"","Kaffee : ",""),IF(ISTEXT(Tabelle1!F39),"Nespresso"," "))</f>
        <v/>
      </c>
      <c r="B825" s="52" t="str">
        <f>IF(AND(Tabelle1!B39&gt;0,Tabelle1!F39&lt;&gt;"nesp"),IF(Tabelle1!F39&lt;&gt;0,Tabelle1!F39," "),"")</f>
        <v/>
      </c>
      <c r="C825" s="45" t="str">
        <f>IF(Tabelle1!G39&gt;0,"Tee : "," ")</f>
        <v xml:space="preserve"> </v>
      </c>
      <c r="D825" s="54" t="str">
        <f>IF(Tabelle1!B39&gt;0,IF(Tabelle1!G39&gt;0,Tabelle1!G39,""),"")</f>
        <v/>
      </c>
      <c r="E825" s="45"/>
      <c r="F825" s="52"/>
      <c r="G825" s="65"/>
    </row>
    <row r="826" spans="1:7" ht="17.100000000000001" hidden="1" customHeight="1">
      <c r="A826" s="41"/>
      <c r="B826" s="41"/>
      <c r="C826" s="41"/>
      <c r="D826" s="41"/>
      <c r="E826" s="41"/>
      <c r="F826" s="41"/>
      <c r="G826" s="65"/>
    </row>
    <row r="827" spans="1:7" ht="17.100000000000001" hidden="1" customHeight="1">
      <c r="A827" s="40"/>
      <c r="B827" s="40"/>
      <c r="C827" s="40"/>
      <c r="D827" s="40"/>
      <c r="E827" s="40"/>
      <c r="F827" s="40"/>
      <c r="G827" s="65"/>
    </row>
    <row r="828" spans="1:7" ht="17.100000000000001" hidden="1" customHeight="1">
      <c r="A828" s="45" t="str">
        <f>IF(OR(Tabelle1!H39&gt;0,Tabelle1!I39&gt;0,Tabelle1!J39&gt;0,Tabelle1!K39&gt;0,Tabelle1!H40&gt;0,Tabelle1!I40&gt;0,Tabelle1!J40&gt;0,Tabelle1!K40&gt;0),"Getränke :","")</f>
        <v/>
      </c>
      <c r="B828" s="57" t="str">
        <f>IF(Tabelle1!B39&lt;&gt;0,IF(Tabelle1!H39&gt;0,Tabelle1!H39,""),"")</f>
        <v/>
      </c>
      <c r="C828" s="56" t="str">
        <f>IF(Tabelle1!B39&lt;&gt;0,IF(Tabelle1!I39&gt;0,IF(Tabelle1!I39="DIV","",Tabelle1!I39),""),"")</f>
        <v/>
      </c>
      <c r="D828" s="57" t="str">
        <f>IF(Tabelle1!B39&lt;&gt;0,IF(Tabelle1!J39&gt;0,Tabelle1!J39,""),"")</f>
        <v/>
      </c>
      <c r="E828" s="56" t="str">
        <f>IF(Tabelle1!B39&lt;&gt;0,IF(Tabelle1!K39&gt;0,IF(Tabelle1!K39="DIV","",Tabelle1!K39),""),"")</f>
        <v/>
      </c>
      <c r="F828" s="41"/>
      <c r="G828" s="65"/>
    </row>
    <row r="829" spans="1:7" ht="17.100000000000001" hidden="1" customHeight="1">
      <c r="A829" s="41"/>
      <c r="B829" s="57" t="str">
        <f>IF(Tabelle1!B39&lt;&gt;0,IF(Tabelle1!H40&gt;0,Tabelle1!H40,""),"")</f>
        <v/>
      </c>
      <c r="C829" s="56" t="str">
        <f>IF(Tabelle1!B39&lt;&gt;0,IF(Tabelle1!I40&gt;0,IF(Tabelle1!I40="DIV","",Tabelle1!I40),""),"")</f>
        <v/>
      </c>
      <c r="D829" s="57" t="str">
        <f>IF(Tabelle1!B39&lt;&gt;0,IF(Tabelle1!J40&gt;0,Tabelle1!J40,""),"")</f>
        <v/>
      </c>
      <c r="E829" s="56" t="str">
        <f>IF(Tabelle1!B39&lt;&gt;0,IF(Tabelle1!K40&gt;0,IF(Tabelle1!K40="DIV","",Tabelle1!K40),""),"")</f>
        <v/>
      </c>
      <c r="F829" s="41"/>
      <c r="G829" s="65"/>
    </row>
    <row r="830" spans="1:7" ht="17.100000000000001" hidden="1" customHeight="1">
      <c r="A830" s="41"/>
      <c r="B830" s="41"/>
      <c r="C830" s="41"/>
      <c r="D830" s="41"/>
      <c r="E830" s="41"/>
      <c r="F830" s="41"/>
      <c r="G830" s="65"/>
    </row>
    <row r="831" spans="1:7" ht="17.100000000000001" hidden="1" customHeight="1">
      <c r="A831" s="40"/>
      <c r="B831" s="40"/>
      <c r="C831" s="40"/>
      <c r="D831" s="40"/>
      <c r="E831" s="40"/>
      <c r="F831" s="40"/>
      <c r="G831" s="65"/>
    </row>
    <row r="832" spans="1:7" ht="17.100000000000001" hidden="1" customHeight="1">
      <c r="A832" s="45" t="str">
        <f>IF(OR(Tabelle1!L39&gt;0,Tabelle1!M39&gt;0,Tabelle1!N39&gt;0,Tabelle1!O39&gt;0,Tabelle1!L40&gt;0,Tabelle1!M40&gt;0,Tabelle1!N40&gt;0,Tabelle1!O40&gt;0),"Backware : ","")</f>
        <v/>
      </c>
      <c r="B832" s="52" t="str">
        <f>IF(Tabelle1!B39&lt;&gt;0,IF(Tabelle1!L39&gt;0,Tabelle1!L39,""),"")</f>
        <v/>
      </c>
      <c r="C832" s="52" t="str">
        <f>IF(AND(Tabelle1!B39&lt;&gt;0,Tabelle1!M39&gt;0),Tabelle1!M39,"")</f>
        <v/>
      </c>
      <c r="D832" s="52"/>
      <c r="E832" s="52" t="str">
        <f>IF(Tabelle1!B39&lt;&gt;0,IF(Tabelle1!N39&gt;0,Tabelle1!N39,""),"")</f>
        <v/>
      </c>
      <c r="F832" s="52" t="str">
        <f>IF(AND(Tabelle1!B39&lt;&gt;0,Tabelle1!O39&gt;0),Tabelle1!O39,"")</f>
        <v/>
      </c>
      <c r="G832" s="65"/>
    </row>
    <row r="833" spans="1:7" ht="17.100000000000001" hidden="1" customHeight="1">
      <c r="A833" s="41"/>
      <c r="B833" s="52" t="str">
        <f>IF(Tabelle1!B39&lt;&gt;0,IF(Tabelle1!L40&gt;0,Tabelle1!L40,""),"")</f>
        <v/>
      </c>
      <c r="C833" s="54" t="str">
        <f>IF(AND(Tabelle1!B39&lt;&gt;0,Tabelle1!M40&gt;0),Tabelle1!M40,"")</f>
        <v/>
      </c>
      <c r="D833" s="52"/>
      <c r="E833" s="52" t="str">
        <f>IF(Tabelle1!B39&lt;&gt;0,IF(Tabelle1!N40&gt;0,Tabelle1!N40,""),"")</f>
        <v/>
      </c>
      <c r="F833" s="52" t="str">
        <f>IF(AND(Tabelle1!B39&lt;&gt;0,Tabelle1!O40&gt;0),Tabelle1!O40,"")</f>
        <v/>
      </c>
      <c r="G833" s="65"/>
    </row>
    <row r="834" spans="1:7" ht="17.100000000000001" hidden="1" customHeight="1">
      <c r="A834" s="41"/>
      <c r="B834" s="41"/>
      <c r="C834" s="41"/>
      <c r="D834" s="41"/>
      <c r="E834" s="41"/>
      <c r="F834" s="41"/>
      <c r="G834" s="65"/>
    </row>
    <row r="835" spans="1:7" ht="17.100000000000001" hidden="1" customHeight="1">
      <c r="A835" s="40"/>
      <c r="B835" s="40"/>
      <c r="C835" s="40"/>
      <c r="D835" s="40"/>
      <c r="E835" s="40"/>
      <c r="F835" s="40"/>
      <c r="G835" s="65"/>
    </row>
    <row r="836" spans="1:7" ht="17.100000000000001" hidden="1" customHeight="1">
      <c r="A836" s="45" t="str">
        <f>IF(Tabelle1!P39=TRUE,"Früchte : ","")</f>
        <v/>
      </c>
      <c r="B836" s="52" t="str">
        <f>IF(Tabelle1!P39=TRUE,"C.a. " &amp; ROUNDUP(Tabelle1!V39*1.5,0),"")</f>
        <v/>
      </c>
      <c r="C836" s="41"/>
      <c r="D836" s="45" t="str">
        <f>IF(AND(Tabelle1!B39&lt;&gt;"",Tabelle1!U39&lt;&gt;""),"Diverse : ","")</f>
        <v/>
      </c>
      <c r="E836" s="52" t="str">
        <f>IF(AND(Tabelle1!B39&lt;&gt;"",Tabelle1!U39&lt;&gt;""),Tabelle1!U39,"")</f>
        <v/>
      </c>
      <c r="F836" s="41"/>
      <c r="G836" s="65"/>
    </row>
    <row r="837" spans="1:7" ht="17.100000000000001" hidden="1" customHeight="1">
      <c r="A837" s="41"/>
      <c r="B837" s="41"/>
      <c r="C837" s="41"/>
      <c r="D837" s="41"/>
      <c r="E837" s="41"/>
      <c r="F837" s="41"/>
      <c r="G837" s="65"/>
    </row>
    <row r="838" spans="1:7" ht="17.100000000000001" hidden="1" customHeight="1">
      <c r="A838" s="41"/>
      <c r="B838" s="41"/>
      <c r="C838" s="41"/>
      <c r="D838" s="41"/>
      <c r="E838" s="41"/>
      <c r="F838" s="41"/>
      <c r="G838" s="65"/>
    </row>
    <row r="839" spans="1:7" ht="17.100000000000001" hidden="1" customHeight="1">
      <c r="A839" s="41"/>
      <c r="B839" s="41"/>
      <c r="C839" s="41"/>
      <c r="D839" s="40"/>
      <c r="E839" s="41"/>
      <c r="F839" s="41"/>
      <c r="G839" s="65"/>
    </row>
    <row r="840" spans="1:7" ht="17.100000000000001" hidden="1" customHeight="1">
      <c r="A840" s="41"/>
      <c r="B840" s="41"/>
      <c r="C840" s="41"/>
      <c r="D840" s="40"/>
      <c r="E840" s="41"/>
      <c r="F840" s="41"/>
      <c r="G840" s="65"/>
    </row>
    <row r="841" spans="1:7" ht="17.100000000000001" hidden="1" customHeight="1">
      <c r="A841" s="40"/>
      <c r="B841" s="41"/>
      <c r="C841" s="41"/>
      <c r="D841" s="58" t="str">
        <f>IF(AND(Tabelle1!B39&lt;0.44,Tabelle1!Q39=TRUE),"SANDWICH   KALTE   KÜCHE    FRÜH  ABHOLEN !!!","")</f>
        <v/>
      </c>
      <c r="E841" s="41"/>
      <c r="F841" s="41"/>
      <c r="G841" s="65"/>
    </row>
    <row r="842" spans="1:7" ht="17.100000000000001" hidden="1" customHeight="1">
      <c r="A842" s="41"/>
      <c r="B842" s="41"/>
      <c r="C842" s="41"/>
      <c r="D842" s="46"/>
      <c r="E842" s="41"/>
      <c r="F842" s="41"/>
      <c r="G842" s="65"/>
    </row>
    <row r="843" spans="1:7" ht="17.100000000000001" hidden="1" customHeight="1">
      <c r="A843" s="41"/>
      <c r="B843" s="41"/>
      <c r="C843" s="41"/>
      <c r="D843" s="40"/>
      <c r="E843" s="41"/>
      <c r="F843" s="41"/>
      <c r="G843" s="65"/>
    </row>
    <row r="844" spans="1:7" ht="17.100000000000001" hidden="1" customHeight="1">
      <c r="A844" s="41"/>
      <c r="B844" s="41"/>
      <c r="C844" s="41"/>
      <c r="D844" s="40"/>
      <c r="E844" s="41"/>
      <c r="F844" s="41"/>
      <c r="G844" s="65"/>
    </row>
    <row r="845" spans="1:7" ht="17.100000000000001" hidden="1" customHeight="1">
      <c r="A845" s="41"/>
      <c r="B845" s="41"/>
      <c r="C845" s="41"/>
      <c r="D845" s="58" t="str">
        <f>IF(AND(Tabelle1!B39&gt;=0.44,Tabelle1!Q39=TRUE),"Kaltes  lunch um 10h30  im Catering  abholen !","")</f>
        <v/>
      </c>
      <c r="E845" s="41"/>
      <c r="F845" s="41"/>
      <c r="G845" s="65"/>
    </row>
    <row r="846" spans="1:7" ht="17.100000000000001" hidden="1" customHeight="1">
      <c r="A846" s="41"/>
      <c r="B846" s="41"/>
      <c r="C846" s="41"/>
      <c r="D846" s="46"/>
      <c r="E846" s="41"/>
      <c r="F846" s="41"/>
      <c r="G846" s="65"/>
    </row>
    <row r="847" spans="1:7" ht="17.100000000000001" hidden="1" customHeight="1">
      <c r="A847" s="41"/>
      <c r="B847" s="41"/>
      <c r="C847" s="41"/>
      <c r="D847" s="40"/>
      <c r="E847" s="41"/>
      <c r="F847" s="41"/>
      <c r="G847" s="65"/>
    </row>
    <row r="848" spans="1:7" ht="17.100000000000001" hidden="1" customHeight="1">
      <c r="A848" s="41"/>
      <c r="B848" s="41"/>
      <c r="C848" s="41"/>
      <c r="D848" s="40"/>
      <c r="E848" s="41"/>
      <c r="F848" s="41"/>
      <c r="G848" s="65"/>
    </row>
    <row r="849" spans="1:7" ht="17.100000000000001" hidden="1" customHeight="1">
      <c r="A849" s="41"/>
      <c r="B849" s="41"/>
      <c r="C849" s="41"/>
      <c r="D849" s="58" t="str">
        <f>IF(Tabelle1!R39&lt;&gt;"","Warmes  lunch um  "&amp;HOUR(Tabelle1!R39)&amp; "h"&amp; IF(MINUTE(Tabelle1!R39)&gt;0,MINUTE(Tabelle1!R39),"")  &amp;  "  in  die  Warme Küche !","")</f>
        <v/>
      </c>
      <c r="E849" s="41"/>
      <c r="F849" s="41"/>
      <c r="G849" s="65"/>
    </row>
    <row r="850" spans="1:7" ht="17.100000000000001" hidden="1" customHeight="1">
      <c r="A850" s="41"/>
      <c r="B850" s="41"/>
      <c r="C850" s="41"/>
      <c r="D850" s="46"/>
      <c r="E850" s="41"/>
      <c r="F850" s="41"/>
      <c r="G850" s="65"/>
    </row>
    <row r="851" spans="1:7" ht="17.100000000000001" hidden="1" customHeight="1">
      <c r="A851" s="41"/>
      <c r="B851" s="41"/>
      <c r="C851" s="41"/>
      <c r="D851" s="40"/>
      <c r="E851" s="41"/>
      <c r="F851" s="41"/>
      <c r="G851" s="65"/>
    </row>
    <row r="852" spans="1:7" ht="17.100000000000001" hidden="1" customHeight="1">
      <c r="A852" s="40"/>
      <c r="B852" s="40"/>
      <c r="C852" s="40"/>
      <c r="D852" s="40"/>
      <c r="E852" s="40"/>
      <c r="F852" s="40"/>
      <c r="G852" s="65"/>
    </row>
    <row r="853" spans="1:7" ht="17.100000000000001" hidden="1" customHeight="1">
      <c r="A853" s="40"/>
      <c r="B853" s="40"/>
      <c r="C853" s="40"/>
      <c r="D853" s="58" t="str">
        <f>IF(Tabelle1!S39=TRUE,"Kalte  ware  um  9h00  Küche Dir. !","")</f>
        <v/>
      </c>
      <c r="E853" s="40"/>
      <c r="F853" s="40"/>
      <c r="G853" s="65"/>
    </row>
    <row r="854" spans="1:7" ht="17.100000000000001" hidden="1" customHeight="1">
      <c r="A854" s="40"/>
      <c r="B854" s="40"/>
      <c r="C854" s="40"/>
      <c r="D854" s="46"/>
      <c r="E854" s="40"/>
      <c r="F854" s="40"/>
      <c r="G854" s="65"/>
    </row>
    <row r="855" spans="1:7" ht="17.100000000000001" hidden="1" customHeight="1">
      <c r="A855" s="40"/>
      <c r="B855" s="40"/>
      <c r="C855" s="40"/>
      <c r="D855" s="40"/>
      <c r="E855" s="40"/>
      <c r="F855" s="40"/>
      <c r="G855" s="65"/>
    </row>
    <row r="856" spans="1:7" ht="17.100000000000001" hidden="1" customHeight="1">
      <c r="A856" s="40"/>
      <c r="B856" s="40"/>
      <c r="C856" s="40"/>
      <c r="D856" s="40"/>
      <c r="E856" s="40"/>
      <c r="F856" s="40"/>
      <c r="G856" s="65"/>
    </row>
    <row r="857" spans="1:7" ht="17.100000000000001" hidden="1" customHeight="1">
      <c r="A857" s="40"/>
      <c r="B857" s="40"/>
      <c r="C857" s="40"/>
      <c r="D857" s="58" t="str">
        <f>IF(Tabelle1!T39&lt;&gt;"","Warmes  lunch um  "&amp;HOUR(Tabelle1!T39)&amp; "h"&amp; IF(MINUTE(Tabelle1!T39)&gt;0,MINUTE(Tabelle1!T39),"")  &amp; "  Küche Dir. !","")</f>
        <v/>
      </c>
      <c r="E857" s="40"/>
      <c r="F857" s="40"/>
      <c r="G857" s="65"/>
    </row>
    <row r="858" spans="1:7" ht="17.100000000000001" hidden="1" customHeight="1">
      <c r="A858" s="40"/>
      <c r="B858" s="40"/>
      <c r="C858" s="40"/>
      <c r="D858" s="40"/>
      <c r="E858" s="40"/>
      <c r="F858" s="40"/>
      <c r="G858" s="65"/>
    </row>
    <row r="859" spans="1:7" ht="17.100000000000001" hidden="1" customHeight="1">
      <c r="A859" s="40"/>
      <c r="B859" s="40"/>
      <c r="C859" s="40"/>
      <c r="D859" s="40"/>
      <c r="E859" s="40"/>
      <c r="F859" s="40"/>
      <c r="G859" s="65"/>
    </row>
    <row r="860" spans="1:7" ht="17.100000000000001" hidden="1" customHeight="1">
      <c r="A860" s="40"/>
      <c r="B860" s="40"/>
      <c r="C860" s="40"/>
      <c r="D860" s="40"/>
      <c r="E860" s="40"/>
      <c r="F860" s="40"/>
      <c r="G860" s="65"/>
    </row>
    <row r="861" spans="1:7" ht="17.100000000000001" hidden="1" customHeight="1">
      <c r="A861" s="40"/>
      <c r="B861" s="40"/>
      <c r="C861" s="40"/>
      <c r="D861" s="40"/>
      <c r="E861" s="40"/>
      <c r="F861" s="40"/>
      <c r="G861" s="65"/>
    </row>
    <row r="862" spans="1:7" ht="17.100000000000001" hidden="1" customHeight="1">
      <c r="A862" s="40"/>
      <c r="B862" s="40"/>
      <c r="C862" s="40"/>
      <c r="D862" s="40"/>
      <c r="E862" s="40"/>
      <c r="F862" s="40"/>
      <c r="G862" s="65"/>
    </row>
    <row r="863" spans="1:7" ht="17.100000000000001" hidden="1" customHeight="1">
      <c r="A863" s="40"/>
      <c r="B863" s="40"/>
      <c r="C863" s="40"/>
      <c r="D863" s="40"/>
      <c r="E863" s="40"/>
      <c r="F863" s="40"/>
      <c r="G863" s="65"/>
    </row>
    <row r="864" spans="1:7" ht="17.100000000000001" hidden="1" customHeight="1">
      <c r="A864" s="40"/>
      <c r="B864" s="40"/>
      <c r="C864" s="40"/>
      <c r="D864" s="40"/>
      <c r="E864" s="40"/>
      <c r="F864" s="40"/>
      <c r="G864" s="65"/>
    </row>
    <row r="865" spans="1:7" ht="17.100000000000001" hidden="1" customHeight="1">
      <c r="A865" s="37"/>
      <c r="B865" s="40"/>
      <c r="C865" s="40"/>
      <c r="D865" s="40"/>
      <c r="E865" s="40"/>
      <c r="F865" s="40"/>
      <c r="G865" s="65"/>
    </row>
    <row r="866" spans="1:7" ht="17.100000000000001" hidden="1" customHeight="1">
      <c r="A866" s="44"/>
      <c r="B866" s="51" t="str">
        <f>IF(Tabelle1!B41&lt;&gt;0,IF(Tabelle1!D41&gt;0,Tabelle1!D41,"WO ?? "),"")</f>
        <v/>
      </c>
      <c r="C866" s="42"/>
      <c r="D866" s="41"/>
      <c r="E866" s="45"/>
      <c r="F866" s="43"/>
      <c r="G866" s="65" t="str">
        <f>IF(AND(B866="",B868="",F868="",C870="",E870="",B873="",D873="",B876="",C876="",D876="",E876="",B877="",C877="",D877="",E877="",B880="",C880="",E880="",F880="",B881="",C881="",E881="",F881="",B884="",E884="",D889="",D893="",D897="",D901="",D905=""),"X","")</f>
        <v>X</v>
      </c>
    </row>
    <row r="867" spans="1:7" ht="17.100000000000001" hidden="1" customHeight="1">
      <c r="A867" s="41"/>
      <c r="B867" s="51"/>
      <c r="C867" s="41"/>
      <c r="D867" s="41"/>
      <c r="E867" s="41"/>
      <c r="F867" s="41"/>
      <c r="G867" s="65"/>
    </row>
    <row r="868" spans="1:7" ht="17.100000000000001" hidden="1" customHeight="1">
      <c r="A868" s="45" t="str">
        <f>IF(AND(Tabelle1!B41&gt;0,Tabelle1!E41&gt;0),"Name :"," ")</f>
        <v xml:space="preserve"> </v>
      </c>
      <c r="B868" s="52" t="str">
        <f>IF(AND(Tabelle1!B41&gt;0,Tabelle1!E41&gt;0),Tabelle1!E41,IF(NOT(ISBLANK(Tabelle1!B41)),"WER ??",""))</f>
        <v/>
      </c>
      <c r="C868" s="41"/>
      <c r="D868" s="41"/>
      <c r="E868" s="45" t="str">
        <f>IF(AND(Tabelle1!B41&gt;0,Tabelle1!V41&gt;0),"PX :"," ")</f>
        <v xml:space="preserve"> </v>
      </c>
      <c r="F868" s="54" t="str">
        <f>IF(AND(Tabelle1!B41&gt;0,Tabelle1!V41&gt;0),Tabelle1!V41,"")</f>
        <v/>
      </c>
      <c r="G868" s="65"/>
    </row>
    <row r="869" spans="1:7" ht="17.100000000000001" hidden="1" customHeight="1">
      <c r="A869" s="41"/>
      <c r="B869" s="51"/>
      <c r="C869" s="41"/>
      <c r="D869" s="41"/>
      <c r="E869" s="41"/>
      <c r="F869" s="41"/>
      <c r="G869" s="65"/>
    </row>
    <row r="870" spans="1:7" ht="17.100000000000001" hidden="1" customHeight="1">
      <c r="A870" s="41"/>
      <c r="B870" s="45" t="str">
        <f>IF(Tabelle1!B41&lt;&gt;0,"Von : "," ")</f>
        <v xml:space="preserve"> </v>
      </c>
      <c r="C870" s="55" t="str">
        <f>IF(Tabelle1!B41&lt;&gt;0,Tabelle1!B41,"")</f>
        <v/>
      </c>
      <c r="D870" s="45" t="str">
        <f>IF(Tabelle1!B41&lt;&gt;0,"BIS : ","")</f>
        <v/>
      </c>
      <c r="E870" s="55" t="str">
        <f>IF(Tabelle1!B41&lt;&gt;0,IF(Tabelle1!C41&gt;0,Tabelle1!C41,"WANN ?? "),"")</f>
        <v/>
      </c>
      <c r="F870" s="41"/>
      <c r="G870" s="65"/>
    </row>
    <row r="871" spans="1:7" ht="17.100000000000001" hidden="1" customHeight="1">
      <c r="A871" s="41"/>
      <c r="B871" s="41"/>
      <c r="C871" s="41"/>
      <c r="D871" s="41"/>
      <c r="E871" s="41"/>
      <c r="F871" s="41"/>
      <c r="G871" s="65"/>
    </row>
    <row r="872" spans="1:7" ht="17.100000000000001" hidden="1" customHeight="1">
      <c r="A872" s="40"/>
      <c r="B872" s="40"/>
      <c r="C872" s="40"/>
      <c r="D872" s="40"/>
      <c r="E872" s="40"/>
      <c r="F872" s="40"/>
      <c r="G872" s="65"/>
    </row>
    <row r="873" spans="1:7" ht="17.100000000000001" hidden="1" customHeight="1">
      <c r="A873" s="45" t="str">
        <f>IF(Tabelle1!F41&lt;&gt;"nesp",IF(Tabelle1!F41&lt;&gt;"","Kaffee : ",""),IF(ISTEXT(Tabelle1!F41),"Nespresso"," "))</f>
        <v/>
      </c>
      <c r="B873" s="52" t="str">
        <f>IF(AND(Tabelle1!B41&gt;0,Tabelle1!F41&lt;&gt;"nesp"),IF(Tabelle1!F41&lt;&gt;0,Tabelle1!F41," "),"")</f>
        <v/>
      </c>
      <c r="C873" s="45" t="str">
        <f>IF(Tabelle1!G41&gt;0,"Tee : "," ")</f>
        <v xml:space="preserve"> </v>
      </c>
      <c r="D873" s="54" t="str">
        <f>IF(Tabelle1!B41&gt;0,IF(Tabelle1!G41&gt;0,Tabelle1!G41,""),"")</f>
        <v/>
      </c>
      <c r="E873" s="45"/>
      <c r="F873" s="52"/>
      <c r="G873" s="65"/>
    </row>
    <row r="874" spans="1:7" ht="17.100000000000001" hidden="1" customHeight="1">
      <c r="A874" s="41"/>
      <c r="B874" s="41"/>
      <c r="C874" s="41"/>
      <c r="D874" s="41"/>
      <c r="E874" s="41"/>
      <c r="F874" s="41"/>
      <c r="G874" s="65"/>
    </row>
    <row r="875" spans="1:7" ht="17.100000000000001" hidden="1" customHeight="1">
      <c r="A875" s="40"/>
      <c r="B875" s="40"/>
      <c r="C875" s="40"/>
      <c r="D875" s="40"/>
      <c r="E875" s="40"/>
      <c r="F875" s="40"/>
      <c r="G875" s="65"/>
    </row>
    <row r="876" spans="1:7" ht="17.100000000000001" hidden="1" customHeight="1">
      <c r="A876" s="45" t="str">
        <f>IF(OR(Tabelle1!H41&gt;0,Tabelle1!I41&gt;0,Tabelle1!J41&gt;0,Tabelle1!K41&gt;0,Tabelle1!H42&gt;0,Tabelle1!I42&gt;0,Tabelle1!J42&gt;0,Tabelle1!K42&gt;0),"Getränke :","")</f>
        <v/>
      </c>
      <c r="B876" s="57" t="str">
        <f>IF(Tabelle1!B41&lt;&gt;0,IF(Tabelle1!H41&gt;0,Tabelle1!H41,""),"")</f>
        <v/>
      </c>
      <c r="C876" s="56" t="str">
        <f>IF(Tabelle1!B41&lt;&gt;0,IF(Tabelle1!I41&gt;0,IF(Tabelle1!I41="DIV","",Tabelle1!I41),""),"")</f>
        <v/>
      </c>
      <c r="D876" s="57" t="str">
        <f>IF(Tabelle1!B41&lt;&gt;0,IF(Tabelle1!J41&gt;0,Tabelle1!J41,""),"")</f>
        <v/>
      </c>
      <c r="E876" s="56" t="str">
        <f>IF(Tabelle1!B41&lt;&gt;0,IF(Tabelle1!K41&gt;0,IF(Tabelle1!K41="DIV","",Tabelle1!K41),""),"")</f>
        <v/>
      </c>
      <c r="F876" s="41"/>
      <c r="G876" s="65"/>
    </row>
    <row r="877" spans="1:7" ht="17.100000000000001" hidden="1" customHeight="1">
      <c r="A877" s="41"/>
      <c r="B877" s="57" t="str">
        <f>IF(Tabelle1!B41&lt;&gt;0,IF(Tabelle1!H42&gt;0,Tabelle1!H42,""),"")</f>
        <v/>
      </c>
      <c r="C877" s="56" t="str">
        <f>IF(Tabelle1!B41&lt;&gt;0,IF(Tabelle1!I42&gt;0,IF(Tabelle1!I42="DIV","",Tabelle1!I42),""),"")</f>
        <v/>
      </c>
      <c r="D877" s="57" t="str">
        <f>IF(Tabelle1!B41&lt;&gt;0,IF(Tabelle1!J42&gt;0,Tabelle1!J42,""),"")</f>
        <v/>
      </c>
      <c r="E877" s="56" t="str">
        <f>IF(Tabelle1!B41&lt;&gt;0,IF(Tabelle1!K42&gt;0,IF(Tabelle1!K42="DIV","",Tabelle1!K42),""),"")</f>
        <v/>
      </c>
      <c r="F877" s="41"/>
      <c r="G877" s="65"/>
    </row>
    <row r="878" spans="1:7" ht="17.100000000000001" hidden="1" customHeight="1">
      <c r="A878" s="41"/>
      <c r="B878" s="41"/>
      <c r="C878" s="41"/>
      <c r="D878" s="41"/>
      <c r="E878" s="41"/>
      <c r="F878" s="41"/>
      <c r="G878" s="65"/>
    </row>
    <row r="879" spans="1:7" ht="17.100000000000001" hidden="1" customHeight="1">
      <c r="A879" s="40"/>
      <c r="B879" s="40"/>
      <c r="C879" s="40"/>
      <c r="D879" s="40"/>
      <c r="E879" s="40"/>
      <c r="F879" s="40"/>
      <c r="G879" s="65"/>
    </row>
    <row r="880" spans="1:7" ht="17.100000000000001" hidden="1" customHeight="1">
      <c r="A880" s="45" t="str">
        <f>IF(OR(Tabelle1!L41&gt;0,Tabelle1!M41&gt;0,Tabelle1!N41&gt;0,Tabelle1!O41&gt;0,Tabelle1!L42&gt;0,Tabelle1!M42&gt;0,Tabelle1!N42&gt;0,Tabelle1!O42&gt;0),"Backware : ","")</f>
        <v/>
      </c>
      <c r="B880" s="52" t="str">
        <f>IF(Tabelle1!B41&lt;&gt;0,IF(Tabelle1!L41&gt;0,Tabelle1!L41,""),"")</f>
        <v/>
      </c>
      <c r="C880" s="52" t="str">
        <f>IF(AND(Tabelle1!B41&lt;&gt;0,Tabelle1!M41&gt;0),Tabelle1!M41,"")</f>
        <v/>
      </c>
      <c r="D880" s="52"/>
      <c r="E880" s="52" t="str">
        <f>IF(Tabelle1!B41&lt;&gt;0,IF(Tabelle1!N41&gt;0,Tabelle1!N41,""),"")</f>
        <v/>
      </c>
      <c r="F880" s="52" t="str">
        <f>IF(AND(Tabelle1!B41&lt;&gt;0,Tabelle1!O41&gt;0),Tabelle1!O41,"")</f>
        <v/>
      </c>
      <c r="G880" s="65"/>
    </row>
    <row r="881" spans="1:7" ht="17.100000000000001" hidden="1" customHeight="1">
      <c r="A881" s="41"/>
      <c r="B881" s="52" t="str">
        <f>IF(Tabelle1!B41&lt;&gt;0,IF(Tabelle1!L42&gt;0,Tabelle1!L42,""),"")</f>
        <v/>
      </c>
      <c r="C881" s="54" t="str">
        <f>IF(AND(Tabelle1!B41&lt;&gt;0,Tabelle1!M42&gt;0),Tabelle1!M42,"")</f>
        <v/>
      </c>
      <c r="D881" s="52"/>
      <c r="E881" s="52" t="str">
        <f>IF(Tabelle1!B41&lt;&gt;0,IF(Tabelle1!N42&gt;0,Tabelle1!N42,""),"")</f>
        <v/>
      </c>
      <c r="F881" s="52" t="str">
        <f>IF(AND(Tabelle1!B41&lt;&gt;0,Tabelle1!O42&gt;0),Tabelle1!O42,"")</f>
        <v/>
      </c>
      <c r="G881" s="65"/>
    </row>
    <row r="882" spans="1:7" ht="17.100000000000001" hidden="1" customHeight="1">
      <c r="A882" s="41"/>
      <c r="B882" s="41"/>
      <c r="C882" s="41"/>
      <c r="D882" s="41"/>
      <c r="E882" s="41"/>
      <c r="F882" s="41"/>
      <c r="G882" s="65"/>
    </row>
    <row r="883" spans="1:7" ht="17.100000000000001" hidden="1" customHeight="1">
      <c r="A883" s="40"/>
      <c r="B883" s="40"/>
      <c r="C883" s="40"/>
      <c r="D883" s="40"/>
      <c r="E883" s="40"/>
      <c r="F883" s="40"/>
      <c r="G883" s="65"/>
    </row>
    <row r="884" spans="1:7" ht="17.100000000000001" hidden="1" customHeight="1">
      <c r="A884" s="45" t="str">
        <f>IF(Tabelle1!P41=TRUE,"Früchte : ","")</f>
        <v/>
      </c>
      <c r="B884" s="52" t="str">
        <f>IF(Tabelle1!P41=TRUE,"C.a. " &amp; ROUNDUP(Tabelle1!V41*1.5,0),"")</f>
        <v/>
      </c>
      <c r="C884" s="41"/>
      <c r="D884" s="45" t="str">
        <f>IF(AND(Tabelle1!B41&lt;&gt;"",Tabelle1!U41&lt;&gt;""),"Diverse : ","")</f>
        <v/>
      </c>
      <c r="E884" s="52" t="str">
        <f>IF(AND(Tabelle1!B41&lt;&gt;"",Tabelle1!U41&lt;&gt;""),Tabelle1!U41,"")</f>
        <v/>
      </c>
      <c r="F884" s="41"/>
      <c r="G884" s="65"/>
    </row>
    <row r="885" spans="1:7" ht="17.100000000000001" hidden="1" customHeight="1">
      <c r="A885" s="41"/>
      <c r="B885" s="41"/>
      <c r="C885" s="41"/>
      <c r="D885" s="41"/>
      <c r="E885" s="41"/>
      <c r="F885" s="41"/>
      <c r="G885" s="65"/>
    </row>
    <row r="886" spans="1:7" ht="17.100000000000001" hidden="1" customHeight="1">
      <c r="A886" s="41"/>
      <c r="B886" s="41"/>
      <c r="C886" s="41"/>
      <c r="D886" s="41"/>
      <c r="E886" s="41"/>
      <c r="F886" s="41"/>
      <c r="G886" s="65"/>
    </row>
    <row r="887" spans="1:7" ht="17.100000000000001" hidden="1" customHeight="1">
      <c r="A887" s="41"/>
      <c r="B887" s="41"/>
      <c r="C887" s="41"/>
      <c r="D887" s="40"/>
      <c r="E887" s="41"/>
      <c r="F887" s="41"/>
      <c r="G887" s="65"/>
    </row>
    <row r="888" spans="1:7" ht="17.100000000000001" hidden="1" customHeight="1">
      <c r="A888" s="41"/>
      <c r="B888" s="41"/>
      <c r="C888" s="41"/>
      <c r="D888" s="40"/>
      <c r="E888" s="41"/>
      <c r="F888" s="41"/>
      <c r="G888" s="65"/>
    </row>
    <row r="889" spans="1:7" ht="17.100000000000001" hidden="1" customHeight="1">
      <c r="A889" s="40"/>
      <c r="B889" s="41"/>
      <c r="C889" s="41"/>
      <c r="D889" s="58" t="str">
        <f>IF(AND(Tabelle1!B41&lt;0.44,Tabelle1!Q41=TRUE),"SANDWICH   KALTE   KÜCHE    FRÜH  ABHOLEN !!!","")</f>
        <v/>
      </c>
      <c r="E889" s="41"/>
      <c r="F889" s="41"/>
      <c r="G889" s="65"/>
    </row>
    <row r="890" spans="1:7" ht="17.100000000000001" hidden="1" customHeight="1">
      <c r="A890" s="41"/>
      <c r="B890" s="41"/>
      <c r="C890" s="41"/>
      <c r="D890" s="46"/>
      <c r="E890" s="41"/>
      <c r="F890" s="41"/>
      <c r="G890" s="65"/>
    </row>
    <row r="891" spans="1:7" ht="17.100000000000001" hidden="1" customHeight="1">
      <c r="A891" s="41"/>
      <c r="B891" s="41"/>
      <c r="C891" s="41"/>
      <c r="D891" s="40"/>
      <c r="E891" s="41"/>
      <c r="F891" s="41"/>
      <c r="G891" s="65"/>
    </row>
    <row r="892" spans="1:7" ht="17.100000000000001" hidden="1" customHeight="1">
      <c r="A892" s="41"/>
      <c r="B892" s="41"/>
      <c r="C892" s="41"/>
      <c r="D892" s="40"/>
      <c r="E892" s="41"/>
      <c r="F892" s="41"/>
      <c r="G892" s="65"/>
    </row>
    <row r="893" spans="1:7" ht="17.100000000000001" hidden="1" customHeight="1">
      <c r="A893" s="41"/>
      <c r="B893" s="41"/>
      <c r="C893" s="41"/>
      <c r="D893" s="58" t="str">
        <f>IF(AND(Tabelle1!B41&gt;=0.44,Tabelle1!Q41=TRUE),"Kaltes  lunch um 10h30  im Catering  abholen !","")</f>
        <v/>
      </c>
      <c r="E893" s="41"/>
      <c r="F893" s="41"/>
      <c r="G893" s="65"/>
    </row>
    <row r="894" spans="1:7" ht="17.100000000000001" hidden="1" customHeight="1">
      <c r="A894" s="41"/>
      <c r="B894" s="41"/>
      <c r="C894" s="41"/>
      <c r="D894" s="46"/>
      <c r="E894" s="41"/>
      <c r="F894" s="41"/>
      <c r="G894" s="65"/>
    </row>
    <row r="895" spans="1:7" ht="17.100000000000001" hidden="1" customHeight="1">
      <c r="A895" s="41"/>
      <c r="B895" s="41"/>
      <c r="C895" s="41"/>
      <c r="D895" s="40"/>
      <c r="E895" s="41"/>
      <c r="F895" s="41"/>
      <c r="G895" s="65"/>
    </row>
    <row r="896" spans="1:7" ht="17.100000000000001" hidden="1" customHeight="1">
      <c r="A896" s="41"/>
      <c r="B896" s="41"/>
      <c r="C896" s="41"/>
      <c r="D896" s="40"/>
      <c r="E896" s="41"/>
      <c r="F896" s="41"/>
      <c r="G896" s="65"/>
    </row>
    <row r="897" spans="1:7" ht="17.100000000000001" hidden="1" customHeight="1">
      <c r="A897" s="41"/>
      <c r="B897" s="41"/>
      <c r="C897" s="41"/>
      <c r="D897" s="58" t="str">
        <f>IF(Tabelle1!R41&lt;&gt;"","Warmes  lunch um  "&amp;HOUR(Tabelle1!R41)&amp; "h"&amp; IF(MINUTE(Tabelle1!R41)&gt;0,MINUTE(Tabelle1!R41),"")  &amp;  "  in  die  Warme Küche !","")</f>
        <v/>
      </c>
      <c r="E897" s="41"/>
      <c r="F897" s="41"/>
      <c r="G897" s="65"/>
    </row>
    <row r="898" spans="1:7" ht="17.100000000000001" hidden="1" customHeight="1">
      <c r="A898" s="41"/>
      <c r="B898" s="41"/>
      <c r="C898" s="41"/>
      <c r="D898" s="46"/>
      <c r="E898" s="41"/>
      <c r="F898" s="41"/>
      <c r="G898" s="65"/>
    </row>
    <row r="899" spans="1:7" ht="17.100000000000001" hidden="1" customHeight="1">
      <c r="A899" s="41"/>
      <c r="B899" s="41"/>
      <c r="C899" s="41"/>
      <c r="D899" s="40"/>
      <c r="E899" s="41"/>
      <c r="F899" s="41"/>
      <c r="G899" s="65"/>
    </row>
    <row r="900" spans="1:7" ht="17.100000000000001" hidden="1" customHeight="1">
      <c r="A900" s="40"/>
      <c r="B900" s="40"/>
      <c r="C900" s="40"/>
      <c r="D900" s="40"/>
      <c r="E900" s="40"/>
      <c r="F900" s="40"/>
      <c r="G900" s="65"/>
    </row>
    <row r="901" spans="1:7" ht="17.100000000000001" hidden="1" customHeight="1">
      <c r="A901" s="40"/>
      <c r="B901" s="40"/>
      <c r="C901" s="40"/>
      <c r="D901" s="58" t="str">
        <f>IF(Tabelle1!S41=TRUE,"Kalte  ware  um  9h00  Küche Dir. !","")</f>
        <v/>
      </c>
      <c r="E901" s="40"/>
      <c r="F901" s="40"/>
      <c r="G901" s="65"/>
    </row>
    <row r="902" spans="1:7" ht="17.100000000000001" hidden="1" customHeight="1">
      <c r="A902" s="40"/>
      <c r="B902" s="40"/>
      <c r="C902" s="40"/>
      <c r="D902" s="46"/>
      <c r="E902" s="40"/>
      <c r="F902" s="40"/>
      <c r="G902" s="65"/>
    </row>
    <row r="903" spans="1:7" ht="17.100000000000001" hidden="1" customHeight="1">
      <c r="A903" s="40"/>
      <c r="B903" s="40"/>
      <c r="C903" s="40"/>
      <c r="D903" s="40"/>
      <c r="E903" s="40"/>
      <c r="F903" s="40"/>
      <c r="G903" s="65"/>
    </row>
    <row r="904" spans="1:7" ht="17.100000000000001" hidden="1" customHeight="1">
      <c r="A904" s="40"/>
      <c r="B904" s="40"/>
      <c r="C904" s="40"/>
      <c r="D904" s="40"/>
      <c r="E904" s="40"/>
      <c r="F904" s="40"/>
      <c r="G904" s="65"/>
    </row>
    <row r="905" spans="1:7" ht="17.100000000000001" hidden="1" customHeight="1">
      <c r="A905" s="40"/>
      <c r="B905" s="40"/>
      <c r="C905" s="40"/>
      <c r="D905" s="58" t="str">
        <f>IF(Tabelle1!T41&lt;&gt;"","Warmes  lunch um  "&amp;HOUR(Tabelle1!T41)&amp; "h"&amp; IF(MINUTE(Tabelle1!T41)&gt;0,MINUTE(Tabelle1!T41),"")  &amp; "  Küche Dir. !","")</f>
        <v/>
      </c>
      <c r="E905" s="40"/>
      <c r="F905" s="40"/>
      <c r="G905" s="65"/>
    </row>
    <row r="906" spans="1:7" ht="17.100000000000001" hidden="1" customHeight="1">
      <c r="A906" s="40"/>
      <c r="B906" s="40"/>
      <c r="C906" s="40"/>
      <c r="D906" s="40"/>
      <c r="E906" s="40"/>
      <c r="F906" s="40"/>
      <c r="G906" s="65"/>
    </row>
    <row r="907" spans="1:7" ht="17.100000000000001" hidden="1" customHeight="1">
      <c r="A907" s="40"/>
      <c r="B907" s="40"/>
      <c r="C907" s="40"/>
      <c r="D907" s="40"/>
      <c r="E907" s="40"/>
      <c r="F907" s="40"/>
      <c r="G907" s="65"/>
    </row>
    <row r="908" spans="1:7" ht="17.100000000000001" hidden="1" customHeight="1">
      <c r="A908" s="40"/>
      <c r="B908" s="40"/>
      <c r="C908" s="40"/>
      <c r="D908" s="40"/>
      <c r="E908" s="40"/>
      <c r="F908" s="40"/>
      <c r="G908" s="65"/>
    </row>
    <row r="909" spans="1:7" ht="17.100000000000001" hidden="1" customHeight="1">
      <c r="A909" s="40"/>
      <c r="B909" s="40"/>
      <c r="C909" s="40"/>
      <c r="D909" s="40"/>
      <c r="E909" s="40"/>
      <c r="F909" s="40"/>
      <c r="G909" s="65"/>
    </row>
    <row r="910" spans="1:7" ht="17.100000000000001" hidden="1" customHeight="1">
      <c r="A910" s="40"/>
      <c r="B910" s="40"/>
      <c r="C910" s="40"/>
      <c r="D910" s="40"/>
      <c r="E910" s="40"/>
      <c r="F910" s="40"/>
      <c r="G910" s="65"/>
    </row>
    <row r="911" spans="1:7" ht="17.100000000000001" hidden="1" customHeight="1">
      <c r="A911" s="40"/>
      <c r="B911" s="40"/>
      <c r="C911" s="40"/>
      <c r="D911" s="40"/>
      <c r="E911" s="40"/>
      <c r="F911" s="40"/>
      <c r="G911" s="65"/>
    </row>
    <row r="912" spans="1:7" ht="17.100000000000001" hidden="1" customHeight="1">
      <c r="A912" s="40"/>
      <c r="B912" s="40"/>
      <c r="C912" s="40"/>
      <c r="D912" s="40"/>
      <c r="E912" s="40"/>
      <c r="F912" s="40"/>
      <c r="G912" s="65"/>
    </row>
    <row r="913" spans="1:7" ht="17.100000000000001" hidden="1" customHeight="1">
      <c r="A913" s="37"/>
      <c r="B913" s="40"/>
      <c r="C913" s="40"/>
      <c r="D913" s="40"/>
      <c r="E913" s="40"/>
      <c r="F913" s="40"/>
      <c r="G913" s="65"/>
    </row>
    <row r="914" spans="1:7" ht="17.100000000000001" hidden="1" customHeight="1">
      <c r="A914" s="44"/>
      <c r="B914" s="51" t="str">
        <f>IF(Tabelle1!B43&lt;&gt;0,IF(Tabelle1!D43&gt;0,Tabelle1!D43,"WO ?? "),"")</f>
        <v/>
      </c>
      <c r="C914" s="42"/>
      <c r="D914" s="41"/>
      <c r="E914" s="45"/>
      <c r="F914" s="43"/>
      <c r="G914" s="65" t="str">
        <f>IF(AND(B914="",B916="",F916="",C918="",E918="",B921="",D921="",B924="",C924="",D924="",E924="",B925="",C925="",D925="",E925="",B928="",C928="",E928="",F928="",B929="",C929="",E929="",F929="",B932="",E932="",D937="",D941="",D945="",D949="",D953=""),"X","")</f>
        <v>X</v>
      </c>
    </row>
    <row r="915" spans="1:7" ht="17.100000000000001" hidden="1" customHeight="1">
      <c r="A915" s="41"/>
      <c r="B915" s="51"/>
      <c r="C915" s="41"/>
      <c r="D915" s="41"/>
      <c r="E915" s="41"/>
      <c r="F915" s="41"/>
      <c r="G915" s="65"/>
    </row>
    <row r="916" spans="1:7" ht="17.100000000000001" hidden="1" customHeight="1">
      <c r="A916" s="45" t="str">
        <f>IF(AND(Tabelle1!B43&gt;0,Tabelle1!E43&gt;0),"Name :"," ")</f>
        <v xml:space="preserve"> </v>
      </c>
      <c r="B916" s="52" t="str">
        <f>IF(AND(Tabelle1!B43&gt;0,Tabelle1!E43&gt;0),Tabelle1!E43,IF(NOT(ISBLANK(Tabelle1!B43)),"WER ??",""))</f>
        <v/>
      </c>
      <c r="C916" s="41"/>
      <c r="D916" s="41"/>
      <c r="E916" s="45" t="str">
        <f>IF(AND(Tabelle1!B43&gt;0,Tabelle1!V43&gt;0),"PX :"," ")</f>
        <v xml:space="preserve"> </v>
      </c>
      <c r="F916" s="54" t="str">
        <f>IF(AND(Tabelle1!B43&gt;0,Tabelle1!V43&gt;0),Tabelle1!V43,"")</f>
        <v/>
      </c>
      <c r="G916" s="65"/>
    </row>
    <row r="917" spans="1:7" ht="17.100000000000001" hidden="1" customHeight="1">
      <c r="A917" s="41"/>
      <c r="B917" s="51"/>
      <c r="C917" s="41"/>
      <c r="D917" s="41"/>
      <c r="E917" s="41"/>
      <c r="F917" s="41"/>
      <c r="G917" s="65"/>
    </row>
    <row r="918" spans="1:7" ht="17.100000000000001" hidden="1" customHeight="1">
      <c r="A918" s="41"/>
      <c r="B918" s="45" t="str">
        <f>IF(Tabelle1!B43&lt;&gt;0,"Von : "," ")</f>
        <v xml:space="preserve"> </v>
      </c>
      <c r="C918" s="55" t="str">
        <f>IF(Tabelle1!B43&lt;&gt;0,Tabelle1!B43,"")</f>
        <v/>
      </c>
      <c r="D918" s="45" t="str">
        <f>IF(Tabelle1!B43&lt;&gt;0,"BIS : ","")</f>
        <v/>
      </c>
      <c r="E918" s="55" t="str">
        <f>IF(Tabelle1!B43&lt;&gt;0,IF(Tabelle1!C43&gt;0,Tabelle1!C43,"WANN ?? "),"")</f>
        <v/>
      </c>
      <c r="F918" s="41"/>
      <c r="G918" s="65"/>
    </row>
    <row r="919" spans="1:7" ht="17.100000000000001" hidden="1" customHeight="1">
      <c r="A919" s="41"/>
      <c r="B919" s="41"/>
      <c r="C919" s="41"/>
      <c r="D919" s="41"/>
      <c r="E919" s="41"/>
      <c r="F919" s="41"/>
      <c r="G919" s="65"/>
    </row>
    <row r="920" spans="1:7" ht="17.100000000000001" hidden="1" customHeight="1">
      <c r="A920" s="40"/>
      <c r="B920" s="40"/>
      <c r="C920" s="40"/>
      <c r="D920" s="40"/>
      <c r="E920" s="40"/>
      <c r="F920" s="40"/>
      <c r="G920" s="65"/>
    </row>
    <row r="921" spans="1:7" ht="17.100000000000001" hidden="1" customHeight="1">
      <c r="A921" s="45" t="str">
        <f>IF(Tabelle1!F43&lt;&gt;"nesp",IF(Tabelle1!F43&lt;&gt;"","Kaffee : ",""),IF(ISTEXT(Tabelle1!F43),"Nespresso"," "))</f>
        <v/>
      </c>
      <c r="B921" s="52" t="str">
        <f>IF(AND(Tabelle1!B43&gt;0,Tabelle1!F43&lt;&gt;"nesp"),IF(Tabelle1!F43&lt;&gt;0,Tabelle1!F43," "),"")</f>
        <v/>
      </c>
      <c r="C921" s="45" t="str">
        <f>IF(Tabelle1!G43&gt;0,"Tee : "," ")</f>
        <v xml:space="preserve"> </v>
      </c>
      <c r="D921" s="54" t="str">
        <f>IF(Tabelle1!B43&gt;0,IF(Tabelle1!G43&gt;0,Tabelle1!G43,""),"")</f>
        <v/>
      </c>
      <c r="E921" s="45"/>
      <c r="F921" s="52"/>
      <c r="G921" s="65"/>
    </row>
    <row r="922" spans="1:7" ht="17.100000000000001" hidden="1" customHeight="1">
      <c r="A922" s="41"/>
      <c r="B922" s="41"/>
      <c r="C922" s="41"/>
      <c r="D922" s="41"/>
      <c r="E922" s="41"/>
      <c r="F922" s="41"/>
      <c r="G922" s="65"/>
    </row>
    <row r="923" spans="1:7" ht="17.100000000000001" hidden="1" customHeight="1">
      <c r="A923" s="40"/>
      <c r="B923" s="40"/>
      <c r="C923" s="40"/>
      <c r="D923" s="40"/>
      <c r="E923" s="40"/>
      <c r="F923" s="40"/>
      <c r="G923" s="65"/>
    </row>
    <row r="924" spans="1:7" ht="17.100000000000001" hidden="1" customHeight="1">
      <c r="A924" s="45" t="str">
        <f>IF(OR(Tabelle1!H43&gt;0,Tabelle1!I43&gt;0,Tabelle1!J43&gt;0,Tabelle1!K43&gt;0,Tabelle1!H44&gt;0,Tabelle1!I44&gt;0,Tabelle1!J44&gt;0,Tabelle1!K44&gt;0),"Getränke :","")</f>
        <v/>
      </c>
      <c r="B924" s="57" t="str">
        <f>IF(Tabelle1!B43&lt;&gt;0,IF(Tabelle1!H43&gt;0,Tabelle1!H43,""),"")</f>
        <v/>
      </c>
      <c r="C924" s="56" t="str">
        <f>IF(Tabelle1!B43&lt;&gt;0,IF(Tabelle1!I43&gt;0,IF(Tabelle1!I43="DIV","",Tabelle1!I43),""),"")</f>
        <v/>
      </c>
      <c r="D924" s="57" t="str">
        <f>IF(Tabelle1!B43&lt;&gt;0,IF(Tabelle1!J43&gt;0,Tabelle1!J43,""),"")</f>
        <v/>
      </c>
      <c r="E924" s="56" t="str">
        <f>IF(Tabelle1!B43&lt;&gt;0,IF(Tabelle1!K43&gt;0,IF(Tabelle1!K43="DIV","",Tabelle1!K43),""),"")</f>
        <v/>
      </c>
      <c r="F924" s="41"/>
      <c r="G924" s="65"/>
    </row>
    <row r="925" spans="1:7" ht="17.100000000000001" hidden="1" customHeight="1">
      <c r="A925" s="41"/>
      <c r="B925" s="57" t="str">
        <f>IF(Tabelle1!B43&lt;&gt;0,IF(Tabelle1!H44&gt;0,Tabelle1!H44,""),"")</f>
        <v/>
      </c>
      <c r="C925" s="56" t="str">
        <f>IF(Tabelle1!B43&lt;&gt;0,IF(Tabelle1!I44&gt;0,IF(Tabelle1!I44="DIV","",Tabelle1!I44),""),"")</f>
        <v/>
      </c>
      <c r="D925" s="57" t="str">
        <f>IF(Tabelle1!B43&lt;&gt;0,IF(Tabelle1!J44&gt;0,Tabelle1!J44,""),"")</f>
        <v/>
      </c>
      <c r="E925" s="56" t="str">
        <f>IF(Tabelle1!B43&lt;&gt;0,IF(Tabelle1!K44&gt;0,IF(Tabelle1!K44="DIV","",Tabelle1!K44),""),"")</f>
        <v/>
      </c>
      <c r="F925" s="41"/>
      <c r="G925" s="65"/>
    </row>
    <row r="926" spans="1:7" ht="17.100000000000001" hidden="1" customHeight="1">
      <c r="A926" s="41"/>
      <c r="B926" s="41"/>
      <c r="C926" s="41"/>
      <c r="D926" s="41"/>
      <c r="E926" s="41"/>
      <c r="F926" s="41"/>
      <c r="G926" s="65"/>
    </row>
    <row r="927" spans="1:7" ht="17.100000000000001" hidden="1" customHeight="1">
      <c r="A927" s="40"/>
      <c r="B927" s="40"/>
      <c r="C927" s="40"/>
      <c r="D927" s="40"/>
      <c r="E927" s="40"/>
      <c r="F927" s="40"/>
      <c r="G927" s="65"/>
    </row>
    <row r="928" spans="1:7" ht="17.100000000000001" hidden="1" customHeight="1">
      <c r="A928" s="45" t="str">
        <f>IF(OR(Tabelle1!L43&gt;0,Tabelle1!M43&gt;0,Tabelle1!N43&gt;0,Tabelle1!O43&gt;0,Tabelle1!L44&gt;0,Tabelle1!M44&gt;0,Tabelle1!N44&gt;0,Tabelle1!O44&gt;0),"Backware : ","")</f>
        <v/>
      </c>
      <c r="B928" s="52" t="str">
        <f>IF(Tabelle1!B43&lt;&gt;0,IF(Tabelle1!L43&gt;0,Tabelle1!L43,""),"")</f>
        <v/>
      </c>
      <c r="C928" s="52" t="str">
        <f>IF(AND(Tabelle1!B43&lt;&gt;0,Tabelle1!M43&gt;0),Tabelle1!M43,"")</f>
        <v/>
      </c>
      <c r="D928" s="52"/>
      <c r="E928" s="52" t="str">
        <f>IF(Tabelle1!B43&lt;&gt;0,IF(Tabelle1!N43&gt;0,Tabelle1!N43,""),"")</f>
        <v/>
      </c>
      <c r="F928" s="52" t="str">
        <f>IF(AND(Tabelle1!B43&lt;&gt;0,Tabelle1!O43&gt;0),Tabelle1!O43,"")</f>
        <v/>
      </c>
      <c r="G928" s="65"/>
    </row>
    <row r="929" spans="1:7" ht="17.100000000000001" hidden="1" customHeight="1">
      <c r="A929" s="41"/>
      <c r="B929" s="52" t="str">
        <f>IF(Tabelle1!B43&lt;&gt;0,IF(Tabelle1!L44&gt;0,Tabelle1!L44,""),"")</f>
        <v/>
      </c>
      <c r="C929" s="54" t="str">
        <f>IF(AND(Tabelle1!B43&lt;&gt;0,Tabelle1!M44&gt;0),Tabelle1!M44,"")</f>
        <v/>
      </c>
      <c r="D929" s="52"/>
      <c r="E929" s="52" t="str">
        <f>IF(Tabelle1!B43&lt;&gt;0,IF(Tabelle1!N44&gt;0,Tabelle1!N44,""),"")</f>
        <v/>
      </c>
      <c r="F929" s="52" t="str">
        <f>IF(AND(Tabelle1!B43&lt;&gt;0,Tabelle1!O44&gt;0),Tabelle1!O44,"")</f>
        <v/>
      </c>
      <c r="G929" s="65"/>
    </row>
    <row r="930" spans="1:7" ht="17.100000000000001" hidden="1" customHeight="1">
      <c r="A930" s="41"/>
      <c r="B930" s="41"/>
      <c r="C930" s="41"/>
      <c r="D930" s="41"/>
      <c r="E930" s="41"/>
      <c r="F930" s="41"/>
      <c r="G930" s="65"/>
    </row>
    <row r="931" spans="1:7" ht="17.100000000000001" hidden="1" customHeight="1">
      <c r="A931" s="40"/>
      <c r="B931" s="40"/>
      <c r="C931" s="40"/>
      <c r="D931" s="40"/>
      <c r="E931" s="40"/>
      <c r="F931" s="40"/>
      <c r="G931" s="65"/>
    </row>
    <row r="932" spans="1:7" ht="17.100000000000001" hidden="1" customHeight="1">
      <c r="A932" s="45" t="str">
        <f>IF(Tabelle1!P43=TRUE,"Früchte : ","")</f>
        <v/>
      </c>
      <c r="B932" s="52" t="str">
        <f>IF(Tabelle1!P43=TRUE,"C.a. " &amp; ROUNDUP(Tabelle1!V43*1.5,0),"")</f>
        <v/>
      </c>
      <c r="C932" s="41"/>
      <c r="D932" s="45" t="str">
        <f>IF(AND(Tabelle1!B43&lt;&gt;"",Tabelle1!U43&lt;&gt;""),"Diverse : ","")</f>
        <v/>
      </c>
      <c r="E932" s="52" t="str">
        <f>IF(AND(Tabelle1!B43&lt;&gt;"",Tabelle1!U43&lt;&gt;""),Tabelle1!U43,"")</f>
        <v/>
      </c>
      <c r="F932" s="41"/>
      <c r="G932" s="65"/>
    </row>
    <row r="933" spans="1:7" ht="17.100000000000001" hidden="1" customHeight="1">
      <c r="A933" s="41"/>
      <c r="B933" s="41"/>
      <c r="C933" s="41"/>
      <c r="D933" s="41"/>
      <c r="E933" s="41"/>
      <c r="F933" s="41"/>
      <c r="G933" s="65"/>
    </row>
    <row r="934" spans="1:7" ht="17.100000000000001" hidden="1" customHeight="1">
      <c r="A934" s="41"/>
      <c r="B934" s="41"/>
      <c r="C934" s="41"/>
      <c r="D934" s="41"/>
      <c r="E934" s="41"/>
      <c r="F934" s="41"/>
      <c r="G934" s="65"/>
    </row>
    <row r="935" spans="1:7" ht="17.100000000000001" hidden="1" customHeight="1">
      <c r="A935" s="41"/>
      <c r="B935" s="41"/>
      <c r="C935" s="41"/>
      <c r="D935" s="40"/>
      <c r="E935" s="41"/>
      <c r="F935" s="41"/>
      <c r="G935" s="65"/>
    </row>
    <row r="936" spans="1:7" ht="17.100000000000001" hidden="1" customHeight="1">
      <c r="A936" s="41"/>
      <c r="B936" s="41"/>
      <c r="C936" s="41"/>
      <c r="D936" s="40"/>
      <c r="E936" s="41"/>
      <c r="F936" s="41"/>
      <c r="G936" s="65"/>
    </row>
    <row r="937" spans="1:7" ht="17.100000000000001" hidden="1" customHeight="1">
      <c r="A937" s="40"/>
      <c r="B937" s="41"/>
      <c r="C937" s="41"/>
      <c r="D937" s="58" t="str">
        <f>IF(AND(Tabelle1!B43&lt;0.44,Tabelle1!Q43=TRUE),"SANDWICH   KALTE   KÜCHE    FRÜH  ABHOLEN !!!","")</f>
        <v/>
      </c>
      <c r="E937" s="41"/>
      <c r="F937" s="41"/>
      <c r="G937" s="65"/>
    </row>
    <row r="938" spans="1:7" ht="17.100000000000001" hidden="1" customHeight="1">
      <c r="A938" s="41"/>
      <c r="B938" s="41"/>
      <c r="C938" s="41"/>
      <c r="D938" s="46"/>
      <c r="E938" s="41"/>
      <c r="F938" s="41"/>
      <c r="G938" s="65"/>
    </row>
    <row r="939" spans="1:7" ht="17.100000000000001" hidden="1" customHeight="1">
      <c r="A939" s="41"/>
      <c r="B939" s="41"/>
      <c r="C939" s="41"/>
      <c r="D939" s="40"/>
      <c r="E939" s="41"/>
      <c r="F939" s="41"/>
      <c r="G939" s="65"/>
    </row>
    <row r="940" spans="1:7" ht="17.100000000000001" hidden="1" customHeight="1">
      <c r="A940" s="41"/>
      <c r="B940" s="41"/>
      <c r="C940" s="41"/>
      <c r="D940" s="40"/>
      <c r="E940" s="41"/>
      <c r="F940" s="41"/>
      <c r="G940" s="65"/>
    </row>
    <row r="941" spans="1:7" ht="17.100000000000001" hidden="1" customHeight="1">
      <c r="A941" s="41"/>
      <c r="B941" s="41"/>
      <c r="C941" s="41"/>
      <c r="D941" s="58" t="str">
        <f>IF(AND(Tabelle1!B43&gt;=0.44,Tabelle1!Q43=TRUE),"Kaltes  lunch um 10h30  im Catering  abholen !","")</f>
        <v/>
      </c>
      <c r="E941" s="41"/>
      <c r="F941" s="41"/>
      <c r="G941" s="65"/>
    </row>
    <row r="942" spans="1:7" ht="17.100000000000001" hidden="1" customHeight="1">
      <c r="A942" s="41"/>
      <c r="B942" s="41"/>
      <c r="C942" s="41"/>
      <c r="D942" s="46"/>
      <c r="E942" s="41"/>
      <c r="F942" s="41"/>
      <c r="G942" s="65"/>
    </row>
    <row r="943" spans="1:7" ht="17.100000000000001" hidden="1" customHeight="1">
      <c r="A943" s="41"/>
      <c r="B943" s="41"/>
      <c r="C943" s="41"/>
      <c r="D943" s="40"/>
      <c r="E943" s="41"/>
      <c r="F943" s="41"/>
      <c r="G943" s="65"/>
    </row>
    <row r="944" spans="1:7" ht="17.100000000000001" hidden="1" customHeight="1">
      <c r="A944" s="41"/>
      <c r="B944" s="41"/>
      <c r="C944" s="41"/>
      <c r="D944" s="40"/>
      <c r="E944" s="41"/>
      <c r="F944" s="41"/>
      <c r="G944" s="65"/>
    </row>
    <row r="945" spans="1:7" ht="17.100000000000001" hidden="1" customHeight="1">
      <c r="A945" s="41"/>
      <c r="B945" s="41"/>
      <c r="C945" s="41"/>
      <c r="D945" s="58" t="str">
        <f>IF(Tabelle1!R43&lt;&gt;"","Warmes  lunch um  "&amp;HOUR(Tabelle1!R43)&amp; "h"&amp; IF(MINUTE(Tabelle1!R43)&gt;0,MINUTE(Tabelle1!R43),"")  &amp;  "  in  die  Warme Küche !","")</f>
        <v/>
      </c>
      <c r="E945" s="41"/>
      <c r="F945" s="41"/>
      <c r="G945" s="65"/>
    </row>
    <row r="946" spans="1:7" ht="17.100000000000001" hidden="1" customHeight="1">
      <c r="A946" s="41"/>
      <c r="B946" s="41"/>
      <c r="C946" s="41"/>
      <c r="D946" s="46"/>
      <c r="E946" s="41"/>
      <c r="F946" s="41"/>
      <c r="G946" s="65"/>
    </row>
    <row r="947" spans="1:7" ht="17.100000000000001" hidden="1" customHeight="1">
      <c r="A947" s="41"/>
      <c r="B947" s="41"/>
      <c r="C947" s="41"/>
      <c r="D947" s="40"/>
      <c r="E947" s="41"/>
      <c r="F947" s="41"/>
      <c r="G947" s="65"/>
    </row>
    <row r="948" spans="1:7" ht="17.100000000000001" hidden="1" customHeight="1">
      <c r="A948" s="40"/>
      <c r="B948" s="40"/>
      <c r="C948" s="40"/>
      <c r="D948" s="40"/>
      <c r="E948" s="40"/>
      <c r="F948" s="40"/>
      <c r="G948" s="65"/>
    </row>
    <row r="949" spans="1:7" ht="17.100000000000001" hidden="1" customHeight="1">
      <c r="A949" s="40"/>
      <c r="B949" s="40"/>
      <c r="C949" s="40"/>
      <c r="D949" s="58" t="str">
        <f>IF(Tabelle1!S43=TRUE,"Kalte  ware  um  9h00  Küche Dir. !","")</f>
        <v/>
      </c>
      <c r="E949" s="40"/>
      <c r="F949" s="40"/>
      <c r="G949" s="65"/>
    </row>
    <row r="950" spans="1:7" ht="17.100000000000001" hidden="1" customHeight="1">
      <c r="A950" s="40"/>
      <c r="B950" s="40"/>
      <c r="C950" s="40"/>
      <c r="D950" s="46"/>
      <c r="E950" s="40"/>
      <c r="F950" s="40"/>
      <c r="G950" s="65"/>
    </row>
    <row r="951" spans="1:7" ht="17.100000000000001" hidden="1" customHeight="1">
      <c r="A951" s="40"/>
      <c r="B951" s="40"/>
      <c r="C951" s="40"/>
      <c r="D951" s="40"/>
      <c r="E951" s="40"/>
      <c r="F951" s="40"/>
      <c r="G951" s="65"/>
    </row>
    <row r="952" spans="1:7" ht="17.100000000000001" hidden="1" customHeight="1">
      <c r="A952" s="40"/>
      <c r="B952" s="40"/>
      <c r="C952" s="40"/>
      <c r="D952" s="40"/>
      <c r="E952" s="40"/>
      <c r="F952" s="40"/>
      <c r="G952" s="65"/>
    </row>
    <row r="953" spans="1:7" ht="17.100000000000001" hidden="1" customHeight="1">
      <c r="A953" s="40"/>
      <c r="B953" s="40"/>
      <c r="C953" s="40"/>
      <c r="D953" s="58" t="str">
        <f>IF(Tabelle1!T43&lt;&gt;"","Warmes  lunch um  "&amp;HOUR(Tabelle1!T43)&amp; "h"&amp; IF(MINUTE(Tabelle1!T43)&gt;0,MINUTE(Tabelle1!T43),"")  &amp; "  Küche Dir. !","")</f>
        <v/>
      </c>
      <c r="E953" s="40"/>
      <c r="F953" s="40"/>
      <c r="G953" s="65"/>
    </row>
    <row r="954" spans="1:7" ht="17.100000000000001" hidden="1" customHeight="1">
      <c r="A954" s="40"/>
      <c r="B954" s="40"/>
      <c r="C954" s="40"/>
      <c r="D954" s="40"/>
      <c r="E954" s="40"/>
      <c r="F954" s="40"/>
      <c r="G954" s="65"/>
    </row>
    <row r="955" spans="1:7" ht="17.100000000000001" hidden="1" customHeight="1">
      <c r="A955" s="40"/>
      <c r="B955" s="40"/>
      <c r="C955" s="40"/>
      <c r="D955" s="40"/>
      <c r="E955" s="40"/>
      <c r="F955" s="40"/>
      <c r="G955" s="65"/>
    </row>
    <row r="956" spans="1:7" ht="17.100000000000001" hidden="1" customHeight="1">
      <c r="A956" s="40"/>
      <c r="B956" s="40"/>
      <c r="C956" s="40"/>
      <c r="D956" s="40"/>
      <c r="E956" s="40"/>
      <c r="F956" s="40"/>
      <c r="G956" s="65"/>
    </row>
    <row r="957" spans="1:7" ht="17.100000000000001" hidden="1" customHeight="1">
      <c r="A957" s="40"/>
      <c r="B957" s="40"/>
      <c r="C957" s="40"/>
      <c r="D957" s="40"/>
      <c r="E957" s="40"/>
      <c r="F957" s="40"/>
      <c r="G957" s="65"/>
    </row>
    <row r="958" spans="1:7" ht="17.100000000000001" hidden="1" customHeight="1">
      <c r="A958" s="40"/>
      <c r="B958" s="40"/>
      <c r="C958" s="40"/>
      <c r="D958" s="40"/>
      <c r="E958" s="40"/>
      <c r="F958" s="40"/>
      <c r="G958" s="65"/>
    </row>
    <row r="959" spans="1:7" ht="17.100000000000001" hidden="1" customHeight="1">
      <c r="A959" s="40"/>
      <c r="B959" s="40"/>
      <c r="C959" s="40"/>
      <c r="D959" s="40"/>
      <c r="E959" s="40"/>
      <c r="F959" s="40"/>
      <c r="G959" s="65"/>
    </row>
    <row r="960" spans="1:7" ht="17.100000000000001" hidden="1" customHeight="1">
      <c r="A960" s="40"/>
      <c r="B960" s="40"/>
      <c r="C960" s="40"/>
      <c r="D960" s="40"/>
      <c r="E960" s="40"/>
      <c r="F960" s="40"/>
      <c r="G960" s="65"/>
    </row>
    <row r="961" spans="1:7" ht="17.100000000000001" hidden="1" customHeight="1">
      <c r="A961" s="37"/>
      <c r="B961" s="40"/>
      <c r="C961" s="40"/>
      <c r="D961" s="40"/>
      <c r="E961" s="40"/>
      <c r="F961" s="40"/>
      <c r="G961" s="65"/>
    </row>
    <row r="962" spans="1:7">
      <c r="A962" s="41"/>
      <c r="B962" s="41"/>
      <c r="C962" s="41"/>
      <c r="D962" s="41"/>
      <c r="E962" s="41"/>
      <c r="F962" s="41"/>
      <c r="G962" s="41"/>
    </row>
    <row r="963" spans="1:7">
      <c r="A963" s="41"/>
      <c r="B963" s="41"/>
      <c r="C963" s="41"/>
      <c r="D963" s="41"/>
      <c r="E963" s="41"/>
      <c r="F963" s="41"/>
      <c r="G963" s="41"/>
    </row>
    <row r="964" spans="1:7">
      <c r="A964" s="41"/>
      <c r="B964" s="41"/>
      <c r="C964" s="41"/>
      <c r="D964" s="41"/>
      <c r="E964" s="41"/>
      <c r="F964" s="41"/>
      <c r="G964" s="41"/>
    </row>
    <row r="965" spans="1:7">
      <c r="A965" s="41"/>
      <c r="B965" s="41"/>
      <c r="C965" s="41"/>
      <c r="D965" s="41"/>
      <c r="E965" s="41"/>
      <c r="F965" s="41"/>
      <c r="G965" s="41"/>
    </row>
    <row r="966" spans="1:7">
      <c r="A966" s="40"/>
      <c r="B966" s="40"/>
      <c r="C966" s="40"/>
      <c r="D966" s="40"/>
      <c r="E966" s="40"/>
      <c r="F966" s="40"/>
      <c r="G966" s="41"/>
    </row>
    <row r="967" spans="1:7">
      <c r="A967" s="40"/>
      <c r="B967" s="40"/>
      <c r="C967" s="40"/>
      <c r="D967" s="40"/>
      <c r="E967" s="40"/>
      <c r="F967" s="40"/>
      <c r="G967" s="41"/>
    </row>
    <row r="968" spans="1:7">
      <c r="A968" s="40"/>
      <c r="B968" s="40"/>
      <c r="C968" s="40"/>
      <c r="D968" s="40"/>
      <c r="E968" s="40"/>
      <c r="F968" s="40"/>
      <c r="G968" s="40"/>
    </row>
    <row r="969" spans="1:7">
      <c r="A969" s="40"/>
      <c r="B969" s="40"/>
      <c r="C969" s="40"/>
      <c r="D969" s="40"/>
      <c r="E969" s="40"/>
      <c r="F969" s="40"/>
      <c r="G969" s="41"/>
    </row>
    <row r="970" spans="1:7">
      <c r="A970" s="40"/>
      <c r="B970" s="40"/>
      <c r="C970" s="40"/>
      <c r="D970" s="40"/>
      <c r="E970" s="40"/>
      <c r="F970" s="40"/>
      <c r="G970" s="41"/>
    </row>
    <row r="971" spans="1:7">
      <c r="A971" s="40"/>
      <c r="B971" s="40"/>
      <c r="C971" s="40"/>
      <c r="D971" s="40"/>
      <c r="E971" s="40"/>
      <c r="F971" s="40"/>
      <c r="G971" s="40"/>
    </row>
    <row r="972" spans="1:7">
      <c r="A972" s="40"/>
      <c r="B972" s="40"/>
      <c r="C972" s="40"/>
      <c r="D972" s="40"/>
      <c r="E972" s="40"/>
      <c r="F972" s="40"/>
      <c r="G972" s="41"/>
    </row>
    <row r="973" spans="1:7">
      <c r="A973" s="40"/>
      <c r="B973" s="40"/>
      <c r="C973" s="40"/>
      <c r="D973" s="40"/>
      <c r="E973" s="40"/>
      <c r="F973" s="40"/>
      <c r="G973" s="41"/>
    </row>
    <row r="974" spans="1:7">
      <c r="A974" s="40"/>
      <c r="B974" s="40"/>
      <c r="C974" s="40"/>
      <c r="D974" s="40"/>
      <c r="E974" s="40"/>
      <c r="F974" s="40"/>
      <c r="G974" s="41"/>
    </row>
    <row r="975" spans="1:7">
      <c r="A975" s="40"/>
      <c r="B975" s="40"/>
      <c r="C975" s="40"/>
      <c r="D975" s="40"/>
      <c r="E975" s="40"/>
      <c r="F975" s="40"/>
      <c r="G975" s="40"/>
    </row>
    <row r="976" spans="1:7" ht="17.25">
      <c r="A976" s="40"/>
      <c r="B976" s="40"/>
      <c r="C976" s="40"/>
      <c r="D976" s="40"/>
      <c r="E976" s="40"/>
      <c r="F976" s="40"/>
      <c r="G976" s="52"/>
    </row>
    <row r="977" spans="1:7" ht="17.25">
      <c r="A977" s="40"/>
      <c r="B977" s="40"/>
      <c r="C977" s="40"/>
      <c r="D977" s="40"/>
      <c r="E977" s="40"/>
      <c r="F977" s="40"/>
      <c r="G977" s="52"/>
    </row>
    <row r="978" spans="1:7">
      <c r="A978" s="40"/>
      <c r="B978" s="40"/>
      <c r="C978" s="40"/>
      <c r="D978" s="40"/>
      <c r="E978" s="40"/>
      <c r="F978" s="40"/>
      <c r="G978" s="41"/>
    </row>
    <row r="979" spans="1:7">
      <c r="A979" s="40"/>
      <c r="B979" s="40"/>
      <c r="C979" s="40"/>
      <c r="D979" s="40"/>
      <c r="E979" s="40"/>
      <c r="F979" s="40"/>
      <c r="G979" s="40"/>
    </row>
    <row r="980" spans="1:7">
      <c r="G980" s="41"/>
    </row>
    <row r="981" spans="1:7">
      <c r="G981" s="41"/>
    </row>
    <row r="982" spans="1:7">
      <c r="G982" s="41"/>
    </row>
    <row r="983" spans="1:7">
      <c r="G983" s="41"/>
    </row>
    <row r="984" spans="1:7">
      <c r="G984" s="41"/>
    </row>
    <row r="985" spans="1:7">
      <c r="G985" s="41"/>
    </row>
    <row r="986" spans="1:7">
      <c r="G986" s="41"/>
    </row>
    <row r="987" spans="1:7">
      <c r="G987" s="41"/>
    </row>
    <row r="988" spans="1:7">
      <c r="G988" s="41"/>
    </row>
    <row r="989" spans="1:7">
      <c r="G989" s="41"/>
    </row>
    <row r="990" spans="1:7">
      <c r="G990" s="41"/>
    </row>
    <row r="991" spans="1:7">
      <c r="G991" s="41"/>
    </row>
    <row r="992" spans="1:7">
      <c r="G992" s="41"/>
    </row>
    <row r="993" spans="7:7">
      <c r="G993" s="41"/>
    </row>
    <row r="994" spans="7:7">
      <c r="G994" s="41"/>
    </row>
    <row r="995" spans="7:7">
      <c r="G995" s="41"/>
    </row>
    <row r="996" spans="7:7">
      <c r="G996" s="40"/>
    </row>
    <row r="997" spans="7:7">
      <c r="G997" s="40"/>
    </row>
    <row r="998" spans="7:7">
      <c r="G998" s="40"/>
    </row>
    <row r="999" spans="7:7">
      <c r="G999" s="40"/>
    </row>
    <row r="1000" spans="7:7">
      <c r="G1000" s="40"/>
    </row>
    <row r="1001" spans="7:7">
      <c r="G1001" s="40"/>
    </row>
    <row r="1002" spans="7:7">
      <c r="G1002" s="40"/>
    </row>
    <row r="1003" spans="7:7">
      <c r="G1003" s="40"/>
    </row>
    <row r="1004" spans="7:7">
      <c r="G1004" s="40"/>
    </row>
    <row r="1005" spans="7:7">
      <c r="G1005" s="40"/>
    </row>
    <row r="1006" spans="7:7">
      <c r="G1006" s="40"/>
    </row>
    <row r="1007" spans="7:7">
      <c r="G1007" s="40"/>
    </row>
    <row r="1008" spans="7:7">
      <c r="G1008" s="40"/>
    </row>
    <row r="1009" spans="7:7">
      <c r="G1009" s="40"/>
    </row>
    <row r="1010" spans="7:7">
      <c r="G1010" s="41"/>
    </row>
    <row r="1011" spans="7:7">
      <c r="G1011" s="41"/>
    </row>
    <row r="1012" spans="7:7">
      <c r="G1012" s="41"/>
    </row>
    <row r="1013" spans="7:7">
      <c r="G1013" s="41"/>
    </row>
    <row r="1014" spans="7:7">
      <c r="G1014" s="41"/>
    </row>
    <row r="1015" spans="7:7">
      <c r="G1015" s="41"/>
    </row>
    <row r="1016" spans="7:7">
      <c r="G1016" s="40"/>
    </row>
    <row r="1017" spans="7:7">
      <c r="G1017" s="41"/>
    </row>
    <row r="1018" spans="7:7">
      <c r="G1018" s="41"/>
    </row>
    <row r="1019" spans="7:7">
      <c r="G1019" s="40"/>
    </row>
    <row r="1020" spans="7:7">
      <c r="G1020" s="41"/>
    </row>
    <row r="1021" spans="7:7">
      <c r="G1021" s="41"/>
    </row>
    <row r="1022" spans="7:7">
      <c r="G1022" s="41"/>
    </row>
    <row r="1023" spans="7:7">
      <c r="G1023" s="40"/>
    </row>
    <row r="1024" spans="7:7" ht="17.25">
      <c r="G1024" s="52"/>
    </row>
    <row r="1025" spans="7:7" ht="17.25">
      <c r="G1025" s="52"/>
    </row>
    <row r="1026" spans="7:7">
      <c r="G1026" s="41"/>
    </row>
    <row r="1027" spans="7:7">
      <c r="G1027" s="40"/>
    </row>
    <row r="1028" spans="7:7">
      <c r="G1028" s="41"/>
    </row>
    <row r="1029" spans="7:7">
      <c r="G1029" s="41"/>
    </row>
    <row r="1030" spans="7:7">
      <c r="G1030" s="41"/>
    </row>
    <row r="1031" spans="7:7">
      <c r="G1031" s="41"/>
    </row>
    <row r="1032" spans="7:7">
      <c r="G1032" s="41"/>
    </row>
    <row r="1033" spans="7:7">
      <c r="G1033" s="41"/>
    </row>
    <row r="1034" spans="7:7">
      <c r="G1034" s="41"/>
    </row>
    <row r="1035" spans="7:7">
      <c r="G1035" s="41"/>
    </row>
    <row r="1036" spans="7:7">
      <c r="G1036" s="41"/>
    </row>
    <row r="1037" spans="7:7">
      <c r="G1037" s="41"/>
    </row>
    <row r="1038" spans="7:7">
      <c r="G1038" s="41"/>
    </row>
    <row r="1039" spans="7:7">
      <c r="G1039" s="41"/>
    </row>
    <row r="1040" spans="7:7">
      <c r="G1040" s="41"/>
    </row>
    <row r="1041" spans="7:7">
      <c r="G1041" s="41"/>
    </row>
    <row r="1042" spans="7:7">
      <c r="G1042" s="41"/>
    </row>
    <row r="1043" spans="7:7">
      <c r="G1043" s="41"/>
    </row>
    <row r="1044" spans="7:7">
      <c r="G1044" s="40"/>
    </row>
    <row r="1045" spans="7:7">
      <c r="G1045" s="40"/>
    </row>
    <row r="1046" spans="7:7">
      <c r="G1046" s="40"/>
    </row>
    <row r="1047" spans="7:7">
      <c r="G1047" s="40"/>
    </row>
    <row r="1048" spans="7:7">
      <c r="G1048" s="40"/>
    </row>
    <row r="1049" spans="7:7">
      <c r="G1049" s="40"/>
    </row>
    <row r="1050" spans="7:7">
      <c r="G1050" s="40"/>
    </row>
    <row r="1051" spans="7:7">
      <c r="G1051" s="40"/>
    </row>
    <row r="1052" spans="7:7">
      <c r="G1052" s="40"/>
    </row>
    <row r="1053" spans="7:7">
      <c r="G1053" s="40"/>
    </row>
    <row r="1054" spans="7:7">
      <c r="G1054" s="40"/>
    </row>
    <row r="1055" spans="7:7">
      <c r="G1055" s="40"/>
    </row>
    <row r="1056" spans="7:7">
      <c r="G1056" s="40"/>
    </row>
    <row r="1057" spans="7:7">
      <c r="G1057" s="40"/>
    </row>
    <row r="1058" spans="7:7">
      <c r="G1058" s="41"/>
    </row>
    <row r="1059" spans="7:7">
      <c r="G1059" s="41"/>
    </row>
    <row r="1060" spans="7:7">
      <c r="G1060" s="41"/>
    </row>
    <row r="1061" spans="7:7">
      <c r="G1061" s="41"/>
    </row>
    <row r="1062" spans="7:7">
      <c r="G1062" s="41"/>
    </row>
    <row r="1063" spans="7:7">
      <c r="G1063" s="41"/>
    </row>
    <row r="1064" spans="7:7">
      <c r="G1064" s="40"/>
    </row>
    <row r="1065" spans="7:7">
      <c r="G1065" s="41"/>
    </row>
    <row r="1066" spans="7:7">
      <c r="G1066" s="41"/>
    </row>
    <row r="1067" spans="7:7">
      <c r="G1067" s="40"/>
    </row>
    <row r="1068" spans="7:7">
      <c r="G1068" s="41"/>
    </row>
    <row r="1069" spans="7:7">
      <c r="G1069" s="41"/>
    </row>
    <row r="1070" spans="7:7">
      <c r="G1070" s="41"/>
    </row>
    <row r="1071" spans="7:7">
      <c r="G1071" s="40"/>
    </row>
    <row r="1072" spans="7:7" ht="17.25">
      <c r="G1072" s="52"/>
    </row>
    <row r="1073" spans="7:7" ht="17.25">
      <c r="G1073" s="52"/>
    </row>
    <row r="1074" spans="7:7">
      <c r="G1074" s="41"/>
    </row>
    <row r="1075" spans="7:7">
      <c r="G1075" s="40"/>
    </row>
    <row r="1076" spans="7:7">
      <c r="G1076" s="41"/>
    </row>
    <row r="1077" spans="7:7">
      <c r="G1077" s="41"/>
    </row>
    <row r="1078" spans="7:7">
      <c r="G1078" s="41"/>
    </row>
    <row r="1079" spans="7:7">
      <c r="G1079" s="41"/>
    </row>
    <row r="1080" spans="7:7">
      <c r="G1080" s="41"/>
    </row>
    <row r="1081" spans="7:7">
      <c r="G1081" s="41"/>
    </row>
    <row r="1082" spans="7:7">
      <c r="G1082" s="41"/>
    </row>
    <row r="1083" spans="7:7">
      <c r="G1083" s="41"/>
    </row>
    <row r="1084" spans="7:7">
      <c r="G1084" s="41"/>
    </row>
    <row r="1085" spans="7:7">
      <c r="G1085" s="41"/>
    </row>
    <row r="1086" spans="7:7">
      <c r="G1086" s="41"/>
    </row>
    <row r="1087" spans="7:7">
      <c r="G1087" s="41"/>
    </row>
    <row r="1088" spans="7:7">
      <c r="G1088" s="41"/>
    </row>
    <row r="1089" spans="7:7">
      <c r="G1089" s="41"/>
    </row>
    <row r="1090" spans="7:7">
      <c r="G1090" s="41"/>
    </row>
    <row r="1091" spans="7:7">
      <c r="G1091" s="41"/>
    </row>
    <row r="1092" spans="7:7">
      <c r="G1092" s="40"/>
    </row>
    <row r="1093" spans="7:7">
      <c r="G1093" s="40"/>
    </row>
    <row r="1094" spans="7:7">
      <c r="G1094" s="40"/>
    </row>
    <row r="1095" spans="7:7">
      <c r="G1095" s="40"/>
    </row>
    <row r="1096" spans="7:7">
      <c r="G1096" s="40"/>
    </row>
    <row r="1097" spans="7:7">
      <c r="G1097" s="40"/>
    </row>
    <row r="1098" spans="7:7">
      <c r="G1098" s="40"/>
    </row>
    <row r="1099" spans="7:7">
      <c r="G1099" s="40"/>
    </row>
    <row r="1100" spans="7:7">
      <c r="G1100" s="40"/>
    </row>
    <row r="1101" spans="7:7">
      <c r="G1101" s="40"/>
    </row>
    <row r="1102" spans="7:7">
      <c r="G1102" s="40"/>
    </row>
    <row r="1103" spans="7:7">
      <c r="G1103" s="40"/>
    </row>
    <row r="1104" spans="7:7">
      <c r="G1104" s="40"/>
    </row>
    <row r="1105" spans="7:7">
      <c r="G1105" s="40"/>
    </row>
    <row r="1106" spans="7:7">
      <c r="G1106" s="41"/>
    </row>
    <row r="1107" spans="7:7">
      <c r="G1107" s="41"/>
    </row>
    <row r="1108" spans="7:7">
      <c r="G1108" s="41"/>
    </row>
    <row r="1109" spans="7:7">
      <c r="G1109" s="41"/>
    </row>
    <row r="1110" spans="7:7">
      <c r="G1110" s="41"/>
    </row>
    <row r="1111" spans="7:7">
      <c r="G1111" s="41"/>
    </row>
    <row r="1112" spans="7:7">
      <c r="G1112" s="40"/>
    </row>
    <row r="1113" spans="7:7">
      <c r="G1113" s="41"/>
    </row>
    <row r="1114" spans="7:7">
      <c r="G1114" s="41"/>
    </row>
    <row r="1115" spans="7:7">
      <c r="G1115" s="40"/>
    </row>
    <row r="1116" spans="7:7">
      <c r="G1116" s="41"/>
    </row>
    <row r="1117" spans="7:7">
      <c r="G1117" s="41"/>
    </row>
    <row r="1118" spans="7:7">
      <c r="G1118" s="41"/>
    </row>
    <row r="1119" spans="7:7">
      <c r="G1119" s="40"/>
    </row>
    <row r="1120" spans="7:7" ht="17.25">
      <c r="G1120" s="52"/>
    </row>
    <row r="1121" spans="7:7" ht="17.25">
      <c r="G1121" s="52"/>
    </row>
    <row r="1122" spans="7:7">
      <c r="G1122" s="41"/>
    </row>
    <row r="1123" spans="7:7">
      <c r="G1123" s="40"/>
    </row>
    <row r="1124" spans="7:7">
      <c r="G1124" s="41"/>
    </row>
    <row r="1125" spans="7:7">
      <c r="G1125" s="41"/>
    </row>
    <row r="1126" spans="7:7">
      <c r="G1126" s="41"/>
    </row>
    <row r="1127" spans="7:7">
      <c r="G1127" s="41"/>
    </row>
    <row r="1128" spans="7:7">
      <c r="G1128" s="41"/>
    </row>
    <row r="1129" spans="7:7">
      <c r="G1129" s="41"/>
    </row>
    <row r="1130" spans="7:7">
      <c r="G1130" s="41"/>
    </row>
    <row r="1131" spans="7:7">
      <c r="G1131" s="41"/>
    </row>
    <row r="1132" spans="7:7">
      <c r="G1132" s="41"/>
    </row>
    <row r="1133" spans="7:7">
      <c r="G1133" s="41"/>
    </row>
    <row r="1134" spans="7:7">
      <c r="G1134" s="41"/>
    </row>
    <row r="1135" spans="7:7">
      <c r="G1135" s="41"/>
    </row>
    <row r="1136" spans="7:7">
      <c r="G1136" s="41"/>
    </row>
    <row r="1137" spans="7:7">
      <c r="G1137" s="41"/>
    </row>
    <row r="1138" spans="7:7">
      <c r="G1138" s="41"/>
    </row>
    <row r="1139" spans="7:7">
      <c r="G1139" s="41"/>
    </row>
    <row r="1140" spans="7:7">
      <c r="G1140" s="40"/>
    </row>
    <row r="1141" spans="7:7">
      <c r="G1141" s="40"/>
    </row>
    <row r="1142" spans="7:7">
      <c r="G1142" s="40"/>
    </row>
    <row r="1143" spans="7:7">
      <c r="G1143" s="40"/>
    </row>
    <row r="1144" spans="7:7">
      <c r="G1144" s="40"/>
    </row>
    <row r="1145" spans="7:7">
      <c r="G1145" s="40"/>
    </row>
    <row r="1146" spans="7:7">
      <c r="G1146" s="40"/>
    </row>
    <row r="1147" spans="7:7">
      <c r="G1147" s="40"/>
    </row>
    <row r="1148" spans="7:7">
      <c r="G1148" s="40"/>
    </row>
    <row r="1149" spans="7:7">
      <c r="G1149" s="40"/>
    </row>
    <row r="1150" spans="7:7">
      <c r="G1150" s="40"/>
    </row>
    <row r="1151" spans="7:7">
      <c r="G1151" s="40"/>
    </row>
    <row r="1152" spans="7:7">
      <c r="G1152" s="40"/>
    </row>
    <row r="1153" spans="7:7">
      <c r="G1153" s="40"/>
    </row>
    <row r="1154" spans="7:7">
      <c r="G1154" s="41"/>
    </row>
    <row r="1155" spans="7:7">
      <c r="G1155" s="41"/>
    </row>
    <row r="1156" spans="7:7">
      <c r="G1156" s="41"/>
    </row>
    <row r="1157" spans="7:7">
      <c r="G1157" s="41"/>
    </row>
    <row r="1158" spans="7:7">
      <c r="G1158" s="41"/>
    </row>
    <row r="1159" spans="7:7">
      <c r="G1159" s="41"/>
    </row>
    <row r="1160" spans="7:7">
      <c r="G1160" s="40"/>
    </row>
    <row r="1161" spans="7:7">
      <c r="G1161" s="41"/>
    </row>
    <row r="1162" spans="7:7">
      <c r="G1162" s="41"/>
    </row>
    <row r="1163" spans="7:7">
      <c r="G1163" s="40"/>
    </row>
    <row r="1164" spans="7:7">
      <c r="G1164" s="41"/>
    </row>
    <row r="1165" spans="7:7">
      <c r="G1165" s="41"/>
    </row>
    <row r="1166" spans="7:7">
      <c r="G1166" s="41"/>
    </row>
    <row r="1167" spans="7:7">
      <c r="G1167" s="40"/>
    </row>
    <row r="1168" spans="7:7" ht="17.25">
      <c r="G1168" s="52"/>
    </row>
    <row r="1169" spans="7:7" ht="17.25">
      <c r="G1169" s="52"/>
    </row>
    <row r="1170" spans="7:7">
      <c r="G1170" s="41"/>
    </row>
    <row r="1171" spans="7:7">
      <c r="G1171" s="40"/>
    </row>
    <row r="1172" spans="7:7">
      <c r="G1172" s="41"/>
    </row>
    <row r="1173" spans="7:7">
      <c r="G1173" s="41"/>
    </row>
    <row r="1174" spans="7:7">
      <c r="G1174" s="41"/>
    </row>
    <row r="1175" spans="7:7">
      <c r="G1175" s="41"/>
    </row>
    <row r="1176" spans="7:7">
      <c r="G1176" s="41"/>
    </row>
    <row r="1177" spans="7:7">
      <c r="G1177" s="41"/>
    </row>
    <row r="1178" spans="7:7">
      <c r="G1178" s="41"/>
    </row>
    <row r="1179" spans="7:7">
      <c r="G1179" s="41"/>
    </row>
    <row r="1180" spans="7:7">
      <c r="G1180" s="41"/>
    </row>
    <row r="1181" spans="7:7">
      <c r="G1181" s="41"/>
    </row>
    <row r="1182" spans="7:7">
      <c r="G1182" s="41"/>
    </row>
    <row r="1183" spans="7:7">
      <c r="G1183" s="41"/>
    </row>
    <row r="1184" spans="7:7">
      <c r="G1184" s="41"/>
    </row>
    <row r="1185" spans="7:7">
      <c r="G1185" s="41"/>
    </row>
    <row r="1186" spans="7:7">
      <c r="G1186" s="41"/>
    </row>
    <row r="1187" spans="7:7">
      <c r="G1187" s="41"/>
    </row>
    <row r="1188" spans="7:7">
      <c r="G1188" s="40"/>
    </row>
    <row r="1189" spans="7:7">
      <c r="G1189" s="40"/>
    </row>
    <row r="1190" spans="7:7">
      <c r="G1190" s="40"/>
    </row>
    <row r="1191" spans="7:7">
      <c r="G1191" s="40"/>
    </row>
    <row r="1192" spans="7:7">
      <c r="G1192" s="40"/>
    </row>
    <row r="1193" spans="7:7">
      <c r="G1193" s="40"/>
    </row>
    <row r="1194" spans="7:7">
      <c r="G1194" s="40"/>
    </row>
    <row r="1195" spans="7:7">
      <c r="G1195" s="40"/>
    </row>
    <row r="1196" spans="7:7">
      <c r="G1196" s="40"/>
    </row>
    <row r="1197" spans="7:7">
      <c r="G1197" s="40"/>
    </row>
    <row r="1198" spans="7:7">
      <c r="G1198" s="40"/>
    </row>
    <row r="1199" spans="7:7">
      <c r="G1199" s="40"/>
    </row>
    <row r="1200" spans="7:7">
      <c r="G1200" s="40"/>
    </row>
    <row r="1201" spans="7:7">
      <c r="G1201" s="40"/>
    </row>
    <row r="1202" spans="7:7">
      <c r="G1202" s="41"/>
    </row>
    <row r="1203" spans="7:7">
      <c r="G1203" s="41"/>
    </row>
    <row r="1204" spans="7:7">
      <c r="G1204" s="41"/>
    </row>
    <row r="1205" spans="7:7">
      <c r="G1205" s="41"/>
    </row>
    <row r="1206" spans="7:7">
      <c r="G1206" s="41"/>
    </row>
    <row r="1207" spans="7:7">
      <c r="G1207" s="41"/>
    </row>
    <row r="1208" spans="7:7">
      <c r="G1208" s="40"/>
    </row>
    <row r="1209" spans="7:7">
      <c r="G1209" s="41"/>
    </row>
    <row r="1210" spans="7:7">
      <c r="G1210" s="41"/>
    </row>
    <row r="1211" spans="7:7">
      <c r="G1211" s="40"/>
    </row>
    <row r="1212" spans="7:7">
      <c r="G1212" s="41"/>
    </row>
    <row r="1213" spans="7:7">
      <c r="G1213" s="41"/>
    </row>
    <row r="1214" spans="7:7">
      <c r="G1214" s="41"/>
    </row>
    <row r="1215" spans="7:7">
      <c r="G1215" s="40"/>
    </row>
    <row r="1216" spans="7:7" ht="17.25">
      <c r="G1216" s="52"/>
    </row>
    <row r="1217" spans="7:7" ht="17.25">
      <c r="G1217" s="52"/>
    </row>
    <row r="1218" spans="7:7">
      <c r="G1218" s="41"/>
    </row>
    <row r="1219" spans="7:7">
      <c r="G1219" s="40"/>
    </row>
    <row r="1220" spans="7:7">
      <c r="G1220" s="41"/>
    </row>
    <row r="1221" spans="7:7">
      <c r="G1221" s="41"/>
    </row>
    <row r="1222" spans="7:7">
      <c r="G1222" s="41"/>
    </row>
    <row r="1223" spans="7:7">
      <c r="G1223" s="41"/>
    </row>
    <row r="1224" spans="7:7">
      <c r="G1224" s="41"/>
    </row>
    <row r="1225" spans="7:7">
      <c r="G1225" s="41"/>
    </row>
    <row r="1226" spans="7:7">
      <c r="G1226" s="41"/>
    </row>
    <row r="1227" spans="7:7">
      <c r="G1227" s="41"/>
    </row>
    <row r="1228" spans="7:7">
      <c r="G1228" s="41"/>
    </row>
    <row r="1229" spans="7:7">
      <c r="G1229" s="41"/>
    </row>
    <row r="1230" spans="7:7">
      <c r="G1230" s="41"/>
    </row>
    <row r="1231" spans="7:7">
      <c r="G1231" s="41"/>
    </row>
    <row r="1232" spans="7:7">
      <c r="G1232" s="41"/>
    </row>
    <row r="1233" spans="7:7">
      <c r="G1233" s="41"/>
    </row>
    <row r="1234" spans="7:7">
      <c r="G1234" s="41"/>
    </row>
    <row r="1235" spans="7:7">
      <c r="G1235" s="41"/>
    </row>
    <row r="1236" spans="7:7">
      <c r="G1236" s="40"/>
    </row>
    <row r="1237" spans="7:7">
      <c r="G1237" s="40"/>
    </row>
    <row r="1238" spans="7:7">
      <c r="G1238" s="40"/>
    </row>
    <row r="1239" spans="7:7">
      <c r="G1239" s="40"/>
    </row>
    <row r="1240" spans="7:7">
      <c r="G1240" s="40"/>
    </row>
    <row r="1241" spans="7:7">
      <c r="G1241" s="40"/>
    </row>
    <row r="1242" spans="7:7">
      <c r="G1242" s="40"/>
    </row>
    <row r="1243" spans="7:7">
      <c r="G1243" s="40"/>
    </row>
    <row r="1244" spans="7:7">
      <c r="G1244" s="40"/>
    </row>
    <row r="1245" spans="7:7">
      <c r="G1245" s="40"/>
    </row>
    <row r="1246" spans="7:7">
      <c r="G1246" s="40"/>
    </row>
    <row r="1247" spans="7:7">
      <c r="G1247" s="40"/>
    </row>
    <row r="1248" spans="7:7">
      <c r="G1248" s="40"/>
    </row>
    <row r="1249" spans="7:7">
      <c r="G1249" s="40"/>
    </row>
    <row r="1250" spans="7:7">
      <c r="G1250" s="41"/>
    </row>
    <row r="1251" spans="7:7">
      <c r="G1251" s="41"/>
    </row>
    <row r="1252" spans="7:7">
      <c r="G1252" s="41"/>
    </row>
    <row r="1253" spans="7:7">
      <c r="G1253" s="41"/>
    </row>
    <row r="1254" spans="7:7">
      <c r="G1254" s="41"/>
    </row>
    <row r="1255" spans="7:7">
      <c r="G1255" s="41"/>
    </row>
    <row r="1256" spans="7:7">
      <c r="G1256" s="40"/>
    </row>
    <row r="1257" spans="7:7">
      <c r="G1257" s="41"/>
    </row>
    <row r="1258" spans="7:7">
      <c r="G1258" s="41"/>
    </row>
    <row r="1259" spans="7:7">
      <c r="G1259" s="40"/>
    </row>
    <row r="1260" spans="7:7">
      <c r="G1260" s="41"/>
    </row>
    <row r="1261" spans="7:7">
      <c r="G1261" s="41"/>
    </row>
    <row r="1262" spans="7:7">
      <c r="G1262" s="41"/>
    </row>
    <row r="1263" spans="7:7">
      <c r="G1263" s="40"/>
    </row>
    <row r="1264" spans="7:7" ht="17.25">
      <c r="G1264" s="52"/>
    </row>
    <row r="1265" spans="7:7" ht="17.25">
      <c r="G1265" s="52"/>
    </row>
    <row r="1266" spans="7:7">
      <c r="G1266" s="41"/>
    </row>
    <row r="1267" spans="7:7">
      <c r="G1267" s="40"/>
    </row>
    <row r="1268" spans="7:7">
      <c r="G1268" s="41"/>
    </row>
    <row r="1269" spans="7:7">
      <c r="G1269" s="41"/>
    </row>
    <row r="1270" spans="7:7">
      <c r="G1270" s="41"/>
    </row>
    <row r="1271" spans="7:7">
      <c r="G1271" s="41"/>
    </row>
    <row r="1272" spans="7:7">
      <c r="G1272" s="41"/>
    </row>
    <row r="1273" spans="7:7">
      <c r="G1273" s="41"/>
    </row>
    <row r="1274" spans="7:7">
      <c r="G1274" s="41"/>
    </row>
    <row r="1275" spans="7:7">
      <c r="G1275" s="41"/>
    </row>
    <row r="1276" spans="7:7">
      <c r="G1276" s="41"/>
    </row>
    <row r="1277" spans="7:7">
      <c r="G1277" s="41"/>
    </row>
    <row r="1278" spans="7:7">
      <c r="G1278" s="41"/>
    </row>
    <row r="1279" spans="7:7">
      <c r="G1279" s="41"/>
    </row>
    <row r="1280" spans="7:7">
      <c r="G1280" s="41"/>
    </row>
    <row r="1281" spans="7:7">
      <c r="G1281" s="41"/>
    </row>
    <row r="1282" spans="7:7">
      <c r="G1282" s="41"/>
    </row>
    <row r="1283" spans="7:7">
      <c r="G1283" s="41"/>
    </row>
    <row r="1284" spans="7:7">
      <c r="G1284" s="40"/>
    </row>
    <row r="1285" spans="7:7">
      <c r="G1285" s="40"/>
    </row>
    <row r="1286" spans="7:7">
      <c r="G1286" s="40"/>
    </row>
    <row r="1287" spans="7:7">
      <c r="G1287" s="40"/>
    </row>
    <row r="1288" spans="7:7">
      <c r="G1288" s="40"/>
    </row>
    <row r="1289" spans="7:7">
      <c r="G1289" s="40"/>
    </row>
    <row r="1290" spans="7:7">
      <c r="G1290" s="40"/>
    </row>
    <row r="1291" spans="7:7">
      <c r="G1291" s="40"/>
    </row>
    <row r="1292" spans="7:7">
      <c r="G1292" s="40"/>
    </row>
    <row r="1293" spans="7:7">
      <c r="G1293" s="40"/>
    </row>
    <row r="1294" spans="7:7">
      <c r="G1294" s="40"/>
    </row>
    <row r="1295" spans="7:7">
      <c r="G1295" s="40"/>
    </row>
    <row r="1296" spans="7:7">
      <c r="G1296" s="40"/>
    </row>
    <row r="1297" spans="7:7">
      <c r="G1297" s="40"/>
    </row>
    <row r="1298" spans="7:7">
      <c r="G1298" s="41"/>
    </row>
    <row r="1299" spans="7:7">
      <c r="G1299" s="41"/>
    </row>
    <row r="1300" spans="7:7">
      <c r="G1300" s="41"/>
    </row>
    <row r="1301" spans="7:7">
      <c r="G1301" s="41"/>
    </row>
    <row r="1302" spans="7:7">
      <c r="G1302" s="41"/>
    </row>
    <row r="1303" spans="7:7">
      <c r="G1303" s="41"/>
    </row>
    <row r="1304" spans="7:7">
      <c r="G1304" s="40"/>
    </row>
    <row r="1305" spans="7:7">
      <c r="G1305" s="41"/>
    </row>
    <row r="1306" spans="7:7">
      <c r="G1306" s="41"/>
    </row>
    <row r="1307" spans="7:7">
      <c r="G1307" s="40"/>
    </row>
    <row r="1308" spans="7:7">
      <c r="G1308" s="41"/>
    </row>
    <row r="1309" spans="7:7">
      <c r="G1309" s="41"/>
    </row>
    <row r="1310" spans="7:7">
      <c r="G1310" s="41"/>
    </row>
    <row r="1311" spans="7:7">
      <c r="G1311" s="40"/>
    </row>
    <row r="1312" spans="7:7" ht="17.25">
      <c r="G1312" s="52"/>
    </row>
    <row r="1313" spans="7:7" ht="17.25">
      <c r="G1313" s="52"/>
    </row>
    <row r="1314" spans="7:7">
      <c r="G1314" s="41"/>
    </row>
    <row r="1315" spans="7:7">
      <c r="G1315" s="40"/>
    </row>
    <row r="1316" spans="7:7">
      <c r="G1316" s="41"/>
    </row>
    <row r="1317" spans="7:7">
      <c r="G1317" s="41"/>
    </row>
    <row r="1318" spans="7:7">
      <c r="G1318" s="41"/>
    </row>
    <row r="1319" spans="7:7">
      <c r="G1319" s="41"/>
    </row>
    <row r="1320" spans="7:7">
      <c r="G1320" s="41"/>
    </row>
    <row r="1321" spans="7:7">
      <c r="G1321" s="41"/>
    </row>
    <row r="1322" spans="7:7">
      <c r="G1322" s="41"/>
    </row>
    <row r="1323" spans="7:7">
      <c r="G1323" s="41"/>
    </row>
    <row r="1324" spans="7:7">
      <c r="G1324" s="41"/>
    </row>
    <row r="1325" spans="7:7">
      <c r="G1325" s="41"/>
    </row>
    <row r="1326" spans="7:7">
      <c r="G1326" s="41"/>
    </row>
    <row r="1327" spans="7:7">
      <c r="G1327" s="41"/>
    </row>
    <row r="1328" spans="7:7">
      <c r="G1328" s="41"/>
    </row>
    <row r="1329" spans="7:7">
      <c r="G1329" s="41"/>
    </row>
    <row r="1330" spans="7:7">
      <c r="G1330" s="41"/>
    </row>
    <row r="1331" spans="7:7">
      <c r="G1331" s="41"/>
    </row>
    <row r="1332" spans="7:7">
      <c r="G1332" s="40"/>
    </row>
    <row r="1333" spans="7:7">
      <c r="G1333" s="40"/>
    </row>
    <row r="1334" spans="7:7">
      <c r="G1334" s="40"/>
    </row>
    <row r="1335" spans="7:7">
      <c r="G1335" s="40"/>
    </row>
    <row r="1336" spans="7:7">
      <c r="G1336" s="40"/>
    </row>
    <row r="1337" spans="7:7">
      <c r="G1337" s="40"/>
    </row>
    <row r="1338" spans="7:7">
      <c r="G1338" s="40"/>
    </row>
    <row r="1339" spans="7:7">
      <c r="G1339" s="40"/>
    </row>
    <row r="1340" spans="7:7">
      <c r="G1340" s="40"/>
    </row>
    <row r="1341" spans="7:7">
      <c r="G1341" s="40"/>
    </row>
    <row r="1342" spans="7:7">
      <c r="G1342" s="40"/>
    </row>
    <row r="1343" spans="7:7">
      <c r="G1343" s="40"/>
    </row>
    <row r="1344" spans="7:7">
      <c r="G1344" s="40"/>
    </row>
    <row r="1345" spans="7:7">
      <c r="G1345" s="40"/>
    </row>
    <row r="1346" spans="7:7">
      <c r="G1346" s="41"/>
    </row>
    <row r="1347" spans="7:7">
      <c r="G1347" s="41"/>
    </row>
    <row r="1348" spans="7:7">
      <c r="G1348" s="41"/>
    </row>
    <row r="1349" spans="7:7">
      <c r="G1349" s="41"/>
    </row>
    <row r="1350" spans="7:7">
      <c r="G1350" s="41"/>
    </row>
    <row r="1351" spans="7:7">
      <c r="G1351" s="41"/>
    </row>
    <row r="1352" spans="7:7">
      <c r="G1352" s="40"/>
    </row>
    <row r="1353" spans="7:7">
      <c r="G1353" s="41"/>
    </row>
    <row r="1354" spans="7:7">
      <c r="G1354" s="41"/>
    </row>
    <row r="1355" spans="7:7">
      <c r="G1355" s="40"/>
    </row>
    <row r="1356" spans="7:7">
      <c r="G1356" s="41"/>
    </row>
    <row r="1357" spans="7:7">
      <c r="G1357" s="41"/>
    </row>
    <row r="1358" spans="7:7">
      <c r="G1358" s="41"/>
    </row>
    <row r="1359" spans="7:7">
      <c r="G1359" s="40"/>
    </row>
    <row r="1360" spans="7:7" ht="17.25">
      <c r="G1360" s="52"/>
    </row>
    <row r="1361" spans="7:7" ht="17.25">
      <c r="G1361" s="52"/>
    </row>
    <row r="1362" spans="7:7">
      <c r="G1362" s="41"/>
    </row>
    <row r="1363" spans="7:7">
      <c r="G1363" s="40"/>
    </row>
    <row r="1364" spans="7:7">
      <c r="G1364" s="41"/>
    </row>
    <row r="1365" spans="7:7">
      <c r="G1365" s="41"/>
    </row>
    <row r="1366" spans="7:7">
      <c r="G1366" s="41"/>
    </row>
    <row r="1367" spans="7:7">
      <c r="G1367" s="41"/>
    </row>
    <row r="1368" spans="7:7">
      <c r="G1368" s="41"/>
    </row>
    <row r="1369" spans="7:7">
      <c r="G1369" s="41"/>
    </row>
    <row r="1370" spans="7:7">
      <c r="G1370" s="41"/>
    </row>
    <row r="1371" spans="7:7">
      <c r="G1371" s="41"/>
    </row>
    <row r="1372" spans="7:7">
      <c r="G1372" s="41"/>
    </row>
    <row r="1373" spans="7:7">
      <c r="G1373" s="41"/>
    </row>
    <row r="1374" spans="7:7">
      <c r="G1374" s="41"/>
    </row>
    <row r="1375" spans="7:7">
      <c r="G1375" s="41"/>
    </row>
    <row r="1376" spans="7:7">
      <c r="G1376" s="41"/>
    </row>
    <row r="1377" spans="7:7">
      <c r="G1377" s="41"/>
    </row>
    <row r="1378" spans="7:7">
      <c r="G1378" s="41"/>
    </row>
    <row r="1379" spans="7:7">
      <c r="G1379" s="41"/>
    </row>
    <row r="1380" spans="7:7">
      <c r="G1380" s="40"/>
    </row>
    <row r="1381" spans="7:7">
      <c r="G1381" s="40"/>
    </row>
    <row r="1382" spans="7:7">
      <c r="G1382" s="40"/>
    </row>
    <row r="1383" spans="7:7">
      <c r="G1383" s="40"/>
    </row>
    <row r="1384" spans="7:7">
      <c r="G1384" s="40"/>
    </row>
    <row r="1385" spans="7:7">
      <c r="G1385" s="40"/>
    </row>
    <row r="1386" spans="7:7">
      <c r="G1386" s="40"/>
    </row>
    <row r="1387" spans="7:7">
      <c r="G1387" s="40"/>
    </row>
    <row r="1388" spans="7:7">
      <c r="G1388" s="40"/>
    </row>
    <row r="1389" spans="7:7">
      <c r="G1389" s="40"/>
    </row>
    <row r="1390" spans="7:7">
      <c r="G1390" s="40"/>
    </row>
    <row r="1391" spans="7:7">
      <c r="G1391" s="40"/>
    </row>
    <row r="1392" spans="7:7">
      <c r="G1392" s="40"/>
    </row>
    <row r="1393" spans="7:7">
      <c r="G1393" s="40"/>
    </row>
    <row r="1394" spans="7:7">
      <c r="G1394" s="41"/>
    </row>
    <row r="1395" spans="7:7">
      <c r="G1395" s="41"/>
    </row>
    <row r="1396" spans="7:7">
      <c r="G1396" s="41"/>
    </row>
    <row r="1397" spans="7:7">
      <c r="G1397" s="41"/>
    </row>
    <row r="1398" spans="7:7">
      <c r="G1398" s="41"/>
    </row>
    <row r="1399" spans="7:7">
      <c r="G1399" s="41"/>
    </row>
    <row r="1400" spans="7:7">
      <c r="G1400" s="40"/>
    </row>
    <row r="1401" spans="7:7">
      <c r="G1401" s="41"/>
    </row>
    <row r="1402" spans="7:7">
      <c r="G1402" s="41"/>
    </row>
    <row r="1403" spans="7:7">
      <c r="G1403" s="40"/>
    </row>
    <row r="1404" spans="7:7">
      <c r="G1404" s="41"/>
    </row>
    <row r="1405" spans="7:7">
      <c r="G1405" s="41"/>
    </row>
    <row r="1406" spans="7:7">
      <c r="G1406" s="41"/>
    </row>
    <row r="1407" spans="7:7">
      <c r="G1407" s="40"/>
    </row>
    <row r="1408" spans="7:7" ht="17.25">
      <c r="G1408" s="52"/>
    </row>
    <row r="1409" spans="7:7" ht="17.25">
      <c r="G1409" s="52"/>
    </row>
    <row r="1410" spans="7:7">
      <c r="G1410" s="41"/>
    </row>
    <row r="1411" spans="7:7">
      <c r="G1411" s="40"/>
    </row>
    <row r="1412" spans="7:7">
      <c r="G1412" s="41"/>
    </row>
    <row r="1413" spans="7:7">
      <c r="G1413" s="41"/>
    </row>
    <row r="1414" spans="7:7">
      <c r="G1414" s="41"/>
    </row>
    <row r="1415" spans="7:7">
      <c r="G1415" s="41"/>
    </row>
    <row r="1416" spans="7:7">
      <c r="G1416" s="41"/>
    </row>
    <row r="1417" spans="7:7">
      <c r="G1417" s="41"/>
    </row>
    <row r="1418" spans="7:7">
      <c r="G1418" s="41"/>
    </row>
    <row r="1419" spans="7:7">
      <c r="G1419" s="41"/>
    </row>
    <row r="1420" spans="7:7">
      <c r="G1420" s="41"/>
    </row>
    <row r="1421" spans="7:7">
      <c r="G1421" s="41"/>
    </row>
    <row r="1422" spans="7:7">
      <c r="G1422" s="41"/>
    </row>
    <row r="1423" spans="7:7">
      <c r="G1423" s="41"/>
    </row>
    <row r="1424" spans="7:7">
      <c r="G1424" s="41"/>
    </row>
    <row r="1425" spans="7:7">
      <c r="G1425" s="41"/>
    </row>
    <row r="1426" spans="7:7">
      <c r="G1426" s="41"/>
    </row>
    <row r="1427" spans="7:7">
      <c r="G1427" s="41"/>
    </row>
    <row r="1428" spans="7:7">
      <c r="G1428" s="40"/>
    </row>
    <row r="1429" spans="7:7">
      <c r="G1429" s="40"/>
    </row>
    <row r="1430" spans="7:7">
      <c r="G1430" s="40"/>
    </row>
    <row r="1431" spans="7:7">
      <c r="G1431" s="40"/>
    </row>
    <row r="1432" spans="7:7">
      <c r="G1432" s="40"/>
    </row>
    <row r="1433" spans="7:7">
      <c r="G1433" s="40"/>
    </row>
    <row r="1434" spans="7:7">
      <c r="G1434" s="40"/>
    </row>
    <row r="1435" spans="7:7">
      <c r="G1435" s="40"/>
    </row>
    <row r="1436" spans="7:7">
      <c r="G1436" s="40"/>
    </row>
    <row r="1437" spans="7:7">
      <c r="G1437" s="40"/>
    </row>
    <row r="1438" spans="7:7">
      <c r="G1438" s="40"/>
    </row>
    <row r="1439" spans="7:7">
      <c r="G1439" s="40"/>
    </row>
    <row r="1440" spans="7:7">
      <c r="G1440" s="40"/>
    </row>
    <row r="1441" spans="7:7">
      <c r="G1441" s="40"/>
    </row>
    <row r="1442" spans="7:7">
      <c r="G1442" s="41"/>
    </row>
    <row r="1443" spans="7:7">
      <c r="G1443" s="41"/>
    </row>
    <row r="1444" spans="7:7">
      <c r="G1444" s="41"/>
    </row>
    <row r="1445" spans="7:7">
      <c r="G1445" s="41"/>
    </row>
    <row r="1446" spans="7:7">
      <c r="G1446" s="41"/>
    </row>
    <row r="1447" spans="7:7">
      <c r="G1447" s="41"/>
    </row>
    <row r="1448" spans="7:7">
      <c r="G1448" s="40"/>
    </row>
    <row r="1449" spans="7:7">
      <c r="G1449" s="41"/>
    </row>
    <row r="1450" spans="7:7">
      <c r="G1450" s="41"/>
    </row>
    <row r="1451" spans="7:7">
      <c r="G1451" s="40"/>
    </row>
    <row r="1452" spans="7:7">
      <c r="G1452" s="41"/>
    </row>
    <row r="1453" spans="7:7">
      <c r="G1453" s="41"/>
    </row>
    <row r="1454" spans="7:7">
      <c r="G1454" s="41"/>
    </row>
    <row r="1455" spans="7:7">
      <c r="G1455" s="40"/>
    </row>
    <row r="1456" spans="7:7" ht="17.25">
      <c r="G1456" s="52"/>
    </row>
    <row r="1457" spans="7:7" ht="17.25">
      <c r="G1457" s="52"/>
    </row>
    <row r="1458" spans="7:7">
      <c r="G1458" s="41"/>
    </row>
    <row r="1459" spans="7:7">
      <c r="G1459" s="40"/>
    </row>
    <row r="1460" spans="7:7">
      <c r="G1460" s="41"/>
    </row>
    <row r="1461" spans="7:7">
      <c r="G1461" s="41"/>
    </row>
    <row r="1462" spans="7:7">
      <c r="G1462" s="41"/>
    </row>
    <row r="1463" spans="7:7">
      <c r="G1463" s="41"/>
    </row>
    <row r="1464" spans="7:7">
      <c r="G1464" s="41"/>
    </row>
    <row r="1465" spans="7:7">
      <c r="G1465" s="41"/>
    </row>
    <row r="1466" spans="7:7">
      <c r="G1466" s="41"/>
    </row>
    <row r="1467" spans="7:7">
      <c r="G1467" s="41"/>
    </row>
    <row r="1468" spans="7:7">
      <c r="G1468" s="41"/>
    </row>
    <row r="1469" spans="7:7">
      <c r="G1469" s="41"/>
    </row>
    <row r="1470" spans="7:7">
      <c r="G1470" s="41"/>
    </row>
    <row r="1471" spans="7:7">
      <c r="G1471" s="41"/>
    </row>
    <row r="1472" spans="7:7">
      <c r="G1472" s="41"/>
    </row>
    <row r="1473" spans="7:7">
      <c r="G1473" s="41"/>
    </row>
    <row r="1474" spans="7:7">
      <c r="G1474" s="41"/>
    </row>
    <row r="1475" spans="7:7">
      <c r="G1475" s="41"/>
    </row>
    <row r="1476" spans="7:7">
      <c r="G1476" s="40"/>
    </row>
    <row r="1477" spans="7:7">
      <c r="G1477" s="40"/>
    </row>
    <row r="1478" spans="7:7">
      <c r="G1478" s="40"/>
    </row>
    <row r="1479" spans="7:7">
      <c r="G1479" s="40"/>
    </row>
    <row r="1480" spans="7:7">
      <c r="G1480" s="40"/>
    </row>
    <row r="1481" spans="7:7">
      <c r="G1481" s="40"/>
    </row>
    <row r="1482" spans="7:7">
      <c r="G1482" s="40"/>
    </row>
    <row r="1483" spans="7:7">
      <c r="G1483" s="40"/>
    </row>
    <row r="1484" spans="7:7">
      <c r="G1484" s="40"/>
    </row>
    <row r="1485" spans="7:7">
      <c r="G1485" s="40"/>
    </row>
    <row r="1486" spans="7:7">
      <c r="G1486" s="40"/>
    </row>
    <row r="1487" spans="7:7">
      <c r="G1487" s="40"/>
    </row>
    <row r="1488" spans="7:7">
      <c r="G1488" s="40"/>
    </row>
    <row r="1489" spans="7:7">
      <c r="G1489" s="40"/>
    </row>
    <row r="1490" spans="7:7">
      <c r="G1490" s="41"/>
    </row>
    <row r="1491" spans="7:7">
      <c r="G1491" s="41"/>
    </row>
    <row r="1492" spans="7:7">
      <c r="G1492" s="41"/>
    </row>
    <row r="1493" spans="7:7">
      <c r="G1493" s="41"/>
    </row>
    <row r="1494" spans="7:7">
      <c r="G1494" s="41"/>
    </row>
    <row r="1495" spans="7:7">
      <c r="G1495" s="41"/>
    </row>
    <row r="1496" spans="7:7">
      <c r="G1496" s="40"/>
    </row>
    <row r="1497" spans="7:7">
      <c r="G1497" s="41"/>
    </row>
    <row r="1498" spans="7:7">
      <c r="G1498" s="41"/>
    </row>
    <row r="1499" spans="7:7">
      <c r="G1499" s="40"/>
    </row>
    <row r="1500" spans="7:7">
      <c r="G1500" s="41"/>
    </row>
    <row r="1501" spans="7:7">
      <c r="G1501" s="41"/>
    </row>
    <row r="1502" spans="7:7">
      <c r="G1502" s="41"/>
    </row>
    <row r="1503" spans="7:7">
      <c r="G1503" s="40"/>
    </row>
    <row r="1504" spans="7:7" ht="17.25">
      <c r="G1504" s="52"/>
    </row>
    <row r="1505" spans="7:7" ht="17.25">
      <c r="G1505" s="52"/>
    </row>
    <row r="1506" spans="7:7">
      <c r="G1506" s="41"/>
    </row>
    <row r="1507" spans="7:7">
      <c r="G1507" s="40"/>
    </row>
    <row r="1508" spans="7:7">
      <c r="G1508" s="41"/>
    </row>
    <row r="1509" spans="7:7">
      <c r="G1509" s="41"/>
    </row>
    <row r="1510" spans="7:7">
      <c r="G1510" s="41"/>
    </row>
    <row r="1511" spans="7:7">
      <c r="G1511" s="41"/>
    </row>
    <row r="1512" spans="7:7">
      <c r="G1512" s="41"/>
    </row>
    <row r="1513" spans="7:7">
      <c r="G1513" s="41"/>
    </row>
    <row r="1514" spans="7:7">
      <c r="G1514" s="41"/>
    </row>
    <row r="1515" spans="7:7">
      <c r="G1515" s="41"/>
    </row>
    <row r="1516" spans="7:7">
      <c r="G1516" s="41"/>
    </row>
    <row r="1517" spans="7:7">
      <c r="G1517" s="41"/>
    </row>
    <row r="1518" spans="7:7">
      <c r="G1518" s="41"/>
    </row>
    <row r="1519" spans="7:7">
      <c r="G1519" s="41"/>
    </row>
    <row r="1520" spans="7:7">
      <c r="G1520" s="41"/>
    </row>
    <row r="1521" spans="7:7">
      <c r="G1521" s="41"/>
    </row>
    <row r="1522" spans="7:7">
      <c r="G1522" s="41"/>
    </row>
    <row r="1523" spans="7:7">
      <c r="G1523" s="41"/>
    </row>
    <row r="1524" spans="7:7">
      <c r="G1524" s="40"/>
    </row>
    <row r="1525" spans="7:7">
      <c r="G1525" s="40"/>
    </row>
    <row r="1526" spans="7:7">
      <c r="G1526" s="40"/>
    </row>
    <row r="1527" spans="7:7">
      <c r="G1527" s="40"/>
    </row>
    <row r="1528" spans="7:7">
      <c r="G1528" s="40"/>
    </row>
    <row r="1529" spans="7:7">
      <c r="G1529" s="40"/>
    </row>
    <row r="1530" spans="7:7">
      <c r="G1530" s="40"/>
    </row>
    <row r="1531" spans="7:7">
      <c r="G1531" s="40"/>
    </row>
    <row r="1532" spans="7:7">
      <c r="G1532" s="40"/>
    </row>
    <row r="1533" spans="7:7">
      <c r="G1533" s="40"/>
    </row>
    <row r="1534" spans="7:7">
      <c r="G1534" s="40"/>
    </row>
    <row r="1535" spans="7:7">
      <c r="G1535" s="40"/>
    </row>
    <row r="1536" spans="7:7">
      <c r="G1536" s="40"/>
    </row>
    <row r="1537" spans="7:7">
      <c r="G1537" s="40"/>
    </row>
    <row r="1538" spans="7:7">
      <c r="G1538" s="41"/>
    </row>
    <row r="1539" spans="7:7">
      <c r="G1539" s="41"/>
    </row>
    <row r="1540" spans="7:7">
      <c r="G1540" s="41"/>
    </row>
    <row r="1541" spans="7:7">
      <c r="G1541" s="41"/>
    </row>
    <row r="1542" spans="7:7">
      <c r="G1542" s="41"/>
    </row>
    <row r="1543" spans="7:7">
      <c r="G1543" s="41"/>
    </row>
    <row r="1544" spans="7:7">
      <c r="G1544" s="40"/>
    </row>
    <row r="1545" spans="7:7">
      <c r="G1545" s="41"/>
    </row>
    <row r="1546" spans="7:7">
      <c r="G1546" s="41"/>
    </row>
    <row r="1547" spans="7:7">
      <c r="G1547" s="40"/>
    </row>
    <row r="1548" spans="7:7">
      <c r="G1548" s="41"/>
    </row>
    <row r="1549" spans="7:7">
      <c r="G1549" s="41"/>
    </row>
    <row r="1550" spans="7:7">
      <c r="G1550" s="41"/>
    </row>
    <row r="1551" spans="7:7">
      <c r="G1551" s="40"/>
    </row>
    <row r="1552" spans="7:7" ht="17.25">
      <c r="G1552" s="52"/>
    </row>
    <row r="1553" spans="7:7" ht="17.25">
      <c r="G1553" s="52"/>
    </row>
    <row r="1554" spans="7:7">
      <c r="G1554" s="41"/>
    </row>
    <row r="1555" spans="7:7">
      <c r="G1555" s="40"/>
    </row>
    <row r="1556" spans="7:7">
      <c r="G1556" s="41"/>
    </row>
    <row r="1557" spans="7:7">
      <c r="G1557" s="41"/>
    </row>
    <row r="1558" spans="7:7">
      <c r="G1558" s="41"/>
    </row>
    <row r="1559" spans="7:7">
      <c r="G1559" s="41"/>
    </row>
    <row r="1560" spans="7:7">
      <c r="G1560" s="41"/>
    </row>
    <row r="1561" spans="7:7">
      <c r="G1561" s="41"/>
    </row>
    <row r="1562" spans="7:7">
      <c r="G1562" s="41"/>
    </row>
    <row r="1563" spans="7:7">
      <c r="G1563" s="41"/>
    </row>
    <row r="1564" spans="7:7">
      <c r="G1564" s="41"/>
    </row>
    <row r="1565" spans="7:7">
      <c r="G1565" s="41"/>
    </row>
    <row r="1566" spans="7:7">
      <c r="G1566" s="41"/>
    </row>
    <row r="1567" spans="7:7">
      <c r="G1567" s="41"/>
    </row>
    <row r="1568" spans="7:7">
      <c r="G1568" s="41"/>
    </row>
    <row r="1569" spans="7:7">
      <c r="G1569" s="41"/>
    </row>
    <row r="1570" spans="7:7">
      <c r="G1570" s="41"/>
    </row>
    <row r="1571" spans="7:7">
      <c r="G1571" s="41"/>
    </row>
    <row r="1572" spans="7:7">
      <c r="G1572" s="40"/>
    </row>
    <row r="1573" spans="7:7">
      <c r="G1573" s="40"/>
    </row>
    <row r="1574" spans="7:7">
      <c r="G1574" s="40"/>
    </row>
    <row r="1575" spans="7:7">
      <c r="G1575" s="40"/>
    </row>
    <row r="1576" spans="7:7">
      <c r="G1576" s="40"/>
    </row>
    <row r="1577" spans="7:7">
      <c r="G1577" s="40"/>
    </row>
    <row r="1578" spans="7:7">
      <c r="G1578" s="40"/>
    </row>
    <row r="1579" spans="7:7">
      <c r="G1579" s="40"/>
    </row>
    <row r="1580" spans="7:7">
      <c r="G1580" s="40"/>
    </row>
    <row r="1581" spans="7:7">
      <c r="G1581" s="40"/>
    </row>
    <row r="1582" spans="7:7">
      <c r="G1582" s="40"/>
    </row>
    <row r="1583" spans="7:7">
      <c r="G1583" s="40"/>
    </row>
    <row r="1584" spans="7:7">
      <c r="G1584" s="40"/>
    </row>
    <row r="1585" spans="7:7">
      <c r="G1585" s="40"/>
    </row>
    <row r="1586" spans="7:7">
      <c r="G1586" s="41"/>
    </row>
    <row r="1587" spans="7:7">
      <c r="G1587" s="41"/>
    </row>
    <row r="1588" spans="7:7">
      <c r="G1588" s="41"/>
    </row>
    <row r="1589" spans="7:7">
      <c r="G1589" s="41"/>
    </row>
    <row r="1590" spans="7:7">
      <c r="G1590" s="41"/>
    </row>
    <row r="1591" spans="7:7">
      <c r="G1591" s="41"/>
    </row>
    <row r="1592" spans="7:7">
      <c r="G1592" s="40"/>
    </row>
    <row r="1593" spans="7:7">
      <c r="G1593" s="41"/>
    </row>
    <row r="1594" spans="7:7">
      <c r="G1594" s="41"/>
    </row>
    <row r="1595" spans="7:7">
      <c r="G1595" s="40"/>
    </row>
    <row r="1596" spans="7:7">
      <c r="G1596" s="41"/>
    </row>
    <row r="1597" spans="7:7">
      <c r="G1597" s="41"/>
    </row>
    <row r="1598" spans="7:7">
      <c r="G1598" s="41"/>
    </row>
    <row r="1599" spans="7:7">
      <c r="G1599" s="40"/>
    </row>
    <row r="1600" spans="7:7" ht="17.25">
      <c r="G1600" s="52"/>
    </row>
    <row r="1601" spans="7:7" ht="17.25">
      <c r="G1601" s="52"/>
    </row>
    <row r="1602" spans="7:7">
      <c r="G1602" s="41"/>
    </row>
    <row r="1603" spans="7:7">
      <c r="G1603" s="40"/>
    </row>
    <row r="1604" spans="7:7">
      <c r="G1604" s="41"/>
    </row>
    <row r="1605" spans="7:7">
      <c r="G1605" s="41"/>
    </row>
    <row r="1606" spans="7:7">
      <c r="G1606" s="41"/>
    </row>
    <row r="1607" spans="7:7">
      <c r="G1607" s="41"/>
    </row>
    <row r="1608" spans="7:7">
      <c r="G1608" s="41"/>
    </row>
    <row r="1609" spans="7:7">
      <c r="G1609" s="41"/>
    </row>
    <row r="1610" spans="7:7">
      <c r="G1610" s="41"/>
    </row>
    <row r="1611" spans="7:7">
      <c r="G1611" s="41"/>
    </row>
    <row r="1612" spans="7:7">
      <c r="G1612" s="41"/>
    </row>
    <row r="1613" spans="7:7">
      <c r="G1613" s="41"/>
    </row>
    <row r="1614" spans="7:7">
      <c r="G1614" s="41"/>
    </row>
    <row r="1615" spans="7:7">
      <c r="G1615" s="41"/>
    </row>
    <row r="1616" spans="7:7">
      <c r="G1616" s="41"/>
    </row>
    <row r="1617" spans="7:7">
      <c r="G1617" s="41"/>
    </row>
    <row r="1618" spans="7:7">
      <c r="G1618" s="41"/>
    </row>
    <row r="1619" spans="7:7">
      <c r="G1619" s="41"/>
    </row>
    <row r="1620" spans="7:7">
      <c r="G1620" s="40"/>
    </row>
    <row r="1621" spans="7:7">
      <c r="G1621" s="40"/>
    </row>
    <row r="1622" spans="7:7">
      <c r="G1622" s="40"/>
    </row>
    <row r="1623" spans="7:7">
      <c r="G1623" s="40"/>
    </row>
    <row r="1624" spans="7:7">
      <c r="G1624" s="40"/>
    </row>
    <row r="1625" spans="7:7">
      <c r="G1625" s="40"/>
    </row>
    <row r="1626" spans="7:7">
      <c r="G1626" s="40"/>
    </row>
    <row r="1627" spans="7:7">
      <c r="G1627" s="40"/>
    </row>
    <row r="1628" spans="7:7">
      <c r="G1628" s="40"/>
    </row>
    <row r="1629" spans="7:7">
      <c r="G1629" s="40"/>
    </row>
    <row r="1630" spans="7:7">
      <c r="G1630" s="40"/>
    </row>
    <row r="1631" spans="7:7">
      <c r="G1631" s="40"/>
    </row>
    <row r="1632" spans="7:7">
      <c r="G1632" s="40"/>
    </row>
    <row r="1633" spans="7:7">
      <c r="G1633" s="40"/>
    </row>
  </sheetData>
  <pageMargins left="0.70866141732283472" right="0.70866141732283472" top="0.78740157480314965" bottom="0.78740157480314965" header="0.31496062992125984" footer="0.31496062992125984"/>
  <pageSetup paperSize="9" orientation="portrait" cellComments="asDisplayed" r:id="rId1"/>
  <legacyDrawing r:id="rId2"/>
</worksheet>
</file>

<file path=xl/worksheets/sheet3.xml><?xml version="1.0" encoding="utf-8"?>
<worksheet xmlns="http://schemas.openxmlformats.org/spreadsheetml/2006/main" xmlns:r="http://schemas.openxmlformats.org/officeDocument/2006/relationships">
  <sheetPr codeName="Sheet7"/>
  <dimension ref="A1"/>
  <sheetViews>
    <sheetView workbookViewId="0"/>
  </sheetViews>
  <sheetFormatPr baseColWidth="10" defaultColWidth="11" defaultRowHeight="16.5"/>
  <sheetData/>
  <pageMargins left="0.7" right="0.7" top="0.78740157499999996" bottom="0.78740157499999996" header="0.3" footer="0.3"/>
</worksheet>
</file>

<file path=xl/worksheets/sheet4.xml><?xml version="1.0" encoding="utf-8"?>
<worksheet xmlns="http://schemas.openxmlformats.org/spreadsheetml/2006/main" xmlns:r="http://schemas.openxmlformats.org/officeDocument/2006/relationships">
  <sheetPr codeName="Sheet4"/>
  <dimension ref="A1:E50"/>
  <sheetViews>
    <sheetView view="pageLayout" topLeftCell="A4" zoomScale="85" zoomScaleNormal="100" zoomScalePageLayoutView="85" workbookViewId="0">
      <selection activeCell="D6" sqref="D6"/>
    </sheetView>
  </sheetViews>
  <sheetFormatPr baseColWidth="10" defaultRowHeight="18.75"/>
  <cols>
    <col min="1" max="1" width="11.875" style="48" customWidth="1"/>
    <col min="2" max="2" width="9.125" style="47" customWidth="1"/>
    <col min="3" max="3" width="12.75" style="49" customWidth="1"/>
    <col min="4" max="4" width="46.875" style="48" customWidth="1"/>
    <col min="5" max="5" width="15.25" hidden="1" customWidth="1"/>
    <col min="6" max="6" width="3.25" customWidth="1"/>
    <col min="7" max="7" width="4.25" customWidth="1"/>
  </cols>
  <sheetData>
    <row r="1" spans="1:4" s="38" customFormat="1" ht="28.35" customHeight="1">
      <c r="A1" s="46" t="s">
        <v>206</v>
      </c>
      <c r="B1" s="47" t="s">
        <v>207</v>
      </c>
      <c r="C1" s="47" t="s">
        <v>208</v>
      </c>
      <c r="D1" s="46" t="s">
        <v>209</v>
      </c>
    </row>
    <row r="2" spans="1:4" ht="56.85" customHeight="1"/>
    <row r="3" spans="1:4" s="38" customFormat="1" ht="28.35" customHeight="1">
      <c r="A3" s="110">
        <f>IF(Tabelle1!B3&lt;&gt;0,Tabelle1!B3," ")</f>
        <v>0.375</v>
      </c>
      <c r="B3" s="111" t="str">
        <f>IF(Tabelle1!D3&lt;&gt;0,"F1/ "&amp;Tabelle1!D3," ")</f>
        <v xml:space="preserve"> </v>
      </c>
      <c r="C3" s="111" t="str">
        <f>IF(Tabelle1!E3&lt;&gt;0,Tabelle1!E3," ")</f>
        <v xml:space="preserve"> </v>
      </c>
      <c r="D3" s="50" t="str">
        <f>IF(OR(Tabelle1!L3&lt;&gt;0,Tabelle1!M3&lt;&gt;0,Tabelle1!N3&lt;&gt;0,Tabelle1!O3&lt;&gt;0),Tabelle1!L3&amp;" "&amp;IF(OR(Tabelle1!M3="DIR",Tabelle1!M3="EINZEL BELEGUNG",Tabelle1!M3="MIT SERVICE",Tabelle1!M3="OHNE SERVICE"),"",Tabelle1!M3)&amp;" "&amp;Tabelle1!N3&amp;" "&amp;IF(OR(Tabelle1!O3="DIR",Tabelle1!O3="EINZEL BELEGUNG",Tabelle1!O3="MIT SERVICE",Tabelle1!O3="OHNE SERVICE"),"",Tabelle1!O3)," ")</f>
        <v xml:space="preserve">   Gr cake 20-25px</v>
      </c>
    </row>
    <row r="4" spans="1:4" s="3" customFormat="1" ht="28.35" customHeight="1">
      <c r="A4" s="110"/>
      <c r="B4" s="111"/>
      <c r="C4" s="111"/>
      <c r="D4" s="50" t="str">
        <f>IF(OR(Tabelle1!L4&lt;&gt;0,Tabelle1!M4&lt;&gt;0,Tabelle1!N4&lt;&gt;0,Tabelle1!O4&lt;&gt;0),Tabelle1!L4&amp;" "&amp;IF(OR(Tabelle1!M4="DIR",Tabelle1!M4="EINZEL BELEGUNG",Tabelle1!M4="MIT SERVICE",Tabelle1!M4="OHNE SERVICE"),"",Tabelle1!M4)&amp;" "&amp;Tabelle1!N4&amp;" "&amp;IF(OR(Tabelle1!O4="DIR",Tabelle1!O4="EINZEL BELEGUNG",Tabelle1!O4="MIT SERVICE",Tabelle1!O4="OHNE SERVICE"),"",Tabelle1!O4)," ")</f>
        <v xml:space="preserve"> </v>
      </c>
    </row>
    <row r="5" spans="1:4" s="38" customFormat="1" ht="28.35" customHeight="1">
      <c r="A5" s="110" t="str">
        <f>IF(Tabelle1!B5&lt;&gt;0,Tabelle1!B5," ")</f>
        <v xml:space="preserve"> </v>
      </c>
      <c r="B5" s="111" t="str">
        <f>IF(Tabelle1!D5&lt;&gt;0,"F1/ "&amp;Tabelle1!D5," ")</f>
        <v xml:space="preserve"> </v>
      </c>
      <c r="C5" s="111" t="str">
        <f>IF(Tabelle1!E5&lt;&gt;0,Tabelle1!E5," ")</f>
        <v xml:space="preserve"> </v>
      </c>
      <c r="D5" s="50" t="str">
        <f>IF(OR(Tabelle1!L5&lt;&gt;0,Tabelle1!M5&lt;&gt;0,Tabelle1!N5&lt;&gt;0,Tabelle1!O5&lt;&gt;0),Tabelle1!L5&amp;" "&amp;IF(OR(Tabelle1!M5="DIR",Tabelle1!M5="EINZEL BELEGUNG",Tabelle1!M5="MIT SERVICE",Tabelle1!M5="OHNE SERVICE"),"",Tabelle1!M5)&amp;" "&amp;Tabelle1!N5&amp;" "&amp;IF(OR(Tabelle1!O5="DIR",Tabelle1!O5="EINZEL BELEGUNG",Tabelle1!O5="MIT SERVICE",Tabelle1!O5="OHNE SERVICE"),"",Tabelle1!O5)," ")</f>
        <v xml:space="preserve"> </v>
      </c>
    </row>
    <row r="6" spans="1:4" s="3" customFormat="1" ht="28.35" customHeight="1">
      <c r="A6" s="110"/>
      <c r="B6" s="111"/>
      <c r="C6" s="111"/>
      <c r="D6" s="50" t="str">
        <f>IF(OR(Tabelle1!L6&lt;&gt;0,Tabelle1!M6&lt;&gt;0,Tabelle1!N6&lt;&gt;0,Tabelle1!O6&lt;&gt;0),Tabelle1!L6&amp;" "&amp;IF(OR(Tabelle1!M6="DIR",Tabelle1!M6="EINZEL BELEGUNG",Tabelle1!M6="MIT SERVICE",Tabelle1!M6="OHNE SERVICE"),"",Tabelle1!M6)&amp;" "&amp;Tabelle1!N6&amp;" "&amp;IF(OR(Tabelle1!O6="DIR",Tabelle1!O6="EINZEL BELEGUNG",Tabelle1!O6="MIT SERVICE",Tabelle1!O6="OHNE SERVICE"),"",Tabelle1!O6)," ")</f>
        <v xml:space="preserve"> </v>
      </c>
    </row>
    <row r="7" spans="1:4" s="38" customFormat="1" ht="28.35" customHeight="1">
      <c r="A7" s="110" t="str">
        <f>IF(Tabelle1!B7&lt;&gt;0,Tabelle1!B7," ")</f>
        <v xml:space="preserve"> </v>
      </c>
      <c r="B7" s="111" t="str">
        <f>IF(Tabelle1!D7&lt;&gt;0,"F1/ "&amp;Tabelle1!D7," ")</f>
        <v xml:space="preserve"> </v>
      </c>
      <c r="C7" s="111" t="str">
        <f>IF(Tabelle1!E7&lt;&gt;0,Tabelle1!E7," ")</f>
        <v xml:space="preserve"> </v>
      </c>
      <c r="D7" s="50" t="str">
        <f>IF(OR(Tabelle1!L7&lt;&gt;0,Tabelle1!M7&lt;&gt;0,Tabelle1!N7&lt;&gt;0,Tabelle1!O7&lt;&gt;0),Tabelle1!L7&amp;" "&amp;IF(OR(Tabelle1!M7="DIR",Tabelle1!M7="EINZEL BELEGUNG",Tabelle1!M7="MIT SERVICE",Tabelle1!M7="OHNE SERVICE"),"",Tabelle1!M7)&amp;" "&amp;Tabelle1!N7&amp;" "&amp;IF(OR(Tabelle1!O7="DIR",Tabelle1!O7="EINZEL BELEGUNG",Tabelle1!O7="MIT SERVICE",Tabelle1!O7="OHNE SERVICE"),"",Tabelle1!O7)," ")</f>
        <v xml:space="preserve"> </v>
      </c>
    </row>
    <row r="8" spans="1:4" s="40" customFormat="1" ht="28.35" customHeight="1">
      <c r="A8" s="110"/>
      <c r="B8" s="111"/>
      <c r="C8" s="111"/>
      <c r="D8" s="50" t="str">
        <f>IF(OR(Tabelle1!L8&lt;&gt;0,Tabelle1!M8&lt;&gt;0,Tabelle1!N8&lt;&gt;0,Tabelle1!O8&lt;&gt;0),Tabelle1!L8&amp;" "&amp;IF(OR(Tabelle1!M8="DIR",Tabelle1!M8="EINZEL BELEGUNG",Tabelle1!M8="MIT SERVICE",Tabelle1!M8="OHNE SERVICE"),"",Tabelle1!M8)&amp;" "&amp;Tabelle1!N8&amp;" "&amp;IF(OR(Tabelle1!O8="DIR",Tabelle1!O8="EINZEL BELEGUNG",Tabelle1!O8="MIT SERVICE",Tabelle1!O8="OHNE SERVICE"),"",Tabelle1!O8)," ")</f>
        <v xml:space="preserve"> </v>
      </c>
    </row>
    <row r="9" spans="1:4" s="41" customFormat="1" ht="28.35" customHeight="1">
      <c r="A9" s="110" t="str">
        <f>IF(Tabelle1!B9&lt;&gt;0,Tabelle1!B9," ")</f>
        <v xml:space="preserve"> </v>
      </c>
      <c r="B9" s="111" t="str">
        <f>IF(Tabelle1!D9&lt;&gt;0,"F1/ "&amp;Tabelle1!D9," ")</f>
        <v xml:space="preserve"> </v>
      </c>
      <c r="C9" s="111" t="str">
        <f>IF(Tabelle1!E9&lt;&gt;0,Tabelle1!E9," ")</f>
        <v xml:space="preserve"> </v>
      </c>
      <c r="D9" s="50" t="str">
        <f>IF(OR(Tabelle1!L9&lt;&gt;0,Tabelle1!M9&lt;&gt;0,Tabelle1!N9&lt;&gt;0,Tabelle1!O9&lt;&gt;0),Tabelle1!L9&amp;" "&amp;IF(OR(Tabelle1!M9="DIR",Tabelle1!M9="EINZEL BELEGUNG",Tabelle1!M9="MIT SERVICE",Tabelle1!M9="OHNE SERVICE"),"",Tabelle1!M9)&amp;" "&amp;Tabelle1!N9&amp;" "&amp;IF(OR(Tabelle1!O9="DIR",Tabelle1!O9="EINZEL BELEGUNG",Tabelle1!O9="MIT SERVICE",Tabelle1!O9="OHNE SERVICE"),"",Tabelle1!O9)," ")</f>
        <v xml:space="preserve"> </v>
      </c>
    </row>
    <row r="10" spans="1:4" s="40" customFormat="1" ht="28.35" customHeight="1">
      <c r="A10" s="110"/>
      <c r="B10" s="111"/>
      <c r="C10" s="111"/>
      <c r="D10" s="50" t="str">
        <f>IF(OR(Tabelle1!L10&lt;&gt;0,Tabelle1!M10&lt;&gt;0,Tabelle1!N10&lt;&gt;0,Tabelle1!O10&lt;&gt;0),Tabelle1!L10&amp;" "&amp;IF(OR(Tabelle1!M10="DIR",Tabelle1!M10="EINZEL BELEGUNG",Tabelle1!M10="MIT SERVICE",Tabelle1!M10="OHNE SERVICE"),"",Tabelle1!M10)&amp;" "&amp;Tabelle1!N10&amp;" "&amp;IF(OR(Tabelle1!O10="DIR",Tabelle1!O10="EINZEL BELEGUNG",Tabelle1!O10="MIT SERVICE",Tabelle1!O10="OHNE SERVICE"),"",Tabelle1!O10)," ")</f>
        <v xml:space="preserve"> </v>
      </c>
    </row>
    <row r="11" spans="1:4" s="41" customFormat="1" ht="28.35" customHeight="1">
      <c r="A11" s="110">
        <f>IF(Tabelle1!B11&lt;&gt;0,Tabelle1!B11," ")</f>
        <v>0.42708333333333331</v>
      </c>
      <c r="B11" s="111" t="str">
        <f>IF(Tabelle1!D11&lt;&gt;0,"F1/ "&amp;Tabelle1!D11," ")</f>
        <v>F1/ ff</v>
      </c>
      <c r="C11" s="111" t="str">
        <f>IF(Tabelle1!E11&lt;&gt;0,Tabelle1!E11," ")</f>
        <v>hdeht</v>
      </c>
      <c r="D11" s="50" t="str">
        <f>IF(OR(Tabelle1!L11&lt;&gt;0,Tabelle1!M11&lt;&gt;0,Tabelle1!N11&lt;&gt;0,Tabelle1!O11&lt;&gt;0),Tabelle1!L11&amp;" "&amp;IF(OR(Tabelle1!M11="DIR",Tabelle1!M11="EINZEL BELEGUNG",Tabelle1!M11="MIT SERVICE",Tabelle1!M11="OHNE SERVICE"),"",Tabelle1!M11)&amp;" "&amp;Tabelle1!N11&amp;" "&amp;IF(OR(Tabelle1!O11="DIR",Tabelle1!O11="EINZEL BELEGUNG",Tabelle1!O11="MIT SERVICE",Tabelle1!O11="OHNE SERVICE"),"",Tabelle1!O11)," ")</f>
        <v xml:space="preserve"> </v>
      </c>
    </row>
    <row r="12" spans="1:4" s="40" customFormat="1" ht="28.35" customHeight="1">
      <c r="A12" s="110"/>
      <c r="B12" s="111"/>
      <c r="C12" s="111"/>
      <c r="D12" s="50" t="str">
        <f>IF(OR(Tabelle1!L12&lt;&gt;0,Tabelle1!M12&lt;&gt;0,Tabelle1!N12&lt;&gt;0,Tabelle1!O12&lt;&gt;0),Tabelle1!L12&amp;" "&amp;IF(OR(Tabelle1!M12="DIR",Tabelle1!M12="EINZEL BELEGUNG",Tabelle1!M12="MIT SERVICE",Tabelle1!M12="OHNE SERVICE"),"",Tabelle1!M12)&amp;" "&amp;Tabelle1!N12&amp;" "&amp;IF(OR(Tabelle1!O12="DIR",Tabelle1!O12="EINZEL BELEGUNG",Tabelle1!O12="MIT SERVICE",Tabelle1!O12="OHNE SERVICE"),"",Tabelle1!O12)," ")</f>
        <v xml:space="preserve"> </v>
      </c>
    </row>
    <row r="13" spans="1:4" s="41" customFormat="1" ht="28.35" customHeight="1">
      <c r="A13" s="110">
        <f>IF(Tabelle1!B13&lt;&gt;0,Tabelle1!B13," ")</f>
        <v>0.44791666666666669</v>
      </c>
      <c r="B13" s="111" t="str">
        <f>IF(Tabelle1!D13&lt;&gt;0,"F1/ "&amp;Tabelle1!D13," ")</f>
        <v xml:space="preserve"> </v>
      </c>
      <c r="C13" s="111" t="str">
        <f>IF(Tabelle1!E13&lt;&gt;0,Tabelle1!E13," ")</f>
        <v>ghhffh</v>
      </c>
      <c r="D13" s="50" t="str">
        <f>IF(OR(Tabelle1!L13&lt;&gt;0,Tabelle1!M13&lt;&gt;0,Tabelle1!N13&lt;&gt;0,Tabelle1!O13&lt;&gt;0),Tabelle1!L13&amp;" "&amp;IF(OR(Tabelle1!M13="DIR",Tabelle1!M13="EINZEL BELEGUNG",Tabelle1!M13="MIT SERVICE",Tabelle1!M13="OHNE SERVICE"),"",Tabelle1!M13)&amp;" "&amp;Tabelle1!N13&amp;" "&amp;IF(OR(Tabelle1!O13="DIR",Tabelle1!O13="EINZEL BELEGUNG",Tabelle1!O13="MIT SERVICE",Tabelle1!O13="OHNE SERVICE"),"",Tabelle1!O13)," ")</f>
        <v xml:space="preserve"> </v>
      </c>
    </row>
    <row r="14" spans="1:4" s="40" customFormat="1" ht="28.35" customHeight="1">
      <c r="A14" s="110"/>
      <c r="B14" s="111"/>
      <c r="C14" s="111"/>
      <c r="D14" s="50" t="str">
        <f>IF(OR(Tabelle1!L14&lt;&gt;0,Tabelle1!M14&lt;&gt;0,Tabelle1!N14&lt;&gt;0,Tabelle1!O14&lt;&gt;0),Tabelle1!L14&amp;" "&amp;IF(OR(Tabelle1!M14="DIR",Tabelle1!M14="EINZEL BELEGUNG",Tabelle1!M14="MIT SERVICE",Tabelle1!M14="OHNE SERVICE"),"",Tabelle1!M14)&amp;" "&amp;Tabelle1!N14&amp;" "&amp;IF(OR(Tabelle1!O14="DIR",Tabelle1!O14="EINZEL BELEGUNG",Tabelle1!O14="MIT SERVICE",Tabelle1!O14="OHNE SERVICE"),"",Tabelle1!O14)," ")</f>
        <v xml:space="preserve"> </v>
      </c>
    </row>
    <row r="15" spans="1:4" s="41" customFormat="1" ht="28.35" customHeight="1">
      <c r="A15" s="110" t="str">
        <f>IF(Tabelle1!B15&lt;&gt;0,Tabelle1!B15," ")</f>
        <v xml:space="preserve"> </v>
      </c>
      <c r="B15" s="111" t="str">
        <f>IF(Tabelle1!D15&lt;&gt;0,"F1/ "&amp;Tabelle1!D15," ")</f>
        <v xml:space="preserve"> </v>
      </c>
      <c r="C15" s="111" t="str">
        <f>IF(Tabelle1!E15&lt;&gt;0,Tabelle1!E15," ")</f>
        <v xml:space="preserve"> </v>
      </c>
      <c r="D15" s="50" t="str">
        <f>IF(OR(Tabelle1!L15&lt;&gt;0,Tabelle1!M15&lt;&gt;0,Tabelle1!N15&lt;&gt;0,Tabelle1!O15&lt;&gt;0),Tabelle1!L15&amp;" "&amp;IF(OR(Tabelle1!M15="DIR",Tabelle1!M15="EINZEL BELEGUNG",Tabelle1!M15="MIT SERVICE",Tabelle1!M15="OHNE SERVICE"),"",Tabelle1!M15)&amp;" "&amp;Tabelle1!N15&amp;" "&amp;IF(OR(Tabelle1!O15="DIR",Tabelle1!O15="EINZEL BELEGUNG",Tabelle1!O15="MIT SERVICE",Tabelle1!O15="OHNE SERVICE"),"",Tabelle1!O15)," ")</f>
        <v xml:space="preserve"> </v>
      </c>
    </row>
    <row r="16" spans="1:4" s="40" customFormat="1" ht="28.35" customHeight="1">
      <c r="A16" s="110"/>
      <c r="B16" s="111"/>
      <c r="C16" s="111"/>
      <c r="D16" s="50" t="str">
        <f>IF(OR(Tabelle1!L16&lt;&gt;0,Tabelle1!M16&lt;&gt;0,Tabelle1!N16&lt;&gt;0,Tabelle1!O16&lt;&gt;0),Tabelle1!L16&amp;" "&amp;IF(OR(Tabelle1!M16="DIR",Tabelle1!M16="EINZEL BELEGUNG",Tabelle1!M16="MIT SERVICE",Tabelle1!M16="OHNE SERVICE"),"",Tabelle1!M16)&amp;" "&amp;Tabelle1!N16&amp;" "&amp;IF(OR(Tabelle1!O16="DIR",Tabelle1!O16="EINZEL BELEGUNG",Tabelle1!O16="MIT SERVICE",Tabelle1!O16="OHNE SERVICE"),"",Tabelle1!O16)," ")</f>
        <v xml:space="preserve"> </v>
      </c>
    </row>
    <row r="17" spans="1:4" s="41" customFormat="1" ht="28.35" customHeight="1">
      <c r="A17" s="110" t="str">
        <f>IF(Tabelle1!B17&lt;&gt;0,Tabelle1!B17," ")</f>
        <v xml:space="preserve"> </v>
      </c>
      <c r="B17" s="111" t="str">
        <f>IF(Tabelle1!D17&lt;&gt;0,"F1/ "&amp;Tabelle1!D17," ")</f>
        <v xml:space="preserve"> </v>
      </c>
      <c r="C17" s="111" t="str">
        <f>IF(Tabelle1!E17&lt;&gt;0,Tabelle1!E17," ")</f>
        <v xml:space="preserve"> </v>
      </c>
      <c r="D17" s="50" t="str">
        <f>IF(OR(Tabelle1!L17&lt;&gt;0,Tabelle1!M17&lt;&gt;0,Tabelle1!N17&lt;&gt;0,Tabelle1!O17&lt;&gt;0),Tabelle1!L17&amp;" "&amp;IF(OR(Tabelle1!M17="DIR",Tabelle1!M17="EINZEL BELEGUNG",Tabelle1!M17="MIT SERVICE",Tabelle1!M17="OHNE SERVICE"),"",Tabelle1!M17)&amp;" "&amp;Tabelle1!N17&amp;" "&amp;IF(OR(Tabelle1!O17="DIR",Tabelle1!O17="EINZEL BELEGUNG",Tabelle1!O17="MIT SERVICE",Tabelle1!O17="OHNE SERVICE"),"",Tabelle1!O17)," ")</f>
        <v xml:space="preserve"> </v>
      </c>
    </row>
    <row r="18" spans="1:4" s="40" customFormat="1" ht="28.35" customHeight="1">
      <c r="A18" s="110"/>
      <c r="B18" s="111"/>
      <c r="C18" s="111"/>
      <c r="D18" s="50" t="str">
        <f>IF(OR(Tabelle1!L18&lt;&gt;0,Tabelle1!M18&lt;&gt;0,Tabelle1!N18&lt;&gt;0,Tabelle1!O18&lt;&gt;0),Tabelle1!L18&amp;" "&amp;IF(OR(Tabelle1!M18="DIR",Tabelle1!M18="EINZEL BELEGUNG",Tabelle1!M18="MIT SERVICE",Tabelle1!M18="OHNE SERVICE"),"",Tabelle1!M18)&amp;" "&amp;Tabelle1!N18&amp;" "&amp;IF(OR(Tabelle1!O18="DIR",Tabelle1!O18="EINZEL BELEGUNG",Tabelle1!O18="MIT SERVICE",Tabelle1!O18="OHNE SERVICE"),"",Tabelle1!O18)," ")</f>
        <v xml:space="preserve"> </v>
      </c>
    </row>
    <row r="19" spans="1:4" s="41" customFormat="1" ht="28.35" customHeight="1">
      <c r="A19" s="110" t="str">
        <f>IF(Tabelle1!B19&lt;&gt;0,Tabelle1!B19," ")</f>
        <v xml:space="preserve"> </v>
      </c>
      <c r="B19" s="111" t="str">
        <f>IF(Tabelle1!D19&lt;&gt;0,"F1/ "&amp;Tabelle1!D19," ")</f>
        <v xml:space="preserve"> </v>
      </c>
      <c r="C19" s="111" t="str">
        <f>IF(Tabelle1!E19&lt;&gt;0,Tabelle1!E19," ")</f>
        <v xml:space="preserve"> </v>
      </c>
      <c r="D19" s="50" t="str">
        <f>IF(OR(Tabelle1!L19&lt;&gt;0,Tabelle1!M19&lt;&gt;0,Tabelle1!N19&lt;&gt;0,Tabelle1!O19&lt;&gt;0),Tabelle1!L19&amp;" "&amp;IF(OR(Tabelle1!M19="DIR",Tabelle1!M19="EINZEL BELEGUNG",Tabelle1!M19="MIT SERVICE",Tabelle1!M19="OHNE SERVICE"),"",Tabelle1!M19)&amp;" "&amp;Tabelle1!N19&amp;" "&amp;IF(OR(Tabelle1!O19="DIR",Tabelle1!O19="EINZEL BELEGUNG",Tabelle1!O19="MIT SERVICE",Tabelle1!O19="OHNE SERVICE"),"",Tabelle1!O19)," ")</f>
        <v xml:space="preserve"> </v>
      </c>
    </row>
    <row r="20" spans="1:4" s="40" customFormat="1" ht="28.35" customHeight="1">
      <c r="A20" s="110"/>
      <c r="B20" s="111"/>
      <c r="C20" s="111"/>
      <c r="D20" s="50" t="str">
        <f>IF(OR(Tabelle1!L20&lt;&gt;0,Tabelle1!M20&lt;&gt;0,Tabelle1!N20&lt;&gt;0,Tabelle1!O20&lt;&gt;0),Tabelle1!L20&amp;" "&amp;IF(OR(Tabelle1!M20="DIR",Tabelle1!M20="EINZEL BELEGUNG",Tabelle1!M20="MIT SERVICE",Tabelle1!M20="OHNE SERVICE"),"",Tabelle1!M20)&amp;" "&amp;Tabelle1!N20&amp;" "&amp;IF(OR(Tabelle1!O20="DIR",Tabelle1!O20="EINZEL BELEGUNG",Tabelle1!O20="MIT SERVICE",Tabelle1!O20="OHNE SERVICE"),"",Tabelle1!O20)," ")</f>
        <v xml:space="preserve"> </v>
      </c>
    </row>
    <row r="21" spans="1:4" s="41" customFormat="1" ht="28.35" customHeight="1">
      <c r="A21" s="110" t="str">
        <f>IF(Tabelle1!B21&lt;&gt;0,Tabelle1!B21," ")</f>
        <v xml:space="preserve"> </v>
      </c>
      <c r="B21" s="111" t="str">
        <f>IF(Tabelle1!D21&lt;&gt;0,"F1/ "&amp;Tabelle1!D21," ")</f>
        <v xml:space="preserve"> </v>
      </c>
      <c r="C21" s="111" t="str">
        <f>IF(Tabelle1!E21&lt;&gt;0,Tabelle1!E21," ")</f>
        <v xml:space="preserve"> </v>
      </c>
      <c r="D21" s="50" t="str">
        <f>IF(OR(Tabelle1!L21&lt;&gt;0,Tabelle1!M21&lt;&gt;0,Tabelle1!N21&lt;&gt;0,Tabelle1!O21&lt;&gt;0),Tabelle1!L21&amp;" "&amp;IF(OR(Tabelle1!M21="DIR",Tabelle1!M21="EINZEL BELEGUNG",Tabelle1!M21="MIT SERVICE",Tabelle1!M21="OHNE SERVICE"),"",Tabelle1!M21)&amp;" "&amp;Tabelle1!N21&amp;" "&amp;IF(OR(Tabelle1!O21="DIR",Tabelle1!O21="EINZEL BELEGUNG",Tabelle1!O21="MIT SERVICE",Tabelle1!O21="OHNE SERVICE"),"",Tabelle1!O21)," ")</f>
        <v xml:space="preserve"> </v>
      </c>
    </row>
    <row r="22" spans="1:4" s="40" customFormat="1" ht="28.35" customHeight="1">
      <c r="A22" s="110"/>
      <c r="B22" s="111"/>
      <c r="C22" s="111"/>
      <c r="D22" s="50" t="str">
        <f>IF(OR(Tabelle1!L22&lt;&gt;0,Tabelle1!M22&lt;&gt;0,Tabelle1!N22&lt;&gt;0,Tabelle1!O22&lt;&gt;0),Tabelle1!L22&amp;" "&amp;IF(OR(Tabelle1!M22="DIR",Tabelle1!M22="EINZEL BELEGUNG",Tabelle1!M22="MIT SERVICE",Tabelle1!M22="OHNE SERVICE"),"",Tabelle1!M22)&amp;" "&amp;Tabelle1!N22&amp;" "&amp;IF(OR(Tabelle1!O22="DIR",Tabelle1!O22="EINZEL BELEGUNG",Tabelle1!O22="MIT SERVICE",Tabelle1!O22="OHNE SERVICE"),"",Tabelle1!O22)," ")</f>
        <v xml:space="preserve"> </v>
      </c>
    </row>
    <row r="23" spans="1:4" s="41" customFormat="1" ht="28.35" customHeight="1">
      <c r="A23" s="110" t="str">
        <f>IF(Tabelle1!B25&lt;&gt;0,Tabelle1!B25," ")</f>
        <v xml:space="preserve"> </v>
      </c>
      <c r="B23" s="111" t="str">
        <f>IF(Tabelle1!D25&lt;&gt;0,"F1/ "&amp;Tabelle1!D25," ")</f>
        <v xml:space="preserve"> </v>
      </c>
      <c r="C23" s="111" t="str">
        <f>IF(Tabelle1!E25&lt;&gt;0,Tabelle1!E25," ")</f>
        <v xml:space="preserve"> </v>
      </c>
      <c r="D23" s="50" t="str">
        <f>IF(OR(Tabelle1!L25&lt;&gt;0,Tabelle1!M25&lt;&gt;0,Tabelle1!N25&lt;&gt;0,Tabelle1!O25&lt;&gt;0),Tabelle1!L25&amp;" "&amp;IF(OR(Tabelle1!M25="DIR",Tabelle1!M25="EINZEL BELEGUNG",Tabelle1!M25="MIT SERVICE",Tabelle1!M25="OHNE SERVICE"),"",Tabelle1!M25)&amp;" "&amp;Tabelle1!N25&amp;" "&amp;IF(OR(Tabelle1!O25="DIR",Tabelle1!O25="EINZEL BELEGUNG",Tabelle1!O25="MIT SERVICE",Tabelle1!O25="OHNE SERVICE"),"",Tabelle1!O25)," ")</f>
        <v xml:space="preserve"> </v>
      </c>
    </row>
    <row r="24" spans="1:4" s="40" customFormat="1" ht="28.35" customHeight="1">
      <c r="A24" s="110"/>
      <c r="B24" s="111"/>
      <c r="C24" s="111"/>
      <c r="D24" s="50" t="str">
        <f>IF(OR(Tabelle1!L26&lt;&gt;0,Tabelle1!M26&lt;&gt;0,Tabelle1!N26&lt;&gt;0,Tabelle1!O26&lt;&gt;0),Tabelle1!L26&amp;" "&amp;IF(OR(Tabelle1!M26="DIR",Tabelle1!M26="EINZEL BELEGUNG",Tabelle1!M26="MIT SERVICE",Tabelle1!M26="OHNE SERVICE"),"",Tabelle1!M26)&amp;" "&amp;Tabelle1!N26&amp;" "&amp;IF(OR(Tabelle1!O26="DIR",Tabelle1!O26="EINZEL BELEGUNG",Tabelle1!O26="MIT SERVICE",Tabelle1!O26="OHNE SERVICE"),"",Tabelle1!O26)," ")</f>
        <v xml:space="preserve"> </v>
      </c>
    </row>
    <row r="25" spans="1:4" s="41" customFormat="1" ht="28.35" customHeight="1">
      <c r="A25" s="110" t="str">
        <f>IF(Tabelle1!B27&lt;&gt;0,Tabelle1!B27," ")</f>
        <v xml:space="preserve"> </v>
      </c>
      <c r="B25" s="111" t="str">
        <f>IF(Tabelle1!D27&lt;&gt;0,"F1/ "&amp;Tabelle1!D27," ")</f>
        <v xml:space="preserve"> </v>
      </c>
      <c r="C25" s="111" t="str">
        <f>IF(Tabelle1!E27&lt;&gt;0,Tabelle1!E27," ")</f>
        <v xml:space="preserve"> </v>
      </c>
      <c r="D25" s="50" t="str">
        <f>IF(OR(Tabelle1!L27&lt;&gt;0,Tabelle1!M27&lt;&gt;0,Tabelle1!N27&lt;&gt;0,Tabelle1!O27&lt;&gt;0),Tabelle1!L27&amp;" "&amp;IF(OR(Tabelle1!M27="DIR",Tabelle1!M27="EINZEL BELEGUNG",Tabelle1!M27="MIT SERVICE",Tabelle1!M27="OHNE SERVICE"),"",Tabelle1!M27)&amp;" "&amp;Tabelle1!N27&amp;" "&amp;IF(OR(Tabelle1!O27="DIR",Tabelle1!O27="EINZEL BELEGUNG",Tabelle1!O27="MIT SERVICE",Tabelle1!O27="OHNE SERVICE"),"",Tabelle1!O27)," ")</f>
        <v xml:space="preserve"> </v>
      </c>
    </row>
    <row r="26" spans="1:4" s="40" customFormat="1" ht="28.35" customHeight="1">
      <c r="A26" s="110"/>
      <c r="B26" s="111"/>
      <c r="C26" s="111"/>
      <c r="D26" s="50" t="str">
        <f>IF(OR(Tabelle1!L28&lt;&gt;0,Tabelle1!M28&lt;&gt;0,Tabelle1!N28&lt;&gt;0,Tabelle1!O28&lt;&gt;0),Tabelle1!L28&amp;" "&amp;IF(OR(Tabelle1!M28="DIR",Tabelle1!M28="EINZEL BELEGUNG",Tabelle1!M28="MIT SERVICE",Tabelle1!M28="OHNE SERVICE"),"",Tabelle1!M28)&amp;" "&amp;Tabelle1!N28&amp;" "&amp;IF(OR(Tabelle1!O28="DIR",Tabelle1!O28="EINZEL BELEGUNG",Tabelle1!O28="MIT SERVICE",Tabelle1!O28="OHNE SERVICE"),"",Tabelle1!O28)," ")</f>
        <v xml:space="preserve"> </v>
      </c>
    </row>
    <row r="27" spans="1:4" s="41" customFormat="1" ht="28.35" customHeight="1">
      <c r="A27" s="110" t="str">
        <f>IF(Tabelle1!B29&lt;&gt;0,Tabelle1!B29," ")</f>
        <v xml:space="preserve"> </v>
      </c>
      <c r="B27" s="111" t="str">
        <f>IF(Tabelle1!D29&lt;&gt;0,"F1/ "&amp;Tabelle1!D29," ")</f>
        <v xml:space="preserve"> </v>
      </c>
      <c r="C27" s="111" t="str">
        <f>IF(Tabelle1!E29&lt;&gt;0,Tabelle1!E29," ")</f>
        <v xml:space="preserve"> </v>
      </c>
      <c r="D27" s="50" t="str">
        <f>IF(OR(Tabelle1!L29&lt;&gt;0,Tabelle1!M29&lt;&gt;0,Tabelle1!N29&lt;&gt;0,Tabelle1!O29&lt;&gt;0),Tabelle1!L29&amp;" "&amp;IF(OR(Tabelle1!M29="DIR",Tabelle1!M29="EINZEL BELEGUNG",Tabelle1!M29="MIT SERVICE",Tabelle1!M29="OHNE SERVICE"),"",Tabelle1!M29)&amp;" "&amp;Tabelle1!N29&amp;" "&amp;IF(OR(Tabelle1!O29="DIR",Tabelle1!O29="EINZEL BELEGUNG",Tabelle1!O29="MIT SERVICE",Tabelle1!O29="OHNE SERVICE"),"",Tabelle1!O29)," ")</f>
        <v xml:space="preserve"> </v>
      </c>
    </row>
    <row r="28" spans="1:4" s="40" customFormat="1" ht="28.35" customHeight="1">
      <c r="A28" s="110"/>
      <c r="B28" s="111"/>
      <c r="C28" s="111"/>
      <c r="D28" s="50" t="str">
        <f>IF(OR(Tabelle1!L30&lt;&gt;0,Tabelle1!M30&lt;&gt;0,Tabelle1!N30&lt;&gt;0,Tabelle1!O30&lt;&gt;0),Tabelle1!L30&amp;" "&amp;IF(OR(Tabelle1!M30="DIR",Tabelle1!M30="EINZEL BELEGUNG",Tabelle1!M30="MIT SERVICE",Tabelle1!M30="OHNE SERVICE"),"",Tabelle1!M30)&amp;" "&amp;Tabelle1!N30&amp;" "&amp;IF(OR(Tabelle1!O30="DIR",Tabelle1!O30="EINZEL BELEGUNG",Tabelle1!O30="MIT SERVICE",Tabelle1!O30="OHNE SERVICE"),"",Tabelle1!O30)," ")</f>
        <v xml:space="preserve"> </v>
      </c>
    </row>
    <row r="29" spans="1:4" s="41" customFormat="1" ht="28.35" customHeight="1">
      <c r="A29" s="110" t="str">
        <f>IF(Tabelle1!B31&lt;&gt;0,Tabelle1!B31," ")</f>
        <v xml:space="preserve"> </v>
      </c>
      <c r="B29" s="111" t="str">
        <f>IF(Tabelle1!D31&lt;&gt;0,"F1/ "&amp;Tabelle1!D31," ")</f>
        <v xml:space="preserve"> </v>
      </c>
      <c r="C29" s="111" t="str">
        <f>IF(Tabelle1!E31&lt;&gt;0,Tabelle1!E31," ")</f>
        <v xml:space="preserve"> </v>
      </c>
      <c r="D29" s="50" t="str">
        <f>IF(OR(Tabelle1!L31&lt;&gt;0,Tabelle1!M31&lt;&gt;0,Tabelle1!N31&lt;&gt;0,Tabelle1!O31&lt;&gt;0),Tabelle1!L31&amp;" "&amp;IF(OR(Tabelle1!M31="DIR",Tabelle1!M31="EINZEL BELEGUNG",Tabelle1!M31="MIT SERVICE",Tabelle1!M31="OHNE SERVICE"),"",Tabelle1!M31)&amp;" "&amp;Tabelle1!N31&amp;" "&amp;IF(OR(Tabelle1!O31="DIR",Tabelle1!O31="EINZEL BELEGUNG",Tabelle1!O31="MIT SERVICE",Tabelle1!O31="OHNE SERVICE"),"",Tabelle1!O31)," ")</f>
        <v xml:space="preserve"> </v>
      </c>
    </row>
    <row r="30" spans="1:4" s="40" customFormat="1" ht="28.35" customHeight="1">
      <c r="A30" s="110"/>
      <c r="B30" s="111"/>
      <c r="C30" s="111"/>
      <c r="D30" s="50" t="str">
        <f>IF(OR(Tabelle1!L32&lt;&gt;0,Tabelle1!M32&lt;&gt;0,Tabelle1!N32&lt;&gt;0,Tabelle1!O32&lt;&gt;0),Tabelle1!L32&amp;" "&amp;IF(OR(Tabelle1!M32="DIR",Tabelle1!M32="EINZEL BELEGUNG",Tabelle1!M32="MIT SERVICE",Tabelle1!M32="OHNE SERVICE"),"",Tabelle1!M32)&amp;" "&amp;Tabelle1!N32&amp;" "&amp;IF(OR(Tabelle1!O32="DIR",Tabelle1!O32="EINZEL BELEGUNG",Tabelle1!O32="MIT SERVICE",Tabelle1!O32="OHNE SERVICE"),"",Tabelle1!O32)," ")</f>
        <v xml:space="preserve"> </v>
      </c>
    </row>
    <row r="31" spans="1:4" s="41" customFormat="1" ht="28.35" customHeight="1">
      <c r="A31" s="110" t="str">
        <f>IF(Tabelle1!B33&lt;&gt;0,Tabelle1!B33," ")</f>
        <v xml:space="preserve"> </v>
      </c>
      <c r="B31" s="111" t="str">
        <f>IF(Tabelle1!D33&lt;&gt;0,"F1/ "&amp;Tabelle1!D33," ")</f>
        <v xml:space="preserve"> </v>
      </c>
      <c r="C31" s="111" t="str">
        <f>IF(Tabelle1!E33&lt;&gt;0,Tabelle1!E33," ")</f>
        <v xml:space="preserve"> </v>
      </c>
      <c r="D31" s="50" t="str">
        <f>IF(OR(Tabelle1!L33&lt;&gt;0,Tabelle1!M33&lt;&gt;0,Tabelle1!N33&lt;&gt;0,Tabelle1!O33&lt;&gt;0),Tabelle1!L33&amp;" "&amp;IF(OR(Tabelle1!M33="DIR",Tabelle1!M33="EINZEL BELEGUNG",Tabelle1!M33="MIT SERVICE",Tabelle1!M33="OHNE SERVICE"),"",Tabelle1!M33)&amp;" "&amp;Tabelle1!N33&amp;" "&amp;IF(OR(Tabelle1!O33="DIR",Tabelle1!O33="EINZEL BELEGUNG",Tabelle1!O33="MIT SERVICE",Tabelle1!O33="OHNE SERVICE"),"",Tabelle1!O33)," ")</f>
        <v xml:space="preserve"> </v>
      </c>
    </row>
    <row r="32" spans="1:4" s="40" customFormat="1" ht="28.35" customHeight="1">
      <c r="A32" s="110"/>
      <c r="B32" s="111"/>
      <c r="C32" s="111"/>
      <c r="D32" s="50" t="str">
        <f>IF(OR(Tabelle1!L34&lt;&gt;0,Tabelle1!M34&lt;&gt;0,Tabelle1!N34&lt;&gt;0,Tabelle1!O34&lt;&gt;0),Tabelle1!L34&amp;" "&amp;IF(OR(Tabelle1!M34="DIR",Tabelle1!M34="EINZEL BELEGUNG",Tabelle1!M34="MIT SERVICE",Tabelle1!M34="OHNE SERVICE"),"",Tabelle1!M34)&amp;" "&amp;Tabelle1!N34&amp;" "&amp;IF(OR(Tabelle1!O34="DIR",Tabelle1!O34="EINZEL BELEGUNG",Tabelle1!O34="MIT SERVICE",Tabelle1!O34="OHNE SERVICE"),"",Tabelle1!O34)," ")</f>
        <v xml:space="preserve"> </v>
      </c>
    </row>
    <row r="33" spans="1:4" s="41" customFormat="1" ht="28.35" customHeight="1">
      <c r="A33" s="110" t="str">
        <f>IF(Tabelle1!B35&lt;&gt;0,Tabelle1!B35," ")</f>
        <v xml:space="preserve"> </v>
      </c>
      <c r="B33" s="111" t="str">
        <f>IF(Tabelle1!D35&lt;&gt;0,"F1/ "&amp;Tabelle1!D35," ")</f>
        <v xml:space="preserve"> </v>
      </c>
      <c r="C33" s="111" t="str">
        <f>IF(Tabelle1!E35&lt;&gt;0,Tabelle1!E35," ")</f>
        <v xml:space="preserve"> </v>
      </c>
      <c r="D33" s="50" t="str">
        <f>IF(OR(Tabelle1!L35&lt;&gt;0,Tabelle1!M35&lt;&gt;0,Tabelle1!N35&lt;&gt;0,Tabelle1!O35&lt;&gt;0),Tabelle1!L35&amp;" "&amp;IF(OR(Tabelle1!M35="DIR",Tabelle1!M35="EINZEL BELEGUNG",Tabelle1!M35="MIT SERVICE",Tabelle1!M35="OHNE SERVICE"),"",Tabelle1!M35)&amp;" "&amp;Tabelle1!N35&amp;" "&amp;IF(OR(Tabelle1!O35="DIR",Tabelle1!O35="EINZEL BELEGUNG",Tabelle1!O35="MIT SERVICE",Tabelle1!O35="OHNE SERVICE"),"",Tabelle1!O35)," ")</f>
        <v xml:space="preserve"> </v>
      </c>
    </row>
    <row r="34" spans="1:4" s="40" customFormat="1" ht="28.35" customHeight="1">
      <c r="A34" s="110"/>
      <c r="B34" s="111"/>
      <c r="C34" s="111"/>
      <c r="D34" s="50" t="str">
        <f>IF(OR(Tabelle1!L36&lt;&gt;0,Tabelle1!M36&lt;&gt;0,Tabelle1!N36&lt;&gt;0,Tabelle1!O36&lt;&gt;0),Tabelle1!L36&amp;" "&amp;IF(OR(Tabelle1!M36="DIR",Tabelle1!M36="EINZEL BELEGUNG",Tabelle1!M36="MIT SERVICE",Tabelle1!M36="OHNE SERVICE"),"",Tabelle1!M36)&amp;" "&amp;Tabelle1!N36&amp;" "&amp;IF(OR(Tabelle1!O36="DIR",Tabelle1!O36="EINZEL BELEGUNG",Tabelle1!O36="MIT SERVICE",Tabelle1!O36="OHNE SERVICE"),"",Tabelle1!O36)," ")</f>
        <v xml:space="preserve"> </v>
      </c>
    </row>
    <row r="35" spans="1:4" s="41" customFormat="1" ht="28.35" customHeight="1">
      <c r="A35" s="110" t="str">
        <f>IF(Tabelle1!B37&lt;&gt;0,Tabelle1!B37," ")</f>
        <v xml:space="preserve"> </v>
      </c>
      <c r="B35" s="111" t="str">
        <f>IF(Tabelle1!D37&lt;&gt;0,"F1/ "&amp;Tabelle1!D37," ")</f>
        <v xml:space="preserve"> </v>
      </c>
      <c r="C35" s="111" t="str">
        <f>IF(Tabelle1!E37&lt;&gt;0,Tabelle1!E37," ")</f>
        <v xml:space="preserve"> </v>
      </c>
      <c r="D35" s="50" t="str">
        <f>IF(OR(Tabelle1!L37&lt;&gt;0,Tabelle1!M37&lt;&gt;0,Tabelle1!N37&lt;&gt;0,Tabelle1!O37&lt;&gt;0),Tabelle1!L37&amp;" "&amp;IF(OR(Tabelle1!M37="DIR",Tabelle1!M37="EINZEL BELEGUNG",Tabelle1!M37="MIT SERVICE",Tabelle1!M37="OHNE SERVICE"),"",Tabelle1!M37)&amp;" "&amp;Tabelle1!N37&amp;" "&amp;IF(OR(Tabelle1!O37="DIR",Tabelle1!O37="EINZEL BELEGUNG",Tabelle1!O37="MIT SERVICE",Tabelle1!O37="OHNE SERVICE"),"",Tabelle1!O37)," ")</f>
        <v xml:space="preserve"> </v>
      </c>
    </row>
    <row r="36" spans="1:4" s="40" customFormat="1" ht="28.35" customHeight="1">
      <c r="A36" s="110"/>
      <c r="B36" s="111"/>
      <c r="C36" s="111"/>
      <c r="D36" s="50" t="str">
        <f>IF(OR(Tabelle1!L38&lt;&gt;0,Tabelle1!M38&lt;&gt;0,Tabelle1!N38&lt;&gt;0,Tabelle1!O38&lt;&gt;0),Tabelle1!L38&amp;" "&amp;IF(OR(Tabelle1!M38="DIR",Tabelle1!M38="EINZEL BELEGUNG",Tabelle1!M38="MIT SERVICE",Tabelle1!M38="OHNE SERVICE"),"",Tabelle1!M38)&amp;" "&amp;Tabelle1!N38&amp;" "&amp;IF(OR(Tabelle1!O38="DIR",Tabelle1!O38="EINZEL BELEGUNG",Tabelle1!O38="MIT SERVICE",Tabelle1!O38="OHNE SERVICE"),"",Tabelle1!O38)," ")</f>
        <v xml:space="preserve"> </v>
      </c>
    </row>
    <row r="37" spans="1:4" s="41" customFormat="1" ht="28.35" customHeight="1">
      <c r="A37" s="110" t="str">
        <f>IF(Tabelle1!B39&lt;&gt;0,Tabelle1!B39," ")</f>
        <v xml:space="preserve"> </v>
      </c>
      <c r="B37" s="111" t="str">
        <f>IF(Tabelle1!D39&lt;&gt;0,"F1/ "&amp;Tabelle1!D39," ")</f>
        <v xml:space="preserve"> </v>
      </c>
      <c r="C37" s="111" t="str">
        <f>IF(Tabelle1!E39&lt;&gt;0,Tabelle1!E39," ")</f>
        <v xml:space="preserve"> </v>
      </c>
      <c r="D37" s="50" t="str">
        <f>IF(OR(Tabelle1!L39&lt;&gt;0,Tabelle1!M39&lt;&gt;0,Tabelle1!N39&lt;&gt;0,Tabelle1!O39&lt;&gt;0),Tabelle1!L39&amp;" "&amp;IF(OR(Tabelle1!M39="DIR",Tabelle1!M39="EINZEL BELEGUNG",Tabelle1!M39="MIT SERVICE",Tabelle1!M39="OHNE SERVICE"),"",Tabelle1!M39)&amp;" "&amp;Tabelle1!N39&amp;" "&amp;IF(OR(Tabelle1!O39="DIR",Tabelle1!O39="EINZEL BELEGUNG",Tabelle1!O39="MIT SERVICE",Tabelle1!O39="OHNE SERVICE"),"",Tabelle1!O39)," ")</f>
        <v xml:space="preserve"> </v>
      </c>
    </row>
    <row r="38" spans="1:4" s="40" customFormat="1" ht="28.35" customHeight="1">
      <c r="A38" s="110"/>
      <c r="B38" s="111"/>
      <c r="C38" s="111"/>
      <c r="D38" s="50" t="str">
        <f>IF(OR(Tabelle1!L40&lt;&gt;0,Tabelle1!M40&lt;&gt;0,Tabelle1!N40&lt;&gt;0,Tabelle1!O40&lt;&gt;0),Tabelle1!L40&amp;" "&amp;IF(OR(Tabelle1!M40="DIR",Tabelle1!M40="EINZEL BELEGUNG",Tabelle1!M40="MIT SERVICE",Tabelle1!M40="OHNE SERVICE"),"",Tabelle1!M40)&amp;" "&amp;Tabelle1!N40&amp;" "&amp;IF(OR(Tabelle1!O40="DIR",Tabelle1!O40="EINZEL BELEGUNG",Tabelle1!O40="MIT SERVICE",Tabelle1!O40="OHNE SERVICE"),"",Tabelle1!O40)," ")</f>
        <v xml:space="preserve"> </v>
      </c>
    </row>
    <row r="39" spans="1:4" s="41" customFormat="1" ht="28.35" customHeight="1">
      <c r="A39" s="110" t="str">
        <f>IF(Tabelle1!B41&lt;&gt;0,Tabelle1!B41," ")</f>
        <v xml:space="preserve"> </v>
      </c>
      <c r="B39" s="111" t="str">
        <f>IF(Tabelle1!D41&lt;&gt;0,"F1/ "&amp;Tabelle1!D41," ")</f>
        <v xml:space="preserve"> </v>
      </c>
      <c r="C39" s="111" t="str">
        <f>IF(Tabelle1!E41&lt;&gt;0,Tabelle1!E41," ")</f>
        <v xml:space="preserve"> </v>
      </c>
      <c r="D39" s="50" t="str">
        <f>IF(OR(Tabelle1!L41&lt;&gt;0,Tabelle1!M41&lt;&gt;0,Tabelle1!N41&lt;&gt;0,Tabelle1!O41&lt;&gt;0),Tabelle1!L41&amp;" "&amp;IF(OR(Tabelle1!M41="DIR",Tabelle1!M41="EINZEL BELEGUNG",Tabelle1!M41="MIT SERVICE",Tabelle1!M41="OHNE SERVICE"),"",Tabelle1!M41)&amp;" "&amp;Tabelle1!N41&amp;" "&amp;IF(OR(Tabelle1!O41="DIR",Tabelle1!O41="EINZEL BELEGUNG",Tabelle1!O41="MIT SERVICE",Tabelle1!O41="OHNE SERVICE"),"",Tabelle1!O41)," ")</f>
        <v xml:space="preserve"> </v>
      </c>
    </row>
    <row r="40" spans="1:4" s="40" customFormat="1" ht="28.35" customHeight="1">
      <c r="A40" s="110"/>
      <c r="B40" s="111"/>
      <c r="C40" s="111"/>
      <c r="D40" s="50" t="str">
        <f>IF(OR(Tabelle1!L42&lt;&gt;0,Tabelle1!M42&lt;&gt;0,Tabelle1!N42&lt;&gt;0,Tabelle1!O42&lt;&gt;0),Tabelle1!L42&amp;" "&amp;IF(OR(Tabelle1!M42="DIR",Tabelle1!M42="EINZEL BELEGUNG",Tabelle1!M42="MIT SERVICE",Tabelle1!M42="OHNE SERVICE"),"",Tabelle1!M42)&amp;" "&amp;Tabelle1!N42&amp;" "&amp;IF(OR(Tabelle1!O42="DIR",Tabelle1!O42="EINZEL BELEGUNG",Tabelle1!O42="MIT SERVICE",Tabelle1!O42="OHNE SERVICE"),"",Tabelle1!O42)," ")</f>
        <v xml:space="preserve"> </v>
      </c>
    </row>
    <row r="41" spans="1:4" s="41" customFormat="1" ht="28.35" customHeight="1">
      <c r="A41" s="110" t="str">
        <f>IF(Tabelle1!B43&lt;&gt;0,Tabelle1!B43," ")</f>
        <v xml:space="preserve"> </v>
      </c>
      <c r="B41" s="111" t="str">
        <f>IF(Tabelle1!D43&lt;&gt;0,"F1/ "&amp;Tabelle1!D43," ")</f>
        <v xml:space="preserve"> </v>
      </c>
      <c r="C41" s="111" t="str">
        <f>IF(Tabelle1!E43&lt;&gt;0,Tabelle1!E43," ")</f>
        <v xml:space="preserve"> </v>
      </c>
      <c r="D41" s="50" t="str">
        <f>IF(OR(Tabelle1!L43&lt;&gt;0,Tabelle1!M43&lt;&gt;0,Tabelle1!N43&lt;&gt;0,Tabelle1!O43&lt;&gt;0),Tabelle1!L43&amp;" "&amp;IF(OR(Tabelle1!M43="DIR",Tabelle1!M43="EINZEL BELEGUNG",Tabelle1!M43="MIT SERVICE",Tabelle1!M43="OHNE SERVICE"),"",Tabelle1!M43)&amp;" "&amp;Tabelle1!N43&amp;" "&amp;IF(OR(Tabelle1!O43="DIR",Tabelle1!O43="EINZEL BELEGUNG",Tabelle1!O43="MIT SERVICE",Tabelle1!O43="OHNE SERVICE"),"",Tabelle1!O43)," ")</f>
        <v xml:space="preserve"> </v>
      </c>
    </row>
    <row r="42" spans="1:4" ht="28.35" customHeight="1">
      <c r="A42" s="110"/>
      <c r="B42" s="111"/>
      <c r="C42" s="111"/>
      <c r="D42" s="50" t="str">
        <f>IF(OR(Tabelle1!L44&lt;&gt;0,Tabelle1!M44&lt;&gt;0,Tabelle1!N44&lt;&gt;0,Tabelle1!O44&lt;&gt;0),Tabelle1!L44&amp;" "&amp;IF(OR(Tabelle1!M44="DIR",Tabelle1!M44="EINZEL BELEGUNG",Tabelle1!M44="MIT SERVICE",Tabelle1!M44="OHNE SERVICE"),"",Tabelle1!M44)&amp;" "&amp;Tabelle1!N44&amp;" "&amp;IF(OR(Tabelle1!O44="DIR",Tabelle1!O44="EINZEL BELEGUNG",Tabelle1!O44="MIT SERVICE",Tabelle1!O44="OHNE SERVICE"),"",Tabelle1!O44)," ")</f>
        <v xml:space="preserve"> </v>
      </c>
    </row>
    <row r="43" spans="1:4" ht="28.35" customHeight="1"/>
    <row r="44" spans="1:4" ht="56.85" customHeight="1"/>
    <row r="45" spans="1:4" ht="56.85" customHeight="1"/>
    <row r="46" spans="1:4" ht="56.85" customHeight="1"/>
    <row r="47" spans="1:4" ht="56.85" customHeight="1"/>
    <row r="48" spans="1:4" ht="56.85" customHeight="1"/>
    <row r="49" ht="56.85" customHeight="1"/>
    <row r="50" ht="56.85" customHeight="1"/>
  </sheetData>
  <sortState ref="A3:D41">
    <sortCondition ref="A3"/>
  </sortState>
  <mergeCells count="60">
    <mergeCell ref="A39:A40"/>
    <mergeCell ref="B39:B40"/>
    <mergeCell ref="C39:C40"/>
    <mergeCell ref="A41:A42"/>
    <mergeCell ref="B41:B42"/>
    <mergeCell ref="C41:C42"/>
    <mergeCell ref="A35:A36"/>
    <mergeCell ref="B35:B36"/>
    <mergeCell ref="C35:C36"/>
    <mergeCell ref="A37:A38"/>
    <mergeCell ref="B37:B38"/>
    <mergeCell ref="C37:C38"/>
    <mergeCell ref="A31:A32"/>
    <mergeCell ref="B31:B32"/>
    <mergeCell ref="C31:C32"/>
    <mergeCell ref="A33:A34"/>
    <mergeCell ref="B33:B34"/>
    <mergeCell ref="C33:C34"/>
    <mergeCell ref="A27:A28"/>
    <mergeCell ref="B27:B28"/>
    <mergeCell ref="C27:C28"/>
    <mergeCell ref="A29:A30"/>
    <mergeCell ref="B29:B30"/>
    <mergeCell ref="C29:C30"/>
    <mergeCell ref="A23:A24"/>
    <mergeCell ref="B23:B24"/>
    <mergeCell ref="C23:C24"/>
    <mergeCell ref="A25:A26"/>
    <mergeCell ref="B25:B26"/>
    <mergeCell ref="C25:C26"/>
    <mergeCell ref="A19:A20"/>
    <mergeCell ref="B19:B20"/>
    <mergeCell ref="C19:C20"/>
    <mergeCell ref="A21:A22"/>
    <mergeCell ref="B21:B22"/>
    <mergeCell ref="C21:C22"/>
    <mergeCell ref="A15:A16"/>
    <mergeCell ref="B15:B16"/>
    <mergeCell ref="C15:C16"/>
    <mergeCell ref="A17:A18"/>
    <mergeCell ref="B17:B18"/>
    <mergeCell ref="C17:C18"/>
    <mergeCell ref="A11:A12"/>
    <mergeCell ref="B11:B12"/>
    <mergeCell ref="C11:C12"/>
    <mergeCell ref="A13:A14"/>
    <mergeCell ref="B13:B14"/>
    <mergeCell ref="C13:C14"/>
    <mergeCell ref="A7:A8"/>
    <mergeCell ref="B7:B8"/>
    <mergeCell ref="C7:C8"/>
    <mergeCell ref="A9:A10"/>
    <mergeCell ref="B9:B10"/>
    <mergeCell ref="C9:C10"/>
    <mergeCell ref="A3:A4"/>
    <mergeCell ref="B3:B4"/>
    <mergeCell ref="C3:C4"/>
    <mergeCell ref="A5:A6"/>
    <mergeCell ref="B5:B6"/>
    <mergeCell ref="C5:C6"/>
  </mergeCells>
  <conditionalFormatting sqref="A3:C42 D3:D40">
    <cfRule type="expression" dxfId="12" priority="131" stopIfTrue="1">
      <formula>LEN($A$3)&gt;1</formula>
    </cfRule>
  </conditionalFormatting>
  <conditionalFormatting sqref="D41:D42">
    <cfRule type="expression" dxfId="11" priority="1" stopIfTrue="1">
      <formula>LEN($A$3)&gt;1</formula>
    </cfRule>
  </conditionalFormatting>
  <pageMargins left="0.7" right="0.7" top="0.78740157499999996" bottom="0.78740157499999996" header="0.3" footer="0.3"/>
  <pageSetup paperSize="9" orientation="portrait" r:id="rId1"/>
  <legacyDrawing r:id="rId2"/>
</worksheet>
</file>

<file path=xl/worksheets/sheet5.xml><?xml version="1.0" encoding="utf-8"?>
<worksheet xmlns="http://schemas.openxmlformats.org/spreadsheetml/2006/main" xmlns:r="http://schemas.openxmlformats.org/officeDocument/2006/relationships">
  <sheetPr codeName="Sheet2"/>
  <dimension ref="A1:R25"/>
  <sheetViews>
    <sheetView topLeftCell="G1" workbookViewId="0">
      <selection activeCell="J1" sqref="J1:J23"/>
    </sheetView>
  </sheetViews>
  <sheetFormatPr baseColWidth="10" defaultColWidth="11" defaultRowHeight="16.5"/>
  <cols>
    <col min="3" max="3" width="2.25" customWidth="1"/>
    <col min="5" max="5" width="11.125" customWidth="1"/>
    <col min="6" max="6" width="1.625" customWidth="1"/>
    <col min="8" max="8" width="10.625" customWidth="1"/>
    <col min="9" max="9" width="3.125" style="3" customWidth="1"/>
    <col min="10" max="11" width="10.625" style="3" customWidth="1"/>
    <col min="12" max="12" width="3.375" style="3" customWidth="1"/>
    <col min="13" max="13" width="20.75" customWidth="1"/>
    <col min="14" max="14" width="18" customWidth="1"/>
    <col min="16" max="16" width="5" customWidth="1"/>
    <col min="17" max="17" width="16.75" customWidth="1"/>
  </cols>
  <sheetData>
    <row r="1" spans="1:18">
      <c r="A1" s="4" t="s">
        <v>16</v>
      </c>
      <c r="B1" s="10">
        <v>34.5</v>
      </c>
      <c r="C1" s="3"/>
      <c r="D1" s="5" t="s">
        <v>17</v>
      </c>
      <c r="E1" s="10">
        <v>3.3</v>
      </c>
      <c r="F1" s="3"/>
      <c r="G1" s="3"/>
      <c r="H1" s="10">
        <v>0</v>
      </c>
      <c r="I1" s="10"/>
      <c r="J1" s="3" t="s">
        <v>100</v>
      </c>
      <c r="K1" s="10"/>
      <c r="L1" s="10"/>
      <c r="M1" s="3"/>
      <c r="N1" s="9" t="s">
        <v>18</v>
      </c>
      <c r="O1" s="10">
        <v>1.4</v>
      </c>
      <c r="P1" s="3"/>
      <c r="Q1" s="3" t="s">
        <v>19</v>
      </c>
      <c r="R1" s="10">
        <v>38</v>
      </c>
    </row>
    <row r="2" spans="1:18">
      <c r="A2" s="4" t="s">
        <v>20</v>
      </c>
      <c r="B2" s="10">
        <v>0.3</v>
      </c>
      <c r="C2" s="3"/>
      <c r="D2" s="5" t="s">
        <v>21</v>
      </c>
      <c r="E2" s="10">
        <v>46</v>
      </c>
      <c r="F2" s="3"/>
      <c r="G2" s="7" t="s">
        <v>22</v>
      </c>
      <c r="H2" s="10">
        <v>0</v>
      </c>
      <c r="I2" s="10"/>
      <c r="J2" s="10" t="s">
        <v>83</v>
      </c>
      <c r="K2" s="10">
        <f>E1</f>
        <v>3.3</v>
      </c>
      <c r="L2" s="10"/>
      <c r="M2" s="12" t="s">
        <v>23</v>
      </c>
      <c r="N2" s="9" t="s">
        <v>24</v>
      </c>
      <c r="O2" s="10">
        <v>5.2</v>
      </c>
      <c r="P2" s="3"/>
      <c r="Q2" s="3" t="s">
        <v>25</v>
      </c>
      <c r="R2" s="10">
        <v>58</v>
      </c>
    </row>
    <row r="3" spans="1:18">
      <c r="A3" s="4" t="s">
        <v>26</v>
      </c>
      <c r="B3" s="10">
        <v>4.3</v>
      </c>
      <c r="C3" s="3"/>
      <c r="D3" s="5" t="s">
        <v>27</v>
      </c>
      <c r="E3" s="10">
        <v>3.7</v>
      </c>
      <c r="F3" s="3"/>
      <c r="G3" s="6" t="s">
        <v>28</v>
      </c>
      <c r="H3" s="10">
        <v>3.8</v>
      </c>
      <c r="I3" s="10"/>
      <c r="J3" s="10" t="s">
        <v>84</v>
      </c>
      <c r="K3" s="10">
        <f>E1</f>
        <v>3.3</v>
      </c>
      <c r="L3" s="10"/>
      <c r="M3" s="3"/>
      <c r="N3" s="9" t="s">
        <v>29</v>
      </c>
      <c r="O3" s="10">
        <v>5.2</v>
      </c>
      <c r="P3" s="3"/>
      <c r="Q3" s="3" t="s">
        <v>30</v>
      </c>
      <c r="R3" s="10">
        <v>68</v>
      </c>
    </row>
    <row r="4" spans="1:18">
      <c r="A4" s="4" t="s">
        <v>31</v>
      </c>
      <c r="B4" s="10">
        <v>2.6</v>
      </c>
      <c r="C4" s="3"/>
      <c r="D4" s="5" t="s">
        <v>32</v>
      </c>
      <c r="E4" s="10">
        <v>54</v>
      </c>
      <c r="F4" s="3"/>
      <c r="G4" s="6" t="s">
        <v>33</v>
      </c>
      <c r="H4" s="10">
        <v>11.399999999999999</v>
      </c>
      <c r="I4" s="10"/>
      <c r="J4" s="10" t="s">
        <v>85</v>
      </c>
      <c r="K4" s="10">
        <f>E3</f>
        <v>3.7</v>
      </c>
      <c r="L4" s="10"/>
      <c r="M4" s="3"/>
      <c r="N4" s="9" t="s">
        <v>34</v>
      </c>
      <c r="O4" s="10">
        <v>5.2</v>
      </c>
      <c r="P4" s="3"/>
      <c r="Q4" s="3" t="s">
        <v>35</v>
      </c>
      <c r="R4" s="10">
        <v>18</v>
      </c>
    </row>
    <row r="5" spans="1:18">
      <c r="A5" s="4" t="s">
        <v>36</v>
      </c>
      <c r="B5" s="10">
        <v>1.5</v>
      </c>
      <c r="C5" s="3"/>
      <c r="D5" s="5" t="s">
        <v>37</v>
      </c>
      <c r="E5" s="10">
        <v>3.8</v>
      </c>
      <c r="F5" s="3"/>
      <c r="G5" s="6" t="s">
        <v>38</v>
      </c>
      <c r="H5" s="10">
        <v>22.799999999999997</v>
      </c>
      <c r="I5" s="10"/>
      <c r="J5" s="10" t="s">
        <v>86</v>
      </c>
      <c r="K5" s="10">
        <f>E3</f>
        <v>3.7</v>
      </c>
      <c r="L5" s="10"/>
      <c r="M5" s="3"/>
      <c r="N5" s="9" t="s">
        <v>39</v>
      </c>
      <c r="O5" s="10">
        <v>25.1</v>
      </c>
      <c r="P5" s="3"/>
      <c r="Q5" s="3" t="s">
        <v>40</v>
      </c>
      <c r="R5" s="10">
        <v>23</v>
      </c>
    </row>
    <row r="6" spans="1:18">
      <c r="A6" s="4" t="s">
        <v>41</v>
      </c>
      <c r="B6" s="10">
        <v>5</v>
      </c>
      <c r="C6" s="3"/>
      <c r="D6" s="5" t="s">
        <v>42</v>
      </c>
      <c r="E6" s="10">
        <v>4.4000000000000004</v>
      </c>
      <c r="F6" s="3"/>
      <c r="G6" s="6" t="s">
        <v>43</v>
      </c>
      <c r="H6" s="10">
        <v>4.5</v>
      </c>
      <c r="I6" s="10"/>
      <c r="J6" s="10" t="s">
        <v>87</v>
      </c>
      <c r="K6" s="10">
        <f>E3</f>
        <v>3.7</v>
      </c>
      <c r="L6" s="10"/>
      <c r="M6" s="11" t="s">
        <v>44</v>
      </c>
      <c r="N6" s="9" t="s">
        <v>45</v>
      </c>
      <c r="O6" s="10">
        <v>2.5099999999999998</v>
      </c>
      <c r="P6" s="3"/>
      <c r="Q6" s="3" t="s">
        <v>46</v>
      </c>
      <c r="R6" s="10">
        <v>25</v>
      </c>
    </row>
    <row r="7" spans="1:18">
      <c r="A7" s="4" t="s">
        <v>47</v>
      </c>
      <c r="B7" s="10">
        <v>9.6999999999999993</v>
      </c>
      <c r="C7" s="3"/>
      <c r="D7" s="5" t="s">
        <v>48</v>
      </c>
      <c r="E7" s="10">
        <v>8</v>
      </c>
      <c r="F7" s="3"/>
      <c r="G7" s="6" t="s">
        <v>49</v>
      </c>
      <c r="H7" s="10">
        <v>13.5</v>
      </c>
      <c r="I7" s="10"/>
      <c r="J7" s="10" t="s">
        <v>90</v>
      </c>
      <c r="K7" s="10">
        <f>E3</f>
        <v>3.7</v>
      </c>
      <c r="L7" s="10"/>
      <c r="M7" s="3"/>
      <c r="N7" s="3"/>
      <c r="O7" s="3"/>
      <c r="P7" s="3"/>
      <c r="Q7" s="3" t="s">
        <v>50</v>
      </c>
      <c r="R7" s="10">
        <v>60</v>
      </c>
    </row>
    <row r="8" spans="1:18">
      <c r="A8" s="4" t="s">
        <v>51</v>
      </c>
      <c r="B8" s="10">
        <v>26</v>
      </c>
      <c r="C8" s="3"/>
      <c r="D8" s="5" t="s">
        <v>52</v>
      </c>
      <c r="E8" s="10">
        <v>3.7</v>
      </c>
      <c r="F8" s="3"/>
      <c r="G8" s="6" t="s">
        <v>53</v>
      </c>
      <c r="H8" s="10">
        <v>4.5</v>
      </c>
      <c r="I8" s="10"/>
      <c r="J8" s="10" t="s">
        <v>91</v>
      </c>
      <c r="K8" s="10">
        <f>E3</f>
        <v>3.7</v>
      </c>
      <c r="L8" s="10"/>
      <c r="M8" s="3"/>
      <c r="N8" s="3"/>
      <c r="O8" s="3"/>
      <c r="P8" s="3"/>
      <c r="Q8" s="3" t="s">
        <v>54</v>
      </c>
      <c r="R8" s="10">
        <v>55</v>
      </c>
    </row>
    <row r="9" spans="1:18">
      <c r="A9" s="4" t="s">
        <v>55</v>
      </c>
      <c r="B9" s="10">
        <v>55</v>
      </c>
      <c r="C9" s="3"/>
      <c r="D9" s="5" t="s">
        <v>102</v>
      </c>
      <c r="E9" s="10">
        <v>24</v>
      </c>
      <c r="F9" s="3"/>
      <c r="G9" s="6" t="s">
        <v>57</v>
      </c>
      <c r="H9" s="10">
        <v>5.5</v>
      </c>
      <c r="I9" s="10"/>
      <c r="J9" s="10" t="s">
        <v>92</v>
      </c>
      <c r="K9" s="10">
        <f>E3</f>
        <v>3.7</v>
      </c>
      <c r="L9" s="10"/>
      <c r="M9" s="3"/>
      <c r="N9" s="3"/>
      <c r="O9" s="3"/>
      <c r="P9" s="3"/>
      <c r="Q9" s="3" t="s">
        <v>58</v>
      </c>
      <c r="R9" s="10">
        <v>58</v>
      </c>
    </row>
    <row r="10" spans="1:18">
      <c r="A10" s="4" t="s">
        <v>59</v>
      </c>
      <c r="B10" s="10">
        <v>0.2</v>
      </c>
      <c r="C10" s="3"/>
      <c r="D10" s="5" t="s">
        <v>103</v>
      </c>
      <c r="E10" s="10">
        <v>12</v>
      </c>
      <c r="F10" s="3"/>
      <c r="G10" s="3"/>
      <c r="H10" s="10">
        <v>0</v>
      </c>
      <c r="I10" s="10"/>
      <c r="J10" s="10" t="s">
        <v>93</v>
      </c>
      <c r="K10" s="10">
        <f>E3</f>
        <v>3.7</v>
      </c>
      <c r="L10" s="10"/>
      <c r="M10" s="3"/>
      <c r="N10" s="3"/>
      <c r="O10" s="3"/>
      <c r="P10" s="3"/>
      <c r="Q10" s="3" t="s">
        <v>60</v>
      </c>
      <c r="R10" s="10">
        <v>68</v>
      </c>
    </row>
    <row r="11" spans="1:18">
      <c r="A11" s="4" t="s">
        <v>61</v>
      </c>
      <c r="B11" s="10">
        <v>0.2</v>
      </c>
      <c r="C11" s="3"/>
      <c r="D11" s="5" t="s">
        <v>56</v>
      </c>
      <c r="E11" s="10">
        <v>0</v>
      </c>
      <c r="F11" s="3"/>
      <c r="G11" s="8" t="s">
        <v>62</v>
      </c>
      <c r="H11" s="10">
        <v>0</v>
      </c>
      <c r="I11" s="10"/>
      <c r="J11" s="10" t="s">
        <v>94</v>
      </c>
      <c r="K11" s="10">
        <f>E3</f>
        <v>3.7</v>
      </c>
      <c r="L11" s="10"/>
      <c r="M11" s="3"/>
      <c r="N11" s="3"/>
      <c r="O11" s="3"/>
      <c r="P11" s="3"/>
      <c r="Q11" s="3"/>
      <c r="R11" s="3"/>
    </row>
    <row r="12" spans="1:18">
      <c r="A12" s="4" t="s">
        <v>63</v>
      </c>
      <c r="B12" s="10">
        <v>6.6</v>
      </c>
      <c r="C12" s="3"/>
      <c r="D12" s="3"/>
      <c r="E12" s="3"/>
      <c r="F12" s="3"/>
      <c r="G12" s="6" t="s">
        <v>64</v>
      </c>
      <c r="H12" s="10">
        <v>38</v>
      </c>
      <c r="I12" s="10"/>
      <c r="J12" s="10" t="s">
        <v>95</v>
      </c>
      <c r="K12" s="10">
        <f>E3</f>
        <v>3.7</v>
      </c>
      <c r="L12" s="10"/>
      <c r="M12" s="3"/>
      <c r="N12" s="3"/>
      <c r="O12" s="3"/>
      <c r="P12" s="3"/>
      <c r="Q12" s="3"/>
      <c r="R12" s="3"/>
    </row>
    <row r="13" spans="1:18">
      <c r="A13" s="4" t="s">
        <v>65</v>
      </c>
      <c r="B13" s="10">
        <v>29.4</v>
      </c>
      <c r="C13" s="3"/>
      <c r="D13" s="3"/>
      <c r="E13" s="3"/>
      <c r="F13" s="3"/>
      <c r="G13" s="6" t="s">
        <v>66</v>
      </c>
      <c r="H13" s="10">
        <v>48</v>
      </c>
      <c r="I13" s="10"/>
      <c r="J13" s="10" t="s">
        <v>96</v>
      </c>
      <c r="K13" s="10">
        <f>E3</f>
        <v>3.7</v>
      </c>
      <c r="L13" s="10"/>
      <c r="M13" s="3"/>
      <c r="N13" s="3"/>
      <c r="O13" s="3"/>
      <c r="P13" s="3"/>
      <c r="Q13" s="3"/>
      <c r="R13" s="3"/>
    </row>
    <row r="14" spans="1:18">
      <c r="A14" s="4" t="s">
        <v>67</v>
      </c>
      <c r="B14" s="10">
        <v>17.3</v>
      </c>
      <c r="C14" s="3"/>
      <c r="D14" s="3"/>
      <c r="E14" s="3"/>
      <c r="F14" s="3"/>
      <c r="G14" s="6" t="s">
        <v>68</v>
      </c>
      <c r="H14" s="10">
        <v>16</v>
      </c>
      <c r="I14" s="10"/>
      <c r="J14" s="10" t="s">
        <v>88</v>
      </c>
      <c r="K14" s="10">
        <f>E8</f>
        <v>3.7</v>
      </c>
      <c r="L14" s="10"/>
      <c r="M14" s="3"/>
      <c r="N14" s="3"/>
      <c r="O14" s="3"/>
      <c r="P14" s="3"/>
      <c r="Q14" s="3"/>
      <c r="R14" s="3"/>
    </row>
    <row r="15" spans="1:18">
      <c r="A15" s="4" t="s">
        <v>69</v>
      </c>
      <c r="B15" s="10">
        <v>136</v>
      </c>
      <c r="C15" s="3"/>
      <c r="D15" s="3"/>
      <c r="E15" s="3"/>
      <c r="F15" s="3"/>
      <c r="G15" s="6" t="s">
        <v>70</v>
      </c>
      <c r="H15" s="10">
        <v>18.5</v>
      </c>
      <c r="I15" s="10"/>
      <c r="J15" s="10" t="s">
        <v>97</v>
      </c>
      <c r="K15" s="10">
        <f>E8</f>
        <v>3.7</v>
      </c>
      <c r="L15" s="10"/>
      <c r="M15" s="3"/>
      <c r="N15" s="3"/>
      <c r="O15" s="3"/>
      <c r="P15" s="3"/>
      <c r="Q15" s="3"/>
      <c r="R15" s="3"/>
    </row>
    <row r="16" spans="1:18">
      <c r="A16" s="4" t="s">
        <v>71</v>
      </c>
      <c r="B16" s="10">
        <v>112</v>
      </c>
      <c r="C16" s="3"/>
      <c r="D16" s="3"/>
      <c r="E16" s="3"/>
      <c r="F16" s="3"/>
      <c r="G16" s="8" t="s">
        <v>72</v>
      </c>
      <c r="H16" s="10">
        <v>0</v>
      </c>
      <c r="I16" s="10"/>
      <c r="J16" s="10" t="s">
        <v>98</v>
      </c>
      <c r="K16" s="10">
        <f>E8</f>
        <v>3.7</v>
      </c>
      <c r="L16" s="10"/>
      <c r="M16" s="3"/>
      <c r="N16" s="3"/>
      <c r="O16" s="3"/>
      <c r="P16" s="3"/>
      <c r="Q16" s="3"/>
      <c r="R16" s="3"/>
    </row>
    <row r="17" spans="1:13">
      <c r="A17" s="4" t="s">
        <v>73</v>
      </c>
      <c r="B17" s="10">
        <v>6</v>
      </c>
      <c r="C17" s="3"/>
      <c r="D17" s="3"/>
      <c r="E17" s="3"/>
      <c r="F17" s="3"/>
      <c r="G17" s="6" t="s">
        <v>74</v>
      </c>
      <c r="H17" s="10">
        <v>17.600000000000001</v>
      </c>
      <c r="I17" s="10"/>
      <c r="J17" s="10" t="s">
        <v>99</v>
      </c>
      <c r="K17" s="10">
        <f>E8</f>
        <v>3.7</v>
      </c>
      <c r="L17" s="10"/>
      <c r="M17" s="3"/>
    </row>
    <row r="18" spans="1:13">
      <c r="A18" s="4" t="s">
        <v>75</v>
      </c>
      <c r="B18" s="10">
        <v>210</v>
      </c>
      <c r="C18" s="3"/>
      <c r="D18" s="3"/>
      <c r="E18" s="3"/>
      <c r="F18" s="3"/>
      <c r="G18" s="6" t="s">
        <v>76</v>
      </c>
      <c r="H18" s="10">
        <v>0</v>
      </c>
      <c r="I18" s="10"/>
      <c r="J18" s="10" t="s">
        <v>101</v>
      </c>
      <c r="K18" s="10">
        <f>E8</f>
        <v>3.7</v>
      </c>
      <c r="L18" s="10"/>
      <c r="M18" s="3"/>
    </row>
    <row r="19" spans="1:13">
      <c r="A19" s="4" t="s">
        <v>77</v>
      </c>
      <c r="B19" s="10">
        <v>14</v>
      </c>
      <c r="C19" s="3"/>
      <c r="D19" s="3"/>
      <c r="E19" s="3"/>
      <c r="F19" s="3"/>
      <c r="G19" s="3"/>
      <c r="H19" s="10">
        <v>0</v>
      </c>
      <c r="I19" s="10"/>
      <c r="J19" s="10" t="s">
        <v>116</v>
      </c>
      <c r="K19" s="10">
        <f>E8</f>
        <v>3.7</v>
      </c>
      <c r="L19" s="10"/>
      <c r="M19" s="3"/>
    </row>
    <row r="20" spans="1:13">
      <c r="A20" s="4" t="s">
        <v>78</v>
      </c>
      <c r="B20" s="10">
        <v>6</v>
      </c>
      <c r="C20" s="3"/>
      <c r="D20" s="3"/>
      <c r="E20" s="3"/>
      <c r="F20" s="3"/>
      <c r="G20" s="8" t="s">
        <v>79</v>
      </c>
      <c r="H20" s="10">
        <v>0</v>
      </c>
      <c r="I20" s="10"/>
      <c r="J20" s="10" t="s">
        <v>3</v>
      </c>
      <c r="K20" s="10">
        <f>E9</f>
        <v>24</v>
      </c>
      <c r="L20" s="10"/>
      <c r="M20" s="3"/>
    </row>
    <row r="21" spans="1:13">
      <c r="A21" s="4" t="s">
        <v>80</v>
      </c>
      <c r="B21" s="10">
        <v>18.2</v>
      </c>
      <c r="C21" s="3"/>
      <c r="D21" s="3"/>
      <c r="E21" s="3"/>
      <c r="F21" s="3"/>
      <c r="G21" s="8" t="s">
        <v>81</v>
      </c>
      <c r="H21" s="10">
        <v>0</v>
      </c>
      <c r="I21" s="10"/>
      <c r="J21" s="10" t="s">
        <v>89</v>
      </c>
      <c r="K21" s="10">
        <f>E10</f>
        <v>12</v>
      </c>
      <c r="L21" s="10"/>
      <c r="M21" s="3"/>
    </row>
    <row r="22" spans="1:13">
      <c r="A22" s="5" t="s">
        <v>21</v>
      </c>
      <c r="B22" s="10">
        <v>46</v>
      </c>
      <c r="C22" s="3"/>
      <c r="D22" s="3"/>
      <c r="E22" s="3"/>
      <c r="F22" s="3"/>
      <c r="G22" s="8" t="s">
        <v>82</v>
      </c>
      <c r="H22" s="10">
        <v>0</v>
      </c>
      <c r="I22" s="10"/>
      <c r="J22" s="10"/>
      <c r="K22" s="10"/>
      <c r="L22" s="10"/>
      <c r="M22" s="3"/>
    </row>
    <row r="23" spans="1:13">
      <c r="A23" s="5" t="s">
        <v>32</v>
      </c>
      <c r="B23" s="10">
        <v>54</v>
      </c>
      <c r="C23" s="3"/>
      <c r="D23" s="3"/>
      <c r="E23" s="3"/>
      <c r="F23" s="3"/>
      <c r="G23" s="3"/>
      <c r="H23" s="3"/>
    </row>
    <row r="24" spans="1:13">
      <c r="A24" s="6" t="s">
        <v>54</v>
      </c>
      <c r="B24" s="10">
        <v>55</v>
      </c>
      <c r="C24" s="3"/>
      <c r="D24" s="3"/>
      <c r="E24" s="3"/>
      <c r="F24" s="3"/>
      <c r="G24" s="3"/>
      <c r="H24" s="3"/>
    </row>
    <row r="25" spans="1:13">
      <c r="A25" s="4" t="s">
        <v>56</v>
      </c>
      <c r="B25" s="10">
        <v>0</v>
      </c>
      <c r="C25" s="3"/>
      <c r="D25" s="3"/>
      <c r="E25" s="3"/>
      <c r="F25" s="3"/>
      <c r="G25" s="3"/>
      <c r="H25" s="3"/>
    </row>
  </sheetData>
  <pageMargins left="0.7" right="0.7" top="0.78740157499999996" bottom="0.78740157499999996" header="0.3" footer="0.3"/>
</worksheet>
</file>

<file path=xl/worksheets/sheet6.xml><?xml version="1.0" encoding="utf-8"?>
<worksheet xmlns="http://schemas.openxmlformats.org/spreadsheetml/2006/main" xmlns:r="http://schemas.openxmlformats.org/officeDocument/2006/relationships">
  <sheetPr codeName="Sheet3"/>
  <dimension ref="A1:N42"/>
  <sheetViews>
    <sheetView showFormulas="1" topLeftCell="E1" workbookViewId="0">
      <selection activeCell="K15" sqref="K15"/>
    </sheetView>
  </sheetViews>
  <sheetFormatPr baseColWidth="10" defaultColWidth="10" defaultRowHeight="10.5"/>
  <cols>
    <col min="1" max="1" width="3.75" style="13" customWidth="1"/>
    <col min="2" max="2" width="8" style="13" customWidth="1"/>
    <col min="3" max="3" width="10" style="13" customWidth="1"/>
    <col min="4" max="4" width="5.375" style="13" customWidth="1"/>
    <col min="5" max="5" width="10" style="13" customWidth="1"/>
    <col min="6" max="6" width="18.5" style="13" customWidth="1"/>
    <col min="7" max="7" width="7.125" style="13" customWidth="1"/>
    <col min="8" max="8" width="6.5" style="13" customWidth="1"/>
    <col min="9" max="10" width="6.125" style="13" customWidth="1"/>
    <col min="11" max="11" width="12.625" style="13" customWidth="1"/>
    <col min="12" max="12" width="6.125" style="13" customWidth="1"/>
    <col min="13" max="13" width="5.125" style="13" customWidth="1"/>
    <col min="14" max="258" width="10" style="13"/>
    <col min="259" max="259" width="3.75" style="13" customWidth="1"/>
    <col min="260" max="260" width="6.25" style="13" customWidth="1"/>
    <col min="261" max="261" width="10" style="13" customWidth="1"/>
    <col min="262" max="262" width="5.375" style="13" customWidth="1"/>
    <col min="263" max="263" width="10" style="13" customWidth="1"/>
    <col min="264" max="264" width="6.125" style="13" bestFit="1" customWidth="1"/>
    <col min="265" max="266" width="5.875" style="13" bestFit="1" customWidth="1"/>
    <col min="267" max="267" width="5.375" style="13" bestFit="1" customWidth="1"/>
    <col min="268" max="268" width="5.125" style="13" customWidth="1"/>
    <col min="269" max="514" width="10" style="13"/>
    <col min="515" max="515" width="3.75" style="13" customWidth="1"/>
    <col min="516" max="516" width="6.25" style="13" customWidth="1"/>
    <col min="517" max="517" width="10" style="13" customWidth="1"/>
    <col min="518" max="518" width="5.375" style="13" customWidth="1"/>
    <col min="519" max="519" width="10" style="13" customWidth="1"/>
    <col min="520" max="520" width="6.125" style="13" bestFit="1" customWidth="1"/>
    <col min="521" max="522" width="5.875" style="13" bestFit="1" customWidth="1"/>
    <col min="523" max="523" width="5.375" style="13" bestFit="1" customWidth="1"/>
    <col min="524" max="524" width="5.125" style="13" customWidth="1"/>
    <col min="525" max="770" width="10" style="13"/>
    <col min="771" max="771" width="3.75" style="13" customWidth="1"/>
    <col min="772" max="772" width="6.25" style="13" customWidth="1"/>
    <col min="773" max="773" width="10" style="13" customWidth="1"/>
    <col min="774" max="774" width="5.375" style="13" customWidth="1"/>
    <col min="775" max="775" width="10" style="13" customWidth="1"/>
    <col min="776" max="776" width="6.125" style="13" bestFit="1" customWidth="1"/>
    <col min="777" max="778" width="5.875" style="13" bestFit="1" customWidth="1"/>
    <col min="779" max="779" width="5.375" style="13" bestFit="1" customWidth="1"/>
    <col min="780" max="780" width="5.125" style="13" customWidth="1"/>
    <col min="781" max="1026" width="10" style="13"/>
    <col min="1027" max="1027" width="3.75" style="13" customWidth="1"/>
    <col min="1028" max="1028" width="6.25" style="13" customWidth="1"/>
    <col min="1029" max="1029" width="10" style="13" customWidth="1"/>
    <col min="1030" max="1030" width="5.375" style="13" customWidth="1"/>
    <col min="1031" max="1031" width="10" style="13" customWidth="1"/>
    <col min="1032" max="1032" width="6.125" style="13" bestFit="1" customWidth="1"/>
    <col min="1033" max="1034" width="5.875" style="13" bestFit="1" customWidth="1"/>
    <col min="1035" max="1035" width="5.375" style="13" bestFit="1" customWidth="1"/>
    <col min="1036" max="1036" width="5.125" style="13" customWidth="1"/>
    <col min="1037" max="1282" width="10" style="13"/>
    <col min="1283" max="1283" width="3.75" style="13" customWidth="1"/>
    <col min="1284" max="1284" width="6.25" style="13" customWidth="1"/>
    <col min="1285" max="1285" width="10" style="13" customWidth="1"/>
    <col min="1286" max="1286" width="5.375" style="13" customWidth="1"/>
    <col min="1287" max="1287" width="10" style="13" customWidth="1"/>
    <col min="1288" max="1288" width="6.125" style="13" bestFit="1" customWidth="1"/>
    <col min="1289" max="1290" width="5.875" style="13" bestFit="1" customWidth="1"/>
    <col min="1291" max="1291" width="5.375" style="13" bestFit="1" customWidth="1"/>
    <col min="1292" max="1292" width="5.125" style="13" customWidth="1"/>
    <col min="1293" max="1538" width="10" style="13"/>
    <col min="1539" max="1539" width="3.75" style="13" customWidth="1"/>
    <col min="1540" max="1540" width="6.25" style="13" customWidth="1"/>
    <col min="1541" max="1541" width="10" style="13" customWidth="1"/>
    <col min="1542" max="1542" width="5.375" style="13" customWidth="1"/>
    <col min="1543" max="1543" width="10" style="13" customWidth="1"/>
    <col min="1544" max="1544" width="6.125" style="13" bestFit="1" customWidth="1"/>
    <col min="1545" max="1546" width="5.875" style="13" bestFit="1" customWidth="1"/>
    <col min="1547" max="1547" width="5.375" style="13" bestFit="1" customWidth="1"/>
    <col min="1548" max="1548" width="5.125" style="13" customWidth="1"/>
    <col min="1549" max="1794" width="10" style="13"/>
    <col min="1795" max="1795" width="3.75" style="13" customWidth="1"/>
    <col min="1796" max="1796" width="6.25" style="13" customWidth="1"/>
    <col min="1797" max="1797" width="10" style="13" customWidth="1"/>
    <col min="1798" max="1798" width="5.375" style="13" customWidth="1"/>
    <col min="1799" max="1799" width="10" style="13" customWidth="1"/>
    <col min="1800" max="1800" width="6.125" style="13" bestFit="1" customWidth="1"/>
    <col min="1801" max="1802" width="5.875" style="13" bestFit="1" customWidth="1"/>
    <col min="1803" max="1803" width="5.375" style="13" bestFit="1" customWidth="1"/>
    <col min="1804" max="1804" width="5.125" style="13" customWidth="1"/>
    <col min="1805" max="2050" width="10" style="13"/>
    <col min="2051" max="2051" width="3.75" style="13" customWidth="1"/>
    <col min="2052" max="2052" width="6.25" style="13" customWidth="1"/>
    <col min="2053" max="2053" width="10" style="13" customWidth="1"/>
    <col min="2054" max="2054" width="5.375" style="13" customWidth="1"/>
    <col min="2055" max="2055" width="10" style="13" customWidth="1"/>
    <col min="2056" max="2056" width="6.125" style="13" bestFit="1" customWidth="1"/>
    <col min="2057" max="2058" width="5.875" style="13" bestFit="1" customWidth="1"/>
    <col min="2059" max="2059" width="5.375" style="13" bestFit="1" customWidth="1"/>
    <col min="2060" max="2060" width="5.125" style="13" customWidth="1"/>
    <col min="2061" max="2306" width="10" style="13"/>
    <col min="2307" max="2307" width="3.75" style="13" customWidth="1"/>
    <col min="2308" max="2308" width="6.25" style="13" customWidth="1"/>
    <col min="2309" max="2309" width="10" style="13" customWidth="1"/>
    <col min="2310" max="2310" width="5.375" style="13" customWidth="1"/>
    <col min="2311" max="2311" width="10" style="13" customWidth="1"/>
    <col min="2312" max="2312" width="6.125" style="13" bestFit="1" customWidth="1"/>
    <col min="2313" max="2314" width="5.875" style="13" bestFit="1" customWidth="1"/>
    <col min="2315" max="2315" width="5.375" style="13" bestFit="1" customWidth="1"/>
    <col min="2316" max="2316" width="5.125" style="13" customWidth="1"/>
    <col min="2317" max="2562" width="10" style="13"/>
    <col min="2563" max="2563" width="3.75" style="13" customWidth="1"/>
    <col min="2564" max="2564" width="6.25" style="13" customWidth="1"/>
    <col min="2565" max="2565" width="10" style="13" customWidth="1"/>
    <col min="2566" max="2566" width="5.375" style="13" customWidth="1"/>
    <col min="2567" max="2567" width="10" style="13" customWidth="1"/>
    <col min="2568" max="2568" width="6.125" style="13" bestFit="1" customWidth="1"/>
    <col min="2569" max="2570" width="5.875" style="13" bestFit="1" customWidth="1"/>
    <col min="2571" max="2571" width="5.375" style="13" bestFit="1" customWidth="1"/>
    <col min="2572" max="2572" width="5.125" style="13" customWidth="1"/>
    <col min="2573" max="2818" width="10" style="13"/>
    <col min="2819" max="2819" width="3.75" style="13" customWidth="1"/>
    <col min="2820" max="2820" width="6.25" style="13" customWidth="1"/>
    <col min="2821" max="2821" width="10" style="13" customWidth="1"/>
    <col min="2822" max="2822" width="5.375" style="13" customWidth="1"/>
    <col min="2823" max="2823" width="10" style="13" customWidth="1"/>
    <col min="2824" max="2824" width="6.125" style="13" bestFit="1" customWidth="1"/>
    <col min="2825" max="2826" width="5.875" style="13" bestFit="1" customWidth="1"/>
    <col min="2827" max="2827" width="5.375" style="13" bestFit="1" customWidth="1"/>
    <col min="2828" max="2828" width="5.125" style="13" customWidth="1"/>
    <col min="2829" max="3074" width="10" style="13"/>
    <col min="3075" max="3075" width="3.75" style="13" customWidth="1"/>
    <col min="3076" max="3076" width="6.25" style="13" customWidth="1"/>
    <col min="3077" max="3077" width="10" style="13" customWidth="1"/>
    <col min="3078" max="3078" width="5.375" style="13" customWidth="1"/>
    <col min="3079" max="3079" width="10" style="13" customWidth="1"/>
    <col min="3080" max="3080" width="6.125" style="13" bestFit="1" customWidth="1"/>
    <col min="3081" max="3082" width="5.875" style="13" bestFit="1" customWidth="1"/>
    <col min="3083" max="3083" width="5.375" style="13" bestFit="1" customWidth="1"/>
    <col min="3084" max="3084" width="5.125" style="13" customWidth="1"/>
    <col min="3085" max="3330" width="10" style="13"/>
    <col min="3331" max="3331" width="3.75" style="13" customWidth="1"/>
    <col min="3332" max="3332" width="6.25" style="13" customWidth="1"/>
    <col min="3333" max="3333" width="10" style="13" customWidth="1"/>
    <col min="3334" max="3334" width="5.375" style="13" customWidth="1"/>
    <col min="3335" max="3335" width="10" style="13" customWidth="1"/>
    <col min="3336" max="3336" width="6.125" style="13" bestFit="1" customWidth="1"/>
    <col min="3337" max="3338" width="5.875" style="13" bestFit="1" customWidth="1"/>
    <col min="3339" max="3339" width="5.375" style="13" bestFit="1" customWidth="1"/>
    <col min="3340" max="3340" width="5.125" style="13" customWidth="1"/>
    <col min="3341" max="3586" width="10" style="13"/>
    <col min="3587" max="3587" width="3.75" style="13" customWidth="1"/>
    <col min="3588" max="3588" width="6.25" style="13" customWidth="1"/>
    <col min="3589" max="3589" width="10" style="13" customWidth="1"/>
    <col min="3590" max="3590" width="5.375" style="13" customWidth="1"/>
    <col min="3591" max="3591" width="10" style="13" customWidth="1"/>
    <col min="3592" max="3592" width="6.125" style="13" bestFit="1" customWidth="1"/>
    <col min="3593" max="3594" width="5.875" style="13" bestFit="1" customWidth="1"/>
    <col min="3595" max="3595" width="5.375" style="13" bestFit="1" customWidth="1"/>
    <col min="3596" max="3596" width="5.125" style="13" customWidth="1"/>
    <col min="3597" max="3842" width="10" style="13"/>
    <col min="3843" max="3843" width="3.75" style="13" customWidth="1"/>
    <col min="3844" max="3844" width="6.25" style="13" customWidth="1"/>
    <col min="3845" max="3845" width="10" style="13" customWidth="1"/>
    <col min="3846" max="3846" width="5.375" style="13" customWidth="1"/>
    <col min="3847" max="3847" width="10" style="13" customWidth="1"/>
    <col min="3848" max="3848" width="6.125" style="13" bestFit="1" customWidth="1"/>
    <col min="3849" max="3850" width="5.875" style="13" bestFit="1" customWidth="1"/>
    <col min="3851" max="3851" width="5.375" style="13" bestFit="1" customWidth="1"/>
    <col min="3852" max="3852" width="5.125" style="13" customWidth="1"/>
    <col min="3853" max="4098" width="10" style="13"/>
    <col min="4099" max="4099" width="3.75" style="13" customWidth="1"/>
    <col min="4100" max="4100" width="6.25" style="13" customWidth="1"/>
    <col min="4101" max="4101" width="10" style="13" customWidth="1"/>
    <col min="4102" max="4102" width="5.375" style="13" customWidth="1"/>
    <col min="4103" max="4103" width="10" style="13" customWidth="1"/>
    <col min="4104" max="4104" width="6.125" style="13" bestFit="1" customWidth="1"/>
    <col min="4105" max="4106" width="5.875" style="13" bestFit="1" customWidth="1"/>
    <col min="4107" max="4107" width="5.375" style="13" bestFit="1" customWidth="1"/>
    <col min="4108" max="4108" width="5.125" style="13" customWidth="1"/>
    <col min="4109" max="4354" width="10" style="13"/>
    <col min="4355" max="4355" width="3.75" style="13" customWidth="1"/>
    <col min="4356" max="4356" width="6.25" style="13" customWidth="1"/>
    <col min="4357" max="4357" width="10" style="13" customWidth="1"/>
    <col min="4358" max="4358" width="5.375" style="13" customWidth="1"/>
    <col min="4359" max="4359" width="10" style="13" customWidth="1"/>
    <col min="4360" max="4360" width="6.125" style="13" bestFit="1" customWidth="1"/>
    <col min="4361" max="4362" width="5.875" style="13" bestFit="1" customWidth="1"/>
    <col min="4363" max="4363" width="5.375" style="13" bestFit="1" customWidth="1"/>
    <col min="4364" max="4364" width="5.125" style="13" customWidth="1"/>
    <col min="4365" max="4610" width="10" style="13"/>
    <col min="4611" max="4611" width="3.75" style="13" customWidth="1"/>
    <col min="4612" max="4612" width="6.25" style="13" customWidth="1"/>
    <col min="4613" max="4613" width="10" style="13" customWidth="1"/>
    <col min="4614" max="4614" width="5.375" style="13" customWidth="1"/>
    <col min="4615" max="4615" width="10" style="13" customWidth="1"/>
    <col min="4616" max="4616" width="6.125" style="13" bestFit="1" customWidth="1"/>
    <col min="4617" max="4618" width="5.875" style="13" bestFit="1" customWidth="1"/>
    <col min="4619" max="4619" width="5.375" style="13" bestFit="1" customWidth="1"/>
    <col min="4620" max="4620" width="5.125" style="13" customWidth="1"/>
    <col min="4621" max="4866" width="10" style="13"/>
    <col min="4867" max="4867" width="3.75" style="13" customWidth="1"/>
    <col min="4868" max="4868" width="6.25" style="13" customWidth="1"/>
    <col min="4869" max="4869" width="10" style="13" customWidth="1"/>
    <col min="4870" max="4870" width="5.375" style="13" customWidth="1"/>
    <col min="4871" max="4871" width="10" style="13" customWidth="1"/>
    <col min="4872" max="4872" width="6.125" style="13" bestFit="1" customWidth="1"/>
    <col min="4873" max="4874" width="5.875" style="13" bestFit="1" customWidth="1"/>
    <col min="4875" max="4875" width="5.375" style="13" bestFit="1" customWidth="1"/>
    <col min="4876" max="4876" width="5.125" style="13" customWidth="1"/>
    <col min="4877" max="5122" width="10" style="13"/>
    <col min="5123" max="5123" width="3.75" style="13" customWidth="1"/>
    <col min="5124" max="5124" width="6.25" style="13" customWidth="1"/>
    <col min="5125" max="5125" width="10" style="13" customWidth="1"/>
    <col min="5126" max="5126" width="5.375" style="13" customWidth="1"/>
    <col min="5127" max="5127" width="10" style="13" customWidth="1"/>
    <col min="5128" max="5128" width="6.125" style="13" bestFit="1" customWidth="1"/>
    <col min="5129" max="5130" width="5.875" style="13" bestFit="1" customWidth="1"/>
    <col min="5131" max="5131" width="5.375" style="13" bestFit="1" customWidth="1"/>
    <col min="5132" max="5132" width="5.125" style="13" customWidth="1"/>
    <col min="5133" max="5378" width="10" style="13"/>
    <col min="5379" max="5379" width="3.75" style="13" customWidth="1"/>
    <col min="5380" max="5380" width="6.25" style="13" customWidth="1"/>
    <col min="5381" max="5381" width="10" style="13" customWidth="1"/>
    <col min="5382" max="5382" width="5.375" style="13" customWidth="1"/>
    <col min="5383" max="5383" width="10" style="13" customWidth="1"/>
    <col min="5384" max="5384" width="6.125" style="13" bestFit="1" customWidth="1"/>
    <col min="5385" max="5386" width="5.875" style="13" bestFit="1" customWidth="1"/>
    <col min="5387" max="5387" width="5.375" style="13" bestFit="1" customWidth="1"/>
    <col min="5388" max="5388" width="5.125" style="13" customWidth="1"/>
    <col min="5389" max="5634" width="10" style="13"/>
    <col min="5635" max="5635" width="3.75" style="13" customWidth="1"/>
    <col min="5636" max="5636" width="6.25" style="13" customWidth="1"/>
    <col min="5637" max="5637" width="10" style="13" customWidth="1"/>
    <col min="5638" max="5638" width="5.375" style="13" customWidth="1"/>
    <col min="5639" max="5639" width="10" style="13" customWidth="1"/>
    <col min="5640" max="5640" width="6.125" style="13" bestFit="1" customWidth="1"/>
    <col min="5641" max="5642" width="5.875" style="13" bestFit="1" customWidth="1"/>
    <col min="5643" max="5643" width="5.375" style="13" bestFit="1" customWidth="1"/>
    <col min="5644" max="5644" width="5.125" style="13" customWidth="1"/>
    <col min="5645" max="5890" width="10" style="13"/>
    <col min="5891" max="5891" width="3.75" style="13" customWidth="1"/>
    <col min="5892" max="5892" width="6.25" style="13" customWidth="1"/>
    <col min="5893" max="5893" width="10" style="13" customWidth="1"/>
    <col min="5894" max="5894" width="5.375" style="13" customWidth="1"/>
    <col min="5895" max="5895" width="10" style="13" customWidth="1"/>
    <col min="5896" max="5896" width="6.125" style="13" bestFit="1" customWidth="1"/>
    <col min="5897" max="5898" width="5.875" style="13" bestFit="1" customWidth="1"/>
    <col min="5899" max="5899" width="5.375" style="13" bestFit="1" customWidth="1"/>
    <col min="5900" max="5900" width="5.125" style="13" customWidth="1"/>
    <col min="5901" max="6146" width="10" style="13"/>
    <col min="6147" max="6147" width="3.75" style="13" customWidth="1"/>
    <col min="6148" max="6148" width="6.25" style="13" customWidth="1"/>
    <col min="6149" max="6149" width="10" style="13" customWidth="1"/>
    <col min="6150" max="6150" width="5.375" style="13" customWidth="1"/>
    <col min="6151" max="6151" width="10" style="13" customWidth="1"/>
    <col min="6152" max="6152" width="6.125" style="13" bestFit="1" customWidth="1"/>
    <col min="6153" max="6154" width="5.875" style="13" bestFit="1" customWidth="1"/>
    <col min="6155" max="6155" width="5.375" style="13" bestFit="1" customWidth="1"/>
    <col min="6156" max="6156" width="5.125" style="13" customWidth="1"/>
    <col min="6157" max="6402" width="10" style="13"/>
    <col min="6403" max="6403" width="3.75" style="13" customWidth="1"/>
    <col min="6404" max="6404" width="6.25" style="13" customWidth="1"/>
    <col min="6405" max="6405" width="10" style="13" customWidth="1"/>
    <col min="6406" max="6406" width="5.375" style="13" customWidth="1"/>
    <col min="6407" max="6407" width="10" style="13" customWidth="1"/>
    <col min="6408" max="6408" width="6.125" style="13" bestFit="1" customWidth="1"/>
    <col min="6409" max="6410" width="5.875" style="13" bestFit="1" customWidth="1"/>
    <col min="6411" max="6411" width="5.375" style="13" bestFit="1" customWidth="1"/>
    <col min="6412" max="6412" width="5.125" style="13" customWidth="1"/>
    <col min="6413" max="6658" width="10" style="13"/>
    <col min="6659" max="6659" width="3.75" style="13" customWidth="1"/>
    <col min="6660" max="6660" width="6.25" style="13" customWidth="1"/>
    <col min="6661" max="6661" width="10" style="13" customWidth="1"/>
    <col min="6662" max="6662" width="5.375" style="13" customWidth="1"/>
    <col min="6663" max="6663" width="10" style="13" customWidth="1"/>
    <col min="6664" max="6664" width="6.125" style="13" bestFit="1" customWidth="1"/>
    <col min="6665" max="6666" width="5.875" style="13" bestFit="1" customWidth="1"/>
    <col min="6667" max="6667" width="5.375" style="13" bestFit="1" customWidth="1"/>
    <col min="6668" max="6668" width="5.125" style="13" customWidth="1"/>
    <col min="6669" max="6914" width="10" style="13"/>
    <col min="6915" max="6915" width="3.75" style="13" customWidth="1"/>
    <col min="6916" max="6916" width="6.25" style="13" customWidth="1"/>
    <col min="6917" max="6917" width="10" style="13" customWidth="1"/>
    <col min="6918" max="6918" width="5.375" style="13" customWidth="1"/>
    <col min="6919" max="6919" width="10" style="13" customWidth="1"/>
    <col min="6920" max="6920" width="6.125" style="13" bestFit="1" customWidth="1"/>
    <col min="6921" max="6922" width="5.875" style="13" bestFit="1" customWidth="1"/>
    <col min="6923" max="6923" width="5.375" style="13" bestFit="1" customWidth="1"/>
    <col min="6924" max="6924" width="5.125" style="13" customWidth="1"/>
    <col min="6925" max="7170" width="10" style="13"/>
    <col min="7171" max="7171" width="3.75" style="13" customWidth="1"/>
    <col min="7172" max="7172" width="6.25" style="13" customWidth="1"/>
    <col min="7173" max="7173" width="10" style="13" customWidth="1"/>
    <col min="7174" max="7174" width="5.375" style="13" customWidth="1"/>
    <col min="7175" max="7175" width="10" style="13" customWidth="1"/>
    <col min="7176" max="7176" width="6.125" style="13" bestFit="1" customWidth="1"/>
    <col min="7177" max="7178" width="5.875" style="13" bestFit="1" customWidth="1"/>
    <col min="7179" max="7179" width="5.375" style="13" bestFit="1" customWidth="1"/>
    <col min="7180" max="7180" width="5.125" style="13" customWidth="1"/>
    <col min="7181" max="7426" width="10" style="13"/>
    <col min="7427" max="7427" width="3.75" style="13" customWidth="1"/>
    <col min="7428" max="7428" width="6.25" style="13" customWidth="1"/>
    <col min="7429" max="7429" width="10" style="13" customWidth="1"/>
    <col min="7430" max="7430" width="5.375" style="13" customWidth="1"/>
    <col min="7431" max="7431" width="10" style="13" customWidth="1"/>
    <col min="7432" max="7432" width="6.125" style="13" bestFit="1" customWidth="1"/>
    <col min="7433" max="7434" width="5.875" style="13" bestFit="1" customWidth="1"/>
    <col min="7435" max="7435" width="5.375" style="13" bestFit="1" customWidth="1"/>
    <col min="7436" max="7436" width="5.125" style="13" customWidth="1"/>
    <col min="7437" max="7682" width="10" style="13"/>
    <col min="7683" max="7683" width="3.75" style="13" customWidth="1"/>
    <col min="7684" max="7684" width="6.25" style="13" customWidth="1"/>
    <col min="7685" max="7685" width="10" style="13" customWidth="1"/>
    <col min="7686" max="7686" width="5.375" style="13" customWidth="1"/>
    <col min="7687" max="7687" width="10" style="13" customWidth="1"/>
    <col min="7688" max="7688" width="6.125" style="13" bestFit="1" customWidth="1"/>
    <col min="7689" max="7690" width="5.875" style="13" bestFit="1" customWidth="1"/>
    <col min="7691" max="7691" width="5.375" style="13" bestFit="1" customWidth="1"/>
    <col min="7692" max="7692" width="5.125" style="13" customWidth="1"/>
    <col min="7693" max="7938" width="10" style="13"/>
    <col min="7939" max="7939" width="3.75" style="13" customWidth="1"/>
    <col min="7940" max="7940" width="6.25" style="13" customWidth="1"/>
    <col min="7941" max="7941" width="10" style="13" customWidth="1"/>
    <col min="7942" max="7942" width="5.375" style="13" customWidth="1"/>
    <col min="7943" max="7943" width="10" style="13" customWidth="1"/>
    <col min="7944" max="7944" width="6.125" style="13" bestFit="1" customWidth="1"/>
    <col min="7945" max="7946" width="5.875" style="13" bestFit="1" customWidth="1"/>
    <col min="7947" max="7947" width="5.375" style="13" bestFit="1" customWidth="1"/>
    <col min="7948" max="7948" width="5.125" style="13" customWidth="1"/>
    <col min="7949" max="8194" width="10" style="13"/>
    <col min="8195" max="8195" width="3.75" style="13" customWidth="1"/>
    <col min="8196" max="8196" width="6.25" style="13" customWidth="1"/>
    <col min="8197" max="8197" width="10" style="13" customWidth="1"/>
    <col min="8198" max="8198" width="5.375" style="13" customWidth="1"/>
    <col min="8199" max="8199" width="10" style="13" customWidth="1"/>
    <col min="8200" max="8200" width="6.125" style="13" bestFit="1" customWidth="1"/>
    <col min="8201" max="8202" width="5.875" style="13" bestFit="1" customWidth="1"/>
    <col min="8203" max="8203" width="5.375" style="13" bestFit="1" customWidth="1"/>
    <col min="8204" max="8204" width="5.125" style="13" customWidth="1"/>
    <col min="8205" max="8450" width="10" style="13"/>
    <col min="8451" max="8451" width="3.75" style="13" customWidth="1"/>
    <col min="8452" max="8452" width="6.25" style="13" customWidth="1"/>
    <col min="8453" max="8453" width="10" style="13" customWidth="1"/>
    <col min="8454" max="8454" width="5.375" style="13" customWidth="1"/>
    <col min="8455" max="8455" width="10" style="13" customWidth="1"/>
    <col min="8456" max="8456" width="6.125" style="13" bestFit="1" customWidth="1"/>
    <col min="8457" max="8458" width="5.875" style="13" bestFit="1" customWidth="1"/>
    <col min="8459" max="8459" width="5.375" style="13" bestFit="1" customWidth="1"/>
    <col min="8460" max="8460" width="5.125" style="13" customWidth="1"/>
    <col min="8461" max="8706" width="10" style="13"/>
    <col min="8707" max="8707" width="3.75" style="13" customWidth="1"/>
    <col min="8708" max="8708" width="6.25" style="13" customWidth="1"/>
    <col min="8709" max="8709" width="10" style="13" customWidth="1"/>
    <col min="8710" max="8710" width="5.375" style="13" customWidth="1"/>
    <col min="8711" max="8711" width="10" style="13" customWidth="1"/>
    <col min="8712" max="8712" width="6.125" style="13" bestFit="1" customWidth="1"/>
    <col min="8713" max="8714" width="5.875" style="13" bestFit="1" customWidth="1"/>
    <col min="8715" max="8715" width="5.375" style="13" bestFit="1" customWidth="1"/>
    <col min="8716" max="8716" width="5.125" style="13" customWidth="1"/>
    <col min="8717" max="8962" width="10" style="13"/>
    <col min="8963" max="8963" width="3.75" style="13" customWidth="1"/>
    <col min="8964" max="8964" width="6.25" style="13" customWidth="1"/>
    <col min="8965" max="8965" width="10" style="13" customWidth="1"/>
    <col min="8966" max="8966" width="5.375" style="13" customWidth="1"/>
    <col min="8967" max="8967" width="10" style="13" customWidth="1"/>
    <col min="8968" max="8968" width="6.125" style="13" bestFit="1" customWidth="1"/>
    <col min="8969" max="8970" width="5.875" style="13" bestFit="1" customWidth="1"/>
    <col min="8971" max="8971" width="5.375" style="13" bestFit="1" customWidth="1"/>
    <col min="8972" max="8972" width="5.125" style="13" customWidth="1"/>
    <col min="8973" max="9218" width="10" style="13"/>
    <col min="9219" max="9219" width="3.75" style="13" customWidth="1"/>
    <col min="9220" max="9220" width="6.25" style="13" customWidth="1"/>
    <col min="9221" max="9221" width="10" style="13" customWidth="1"/>
    <col min="9222" max="9222" width="5.375" style="13" customWidth="1"/>
    <col min="9223" max="9223" width="10" style="13" customWidth="1"/>
    <col min="9224" max="9224" width="6.125" style="13" bestFit="1" customWidth="1"/>
    <col min="9225" max="9226" width="5.875" style="13" bestFit="1" customWidth="1"/>
    <col min="9227" max="9227" width="5.375" style="13" bestFit="1" customWidth="1"/>
    <col min="9228" max="9228" width="5.125" style="13" customWidth="1"/>
    <col min="9229" max="9474" width="10" style="13"/>
    <col min="9475" max="9475" width="3.75" style="13" customWidth="1"/>
    <col min="9476" max="9476" width="6.25" style="13" customWidth="1"/>
    <col min="9477" max="9477" width="10" style="13" customWidth="1"/>
    <col min="9478" max="9478" width="5.375" style="13" customWidth="1"/>
    <col min="9479" max="9479" width="10" style="13" customWidth="1"/>
    <col min="9480" max="9480" width="6.125" style="13" bestFit="1" customWidth="1"/>
    <col min="9481" max="9482" width="5.875" style="13" bestFit="1" customWidth="1"/>
    <col min="9483" max="9483" width="5.375" style="13" bestFit="1" customWidth="1"/>
    <col min="9484" max="9484" width="5.125" style="13" customWidth="1"/>
    <col min="9485" max="9730" width="10" style="13"/>
    <col min="9731" max="9731" width="3.75" style="13" customWidth="1"/>
    <col min="9732" max="9732" width="6.25" style="13" customWidth="1"/>
    <col min="9733" max="9733" width="10" style="13" customWidth="1"/>
    <col min="9734" max="9734" width="5.375" style="13" customWidth="1"/>
    <col min="9735" max="9735" width="10" style="13" customWidth="1"/>
    <col min="9736" max="9736" width="6.125" style="13" bestFit="1" customWidth="1"/>
    <col min="9737" max="9738" width="5.875" style="13" bestFit="1" customWidth="1"/>
    <col min="9739" max="9739" width="5.375" style="13" bestFit="1" customWidth="1"/>
    <col min="9740" max="9740" width="5.125" style="13" customWidth="1"/>
    <col min="9741" max="9986" width="10" style="13"/>
    <col min="9987" max="9987" width="3.75" style="13" customWidth="1"/>
    <col min="9988" max="9988" width="6.25" style="13" customWidth="1"/>
    <col min="9989" max="9989" width="10" style="13" customWidth="1"/>
    <col min="9990" max="9990" width="5.375" style="13" customWidth="1"/>
    <col min="9991" max="9991" width="10" style="13" customWidth="1"/>
    <col min="9992" max="9992" width="6.125" style="13" bestFit="1" customWidth="1"/>
    <col min="9993" max="9994" width="5.875" style="13" bestFit="1" customWidth="1"/>
    <col min="9995" max="9995" width="5.375" style="13" bestFit="1" customWidth="1"/>
    <col min="9996" max="9996" width="5.125" style="13" customWidth="1"/>
    <col min="9997" max="10242" width="10" style="13"/>
    <col min="10243" max="10243" width="3.75" style="13" customWidth="1"/>
    <col min="10244" max="10244" width="6.25" style="13" customWidth="1"/>
    <col min="10245" max="10245" width="10" style="13" customWidth="1"/>
    <col min="10246" max="10246" width="5.375" style="13" customWidth="1"/>
    <col min="10247" max="10247" width="10" style="13" customWidth="1"/>
    <col min="10248" max="10248" width="6.125" style="13" bestFit="1" customWidth="1"/>
    <col min="10249" max="10250" width="5.875" style="13" bestFit="1" customWidth="1"/>
    <col min="10251" max="10251" width="5.375" style="13" bestFit="1" customWidth="1"/>
    <col min="10252" max="10252" width="5.125" style="13" customWidth="1"/>
    <col min="10253" max="10498" width="10" style="13"/>
    <col min="10499" max="10499" width="3.75" style="13" customWidth="1"/>
    <col min="10500" max="10500" width="6.25" style="13" customWidth="1"/>
    <col min="10501" max="10501" width="10" style="13" customWidth="1"/>
    <col min="10502" max="10502" width="5.375" style="13" customWidth="1"/>
    <col min="10503" max="10503" width="10" style="13" customWidth="1"/>
    <col min="10504" max="10504" width="6.125" style="13" bestFit="1" customWidth="1"/>
    <col min="10505" max="10506" width="5.875" style="13" bestFit="1" customWidth="1"/>
    <col min="10507" max="10507" width="5.375" style="13" bestFit="1" customWidth="1"/>
    <col min="10508" max="10508" width="5.125" style="13" customWidth="1"/>
    <col min="10509" max="10754" width="10" style="13"/>
    <col min="10755" max="10755" width="3.75" style="13" customWidth="1"/>
    <col min="10756" max="10756" width="6.25" style="13" customWidth="1"/>
    <col min="10757" max="10757" width="10" style="13" customWidth="1"/>
    <col min="10758" max="10758" width="5.375" style="13" customWidth="1"/>
    <col min="10759" max="10759" width="10" style="13" customWidth="1"/>
    <col min="10760" max="10760" width="6.125" style="13" bestFit="1" customWidth="1"/>
    <col min="10761" max="10762" width="5.875" style="13" bestFit="1" customWidth="1"/>
    <col min="10763" max="10763" width="5.375" style="13" bestFit="1" customWidth="1"/>
    <col min="10764" max="10764" width="5.125" style="13" customWidth="1"/>
    <col min="10765" max="11010" width="10" style="13"/>
    <col min="11011" max="11011" width="3.75" style="13" customWidth="1"/>
    <col min="11012" max="11012" width="6.25" style="13" customWidth="1"/>
    <col min="11013" max="11013" width="10" style="13" customWidth="1"/>
    <col min="11014" max="11014" width="5.375" style="13" customWidth="1"/>
    <col min="11015" max="11015" width="10" style="13" customWidth="1"/>
    <col min="11016" max="11016" width="6.125" style="13" bestFit="1" customWidth="1"/>
    <col min="11017" max="11018" width="5.875" style="13" bestFit="1" customWidth="1"/>
    <col min="11019" max="11019" width="5.375" style="13" bestFit="1" customWidth="1"/>
    <col min="11020" max="11020" width="5.125" style="13" customWidth="1"/>
    <col min="11021" max="11266" width="10" style="13"/>
    <col min="11267" max="11267" width="3.75" style="13" customWidth="1"/>
    <col min="11268" max="11268" width="6.25" style="13" customWidth="1"/>
    <col min="11269" max="11269" width="10" style="13" customWidth="1"/>
    <col min="11270" max="11270" width="5.375" style="13" customWidth="1"/>
    <col min="11271" max="11271" width="10" style="13" customWidth="1"/>
    <col min="11272" max="11272" width="6.125" style="13" bestFit="1" customWidth="1"/>
    <col min="11273" max="11274" width="5.875" style="13" bestFit="1" customWidth="1"/>
    <col min="11275" max="11275" width="5.375" style="13" bestFit="1" customWidth="1"/>
    <col min="11276" max="11276" width="5.125" style="13" customWidth="1"/>
    <col min="11277" max="11522" width="10" style="13"/>
    <col min="11523" max="11523" width="3.75" style="13" customWidth="1"/>
    <col min="11524" max="11524" width="6.25" style="13" customWidth="1"/>
    <col min="11525" max="11525" width="10" style="13" customWidth="1"/>
    <col min="11526" max="11526" width="5.375" style="13" customWidth="1"/>
    <col min="11527" max="11527" width="10" style="13" customWidth="1"/>
    <col min="11528" max="11528" width="6.125" style="13" bestFit="1" customWidth="1"/>
    <col min="11529" max="11530" width="5.875" style="13" bestFit="1" customWidth="1"/>
    <col min="11531" max="11531" width="5.375" style="13" bestFit="1" customWidth="1"/>
    <col min="11532" max="11532" width="5.125" style="13" customWidth="1"/>
    <col min="11533" max="11778" width="10" style="13"/>
    <col min="11779" max="11779" width="3.75" style="13" customWidth="1"/>
    <col min="11780" max="11780" width="6.25" style="13" customWidth="1"/>
    <col min="11781" max="11781" width="10" style="13" customWidth="1"/>
    <col min="11782" max="11782" width="5.375" style="13" customWidth="1"/>
    <col min="11783" max="11783" width="10" style="13" customWidth="1"/>
    <col min="11784" max="11784" width="6.125" style="13" bestFit="1" customWidth="1"/>
    <col min="11785" max="11786" width="5.875" style="13" bestFit="1" customWidth="1"/>
    <col min="11787" max="11787" width="5.375" style="13" bestFit="1" customWidth="1"/>
    <col min="11788" max="11788" width="5.125" style="13" customWidth="1"/>
    <col min="11789" max="12034" width="10" style="13"/>
    <col min="12035" max="12035" width="3.75" style="13" customWidth="1"/>
    <col min="12036" max="12036" width="6.25" style="13" customWidth="1"/>
    <col min="12037" max="12037" width="10" style="13" customWidth="1"/>
    <col min="12038" max="12038" width="5.375" style="13" customWidth="1"/>
    <col min="12039" max="12039" width="10" style="13" customWidth="1"/>
    <col min="12040" max="12040" width="6.125" style="13" bestFit="1" customWidth="1"/>
    <col min="12041" max="12042" width="5.875" style="13" bestFit="1" customWidth="1"/>
    <col min="12043" max="12043" width="5.375" style="13" bestFit="1" customWidth="1"/>
    <col min="12044" max="12044" width="5.125" style="13" customWidth="1"/>
    <col min="12045" max="12290" width="10" style="13"/>
    <col min="12291" max="12291" width="3.75" style="13" customWidth="1"/>
    <col min="12292" max="12292" width="6.25" style="13" customWidth="1"/>
    <col min="12293" max="12293" width="10" style="13" customWidth="1"/>
    <col min="12294" max="12294" width="5.375" style="13" customWidth="1"/>
    <col min="12295" max="12295" width="10" style="13" customWidth="1"/>
    <col min="12296" max="12296" width="6.125" style="13" bestFit="1" customWidth="1"/>
    <col min="12297" max="12298" width="5.875" style="13" bestFit="1" customWidth="1"/>
    <col min="12299" max="12299" width="5.375" style="13" bestFit="1" customWidth="1"/>
    <col min="12300" max="12300" width="5.125" style="13" customWidth="1"/>
    <col min="12301" max="12546" width="10" style="13"/>
    <col min="12547" max="12547" width="3.75" style="13" customWidth="1"/>
    <col min="12548" max="12548" width="6.25" style="13" customWidth="1"/>
    <col min="12549" max="12549" width="10" style="13" customWidth="1"/>
    <col min="12550" max="12550" width="5.375" style="13" customWidth="1"/>
    <col min="12551" max="12551" width="10" style="13" customWidth="1"/>
    <col min="12552" max="12552" width="6.125" style="13" bestFit="1" customWidth="1"/>
    <col min="12553" max="12554" width="5.875" style="13" bestFit="1" customWidth="1"/>
    <col min="12555" max="12555" width="5.375" style="13" bestFit="1" customWidth="1"/>
    <col min="12556" max="12556" width="5.125" style="13" customWidth="1"/>
    <col min="12557" max="12802" width="10" style="13"/>
    <col min="12803" max="12803" width="3.75" style="13" customWidth="1"/>
    <col min="12804" max="12804" width="6.25" style="13" customWidth="1"/>
    <col min="12805" max="12805" width="10" style="13" customWidth="1"/>
    <col min="12806" max="12806" width="5.375" style="13" customWidth="1"/>
    <col min="12807" max="12807" width="10" style="13" customWidth="1"/>
    <col min="12808" max="12808" width="6.125" style="13" bestFit="1" customWidth="1"/>
    <col min="12809" max="12810" width="5.875" style="13" bestFit="1" customWidth="1"/>
    <col min="12811" max="12811" width="5.375" style="13" bestFit="1" customWidth="1"/>
    <col min="12812" max="12812" width="5.125" style="13" customWidth="1"/>
    <col min="12813" max="13058" width="10" style="13"/>
    <col min="13059" max="13059" width="3.75" style="13" customWidth="1"/>
    <col min="13060" max="13060" width="6.25" style="13" customWidth="1"/>
    <col min="13061" max="13061" width="10" style="13" customWidth="1"/>
    <col min="13062" max="13062" width="5.375" style="13" customWidth="1"/>
    <col min="13063" max="13063" width="10" style="13" customWidth="1"/>
    <col min="13064" max="13064" width="6.125" style="13" bestFit="1" customWidth="1"/>
    <col min="13065" max="13066" width="5.875" style="13" bestFit="1" customWidth="1"/>
    <col min="13067" max="13067" width="5.375" style="13" bestFit="1" customWidth="1"/>
    <col min="13068" max="13068" width="5.125" style="13" customWidth="1"/>
    <col min="13069" max="13314" width="10" style="13"/>
    <col min="13315" max="13315" width="3.75" style="13" customWidth="1"/>
    <col min="13316" max="13316" width="6.25" style="13" customWidth="1"/>
    <col min="13317" max="13317" width="10" style="13" customWidth="1"/>
    <col min="13318" max="13318" width="5.375" style="13" customWidth="1"/>
    <col min="13319" max="13319" width="10" style="13" customWidth="1"/>
    <col min="13320" max="13320" width="6.125" style="13" bestFit="1" customWidth="1"/>
    <col min="13321" max="13322" width="5.875" style="13" bestFit="1" customWidth="1"/>
    <col min="13323" max="13323" width="5.375" style="13" bestFit="1" customWidth="1"/>
    <col min="13324" max="13324" width="5.125" style="13" customWidth="1"/>
    <col min="13325" max="13570" width="10" style="13"/>
    <col min="13571" max="13571" width="3.75" style="13" customWidth="1"/>
    <col min="13572" max="13572" width="6.25" style="13" customWidth="1"/>
    <col min="13573" max="13573" width="10" style="13" customWidth="1"/>
    <col min="13574" max="13574" width="5.375" style="13" customWidth="1"/>
    <col min="13575" max="13575" width="10" style="13" customWidth="1"/>
    <col min="13576" max="13576" width="6.125" style="13" bestFit="1" customWidth="1"/>
    <col min="13577" max="13578" width="5.875" style="13" bestFit="1" customWidth="1"/>
    <col min="13579" max="13579" width="5.375" style="13" bestFit="1" customWidth="1"/>
    <col min="13580" max="13580" width="5.125" style="13" customWidth="1"/>
    <col min="13581" max="13826" width="10" style="13"/>
    <col min="13827" max="13827" width="3.75" style="13" customWidth="1"/>
    <col min="13828" max="13828" width="6.25" style="13" customWidth="1"/>
    <col min="13829" max="13829" width="10" style="13" customWidth="1"/>
    <col min="13830" max="13830" width="5.375" style="13" customWidth="1"/>
    <col min="13831" max="13831" width="10" style="13" customWidth="1"/>
    <col min="13832" max="13832" width="6.125" style="13" bestFit="1" customWidth="1"/>
    <col min="13833" max="13834" width="5.875" style="13" bestFit="1" customWidth="1"/>
    <col min="13835" max="13835" width="5.375" style="13" bestFit="1" customWidth="1"/>
    <col min="13836" max="13836" width="5.125" style="13" customWidth="1"/>
    <col min="13837" max="14082" width="10" style="13"/>
    <col min="14083" max="14083" width="3.75" style="13" customWidth="1"/>
    <col min="14084" max="14084" width="6.25" style="13" customWidth="1"/>
    <col min="14085" max="14085" width="10" style="13" customWidth="1"/>
    <col min="14086" max="14086" width="5.375" style="13" customWidth="1"/>
    <col min="14087" max="14087" width="10" style="13" customWidth="1"/>
    <col min="14088" max="14088" width="6.125" style="13" bestFit="1" customWidth="1"/>
    <col min="14089" max="14090" width="5.875" style="13" bestFit="1" customWidth="1"/>
    <col min="14091" max="14091" width="5.375" style="13" bestFit="1" customWidth="1"/>
    <col min="14092" max="14092" width="5.125" style="13" customWidth="1"/>
    <col min="14093" max="14338" width="10" style="13"/>
    <col min="14339" max="14339" width="3.75" style="13" customWidth="1"/>
    <col min="14340" max="14340" width="6.25" style="13" customWidth="1"/>
    <col min="14341" max="14341" width="10" style="13" customWidth="1"/>
    <col min="14342" max="14342" width="5.375" style="13" customWidth="1"/>
    <col min="14343" max="14343" width="10" style="13" customWidth="1"/>
    <col min="14344" max="14344" width="6.125" style="13" bestFit="1" customWidth="1"/>
    <col min="14345" max="14346" width="5.875" style="13" bestFit="1" customWidth="1"/>
    <col min="14347" max="14347" width="5.375" style="13" bestFit="1" customWidth="1"/>
    <col min="14348" max="14348" width="5.125" style="13" customWidth="1"/>
    <col min="14349" max="14594" width="10" style="13"/>
    <col min="14595" max="14595" width="3.75" style="13" customWidth="1"/>
    <col min="14596" max="14596" width="6.25" style="13" customWidth="1"/>
    <col min="14597" max="14597" width="10" style="13" customWidth="1"/>
    <col min="14598" max="14598" width="5.375" style="13" customWidth="1"/>
    <col min="14599" max="14599" width="10" style="13" customWidth="1"/>
    <col min="14600" max="14600" width="6.125" style="13" bestFit="1" customWidth="1"/>
    <col min="14601" max="14602" width="5.875" style="13" bestFit="1" customWidth="1"/>
    <col min="14603" max="14603" width="5.375" style="13" bestFit="1" customWidth="1"/>
    <col min="14604" max="14604" width="5.125" style="13" customWidth="1"/>
    <col min="14605" max="14850" width="10" style="13"/>
    <col min="14851" max="14851" width="3.75" style="13" customWidth="1"/>
    <col min="14852" max="14852" width="6.25" style="13" customWidth="1"/>
    <col min="14853" max="14853" width="10" style="13" customWidth="1"/>
    <col min="14854" max="14854" width="5.375" style="13" customWidth="1"/>
    <col min="14855" max="14855" width="10" style="13" customWidth="1"/>
    <col min="14856" max="14856" width="6.125" style="13" bestFit="1" customWidth="1"/>
    <col min="14857" max="14858" width="5.875" style="13" bestFit="1" customWidth="1"/>
    <col min="14859" max="14859" width="5.375" style="13" bestFit="1" customWidth="1"/>
    <col min="14860" max="14860" width="5.125" style="13" customWidth="1"/>
    <col min="14861" max="15106" width="10" style="13"/>
    <col min="15107" max="15107" width="3.75" style="13" customWidth="1"/>
    <col min="15108" max="15108" width="6.25" style="13" customWidth="1"/>
    <col min="15109" max="15109" width="10" style="13" customWidth="1"/>
    <col min="15110" max="15110" width="5.375" style="13" customWidth="1"/>
    <col min="15111" max="15111" width="10" style="13" customWidth="1"/>
    <col min="15112" max="15112" width="6.125" style="13" bestFit="1" customWidth="1"/>
    <col min="15113" max="15114" width="5.875" style="13" bestFit="1" customWidth="1"/>
    <col min="15115" max="15115" width="5.375" style="13" bestFit="1" customWidth="1"/>
    <col min="15116" max="15116" width="5.125" style="13" customWidth="1"/>
    <col min="15117" max="15362" width="10" style="13"/>
    <col min="15363" max="15363" width="3.75" style="13" customWidth="1"/>
    <col min="15364" max="15364" width="6.25" style="13" customWidth="1"/>
    <col min="15365" max="15365" width="10" style="13" customWidth="1"/>
    <col min="15366" max="15366" width="5.375" style="13" customWidth="1"/>
    <col min="15367" max="15367" width="10" style="13" customWidth="1"/>
    <col min="15368" max="15368" width="6.125" style="13" bestFit="1" customWidth="1"/>
    <col min="15369" max="15370" width="5.875" style="13" bestFit="1" customWidth="1"/>
    <col min="15371" max="15371" width="5.375" style="13" bestFit="1" customWidth="1"/>
    <col min="15372" max="15372" width="5.125" style="13" customWidth="1"/>
    <col min="15373" max="15618" width="10" style="13"/>
    <col min="15619" max="15619" width="3.75" style="13" customWidth="1"/>
    <col min="15620" max="15620" width="6.25" style="13" customWidth="1"/>
    <col min="15621" max="15621" width="10" style="13" customWidth="1"/>
    <col min="15622" max="15622" width="5.375" style="13" customWidth="1"/>
    <col min="15623" max="15623" width="10" style="13" customWidth="1"/>
    <col min="15624" max="15624" width="6.125" style="13" bestFit="1" customWidth="1"/>
    <col min="15625" max="15626" width="5.875" style="13" bestFit="1" customWidth="1"/>
    <col min="15627" max="15627" width="5.375" style="13" bestFit="1" customWidth="1"/>
    <col min="15628" max="15628" width="5.125" style="13" customWidth="1"/>
    <col min="15629" max="15874" width="10" style="13"/>
    <col min="15875" max="15875" width="3.75" style="13" customWidth="1"/>
    <col min="15876" max="15876" width="6.25" style="13" customWidth="1"/>
    <col min="15877" max="15877" width="10" style="13" customWidth="1"/>
    <col min="15878" max="15878" width="5.375" style="13" customWidth="1"/>
    <col min="15879" max="15879" width="10" style="13" customWidth="1"/>
    <col min="15880" max="15880" width="6.125" style="13" bestFit="1" customWidth="1"/>
    <col min="15881" max="15882" width="5.875" style="13" bestFit="1" customWidth="1"/>
    <col min="15883" max="15883" width="5.375" style="13" bestFit="1" customWidth="1"/>
    <col min="15884" max="15884" width="5.125" style="13" customWidth="1"/>
    <col min="15885" max="16130" width="10" style="13"/>
    <col min="16131" max="16131" width="3.75" style="13" customWidth="1"/>
    <col min="16132" max="16132" width="6.25" style="13" customWidth="1"/>
    <col min="16133" max="16133" width="10" style="13" customWidth="1"/>
    <col min="16134" max="16134" width="5.375" style="13" customWidth="1"/>
    <col min="16135" max="16135" width="10" style="13" customWidth="1"/>
    <col min="16136" max="16136" width="6.125" style="13" bestFit="1" customWidth="1"/>
    <col min="16137" max="16138" width="5.875" style="13" bestFit="1" customWidth="1"/>
    <col min="16139" max="16139" width="5.375" style="13" bestFit="1" customWidth="1"/>
    <col min="16140" max="16140" width="5.125" style="13" customWidth="1"/>
    <col min="16141" max="16384" width="10" style="13"/>
  </cols>
  <sheetData>
    <row r="1" spans="1:14">
      <c r="A1" s="16"/>
      <c r="B1" s="17"/>
      <c r="C1" s="16" t="s">
        <v>125</v>
      </c>
      <c r="D1" s="16"/>
      <c r="E1" s="16"/>
      <c r="F1" s="23" t="s">
        <v>201</v>
      </c>
      <c r="G1" s="24" t="s">
        <v>165</v>
      </c>
      <c r="H1" s="24" t="s">
        <v>166</v>
      </c>
      <c r="I1" s="24" t="s">
        <v>151</v>
      </c>
      <c r="J1" s="24" t="s">
        <v>203</v>
      </c>
      <c r="K1" s="24" t="s">
        <v>129</v>
      </c>
      <c r="L1" s="24" t="s">
        <v>179</v>
      </c>
      <c r="M1" s="18" t="s">
        <v>130</v>
      </c>
      <c r="N1" s="16"/>
    </row>
    <row r="2" spans="1:14" ht="16.5">
      <c r="A2" s="16"/>
      <c r="B2" s="17"/>
      <c r="C2" s="32" t="s">
        <v>149</v>
      </c>
      <c r="D2" s="16"/>
      <c r="E2" s="16"/>
      <c r="F2" s="27" t="s">
        <v>111</v>
      </c>
      <c r="G2" s="26" t="s">
        <v>137</v>
      </c>
      <c r="H2" s="26" t="s">
        <v>145</v>
      </c>
      <c r="I2" s="26" t="s">
        <v>152</v>
      </c>
      <c r="J2" s="13" t="s">
        <v>134</v>
      </c>
      <c r="K2" s="27" t="s">
        <v>122</v>
      </c>
      <c r="L2" s="26" t="s">
        <v>180</v>
      </c>
      <c r="M2" s="28" t="s">
        <v>131</v>
      </c>
      <c r="N2" s="16"/>
    </row>
    <row r="3" spans="1:14" ht="16.5">
      <c r="A3" s="16"/>
      <c r="B3" s="16"/>
      <c r="C3" s="16"/>
      <c r="D3" s="16"/>
      <c r="E3" s="16"/>
      <c r="F3" s="27" t="s">
        <v>106</v>
      </c>
      <c r="G3" s="26" t="s">
        <v>136</v>
      </c>
      <c r="H3" s="26" t="s">
        <v>168</v>
      </c>
      <c r="I3" s="26" t="s">
        <v>160</v>
      </c>
      <c r="J3" s="13" t="s">
        <v>150</v>
      </c>
      <c r="K3" s="27" t="s">
        <v>121</v>
      </c>
      <c r="L3" s="26" t="s">
        <v>181</v>
      </c>
      <c r="M3" s="29"/>
      <c r="N3" s="16"/>
    </row>
    <row r="4" spans="1:14" ht="16.5">
      <c r="A4" s="16"/>
      <c r="B4" s="16"/>
      <c r="C4" s="33"/>
      <c r="D4" s="16"/>
      <c r="F4" s="27" t="s">
        <v>108</v>
      </c>
      <c r="G4" s="26" t="s">
        <v>139</v>
      </c>
      <c r="H4" s="29" t="s">
        <v>167</v>
      </c>
      <c r="I4" s="26" t="s">
        <v>159</v>
      </c>
      <c r="J4" s="13" t="s">
        <v>176</v>
      </c>
      <c r="K4" s="27" t="s">
        <v>123</v>
      </c>
      <c r="L4" s="26" t="s">
        <v>182</v>
      </c>
      <c r="M4" s="30"/>
    </row>
    <row r="5" spans="1:14" ht="16.5">
      <c r="A5" s="16"/>
      <c r="B5" s="16"/>
      <c r="C5" s="16"/>
      <c r="D5" s="16"/>
      <c r="E5" s="16"/>
      <c r="F5" s="25" t="s">
        <v>117</v>
      </c>
      <c r="G5" s="31" t="s">
        <v>138</v>
      </c>
      <c r="H5" s="26" t="s">
        <v>146</v>
      </c>
      <c r="I5" s="26" t="s">
        <v>157</v>
      </c>
      <c r="J5" s="13" t="s">
        <v>172</v>
      </c>
      <c r="K5" s="25" t="s">
        <v>204</v>
      </c>
      <c r="L5" s="31" t="s">
        <v>184</v>
      </c>
      <c r="M5" s="29"/>
      <c r="N5" s="19"/>
    </row>
    <row r="6" spans="1:14" ht="16.5">
      <c r="A6" s="16"/>
      <c r="B6" s="16"/>
      <c r="C6" s="16"/>
      <c r="D6" s="20"/>
      <c r="E6" s="16"/>
      <c r="F6" s="25" t="s">
        <v>114</v>
      </c>
      <c r="G6" s="29" t="s">
        <v>162</v>
      </c>
      <c r="H6" s="26" t="s">
        <v>147</v>
      </c>
      <c r="I6" s="26" t="s">
        <v>158</v>
      </c>
      <c r="J6" s="13" t="s">
        <v>173</v>
      </c>
      <c r="K6" s="25" t="s">
        <v>205</v>
      </c>
      <c r="L6" s="26" t="s">
        <v>185</v>
      </c>
      <c r="M6" s="29"/>
      <c r="N6" s="19"/>
    </row>
    <row r="7" spans="1:14" ht="16.5">
      <c r="A7" s="16"/>
      <c r="B7" s="16"/>
      <c r="C7" s="16"/>
      <c r="D7" s="16"/>
      <c r="E7" s="16"/>
      <c r="F7" s="25" t="s">
        <v>112</v>
      </c>
      <c r="G7" s="26" t="s">
        <v>143</v>
      </c>
      <c r="H7" s="26"/>
      <c r="I7" s="26" t="s">
        <v>154</v>
      </c>
      <c r="J7" s="29" t="s">
        <v>175</v>
      </c>
      <c r="K7" s="29" t="s">
        <v>148</v>
      </c>
      <c r="L7" s="26" t="s">
        <v>186</v>
      </c>
      <c r="M7" s="29"/>
      <c r="N7" s="19"/>
    </row>
    <row r="8" spans="1:14" ht="16.5">
      <c r="A8" s="16"/>
      <c r="B8" s="21" t="s">
        <v>126</v>
      </c>
      <c r="C8" s="16"/>
      <c r="D8" s="16"/>
      <c r="E8" s="16"/>
      <c r="F8" s="25" t="s">
        <v>118</v>
      </c>
      <c r="G8" s="26" t="s">
        <v>141</v>
      </c>
      <c r="H8" s="26"/>
      <c r="I8" s="26" t="s">
        <v>153</v>
      </c>
      <c r="J8" s="29" t="s">
        <v>174</v>
      </c>
      <c r="K8" s="26" t="s">
        <v>169</v>
      </c>
      <c r="L8" s="26" t="s">
        <v>200</v>
      </c>
      <c r="M8" s="29"/>
      <c r="N8" s="16"/>
    </row>
    <row r="9" spans="1:14" ht="16.5">
      <c r="A9" s="16"/>
      <c r="B9" s="19" t="s">
        <v>127</v>
      </c>
      <c r="C9" s="22" t="s">
        <v>132</v>
      </c>
      <c r="D9" s="16"/>
      <c r="E9" s="16"/>
      <c r="F9" s="25" t="s">
        <v>120</v>
      </c>
      <c r="G9" s="29" t="s">
        <v>161</v>
      </c>
      <c r="H9" s="26"/>
      <c r="I9" s="26" t="s">
        <v>156</v>
      </c>
      <c r="J9" s="29" t="s">
        <v>177</v>
      </c>
      <c r="K9" s="26" t="s">
        <v>170</v>
      </c>
      <c r="L9" s="26" t="s">
        <v>188</v>
      </c>
      <c r="M9" s="29"/>
      <c r="N9" s="16"/>
    </row>
    <row r="10" spans="1:14" ht="16.5">
      <c r="A10" s="16"/>
      <c r="B10" s="19" t="s">
        <v>128</v>
      </c>
      <c r="C10" s="22" t="s">
        <v>133</v>
      </c>
      <c r="D10" s="16"/>
      <c r="E10" s="16"/>
      <c r="F10" s="25" t="s">
        <v>119</v>
      </c>
      <c r="G10" s="26" t="s">
        <v>142</v>
      </c>
      <c r="H10" s="26"/>
      <c r="I10" s="31" t="s">
        <v>155</v>
      </c>
      <c r="J10" s="29" t="s">
        <v>178</v>
      </c>
      <c r="K10" s="26" t="s">
        <v>202</v>
      </c>
      <c r="L10" s="26" t="s">
        <v>189</v>
      </c>
      <c r="M10" s="29"/>
      <c r="N10" s="16"/>
    </row>
    <row r="11" spans="1:14" ht="16.5">
      <c r="A11" s="16"/>
      <c r="B11" s="16"/>
      <c r="C11" s="16"/>
      <c r="D11" s="16"/>
      <c r="E11" s="16"/>
      <c r="F11" s="25" t="s">
        <v>104</v>
      </c>
      <c r="G11" s="26" t="s">
        <v>140</v>
      </c>
      <c r="H11" s="26"/>
      <c r="I11" s="26"/>
      <c r="J11" s="31" t="s">
        <v>183</v>
      </c>
      <c r="K11" s="26" t="s">
        <v>217</v>
      </c>
      <c r="L11" s="26" t="s">
        <v>190</v>
      </c>
      <c r="M11" s="29"/>
      <c r="N11" s="19"/>
    </row>
    <row r="12" spans="1:14" ht="16.5">
      <c r="A12" s="16"/>
      <c r="B12" s="16"/>
      <c r="C12" s="16"/>
      <c r="D12" s="16"/>
      <c r="E12" s="16"/>
      <c r="F12" s="25" t="s">
        <v>105</v>
      </c>
      <c r="G12" s="26" t="s">
        <v>144</v>
      </c>
      <c r="I12" s="26"/>
      <c r="J12" s="29"/>
      <c r="K12" s="26" t="s">
        <v>216</v>
      </c>
      <c r="L12" s="26" t="s">
        <v>191</v>
      </c>
      <c r="M12" s="29"/>
      <c r="N12" s="19"/>
    </row>
    <row r="13" spans="1:14" ht="16.5">
      <c r="A13" s="16"/>
      <c r="B13" s="16"/>
      <c r="C13" s="16"/>
      <c r="D13" s="16"/>
      <c r="E13" s="16"/>
      <c r="F13" s="25" t="s">
        <v>115</v>
      </c>
      <c r="G13" s="26" t="s">
        <v>135</v>
      </c>
      <c r="I13" s="26"/>
      <c r="J13" s="29"/>
      <c r="K13" s="26" t="s">
        <v>218</v>
      </c>
      <c r="L13" s="26" t="s">
        <v>187</v>
      </c>
      <c r="M13" s="29"/>
      <c r="N13" s="19"/>
    </row>
    <row r="14" spans="1:14" ht="16.5">
      <c r="A14" s="16"/>
      <c r="B14" s="16"/>
      <c r="C14" s="16"/>
      <c r="D14" s="16"/>
      <c r="E14" s="16"/>
      <c r="F14" s="25" t="s">
        <v>113</v>
      </c>
      <c r="G14" s="16" t="s">
        <v>163</v>
      </c>
      <c r="I14" s="26"/>
      <c r="J14" s="29"/>
      <c r="K14" s="29"/>
      <c r="L14" s="26" t="s">
        <v>192</v>
      </c>
      <c r="M14" s="29"/>
      <c r="N14" s="19"/>
    </row>
    <row r="15" spans="1:14" ht="16.5">
      <c r="A15" s="16"/>
      <c r="B15" s="16"/>
      <c r="C15" s="16"/>
      <c r="D15" s="16"/>
      <c r="E15" s="16"/>
      <c r="F15" s="27" t="s">
        <v>110</v>
      </c>
      <c r="G15" s="16" t="s">
        <v>164</v>
      </c>
      <c r="I15" s="29"/>
      <c r="J15" s="29"/>
      <c r="K15" s="29"/>
      <c r="L15" s="29" t="s">
        <v>193</v>
      </c>
      <c r="M15" s="29"/>
      <c r="N15" s="19"/>
    </row>
    <row r="16" spans="1:14" ht="16.5">
      <c r="A16" s="16"/>
      <c r="B16" s="16"/>
      <c r="C16" s="16"/>
      <c r="D16" s="16"/>
      <c r="E16" s="16"/>
      <c r="F16" s="27" t="s">
        <v>109</v>
      </c>
      <c r="G16" s="13" t="s">
        <v>171</v>
      </c>
      <c r="H16" s="29"/>
      <c r="I16" s="29"/>
      <c r="J16" s="29"/>
      <c r="K16" s="29"/>
      <c r="L16" s="29" t="s">
        <v>194</v>
      </c>
      <c r="M16" s="29"/>
      <c r="N16" s="19"/>
    </row>
    <row r="17" spans="1:14" ht="16.5">
      <c r="A17" s="16"/>
      <c r="B17" s="16"/>
      <c r="C17" s="16"/>
      <c r="D17" s="16"/>
      <c r="E17" s="16"/>
      <c r="F17" s="27" t="s">
        <v>107</v>
      </c>
      <c r="H17" s="29"/>
      <c r="I17" s="29"/>
      <c r="J17" s="29"/>
      <c r="K17" s="29"/>
      <c r="L17" s="29" t="s">
        <v>195</v>
      </c>
      <c r="M17" s="29"/>
      <c r="N17" s="19"/>
    </row>
    <row r="18" spans="1:14" ht="20.25" customHeight="1">
      <c r="A18" s="16"/>
      <c r="B18" s="16"/>
      <c r="C18" s="16"/>
      <c r="D18" s="16"/>
      <c r="E18" s="16"/>
      <c r="F18" s="16"/>
      <c r="H18" s="16"/>
      <c r="I18" s="16"/>
      <c r="J18" s="16"/>
      <c r="K18" s="16"/>
      <c r="L18" s="16" t="s">
        <v>196</v>
      </c>
      <c r="M18" s="16"/>
      <c r="N18" s="19"/>
    </row>
    <row r="19" spans="1:14" ht="19.5" customHeight="1">
      <c r="A19" s="16"/>
      <c r="B19" s="16"/>
      <c r="C19" s="16"/>
      <c r="D19" s="16"/>
      <c r="E19" s="16"/>
      <c r="F19" s="16"/>
      <c r="H19" s="16"/>
      <c r="I19" s="16"/>
      <c r="J19" s="16"/>
      <c r="K19" s="16"/>
      <c r="L19" s="16" t="s">
        <v>197</v>
      </c>
      <c r="M19" s="16"/>
      <c r="N19" s="19"/>
    </row>
    <row r="20" spans="1:14" ht="27" customHeight="1">
      <c r="A20" s="16"/>
      <c r="B20" s="16"/>
      <c r="C20" s="16"/>
      <c r="D20" s="16"/>
      <c r="E20" s="16"/>
      <c r="F20" s="16"/>
      <c r="G20" s="16"/>
      <c r="H20" s="16"/>
      <c r="I20" s="16"/>
      <c r="J20" s="16"/>
      <c r="K20" s="16"/>
      <c r="L20" s="16" t="s">
        <v>198</v>
      </c>
      <c r="M20" s="16"/>
      <c r="N20" s="19"/>
    </row>
    <row r="21" spans="1:14">
      <c r="A21" s="16"/>
      <c r="B21" s="16"/>
      <c r="C21" s="16"/>
      <c r="D21" s="16"/>
      <c r="E21" s="16"/>
      <c r="F21" s="16"/>
      <c r="G21" s="16"/>
      <c r="H21" s="16"/>
      <c r="I21" s="16"/>
      <c r="J21" s="16"/>
      <c r="K21" s="16"/>
      <c r="L21" s="16" t="s">
        <v>200</v>
      </c>
      <c r="M21" s="16"/>
      <c r="N21" s="19"/>
    </row>
    <row r="22" spans="1:14">
      <c r="A22" s="16"/>
      <c r="B22" s="16"/>
      <c r="C22" s="16"/>
      <c r="D22" s="16"/>
      <c r="E22" s="16"/>
      <c r="F22" s="16"/>
      <c r="G22" s="16"/>
      <c r="H22" s="16"/>
      <c r="I22" s="16"/>
      <c r="J22" s="16"/>
      <c r="K22" s="16"/>
      <c r="L22" s="16" t="s">
        <v>199</v>
      </c>
      <c r="M22" s="16"/>
      <c r="N22" s="19"/>
    </row>
    <row r="23" spans="1:14">
      <c r="A23" s="16"/>
      <c r="B23" s="16"/>
      <c r="C23" s="16"/>
      <c r="D23" s="16"/>
      <c r="E23" s="16"/>
      <c r="F23" s="16"/>
      <c r="G23" s="16"/>
      <c r="H23" s="16"/>
      <c r="I23" s="16"/>
      <c r="J23" s="16"/>
      <c r="K23" s="16"/>
      <c r="L23" s="16"/>
      <c r="M23" s="16"/>
      <c r="N23" s="19"/>
    </row>
    <row r="24" spans="1:14">
      <c r="N24" s="14"/>
    </row>
    <row r="25" spans="1:14">
      <c r="N25" s="14"/>
    </row>
    <row r="26" spans="1:14">
      <c r="N26" s="14"/>
    </row>
    <row r="27" spans="1:14">
      <c r="N27" s="14"/>
    </row>
    <row r="28" spans="1:14">
      <c r="C28" s="15"/>
      <c r="N28" s="14"/>
    </row>
    <row r="29" spans="1:14">
      <c r="N29" s="14"/>
    </row>
    <row r="30" spans="1:14">
      <c r="N30" s="14"/>
    </row>
    <row r="31" spans="1:14">
      <c r="N31" s="14"/>
    </row>
    <row r="32" spans="1:14">
      <c r="N32" s="14"/>
    </row>
    <row r="33" spans="14:14">
      <c r="N33" s="14"/>
    </row>
    <row r="34" spans="14:14">
      <c r="N34" s="14"/>
    </row>
    <row r="35" spans="14:14">
      <c r="N35" s="14"/>
    </row>
    <row r="36" spans="14:14">
      <c r="N36" s="14"/>
    </row>
    <row r="37" spans="14:14">
      <c r="N37" s="14"/>
    </row>
    <row r="38" spans="14:14">
      <c r="N38" s="14"/>
    </row>
    <row r="39" spans="14:14">
      <c r="N39" s="14"/>
    </row>
    <row r="40" spans="14:14">
      <c r="N40" s="14"/>
    </row>
    <row r="41" spans="14:14">
      <c r="N41" s="14"/>
    </row>
    <row r="42" spans="14:14">
      <c r="N42" s="14"/>
    </row>
  </sheetData>
  <sortState ref="F2:F17">
    <sortCondition ref="F2:F17"/>
  </sortState>
  <conditionalFormatting sqref="F8">
    <cfRule type="expression" dxfId="10" priority="17" stopIfTrue="1">
      <formula>$M8&lt;&gt;$L9</formula>
    </cfRule>
  </conditionalFormatting>
  <conditionalFormatting sqref="F5:F7 L5:L6 L2 F2:G2 I2:J2">
    <cfRule type="expression" dxfId="9" priority="16" stopIfTrue="1">
      <formula>$M2&lt;&gt;$M3</formula>
    </cfRule>
  </conditionalFormatting>
  <conditionalFormatting sqref="C2">
    <cfRule type="expression" dxfId="8" priority="15" stopIfTrue="1">
      <formula>COUNTIF(choix1,C2)=1</formula>
    </cfRule>
  </conditionalFormatting>
  <conditionalFormatting sqref="L4 F4:G4 I4:J4">
    <cfRule type="expression" dxfId="7" priority="19" stopIfTrue="1">
      <formula>#REF!&lt;&gt;$M5</formula>
    </cfRule>
  </conditionalFormatting>
  <conditionalFormatting sqref="L3 F3:G3 I3:J3">
    <cfRule type="expression" dxfId="6" priority="20" stopIfTrue="1">
      <formula>$M3&lt;&gt;#REF!</formula>
    </cfRule>
  </conditionalFormatting>
  <conditionalFormatting sqref="K5:K6 K2">
    <cfRule type="expression" dxfId="5" priority="6" stopIfTrue="1">
      <formula>$M2&lt;&gt;$M3</formula>
    </cfRule>
  </conditionalFormatting>
  <conditionalFormatting sqref="K4">
    <cfRule type="expression" dxfId="4" priority="5" stopIfTrue="1">
      <formula>#REF!&lt;&gt;$M5</formula>
    </cfRule>
  </conditionalFormatting>
  <conditionalFormatting sqref="K3">
    <cfRule type="expression" dxfId="3" priority="4" stopIfTrue="1">
      <formula>$M3&lt;&gt;#REF!</formula>
    </cfRule>
  </conditionalFormatting>
  <conditionalFormatting sqref="L2">
    <cfRule type="expression" dxfId="2" priority="3" stopIfTrue="1">
      <formula>$M2&lt;&gt;$M3</formula>
    </cfRule>
  </conditionalFormatting>
  <conditionalFormatting sqref="L4">
    <cfRule type="expression" dxfId="1" priority="2" stopIfTrue="1">
      <formula>#REF!&lt;&gt;$M5</formula>
    </cfRule>
  </conditionalFormatting>
  <conditionalFormatting sqref="L3">
    <cfRule type="expression" dxfId="0" priority="1" stopIfTrue="1">
      <formula>$M3&lt;&gt;#REF!</formula>
    </cfRule>
  </conditionalFormatting>
  <dataValidations count="1">
    <dataValidation type="list" allowBlank="1" showInputMessage="1" showErrorMessage="1" sqref="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JA65538 SW65538 ACS65538 AMO65538 AWK65538 BGG65538 BQC65538 BZY65538 CJU65538 CTQ65538 DDM65538 DNI65538 DXE65538 EHA65538 EQW65538 FAS65538 FKO65538 FUK65538 GEG65538 GOC65538 GXY65538 HHU65538 HRQ65538 IBM65538 ILI65538 IVE65538 JFA65538 JOW65538 JYS65538 KIO65538 KSK65538 LCG65538 LMC65538 LVY65538 MFU65538 MPQ65538 MZM65538 NJI65538 NTE65538 ODA65538 OMW65538 OWS65538 PGO65538 PQK65538 QAG65538 QKC65538 QTY65538 RDU65538 RNQ65538 RXM65538 SHI65538 SRE65538 TBA65538 TKW65538 TUS65538 UEO65538 UOK65538 UYG65538 VIC65538 VRY65538 WBU65538 WLQ65538 WVM65538 JA131074 SW131074 ACS131074 AMO131074 AWK131074 BGG131074 BQC131074 BZY131074 CJU131074 CTQ131074 DDM131074 DNI131074 DXE131074 EHA131074 EQW131074 FAS131074 FKO131074 FUK131074 GEG131074 GOC131074 GXY131074 HHU131074 HRQ131074 IBM131074 ILI131074 IVE131074 JFA131074 JOW131074 JYS131074 KIO131074 KSK131074 LCG131074 LMC131074 LVY131074 MFU131074 MPQ131074 MZM131074 NJI131074 NTE131074 ODA131074 OMW131074 OWS131074 PGO131074 PQK131074 QAG131074 QKC131074 QTY131074 RDU131074 RNQ131074 RXM131074 SHI131074 SRE131074 TBA131074 TKW131074 TUS131074 UEO131074 UOK131074 UYG131074 VIC131074 VRY131074 WBU131074 WLQ131074 WVM131074 JA196610 SW196610 ACS196610 AMO196610 AWK196610 BGG196610 BQC196610 BZY196610 CJU196610 CTQ196610 DDM196610 DNI196610 DXE196610 EHA196610 EQW196610 FAS196610 FKO196610 FUK196610 GEG196610 GOC196610 GXY196610 HHU196610 HRQ196610 IBM196610 ILI196610 IVE196610 JFA196610 JOW196610 JYS196610 KIO196610 KSK196610 LCG196610 LMC196610 LVY196610 MFU196610 MPQ196610 MZM196610 NJI196610 NTE196610 ODA196610 OMW196610 OWS196610 PGO196610 PQK196610 QAG196610 QKC196610 QTY196610 RDU196610 RNQ196610 RXM196610 SHI196610 SRE196610 TBA196610 TKW196610 TUS196610 UEO196610 UOK196610 UYG196610 VIC196610 VRY196610 WBU196610 WLQ196610 WVM196610 JA262146 SW262146 ACS262146 AMO262146 AWK262146 BGG262146 BQC262146 BZY262146 CJU262146 CTQ262146 DDM262146 DNI262146 DXE262146 EHA262146 EQW262146 FAS262146 FKO262146 FUK262146 GEG262146 GOC262146 GXY262146 HHU262146 HRQ262146 IBM262146 ILI262146 IVE262146 JFA262146 JOW262146 JYS262146 KIO262146 KSK262146 LCG262146 LMC262146 LVY262146 MFU262146 MPQ262146 MZM262146 NJI262146 NTE262146 ODA262146 OMW262146 OWS262146 PGO262146 PQK262146 QAG262146 QKC262146 QTY262146 RDU262146 RNQ262146 RXM262146 SHI262146 SRE262146 TBA262146 TKW262146 TUS262146 UEO262146 UOK262146 UYG262146 VIC262146 VRY262146 WBU262146 WLQ262146 WVM262146 JA327682 SW327682 ACS327682 AMO327682 AWK327682 BGG327682 BQC327682 BZY327682 CJU327682 CTQ327682 DDM327682 DNI327682 DXE327682 EHA327682 EQW327682 FAS327682 FKO327682 FUK327682 GEG327682 GOC327682 GXY327682 HHU327682 HRQ327682 IBM327682 ILI327682 IVE327682 JFA327682 JOW327682 JYS327682 KIO327682 KSK327682 LCG327682 LMC327682 LVY327682 MFU327682 MPQ327682 MZM327682 NJI327682 NTE327682 ODA327682 OMW327682 OWS327682 PGO327682 PQK327682 QAG327682 QKC327682 QTY327682 RDU327682 RNQ327682 RXM327682 SHI327682 SRE327682 TBA327682 TKW327682 TUS327682 UEO327682 UOK327682 UYG327682 VIC327682 VRY327682 WBU327682 WLQ327682 WVM327682 JA393218 SW393218 ACS393218 AMO393218 AWK393218 BGG393218 BQC393218 BZY393218 CJU393218 CTQ393218 DDM393218 DNI393218 DXE393218 EHA393218 EQW393218 FAS393218 FKO393218 FUK393218 GEG393218 GOC393218 GXY393218 HHU393218 HRQ393218 IBM393218 ILI393218 IVE393218 JFA393218 JOW393218 JYS393218 KIO393218 KSK393218 LCG393218 LMC393218 LVY393218 MFU393218 MPQ393218 MZM393218 NJI393218 NTE393218 ODA393218 OMW393218 OWS393218 PGO393218 PQK393218 QAG393218 QKC393218 QTY393218 RDU393218 RNQ393218 RXM393218 SHI393218 SRE393218 TBA393218 TKW393218 TUS393218 UEO393218 UOK393218 UYG393218 VIC393218 VRY393218 WBU393218 WLQ393218 WVM393218 JA458754 SW458754 ACS458754 AMO458754 AWK458754 BGG458754 BQC458754 BZY458754 CJU458754 CTQ458754 DDM458754 DNI458754 DXE458754 EHA458754 EQW458754 FAS458754 FKO458754 FUK458754 GEG458754 GOC458754 GXY458754 HHU458754 HRQ458754 IBM458754 ILI458754 IVE458754 JFA458754 JOW458754 JYS458754 KIO458754 KSK458754 LCG458754 LMC458754 LVY458754 MFU458754 MPQ458754 MZM458754 NJI458754 NTE458754 ODA458754 OMW458754 OWS458754 PGO458754 PQK458754 QAG458754 QKC458754 QTY458754 RDU458754 RNQ458754 RXM458754 SHI458754 SRE458754 TBA458754 TKW458754 TUS458754 UEO458754 UOK458754 UYG458754 VIC458754 VRY458754 WBU458754 WLQ458754 WVM458754 JA524290 SW524290 ACS524290 AMO524290 AWK524290 BGG524290 BQC524290 BZY524290 CJU524290 CTQ524290 DDM524290 DNI524290 DXE524290 EHA524290 EQW524290 FAS524290 FKO524290 FUK524290 GEG524290 GOC524290 GXY524290 HHU524290 HRQ524290 IBM524290 ILI524290 IVE524290 JFA524290 JOW524290 JYS524290 KIO524290 KSK524290 LCG524290 LMC524290 LVY524290 MFU524290 MPQ524290 MZM524290 NJI524290 NTE524290 ODA524290 OMW524290 OWS524290 PGO524290 PQK524290 QAG524290 QKC524290 QTY524290 RDU524290 RNQ524290 RXM524290 SHI524290 SRE524290 TBA524290 TKW524290 TUS524290 UEO524290 UOK524290 UYG524290 VIC524290 VRY524290 WBU524290 WLQ524290 WVM524290 JA589826 SW589826 ACS589826 AMO589826 AWK589826 BGG589826 BQC589826 BZY589826 CJU589826 CTQ589826 DDM589826 DNI589826 DXE589826 EHA589826 EQW589826 FAS589826 FKO589826 FUK589826 GEG589826 GOC589826 GXY589826 HHU589826 HRQ589826 IBM589826 ILI589826 IVE589826 JFA589826 JOW589826 JYS589826 KIO589826 KSK589826 LCG589826 LMC589826 LVY589826 MFU589826 MPQ589826 MZM589826 NJI589826 NTE589826 ODA589826 OMW589826 OWS589826 PGO589826 PQK589826 QAG589826 QKC589826 QTY589826 RDU589826 RNQ589826 RXM589826 SHI589826 SRE589826 TBA589826 TKW589826 TUS589826 UEO589826 UOK589826 UYG589826 VIC589826 VRY589826 WBU589826 WLQ589826 WVM589826 JA655362 SW655362 ACS655362 AMO655362 AWK655362 BGG655362 BQC655362 BZY655362 CJU655362 CTQ655362 DDM655362 DNI655362 DXE655362 EHA655362 EQW655362 FAS655362 FKO655362 FUK655362 GEG655362 GOC655362 GXY655362 HHU655362 HRQ655362 IBM655362 ILI655362 IVE655362 JFA655362 JOW655362 JYS655362 KIO655362 KSK655362 LCG655362 LMC655362 LVY655362 MFU655362 MPQ655362 MZM655362 NJI655362 NTE655362 ODA655362 OMW655362 OWS655362 PGO655362 PQK655362 QAG655362 QKC655362 QTY655362 RDU655362 RNQ655362 RXM655362 SHI655362 SRE655362 TBA655362 TKW655362 TUS655362 UEO655362 UOK655362 UYG655362 VIC655362 VRY655362 WBU655362 WLQ655362 WVM655362 JA720898 SW720898 ACS720898 AMO720898 AWK720898 BGG720898 BQC720898 BZY720898 CJU720898 CTQ720898 DDM720898 DNI720898 DXE720898 EHA720898 EQW720898 FAS720898 FKO720898 FUK720898 GEG720898 GOC720898 GXY720898 HHU720898 HRQ720898 IBM720898 ILI720898 IVE720898 JFA720898 JOW720898 JYS720898 KIO720898 KSK720898 LCG720898 LMC720898 LVY720898 MFU720898 MPQ720898 MZM720898 NJI720898 NTE720898 ODA720898 OMW720898 OWS720898 PGO720898 PQK720898 QAG720898 QKC720898 QTY720898 RDU720898 RNQ720898 RXM720898 SHI720898 SRE720898 TBA720898 TKW720898 TUS720898 UEO720898 UOK720898 UYG720898 VIC720898 VRY720898 WBU720898 WLQ720898 WVM720898 JA786434 SW786434 ACS786434 AMO786434 AWK786434 BGG786434 BQC786434 BZY786434 CJU786434 CTQ786434 DDM786434 DNI786434 DXE786434 EHA786434 EQW786434 FAS786434 FKO786434 FUK786434 GEG786434 GOC786434 GXY786434 HHU786434 HRQ786434 IBM786434 ILI786434 IVE786434 JFA786434 JOW786434 JYS786434 KIO786434 KSK786434 LCG786434 LMC786434 LVY786434 MFU786434 MPQ786434 MZM786434 NJI786434 NTE786434 ODA786434 OMW786434 OWS786434 PGO786434 PQK786434 QAG786434 QKC786434 QTY786434 RDU786434 RNQ786434 RXM786434 SHI786434 SRE786434 TBA786434 TKW786434 TUS786434 UEO786434 UOK786434 UYG786434 VIC786434 VRY786434 WBU786434 WLQ786434 WVM786434 JA851970 SW851970 ACS851970 AMO851970 AWK851970 BGG851970 BQC851970 BZY851970 CJU851970 CTQ851970 DDM851970 DNI851970 DXE851970 EHA851970 EQW851970 FAS851970 FKO851970 FUK851970 GEG851970 GOC851970 GXY851970 HHU851970 HRQ851970 IBM851970 ILI851970 IVE851970 JFA851970 JOW851970 JYS851970 KIO851970 KSK851970 LCG851970 LMC851970 LVY851970 MFU851970 MPQ851970 MZM851970 NJI851970 NTE851970 ODA851970 OMW851970 OWS851970 PGO851970 PQK851970 QAG851970 QKC851970 QTY851970 RDU851970 RNQ851970 RXM851970 SHI851970 SRE851970 TBA851970 TKW851970 TUS851970 UEO851970 UOK851970 UYG851970 VIC851970 VRY851970 WBU851970 WLQ851970 WVM851970 JA917506 SW917506 ACS917506 AMO917506 AWK917506 BGG917506 BQC917506 BZY917506 CJU917506 CTQ917506 DDM917506 DNI917506 DXE917506 EHA917506 EQW917506 FAS917506 FKO917506 FUK917506 GEG917506 GOC917506 GXY917506 HHU917506 HRQ917506 IBM917506 ILI917506 IVE917506 JFA917506 JOW917506 JYS917506 KIO917506 KSK917506 LCG917506 LMC917506 LVY917506 MFU917506 MPQ917506 MZM917506 NJI917506 NTE917506 ODA917506 OMW917506 OWS917506 PGO917506 PQK917506 QAG917506 QKC917506 QTY917506 RDU917506 RNQ917506 RXM917506 SHI917506 SRE917506 TBA917506 TKW917506 TUS917506 UEO917506 UOK917506 UYG917506 VIC917506 VRY917506 WBU917506 WLQ917506 WVM917506 JA983042 SW983042 ACS983042 AMO983042 AWK983042 BGG983042 BQC983042 BZY983042 CJU983042 CTQ983042 DDM983042 DNI983042 DXE983042 EHA983042 EQW983042 FAS983042 FKO983042 FUK983042 GEG983042 GOC983042 GXY983042 HHU983042 HRQ983042 IBM983042 ILI983042 IVE983042 JFA983042 JOW983042 JYS983042 KIO983042 KSK983042 LCG983042 LMC983042 LVY983042 MFU983042 MPQ983042 MZM983042 NJI983042 NTE983042 ODA983042 OMW983042 OWS983042 PGO983042 PQK983042 QAG983042 QKC983042 QTY983042 RDU983042 RNQ983042 RXM983042 SHI983042 SRE983042 TBA983042 TKW983042 TUS983042 UEO983042 UOK983042 UYG983042 VIC983042 VRY983042 WBU983042 WLQ983042 WVM983042 IZ5 SV5 ACR5 AMN5 AWJ5 BGF5 BQB5 BZX5 CJT5 CTP5 DDL5 DNH5 DXD5 EGZ5 EQV5 FAR5 FKN5 FUJ5 GEF5 GOB5 GXX5 HHT5 HRP5 IBL5 ILH5 IVD5 JEZ5 JOV5 JYR5 KIN5 KSJ5 LCF5 LMB5 LVX5 MFT5 MPP5 MZL5 NJH5 NTD5 OCZ5 OMV5 OWR5 PGN5 PQJ5 QAF5 QKB5 QTX5 RDT5 RNP5 RXL5 SHH5 SRD5 TAZ5 TKV5 TUR5 UEN5 UOJ5 UYF5 VIB5 VRX5 WBT5 WLP5 WVL5 IZ65541 SV65541 ACR65541 AMN65541 AWJ65541 BGF65541 BQB65541 BZX65541 CJT65541 CTP65541 DDL65541 DNH65541 DXD65541 EGZ65541 EQV65541 FAR65541 FKN65541 FUJ65541 GEF65541 GOB65541 GXX65541 HHT65541 HRP65541 IBL65541 ILH65541 IVD65541 JEZ65541 JOV65541 JYR65541 KIN65541 KSJ65541 LCF65541 LMB65541 LVX65541 MFT65541 MPP65541 MZL65541 NJH65541 NTD65541 OCZ65541 OMV65541 OWR65541 PGN65541 PQJ65541 QAF65541 QKB65541 QTX65541 RDT65541 RNP65541 RXL65541 SHH65541 SRD65541 TAZ65541 TKV65541 TUR65541 UEN65541 UOJ65541 UYF65541 VIB65541 VRX65541 WBT65541 WLP65541 WVL65541 IZ131077 SV131077 ACR131077 AMN131077 AWJ131077 BGF131077 BQB131077 BZX131077 CJT131077 CTP131077 DDL131077 DNH131077 DXD131077 EGZ131077 EQV131077 FAR131077 FKN131077 FUJ131077 GEF131077 GOB131077 GXX131077 HHT131077 HRP131077 IBL131077 ILH131077 IVD131077 JEZ131077 JOV131077 JYR131077 KIN131077 KSJ131077 LCF131077 LMB131077 LVX131077 MFT131077 MPP131077 MZL131077 NJH131077 NTD131077 OCZ131077 OMV131077 OWR131077 PGN131077 PQJ131077 QAF131077 QKB131077 QTX131077 RDT131077 RNP131077 RXL131077 SHH131077 SRD131077 TAZ131077 TKV131077 TUR131077 UEN131077 UOJ131077 UYF131077 VIB131077 VRX131077 WBT131077 WLP131077 WVL131077 IZ196613 SV196613 ACR196613 AMN196613 AWJ196613 BGF196613 BQB196613 BZX196613 CJT196613 CTP196613 DDL196613 DNH196613 DXD196613 EGZ196613 EQV196613 FAR196613 FKN196613 FUJ196613 GEF196613 GOB196613 GXX196613 HHT196613 HRP196613 IBL196613 ILH196613 IVD196613 JEZ196613 JOV196613 JYR196613 KIN196613 KSJ196613 LCF196613 LMB196613 LVX196613 MFT196613 MPP196613 MZL196613 NJH196613 NTD196613 OCZ196613 OMV196613 OWR196613 PGN196613 PQJ196613 QAF196613 QKB196613 QTX196613 RDT196613 RNP196613 RXL196613 SHH196613 SRD196613 TAZ196613 TKV196613 TUR196613 UEN196613 UOJ196613 UYF196613 VIB196613 VRX196613 WBT196613 WLP196613 WVL196613 IZ262149 SV262149 ACR262149 AMN262149 AWJ262149 BGF262149 BQB262149 BZX262149 CJT262149 CTP262149 DDL262149 DNH262149 DXD262149 EGZ262149 EQV262149 FAR262149 FKN262149 FUJ262149 GEF262149 GOB262149 GXX262149 HHT262149 HRP262149 IBL262149 ILH262149 IVD262149 JEZ262149 JOV262149 JYR262149 KIN262149 KSJ262149 LCF262149 LMB262149 LVX262149 MFT262149 MPP262149 MZL262149 NJH262149 NTD262149 OCZ262149 OMV262149 OWR262149 PGN262149 PQJ262149 QAF262149 QKB262149 QTX262149 RDT262149 RNP262149 RXL262149 SHH262149 SRD262149 TAZ262149 TKV262149 TUR262149 UEN262149 UOJ262149 UYF262149 VIB262149 VRX262149 WBT262149 WLP262149 WVL262149 IZ327685 SV327685 ACR327685 AMN327685 AWJ327685 BGF327685 BQB327685 BZX327685 CJT327685 CTP327685 DDL327685 DNH327685 DXD327685 EGZ327685 EQV327685 FAR327685 FKN327685 FUJ327685 GEF327685 GOB327685 GXX327685 HHT327685 HRP327685 IBL327685 ILH327685 IVD327685 JEZ327685 JOV327685 JYR327685 KIN327685 KSJ327685 LCF327685 LMB327685 LVX327685 MFT327685 MPP327685 MZL327685 NJH327685 NTD327685 OCZ327685 OMV327685 OWR327685 PGN327685 PQJ327685 QAF327685 QKB327685 QTX327685 RDT327685 RNP327685 RXL327685 SHH327685 SRD327685 TAZ327685 TKV327685 TUR327685 UEN327685 UOJ327685 UYF327685 VIB327685 VRX327685 WBT327685 WLP327685 WVL327685 IZ393221 SV393221 ACR393221 AMN393221 AWJ393221 BGF393221 BQB393221 BZX393221 CJT393221 CTP393221 DDL393221 DNH393221 DXD393221 EGZ393221 EQV393221 FAR393221 FKN393221 FUJ393221 GEF393221 GOB393221 GXX393221 HHT393221 HRP393221 IBL393221 ILH393221 IVD393221 JEZ393221 JOV393221 JYR393221 KIN393221 KSJ393221 LCF393221 LMB393221 LVX393221 MFT393221 MPP393221 MZL393221 NJH393221 NTD393221 OCZ393221 OMV393221 OWR393221 PGN393221 PQJ393221 QAF393221 QKB393221 QTX393221 RDT393221 RNP393221 RXL393221 SHH393221 SRD393221 TAZ393221 TKV393221 TUR393221 UEN393221 UOJ393221 UYF393221 VIB393221 VRX393221 WBT393221 WLP393221 WVL393221 IZ458757 SV458757 ACR458757 AMN458757 AWJ458757 BGF458757 BQB458757 BZX458757 CJT458757 CTP458757 DDL458757 DNH458757 DXD458757 EGZ458757 EQV458757 FAR458757 FKN458757 FUJ458757 GEF458757 GOB458757 GXX458757 HHT458757 HRP458757 IBL458757 ILH458757 IVD458757 JEZ458757 JOV458757 JYR458757 KIN458757 KSJ458757 LCF458757 LMB458757 LVX458757 MFT458757 MPP458757 MZL458757 NJH458757 NTD458757 OCZ458757 OMV458757 OWR458757 PGN458757 PQJ458757 QAF458757 QKB458757 QTX458757 RDT458757 RNP458757 RXL458757 SHH458757 SRD458757 TAZ458757 TKV458757 TUR458757 UEN458757 UOJ458757 UYF458757 VIB458757 VRX458757 WBT458757 WLP458757 WVL458757 IZ524293 SV524293 ACR524293 AMN524293 AWJ524293 BGF524293 BQB524293 BZX524293 CJT524293 CTP524293 DDL524293 DNH524293 DXD524293 EGZ524293 EQV524293 FAR524293 FKN524293 FUJ524293 GEF524293 GOB524293 GXX524293 HHT524293 HRP524293 IBL524293 ILH524293 IVD524293 JEZ524293 JOV524293 JYR524293 KIN524293 KSJ524293 LCF524293 LMB524293 LVX524293 MFT524293 MPP524293 MZL524293 NJH524293 NTD524293 OCZ524293 OMV524293 OWR524293 PGN524293 PQJ524293 QAF524293 QKB524293 QTX524293 RDT524293 RNP524293 RXL524293 SHH524293 SRD524293 TAZ524293 TKV524293 TUR524293 UEN524293 UOJ524293 UYF524293 VIB524293 VRX524293 WBT524293 WLP524293 WVL524293 IZ589829 SV589829 ACR589829 AMN589829 AWJ589829 BGF589829 BQB589829 BZX589829 CJT589829 CTP589829 DDL589829 DNH589829 DXD589829 EGZ589829 EQV589829 FAR589829 FKN589829 FUJ589829 GEF589829 GOB589829 GXX589829 HHT589829 HRP589829 IBL589829 ILH589829 IVD589829 JEZ589829 JOV589829 JYR589829 KIN589829 KSJ589829 LCF589829 LMB589829 LVX589829 MFT589829 MPP589829 MZL589829 NJH589829 NTD589829 OCZ589829 OMV589829 OWR589829 PGN589829 PQJ589829 QAF589829 QKB589829 QTX589829 RDT589829 RNP589829 RXL589829 SHH589829 SRD589829 TAZ589829 TKV589829 TUR589829 UEN589829 UOJ589829 UYF589829 VIB589829 VRX589829 WBT589829 WLP589829 WVL589829 IZ655365 SV655365 ACR655365 AMN655365 AWJ655365 BGF655365 BQB655365 BZX655365 CJT655365 CTP655365 DDL655365 DNH655365 DXD655365 EGZ655365 EQV655365 FAR655365 FKN655365 FUJ655365 GEF655365 GOB655365 GXX655365 HHT655365 HRP655365 IBL655365 ILH655365 IVD655365 JEZ655365 JOV655365 JYR655365 KIN655365 KSJ655365 LCF655365 LMB655365 LVX655365 MFT655365 MPP655365 MZL655365 NJH655365 NTD655365 OCZ655365 OMV655365 OWR655365 PGN655365 PQJ655365 QAF655365 QKB655365 QTX655365 RDT655365 RNP655365 RXL655365 SHH655365 SRD655365 TAZ655365 TKV655365 TUR655365 UEN655365 UOJ655365 UYF655365 VIB655365 VRX655365 WBT655365 WLP655365 WVL655365 IZ720901 SV720901 ACR720901 AMN720901 AWJ720901 BGF720901 BQB720901 BZX720901 CJT720901 CTP720901 DDL720901 DNH720901 DXD720901 EGZ720901 EQV720901 FAR720901 FKN720901 FUJ720901 GEF720901 GOB720901 GXX720901 HHT720901 HRP720901 IBL720901 ILH720901 IVD720901 JEZ720901 JOV720901 JYR720901 KIN720901 KSJ720901 LCF720901 LMB720901 LVX720901 MFT720901 MPP720901 MZL720901 NJH720901 NTD720901 OCZ720901 OMV720901 OWR720901 PGN720901 PQJ720901 QAF720901 QKB720901 QTX720901 RDT720901 RNP720901 RXL720901 SHH720901 SRD720901 TAZ720901 TKV720901 TUR720901 UEN720901 UOJ720901 UYF720901 VIB720901 VRX720901 WBT720901 WLP720901 WVL720901 IZ786437 SV786437 ACR786437 AMN786437 AWJ786437 BGF786437 BQB786437 BZX786437 CJT786437 CTP786437 DDL786437 DNH786437 DXD786437 EGZ786437 EQV786437 FAR786437 FKN786437 FUJ786437 GEF786437 GOB786437 GXX786437 HHT786437 HRP786437 IBL786437 ILH786437 IVD786437 JEZ786437 JOV786437 JYR786437 KIN786437 KSJ786437 LCF786437 LMB786437 LVX786437 MFT786437 MPP786437 MZL786437 NJH786437 NTD786437 OCZ786437 OMV786437 OWR786437 PGN786437 PQJ786437 QAF786437 QKB786437 QTX786437 RDT786437 RNP786437 RXL786437 SHH786437 SRD786437 TAZ786437 TKV786437 TUR786437 UEN786437 UOJ786437 UYF786437 VIB786437 VRX786437 WBT786437 WLP786437 WVL786437 IZ851973 SV851973 ACR851973 AMN851973 AWJ851973 BGF851973 BQB851973 BZX851973 CJT851973 CTP851973 DDL851973 DNH851973 DXD851973 EGZ851973 EQV851973 FAR851973 FKN851973 FUJ851973 GEF851973 GOB851973 GXX851973 HHT851973 HRP851973 IBL851973 ILH851973 IVD851973 JEZ851973 JOV851973 JYR851973 KIN851973 KSJ851973 LCF851973 LMB851973 LVX851973 MFT851973 MPP851973 MZL851973 NJH851973 NTD851973 OCZ851973 OMV851973 OWR851973 PGN851973 PQJ851973 QAF851973 QKB851973 QTX851973 RDT851973 RNP851973 RXL851973 SHH851973 SRD851973 TAZ851973 TKV851973 TUR851973 UEN851973 UOJ851973 UYF851973 VIB851973 VRX851973 WBT851973 WLP851973 WVL851973 IZ917509 SV917509 ACR917509 AMN917509 AWJ917509 BGF917509 BQB917509 BZX917509 CJT917509 CTP917509 DDL917509 DNH917509 DXD917509 EGZ917509 EQV917509 FAR917509 FKN917509 FUJ917509 GEF917509 GOB917509 GXX917509 HHT917509 HRP917509 IBL917509 ILH917509 IVD917509 JEZ917509 JOV917509 JYR917509 KIN917509 KSJ917509 LCF917509 LMB917509 LVX917509 MFT917509 MPP917509 MZL917509 NJH917509 NTD917509 OCZ917509 OMV917509 OWR917509 PGN917509 PQJ917509 QAF917509 QKB917509 QTX917509 RDT917509 RNP917509 RXL917509 SHH917509 SRD917509 TAZ917509 TKV917509 TUR917509 UEN917509 UOJ917509 UYF917509 VIB917509 VRX917509 WBT917509 WLP917509 WVL917509 IZ983045 SV983045 ACR983045 AMN983045 AWJ983045 BGF983045 BQB983045 BZX983045 CJT983045 CTP983045 DDL983045 DNH983045 DXD983045 EGZ983045 EQV983045 FAR983045 FKN983045 FUJ983045 GEF983045 GOB983045 GXX983045 HHT983045 HRP983045 IBL983045 ILH983045 IVD983045 JEZ983045 JOV983045 JYR983045 KIN983045 KSJ983045 LCF983045 LMB983045 LVX983045 MFT983045 MPP983045 MZL983045 NJH983045 NTD983045 OCZ983045 OMV983045 OWR983045 PGN983045 PQJ983045 QAF983045 QKB983045 QTX983045 RDT983045 RNP983045 RXL983045 SHH983045 SRD983045 TAZ983045 TKV983045 TUR983045 UEN983045 UOJ983045 UYF983045 VIB983045 VRX983045 WBT983045 WLP983045 WVL983045 B65540 C2 C65538 C131074 C196610 C262146 C327682 C393218 C458754 C524290 C589826 C655362 C720898 C786434 C851970 C917506 C983042 B983044 B917508 B851972 B786436 B720900 B655364 B589828 B524292 B458756 B393220 B327684 B262148 B196612 B131076">
      <formula1>IF(COUNTIF(choix1,B2)=0,choix1,OFFSET(choix2,1,MATCH(B2,choix1,0)-1,COUNTA(OFFSET(choix2,,MATCH(B2,choix1,0)-1))-1))</formula1>
    </dataValidation>
  </dataValidation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sheetPr codeName="Sheet8"/>
  <dimension ref="A1"/>
  <sheetViews>
    <sheetView workbookViewId="0"/>
  </sheetViews>
  <sheetFormatPr baseColWidth="10" defaultColWidth="11" defaultRowHeight="16.5"/>
  <sheetData/>
  <pageMargins left="0.7" right="0.7" top="0.78740157499999996" bottom="0.78740157499999996" header="0.3" footer="0.3"/>
</worksheet>
</file>

<file path=xl/worksheets/sheet8.xml><?xml version="1.0" encoding="utf-8"?>
<worksheet xmlns="http://schemas.openxmlformats.org/spreadsheetml/2006/main" xmlns:r="http://schemas.openxmlformats.org/officeDocument/2006/relationships">
  <sheetPr codeName="Sheet9"/>
  <dimension ref="A1"/>
  <sheetViews>
    <sheetView workbookViewId="0"/>
  </sheetViews>
  <sheetFormatPr baseColWidth="10" defaultColWidth="11" defaultRowHeight="16.5"/>
  <sheetData/>
  <pageMargins left="0.7" right="0.7" top="0.78740157499999996" bottom="0.78740157499999996" header="0.3" footer="0.3"/>
</worksheet>
</file>

<file path=xl/worksheets/sheet9.xml><?xml version="1.0" encoding="utf-8"?>
<worksheet xmlns="http://schemas.openxmlformats.org/spreadsheetml/2006/main" xmlns:r="http://schemas.openxmlformats.org/officeDocument/2006/relationships">
  <sheetPr codeName="Sheet10"/>
  <dimension ref="A1"/>
  <sheetViews>
    <sheetView workbookViewId="0"/>
  </sheetViews>
  <sheetFormatPr baseColWidth="10" defaultColWidth="11" defaultRowHeight="16.5"/>
  <sheetData/>
  <pageMargins left="0.7" right="0.7" top="0.78740157499999996" bottom="0.78740157499999996" header="0.3" footer="0.3"/>
</worksheet>
</file>

<file path=xl/worksheets/sheet10.xml><?xml version="1.0" encoding="utf-8"?>
<worksheet xmlns="http://schemas.openxmlformats.org/spreadsheetml/2006/main" xmlns:r="http://schemas.openxmlformats.org/officeDocument/2006/relationships">
  <sheetPr codeName="Sheet11"/>
  <dimension ref="A1"/>
  <sheetViews>
    <sheetView workbookViewId="0"/>
  </sheetViews>
  <sheetFormatPr baseColWidth="10" defaultColWidth="11" defaultRowHeight="16.5"/>
  <sheetData/>
  <pageMargins left="0.7" right="0.7" top="0.78740157499999996" bottom="0.78740157499999996" header="0.3" footer="0.3"/>
</worksheet>
</file>

<file path=xl/worksheets/sheet11.xml><?xml version="1.0" encoding="utf-8"?>
<worksheet xmlns="http://schemas.openxmlformats.org/spreadsheetml/2006/main" xmlns:r="http://schemas.openxmlformats.org/officeDocument/2006/relationships">
  <sheetPr codeName="Sheet12"/>
  <dimension ref="A1"/>
  <sheetViews>
    <sheetView workbookViewId="0"/>
  </sheetViews>
  <sheetFormatPr baseColWidth="10" defaultColWidth="11" defaultRowHeight="16.5"/>
  <sheetData/>
  <pageMargins left="0.7" right="0.7" top="0.78740157499999996" bottom="0.78740157499999996" header="0.3" footer="0.3"/>
</worksheet>
</file>

<file path=xl/worksheets/sheet12.xml><?xml version="1.0" encoding="utf-8"?>
<worksheet xmlns="http://schemas.openxmlformats.org/spreadsheetml/2006/main" xmlns:r="http://schemas.openxmlformats.org/officeDocument/2006/relationships">
  <sheetPr codeName="Sheet13"/>
  <dimension ref="A1"/>
  <sheetViews>
    <sheetView workbookViewId="0"/>
  </sheetViews>
  <sheetFormatPr baseColWidth="10" defaultColWidth="11" defaultRowHeight="16.5"/>
  <sheetData/>
  <pageMargins left="0.7" right="0.7" top="0.78740157499999996" bottom="0.78740157499999996" header="0.3" footer="0.3"/>
</worksheet>
</file>

<file path=xl/worksheets/sheet13.xml><?xml version="1.0" encoding="utf-8"?>
<worksheet xmlns="http://schemas.openxmlformats.org/spreadsheetml/2006/main" xmlns:r="http://schemas.openxmlformats.org/officeDocument/2006/relationships">
  <sheetPr codeName="Sheet14"/>
  <dimension ref="A1"/>
  <sheetViews>
    <sheetView workbookViewId="0"/>
  </sheetViews>
  <sheetFormatPr baseColWidth="10" defaultColWidth="11" defaultRowHeight="16.5"/>
  <sheetData/>
  <pageMargins left="0.7" right="0.7" top="0.78740157499999996" bottom="0.78740157499999996" header="0.3" footer="0.3"/>
</worksheet>
</file>

<file path=xl/worksheets/sheet14.xml><?xml version="1.0" encoding="utf-8"?>
<worksheet xmlns="http://schemas.openxmlformats.org/spreadsheetml/2006/main" xmlns:r="http://schemas.openxmlformats.org/officeDocument/2006/relationships">
  <sheetPr codeName="Sheet15"/>
  <dimension ref="A1"/>
  <sheetViews>
    <sheetView workbookViewId="0"/>
  </sheetViews>
  <sheetFormatPr baseColWidth="10" defaultColWidth="11" defaultRowHeight="16.5"/>
  <sheetData/>
  <pageMargins left="0.7" right="0.7" top="0.78740157499999996" bottom="0.78740157499999996" header="0.3" footer="0.3"/>
</worksheet>
</file>

<file path=xl/worksheets/sheet15.xml><?xml version="1.0" encoding="utf-8"?>
<worksheet xmlns="http://schemas.openxmlformats.org/spreadsheetml/2006/main" xmlns:r="http://schemas.openxmlformats.org/officeDocument/2006/relationships">
  <sheetPr codeName="Sheet16"/>
  <dimension ref="A1"/>
  <sheetViews>
    <sheetView workbookViewId="0"/>
  </sheetViews>
  <sheetFormatPr baseColWidth="10" defaultColWidth="11" defaultRowHeight="16.5"/>
  <sheetData/>
  <pageMargins left="0.7" right="0.7" top="0.78740157499999996" bottom="0.78740157499999996" header="0.3" footer="0.3"/>
</worksheet>
</file>

<file path=xl/worksheets/sheet16.xml><?xml version="1.0" encoding="utf-8"?>
<worksheet xmlns="http://schemas.openxmlformats.org/spreadsheetml/2006/main" xmlns:r="http://schemas.openxmlformats.org/officeDocument/2006/relationships">
  <sheetPr codeName="Sheet17"/>
  <dimension ref="A1"/>
  <sheetViews>
    <sheetView workbookViewId="0"/>
  </sheetViews>
  <sheetFormatPr baseColWidth="10" defaultColWidth="11" defaultRowHeight="16.5"/>
  <sheetData/>
  <pageMargins left="0.7" right="0.7" top="0.78740157499999996" bottom="0.78740157499999996" header="0.3" footer="0.3"/>
</worksheet>
</file>

<file path=xl/worksheets/sheet17.xml><?xml version="1.0" encoding="utf-8"?>
<worksheet xmlns="http://schemas.openxmlformats.org/spreadsheetml/2006/main" xmlns:r="http://schemas.openxmlformats.org/officeDocument/2006/relationships">
  <sheetPr codeName="Sheet18"/>
  <dimension ref="A1"/>
  <sheetViews>
    <sheetView workbookViewId="0"/>
  </sheetViews>
  <sheetFormatPr baseColWidth="10" defaultColWidth="11" defaultRowHeight="16.5"/>
  <sheetData/>
  <pageMargins left="0.7" right="0.7" top="0.78740157499999996" bottom="0.78740157499999996" header="0.3" footer="0.3"/>
</worksheet>
</file>

<file path=xl/worksheets/sheet18.xml><?xml version="1.0" encoding="utf-8"?>
<worksheet xmlns="http://schemas.openxmlformats.org/spreadsheetml/2006/main" xmlns:r="http://schemas.openxmlformats.org/officeDocument/2006/relationships">
  <sheetPr codeName="Sheet19"/>
  <dimension ref="A1"/>
  <sheetViews>
    <sheetView workbookViewId="0"/>
  </sheetViews>
  <sheetFormatPr baseColWidth="10" defaultColWidth="11" defaultRowHeight="16.5"/>
  <sheetData/>
  <pageMargins left="0.7" right="0.7" top="0.78740157499999996" bottom="0.78740157499999996" header="0.3" footer="0.3"/>
</worksheet>
</file>

<file path=xl/worksheets/sheet19.xml><?xml version="1.0" encoding="utf-8"?>
<worksheet xmlns="http://schemas.openxmlformats.org/spreadsheetml/2006/main" xmlns:r="http://schemas.openxmlformats.org/officeDocument/2006/relationships">
  <sheetPr codeName="Sheet20"/>
  <dimension ref="A1"/>
  <sheetViews>
    <sheetView workbookViewId="0"/>
  </sheetViews>
  <sheetFormatPr baseColWidth="10" defaultColWidth="11" defaultRowHeight="16.5"/>
  <sheetData/>
  <pageMargins left="0.7" right="0.7" top="0.78740157499999996" bottom="0.78740157499999996" header="0.3" footer="0.3"/>
</worksheet>
</file>

<file path=xl/worksheets/sheet20.xml><?xml version="1.0" encoding="utf-8"?>
<worksheet xmlns="http://schemas.openxmlformats.org/spreadsheetml/2006/main" xmlns:r="http://schemas.openxmlformats.org/officeDocument/2006/relationships">
  <sheetPr codeName="Sheet21"/>
  <dimension ref="A1"/>
  <sheetViews>
    <sheetView workbookViewId="0"/>
  </sheetViews>
  <sheetFormatPr baseColWidth="10" defaultColWidth="11" defaultRowHeight="16.5"/>
  <sheetData/>
  <pageMargins left="0.7" right="0.7" top="0.78740157499999996" bottom="0.78740157499999996" header="0.3" footer="0.3"/>
</worksheet>
</file>

<file path=xl/worksheets/sheet21.xml><?xml version="1.0" encoding="utf-8"?>
<worksheet xmlns="http://schemas.openxmlformats.org/spreadsheetml/2006/main" xmlns:r="http://schemas.openxmlformats.org/officeDocument/2006/relationships">
  <sheetPr codeName="Sheet22"/>
  <dimension ref="A1"/>
  <sheetViews>
    <sheetView workbookViewId="0"/>
  </sheetViews>
  <sheetFormatPr baseColWidth="10" defaultColWidth="11" defaultRowHeight="16.5"/>
  <sheetData/>
  <pageMargins left="0.7" right="0.7" top="0.78740157499999996" bottom="0.78740157499999996" header="0.3" footer="0.3"/>
</worksheet>
</file>

<file path=xl/worksheets/sheet22.xml><?xml version="1.0" encoding="utf-8"?>
<worksheet xmlns="http://schemas.openxmlformats.org/spreadsheetml/2006/main" xmlns:r="http://schemas.openxmlformats.org/officeDocument/2006/relationships">
  <sheetPr codeName="Sheet23"/>
  <dimension ref="A1"/>
  <sheetViews>
    <sheetView workbookViewId="0"/>
  </sheetViews>
  <sheetFormatPr baseColWidth="10" defaultColWidth="11" defaultRowHeight="16.5"/>
  <sheetData/>
  <pageMargins left="0.7" right="0.7" top="0.78740157499999996" bottom="0.78740157499999996" header="0.3" footer="0.3"/>
</worksheet>
</file>

<file path=xl/worksheets/sheet23.xml><?xml version="1.0" encoding="utf-8"?>
<worksheet xmlns="http://schemas.openxmlformats.org/spreadsheetml/2006/main" xmlns:r="http://schemas.openxmlformats.org/officeDocument/2006/relationships">
  <sheetPr codeName="Sheet24"/>
  <dimension ref="A1"/>
  <sheetViews>
    <sheetView workbookViewId="0"/>
  </sheetViews>
  <sheetFormatPr baseColWidth="10" defaultColWidth="11" defaultRowHeight="16.5"/>
  <sheetData/>
  <pageMargins left="0.7" right="0.7" top="0.78740157499999996" bottom="0.78740157499999996" header="0.3" footer="0.3"/>
</worksheet>
</file>

<file path=xl/worksheets/sheet24.xml><?xml version="1.0" encoding="utf-8"?>
<worksheet xmlns="http://schemas.openxmlformats.org/spreadsheetml/2006/main" xmlns:r="http://schemas.openxmlformats.org/officeDocument/2006/relationships">
  <sheetPr codeName="Sheet25"/>
  <dimension ref="A1"/>
  <sheetViews>
    <sheetView workbookViewId="0"/>
  </sheetViews>
  <sheetFormatPr baseColWidth="10" defaultColWidth="11" defaultRowHeight="16.5"/>
  <sheetData/>
  <pageMargins left="0.7" right="0.7" top="0.78740157499999996" bottom="0.78740157499999996" header="0.3" footer="0.3"/>
</worksheet>
</file>

<file path=xl/worksheets/sheet25.xml><?xml version="1.0" encoding="utf-8"?>
<worksheet xmlns="http://schemas.openxmlformats.org/spreadsheetml/2006/main" xmlns:r="http://schemas.openxmlformats.org/officeDocument/2006/relationships">
  <sheetPr codeName="Sheet26"/>
  <dimension ref="A1"/>
  <sheetViews>
    <sheetView workbookViewId="0"/>
  </sheetViews>
  <sheetFormatPr baseColWidth="10" defaultColWidth="11" defaultRowHeight="16.5"/>
  <sheetData/>
  <pageMargins left="0.7" right="0.7" top="0.78740157499999996" bottom="0.78740157499999996" header="0.3" footer="0.3"/>
</worksheet>
</file>

<file path=xl/worksheets/sheet26.xml><?xml version="1.0" encoding="utf-8"?>
<worksheet xmlns="http://schemas.openxmlformats.org/spreadsheetml/2006/main" xmlns:r="http://schemas.openxmlformats.org/officeDocument/2006/relationships">
  <sheetPr codeName="Sheet27"/>
  <dimension ref="A1"/>
  <sheetViews>
    <sheetView workbookViewId="0"/>
  </sheetViews>
  <sheetFormatPr baseColWidth="10" defaultColWidth="11" defaultRowHeight="16.5"/>
  <sheetData/>
  <pageMargins left="0.7" right="0.7" top="0.78740157499999996" bottom="0.78740157499999996" header="0.3" footer="0.3"/>
</worksheet>
</file>

<file path=xl/worksheets/sheet27.xml><?xml version="1.0" encoding="utf-8"?>
<worksheet xmlns="http://schemas.openxmlformats.org/spreadsheetml/2006/main" xmlns:r="http://schemas.openxmlformats.org/officeDocument/2006/relationships">
  <sheetPr codeName="Sheet28"/>
  <dimension ref="A1"/>
  <sheetViews>
    <sheetView workbookViewId="0"/>
  </sheetViews>
  <sheetFormatPr baseColWidth="10" defaultColWidth="11" defaultRowHeight="16.5"/>
  <sheetData/>
  <pageMargins left="0.7" right="0.7" top="0.78740157499999996" bottom="0.78740157499999996" header="0.3" footer="0.3"/>
</worksheet>
</file>

<file path=xl/worksheets/sheet28.xml><?xml version="1.0" encoding="utf-8"?>
<worksheet xmlns="http://schemas.openxmlformats.org/spreadsheetml/2006/main" xmlns:r="http://schemas.openxmlformats.org/officeDocument/2006/relationships">
  <sheetPr codeName="Sheet29"/>
  <dimension ref="A1"/>
  <sheetViews>
    <sheetView workbookViewId="0"/>
  </sheetViews>
  <sheetFormatPr baseColWidth="10" defaultColWidth="11" defaultRowHeight="16.5"/>
  <sheetData/>
  <pageMargins left="0.7" right="0.7" top="0.78740157499999996" bottom="0.78740157499999996"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Arbeitsblätter</vt:lpstr>
      </vt:variant>
      <vt:variant>
        <vt:i4>28</vt:i4>
      </vt:variant>
      <vt:variant>
        <vt:lpstr>Benannte Bereiche</vt:lpstr>
      </vt:variant>
      <vt:variant>
        <vt:i4>6</vt:i4>
      </vt:variant>
    </vt:vector>
  </HeadingPairs>
  <TitlesOfParts>
    <vt:vector size="34" baseType="lpstr">
      <vt:lpstr>Tabelle1</vt:lpstr>
      <vt:lpstr>Tabelle4</vt:lpstr>
      <vt:lpstr>Tabelle5</vt:lpstr>
      <vt:lpstr>etiquettes</vt:lpstr>
      <vt:lpstr>liste</vt:lpstr>
      <vt:lpstr>Sheet2</vt:lpstr>
      <vt:lpstr>Tabelle6</vt:lpstr>
      <vt:lpstr>Tabelle7</vt:lpstr>
      <vt:lpstr>Tabelle8</vt:lpstr>
      <vt:lpstr>Tabelle9</vt:lpstr>
      <vt:lpstr>Tabelle10</vt:lpstr>
      <vt:lpstr>Tabelle11</vt:lpstr>
      <vt:lpstr>Tabelle12</vt:lpstr>
      <vt:lpstr>Tabelle13</vt:lpstr>
      <vt:lpstr>Tabelle14</vt:lpstr>
      <vt:lpstr>Tabelle15</vt:lpstr>
      <vt:lpstr>Tabelle16</vt:lpstr>
      <vt:lpstr>Tabelle17</vt:lpstr>
      <vt:lpstr>Tabelle18</vt:lpstr>
      <vt:lpstr>Tabelle19</vt:lpstr>
      <vt:lpstr>Tabelle20</vt:lpstr>
      <vt:lpstr>Tabelle21</vt:lpstr>
      <vt:lpstr>Tabelle22</vt:lpstr>
      <vt:lpstr>Tabelle23</vt:lpstr>
      <vt:lpstr>Tabelle24</vt:lpstr>
      <vt:lpstr>Tabelle25</vt:lpstr>
      <vt:lpstr>Tabelle26</vt:lpstr>
      <vt:lpstr>Tabelle27</vt:lpstr>
      <vt:lpstr>Sheet2!choix1</vt:lpstr>
      <vt:lpstr>Tabelle1!choix1</vt:lpstr>
      <vt:lpstr>Sheet2!choix2</vt:lpstr>
      <vt:lpstr>Tabelle1!choix2</vt:lpstr>
      <vt:lpstr>Tabelle4!Drucktitel</vt:lpstr>
      <vt:lpstr>Getranke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Matter</dc:creator>
  <cp:lastModifiedBy>Matter</cp:lastModifiedBy>
  <cp:lastPrinted>2012-10-29T11:00:39Z</cp:lastPrinted>
  <dcterms:created xsi:type="dcterms:W3CDTF">2012-09-17T11:18:48Z</dcterms:created>
  <dcterms:modified xsi:type="dcterms:W3CDTF">2012-11-02T16:04:17Z</dcterms:modified>
</cp:coreProperties>
</file>