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480" yWindow="60" windowWidth="22116" windowHeight="9528"/>
  </bookViews>
  <sheets>
    <sheet name="Synthése par jour" sheetId="8" r:id="rId1"/>
    <sheet name="Synthése par semaine" sheetId="9" r:id="rId2"/>
    <sheet name="Synthése par mois" sheetId="10" r:id="rId3"/>
    <sheet name="Correspondance Code" sheetId="7" r:id="rId4"/>
    <sheet name="13-09-2012" sheetId="2" r:id="rId5"/>
    <sheet name="14-09-2012" sheetId="11" r:id="rId6"/>
  </sheets>
  <externalReferences>
    <externalReference r:id="rId7"/>
  </externalReferences>
  <definedNames>
    <definedName name="Table">OFFSET([1]Feuil3!$C$7:$D$7,,,COUNTA([1]Feuil3!$C$7:$C$100))</definedName>
    <definedName name="type1">OFFSET([1]Feuil2!$C$8:$D$8,,,COUNTA([1]Feuil2!$C$8:$C$100))</definedName>
    <definedName name="type2">OFFSET([1]Feuil2!$E$8:$F$8,,,COUNTA([1]Feuil2!$E$8:$E$100))</definedName>
    <definedName name="type3">OFFSET([1]Feuil2!$G$8:$H$8,,,COUNTA([1]Feuil2!$G$8:$G$100))</definedName>
    <definedName name="_xlnm.Print_Area" localSheetId="4">'13-09-2012'!$A:$E,'13-09-2012'!$H:$L</definedName>
    <definedName name="_xlnm.Print_Area" localSheetId="5">'14-09-2012'!$A:$E,'14-09-2012'!$H:$L</definedName>
    <definedName name="_xlnm.Print_Area" localSheetId="3">'Correspondance Code'!$D$2:$K$29</definedName>
    <definedName name="_xlnm.Print_Area" localSheetId="0">'Synthése par jour'!$H$3:$V$39</definedName>
  </definedNames>
  <calcPr calcId="125725"/>
</workbook>
</file>

<file path=xl/calcChain.xml><?xml version="1.0" encoding="utf-8"?>
<calcChain xmlns="http://schemas.openxmlformats.org/spreadsheetml/2006/main">
  <c r="O5" i="8"/>
  <c r="P5"/>
  <c r="U5"/>
  <c r="V5" s="1"/>
  <c r="R5"/>
  <c r="T5" s="1"/>
  <c r="I1" i="2"/>
  <c r="I1" i="11"/>
  <c r="J150"/>
  <c r="C150"/>
  <c r="J149"/>
  <c r="C149"/>
  <c r="J148"/>
  <c r="C148"/>
  <c r="J147"/>
  <c r="C147"/>
  <c r="J146"/>
  <c r="C146"/>
  <c r="J145"/>
  <c r="C145"/>
  <c r="J144"/>
  <c r="C144"/>
  <c r="J143"/>
  <c r="C143"/>
  <c r="J142"/>
  <c r="C142"/>
  <c r="J141"/>
  <c r="C141"/>
  <c r="J140"/>
  <c r="C140"/>
  <c r="J139"/>
  <c r="C139"/>
  <c r="J138"/>
  <c r="C138"/>
  <c r="J137"/>
  <c r="C137"/>
  <c r="J136"/>
  <c r="C136"/>
  <c r="J135"/>
  <c r="C135"/>
  <c r="J134"/>
  <c r="C134"/>
  <c r="J133"/>
  <c r="C133"/>
  <c r="J132"/>
  <c r="C132"/>
  <c r="J131"/>
  <c r="C131"/>
  <c r="J130"/>
  <c r="C130"/>
  <c r="J129"/>
  <c r="C129"/>
  <c r="J128"/>
  <c r="C128"/>
  <c r="J127"/>
  <c r="C127"/>
  <c r="J126"/>
  <c r="C126"/>
  <c r="J125"/>
  <c r="C125"/>
  <c r="J124"/>
  <c r="C124"/>
  <c r="J123"/>
  <c r="C123"/>
  <c r="J122"/>
  <c r="C122"/>
  <c r="J121"/>
  <c r="C121"/>
  <c r="J120"/>
  <c r="C120"/>
  <c r="J119"/>
  <c r="C119"/>
  <c r="J118"/>
  <c r="C118"/>
  <c r="J117"/>
  <c r="C117"/>
  <c r="J116"/>
  <c r="C116"/>
  <c r="J115"/>
  <c r="C115"/>
  <c r="J114"/>
  <c r="C114"/>
  <c r="J113"/>
  <c r="C113"/>
  <c r="J112"/>
  <c r="C112"/>
  <c r="J111"/>
  <c r="C111"/>
  <c r="J110"/>
  <c r="C110"/>
  <c r="J109"/>
  <c r="C109"/>
  <c r="J108"/>
  <c r="C108"/>
  <c r="J107"/>
  <c r="C107"/>
  <c r="J106"/>
  <c r="C106"/>
  <c r="J105"/>
  <c r="C105"/>
  <c r="J104"/>
  <c r="C104"/>
  <c r="J103"/>
  <c r="C103"/>
  <c r="J102"/>
  <c r="C102"/>
  <c r="J101"/>
  <c r="C101"/>
  <c r="J100"/>
  <c r="C100"/>
  <c r="J99"/>
  <c r="C99"/>
  <c r="J98"/>
  <c r="C98"/>
  <c r="J97"/>
  <c r="C97"/>
  <c r="J96"/>
  <c r="C96"/>
  <c r="J95"/>
  <c r="C95"/>
  <c r="J94"/>
  <c r="C94"/>
  <c r="J93"/>
  <c r="C93"/>
  <c r="J92"/>
  <c r="C92"/>
  <c r="J91"/>
  <c r="C91"/>
  <c r="J90"/>
  <c r="C90"/>
  <c r="J89"/>
  <c r="C89"/>
  <c r="J88"/>
  <c r="C88"/>
  <c r="J87"/>
  <c r="C87"/>
  <c r="J86"/>
  <c r="C86"/>
  <c r="J85"/>
  <c r="C85"/>
  <c r="J84"/>
  <c r="C84"/>
  <c r="J83"/>
  <c r="C83"/>
  <c r="J82"/>
  <c r="C82"/>
  <c r="J81"/>
  <c r="C81"/>
  <c r="J80"/>
  <c r="C80"/>
  <c r="J79"/>
  <c r="C79"/>
  <c r="J78"/>
  <c r="C78"/>
  <c r="J77"/>
  <c r="C77"/>
  <c r="J76"/>
  <c r="C76"/>
  <c r="J75"/>
  <c r="C75"/>
  <c r="J74"/>
  <c r="C74"/>
  <c r="J73"/>
  <c r="C73"/>
  <c r="J72"/>
  <c r="C72"/>
  <c r="J71"/>
  <c r="C71"/>
  <c r="J70"/>
  <c r="C70"/>
  <c r="J69"/>
  <c r="C69"/>
  <c r="J68"/>
  <c r="C68"/>
  <c r="J67"/>
  <c r="C67"/>
  <c r="J66"/>
  <c r="C66"/>
  <c r="J65"/>
  <c r="C65"/>
  <c r="J64"/>
  <c r="C64"/>
  <c r="J63"/>
  <c r="C63"/>
  <c r="J62"/>
  <c r="C62"/>
  <c r="J61"/>
  <c r="C61"/>
  <c r="J60"/>
  <c r="C60"/>
  <c r="J59"/>
  <c r="C59"/>
  <c r="J58"/>
  <c r="C58"/>
  <c r="J57"/>
  <c r="C57"/>
  <c r="J56"/>
  <c r="C56"/>
  <c r="J55"/>
  <c r="C55"/>
  <c r="J54"/>
  <c r="C54"/>
  <c r="J53"/>
  <c r="C53"/>
  <c r="J52"/>
  <c r="C52"/>
  <c r="J51"/>
  <c r="C51"/>
  <c r="J50"/>
  <c r="C50"/>
  <c r="J49"/>
  <c r="C49"/>
  <c r="J48"/>
  <c r="C48"/>
  <c r="J47"/>
  <c r="C47"/>
  <c r="J46"/>
  <c r="C46"/>
  <c r="J45"/>
  <c r="C45"/>
  <c r="J44"/>
  <c r="C44"/>
  <c r="J43"/>
  <c r="C43"/>
  <c r="J42"/>
  <c r="C42"/>
  <c r="J41"/>
  <c r="C41"/>
  <c r="J40"/>
  <c r="C40"/>
  <c r="J39"/>
  <c r="C39"/>
  <c r="J38"/>
  <c r="C38"/>
  <c r="J37"/>
  <c r="C37"/>
  <c r="J36"/>
  <c r="C36"/>
  <c r="J35"/>
  <c r="C35"/>
  <c r="J34"/>
  <c r="C34"/>
  <c r="J33"/>
  <c r="C33"/>
  <c r="J32"/>
  <c r="C32"/>
  <c r="J31"/>
  <c r="C31"/>
  <c r="J30"/>
  <c r="C30"/>
  <c r="J29"/>
  <c r="C29"/>
  <c r="J28"/>
  <c r="C28"/>
  <c r="J27"/>
  <c r="C27"/>
  <c r="J26"/>
  <c r="C26"/>
  <c r="J25"/>
  <c r="C25"/>
  <c r="J24"/>
  <c r="C24"/>
  <c r="J23"/>
  <c r="C23"/>
  <c r="J22"/>
  <c r="C22"/>
  <c r="J21"/>
  <c r="C21"/>
  <c r="J20"/>
  <c r="C20"/>
  <c r="J19"/>
  <c r="C19"/>
  <c r="J18"/>
  <c r="C18"/>
  <c r="J17"/>
  <c r="C17"/>
  <c r="L16"/>
  <c r="J16"/>
  <c r="E16"/>
  <c r="C16"/>
  <c r="I12"/>
  <c r="B12"/>
  <c r="I11"/>
  <c r="B11"/>
  <c r="I10"/>
  <c r="B10"/>
  <c r="I9"/>
  <c r="B9"/>
  <c r="I8"/>
  <c r="B8"/>
  <c r="I12" i="2"/>
  <c r="B12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20"/>
  <c r="C21"/>
  <c r="C22"/>
  <c r="C23"/>
  <c r="C24"/>
  <c r="C25"/>
  <c r="C26"/>
  <c r="C27"/>
  <c r="C28"/>
  <c r="C29"/>
  <c r="C30"/>
  <c r="C31"/>
  <c r="C32"/>
  <c r="C33"/>
  <c r="C34"/>
  <c r="C35"/>
  <c r="L16"/>
  <c r="E16"/>
  <c r="I11"/>
  <c r="I10"/>
  <c r="I9"/>
  <c r="I8"/>
  <c r="B11"/>
  <c r="B10"/>
  <c r="B9"/>
  <c r="B8"/>
  <c r="L5" i="8"/>
  <c r="L10"/>
  <c r="L8"/>
  <c r="L3"/>
  <c r="L9"/>
  <c r="L6"/>
  <c r="W5" l="1"/>
  <c r="S5"/>
  <c r="Q5"/>
  <c r="L4"/>
  <c r="L7"/>
  <c r="M5"/>
  <c r="M8"/>
  <c r="M9"/>
  <c r="M10"/>
  <c r="M3"/>
  <c r="M4" l="1"/>
  <c r="M6"/>
  <c r="M7"/>
  <c r="J17" i="2"/>
  <c r="J18"/>
  <c r="J19"/>
  <c r="J20"/>
  <c r="J21"/>
  <c r="J16"/>
  <c r="C17"/>
  <c r="C18"/>
  <c r="C19"/>
  <c r="C16"/>
</calcChain>
</file>

<file path=xl/sharedStrings.xml><?xml version="1.0" encoding="utf-8"?>
<sst xmlns="http://schemas.openxmlformats.org/spreadsheetml/2006/main" count="202" uniqueCount="51">
  <si>
    <t>Pourcentage</t>
  </si>
  <si>
    <t>Temps accumulé</t>
  </si>
  <si>
    <t>Temps cumulé</t>
  </si>
  <si>
    <t>13-09-2012</t>
  </si>
  <si>
    <t>Jour</t>
  </si>
  <si>
    <t>Nuit</t>
  </si>
  <si>
    <t>TUV</t>
  </si>
  <si>
    <t>Machine en stand-by</t>
  </si>
  <si>
    <t>Arrêt imputable a l'operateur 
(ex: non approvisionnement composant…)</t>
  </si>
  <si>
    <t>Arrêt imputable a la non-conformité du produit</t>
  </si>
  <si>
    <t>Pay-off</t>
  </si>
  <si>
    <t>Test sans manchon</t>
  </si>
  <si>
    <t>Code</t>
  </si>
  <si>
    <t>Signification</t>
  </si>
  <si>
    <t>Arrêt opérateur</t>
  </si>
  <si>
    <t>Autres
 (Tests, echantillonnage…)</t>
  </si>
  <si>
    <t>Changement manchon pour nouveau lot</t>
  </si>
  <si>
    <t>Crimp Walking Beam B</t>
  </si>
  <si>
    <t>Banding paper coincé</t>
  </si>
  <si>
    <t>Cylindre Deboxer coincé</t>
  </si>
  <si>
    <t>Mauvaise detection manchon</t>
  </si>
  <si>
    <t>Deboxer A vide</t>
  </si>
  <si>
    <t>Deboxer B vide</t>
  </si>
  <si>
    <t>Convoyeur de sortie plein</t>
  </si>
  <si>
    <t>Arrêt dû au Process
 (coincement piece, mauvais positionnement, détection…)</t>
  </si>
  <si>
    <t>Journée</t>
  </si>
  <si>
    <t>Equipe</t>
  </si>
  <si>
    <t>Temps total disponible</t>
  </si>
  <si>
    <t>Temps total programmé d'opération</t>
  </si>
  <si>
    <t>Temps total d'arret opérateur</t>
  </si>
  <si>
    <t>Autres</t>
  </si>
  <si>
    <t>Temps disponible</t>
  </si>
  <si>
    <t>Temps total arrêt pour non-conformité du produit</t>
  </si>
  <si>
    <t>Temps total d'arrêt dû au Process</t>
  </si>
  <si>
    <t>-</t>
  </si>
  <si>
    <t>Période</t>
  </si>
  <si>
    <t>Appels</t>
  </si>
  <si>
    <t>Total temps d'arret pour maintenance programmée</t>
  </si>
  <si>
    <t>Pression d'air basse</t>
  </si>
  <si>
    <t>Temps réel de production</t>
  </si>
  <si>
    <t>Temps de production effective</t>
  </si>
  <si>
    <t>Temps arrêt programmé</t>
  </si>
  <si>
    <t>Temps arrêt non programmé</t>
  </si>
  <si>
    <t>Arrêt Opérateur</t>
  </si>
  <si>
    <t>Arrêt Process</t>
  </si>
  <si>
    <t>Arrêt sur Appel</t>
  </si>
  <si>
    <t>Arrets Process</t>
  </si>
  <si>
    <t>Arrets Opérateur</t>
  </si>
  <si>
    <t>Arrets Maintenance</t>
  </si>
  <si>
    <t>14-09-2012</t>
  </si>
  <si>
    <t>Temps</t>
  </si>
</sst>
</file>

<file path=xl/styles.xml><?xml version="1.0" encoding="utf-8"?>
<styleSheet xmlns="http://schemas.openxmlformats.org/spreadsheetml/2006/main">
  <numFmts count="2">
    <numFmt numFmtId="164" formatCode="0.00&quot; h&quot;"/>
    <numFmt numFmtId="165" formatCode="0.00&quot; min&quot;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12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0" xfId="2" applyNumberFormat="1" applyFont="1" applyAlignment="1" applyProtection="1">
      <alignment vertical="center"/>
    </xf>
    <xf numFmtId="0" fontId="5" fillId="0" borderId="0" xfId="2" applyFont="1" applyAlignment="1" applyProtection="1">
      <alignment vertical="center"/>
    </xf>
    <xf numFmtId="0" fontId="6" fillId="0" borderId="0" xfId="0" applyFont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right"/>
    </xf>
    <xf numFmtId="10" fontId="0" fillId="0" borderId="0" xfId="0" applyNumberFormat="1"/>
    <xf numFmtId="0" fontId="3" fillId="0" borderId="0" xfId="0" applyFont="1"/>
    <xf numFmtId="0" fontId="0" fillId="0" borderId="0" xfId="0" applyNumberForma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165" fontId="0" fillId="2" borderId="12" xfId="0" applyNumberFormat="1" applyFill="1" applyBorder="1" applyAlignment="1" applyProtection="1">
      <alignment horizontal="center" vertical="center"/>
      <protection locked="0"/>
    </xf>
    <xf numFmtId="165" fontId="0" fillId="2" borderId="26" xfId="0" applyNumberFormat="1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0" fontId="0" fillId="7" borderId="0" xfId="0" applyNumberFormat="1" applyFill="1" applyBorder="1" applyAlignment="1" applyProtection="1">
      <alignment horizontal="center" vertical="center" wrapText="1"/>
    </xf>
    <xf numFmtId="0" fontId="8" fillId="8" borderId="7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0" fillId="0" borderId="25" xfId="0" applyBorder="1"/>
    <xf numFmtId="10" fontId="7" fillId="0" borderId="8" xfId="1" applyNumberFormat="1" applyFont="1" applyBorder="1" applyAlignment="1">
      <alignment horizontal="center" vertical="center"/>
    </xf>
    <xf numFmtId="0" fontId="0" fillId="0" borderId="9" xfId="0" applyBorder="1"/>
    <xf numFmtId="10" fontId="7" fillId="0" borderId="10" xfId="1" applyNumberFormat="1" applyFont="1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165" fontId="0" fillId="0" borderId="7" xfId="0" applyNumberFormat="1" applyBorder="1"/>
    <xf numFmtId="165" fontId="0" fillId="0" borderId="9" xfId="0" applyNumberFormat="1" applyBorder="1"/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28" xfId="0" applyBorder="1"/>
    <xf numFmtId="0" fontId="0" fillId="0" borderId="12" xfId="0" applyBorder="1"/>
    <xf numFmtId="0" fontId="0" fillId="0" borderId="34" xfId="0" applyBorder="1"/>
    <xf numFmtId="0" fontId="0" fillId="0" borderId="38" xfId="0" applyBorder="1"/>
    <xf numFmtId="0" fontId="0" fillId="0" borderId="33" xfId="0" applyBorder="1"/>
    <xf numFmtId="0" fontId="0" fillId="0" borderId="39" xfId="0" applyBorder="1"/>
    <xf numFmtId="0" fontId="6" fillId="5" borderId="32" xfId="0" applyFont="1" applyFill="1" applyBorder="1" applyAlignment="1">
      <alignment horizontal="right"/>
    </xf>
    <xf numFmtId="165" fontId="6" fillId="5" borderId="19" xfId="0" applyNumberFormat="1" applyFont="1" applyFill="1" applyBorder="1"/>
    <xf numFmtId="10" fontId="6" fillId="5" borderId="20" xfId="1" applyNumberFormat="1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right"/>
    </xf>
    <xf numFmtId="165" fontId="6" fillId="4" borderId="9" xfId="0" applyNumberFormat="1" applyFont="1" applyFill="1" applyBorder="1"/>
    <xf numFmtId="10" fontId="6" fillId="4" borderId="10" xfId="1" applyNumberFormat="1" applyFont="1" applyFill="1" applyBorder="1" applyAlignment="1">
      <alignment horizontal="center" vertical="center"/>
    </xf>
    <xf numFmtId="0" fontId="3" fillId="9" borderId="31" xfId="0" applyFont="1" applyFill="1" applyBorder="1" applyAlignment="1">
      <alignment horizontal="right"/>
    </xf>
    <xf numFmtId="165" fontId="3" fillId="9" borderId="11" xfId="0" applyNumberFormat="1" applyFont="1" applyFill="1" applyBorder="1"/>
    <xf numFmtId="10" fontId="3" fillId="9" borderId="12" xfId="1" applyNumberFormat="1" applyFont="1" applyFill="1" applyBorder="1" applyAlignment="1">
      <alignment horizontal="center" vertical="center"/>
    </xf>
    <xf numFmtId="0" fontId="0" fillId="10" borderId="30" xfId="0" applyFill="1" applyBorder="1" applyAlignment="1">
      <alignment horizontal="left"/>
    </xf>
    <xf numFmtId="165" fontId="0" fillId="10" borderId="9" xfId="0" applyNumberFormat="1" applyFill="1" applyBorder="1"/>
    <xf numFmtId="10" fontId="7" fillId="10" borderId="10" xfId="1" applyNumberFormat="1" applyFont="1" applyFill="1" applyBorder="1" applyAlignment="1">
      <alignment horizontal="center" vertical="center"/>
    </xf>
    <xf numFmtId="0" fontId="3" fillId="6" borderId="31" xfId="0" applyFont="1" applyFill="1" applyBorder="1"/>
    <xf numFmtId="165" fontId="3" fillId="6" borderId="11" xfId="0" applyNumberFormat="1" applyFont="1" applyFill="1" applyBorder="1"/>
    <xf numFmtId="10" fontId="3" fillId="6" borderId="12" xfId="1" applyNumberFormat="1" applyFont="1" applyFill="1" applyBorder="1" applyAlignment="1">
      <alignment horizontal="center" vertical="center"/>
    </xf>
    <xf numFmtId="0" fontId="0" fillId="3" borderId="30" xfId="0" applyFill="1" applyBorder="1"/>
    <xf numFmtId="165" fontId="0" fillId="3" borderId="9" xfId="0" applyNumberFormat="1" applyFill="1" applyBorder="1"/>
    <xf numFmtId="10" fontId="7" fillId="3" borderId="10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chart>
    <c:title>
      <c:tx>
        <c:rich>
          <a:bodyPr/>
          <a:lstStyle/>
          <a:p>
            <a:pPr>
              <a:defRPr/>
            </a:pPr>
            <a:r>
              <a:rPr lang="fr-CA"/>
              <a:t>LAM D</a:t>
            </a:r>
          </a:p>
          <a:p>
            <a:pPr>
              <a:defRPr/>
            </a:pPr>
            <a:r>
              <a:rPr lang="fr-CA"/>
              <a:t>Decomposition</a:t>
            </a:r>
            <a:r>
              <a:rPr lang="fr-CA" baseline="0"/>
              <a:t> temps de l'équipe</a:t>
            </a:r>
            <a:endParaRPr lang="fr-CA"/>
          </a:p>
        </c:rich>
      </c:tx>
      <c:layout/>
    </c:title>
    <c:plotArea>
      <c:layout>
        <c:manualLayout>
          <c:layoutTarget val="inner"/>
          <c:xMode val="edge"/>
          <c:yMode val="edge"/>
          <c:x val="1.7200094594774642E-2"/>
          <c:y val="0.16742952862599492"/>
          <c:w val="0.76330788600663491"/>
          <c:h val="0.73138366384757469"/>
        </c:manualLayout>
      </c:layout>
      <c:ofPieChart>
        <c:ofPieType val="bar"/>
        <c:varyColors val="1"/>
        <c:ser>
          <c:idx val="1"/>
          <c:order val="0"/>
          <c:tx>
            <c:v>Temps Arrêt non programmé</c:v>
          </c:tx>
          <c:spPr>
            <a:ln>
              <a:solidFill>
                <a:schemeClr val="tx1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explosion val="8"/>
          <c:dPt>
            <c:idx val="0"/>
            <c:spPr>
              <a:solidFill>
                <a:schemeClr val="accent6"/>
              </a:solidFill>
              <a:ln>
                <a:solidFill>
                  <a:schemeClr val="tx1"/>
                </a:solidFill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c:spPr>
          </c:dPt>
          <c:dPt>
            <c:idx val="1"/>
            <c:spPr>
              <a:solidFill>
                <a:schemeClr val="accent3"/>
              </a:solidFill>
              <a:ln>
                <a:solidFill>
                  <a:schemeClr val="tx1"/>
                </a:solidFill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c:spPr>
          </c:dPt>
          <c:dPt>
            <c:idx val="2"/>
            <c:explosion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c:spPr>
          </c:dPt>
          <c:dPt>
            <c:idx val="3"/>
            <c:spPr>
              <a:solidFill>
                <a:schemeClr val="accent2"/>
              </a:solidFill>
              <a:ln>
                <a:solidFill>
                  <a:schemeClr val="tx1"/>
                </a:solidFill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c:spPr>
          </c:dPt>
          <c:dPt>
            <c:idx val="4"/>
            <c:spPr>
              <a:solidFill>
                <a:srgbClr val="002060"/>
              </a:solidFill>
              <a:ln>
                <a:solidFill>
                  <a:schemeClr val="tx1"/>
                </a:solidFill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c:spPr>
          </c:dPt>
          <c:dPt>
            <c:idx val="5"/>
            <c:explosion val="28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c:spPr>
          </c:dPt>
          <c:dLbls>
            <c:dLbl>
              <c:idx val="0"/>
              <c:layout>
                <c:manualLayout>
                  <c:x val="-8.2805734308592144E-2"/>
                  <c:y val="0.18891784938919678"/>
                </c:manualLayout>
              </c:layout>
              <c:dLblPos val="bestFit"/>
              <c:showLegendKey val="1"/>
              <c:showVal val="1"/>
              <c:showCatName val="1"/>
              <c:separator>
</c:separator>
            </c:dLbl>
            <c:dLbl>
              <c:idx val="1"/>
              <c:layout/>
              <c:dLblPos val="ctr"/>
              <c:showLegendKey val="1"/>
              <c:showVal val="1"/>
              <c:showCatName val="1"/>
              <c:separator>
</c:separator>
            </c:dLbl>
            <c:dLbl>
              <c:idx val="2"/>
              <c:layout>
                <c:manualLayout>
                  <c:x val="1.1219306660271525E-2"/>
                  <c:y val="-3.2520325203252036E-2"/>
                </c:manualLayout>
              </c:layout>
              <c:dLblPos val="bestFit"/>
              <c:showLegendKey val="1"/>
              <c:showVal val="1"/>
              <c:showCatName val="1"/>
              <c:separator>
</c:separator>
            </c:dLbl>
            <c:dLbl>
              <c:idx val="3"/>
              <c:layout>
                <c:manualLayout>
                  <c:x val="1.2530643377699614E-2"/>
                  <c:y val="-7.1100661028482559E-2"/>
                </c:manualLayout>
              </c:layout>
              <c:dLblPos val="bestFit"/>
              <c:showLegendKey val="1"/>
              <c:showVal val="1"/>
              <c:showCatName val="1"/>
              <c:separator>
</c:separator>
            </c:dLbl>
            <c:dLbl>
              <c:idx val="4"/>
              <c:layout>
                <c:manualLayout>
                  <c:x val="1.0967331494730675E-2"/>
                  <c:y val="-1.5294181977252843E-2"/>
                </c:manualLayout>
              </c:layout>
              <c:dLblPos val="bestFit"/>
              <c:showLegendKey val="1"/>
              <c:showVal val="1"/>
              <c:showCatName val="1"/>
              <c:separator>
</c:separator>
            </c:dLbl>
            <c:dLbl>
              <c:idx val="5"/>
              <c:layout>
                <c:manualLayout>
                  <c:x val="4.3521257177878137E-2"/>
                  <c:y val="0.41409465020576131"/>
                </c:manualLayout>
              </c:layout>
              <c:dLblPos val="bestFit"/>
              <c:showLegendKey val="1"/>
              <c:showVal val="1"/>
              <c:showSerName val="1"/>
              <c:separator>
</c:separator>
            </c:dLbl>
            <c:spPr>
              <a:ln>
                <a:noFill/>
              </a:ln>
              <a:scene3d>
                <a:camera prst="orthographicFront"/>
                <a:lightRig rig="threePt" dir="t"/>
              </a:scene3d>
              <a:sp3d>
                <a:bevelB prst="relaxedInset"/>
              </a:sp3d>
            </c:spPr>
            <c:dLblPos val="bestFit"/>
            <c:showLegendKey val="1"/>
            <c:showVal val="1"/>
            <c:showCatName val="1"/>
            <c:separator>
</c:separator>
            <c:showLeaderLines val="1"/>
          </c:dLbls>
          <c:cat>
            <c:strRef>
              <c:f>('Synthése par jour'!$K$5,'Synthése par jour'!$K$6,'Synthése par jour'!$K$8,'Synthése par jour'!$K$9,'Synthése par jour'!$K$10,'Synthése par jour'!$K$7)</c:f>
              <c:strCache>
                <c:ptCount val="6"/>
                <c:pt idx="0">
                  <c:v>Temps arrêt programmé</c:v>
                </c:pt>
                <c:pt idx="1">
                  <c:v>Temps de production effective</c:v>
                </c:pt>
                <c:pt idx="2">
                  <c:v>Arrêt Opérateur</c:v>
                </c:pt>
                <c:pt idx="3">
                  <c:v>Arrêt Process</c:v>
                </c:pt>
                <c:pt idx="4">
                  <c:v>Arrêt sur Appel</c:v>
                </c:pt>
                <c:pt idx="5">
                  <c:v>Temps arrêt non programmé</c:v>
                </c:pt>
              </c:strCache>
            </c:strRef>
          </c:cat>
          <c:val>
            <c:numRef>
              <c:f>('Synthése par jour'!$M$5:$M$6,'Synthése par jour'!$M$8:$M$10)</c:f>
              <c:numCache>
                <c:formatCode>0.00%</c:formatCode>
                <c:ptCount val="5"/>
                <c:pt idx="0">
                  <c:v>0</c:v>
                </c:pt>
                <c:pt idx="1">
                  <c:v>0.74100620472537215</c:v>
                </c:pt>
                <c:pt idx="2">
                  <c:v>0.10745178347648011</c:v>
                </c:pt>
                <c:pt idx="3">
                  <c:v>7.7238133080661422E-2</c:v>
                </c:pt>
                <c:pt idx="4">
                  <c:v>0</c:v>
                </c:pt>
              </c:numCache>
            </c:numRef>
          </c:val>
        </c:ser>
        <c:dLbls>
          <c:showVal val="1"/>
          <c:showCatName val="1"/>
        </c:dLbls>
        <c:gapWidth val="70"/>
        <c:splitType val="pos"/>
        <c:splitPos val="3"/>
        <c:secondPieSize val="65"/>
        <c:serLines/>
      </c:ofPieChart>
    </c:plotArea>
    <c:plotVisOnly val="1"/>
    <c:dispBlanksAs val="zero"/>
  </c:chart>
  <c:spPr>
    <a:effectLst>
      <a:outerShdw blurRad="50800" dist="38100" dir="2700000" algn="tl" rotWithShape="0">
        <a:prstClr val="black">
          <a:alpha val="40000"/>
        </a:prstClr>
      </a:outerShdw>
    </a:effectLst>
    <a:scene3d>
      <a:camera prst="orthographicFront"/>
      <a:lightRig rig="threePt" dir="t"/>
    </a:scene3d>
    <a:sp3d/>
  </c:spPr>
  <c:printSettings>
    <c:headerFooter/>
    <c:pageMargins b="0.75000000000000022" l="0.70000000000000018" r="0.70000000000000018" t="0.75000000000000022" header="0.3000000000000001" footer="0.3000000000000001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0</xdr:rowOff>
    </xdr:from>
    <xdr:to>
      <xdr:col>13</xdr:col>
      <xdr:colOff>0</xdr:colOff>
      <xdr:row>38</xdr:row>
      <xdr:rowOff>0</xdr:rowOff>
    </xdr:to>
    <xdr:graphicFrame macro="">
      <xdr:nvGraphicFramePr>
        <xdr:cNvPr id="7" name="Decomposition du temp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0.02586</cdr:x>
      <cdr:y>0.03342</cdr:y>
    </cdr:from>
    <cdr:to>
      <cdr:x>0.20115</cdr:x>
      <cdr:y>0.11825</cdr:y>
    </cdr:to>
    <cdr:sp macro="" textlink="'Synthése par jour'!$H$4">
      <cdr:nvSpPr>
        <cdr:cNvPr id="2" name="ZoneTexte 1"/>
        <cdr:cNvSpPr txBox="1"/>
      </cdr:nvSpPr>
      <cdr:spPr>
        <a:xfrm xmlns:a="http://schemas.openxmlformats.org/drawingml/2006/main">
          <a:off x="137160" y="99060"/>
          <a:ext cx="929640" cy="2514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7161B8DC-346C-416B-BDD7-FF27AC4D2F7B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/>
            <a:t>13-09-2012</a:t>
          </a:fld>
          <a:endParaRPr lang="fr-CA" sz="1100"/>
        </a:p>
      </cdr:txBody>
    </cdr:sp>
  </cdr:relSizeAnchor>
  <cdr:relSizeAnchor xmlns:cdr="http://schemas.openxmlformats.org/drawingml/2006/chartDrawing">
    <cdr:from>
      <cdr:x>0</cdr:x>
      <cdr:y>0.08327</cdr:y>
    </cdr:from>
    <cdr:to>
      <cdr:x>0.13793</cdr:x>
      <cdr:y>0.17324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0" y="390245"/>
          <a:ext cx="828210" cy="4216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CA" sz="1100"/>
            <a:t>Equipe de</a:t>
          </a:r>
        </a:p>
      </cdr:txBody>
    </cdr:sp>
  </cdr:relSizeAnchor>
  <cdr:relSizeAnchor xmlns:cdr="http://schemas.openxmlformats.org/drawingml/2006/chartDrawing">
    <cdr:from>
      <cdr:x>0.10152</cdr:x>
      <cdr:y>0.08293</cdr:y>
    </cdr:from>
    <cdr:to>
      <cdr:x>0.20497</cdr:x>
      <cdr:y>0.16519</cdr:y>
    </cdr:to>
    <cdr:sp macro="" textlink="'Synthése par jour'!$I$4">
      <cdr:nvSpPr>
        <cdr:cNvPr id="4" name="ZoneTexte 3"/>
        <cdr:cNvSpPr txBox="1"/>
      </cdr:nvSpPr>
      <cdr:spPr>
        <a:xfrm xmlns:a="http://schemas.openxmlformats.org/drawingml/2006/main">
          <a:off x="609600" y="388620"/>
          <a:ext cx="621172" cy="385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FBEB304-DA0A-46C8-897C-5FB0583DD07C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/>
            <a:t>Nuit</a:t>
          </a:fld>
          <a:endParaRPr lang="fr-CA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coronel\Downloads\Demand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8">
          <cell r="C8">
            <v>993</v>
          </cell>
          <cell r="D8" t="str">
            <v>Arrêt 18</v>
          </cell>
          <cell r="E8">
            <v>6210</v>
          </cell>
          <cell r="F8" t="str">
            <v>a</v>
          </cell>
          <cell r="G8">
            <v>75</v>
          </cell>
          <cell r="H8" t="str">
            <v>DD</v>
          </cell>
        </row>
        <row r="9">
          <cell r="C9">
            <v>998</v>
          </cell>
          <cell r="E9">
            <v>8032</v>
          </cell>
          <cell r="G9" t="str">
            <v>-</v>
          </cell>
        </row>
        <row r="10">
          <cell r="C10">
            <v>2441</v>
          </cell>
          <cell r="E10">
            <v>8413</v>
          </cell>
          <cell r="G10" t="str">
            <v>-</v>
          </cell>
        </row>
        <row r="11">
          <cell r="C11">
            <v>3662</v>
          </cell>
          <cell r="E11">
            <v>5626</v>
          </cell>
          <cell r="G11" t="str">
            <v>-</v>
          </cell>
        </row>
        <row r="12">
          <cell r="C12">
            <v>5662</v>
          </cell>
          <cell r="E12">
            <v>8001</v>
          </cell>
          <cell r="G12" t="str">
            <v>-</v>
          </cell>
        </row>
        <row r="13">
          <cell r="C13">
            <v>8469</v>
          </cell>
          <cell r="E13">
            <v>2</v>
          </cell>
          <cell r="G13" t="str">
            <v>-</v>
          </cell>
        </row>
      </sheetData>
      <sheetData sheetId="2">
        <row r="7">
          <cell r="C7">
            <v>1</v>
          </cell>
          <cell r="D7">
            <v>1.0900000000000001</v>
          </cell>
        </row>
        <row r="8">
          <cell r="C8">
            <v>2</v>
          </cell>
        </row>
        <row r="9">
          <cell r="C9">
            <v>50</v>
          </cell>
        </row>
        <row r="10">
          <cell r="C10">
            <v>61</v>
          </cell>
        </row>
        <row r="11">
          <cell r="C11">
            <v>71</v>
          </cell>
        </row>
        <row r="12">
          <cell r="C12">
            <v>72</v>
          </cell>
        </row>
        <row r="13">
          <cell r="C13">
            <v>993</v>
          </cell>
        </row>
        <row r="14">
          <cell r="C14">
            <v>75</v>
          </cell>
        </row>
        <row r="15">
          <cell r="C15">
            <v>998</v>
          </cell>
        </row>
        <row r="16">
          <cell r="C16">
            <v>999</v>
          </cell>
        </row>
        <row r="17">
          <cell r="C17">
            <v>2002</v>
          </cell>
        </row>
        <row r="18">
          <cell r="C18">
            <v>2012</v>
          </cell>
        </row>
        <row r="19">
          <cell r="C19">
            <v>2402</v>
          </cell>
        </row>
        <row r="20">
          <cell r="C20">
            <v>2407</v>
          </cell>
        </row>
        <row r="21">
          <cell r="C21">
            <v>2410</v>
          </cell>
        </row>
        <row r="22">
          <cell r="C22">
            <v>2424</v>
          </cell>
        </row>
        <row r="23">
          <cell r="C23">
            <v>2440</v>
          </cell>
        </row>
        <row r="24">
          <cell r="C24">
            <v>2441</v>
          </cell>
        </row>
        <row r="25">
          <cell r="C25">
            <v>2460</v>
          </cell>
        </row>
        <row r="26">
          <cell r="C26">
            <v>2461</v>
          </cell>
        </row>
        <row r="27">
          <cell r="C27">
            <v>3402</v>
          </cell>
        </row>
        <row r="28">
          <cell r="C28">
            <v>3617</v>
          </cell>
        </row>
        <row r="29">
          <cell r="C29">
            <v>3662</v>
          </cell>
        </row>
        <row r="30">
          <cell r="C30">
            <v>4501</v>
          </cell>
        </row>
        <row r="31">
          <cell r="C31">
            <v>4801</v>
          </cell>
        </row>
        <row r="32">
          <cell r="C32">
            <v>4802</v>
          </cell>
        </row>
        <row r="33">
          <cell r="C33">
            <v>4812</v>
          </cell>
        </row>
        <row r="34">
          <cell r="C34">
            <v>4832</v>
          </cell>
        </row>
        <row r="35">
          <cell r="C35">
            <v>5604</v>
          </cell>
        </row>
        <row r="36">
          <cell r="C36">
            <v>5614</v>
          </cell>
        </row>
        <row r="37">
          <cell r="C37">
            <v>5626</v>
          </cell>
        </row>
        <row r="38">
          <cell r="C38">
            <v>6208</v>
          </cell>
        </row>
        <row r="39">
          <cell r="C39">
            <v>6210</v>
          </cell>
        </row>
        <row r="40">
          <cell r="C40">
            <v>6414</v>
          </cell>
        </row>
        <row r="41">
          <cell r="C41">
            <v>6802</v>
          </cell>
        </row>
        <row r="42">
          <cell r="C42">
            <v>7210</v>
          </cell>
        </row>
        <row r="43">
          <cell r="C43">
            <v>7500</v>
          </cell>
        </row>
        <row r="44">
          <cell r="C44">
            <v>7510</v>
          </cell>
        </row>
        <row r="45">
          <cell r="C45">
            <v>8011</v>
          </cell>
        </row>
        <row r="46">
          <cell r="C46">
            <v>8032</v>
          </cell>
        </row>
        <row r="47">
          <cell r="C47">
            <v>8413</v>
          </cell>
        </row>
        <row r="48">
          <cell r="C48">
            <v>8414</v>
          </cell>
        </row>
        <row r="49">
          <cell r="C49">
            <v>8415</v>
          </cell>
        </row>
        <row r="50">
          <cell r="C50">
            <v>8469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W38"/>
  <sheetViews>
    <sheetView showGridLines="0" tabSelected="1" topLeftCell="G2" workbookViewId="0">
      <selection activeCell="O5" sqref="O5"/>
    </sheetView>
  </sheetViews>
  <sheetFormatPr baseColWidth="10" defaultRowHeight="14.4"/>
  <cols>
    <col min="1" max="1" width="21.88671875" style="20" hidden="1" customWidth="1"/>
    <col min="2" max="6" width="11.5546875" style="1" hidden="1" customWidth="1"/>
    <col min="7" max="7" width="11.5546875" style="1" customWidth="1"/>
    <col min="11" max="11" width="30.6640625" customWidth="1"/>
    <col min="12" max="12" width="10.6640625" customWidth="1"/>
    <col min="13" max="13" width="11.5546875" style="28" customWidth="1"/>
    <col min="17" max="17" width="8.21875" customWidth="1"/>
    <col min="20" max="20" width="7.77734375" customWidth="1"/>
    <col min="23" max="23" width="8.88671875" customWidth="1"/>
  </cols>
  <sheetData>
    <row r="1" spans="1:23" hidden="1">
      <c r="A1" s="20" t="s">
        <v>3</v>
      </c>
    </row>
    <row r="2" spans="1:23" ht="15" thickBot="1">
      <c r="A2" s="18" t="s">
        <v>49</v>
      </c>
      <c r="B2" s="1" t="s">
        <v>26</v>
      </c>
    </row>
    <row r="3" spans="1:23" ht="15" thickBot="1">
      <c r="A3" s="19"/>
      <c r="B3" s="1" t="s">
        <v>4</v>
      </c>
      <c r="H3" s="24" t="s">
        <v>25</v>
      </c>
      <c r="I3" s="25" t="s">
        <v>26</v>
      </c>
      <c r="K3" s="65" t="s">
        <v>27</v>
      </c>
      <c r="L3" s="67">
        <f ca="1">IF($I$4="Jour",INDIRECT("'"&amp;H4&amp;"'!D16"),INDIRECT("'"&amp;H4&amp;"'!K16"))</f>
        <v>654.34</v>
      </c>
      <c r="M3" s="62">
        <f ca="1">L3/$L$3</f>
        <v>1</v>
      </c>
      <c r="O3" s="98" t="s">
        <v>47</v>
      </c>
      <c r="P3" s="99"/>
      <c r="Q3" s="100"/>
      <c r="R3" s="98" t="s">
        <v>46</v>
      </c>
      <c r="S3" s="99"/>
      <c r="T3" s="100"/>
      <c r="U3" s="98" t="s">
        <v>48</v>
      </c>
      <c r="V3" s="99"/>
      <c r="W3" s="100"/>
    </row>
    <row r="4" spans="1:23" ht="15" thickBot="1">
      <c r="A4" s="19"/>
      <c r="B4" s="1" t="s">
        <v>5</v>
      </c>
      <c r="H4" s="36" t="s">
        <v>3</v>
      </c>
      <c r="I4" s="37" t="s">
        <v>5</v>
      </c>
      <c r="K4" s="66" t="s">
        <v>28</v>
      </c>
      <c r="L4" s="68">
        <f ca="1">$L$3-L5</f>
        <v>654.34</v>
      </c>
      <c r="M4" s="64">
        <f t="shared" ref="M4:M10" ca="1" si="0">L4/$L$3</f>
        <v>1</v>
      </c>
      <c r="O4" s="69" t="s">
        <v>12</v>
      </c>
      <c r="P4" s="70" t="s">
        <v>13</v>
      </c>
      <c r="Q4" s="71" t="s">
        <v>50</v>
      </c>
      <c r="R4" s="69" t="s">
        <v>12</v>
      </c>
      <c r="S4" s="70" t="s">
        <v>13</v>
      </c>
      <c r="T4" s="71" t="s">
        <v>50</v>
      </c>
      <c r="U4" s="69" t="s">
        <v>12</v>
      </c>
      <c r="V4" s="70" t="s">
        <v>13</v>
      </c>
      <c r="W4" s="71" t="s">
        <v>50</v>
      </c>
    </row>
    <row r="5" spans="1:23">
      <c r="K5" s="95" t="s">
        <v>41</v>
      </c>
      <c r="L5" s="96">
        <f ca="1">IF($I$4="Jour",INDIRECT("'"&amp;H4&amp;"'!B7"),INDIRECT("'"&amp;H4&amp;"'!I7"))</f>
        <v>0</v>
      </c>
      <c r="M5" s="97">
        <f t="shared" ca="1" si="0"/>
        <v>0</v>
      </c>
      <c r="O5" s="111" t="str">
        <f ca="1">IF(ISERROR(SMALL(type1,ROW()+12)),"",SMALL(type1,ROW()+12))</f>
        <v/>
      </c>
      <c r="P5" s="111" t="str">
        <f t="shared" ref="P5" ca="1" si="1">IF(O5="","",VLOOKUP(O5,type1,2,FALSE))</f>
        <v/>
      </c>
      <c r="Q5" s="111" t="str">
        <f t="shared" ref="Q5" ca="1" si="2">IF(O5="","",VLOOKUP(O5,Table,2,FALSE))</f>
        <v/>
      </c>
      <c r="R5" s="111" t="str">
        <f t="shared" ref="R5" ca="1" si="3">IF(ISERROR(SMALL(type2,ROW()-7)),"",SMALL(type2,ROW()-7))</f>
        <v/>
      </c>
      <c r="S5" s="111" t="str">
        <f t="shared" ref="S5" ca="1" si="4">IF(R5="","",VLOOKUP(R5,type2,2,FALSE))</f>
        <v/>
      </c>
      <c r="T5" s="111" t="str">
        <f t="shared" ref="T5" ca="1" si="5">IF(R5="","",VLOOKUP(R5,Table,2,FALSE))</f>
        <v/>
      </c>
      <c r="U5" s="111" t="str">
        <f t="shared" ref="U5" ca="1" si="6">IF(ISERROR(SMALL(type3,ROW()-7)),"",SMALL(type3,ROW()-7))</f>
        <v/>
      </c>
      <c r="V5" s="111" t="str">
        <f t="shared" ref="V5" ca="1" si="7">IF(U5="","",VLOOKUP(U5,type3,2,FALSE))</f>
        <v/>
      </c>
      <c r="W5" s="111" t="str">
        <f t="shared" ref="W5" ca="1" si="8">IF(U5="","",VLOOKUP(U5,Table,2,FALSE))</f>
        <v/>
      </c>
    </row>
    <row r="6" spans="1:23">
      <c r="K6" s="89" t="s">
        <v>40</v>
      </c>
      <c r="L6" s="90">
        <f ca="1">IF($I$4="Jour",INDIRECT("'"&amp;H4&amp;"'!B12"),INDIRECT("'"&amp;H4&amp;"'!I12"))</f>
        <v>484.87</v>
      </c>
      <c r="M6" s="91">
        <f ca="1">L6/$L$3</f>
        <v>0.74100620472537215</v>
      </c>
      <c r="O6" s="63"/>
      <c r="P6" s="61"/>
      <c r="Q6" s="76"/>
      <c r="R6" s="63"/>
      <c r="S6" s="61"/>
      <c r="T6" s="72"/>
      <c r="U6" s="78"/>
      <c r="V6" s="61"/>
      <c r="W6" s="72"/>
    </row>
    <row r="7" spans="1:23" ht="15" thickBot="1">
      <c r="K7" s="92" t="s">
        <v>42</v>
      </c>
      <c r="L7" s="93">
        <f ca="1">L8+L9+L10</f>
        <v>120.85</v>
      </c>
      <c r="M7" s="94">
        <f t="shared" ca="1" si="0"/>
        <v>0.18468991655714154</v>
      </c>
      <c r="O7" s="63"/>
      <c r="P7" s="61"/>
      <c r="Q7" s="76"/>
      <c r="R7" s="63"/>
      <c r="S7" s="61"/>
      <c r="T7" s="72"/>
      <c r="U7" s="78"/>
      <c r="V7" s="61"/>
      <c r="W7" s="72"/>
    </row>
    <row r="8" spans="1:23">
      <c r="K8" s="80" t="s">
        <v>43</v>
      </c>
      <c r="L8" s="81">
        <f ca="1">IF($I$4="Jour",INDIRECT("'"&amp;H4&amp;"'!B8"),INDIRECT("'"&amp;H4&amp;"'!I8"))</f>
        <v>70.31</v>
      </c>
      <c r="M8" s="82">
        <f t="shared" ca="1" si="0"/>
        <v>0.10745178347648011</v>
      </c>
      <c r="O8" s="63"/>
      <c r="P8" s="61"/>
      <c r="Q8" s="76"/>
      <c r="R8" s="63"/>
      <c r="S8" s="61"/>
      <c r="T8" s="72"/>
      <c r="U8" s="78"/>
      <c r="V8" s="61"/>
      <c r="W8" s="72"/>
    </row>
    <row r="9" spans="1:23">
      <c r="K9" s="83" t="s">
        <v>44</v>
      </c>
      <c r="L9" s="84">
        <f ca="1">IF($I$4="Jour",INDIRECT("'"&amp;H4&amp;"'!B10"),INDIRECT("'"&amp;H4&amp;"'!I10"))</f>
        <v>50.54</v>
      </c>
      <c r="M9" s="85">
        <f t="shared" ca="1" si="0"/>
        <v>7.7238133080661422E-2</v>
      </c>
      <c r="O9" s="63"/>
      <c r="P9" s="61"/>
      <c r="Q9" s="76"/>
      <c r="R9" s="63"/>
      <c r="S9" s="61"/>
      <c r="T9" s="72"/>
      <c r="U9" s="78"/>
      <c r="V9" s="61"/>
      <c r="W9" s="72"/>
    </row>
    <row r="10" spans="1:23" ht="15" thickBot="1">
      <c r="K10" s="86" t="s">
        <v>45</v>
      </c>
      <c r="L10" s="87">
        <f ca="1">IF($I$4="Jour",INDIRECT("'"&amp;H4&amp;"'!B3"),INDIRECT("'"&amp;H4&amp;"'!I3"))</f>
        <v>0</v>
      </c>
      <c r="M10" s="88">
        <f t="shared" ca="1" si="0"/>
        <v>0</v>
      </c>
      <c r="O10" s="63"/>
      <c r="P10" s="61"/>
      <c r="Q10" s="76"/>
      <c r="R10" s="63"/>
      <c r="S10" s="61"/>
      <c r="T10" s="72"/>
      <c r="U10" s="78"/>
      <c r="V10" s="61"/>
      <c r="W10" s="72"/>
    </row>
    <row r="11" spans="1:23">
      <c r="N11" s="27"/>
      <c r="O11" s="63"/>
      <c r="P11" s="61"/>
      <c r="Q11" s="76"/>
      <c r="R11" s="63"/>
      <c r="S11" s="61"/>
      <c r="T11" s="72"/>
      <c r="U11" s="78"/>
      <c r="V11" s="61"/>
      <c r="W11" s="72"/>
    </row>
    <row r="12" spans="1:23">
      <c r="K12" s="26"/>
      <c r="L12" s="27"/>
      <c r="O12" s="63"/>
      <c r="P12" s="61"/>
      <c r="Q12" s="76"/>
      <c r="R12" s="63"/>
      <c r="S12" s="61"/>
      <c r="T12" s="72"/>
      <c r="U12" s="78"/>
      <c r="V12" s="61"/>
      <c r="W12" s="72"/>
    </row>
    <row r="13" spans="1:23">
      <c r="O13" s="63"/>
      <c r="P13" s="61"/>
      <c r="Q13" s="76"/>
      <c r="R13" s="63"/>
      <c r="S13" s="61"/>
      <c r="T13" s="72"/>
      <c r="U13" s="78"/>
      <c r="V13" s="61"/>
      <c r="W13" s="72"/>
    </row>
    <row r="14" spans="1:23">
      <c r="O14" s="63"/>
      <c r="P14" s="61"/>
      <c r="Q14" s="76"/>
      <c r="R14" s="63"/>
      <c r="S14" s="61"/>
      <c r="T14" s="72"/>
      <c r="U14" s="78"/>
      <c r="V14" s="61"/>
      <c r="W14" s="72"/>
    </row>
    <row r="15" spans="1:23">
      <c r="O15" s="63"/>
      <c r="P15" s="61"/>
      <c r="Q15" s="76"/>
      <c r="R15" s="63"/>
      <c r="S15" s="61"/>
      <c r="T15" s="72"/>
      <c r="U15" s="78"/>
      <c r="V15" s="61"/>
      <c r="W15" s="72"/>
    </row>
    <row r="16" spans="1:23" ht="15" thickBot="1">
      <c r="O16" s="73"/>
      <c r="P16" s="74"/>
      <c r="Q16" s="77"/>
      <c r="R16" s="73"/>
      <c r="S16" s="74"/>
      <c r="T16" s="75"/>
      <c r="U16" s="79"/>
      <c r="V16" s="74"/>
      <c r="W16" s="75"/>
    </row>
    <row r="38" spans="10:11">
      <c r="J38" s="1"/>
      <c r="K38" s="1"/>
    </row>
  </sheetData>
  <mergeCells count="3">
    <mergeCell ref="O3:Q3"/>
    <mergeCell ref="R3:T3"/>
    <mergeCell ref="U3:W3"/>
  </mergeCells>
  <dataValidations count="2">
    <dataValidation type="list" allowBlank="1" showInputMessage="1" showErrorMessage="1" sqref="I4">
      <formula1>$B$3:$B$4</formula1>
    </dataValidation>
    <dataValidation type="list" allowBlank="1" showInputMessage="1" showErrorMessage="1" sqref="H4">
      <formula1>$A:$A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6" orientation="landscape" r:id="rId1"/>
  <headerFooter>
    <oddHeader>&amp;C&amp;20&amp;F</oddHeader>
    <oddFooter>&amp;L&amp;BOrica Limited Confidentiel&amp;B&amp;C&amp;D&amp;RPage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M29"/>
  <sheetViews>
    <sheetView showGridLines="0" topLeftCell="C1" workbookViewId="0">
      <selection activeCell="D2" sqref="D2:K2"/>
    </sheetView>
  </sheetViews>
  <sheetFormatPr baseColWidth="10" defaultColWidth="16.109375" defaultRowHeight="14.4"/>
  <cols>
    <col min="1" max="1" width="0" style="3" hidden="1" customWidth="1"/>
    <col min="2" max="2" width="9.21875" style="33" hidden="1" customWidth="1"/>
    <col min="3" max="3" width="16.109375" style="33"/>
    <col min="4" max="4" width="12" style="3" customWidth="1"/>
    <col min="5" max="5" width="17.33203125" style="3" customWidth="1"/>
    <col min="6" max="6" width="9.21875" style="3" customWidth="1"/>
    <col min="7" max="7" width="20.109375" style="3" customWidth="1"/>
    <col min="8" max="8" width="8.77734375" style="3" customWidth="1"/>
    <col min="9" max="9" width="21.88671875" style="3" customWidth="1"/>
    <col min="10" max="10" width="9.44140625" style="3" customWidth="1"/>
    <col min="11" max="11" width="17.77734375" style="3" customWidth="1"/>
    <col min="12" max="12" width="9.88671875" style="33" customWidth="1"/>
    <col min="13" max="13" width="16.109375" style="33"/>
    <col min="14" max="16384" width="16.109375" style="3"/>
  </cols>
  <sheetData>
    <row r="1" spans="1:13" ht="15" thickBot="1"/>
    <row r="2" spans="1:13" ht="26.4" thickBot="1">
      <c r="C2" s="34"/>
      <c r="D2" s="104" t="s">
        <v>6</v>
      </c>
      <c r="E2" s="105"/>
      <c r="F2" s="105"/>
      <c r="G2" s="105"/>
      <c r="H2" s="105"/>
      <c r="I2" s="105"/>
      <c r="J2" s="105"/>
      <c r="K2" s="106"/>
      <c r="L2" s="34"/>
      <c r="M2" s="34"/>
    </row>
    <row r="3" spans="1:13" ht="15" customHeight="1" thickBot="1">
      <c r="B3" s="35"/>
      <c r="C3" s="35"/>
      <c r="D3" s="107" t="s">
        <v>7</v>
      </c>
      <c r="E3" s="103"/>
      <c r="F3" s="103"/>
      <c r="G3" s="103"/>
      <c r="H3" s="103"/>
      <c r="I3" s="103"/>
      <c r="J3" s="103"/>
      <c r="K3" s="108"/>
      <c r="L3" s="35"/>
      <c r="M3" s="35"/>
    </row>
    <row r="4" spans="1:13" ht="63" customHeight="1" thickBot="1">
      <c r="A4" s="57" t="s">
        <v>12</v>
      </c>
      <c r="B4" s="35"/>
      <c r="C4" s="35"/>
      <c r="D4" s="101" t="s">
        <v>8</v>
      </c>
      <c r="E4" s="102"/>
      <c r="F4" s="103" t="s">
        <v>9</v>
      </c>
      <c r="G4" s="103"/>
      <c r="H4" s="109" t="s">
        <v>24</v>
      </c>
      <c r="I4" s="110"/>
      <c r="J4" s="107" t="s">
        <v>15</v>
      </c>
      <c r="K4" s="108"/>
      <c r="L4" s="35"/>
      <c r="M4" s="35"/>
    </row>
    <row r="5" spans="1:13" ht="20.399999999999999" customHeight="1" thickBot="1">
      <c r="A5" s="58">
        <v>999</v>
      </c>
      <c r="D5" s="44" t="s">
        <v>12</v>
      </c>
      <c r="E5" s="45" t="s">
        <v>13</v>
      </c>
      <c r="F5" s="4" t="s">
        <v>12</v>
      </c>
      <c r="G5" s="11" t="s">
        <v>13</v>
      </c>
      <c r="H5" s="40" t="s">
        <v>12</v>
      </c>
      <c r="I5" s="53" t="s">
        <v>13</v>
      </c>
      <c r="J5" s="4" t="s">
        <v>12</v>
      </c>
      <c r="K5" s="14" t="s">
        <v>13</v>
      </c>
    </row>
    <row r="6" spans="1:13" ht="17.399999999999999" customHeight="1">
      <c r="D6" s="46">
        <v>993</v>
      </c>
      <c r="E6" s="47" t="s">
        <v>14</v>
      </c>
      <c r="F6" s="5" t="s">
        <v>34</v>
      </c>
      <c r="G6" s="6"/>
      <c r="H6" s="41">
        <v>6210</v>
      </c>
      <c r="I6" s="54" t="s">
        <v>17</v>
      </c>
      <c r="J6" s="12">
        <v>75</v>
      </c>
      <c r="K6" s="13" t="s">
        <v>11</v>
      </c>
    </row>
    <row r="7" spans="1:13" ht="28.8">
      <c r="D7" s="48">
        <v>998</v>
      </c>
      <c r="E7" s="49" t="s">
        <v>14</v>
      </c>
      <c r="F7" s="7" t="s">
        <v>34</v>
      </c>
      <c r="G7" s="8"/>
      <c r="H7" s="42">
        <v>8032</v>
      </c>
      <c r="I7" s="55" t="s">
        <v>16</v>
      </c>
      <c r="J7" s="7" t="s">
        <v>34</v>
      </c>
      <c r="K7" s="8"/>
    </row>
    <row r="8" spans="1:13">
      <c r="D8" s="48">
        <v>2441</v>
      </c>
      <c r="E8" s="49" t="s">
        <v>10</v>
      </c>
      <c r="F8" s="7" t="s">
        <v>34</v>
      </c>
      <c r="G8" s="8"/>
      <c r="H8" s="42">
        <v>8413</v>
      </c>
      <c r="I8" s="55" t="s">
        <v>18</v>
      </c>
      <c r="J8" s="7" t="s">
        <v>34</v>
      </c>
      <c r="K8" s="8"/>
    </row>
    <row r="9" spans="1:13">
      <c r="D9" s="48">
        <v>3662</v>
      </c>
      <c r="E9" s="49" t="s">
        <v>21</v>
      </c>
      <c r="F9" s="7" t="s">
        <v>34</v>
      </c>
      <c r="G9" s="8"/>
      <c r="H9" s="42">
        <v>5626</v>
      </c>
      <c r="I9" s="55" t="s">
        <v>19</v>
      </c>
      <c r="J9" s="7" t="s">
        <v>34</v>
      </c>
      <c r="K9" s="8"/>
    </row>
    <row r="10" spans="1:13" ht="28.8">
      <c r="D10" s="48">
        <v>5662</v>
      </c>
      <c r="E10" s="49" t="s">
        <v>22</v>
      </c>
      <c r="F10" s="7" t="s">
        <v>34</v>
      </c>
      <c r="G10" s="8"/>
      <c r="H10" s="42">
        <v>8001</v>
      </c>
      <c r="I10" s="55" t="s">
        <v>20</v>
      </c>
      <c r="J10" s="7" t="s">
        <v>34</v>
      </c>
      <c r="K10" s="8"/>
    </row>
    <row r="11" spans="1:13" ht="28.8">
      <c r="D11" s="48">
        <v>8469</v>
      </c>
      <c r="E11" s="49" t="s">
        <v>23</v>
      </c>
      <c r="F11" s="7" t="s">
        <v>34</v>
      </c>
      <c r="G11" s="8"/>
      <c r="H11" s="42">
        <v>2</v>
      </c>
      <c r="I11" s="55" t="s">
        <v>38</v>
      </c>
      <c r="J11" s="7" t="s">
        <v>34</v>
      </c>
      <c r="K11" s="8"/>
    </row>
    <row r="12" spans="1:13">
      <c r="D12" s="48" t="s">
        <v>34</v>
      </c>
      <c r="E12" s="50"/>
      <c r="F12" s="7" t="s">
        <v>34</v>
      </c>
      <c r="G12" s="8"/>
      <c r="H12" s="42" t="s">
        <v>34</v>
      </c>
      <c r="I12" s="55"/>
      <c r="J12" s="7" t="s">
        <v>34</v>
      </c>
      <c r="K12" s="8"/>
    </row>
    <row r="13" spans="1:13">
      <c r="D13" s="48" t="s">
        <v>34</v>
      </c>
      <c r="E13" s="49"/>
      <c r="F13" s="7" t="s">
        <v>34</v>
      </c>
      <c r="G13" s="8"/>
      <c r="H13" s="42" t="s">
        <v>34</v>
      </c>
      <c r="I13" s="55"/>
      <c r="J13" s="7" t="s">
        <v>34</v>
      </c>
      <c r="K13" s="8"/>
    </row>
    <row r="14" spans="1:13">
      <c r="D14" s="48" t="s">
        <v>34</v>
      </c>
      <c r="E14" s="49"/>
      <c r="F14" s="7" t="s">
        <v>34</v>
      </c>
      <c r="G14" s="8"/>
      <c r="H14" s="42" t="s">
        <v>34</v>
      </c>
      <c r="I14" s="55"/>
      <c r="J14" s="7" t="s">
        <v>34</v>
      </c>
      <c r="K14" s="8"/>
    </row>
    <row r="15" spans="1:13">
      <c r="D15" s="48" t="s">
        <v>34</v>
      </c>
      <c r="E15" s="49"/>
      <c r="F15" s="7" t="s">
        <v>34</v>
      </c>
      <c r="G15" s="8"/>
      <c r="H15" s="42" t="s">
        <v>34</v>
      </c>
      <c r="I15" s="55"/>
      <c r="J15" s="7" t="s">
        <v>34</v>
      </c>
      <c r="K15" s="8"/>
    </row>
    <row r="16" spans="1:13">
      <c r="D16" s="48" t="s">
        <v>34</v>
      </c>
      <c r="E16" s="49"/>
      <c r="F16" s="7" t="s">
        <v>34</v>
      </c>
      <c r="G16" s="8"/>
      <c r="H16" s="42" t="s">
        <v>34</v>
      </c>
      <c r="I16" s="55"/>
      <c r="J16" s="7" t="s">
        <v>34</v>
      </c>
      <c r="K16" s="8"/>
    </row>
    <row r="17" spans="4:11">
      <c r="D17" s="48" t="s">
        <v>34</v>
      </c>
      <c r="E17" s="49"/>
      <c r="F17" s="7" t="s">
        <v>34</v>
      </c>
      <c r="G17" s="8"/>
      <c r="H17" s="42" t="s">
        <v>34</v>
      </c>
      <c r="I17" s="55"/>
      <c r="J17" s="7" t="s">
        <v>34</v>
      </c>
      <c r="K17" s="8"/>
    </row>
    <row r="18" spans="4:11">
      <c r="D18" s="48" t="s">
        <v>34</v>
      </c>
      <c r="E18" s="49"/>
      <c r="F18" s="7" t="s">
        <v>34</v>
      </c>
      <c r="G18" s="8"/>
      <c r="H18" s="42" t="s">
        <v>34</v>
      </c>
      <c r="I18" s="55"/>
      <c r="J18" s="7" t="s">
        <v>34</v>
      </c>
      <c r="K18" s="8"/>
    </row>
    <row r="19" spans="4:11">
      <c r="D19" s="48" t="s">
        <v>34</v>
      </c>
      <c r="E19" s="49"/>
      <c r="F19" s="7" t="s">
        <v>34</v>
      </c>
      <c r="G19" s="8"/>
      <c r="H19" s="42" t="s">
        <v>34</v>
      </c>
      <c r="I19" s="55"/>
      <c r="J19" s="7" t="s">
        <v>34</v>
      </c>
      <c r="K19" s="8"/>
    </row>
    <row r="20" spans="4:11">
      <c r="D20" s="48" t="s">
        <v>34</v>
      </c>
      <c r="E20" s="49"/>
      <c r="F20" s="7" t="s">
        <v>34</v>
      </c>
      <c r="G20" s="8"/>
      <c r="H20" s="42" t="s">
        <v>34</v>
      </c>
      <c r="I20" s="55"/>
      <c r="J20" s="7" t="s">
        <v>34</v>
      </c>
      <c r="K20" s="8"/>
    </row>
    <row r="21" spans="4:11">
      <c r="D21" s="48" t="s">
        <v>34</v>
      </c>
      <c r="E21" s="49"/>
      <c r="F21" s="7" t="s">
        <v>34</v>
      </c>
      <c r="G21" s="8"/>
      <c r="H21" s="42" t="s">
        <v>34</v>
      </c>
      <c r="I21" s="55"/>
      <c r="J21" s="7" t="s">
        <v>34</v>
      </c>
      <c r="K21" s="8"/>
    </row>
    <row r="22" spans="4:11">
      <c r="D22" s="48" t="s">
        <v>34</v>
      </c>
      <c r="E22" s="49"/>
      <c r="F22" s="7" t="s">
        <v>34</v>
      </c>
      <c r="G22" s="8"/>
      <c r="H22" s="42" t="s">
        <v>34</v>
      </c>
      <c r="I22" s="55"/>
      <c r="J22" s="7" t="s">
        <v>34</v>
      </c>
      <c r="K22" s="8"/>
    </row>
    <row r="23" spans="4:11">
      <c r="D23" s="48" t="s">
        <v>34</v>
      </c>
      <c r="E23" s="49"/>
      <c r="F23" s="7" t="s">
        <v>34</v>
      </c>
      <c r="G23" s="8"/>
      <c r="H23" s="42" t="s">
        <v>34</v>
      </c>
      <c r="I23" s="55"/>
      <c r="J23" s="7" t="s">
        <v>34</v>
      </c>
      <c r="K23" s="8"/>
    </row>
    <row r="24" spans="4:11">
      <c r="D24" s="48" t="s">
        <v>34</v>
      </c>
      <c r="E24" s="49"/>
      <c r="F24" s="7" t="s">
        <v>34</v>
      </c>
      <c r="G24" s="8"/>
      <c r="H24" s="42" t="s">
        <v>34</v>
      </c>
      <c r="I24" s="55"/>
      <c r="J24" s="7" t="s">
        <v>34</v>
      </c>
      <c r="K24" s="8"/>
    </row>
    <row r="25" spans="4:11">
      <c r="D25" s="48" t="s">
        <v>34</v>
      </c>
      <c r="E25" s="49"/>
      <c r="F25" s="7" t="s">
        <v>34</v>
      </c>
      <c r="G25" s="8"/>
      <c r="H25" s="42" t="s">
        <v>34</v>
      </c>
      <c r="I25" s="55"/>
      <c r="J25" s="7" t="s">
        <v>34</v>
      </c>
      <c r="K25" s="8"/>
    </row>
    <row r="26" spans="4:11">
      <c r="D26" s="48" t="s">
        <v>34</v>
      </c>
      <c r="E26" s="49"/>
      <c r="F26" s="7" t="s">
        <v>34</v>
      </c>
      <c r="G26" s="8"/>
      <c r="H26" s="42" t="s">
        <v>34</v>
      </c>
      <c r="I26" s="55"/>
      <c r="J26" s="7" t="s">
        <v>34</v>
      </c>
      <c r="K26" s="8"/>
    </row>
    <row r="27" spans="4:11">
      <c r="D27" s="48" t="s">
        <v>34</v>
      </c>
      <c r="E27" s="49"/>
      <c r="F27" s="7" t="s">
        <v>34</v>
      </c>
      <c r="G27" s="8"/>
      <c r="H27" s="42" t="s">
        <v>34</v>
      </c>
      <c r="I27" s="55"/>
      <c r="J27" s="7" t="s">
        <v>34</v>
      </c>
      <c r="K27" s="8"/>
    </row>
    <row r="28" spans="4:11">
      <c r="D28" s="48" t="s">
        <v>34</v>
      </c>
      <c r="E28" s="49"/>
      <c r="F28" s="7" t="s">
        <v>34</v>
      </c>
      <c r="G28" s="8"/>
      <c r="H28" s="42" t="s">
        <v>34</v>
      </c>
      <c r="I28" s="55"/>
      <c r="J28" s="7" t="s">
        <v>34</v>
      </c>
      <c r="K28" s="8"/>
    </row>
    <row r="29" spans="4:11" ht="15" thickBot="1">
      <c r="D29" s="51" t="s">
        <v>34</v>
      </c>
      <c r="E29" s="52"/>
      <c r="F29" s="9" t="s">
        <v>34</v>
      </c>
      <c r="G29" s="10"/>
      <c r="H29" s="43" t="s">
        <v>34</v>
      </c>
      <c r="I29" s="56"/>
      <c r="J29" s="9" t="s">
        <v>34</v>
      </c>
      <c r="K29" s="10"/>
    </row>
  </sheetData>
  <mergeCells count="6">
    <mergeCell ref="D4:E4"/>
    <mergeCell ref="F4:G4"/>
    <mergeCell ref="D2:K2"/>
    <mergeCell ref="J4:K4"/>
    <mergeCell ref="H4:I4"/>
    <mergeCell ref="D3:K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L150"/>
  <sheetViews>
    <sheetView showGridLines="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B16" sqref="B16"/>
    </sheetView>
  </sheetViews>
  <sheetFormatPr baseColWidth="10" defaultRowHeight="14.4"/>
  <cols>
    <col min="1" max="1" width="22.44140625" style="1" customWidth="1"/>
    <col min="2" max="2" width="14.5546875" style="1" bestFit="1" customWidth="1"/>
    <col min="3" max="3" width="11.21875" style="1" bestFit="1" customWidth="1"/>
    <col min="4" max="4" width="12.6640625" style="1" bestFit="1" customWidth="1"/>
    <col min="5" max="5" width="15" style="1" bestFit="1" customWidth="1"/>
    <col min="6" max="6" width="15" style="1" customWidth="1"/>
    <col min="7" max="7" width="8.21875" style="1" bestFit="1" customWidth="1"/>
    <col min="8" max="8" width="23.77734375" style="1" customWidth="1"/>
    <col min="9" max="9" width="14.5546875" style="1" bestFit="1" customWidth="1"/>
    <col min="10" max="10" width="11.21875" style="1" bestFit="1" customWidth="1"/>
    <col min="11" max="11" width="12.6640625" style="1" bestFit="1" customWidth="1"/>
    <col min="12" max="12" width="15" style="1" bestFit="1" customWidth="1"/>
    <col min="13" max="16384" width="11.5546875" style="1"/>
  </cols>
  <sheetData>
    <row r="1" spans="1:12" ht="18.600000000000001" thickBot="1">
      <c r="A1" s="59" t="s">
        <v>4</v>
      </c>
      <c r="B1" s="60" t="s">
        <v>3</v>
      </c>
      <c r="H1" s="59" t="s">
        <v>4</v>
      </c>
      <c r="I1" s="60" t="str">
        <f>B1</f>
        <v>13-09-2012</v>
      </c>
    </row>
    <row r="2" spans="1:12">
      <c r="A2" s="31" t="s">
        <v>35</v>
      </c>
      <c r="B2" s="32" t="s">
        <v>4</v>
      </c>
      <c r="H2" s="21" t="s">
        <v>35</v>
      </c>
      <c r="I2" s="22" t="s">
        <v>5</v>
      </c>
    </row>
    <row r="3" spans="1:12" ht="15" thickBot="1">
      <c r="A3" s="23" t="s">
        <v>36</v>
      </c>
      <c r="B3" s="38">
        <v>60</v>
      </c>
      <c r="H3" s="23" t="s">
        <v>36</v>
      </c>
      <c r="I3" s="38">
        <v>0</v>
      </c>
    </row>
    <row r="4" spans="1:12" hidden="1">
      <c r="B4" s="15"/>
      <c r="H4" s="15"/>
    </row>
    <row r="5" spans="1:12" hidden="1">
      <c r="B5" s="15"/>
      <c r="H5" s="15"/>
    </row>
    <row r="6" spans="1:12" ht="15" thickBot="1">
      <c r="B6" s="29"/>
      <c r="H6" s="15"/>
    </row>
    <row r="7" spans="1:12" ht="43.8" thickBot="1">
      <c r="A7" s="17" t="s">
        <v>37</v>
      </c>
      <c r="B7" s="39">
        <v>0</v>
      </c>
      <c r="H7" s="17" t="s">
        <v>37</v>
      </c>
      <c r="I7" s="39">
        <v>0</v>
      </c>
    </row>
    <row r="8" spans="1:12" ht="28.8" hidden="1">
      <c r="A8" s="3" t="s">
        <v>29</v>
      </c>
      <c r="B8" s="16">
        <f>DSUM($A$15:$B$152,$B$15,'Correspondance Code'!D$5:D$29)</f>
        <v>291.31</v>
      </c>
      <c r="H8" s="3" t="s">
        <v>29</v>
      </c>
      <c r="I8" s="16">
        <f>DSUM($H$15:$I$152,$I$15,'Correspondance Code'!D$5:D$29)</f>
        <v>70.31</v>
      </c>
    </row>
    <row r="9" spans="1:12" ht="43.2" hidden="1">
      <c r="A9" s="3" t="s">
        <v>32</v>
      </c>
      <c r="B9" s="16">
        <f>DSUM($A$15:$B$152,$B$15,'Correspondance Code'!F$5:F$29)</f>
        <v>0</v>
      </c>
      <c r="H9" s="3" t="s">
        <v>32</v>
      </c>
      <c r="I9" s="16">
        <f>DSUM($H$15:$I$152,$I$15,'Correspondance Code'!F$5:F$29)</f>
        <v>0</v>
      </c>
    </row>
    <row r="10" spans="1:12" ht="28.8" hidden="1">
      <c r="A10" s="3" t="s">
        <v>33</v>
      </c>
      <c r="B10" s="16">
        <f>DSUM($A$15:$B$152,$B$15,'Correspondance Code'!H$5:H$29)</f>
        <v>10.710999999999999</v>
      </c>
      <c r="H10" s="3" t="s">
        <v>33</v>
      </c>
      <c r="I10" s="16">
        <f>DSUM($H$15:$I$152,$I$15,'Correspondance Code'!H$5:H$29)</f>
        <v>50.54</v>
      </c>
    </row>
    <row r="11" spans="1:12" hidden="1">
      <c r="A11" s="3" t="s">
        <v>30</v>
      </c>
      <c r="B11" s="16">
        <f>DSUM($A$15:$B$152,$B$15,'Correspondance Code'!J$5:J$29)</f>
        <v>53.82</v>
      </c>
      <c r="H11" s="3" t="s">
        <v>30</v>
      </c>
      <c r="I11" s="16">
        <f>DSUM($H$15:$I$152,$I$15,'Correspondance Code'!J$5:J$29)</f>
        <v>1.72</v>
      </c>
    </row>
    <row r="12" spans="1:12" hidden="1">
      <c r="A12" s="3" t="s">
        <v>39</v>
      </c>
      <c r="B12" s="16">
        <f>DSUM($A$15:$B$152,$B$15,'Correspondance Code'!$A$4:$A$5)</f>
        <v>340.9</v>
      </c>
      <c r="H12" s="3" t="s">
        <v>39</v>
      </c>
      <c r="I12" s="16">
        <f>DSUM($H$15:$I$152,$I$15,'Correspondance Code'!$A$4:$A$5)</f>
        <v>484.87</v>
      </c>
    </row>
    <row r="13" spans="1:12" hidden="1">
      <c r="A13" s="3"/>
      <c r="B13" s="15"/>
      <c r="H13" s="15"/>
    </row>
    <row r="14" spans="1:12" ht="15" thickBot="1"/>
    <row r="15" spans="1:12" ht="15" thickBot="1">
      <c r="A15" s="24" t="s">
        <v>12</v>
      </c>
      <c r="B15" s="30" t="s">
        <v>1</v>
      </c>
      <c r="C15" s="30" t="s">
        <v>0</v>
      </c>
      <c r="D15" s="30" t="s">
        <v>2</v>
      </c>
      <c r="E15" s="25" t="s">
        <v>31</v>
      </c>
      <c r="F15" s="33"/>
      <c r="H15" s="24" t="s">
        <v>12</v>
      </c>
      <c r="I15" s="30" t="s">
        <v>1</v>
      </c>
      <c r="J15" s="30" t="s">
        <v>0</v>
      </c>
      <c r="K15" s="30" t="s">
        <v>2</v>
      </c>
      <c r="L15" s="25" t="s">
        <v>31</v>
      </c>
    </row>
    <row r="16" spans="1:12">
      <c r="A16" s="1">
        <v>1</v>
      </c>
      <c r="B16" s="16">
        <v>1.0900000000000001</v>
      </c>
      <c r="C16" s="2">
        <f>B16/$D$16</f>
        <v>1.4931506849315069E-3</v>
      </c>
      <c r="D16" s="16">
        <v>730</v>
      </c>
      <c r="E16" s="16">
        <f>D16-B3</f>
        <v>670</v>
      </c>
      <c r="F16" s="16"/>
      <c r="H16" s="1">
        <v>1</v>
      </c>
      <c r="I16" s="16">
        <v>0.11</v>
      </c>
      <c r="J16" s="2">
        <f>I16/$K$16</f>
        <v>1.6810832289024054E-4</v>
      </c>
      <c r="K16" s="16">
        <v>654.34</v>
      </c>
      <c r="L16" s="16">
        <f>K16-I3</f>
        <v>654.34</v>
      </c>
    </row>
    <row r="17" spans="1:10">
      <c r="A17" s="1">
        <v>2</v>
      </c>
      <c r="B17" s="16">
        <v>0.05</v>
      </c>
      <c r="C17" s="2">
        <f t="shared" ref="C17:C80" si="0">B17/$D$16</f>
        <v>6.8493150684931516E-5</v>
      </c>
      <c r="H17" s="1">
        <v>2</v>
      </c>
      <c r="I17" s="16">
        <v>25.07</v>
      </c>
      <c r="J17" s="2">
        <f t="shared" ref="J17:J80" si="1">I17/$K$16</f>
        <v>3.8313415044166639E-2</v>
      </c>
    </row>
    <row r="18" spans="1:10">
      <c r="A18" s="1">
        <v>50</v>
      </c>
      <c r="B18" s="16">
        <v>0.03</v>
      </c>
      <c r="C18" s="2">
        <f t="shared" si="0"/>
        <v>4.1095890410958905E-5</v>
      </c>
      <c r="H18" s="1">
        <v>61</v>
      </c>
      <c r="I18" s="16">
        <v>5.88</v>
      </c>
      <c r="J18" s="2">
        <f t="shared" si="1"/>
        <v>8.9861539872237665E-3</v>
      </c>
    </row>
    <row r="19" spans="1:10">
      <c r="A19" s="1">
        <v>61</v>
      </c>
      <c r="B19" s="16">
        <v>1.64</v>
      </c>
      <c r="C19" s="2">
        <f t="shared" si="0"/>
        <v>2.2465753424657535E-3</v>
      </c>
      <c r="H19" s="1">
        <v>62</v>
      </c>
      <c r="I19" s="16">
        <v>0.85</v>
      </c>
      <c r="J19" s="2">
        <f t="shared" si="1"/>
        <v>1.2990188586973132E-3</v>
      </c>
    </row>
    <row r="20" spans="1:10">
      <c r="A20" s="1">
        <v>71</v>
      </c>
      <c r="B20" s="16">
        <v>2.66</v>
      </c>
      <c r="C20" s="2">
        <f t="shared" si="0"/>
        <v>3.6438356164383563E-3</v>
      </c>
      <c r="H20" s="1">
        <v>63</v>
      </c>
      <c r="I20" s="16">
        <v>1.21</v>
      </c>
      <c r="J20" s="2">
        <f t="shared" si="1"/>
        <v>1.8491915517926459E-3</v>
      </c>
    </row>
    <row r="21" spans="1:10">
      <c r="A21" s="1">
        <v>72</v>
      </c>
      <c r="B21" s="16">
        <v>1.5</v>
      </c>
      <c r="C21" s="2">
        <f t="shared" si="0"/>
        <v>2.054794520547945E-3</v>
      </c>
      <c r="H21" s="1">
        <v>73</v>
      </c>
      <c r="I21" s="16">
        <v>2.74</v>
      </c>
      <c r="J21" s="2">
        <f t="shared" si="1"/>
        <v>4.1874254974478102E-3</v>
      </c>
    </row>
    <row r="22" spans="1:10">
      <c r="A22" s="1">
        <v>75</v>
      </c>
      <c r="B22" s="16">
        <v>53.82</v>
      </c>
      <c r="C22" s="2">
        <f t="shared" si="0"/>
        <v>7.372602739726028E-2</v>
      </c>
      <c r="H22" s="1">
        <v>75</v>
      </c>
      <c r="I22" s="16">
        <v>1.72</v>
      </c>
      <c r="J22" s="2">
        <f t="shared" si="1"/>
        <v>2.628602867011034E-3</v>
      </c>
    </row>
    <row r="23" spans="1:10">
      <c r="A23" s="1">
        <v>993</v>
      </c>
      <c r="B23" s="16">
        <v>254.43</v>
      </c>
      <c r="C23" s="2">
        <f t="shared" si="0"/>
        <v>0.34853424657534249</v>
      </c>
      <c r="H23" s="1">
        <v>993</v>
      </c>
      <c r="I23" s="16">
        <v>38.17</v>
      </c>
      <c r="J23" s="2">
        <f t="shared" si="1"/>
        <v>5.833358804291347E-2</v>
      </c>
    </row>
    <row r="24" spans="1:10">
      <c r="A24" s="1">
        <v>998</v>
      </c>
      <c r="B24" s="16">
        <v>2.68</v>
      </c>
      <c r="C24" s="2">
        <f t="shared" si="0"/>
        <v>3.671232876712329E-3</v>
      </c>
      <c r="H24" s="1">
        <v>996</v>
      </c>
      <c r="I24" s="16">
        <v>0.25</v>
      </c>
      <c r="J24" s="2">
        <f t="shared" si="1"/>
        <v>3.8206437020509216E-4</v>
      </c>
    </row>
    <row r="25" spans="1:10">
      <c r="A25" s="1">
        <v>999</v>
      </c>
      <c r="B25" s="16">
        <v>340.9</v>
      </c>
      <c r="C25" s="2">
        <f t="shared" si="0"/>
        <v>0.46698630136986297</v>
      </c>
      <c r="H25" s="1">
        <v>997</v>
      </c>
      <c r="I25" s="16">
        <v>7.0000000000000007E-2</v>
      </c>
      <c r="J25" s="2">
        <f t="shared" si="1"/>
        <v>1.0697802365742581E-4</v>
      </c>
    </row>
    <row r="26" spans="1:10">
      <c r="A26" s="1">
        <v>2002</v>
      </c>
      <c r="B26" s="16">
        <v>0.12</v>
      </c>
      <c r="C26" s="2">
        <f t="shared" si="0"/>
        <v>1.6438356164383562E-4</v>
      </c>
      <c r="H26" s="1">
        <v>998</v>
      </c>
      <c r="I26" s="16">
        <v>1.41</v>
      </c>
      <c r="J26" s="2">
        <f t="shared" si="1"/>
        <v>2.1548430479567194E-3</v>
      </c>
    </row>
    <row r="27" spans="1:10">
      <c r="A27" s="1">
        <v>2012</v>
      </c>
      <c r="B27" s="16">
        <v>0.04</v>
      </c>
      <c r="C27" s="2">
        <f t="shared" si="0"/>
        <v>5.4794520547945207E-5</v>
      </c>
      <c r="H27" s="1">
        <v>999</v>
      </c>
      <c r="I27" s="16">
        <v>484.87</v>
      </c>
      <c r="J27" s="2">
        <f t="shared" si="1"/>
        <v>0.74100620472537215</v>
      </c>
    </row>
    <row r="28" spans="1:10">
      <c r="A28" s="1">
        <v>2402</v>
      </c>
      <c r="B28" s="16">
        <v>0.03</v>
      </c>
      <c r="C28" s="2">
        <f t="shared" si="0"/>
        <v>4.1095890410958905E-5</v>
      </c>
      <c r="H28" s="1">
        <v>2021</v>
      </c>
      <c r="I28" s="16">
        <v>0.05</v>
      </c>
      <c r="J28" s="2">
        <f t="shared" si="1"/>
        <v>7.6412874041018435E-5</v>
      </c>
    </row>
    <row r="29" spans="1:10">
      <c r="A29" s="1">
        <v>2407</v>
      </c>
      <c r="B29" s="16">
        <v>0.28000000000000003</v>
      </c>
      <c r="C29" s="2">
        <f t="shared" si="0"/>
        <v>3.8356164383561648E-4</v>
      </c>
      <c r="H29" s="1">
        <v>2033</v>
      </c>
      <c r="I29" s="16">
        <v>0.01</v>
      </c>
      <c r="J29" s="2">
        <f t="shared" si="1"/>
        <v>1.5282574808203687E-5</v>
      </c>
    </row>
    <row r="30" spans="1:10">
      <c r="A30" s="1">
        <v>2410</v>
      </c>
      <c r="B30" s="16">
        <v>0.03</v>
      </c>
      <c r="C30" s="2">
        <f t="shared" si="0"/>
        <v>4.1095890410958905E-5</v>
      </c>
      <c r="H30" s="1">
        <v>2424</v>
      </c>
      <c r="I30" s="16">
        <v>0.33</v>
      </c>
      <c r="J30" s="2">
        <f t="shared" si="1"/>
        <v>5.0432496867072166E-4</v>
      </c>
    </row>
    <row r="31" spans="1:10">
      <c r="A31" s="1">
        <v>2424</v>
      </c>
      <c r="B31" s="16">
        <v>0.28000000000000003</v>
      </c>
      <c r="C31" s="2">
        <f t="shared" si="0"/>
        <v>3.8356164383561648E-4</v>
      </c>
      <c r="H31" s="1">
        <v>2440</v>
      </c>
      <c r="I31" s="16">
        <v>0.09</v>
      </c>
      <c r="J31" s="2">
        <f t="shared" si="1"/>
        <v>1.3754317327383317E-4</v>
      </c>
    </row>
    <row r="32" spans="1:10">
      <c r="A32" s="1">
        <v>2440</v>
      </c>
      <c r="B32" s="16">
        <v>0.3</v>
      </c>
      <c r="C32" s="2">
        <f t="shared" si="0"/>
        <v>4.1095890410958901E-4</v>
      </c>
      <c r="H32" s="1">
        <v>2441</v>
      </c>
      <c r="I32" s="16">
        <v>22.94</v>
      </c>
      <c r="J32" s="2">
        <f t="shared" si="1"/>
        <v>3.5058226610019255E-2</v>
      </c>
    </row>
    <row r="33" spans="1:10">
      <c r="A33" s="1">
        <v>2441</v>
      </c>
      <c r="B33" s="16">
        <v>27.58</v>
      </c>
      <c r="C33" s="2">
        <f t="shared" si="0"/>
        <v>3.7780821917808217E-2</v>
      </c>
      <c r="H33" s="1">
        <v>2444</v>
      </c>
      <c r="I33" s="16">
        <v>0.66</v>
      </c>
      <c r="J33" s="2">
        <f t="shared" si="1"/>
        <v>1.0086499373414433E-3</v>
      </c>
    </row>
    <row r="34" spans="1:10">
      <c r="A34" s="1">
        <v>2460</v>
      </c>
      <c r="B34" s="16">
        <v>0.05</v>
      </c>
      <c r="C34" s="2">
        <f t="shared" si="0"/>
        <v>6.8493150684931516E-5</v>
      </c>
      <c r="H34" s="1">
        <v>2460</v>
      </c>
      <c r="I34" s="16">
        <v>0.01</v>
      </c>
      <c r="J34" s="2">
        <f t="shared" si="1"/>
        <v>1.5282574808203687E-5</v>
      </c>
    </row>
    <row r="35" spans="1:10">
      <c r="A35" s="1">
        <v>2461</v>
      </c>
      <c r="B35" s="16">
        <v>0.01</v>
      </c>
      <c r="C35" s="2">
        <f t="shared" si="0"/>
        <v>1.3698630136986302E-5</v>
      </c>
      <c r="H35" s="1">
        <v>2461</v>
      </c>
      <c r="I35" s="16">
        <v>0.01</v>
      </c>
      <c r="J35" s="2">
        <f t="shared" si="1"/>
        <v>1.5282574808203687E-5</v>
      </c>
    </row>
    <row r="36" spans="1:10">
      <c r="A36" s="1">
        <v>3402</v>
      </c>
      <c r="B36" s="16">
        <v>0.03</v>
      </c>
      <c r="C36" s="2">
        <f t="shared" si="0"/>
        <v>4.1095890410958905E-5</v>
      </c>
      <c r="H36" s="1">
        <v>3600</v>
      </c>
      <c r="I36" s="16">
        <v>0.01</v>
      </c>
      <c r="J36" s="2">
        <f t="shared" si="1"/>
        <v>1.5282574808203687E-5</v>
      </c>
    </row>
    <row r="37" spans="1:10">
      <c r="A37" s="1">
        <v>3617</v>
      </c>
      <c r="B37" s="16">
        <v>0.3</v>
      </c>
      <c r="C37" s="2">
        <f t="shared" si="0"/>
        <v>4.1095890410958901E-4</v>
      </c>
      <c r="H37" s="1">
        <v>3609</v>
      </c>
      <c r="I37" s="16">
        <v>0.08</v>
      </c>
      <c r="J37" s="2">
        <f t="shared" si="1"/>
        <v>1.222605984656295E-4</v>
      </c>
    </row>
    <row r="38" spans="1:10">
      <c r="A38" s="1">
        <v>3662</v>
      </c>
      <c r="B38" s="16">
        <v>6.47</v>
      </c>
      <c r="C38" s="2">
        <f t="shared" si="0"/>
        <v>8.8630136986301358E-3</v>
      </c>
      <c r="H38" s="1">
        <v>3614</v>
      </c>
      <c r="I38" s="16">
        <v>0.56999999999999995</v>
      </c>
      <c r="J38" s="2">
        <f t="shared" si="1"/>
        <v>8.7110676406761004E-4</v>
      </c>
    </row>
    <row r="39" spans="1:10">
      <c r="A39" s="1">
        <v>4501</v>
      </c>
      <c r="B39" s="16">
        <v>1.93</v>
      </c>
      <c r="C39" s="2">
        <f t="shared" si="0"/>
        <v>2.6438356164383563E-3</v>
      </c>
      <c r="H39" s="1">
        <v>3634</v>
      </c>
      <c r="I39" s="16">
        <v>0.52</v>
      </c>
      <c r="J39" s="2">
        <f t="shared" si="1"/>
        <v>7.9469389002659167E-4</v>
      </c>
    </row>
    <row r="40" spans="1:10">
      <c r="A40" s="1">
        <v>4801</v>
      </c>
      <c r="B40" s="16">
        <v>0.08</v>
      </c>
      <c r="C40" s="2">
        <f t="shared" si="0"/>
        <v>1.0958904109589041E-4</v>
      </c>
      <c r="H40" s="1">
        <v>3662</v>
      </c>
      <c r="I40" s="16">
        <v>7.79</v>
      </c>
      <c r="J40" s="2">
        <f t="shared" si="1"/>
        <v>1.1905125775590671E-2</v>
      </c>
    </row>
    <row r="41" spans="1:10">
      <c r="A41" s="1">
        <v>4802</v>
      </c>
      <c r="B41" s="16">
        <v>0.03</v>
      </c>
      <c r="C41" s="2">
        <f t="shared" si="0"/>
        <v>4.1095890410958905E-5</v>
      </c>
      <c r="H41" s="1">
        <v>5600</v>
      </c>
      <c r="I41" s="16">
        <v>0.01</v>
      </c>
      <c r="J41" s="2">
        <f t="shared" si="1"/>
        <v>1.5282574808203687E-5</v>
      </c>
    </row>
    <row r="42" spans="1:10">
      <c r="A42" s="1">
        <v>4812</v>
      </c>
      <c r="B42" s="16">
        <v>0.03</v>
      </c>
      <c r="C42" s="2">
        <f t="shared" si="0"/>
        <v>4.1095890410958905E-5</v>
      </c>
      <c r="H42" s="1">
        <v>5626</v>
      </c>
      <c r="I42" s="16">
        <v>7.9</v>
      </c>
      <c r="J42" s="2">
        <f t="shared" si="1"/>
        <v>1.2073234098480911E-2</v>
      </c>
    </row>
    <row r="43" spans="1:10">
      <c r="A43" s="1">
        <v>4832</v>
      </c>
      <c r="B43" s="16">
        <v>1.7</v>
      </c>
      <c r="C43" s="2">
        <f t="shared" si="0"/>
        <v>2.3287671232876711E-3</v>
      </c>
      <c r="H43" s="1">
        <v>2662</v>
      </c>
      <c r="I43" s="16">
        <v>10.88</v>
      </c>
      <c r="J43" s="2">
        <f t="shared" si="1"/>
        <v>1.6627441391325611E-2</v>
      </c>
    </row>
    <row r="44" spans="1:10">
      <c r="A44" s="1">
        <v>5604</v>
      </c>
      <c r="B44" s="16">
        <v>0.6</v>
      </c>
      <c r="C44" s="2">
        <f t="shared" si="0"/>
        <v>8.2191780821917802E-4</v>
      </c>
      <c r="H44" s="1">
        <v>5671</v>
      </c>
      <c r="I44" s="16">
        <v>0.1</v>
      </c>
      <c r="J44" s="2">
        <f t="shared" si="1"/>
        <v>1.5282574808203687E-4</v>
      </c>
    </row>
    <row r="45" spans="1:10">
      <c r="A45" s="1">
        <v>5614</v>
      </c>
      <c r="B45" s="16">
        <v>1.89</v>
      </c>
      <c r="C45" s="2">
        <f t="shared" si="0"/>
        <v>2.5890410958904109E-3</v>
      </c>
      <c r="H45" s="1">
        <v>7510</v>
      </c>
      <c r="I45" s="16">
        <v>3.14</v>
      </c>
      <c r="J45" s="2">
        <f t="shared" si="1"/>
        <v>4.7987284897759571E-3</v>
      </c>
    </row>
    <row r="46" spans="1:10">
      <c r="A46" s="1">
        <v>5626</v>
      </c>
      <c r="B46" s="16">
        <v>0.28000000000000003</v>
      </c>
      <c r="C46" s="2">
        <f t="shared" si="0"/>
        <v>3.8356164383561648E-4</v>
      </c>
      <c r="H46" s="1">
        <v>4600</v>
      </c>
      <c r="I46" s="16">
        <v>15.05</v>
      </c>
      <c r="J46" s="2">
        <f t="shared" si="1"/>
        <v>2.3000275086346549E-2</v>
      </c>
    </row>
    <row r="47" spans="1:10">
      <c r="A47" s="1">
        <v>6208</v>
      </c>
      <c r="B47" s="16">
        <v>0.01</v>
      </c>
      <c r="C47" s="2">
        <f t="shared" si="0"/>
        <v>1.3698630136986302E-5</v>
      </c>
      <c r="H47" s="1">
        <v>7610</v>
      </c>
      <c r="I47" s="16">
        <v>0.68</v>
      </c>
      <c r="J47" s="2">
        <f t="shared" si="1"/>
        <v>1.0392150869578507E-3</v>
      </c>
    </row>
    <row r="48" spans="1:10">
      <c r="A48" s="1">
        <v>6210</v>
      </c>
      <c r="B48" s="16">
        <v>0.99099999999999999</v>
      </c>
      <c r="C48" s="2">
        <f t="shared" si="0"/>
        <v>1.3575342465753425E-3</v>
      </c>
      <c r="H48" s="1">
        <v>8001</v>
      </c>
      <c r="I48" s="16">
        <v>16.190000000000001</v>
      </c>
      <c r="J48" s="2">
        <f t="shared" si="1"/>
        <v>2.4742488614481768E-2</v>
      </c>
    </row>
    <row r="49" spans="1:10">
      <c r="A49" s="1">
        <v>6414</v>
      </c>
      <c r="B49" s="16">
        <v>1.41</v>
      </c>
      <c r="C49" s="2">
        <f t="shared" si="0"/>
        <v>1.9315068493150683E-3</v>
      </c>
      <c r="H49" s="1">
        <v>8413</v>
      </c>
      <c r="I49" s="16">
        <v>1.38</v>
      </c>
      <c r="J49" s="2">
        <f t="shared" si="1"/>
        <v>2.1089953235321084E-3</v>
      </c>
    </row>
    <row r="50" spans="1:10">
      <c r="A50" s="1">
        <v>6802</v>
      </c>
      <c r="B50" s="16">
        <v>0.09</v>
      </c>
      <c r="C50" s="2">
        <f t="shared" si="0"/>
        <v>1.2328767123287671E-4</v>
      </c>
      <c r="H50" s="1">
        <v>8415</v>
      </c>
      <c r="I50" s="16">
        <v>1.1399999999999999</v>
      </c>
      <c r="J50" s="2">
        <f t="shared" si="1"/>
        <v>1.7422135281352201E-3</v>
      </c>
    </row>
    <row r="51" spans="1:10">
      <c r="A51" s="1">
        <v>7210</v>
      </c>
      <c r="B51" s="16">
        <v>4.55</v>
      </c>
      <c r="C51" s="2">
        <f t="shared" si="0"/>
        <v>6.2328767123287672E-3</v>
      </c>
      <c r="H51" s="1">
        <v>8436</v>
      </c>
      <c r="I51" s="16">
        <v>0.06</v>
      </c>
      <c r="J51" s="2">
        <f t="shared" si="1"/>
        <v>9.1695448849222108E-5</v>
      </c>
    </row>
    <row r="52" spans="1:10">
      <c r="A52" s="1">
        <v>7500</v>
      </c>
      <c r="B52" s="16">
        <v>0.66</v>
      </c>
      <c r="C52" s="2">
        <f t="shared" si="0"/>
        <v>9.041095890410959E-4</v>
      </c>
      <c r="H52" s="1">
        <v>8472</v>
      </c>
      <c r="I52" s="16">
        <v>1.51</v>
      </c>
      <c r="J52" s="2">
        <f t="shared" si="1"/>
        <v>2.3076687960387563E-3</v>
      </c>
    </row>
    <row r="53" spans="1:10">
      <c r="A53" s="1">
        <v>7510</v>
      </c>
      <c r="B53" s="16">
        <v>0.43</v>
      </c>
      <c r="C53" s="2">
        <f t="shared" si="0"/>
        <v>5.8904109589041095E-4</v>
      </c>
      <c r="H53" s="1">
        <v>8473</v>
      </c>
      <c r="I53" s="16">
        <v>0.91</v>
      </c>
      <c r="J53" s="2">
        <f t="shared" si="1"/>
        <v>1.3907143075465355E-3</v>
      </c>
    </row>
    <row r="54" spans="1:10">
      <c r="A54" s="1">
        <v>8011</v>
      </c>
      <c r="B54" s="16">
        <v>0.75</v>
      </c>
      <c r="C54" s="2">
        <f t="shared" si="0"/>
        <v>1.0273972602739725E-3</v>
      </c>
      <c r="J54" s="2">
        <f t="shared" si="1"/>
        <v>0</v>
      </c>
    </row>
    <row r="55" spans="1:10">
      <c r="A55" s="1">
        <v>8032</v>
      </c>
      <c r="B55" s="16">
        <v>6.59</v>
      </c>
      <c r="C55" s="2">
        <f t="shared" si="0"/>
        <v>9.027397260273972E-3</v>
      </c>
      <c r="J55" s="2">
        <f t="shared" si="1"/>
        <v>0</v>
      </c>
    </row>
    <row r="56" spans="1:10">
      <c r="A56" s="1">
        <v>8413</v>
      </c>
      <c r="B56" s="16">
        <v>2.8</v>
      </c>
      <c r="C56" s="2">
        <f t="shared" si="0"/>
        <v>3.8356164383561643E-3</v>
      </c>
      <c r="J56" s="2">
        <f t="shared" si="1"/>
        <v>0</v>
      </c>
    </row>
    <row r="57" spans="1:10">
      <c r="A57" s="1">
        <v>8414</v>
      </c>
      <c r="B57" s="16">
        <v>0.57999999999999996</v>
      </c>
      <c r="C57" s="2">
        <f t="shared" si="0"/>
        <v>7.9452054794520543E-4</v>
      </c>
      <c r="J57" s="2">
        <f t="shared" si="1"/>
        <v>0</v>
      </c>
    </row>
    <row r="58" spans="1:10">
      <c r="A58" s="1">
        <v>8415</v>
      </c>
      <c r="B58" s="16">
        <v>1.26</v>
      </c>
      <c r="C58" s="2">
        <f t="shared" si="0"/>
        <v>1.7260273972602739E-3</v>
      </c>
      <c r="J58" s="2">
        <f t="shared" si="1"/>
        <v>0</v>
      </c>
    </row>
    <row r="59" spans="1:10">
      <c r="A59" s="1">
        <v>8469</v>
      </c>
      <c r="B59" s="16">
        <v>0.15</v>
      </c>
      <c r="C59" s="2">
        <f t="shared" si="0"/>
        <v>2.0547945205479451E-4</v>
      </c>
      <c r="J59" s="2">
        <f t="shared" si="1"/>
        <v>0</v>
      </c>
    </row>
    <row r="60" spans="1:10">
      <c r="C60" s="2">
        <f t="shared" si="0"/>
        <v>0</v>
      </c>
      <c r="J60" s="2">
        <f t="shared" si="1"/>
        <v>0</v>
      </c>
    </row>
    <row r="61" spans="1:10">
      <c r="C61" s="2">
        <f t="shared" si="0"/>
        <v>0</v>
      </c>
      <c r="J61" s="2">
        <f t="shared" si="1"/>
        <v>0</v>
      </c>
    </row>
    <row r="62" spans="1:10">
      <c r="C62" s="2">
        <f t="shared" si="0"/>
        <v>0</v>
      </c>
      <c r="J62" s="2">
        <f t="shared" si="1"/>
        <v>0</v>
      </c>
    </row>
    <row r="63" spans="1:10">
      <c r="C63" s="2">
        <f t="shared" si="0"/>
        <v>0</v>
      </c>
      <c r="J63" s="2">
        <f t="shared" si="1"/>
        <v>0</v>
      </c>
    </row>
    <row r="64" spans="1:10">
      <c r="C64" s="2">
        <f t="shared" si="0"/>
        <v>0</v>
      </c>
      <c r="J64" s="2">
        <f t="shared" si="1"/>
        <v>0</v>
      </c>
    </row>
    <row r="65" spans="3:10">
      <c r="C65" s="2">
        <f t="shared" si="0"/>
        <v>0</v>
      </c>
      <c r="J65" s="2">
        <f t="shared" si="1"/>
        <v>0</v>
      </c>
    </row>
    <row r="66" spans="3:10">
      <c r="C66" s="2">
        <f t="shared" si="0"/>
        <v>0</v>
      </c>
      <c r="J66" s="2">
        <f t="shared" si="1"/>
        <v>0</v>
      </c>
    </row>
    <row r="67" spans="3:10">
      <c r="C67" s="2">
        <f t="shared" si="0"/>
        <v>0</v>
      </c>
      <c r="J67" s="2">
        <f t="shared" si="1"/>
        <v>0</v>
      </c>
    </row>
    <row r="68" spans="3:10">
      <c r="C68" s="2">
        <f t="shared" si="0"/>
        <v>0</v>
      </c>
      <c r="J68" s="2">
        <f t="shared" si="1"/>
        <v>0</v>
      </c>
    </row>
    <row r="69" spans="3:10">
      <c r="C69" s="2">
        <f t="shared" si="0"/>
        <v>0</v>
      </c>
      <c r="J69" s="2">
        <f t="shared" si="1"/>
        <v>0</v>
      </c>
    </row>
    <row r="70" spans="3:10">
      <c r="C70" s="2">
        <f t="shared" si="0"/>
        <v>0</v>
      </c>
      <c r="J70" s="2">
        <f t="shared" si="1"/>
        <v>0</v>
      </c>
    </row>
    <row r="71" spans="3:10">
      <c r="C71" s="2">
        <f t="shared" si="0"/>
        <v>0</v>
      </c>
      <c r="J71" s="2">
        <f t="shared" si="1"/>
        <v>0</v>
      </c>
    </row>
    <row r="72" spans="3:10">
      <c r="C72" s="2">
        <f t="shared" si="0"/>
        <v>0</v>
      </c>
      <c r="J72" s="2">
        <f t="shared" si="1"/>
        <v>0</v>
      </c>
    </row>
    <row r="73" spans="3:10">
      <c r="C73" s="2">
        <f t="shared" si="0"/>
        <v>0</v>
      </c>
      <c r="J73" s="2">
        <f t="shared" si="1"/>
        <v>0</v>
      </c>
    </row>
    <row r="74" spans="3:10">
      <c r="C74" s="2">
        <f t="shared" si="0"/>
        <v>0</v>
      </c>
      <c r="J74" s="2">
        <f t="shared" si="1"/>
        <v>0</v>
      </c>
    </row>
    <row r="75" spans="3:10">
      <c r="C75" s="2">
        <f t="shared" si="0"/>
        <v>0</v>
      </c>
      <c r="J75" s="2">
        <f t="shared" si="1"/>
        <v>0</v>
      </c>
    </row>
    <row r="76" spans="3:10">
      <c r="C76" s="2">
        <f t="shared" si="0"/>
        <v>0</v>
      </c>
      <c r="J76" s="2">
        <f t="shared" si="1"/>
        <v>0</v>
      </c>
    </row>
    <row r="77" spans="3:10">
      <c r="C77" s="2">
        <f t="shared" si="0"/>
        <v>0</v>
      </c>
      <c r="J77" s="2">
        <f t="shared" si="1"/>
        <v>0</v>
      </c>
    </row>
    <row r="78" spans="3:10">
      <c r="C78" s="2">
        <f t="shared" si="0"/>
        <v>0</v>
      </c>
      <c r="J78" s="2">
        <f t="shared" si="1"/>
        <v>0</v>
      </c>
    </row>
    <row r="79" spans="3:10">
      <c r="C79" s="2">
        <f t="shared" si="0"/>
        <v>0</v>
      </c>
      <c r="J79" s="2">
        <f t="shared" si="1"/>
        <v>0</v>
      </c>
    </row>
    <row r="80" spans="3:10">
      <c r="C80" s="2">
        <f t="shared" si="0"/>
        <v>0</v>
      </c>
      <c r="J80" s="2">
        <f t="shared" si="1"/>
        <v>0</v>
      </c>
    </row>
    <row r="81" spans="3:10">
      <c r="C81" s="2">
        <f t="shared" ref="C81:C144" si="2">B81/$D$16</f>
        <v>0</v>
      </c>
      <c r="J81" s="2">
        <f t="shared" ref="J81:J144" si="3">I81/$K$16</f>
        <v>0</v>
      </c>
    </row>
    <row r="82" spans="3:10">
      <c r="C82" s="2">
        <f t="shared" si="2"/>
        <v>0</v>
      </c>
      <c r="J82" s="2">
        <f t="shared" si="3"/>
        <v>0</v>
      </c>
    </row>
    <row r="83" spans="3:10">
      <c r="C83" s="2">
        <f t="shared" si="2"/>
        <v>0</v>
      </c>
      <c r="J83" s="2">
        <f t="shared" si="3"/>
        <v>0</v>
      </c>
    </row>
    <row r="84" spans="3:10">
      <c r="C84" s="2">
        <f t="shared" si="2"/>
        <v>0</v>
      </c>
      <c r="J84" s="2">
        <f t="shared" si="3"/>
        <v>0</v>
      </c>
    </row>
    <row r="85" spans="3:10">
      <c r="C85" s="2">
        <f t="shared" si="2"/>
        <v>0</v>
      </c>
      <c r="J85" s="2">
        <f t="shared" si="3"/>
        <v>0</v>
      </c>
    </row>
    <row r="86" spans="3:10">
      <c r="C86" s="2">
        <f t="shared" si="2"/>
        <v>0</v>
      </c>
      <c r="J86" s="2">
        <f t="shared" si="3"/>
        <v>0</v>
      </c>
    </row>
    <row r="87" spans="3:10">
      <c r="C87" s="2">
        <f t="shared" si="2"/>
        <v>0</v>
      </c>
      <c r="J87" s="2">
        <f t="shared" si="3"/>
        <v>0</v>
      </c>
    </row>
    <row r="88" spans="3:10">
      <c r="C88" s="2">
        <f t="shared" si="2"/>
        <v>0</v>
      </c>
      <c r="J88" s="2">
        <f t="shared" si="3"/>
        <v>0</v>
      </c>
    </row>
    <row r="89" spans="3:10">
      <c r="C89" s="2">
        <f t="shared" si="2"/>
        <v>0</v>
      </c>
      <c r="J89" s="2">
        <f t="shared" si="3"/>
        <v>0</v>
      </c>
    </row>
    <row r="90" spans="3:10">
      <c r="C90" s="2">
        <f t="shared" si="2"/>
        <v>0</v>
      </c>
      <c r="J90" s="2">
        <f t="shared" si="3"/>
        <v>0</v>
      </c>
    </row>
    <row r="91" spans="3:10">
      <c r="C91" s="2">
        <f t="shared" si="2"/>
        <v>0</v>
      </c>
      <c r="J91" s="2">
        <f t="shared" si="3"/>
        <v>0</v>
      </c>
    </row>
    <row r="92" spans="3:10">
      <c r="C92" s="2">
        <f t="shared" si="2"/>
        <v>0</v>
      </c>
      <c r="J92" s="2">
        <f t="shared" si="3"/>
        <v>0</v>
      </c>
    </row>
    <row r="93" spans="3:10">
      <c r="C93" s="2">
        <f t="shared" si="2"/>
        <v>0</v>
      </c>
      <c r="J93" s="2">
        <f t="shared" si="3"/>
        <v>0</v>
      </c>
    </row>
    <row r="94" spans="3:10">
      <c r="C94" s="2">
        <f t="shared" si="2"/>
        <v>0</v>
      </c>
      <c r="J94" s="2">
        <f t="shared" si="3"/>
        <v>0</v>
      </c>
    </row>
    <row r="95" spans="3:10">
      <c r="C95" s="2">
        <f t="shared" si="2"/>
        <v>0</v>
      </c>
      <c r="J95" s="2">
        <f t="shared" si="3"/>
        <v>0</v>
      </c>
    </row>
    <row r="96" spans="3:10">
      <c r="C96" s="2">
        <f t="shared" si="2"/>
        <v>0</v>
      </c>
      <c r="J96" s="2">
        <f t="shared" si="3"/>
        <v>0</v>
      </c>
    </row>
    <row r="97" spans="3:10">
      <c r="C97" s="2">
        <f t="shared" si="2"/>
        <v>0</v>
      </c>
      <c r="J97" s="2">
        <f t="shared" si="3"/>
        <v>0</v>
      </c>
    </row>
    <row r="98" spans="3:10">
      <c r="C98" s="2">
        <f t="shared" si="2"/>
        <v>0</v>
      </c>
      <c r="J98" s="2">
        <f t="shared" si="3"/>
        <v>0</v>
      </c>
    </row>
    <row r="99" spans="3:10">
      <c r="C99" s="2">
        <f t="shared" si="2"/>
        <v>0</v>
      </c>
      <c r="J99" s="2">
        <f t="shared" si="3"/>
        <v>0</v>
      </c>
    </row>
    <row r="100" spans="3:10">
      <c r="C100" s="2">
        <f t="shared" si="2"/>
        <v>0</v>
      </c>
      <c r="J100" s="2">
        <f t="shared" si="3"/>
        <v>0</v>
      </c>
    </row>
    <row r="101" spans="3:10">
      <c r="C101" s="2">
        <f t="shared" si="2"/>
        <v>0</v>
      </c>
      <c r="J101" s="2">
        <f t="shared" si="3"/>
        <v>0</v>
      </c>
    </row>
    <row r="102" spans="3:10">
      <c r="C102" s="2">
        <f t="shared" si="2"/>
        <v>0</v>
      </c>
      <c r="J102" s="2">
        <f t="shared" si="3"/>
        <v>0</v>
      </c>
    </row>
    <row r="103" spans="3:10">
      <c r="C103" s="2">
        <f t="shared" si="2"/>
        <v>0</v>
      </c>
      <c r="J103" s="2">
        <f t="shared" si="3"/>
        <v>0</v>
      </c>
    </row>
    <row r="104" spans="3:10">
      <c r="C104" s="2">
        <f t="shared" si="2"/>
        <v>0</v>
      </c>
      <c r="J104" s="2">
        <f t="shared" si="3"/>
        <v>0</v>
      </c>
    </row>
    <row r="105" spans="3:10">
      <c r="C105" s="2">
        <f t="shared" si="2"/>
        <v>0</v>
      </c>
      <c r="J105" s="2">
        <f t="shared" si="3"/>
        <v>0</v>
      </c>
    </row>
    <row r="106" spans="3:10">
      <c r="C106" s="2">
        <f t="shared" si="2"/>
        <v>0</v>
      </c>
      <c r="J106" s="2">
        <f t="shared" si="3"/>
        <v>0</v>
      </c>
    </row>
    <row r="107" spans="3:10">
      <c r="C107" s="2">
        <f t="shared" si="2"/>
        <v>0</v>
      </c>
      <c r="J107" s="2">
        <f t="shared" si="3"/>
        <v>0</v>
      </c>
    </row>
    <row r="108" spans="3:10">
      <c r="C108" s="2">
        <f t="shared" si="2"/>
        <v>0</v>
      </c>
      <c r="J108" s="2">
        <f t="shared" si="3"/>
        <v>0</v>
      </c>
    </row>
    <row r="109" spans="3:10">
      <c r="C109" s="2">
        <f t="shared" si="2"/>
        <v>0</v>
      </c>
      <c r="J109" s="2">
        <f t="shared" si="3"/>
        <v>0</v>
      </c>
    </row>
    <row r="110" spans="3:10">
      <c r="C110" s="2">
        <f t="shared" si="2"/>
        <v>0</v>
      </c>
      <c r="J110" s="2">
        <f t="shared" si="3"/>
        <v>0</v>
      </c>
    </row>
    <row r="111" spans="3:10">
      <c r="C111" s="2">
        <f t="shared" si="2"/>
        <v>0</v>
      </c>
      <c r="J111" s="2">
        <f t="shared" si="3"/>
        <v>0</v>
      </c>
    </row>
    <row r="112" spans="3:10">
      <c r="C112" s="2">
        <f t="shared" si="2"/>
        <v>0</v>
      </c>
      <c r="J112" s="2">
        <f t="shared" si="3"/>
        <v>0</v>
      </c>
    </row>
    <row r="113" spans="3:10">
      <c r="C113" s="2">
        <f t="shared" si="2"/>
        <v>0</v>
      </c>
      <c r="J113" s="2">
        <f t="shared" si="3"/>
        <v>0</v>
      </c>
    </row>
    <row r="114" spans="3:10">
      <c r="C114" s="2">
        <f t="shared" si="2"/>
        <v>0</v>
      </c>
      <c r="J114" s="2">
        <f t="shared" si="3"/>
        <v>0</v>
      </c>
    </row>
    <row r="115" spans="3:10">
      <c r="C115" s="2">
        <f t="shared" si="2"/>
        <v>0</v>
      </c>
      <c r="J115" s="2">
        <f t="shared" si="3"/>
        <v>0</v>
      </c>
    </row>
    <row r="116" spans="3:10">
      <c r="C116" s="2">
        <f t="shared" si="2"/>
        <v>0</v>
      </c>
      <c r="J116" s="2">
        <f t="shared" si="3"/>
        <v>0</v>
      </c>
    </row>
    <row r="117" spans="3:10">
      <c r="C117" s="2">
        <f t="shared" si="2"/>
        <v>0</v>
      </c>
      <c r="J117" s="2">
        <f t="shared" si="3"/>
        <v>0</v>
      </c>
    </row>
    <row r="118" spans="3:10">
      <c r="C118" s="2">
        <f t="shared" si="2"/>
        <v>0</v>
      </c>
      <c r="J118" s="2">
        <f t="shared" si="3"/>
        <v>0</v>
      </c>
    </row>
    <row r="119" spans="3:10">
      <c r="C119" s="2">
        <f t="shared" si="2"/>
        <v>0</v>
      </c>
      <c r="J119" s="2">
        <f t="shared" si="3"/>
        <v>0</v>
      </c>
    </row>
    <row r="120" spans="3:10">
      <c r="C120" s="2">
        <f t="shared" si="2"/>
        <v>0</v>
      </c>
      <c r="J120" s="2">
        <f t="shared" si="3"/>
        <v>0</v>
      </c>
    </row>
    <row r="121" spans="3:10">
      <c r="C121" s="2">
        <f t="shared" si="2"/>
        <v>0</v>
      </c>
      <c r="J121" s="2">
        <f t="shared" si="3"/>
        <v>0</v>
      </c>
    </row>
    <row r="122" spans="3:10">
      <c r="C122" s="2">
        <f t="shared" si="2"/>
        <v>0</v>
      </c>
      <c r="J122" s="2">
        <f t="shared" si="3"/>
        <v>0</v>
      </c>
    </row>
    <row r="123" spans="3:10">
      <c r="C123" s="2">
        <f t="shared" si="2"/>
        <v>0</v>
      </c>
      <c r="J123" s="2">
        <f t="shared" si="3"/>
        <v>0</v>
      </c>
    </row>
    <row r="124" spans="3:10">
      <c r="C124" s="2">
        <f t="shared" si="2"/>
        <v>0</v>
      </c>
      <c r="J124" s="2">
        <f t="shared" si="3"/>
        <v>0</v>
      </c>
    </row>
    <row r="125" spans="3:10">
      <c r="C125" s="2">
        <f t="shared" si="2"/>
        <v>0</v>
      </c>
      <c r="J125" s="2">
        <f t="shared" si="3"/>
        <v>0</v>
      </c>
    </row>
    <row r="126" spans="3:10">
      <c r="C126" s="2">
        <f t="shared" si="2"/>
        <v>0</v>
      </c>
      <c r="J126" s="2">
        <f t="shared" si="3"/>
        <v>0</v>
      </c>
    </row>
    <row r="127" spans="3:10">
      <c r="C127" s="2">
        <f t="shared" si="2"/>
        <v>0</v>
      </c>
      <c r="J127" s="2">
        <f t="shared" si="3"/>
        <v>0</v>
      </c>
    </row>
    <row r="128" spans="3:10">
      <c r="C128" s="2">
        <f t="shared" si="2"/>
        <v>0</v>
      </c>
      <c r="J128" s="2">
        <f t="shared" si="3"/>
        <v>0</v>
      </c>
    </row>
    <row r="129" spans="3:10">
      <c r="C129" s="2">
        <f t="shared" si="2"/>
        <v>0</v>
      </c>
      <c r="J129" s="2">
        <f t="shared" si="3"/>
        <v>0</v>
      </c>
    </row>
    <row r="130" spans="3:10">
      <c r="C130" s="2">
        <f t="shared" si="2"/>
        <v>0</v>
      </c>
      <c r="J130" s="2">
        <f t="shared" si="3"/>
        <v>0</v>
      </c>
    </row>
    <row r="131" spans="3:10">
      <c r="C131" s="2">
        <f t="shared" si="2"/>
        <v>0</v>
      </c>
      <c r="J131" s="2">
        <f t="shared" si="3"/>
        <v>0</v>
      </c>
    </row>
    <row r="132" spans="3:10">
      <c r="C132" s="2">
        <f t="shared" si="2"/>
        <v>0</v>
      </c>
      <c r="J132" s="2">
        <f t="shared" si="3"/>
        <v>0</v>
      </c>
    </row>
    <row r="133" spans="3:10">
      <c r="C133" s="2">
        <f t="shared" si="2"/>
        <v>0</v>
      </c>
      <c r="J133" s="2">
        <f t="shared" si="3"/>
        <v>0</v>
      </c>
    </row>
    <row r="134" spans="3:10">
      <c r="C134" s="2">
        <f t="shared" si="2"/>
        <v>0</v>
      </c>
      <c r="J134" s="2">
        <f t="shared" si="3"/>
        <v>0</v>
      </c>
    </row>
    <row r="135" spans="3:10">
      <c r="C135" s="2">
        <f t="shared" si="2"/>
        <v>0</v>
      </c>
      <c r="J135" s="2">
        <f t="shared" si="3"/>
        <v>0</v>
      </c>
    </row>
    <row r="136" spans="3:10">
      <c r="C136" s="2">
        <f t="shared" si="2"/>
        <v>0</v>
      </c>
      <c r="J136" s="2">
        <f t="shared" si="3"/>
        <v>0</v>
      </c>
    </row>
    <row r="137" spans="3:10">
      <c r="C137" s="2">
        <f t="shared" si="2"/>
        <v>0</v>
      </c>
      <c r="J137" s="2">
        <f t="shared" si="3"/>
        <v>0</v>
      </c>
    </row>
    <row r="138" spans="3:10">
      <c r="C138" s="2">
        <f t="shared" si="2"/>
        <v>0</v>
      </c>
      <c r="J138" s="2">
        <f t="shared" si="3"/>
        <v>0</v>
      </c>
    </row>
    <row r="139" spans="3:10">
      <c r="C139" s="2">
        <f t="shared" si="2"/>
        <v>0</v>
      </c>
      <c r="J139" s="2">
        <f t="shared" si="3"/>
        <v>0</v>
      </c>
    </row>
    <row r="140" spans="3:10">
      <c r="C140" s="2">
        <f t="shared" si="2"/>
        <v>0</v>
      </c>
      <c r="J140" s="2">
        <f t="shared" si="3"/>
        <v>0</v>
      </c>
    </row>
    <row r="141" spans="3:10">
      <c r="C141" s="2">
        <f t="shared" si="2"/>
        <v>0</v>
      </c>
      <c r="J141" s="2">
        <f t="shared" si="3"/>
        <v>0</v>
      </c>
    </row>
    <row r="142" spans="3:10">
      <c r="C142" s="2">
        <f t="shared" si="2"/>
        <v>0</v>
      </c>
      <c r="J142" s="2">
        <f t="shared" si="3"/>
        <v>0</v>
      </c>
    </row>
    <row r="143" spans="3:10">
      <c r="C143" s="2">
        <f t="shared" si="2"/>
        <v>0</v>
      </c>
      <c r="J143" s="2">
        <f t="shared" si="3"/>
        <v>0</v>
      </c>
    </row>
    <row r="144" spans="3:10">
      <c r="C144" s="2">
        <f t="shared" si="2"/>
        <v>0</v>
      </c>
      <c r="J144" s="2">
        <f t="shared" si="3"/>
        <v>0</v>
      </c>
    </row>
    <row r="145" spans="3:10">
      <c r="C145" s="2">
        <f t="shared" ref="C145:C150" si="4">B145/$D$16</f>
        <v>0</v>
      </c>
      <c r="J145" s="2">
        <f t="shared" ref="J145:J150" si="5">I145/$K$16</f>
        <v>0</v>
      </c>
    </row>
    <row r="146" spans="3:10">
      <c r="C146" s="2">
        <f t="shared" si="4"/>
        <v>0</v>
      </c>
      <c r="J146" s="2">
        <f t="shared" si="5"/>
        <v>0</v>
      </c>
    </row>
    <row r="147" spans="3:10">
      <c r="C147" s="2">
        <f t="shared" si="4"/>
        <v>0</v>
      </c>
      <c r="J147" s="2">
        <f t="shared" si="5"/>
        <v>0</v>
      </c>
    </row>
    <row r="148" spans="3:10">
      <c r="C148" s="2">
        <f t="shared" si="4"/>
        <v>0</v>
      </c>
      <c r="J148" s="2">
        <f t="shared" si="5"/>
        <v>0</v>
      </c>
    </row>
    <row r="149" spans="3:10">
      <c r="C149" s="2">
        <f t="shared" si="4"/>
        <v>0</v>
      </c>
      <c r="J149" s="2">
        <f t="shared" si="5"/>
        <v>0</v>
      </c>
    </row>
    <row r="150" spans="3:10">
      <c r="C150" s="2">
        <f t="shared" si="4"/>
        <v>0</v>
      </c>
      <c r="J150" s="2">
        <f t="shared" si="5"/>
        <v>0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L150"/>
  <sheetViews>
    <sheetView showGridLines="0" workbookViewId="0">
      <selection activeCell="H24" sqref="H24"/>
    </sheetView>
  </sheetViews>
  <sheetFormatPr baseColWidth="10" defaultRowHeight="14.4"/>
  <cols>
    <col min="1" max="1" width="22.44140625" style="1" customWidth="1"/>
    <col min="2" max="2" width="14.5546875" style="1" bestFit="1" customWidth="1"/>
    <col min="3" max="3" width="11.21875" style="1" bestFit="1" customWidth="1"/>
    <col min="4" max="4" width="12.6640625" style="1" bestFit="1" customWidth="1"/>
    <col min="5" max="5" width="15" style="1" bestFit="1" customWidth="1"/>
    <col min="6" max="6" width="15" style="1" customWidth="1"/>
    <col min="7" max="7" width="8.21875" style="1" bestFit="1" customWidth="1"/>
    <col min="8" max="8" width="23.77734375" style="1" customWidth="1"/>
    <col min="9" max="9" width="14.5546875" style="1" bestFit="1" customWidth="1"/>
    <col min="10" max="10" width="11.21875" style="1" bestFit="1" customWidth="1"/>
    <col min="11" max="11" width="12.6640625" style="1" bestFit="1" customWidth="1"/>
    <col min="12" max="12" width="15" style="1" bestFit="1" customWidth="1"/>
    <col min="13" max="16384" width="11.5546875" style="1"/>
  </cols>
  <sheetData>
    <row r="1" spans="1:12" ht="18.600000000000001" thickBot="1">
      <c r="A1" s="59" t="s">
        <v>4</v>
      </c>
      <c r="B1" s="60" t="s">
        <v>49</v>
      </c>
      <c r="H1" s="59" t="s">
        <v>4</v>
      </c>
      <c r="I1" s="60" t="str">
        <f>B1</f>
        <v>14-09-2012</v>
      </c>
    </row>
    <row r="2" spans="1:12">
      <c r="A2" s="31" t="s">
        <v>35</v>
      </c>
      <c r="B2" s="32" t="s">
        <v>4</v>
      </c>
      <c r="H2" s="21" t="s">
        <v>35</v>
      </c>
      <c r="I2" s="22" t="s">
        <v>5</v>
      </c>
    </row>
    <row r="3" spans="1:12" ht="15" thickBot="1">
      <c r="A3" s="23" t="s">
        <v>36</v>
      </c>
      <c r="B3" s="38">
        <v>60</v>
      </c>
      <c r="H3" s="23" t="s">
        <v>36</v>
      </c>
      <c r="I3" s="38">
        <v>0</v>
      </c>
    </row>
    <row r="4" spans="1:12" ht="15" thickBot="1">
      <c r="B4" s="15"/>
      <c r="H4" s="15"/>
    </row>
    <row r="5" spans="1:12" hidden="1">
      <c r="B5" s="15"/>
      <c r="H5" s="15"/>
    </row>
    <row r="6" spans="1:12" ht="15" hidden="1" thickBot="1">
      <c r="B6" s="29"/>
      <c r="H6" s="15"/>
    </row>
    <row r="7" spans="1:12" ht="43.8" thickBot="1">
      <c r="A7" s="17" t="s">
        <v>37</v>
      </c>
      <c r="B7" s="39">
        <v>0</v>
      </c>
      <c r="H7" s="17" t="s">
        <v>37</v>
      </c>
      <c r="I7" s="39">
        <v>0</v>
      </c>
    </row>
    <row r="8" spans="1:12" ht="28.8" hidden="1">
      <c r="A8" s="3" t="s">
        <v>29</v>
      </c>
      <c r="B8" s="16">
        <f>DSUM($A$15:$B$152,$B$15,'Correspondance Code'!D$5:D$29)</f>
        <v>0</v>
      </c>
      <c r="H8" s="3" t="s">
        <v>29</v>
      </c>
      <c r="I8" s="16">
        <f>DSUM($H$15:$I$152,$I$15,'Correspondance Code'!D$5:D$29)</f>
        <v>0</v>
      </c>
    </row>
    <row r="9" spans="1:12" ht="43.2" hidden="1">
      <c r="A9" s="3" t="s">
        <v>32</v>
      </c>
      <c r="B9" s="16">
        <f>DSUM($A$15:$B$152,$B$15,'Correspondance Code'!F$5:F$29)</f>
        <v>0</v>
      </c>
      <c r="H9" s="3" t="s">
        <v>32</v>
      </c>
      <c r="I9" s="16">
        <f>DSUM($H$15:$I$152,$I$15,'Correspondance Code'!F$5:F$29)</f>
        <v>0</v>
      </c>
    </row>
    <row r="10" spans="1:12" ht="28.8" hidden="1">
      <c r="A10" s="3" t="s">
        <v>33</v>
      </c>
      <c r="B10" s="16">
        <f>DSUM($A$15:$B$152,$B$15,'Correspondance Code'!H$5:H$29)</f>
        <v>0</v>
      </c>
      <c r="H10" s="3" t="s">
        <v>33</v>
      </c>
      <c r="I10" s="16">
        <f>DSUM($H$15:$I$152,$I$15,'Correspondance Code'!H$5:H$29)</f>
        <v>0</v>
      </c>
    </row>
    <row r="11" spans="1:12" hidden="1">
      <c r="A11" s="3" t="s">
        <v>30</v>
      </c>
      <c r="B11" s="16">
        <f>DSUM($A$15:$B$152,$B$15,'Correspondance Code'!J$5:J$29)</f>
        <v>0</v>
      </c>
      <c r="H11" s="3" t="s">
        <v>30</v>
      </c>
      <c r="I11" s="16">
        <f>DSUM($H$15:$I$152,$I$15,'Correspondance Code'!J$5:J$29)</f>
        <v>0</v>
      </c>
    </row>
    <row r="12" spans="1:12" hidden="1">
      <c r="A12" s="3" t="s">
        <v>39</v>
      </c>
      <c r="B12" s="16">
        <f>DSUM($A$15:$B$152,$B$15,'Correspondance Code'!$A$4:$A$5)</f>
        <v>0</v>
      </c>
      <c r="H12" s="3" t="s">
        <v>39</v>
      </c>
      <c r="I12" s="16">
        <f>DSUM($H$15:$I$152,$I$15,'Correspondance Code'!$A$4:$A$5)</f>
        <v>0</v>
      </c>
    </row>
    <row r="13" spans="1:12" hidden="1">
      <c r="A13" s="3"/>
      <c r="B13" s="15"/>
      <c r="H13" s="15"/>
    </row>
    <row r="14" spans="1:12" ht="15" thickBot="1"/>
    <row r="15" spans="1:12" ht="15" thickBot="1">
      <c r="A15" s="24" t="s">
        <v>12</v>
      </c>
      <c r="B15" s="30" t="s">
        <v>1</v>
      </c>
      <c r="C15" s="30" t="s">
        <v>0</v>
      </c>
      <c r="D15" s="30" t="s">
        <v>2</v>
      </c>
      <c r="E15" s="25" t="s">
        <v>31</v>
      </c>
      <c r="F15" s="33"/>
      <c r="H15" s="24" t="s">
        <v>12</v>
      </c>
      <c r="I15" s="30" t="s">
        <v>1</v>
      </c>
      <c r="J15" s="30" t="s">
        <v>0</v>
      </c>
      <c r="K15" s="30" t="s">
        <v>2</v>
      </c>
      <c r="L15" s="25" t="s">
        <v>31</v>
      </c>
    </row>
    <row r="16" spans="1:12">
      <c r="B16" s="16"/>
      <c r="C16" s="2">
        <f>B16/$D$16</f>
        <v>0</v>
      </c>
      <c r="D16" s="16">
        <v>730</v>
      </c>
      <c r="E16" s="16">
        <f>D16-B3</f>
        <v>670</v>
      </c>
      <c r="F16" s="16"/>
      <c r="I16" s="16"/>
      <c r="J16" s="2">
        <f>I16/$K$16</f>
        <v>0</v>
      </c>
      <c r="K16" s="16">
        <v>654.34</v>
      </c>
      <c r="L16" s="16">
        <f>K16-I3</f>
        <v>654.34</v>
      </c>
    </row>
    <row r="17" spans="2:10">
      <c r="B17" s="16"/>
      <c r="C17" s="2">
        <f t="shared" ref="C17:C80" si="0">B17/$D$16</f>
        <v>0</v>
      </c>
      <c r="I17" s="16"/>
      <c r="J17" s="2">
        <f t="shared" ref="J17:J80" si="1">I17/$K$16</f>
        <v>0</v>
      </c>
    </row>
    <row r="18" spans="2:10">
      <c r="B18" s="16"/>
      <c r="C18" s="2">
        <f t="shared" si="0"/>
        <v>0</v>
      </c>
      <c r="I18" s="16"/>
      <c r="J18" s="2">
        <f t="shared" si="1"/>
        <v>0</v>
      </c>
    </row>
    <row r="19" spans="2:10">
      <c r="B19" s="16"/>
      <c r="C19" s="2">
        <f t="shared" si="0"/>
        <v>0</v>
      </c>
      <c r="I19" s="16"/>
      <c r="J19" s="2">
        <f t="shared" si="1"/>
        <v>0</v>
      </c>
    </row>
    <row r="20" spans="2:10">
      <c r="B20" s="16"/>
      <c r="C20" s="2">
        <f t="shared" si="0"/>
        <v>0</v>
      </c>
      <c r="I20" s="16"/>
      <c r="J20" s="2">
        <f t="shared" si="1"/>
        <v>0</v>
      </c>
    </row>
    <row r="21" spans="2:10">
      <c r="B21" s="16"/>
      <c r="C21" s="2">
        <f t="shared" si="0"/>
        <v>0</v>
      </c>
      <c r="I21" s="16"/>
      <c r="J21" s="2">
        <f t="shared" si="1"/>
        <v>0</v>
      </c>
    </row>
    <row r="22" spans="2:10">
      <c r="B22" s="16"/>
      <c r="C22" s="2">
        <f t="shared" si="0"/>
        <v>0</v>
      </c>
      <c r="I22" s="16"/>
      <c r="J22" s="2">
        <f t="shared" si="1"/>
        <v>0</v>
      </c>
    </row>
    <row r="23" spans="2:10">
      <c r="B23" s="16"/>
      <c r="C23" s="2">
        <f t="shared" si="0"/>
        <v>0</v>
      </c>
      <c r="I23" s="16"/>
      <c r="J23" s="2">
        <f t="shared" si="1"/>
        <v>0</v>
      </c>
    </row>
    <row r="24" spans="2:10">
      <c r="B24" s="16"/>
      <c r="C24" s="2">
        <f t="shared" si="0"/>
        <v>0</v>
      </c>
      <c r="I24" s="16"/>
      <c r="J24" s="2">
        <f t="shared" si="1"/>
        <v>0</v>
      </c>
    </row>
    <row r="25" spans="2:10">
      <c r="B25" s="16"/>
      <c r="C25" s="2">
        <f t="shared" si="0"/>
        <v>0</v>
      </c>
      <c r="I25" s="16"/>
      <c r="J25" s="2">
        <f t="shared" si="1"/>
        <v>0</v>
      </c>
    </row>
    <row r="26" spans="2:10">
      <c r="B26" s="16"/>
      <c r="C26" s="2">
        <f t="shared" si="0"/>
        <v>0</v>
      </c>
      <c r="I26" s="16"/>
      <c r="J26" s="2">
        <f t="shared" si="1"/>
        <v>0</v>
      </c>
    </row>
    <row r="27" spans="2:10">
      <c r="B27" s="16"/>
      <c r="C27" s="2">
        <f t="shared" si="0"/>
        <v>0</v>
      </c>
      <c r="I27" s="16"/>
      <c r="J27" s="2">
        <f t="shared" si="1"/>
        <v>0</v>
      </c>
    </row>
    <row r="28" spans="2:10">
      <c r="B28" s="16"/>
      <c r="C28" s="2">
        <f t="shared" si="0"/>
        <v>0</v>
      </c>
      <c r="I28" s="16"/>
      <c r="J28" s="2">
        <f t="shared" si="1"/>
        <v>0</v>
      </c>
    </row>
    <row r="29" spans="2:10">
      <c r="B29" s="16"/>
      <c r="C29" s="2">
        <f t="shared" si="0"/>
        <v>0</v>
      </c>
      <c r="I29" s="16"/>
      <c r="J29" s="2">
        <f t="shared" si="1"/>
        <v>0</v>
      </c>
    </row>
    <row r="30" spans="2:10">
      <c r="B30" s="16"/>
      <c r="C30" s="2">
        <f t="shared" si="0"/>
        <v>0</v>
      </c>
      <c r="I30" s="16"/>
      <c r="J30" s="2">
        <f t="shared" si="1"/>
        <v>0</v>
      </c>
    </row>
    <row r="31" spans="2:10">
      <c r="B31" s="16"/>
      <c r="C31" s="2">
        <f t="shared" si="0"/>
        <v>0</v>
      </c>
      <c r="I31" s="16"/>
      <c r="J31" s="2">
        <f t="shared" si="1"/>
        <v>0</v>
      </c>
    </row>
    <row r="32" spans="2:10">
      <c r="B32" s="16"/>
      <c r="C32" s="2">
        <f t="shared" si="0"/>
        <v>0</v>
      </c>
      <c r="I32" s="16"/>
      <c r="J32" s="2">
        <f t="shared" si="1"/>
        <v>0</v>
      </c>
    </row>
    <row r="33" spans="2:10">
      <c r="B33" s="16"/>
      <c r="C33" s="2">
        <f t="shared" si="0"/>
        <v>0</v>
      </c>
      <c r="I33" s="16"/>
      <c r="J33" s="2">
        <f t="shared" si="1"/>
        <v>0</v>
      </c>
    </row>
    <row r="34" spans="2:10">
      <c r="B34" s="16"/>
      <c r="C34" s="2">
        <f t="shared" si="0"/>
        <v>0</v>
      </c>
      <c r="I34" s="16"/>
      <c r="J34" s="2">
        <f t="shared" si="1"/>
        <v>0</v>
      </c>
    </row>
    <row r="35" spans="2:10">
      <c r="B35" s="16"/>
      <c r="C35" s="2">
        <f t="shared" si="0"/>
        <v>0</v>
      </c>
      <c r="I35" s="16"/>
      <c r="J35" s="2">
        <f t="shared" si="1"/>
        <v>0</v>
      </c>
    </row>
    <row r="36" spans="2:10">
      <c r="B36" s="16"/>
      <c r="C36" s="2">
        <f t="shared" si="0"/>
        <v>0</v>
      </c>
      <c r="I36" s="16"/>
      <c r="J36" s="2">
        <f t="shared" si="1"/>
        <v>0</v>
      </c>
    </row>
    <row r="37" spans="2:10">
      <c r="B37" s="16"/>
      <c r="C37" s="2">
        <f t="shared" si="0"/>
        <v>0</v>
      </c>
      <c r="I37" s="16"/>
      <c r="J37" s="2">
        <f t="shared" si="1"/>
        <v>0</v>
      </c>
    </row>
    <row r="38" spans="2:10">
      <c r="B38" s="16"/>
      <c r="C38" s="2">
        <f t="shared" si="0"/>
        <v>0</v>
      </c>
      <c r="I38" s="16"/>
      <c r="J38" s="2">
        <f t="shared" si="1"/>
        <v>0</v>
      </c>
    </row>
    <row r="39" spans="2:10">
      <c r="B39" s="16"/>
      <c r="C39" s="2">
        <f t="shared" si="0"/>
        <v>0</v>
      </c>
      <c r="I39" s="16"/>
      <c r="J39" s="2">
        <f t="shared" si="1"/>
        <v>0</v>
      </c>
    </row>
    <row r="40" spans="2:10">
      <c r="B40" s="16"/>
      <c r="C40" s="2">
        <f t="shared" si="0"/>
        <v>0</v>
      </c>
      <c r="I40" s="16"/>
      <c r="J40" s="2">
        <f t="shared" si="1"/>
        <v>0</v>
      </c>
    </row>
    <row r="41" spans="2:10">
      <c r="B41" s="16"/>
      <c r="C41" s="2">
        <f t="shared" si="0"/>
        <v>0</v>
      </c>
      <c r="I41" s="16"/>
      <c r="J41" s="2">
        <f t="shared" si="1"/>
        <v>0</v>
      </c>
    </row>
    <row r="42" spans="2:10">
      <c r="B42" s="16"/>
      <c r="C42" s="2">
        <f t="shared" si="0"/>
        <v>0</v>
      </c>
      <c r="I42" s="16"/>
      <c r="J42" s="2">
        <f t="shared" si="1"/>
        <v>0</v>
      </c>
    </row>
    <row r="43" spans="2:10">
      <c r="B43" s="16"/>
      <c r="C43" s="2">
        <f t="shared" si="0"/>
        <v>0</v>
      </c>
      <c r="I43" s="16"/>
      <c r="J43" s="2">
        <f t="shared" si="1"/>
        <v>0</v>
      </c>
    </row>
    <row r="44" spans="2:10">
      <c r="B44" s="16"/>
      <c r="C44" s="2">
        <f t="shared" si="0"/>
        <v>0</v>
      </c>
      <c r="I44" s="16"/>
      <c r="J44" s="2">
        <f t="shared" si="1"/>
        <v>0</v>
      </c>
    </row>
    <row r="45" spans="2:10">
      <c r="B45" s="16"/>
      <c r="C45" s="2">
        <f t="shared" si="0"/>
        <v>0</v>
      </c>
      <c r="I45" s="16"/>
      <c r="J45" s="2">
        <f t="shared" si="1"/>
        <v>0</v>
      </c>
    </row>
    <row r="46" spans="2:10">
      <c r="B46" s="16"/>
      <c r="C46" s="2">
        <f t="shared" si="0"/>
        <v>0</v>
      </c>
      <c r="I46" s="16"/>
      <c r="J46" s="2">
        <f t="shared" si="1"/>
        <v>0</v>
      </c>
    </row>
    <row r="47" spans="2:10">
      <c r="B47" s="16"/>
      <c r="C47" s="2">
        <f t="shared" si="0"/>
        <v>0</v>
      </c>
      <c r="I47" s="16"/>
      <c r="J47" s="2">
        <f t="shared" si="1"/>
        <v>0</v>
      </c>
    </row>
    <row r="48" spans="2:10">
      <c r="B48" s="16"/>
      <c r="C48" s="2">
        <f t="shared" si="0"/>
        <v>0</v>
      </c>
      <c r="I48" s="16"/>
      <c r="J48" s="2">
        <f t="shared" si="1"/>
        <v>0</v>
      </c>
    </row>
    <row r="49" spans="2:10">
      <c r="B49" s="16"/>
      <c r="C49" s="2">
        <f t="shared" si="0"/>
        <v>0</v>
      </c>
      <c r="I49" s="16"/>
      <c r="J49" s="2">
        <f t="shared" si="1"/>
        <v>0</v>
      </c>
    </row>
    <row r="50" spans="2:10">
      <c r="B50" s="16"/>
      <c r="C50" s="2">
        <f t="shared" si="0"/>
        <v>0</v>
      </c>
      <c r="I50" s="16"/>
      <c r="J50" s="2">
        <f t="shared" si="1"/>
        <v>0</v>
      </c>
    </row>
    <row r="51" spans="2:10">
      <c r="B51" s="16"/>
      <c r="C51" s="2">
        <f t="shared" si="0"/>
        <v>0</v>
      </c>
      <c r="I51" s="16"/>
      <c r="J51" s="2">
        <f t="shared" si="1"/>
        <v>0</v>
      </c>
    </row>
    <row r="52" spans="2:10">
      <c r="B52" s="16"/>
      <c r="C52" s="2">
        <f t="shared" si="0"/>
        <v>0</v>
      </c>
      <c r="I52" s="16"/>
      <c r="J52" s="2">
        <f t="shared" si="1"/>
        <v>0</v>
      </c>
    </row>
    <row r="53" spans="2:10">
      <c r="B53" s="16"/>
      <c r="C53" s="2">
        <f t="shared" si="0"/>
        <v>0</v>
      </c>
      <c r="I53" s="16"/>
      <c r="J53" s="2">
        <f t="shared" si="1"/>
        <v>0</v>
      </c>
    </row>
    <row r="54" spans="2:10">
      <c r="B54" s="16"/>
      <c r="C54" s="2">
        <f t="shared" si="0"/>
        <v>0</v>
      </c>
      <c r="J54" s="2">
        <f t="shared" si="1"/>
        <v>0</v>
      </c>
    </row>
    <row r="55" spans="2:10">
      <c r="B55" s="16"/>
      <c r="C55" s="2">
        <f t="shared" si="0"/>
        <v>0</v>
      </c>
      <c r="J55" s="2">
        <f t="shared" si="1"/>
        <v>0</v>
      </c>
    </row>
    <row r="56" spans="2:10">
      <c r="B56" s="16"/>
      <c r="C56" s="2">
        <f t="shared" si="0"/>
        <v>0</v>
      </c>
      <c r="J56" s="2">
        <f t="shared" si="1"/>
        <v>0</v>
      </c>
    </row>
    <row r="57" spans="2:10">
      <c r="B57" s="16"/>
      <c r="C57" s="2">
        <f t="shared" si="0"/>
        <v>0</v>
      </c>
      <c r="J57" s="2">
        <f t="shared" si="1"/>
        <v>0</v>
      </c>
    </row>
    <row r="58" spans="2:10">
      <c r="B58" s="16"/>
      <c r="C58" s="2">
        <f t="shared" si="0"/>
        <v>0</v>
      </c>
      <c r="J58" s="2">
        <f t="shared" si="1"/>
        <v>0</v>
      </c>
    </row>
    <row r="59" spans="2:10">
      <c r="B59" s="16"/>
      <c r="C59" s="2">
        <f t="shared" si="0"/>
        <v>0</v>
      </c>
      <c r="J59" s="2">
        <f t="shared" si="1"/>
        <v>0</v>
      </c>
    </row>
    <row r="60" spans="2:10">
      <c r="C60" s="2">
        <f t="shared" si="0"/>
        <v>0</v>
      </c>
      <c r="J60" s="2">
        <f t="shared" si="1"/>
        <v>0</v>
      </c>
    </row>
    <row r="61" spans="2:10">
      <c r="C61" s="2">
        <f t="shared" si="0"/>
        <v>0</v>
      </c>
      <c r="J61" s="2">
        <f t="shared" si="1"/>
        <v>0</v>
      </c>
    </row>
    <row r="62" spans="2:10">
      <c r="C62" s="2">
        <f t="shared" si="0"/>
        <v>0</v>
      </c>
      <c r="J62" s="2">
        <f t="shared" si="1"/>
        <v>0</v>
      </c>
    </row>
    <row r="63" spans="2:10">
      <c r="C63" s="2">
        <f t="shared" si="0"/>
        <v>0</v>
      </c>
      <c r="J63" s="2">
        <f t="shared" si="1"/>
        <v>0</v>
      </c>
    </row>
    <row r="64" spans="2:10">
      <c r="C64" s="2">
        <f t="shared" si="0"/>
        <v>0</v>
      </c>
      <c r="J64" s="2">
        <f t="shared" si="1"/>
        <v>0</v>
      </c>
    </row>
    <row r="65" spans="3:10">
      <c r="C65" s="2">
        <f t="shared" si="0"/>
        <v>0</v>
      </c>
      <c r="J65" s="2">
        <f t="shared" si="1"/>
        <v>0</v>
      </c>
    </row>
    <row r="66" spans="3:10">
      <c r="C66" s="2">
        <f t="shared" si="0"/>
        <v>0</v>
      </c>
      <c r="J66" s="2">
        <f t="shared" si="1"/>
        <v>0</v>
      </c>
    </row>
    <row r="67" spans="3:10">
      <c r="C67" s="2">
        <f t="shared" si="0"/>
        <v>0</v>
      </c>
      <c r="J67" s="2">
        <f t="shared" si="1"/>
        <v>0</v>
      </c>
    </row>
    <row r="68" spans="3:10">
      <c r="C68" s="2">
        <f t="shared" si="0"/>
        <v>0</v>
      </c>
      <c r="J68" s="2">
        <f t="shared" si="1"/>
        <v>0</v>
      </c>
    </row>
    <row r="69" spans="3:10">
      <c r="C69" s="2">
        <f t="shared" si="0"/>
        <v>0</v>
      </c>
      <c r="J69" s="2">
        <f t="shared" si="1"/>
        <v>0</v>
      </c>
    </row>
    <row r="70" spans="3:10">
      <c r="C70" s="2">
        <f t="shared" si="0"/>
        <v>0</v>
      </c>
      <c r="J70" s="2">
        <f t="shared" si="1"/>
        <v>0</v>
      </c>
    </row>
    <row r="71" spans="3:10">
      <c r="C71" s="2">
        <f t="shared" si="0"/>
        <v>0</v>
      </c>
      <c r="J71" s="2">
        <f t="shared" si="1"/>
        <v>0</v>
      </c>
    </row>
    <row r="72" spans="3:10">
      <c r="C72" s="2">
        <f t="shared" si="0"/>
        <v>0</v>
      </c>
      <c r="J72" s="2">
        <f t="shared" si="1"/>
        <v>0</v>
      </c>
    </row>
    <row r="73" spans="3:10">
      <c r="C73" s="2">
        <f t="shared" si="0"/>
        <v>0</v>
      </c>
      <c r="J73" s="2">
        <f t="shared" si="1"/>
        <v>0</v>
      </c>
    </row>
    <row r="74" spans="3:10">
      <c r="C74" s="2">
        <f t="shared" si="0"/>
        <v>0</v>
      </c>
      <c r="J74" s="2">
        <f t="shared" si="1"/>
        <v>0</v>
      </c>
    </row>
    <row r="75" spans="3:10">
      <c r="C75" s="2">
        <f t="shared" si="0"/>
        <v>0</v>
      </c>
      <c r="J75" s="2">
        <f t="shared" si="1"/>
        <v>0</v>
      </c>
    </row>
    <row r="76" spans="3:10">
      <c r="C76" s="2">
        <f t="shared" si="0"/>
        <v>0</v>
      </c>
      <c r="J76" s="2">
        <f t="shared" si="1"/>
        <v>0</v>
      </c>
    </row>
    <row r="77" spans="3:10">
      <c r="C77" s="2">
        <f t="shared" si="0"/>
        <v>0</v>
      </c>
      <c r="J77" s="2">
        <f t="shared" si="1"/>
        <v>0</v>
      </c>
    </row>
    <row r="78" spans="3:10">
      <c r="C78" s="2">
        <f t="shared" si="0"/>
        <v>0</v>
      </c>
      <c r="J78" s="2">
        <f t="shared" si="1"/>
        <v>0</v>
      </c>
    </row>
    <row r="79" spans="3:10">
      <c r="C79" s="2">
        <f t="shared" si="0"/>
        <v>0</v>
      </c>
      <c r="J79" s="2">
        <f t="shared" si="1"/>
        <v>0</v>
      </c>
    </row>
    <row r="80" spans="3:10">
      <c r="C80" s="2">
        <f t="shared" si="0"/>
        <v>0</v>
      </c>
      <c r="J80" s="2">
        <f t="shared" si="1"/>
        <v>0</v>
      </c>
    </row>
    <row r="81" spans="3:10">
      <c r="C81" s="2">
        <f t="shared" ref="C81:C144" si="2">B81/$D$16</f>
        <v>0</v>
      </c>
      <c r="J81" s="2">
        <f t="shared" ref="J81:J144" si="3">I81/$K$16</f>
        <v>0</v>
      </c>
    </row>
    <row r="82" spans="3:10">
      <c r="C82" s="2">
        <f t="shared" si="2"/>
        <v>0</v>
      </c>
      <c r="J82" s="2">
        <f t="shared" si="3"/>
        <v>0</v>
      </c>
    </row>
    <row r="83" spans="3:10">
      <c r="C83" s="2">
        <f t="shared" si="2"/>
        <v>0</v>
      </c>
      <c r="J83" s="2">
        <f t="shared" si="3"/>
        <v>0</v>
      </c>
    </row>
    <row r="84" spans="3:10">
      <c r="C84" s="2">
        <f t="shared" si="2"/>
        <v>0</v>
      </c>
      <c r="J84" s="2">
        <f t="shared" si="3"/>
        <v>0</v>
      </c>
    </row>
    <row r="85" spans="3:10">
      <c r="C85" s="2">
        <f t="shared" si="2"/>
        <v>0</v>
      </c>
      <c r="J85" s="2">
        <f t="shared" si="3"/>
        <v>0</v>
      </c>
    </row>
    <row r="86" spans="3:10">
      <c r="C86" s="2">
        <f t="shared" si="2"/>
        <v>0</v>
      </c>
      <c r="J86" s="2">
        <f t="shared" si="3"/>
        <v>0</v>
      </c>
    </row>
    <row r="87" spans="3:10">
      <c r="C87" s="2">
        <f t="shared" si="2"/>
        <v>0</v>
      </c>
      <c r="J87" s="2">
        <f t="shared" si="3"/>
        <v>0</v>
      </c>
    </row>
    <row r="88" spans="3:10">
      <c r="C88" s="2">
        <f t="shared" si="2"/>
        <v>0</v>
      </c>
      <c r="J88" s="2">
        <f t="shared" si="3"/>
        <v>0</v>
      </c>
    </row>
    <row r="89" spans="3:10">
      <c r="C89" s="2">
        <f t="shared" si="2"/>
        <v>0</v>
      </c>
      <c r="J89" s="2">
        <f t="shared" si="3"/>
        <v>0</v>
      </c>
    </row>
    <row r="90" spans="3:10">
      <c r="C90" s="2">
        <f t="shared" si="2"/>
        <v>0</v>
      </c>
      <c r="J90" s="2">
        <f t="shared" si="3"/>
        <v>0</v>
      </c>
    </row>
    <row r="91" spans="3:10">
      <c r="C91" s="2">
        <f t="shared" si="2"/>
        <v>0</v>
      </c>
      <c r="J91" s="2">
        <f t="shared" si="3"/>
        <v>0</v>
      </c>
    </row>
    <row r="92" spans="3:10">
      <c r="C92" s="2">
        <f t="shared" si="2"/>
        <v>0</v>
      </c>
      <c r="J92" s="2">
        <f t="shared" si="3"/>
        <v>0</v>
      </c>
    </row>
    <row r="93" spans="3:10">
      <c r="C93" s="2">
        <f t="shared" si="2"/>
        <v>0</v>
      </c>
      <c r="J93" s="2">
        <f t="shared" si="3"/>
        <v>0</v>
      </c>
    </row>
    <row r="94" spans="3:10">
      <c r="C94" s="2">
        <f t="shared" si="2"/>
        <v>0</v>
      </c>
      <c r="J94" s="2">
        <f t="shared" si="3"/>
        <v>0</v>
      </c>
    </row>
    <row r="95" spans="3:10">
      <c r="C95" s="2">
        <f t="shared" si="2"/>
        <v>0</v>
      </c>
      <c r="J95" s="2">
        <f t="shared" si="3"/>
        <v>0</v>
      </c>
    </row>
    <row r="96" spans="3:10">
      <c r="C96" s="2">
        <f t="shared" si="2"/>
        <v>0</v>
      </c>
      <c r="J96" s="2">
        <f t="shared" si="3"/>
        <v>0</v>
      </c>
    </row>
    <row r="97" spans="3:10">
      <c r="C97" s="2">
        <f t="shared" si="2"/>
        <v>0</v>
      </c>
      <c r="J97" s="2">
        <f t="shared" si="3"/>
        <v>0</v>
      </c>
    </row>
    <row r="98" spans="3:10">
      <c r="C98" s="2">
        <f t="shared" si="2"/>
        <v>0</v>
      </c>
      <c r="J98" s="2">
        <f t="shared" si="3"/>
        <v>0</v>
      </c>
    </row>
    <row r="99" spans="3:10">
      <c r="C99" s="2">
        <f t="shared" si="2"/>
        <v>0</v>
      </c>
      <c r="J99" s="2">
        <f t="shared" si="3"/>
        <v>0</v>
      </c>
    </row>
    <row r="100" spans="3:10">
      <c r="C100" s="2">
        <f t="shared" si="2"/>
        <v>0</v>
      </c>
      <c r="J100" s="2">
        <f t="shared" si="3"/>
        <v>0</v>
      </c>
    </row>
    <row r="101" spans="3:10">
      <c r="C101" s="2">
        <f t="shared" si="2"/>
        <v>0</v>
      </c>
      <c r="J101" s="2">
        <f t="shared" si="3"/>
        <v>0</v>
      </c>
    </row>
    <row r="102" spans="3:10">
      <c r="C102" s="2">
        <f t="shared" si="2"/>
        <v>0</v>
      </c>
      <c r="J102" s="2">
        <f t="shared" si="3"/>
        <v>0</v>
      </c>
    </row>
    <row r="103" spans="3:10">
      <c r="C103" s="2">
        <f t="shared" si="2"/>
        <v>0</v>
      </c>
      <c r="J103" s="2">
        <f t="shared" si="3"/>
        <v>0</v>
      </c>
    </row>
    <row r="104" spans="3:10">
      <c r="C104" s="2">
        <f t="shared" si="2"/>
        <v>0</v>
      </c>
      <c r="J104" s="2">
        <f t="shared" si="3"/>
        <v>0</v>
      </c>
    </row>
    <row r="105" spans="3:10">
      <c r="C105" s="2">
        <f t="shared" si="2"/>
        <v>0</v>
      </c>
      <c r="J105" s="2">
        <f t="shared" si="3"/>
        <v>0</v>
      </c>
    </row>
    <row r="106" spans="3:10">
      <c r="C106" s="2">
        <f t="shared" si="2"/>
        <v>0</v>
      </c>
      <c r="J106" s="2">
        <f t="shared" si="3"/>
        <v>0</v>
      </c>
    </row>
    <row r="107" spans="3:10">
      <c r="C107" s="2">
        <f t="shared" si="2"/>
        <v>0</v>
      </c>
      <c r="J107" s="2">
        <f t="shared" si="3"/>
        <v>0</v>
      </c>
    </row>
    <row r="108" spans="3:10">
      <c r="C108" s="2">
        <f t="shared" si="2"/>
        <v>0</v>
      </c>
      <c r="J108" s="2">
        <f t="shared" si="3"/>
        <v>0</v>
      </c>
    </row>
    <row r="109" spans="3:10">
      <c r="C109" s="2">
        <f t="shared" si="2"/>
        <v>0</v>
      </c>
      <c r="J109" s="2">
        <f t="shared" si="3"/>
        <v>0</v>
      </c>
    </row>
    <row r="110" spans="3:10">
      <c r="C110" s="2">
        <f t="shared" si="2"/>
        <v>0</v>
      </c>
      <c r="J110" s="2">
        <f t="shared" si="3"/>
        <v>0</v>
      </c>
    </row>
    <row r="111" spans="3:10">
      <c r="C111" s="2">
        <f t="shared" si="2"/>
        <v>0</v>
      </c>
      <c r="J111" s="2">
        <f t="shared" si="3"/>
        <v>0</v>
      </c>
    </row>
    <row r="112" spans="3:10">
      <c r="C112" s="2">
        <f t="shared" si="2"/>
        <v>0</v>
      </c>
      <c r="J112" s="2">
        <f t="shared" si="3"/>
        <v>0</v>
      </c>
    </row>
    <row r="113" spans="3:10">
      <c r="C113" s="2">
        <f t="shared" si="2"/>
        <v>0</v>
      </c>
      <c r="J113" s="2">
        <f t="shared" si="3"/>
        <v>0</v>
      </c>
    </row>
    <row r="114" spans="3:10">
      <c r="C114" s="2">
        <f t="shared" si="2"/>
        <v>0</v>
      </c>
      <c r="J114" s="2">
        <f t="shared" si="3"/>
        <v>0</v>
      </c>
    </row>
    <row r="115" spans="3:10">
      <c r="C115" s="2">
        <f t="shared" si="2"/>
        <v>0</v>
      </c>
      <c r="J115" s="2">
        <f t="shared" si="3"/>
        <v>0</v>
      </c>
    </row>
    <row r="116" spans="3:10">
      <c r="C116" s="2">
        <f t="shared" si="2"/>
        <v>0</v>
      </c>
      <c r="J116" s="2">
        <f t="shared" si="3"/>
        <v>0</v>
      </c>
    </row>
    <row r="117" spans="3:10">
      <c r="C117" s="2">
        <f t="shared" si="2"/>
        <v>0</v>
      </c>
      <c r="J117" s="2">
        <f t="shared" si="3"/>
        <v>0</v>
      </c>
    </row>
    <row r="118" spans="3:10">
      <c r="C118" s="2">
        <f t="shared" si="2"/>
        <v>0</v>
      </c>
      <c r="J118" s="2">
        <f t="shared" si="3"/>
        <v>0</v>
      </c>
    </row>
    <row r="119" spans="3:10">
      <c r="C119" s="2">
        <f t="shared" si="2"/>
        <v>0</v>
      </c>
      <c r="J119" s="2">
        <f t="shared" si="3"/>
        <v>0</v>
      </c>
    </row>
    <row r="120" spans="3:10">
      <c r="C120" s="2">
        <f t="shared" si="2"/>
        <v>0</v>
      </c>
      <c r="J120" s="2">
        <f t="shared" si="3"/>
        <v>0</v>
      </c>
    </row>
    <row r="121" spans="3:10">
      <c r="C121" s="2">
        <f t="shared" si="2"/>
        <v>0</v>
      </c>
      <c r="J121" s="2">
        <f t="shared" si="3"/>
        <v>0</v>
      </c>
    </row>
    <row r="122" spans="3:10">
      <c r="C122" s="2">
        <f t="shared" si="2"/>
        <v>0</v>
      </c>
      <c r="J122" s="2">
        <f t="shared" si="3"/>
        <v>0</v>
      </c>
    </row>
    <row r="123" spans="3:10">
      <c r="C123" s="2">
        <f t="shared" si="2"/>
        <v>0</v>
      </c>
      <c r="J123" s="2">
        <f t="shared" si="3"/>
        <v>0</v>
      </c>
    </row>
    <row r="124" spans="3:10">
      <c r="C124" s="2">
        <f t="shared" si="2"/>
        <v>0</v>
      </c>
      <c r="J124" s="2">
        <f t="shared" si="3"/>
        <v>0</v>
      </c>
    </row>
    <row r="125" spans="3:10">
      <c r="C125" s="2">
        <f t="shared" si="2"/>
        <v>0</v>
      </c>
      <c r="J125" s="2">
        <f t="shared" si="3"/>
        <v>0</v>
      </c>
    </row>
    <row r="126" spans="3:10">
      <c r="C126" s="2">
        <f t="shared" si="2"/>
        <v>0</v>
      </c>
      <c r="J126" s="2">
        <f t="shared" si="3"/>
        <v>0</v>
      </c>
    </row>
    <row r="127" spans="3:10">
      <c r="C127" s="2">
        <f t="shared" si="2"/>
        <v>0</v>
      </c>
      <c r="J127" s="2">
        <f t="shared" si="3"/>
        <v>0</v>
      </c>
    </row>
    <row r="128" spans="3:10">
      <c r="C128" s="2">
        <f t="shared" si="2"/>
        <v>0</v>
      </c>
      <c r="J128" s="2">
        <f t="shared" si="3"/>
        <v>0</v>
      </c>
    </row>
    <row r="129" spans="3:10">
      <c r="C129" s="2">
        <f t="shared" si="2"/>
        <v>0</v>
      </c>
      <c r="J129" s="2">
        <f t="shared" si="3"/>
        <v>0</v>
      </c>
    </row>
    <row r="130" spans="3:10">
      <c r="C130" s="2">
        <f t="shared" si="2"/>
        <v>0</v>
      </c>
      <c r="J130" s="2">
        <f t="shared" si="3"/>
        <v>0</v>
      </c>
    </row>
    <row r="131" spans="3:10">
      <c r="C131" s="2">
        <f t="shared" si="2"/>
        <v>0</v>
      </c>
      <c r="J131" s="2">
        <f t="shared" si="3"/>
        <v>0</v>
      </c>
    </row>
    <row r="132" spans="3:10">
      <c r="C132" s="2">
        <f t="shared" si="2"/>
        <v>0</v>
      </c>
      <c r="J132" s="2">
        <f t="shared" si="3"/>
        <v>0</v>
      </c>
    </row>
    <row r="133" spans="3:10">
      <c r="C133" s="2">
        <f t="shared" si="2"/>
        <v>0</v>
      </c>
      <c r="J133" s="2">
        <f t="shared" si="3"/>
        <v>0</v>
      </c>
    </row>
    <row r="134" spans="3:10">
      <c r="C134" s="2">
        <f t="shared" si="2"/>
        <v>0</v>
      </c>
      <c r="J134" s="2">
        <f t="shared" si="3"/>
        <v>0</v>
      </c>
    </row>
    <row r="135" spans="3:10">
      <c r="C135" s="2">
        <f t="shared" si="2"/>
        <v>0</v>
      </c>
      <c r="J135" s="2">
        <f t="shared" si="3"/>
        <v>0</v>
      </c>
    </row>
    <row r="136" spans="3:10">
      <c r="C136" s="2">
        <f t="shared" si="2"/>
        <v>0</v>
      </c>
      <c r="J136" s="2">
        <f t="shared" si="3"/>
        <v>0</v>
      </c>
    </row>
    <row r="137" spans="3:10">
      <c r="C137" s="2">
        <f t="shared" si="2"/>
        <v>0</v>
      </c>
      <c r="J137" s="2">
        <f t="shared" si="3"/>
        <v>0</v>
      </c>
    </row>
    <row r="138" spans="3:10">
      <c r="C138" s="2">
        <f t="shared" si="2"/>
        <v>0</v>
      </c>
      <c r="J138" s="2">
        <f t="shared" si="3"/>
        <v>0</v>
      </c>
    </row>
    <row r="139" spans="3:10">
      <c r="C139" s="2">
        <f t="shared" si="2"/>
        <v>0</v>
      </c>
      <c r="J139" s="2">
        <f t="shared" si="3"/>
        <v>0</v>
      </c>
    </row>
    <row r="140" spans="3:10">
      <c r="C140" s="2">
        <f t="shared" si="2"/>
        <v>0</v>
      </c>
      <c r="J140" s="2">
        <f t="shared" si="3"/>
        <v>0</v>
      </c>
    </row>
    <row r="141" spans="3:10">
      <c r="C141" s="2">
        <f t="shared" si="2"/>
        <v>0</v>
      </c>
      <c r="J141" s="2">
        <f t="shared" si="3"/>
        <v>0</v>
      </c>
    </row>
    <row r="142" spans="3:10">
      <c r="C142" s="2">
        <f t="shared" si="2"/>
        <v>0</v>
      </c>
      <c r="J142" s="2">
        <f t="shared" si="3"/>
        <v>0</v>
      </c>
    </row>
    <row r="143" spans="3:10">
      <c r="C143" s="2">
        <f t="shared" si="2"/>
        <v>0</v>
      </c>
      <c r="J143" s="2">
        <f t="shared" si="3"/>
        <v>0</v>
      </c>
    </row>
    <row r="144" spans="3:10">
      <c r="C144" s="2">
        <f t="shared" si="2"/>
        <v>0</v>
      </c>
      <c r="J144" s="2">
        <f t="shared" si="3"/>
        <v>0</v>
      </c>
    </row>
    <row r="145" spans="3:10">
      <c r="C145" s="2">
        <f t="shared" ref="C145:C150" si="4">B145/$D$16</f>
        <v>0</v>
      </c>
      <c r="J145" s="2">
        <f t="shared" ref="J145:J150" si="5">I145/$K$16</f>
        <v>0</v>
      </c>
    </row>
    <row r="146" spans="3:10">
      <c r="C146" s="2">
        <f t="shared" si="4"/>
        <v>0</v>
      </c>
      <c r="J146" s="2">
        <f t="shared" si="5"/>
        <v>0</v>
      </c>
    </row>
    <row r="147" spans="3:10">
      <c r="C147" s="2">
        <f t="shared" si="4"/>
        <v>0</v>
      </c>
      <c r="J147" s="2">
        <f t="shared" si="5"/>
        <v>0</v>
      </c>
    </row>
    <row r="148" spans="3:10">
      <c r="C148" s="2">
        <f t="shared" si="4"/>
        <v>0</v>
      </c>
      <c r="J148" s="2">
        <f t="shared" si="5"/>
        <v>0</v>
      </c>
    </row>
    <row r="149" spans="3:10">
      <c r="C149" s="2">
        <f t="shared" si="4"/>
        <v>0</v>
      </c>
      <c r="J149" s="2">
        <f t="shared" si="5"/>
        <v>0</v>
      </c>
    </row>
    <row r="150" spans="3:10">
      <c r="C150" s="2">
        <f t="shared" si="4"/>
        <v>0</v>
      </c>
      <c r="J150" s="2">
        <f t="shared" si="5"/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Synthése par jour</vt:lpstr>
      <vt:lpstr>Synthése par semaine</vt:lpstr>
      <vt:lpstr>Synthése par mois</vt:lpstr>
      <vt:lpstr>Correspondance Code</vt:lpstr>
      <vt:lpstr>13-09-2012</vt:lpstr>
      <vt:lpstr>14-09-2012</vt:lpstr>
      <vt:lpstr>'13-09-2012'!Zone_d_impression</vt:lpstr>
      <vt:lpstr>'14-09-2012'!Zone_d_impression</vt:lpstr>
      <vt:lpstr>'Correspondance Code'!Zone_d_impression</vt:lpstr>
      <vt:lpstr>'Synthése par jour'!Zone_d_impression</vt:lpstr>
    </vt:vector>
  </TitlesOfParts>
  <Company>Orica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Coronelli</dc:creator>
  <cp:lastModifiedBy>Lionel Coronelli</cp:lastModifiedBy>
  <cp:lastPrinted>2012-09-17T17:45:36Z</cp:lastPrinted>
  <dcterms:created xsi:type="dcterms:W3CDTF">2012-09-13T18:42:25Z</dcterms:created>
  <dcterms:modified xsi:type="dcterms:W3CDTF">2012-09-18T13:43:30Z</dcterms:modified>
</cp:coreProperties>
</file>