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David Asus\OneDrive\Desktop\"/>
    </mc:Choice>
  </mc:AlternateContent>
  <xr:revisionPtr revIDLastSave="0" documentId="13_ncr:1_{45203E4D-170E-49D8-AC30-13003746DD4F}" xr6:coauthVersionLast="47" xr6:coauthVersionMax="47" xr10:uidLastSave="{00000000-0000-0000-0000-000000000000}"/>
  <bookViews>
    <workbookView xWindow="-96" yWindow="-96" windowWidth="23232" windowHeight="12552" activeTab="1" xr2:uid="{00000000-000D-0000-FFFF-FFFF00000000}"/>
  </bookViews>
  <sheets>
    <sheet name="STATS 2024" sheetId="2" r:id="rId1"/>
    <sheet name="STATS 2025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3" l="1" a="1"/>
  <c r="A2" i="3" s="1"/>
  <c r="A4" i="3" s="1"/>
  <c r="A18" i="3" l="1"/>
  <c r="G23" i="3" l="1"/>
  <c r="L23" i="3"/>
  <c r="M23" i="3"/>
  <c r="G22" i="3"/>
  <c r="D22" i="3"/>
  <c r="D23" i="3" s="1"/>
  <c r="L22" i="3"/>
  <c r="M22" i="3"/>
  <c r="C21" i="3"/>
  <c r="C22" i="3" s="1"/>
  <c r="D21" i="3"/>
  <c r="E21" i="3"/>
  <c r="E22" i="3" s="1"/>
  <c r="E23" i="3" s="1"/>
  <c r="F21" i="3"/>
  <c r="F22" i="3" s="1"/>
  <c r="G21" i="3"/>
  <c r="H21" i="3"/>
  <c r="H23" i="3" s="1"/>
  <c r="I21" i="3"/>
  <c r="I22" i="3" s="1"/>
  <c r="J21" i="3"/>
  <c r="J23" i="3" s="1"/>
  <c r="K21" i="3"/>
  <c r="K23" i="3" s="1"/>
  <c r="L21" i="3"/>
  <c r="M21" i="3"/>
  <c r="N21" i="3"/>
  <c r="O5" i="3"/>
  <c r="Q5" i="3" s="1"/>
  <c r="O6" i="3"/>
  <c r="O7" i="3"/>
  <c r="O8" i="3"/>
  <c r="O9" i="3"/>
  <c r="O10" i="3"/>
  <c r="O11" i="3"/>
  <c r="O12" i="3"/>
  <c r="O13" i="3"/>
  <c r="O14" i="3"/>
  <c r="K22" i="3" l="1"/>
  <c r="J22" i="3"/>
  <c r="O22" i="3"/>
  <c r="O23" i="3" s="1"/>
  <c r="C23" i="3"/>
  <c r="H22" i="3"/>
  <c r="I23" i="3"/>
  <c r="F23" i="3"/>
  <c r="N22" i="3"/>
  <c r="O21" i="3"/>
  <c r="Q12" i="3"/>
  <c r="Q11" i="3"/>
  <c r="Q8" i="3"/>
  <c r="Q7" i="3"/>
  <c r="O20" i="3"/>
  <c r="O19" i="3"/>
  <c r="Q14" i="3"/>
  <c r="Q13" i="3"/>
  <c r="Q10" i="3"/>
  <c r="Q9" i="3"/>
  <c r="Q6" i="3"/>
  <c r="N23" i="2"/>
  <c r="M23" i="2"/>
  <c r="L23" i="2"/>
  <c r="O21" i="2"/>
  <c r="O23" i="2" s="1"/>
  <c r="K23" i="2"/>
  <c r="J23" i="2"/>
  <c r="I23" i="2"/>
  <c r="H23" i="2"/>
  <c r="G23" i="2"/>
  <c r="F23" i="2"/>
  <c r="E23" i="2"/>
  <c r="D23" i="2"/>
  <c r="C23" i="2"/>
  <c r="O22" i="2"/>
  <c r="O20" i="2"/>
  <c r="O19" i="2"/>
  <c r="O14" i="2"/>
  <c r="Q14" i="2" s="1"/>
  <c r="O13" i="2"/>
  <c r="Q13" i="2" s="1"/>
  <c r="O12" i="2"/>
  <c r="Q12" i="2" s="1"/>
  <c r="O11" i="2"/>
  <c r="Q11" i="2" s="1"/>
  <c r="O10" i="2"/>
  <c r="Q10" i="2" s="1"/>
  <c r="O9" i="2"/>
  <c r="Q9" i="2" s="1"/>
  <c r="O8" i="2"/>
  <c r="Q8" i="2" s="1"/>
  <c r="O7" i="2"/>
  <c r="Q7" i="2" s="1"/>
  <c r="O6" i="2"/>
  <c r="Q6" i="2" s="1"/>
  <c r="O5" i="2"/>
  <c r="Q5" i="2" s="1"/>
  <c r="N23" i="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<sst xmlns="http://schemas.openxmlformats.org/spreadsheetml/2006/main" count="59" uniqueCount="17">
  <si>
    <t>JAN</t>
  </si>
  <si>
    <t>FEV</t>
  </si>
  <si>
    <t>MAR</t>
  </si>
  <si>
    <t>AVR</t>
  </si>
  <si>
    <t>MAI</t>
  </si>
  <si>
    <t>JUIN</t>
  </si>
  <si>
    <t>JUIL</t>
  </si>
  <si>
    <t>AOU</t>
  </si>
  <si>
    <t>SEPT</t>
  </si>
  <si>
    <t>OCT</t>
  </si>
  <si>
    <t>NOV</t>
  </si>
  <si>
    <t>DEC</t>
  </si>
  <si>
    <t>ANNÉE</t>
  </si>
  <si>
    <t>STATISTIQUES 2024</t>
  </si>
  <si>
    <t>ANNÉE N-1</t>
  </si>
  <si>
    <t>VRB %</t>
  </si>
  <si>
    <t>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</si>
</sst>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_ ;[Red]\-0.00\ 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74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 wrapText="1"/>
    </xf>
    <xf numFmtId="0" fontId="1" fillId="6" borderId="18" xfId="0" applyFont="1" applyFill="1" applyBorder="1" applyAlignment="1">
      <alignment horizontal="center" vertical="center" wrapText="1"/>
    </xf>
    <xf numFmtId="0" fontId="1" fillId="6" borderId="19" xfId="0" applyFont="1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5" borderId="24" xfId="0" applyFill="1" applyBorder="1" applyAlignment="1">
      <alignment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/>
    </xf>
    <xf numFmtId="164" fontId="3" fillId="0" borderId="15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 wrapText="1"/>
    </xf>
    <xf numFmtId="164" fontId="3" fillId="2" borderId="6" xfId="0" applyNumberFormat="1" applyFont="1" applyFill="1" applyBorder="1" applyAlignment="1">
      <alignment horizontal="center" vertical="center" wrapText="1"/>
    </xf>
    <xf numFmtId="164" fontId="3" fillId="2" borderId="8" xfId="0" applyNumberFormat="1" applyFont="1" applyFill="1" applyBorder="1" applyAlignment="1">
      <alignment horizontal="center" vertical="center" wrapText="1"/>
    </xf>
    <xf numFmtId="164" fontId="3" fillId="2" borderId="11" xfId="0" applyNumberFormat="1" applyFont="1" applyFill="1" applyBorder="1" applyAlignment="1">
      <alignment horizontal="center" vertical="center" wrapText="1"/>
    </xf>
    <xf numFmtId="164" fontId="3" fillId="0" borderId="16" xfId="0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9" borderId="0" xfId="0" applyFill="1"/>
    <xf numFmtId="0" fontId="1" fillId="9" borderId="0" xfId="0" applyFont="1" applyFill="1" applyAlignment="1">
      <alignment horizontal="center" vertical="center" wrapText="1"/>
    </xf>
    <xf numFmtId="0" fontId="0" fillId="9" borderId="0" xfId="0" applyFill="1" applyAlignment="1">
      <alignment horizontal="center" vertical="center" wrapText="1"/>
    </xf>
    <xf numFmtId="10" fontId="0" fillId="9" borderId="0" xfId="1" applyNumberFormat="1" applyFont="1" applyFill="1"/>
    <xf numFmtId="0" fontId="2" fillId="8" borderId="25" xfId="0" applyFont="1" applyFill="1" applyBorder="1" applyAlignment="1">
      <alignment horizontal="center" vertical="center"/>
    </xf>
    <xf numFmtId="0" fontId="2" fillId="8" borderId="26" xfId="0" applyFont="1" applyFill="1" applyBorder="1" applyAlignment="1">
      <alignment horizontal="center" vertical="center"/>
    </xf>
    <xf numFmtId="0" fontId="2" fillId="8" borderId="2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5" borderId="20" xfId="0" applyFont="1" applyFill="1" applyBorder="1" applyAlignment="1">
      <alignment horizontal="center" vertical="center" wrapText="1"/>
    </xf>
    <xf numFmtId="0" fontId="1" fillId="5" borderId="21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9" borderId="0" xfId="0" applyFont="1" applyFill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">
    <dxf>
      <font>
        <color theme="5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32EA7-0F27-4EB7-9A7F-8EE19C53042E}">
  <dimension ref="A1:Q23"/>
  <sheetViews>
    <sheetView workbookViewId="0">
      <selection activeCell="C22" sqref="C22"/>
    </sheetView>
  </sheetViews>
  <sheetFormatPr baseColWidth="10" defaultRowHeight="14.4" x14ac:dyDescent="0.55000000000000004"/>
  <cols>
    <col min="2" max="2" width="19.83984375" customWidth="1"/>
    <col min="3" max="14" width="8.68359375" customWidth="1"/>
  </cols>
  <sheetData>
    <row r="1" spans="1:17" ht="14.7" thickBot="1" x14ac:dyDescent="0.6"/>
    <row r="2" spans="1:17" ht="30" customHeight="1" thickBot="1" x14ac:dyDescent="0.6">
      <c r="A2" s="58" t="s">
        <v>13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60"/>
    </row>
    <row r="3" spans="1:17" ht="14.7" thickBot="1" x14ac:dyDescent="0.6"/>
    <row r="4" spans="1:17" ht="14.7" thickBot="1" x14ac:dyDescent="0.6">
      <c r="A4" s="61"/>
      <c r="B4" s="61"/>
      <c r="C4" s="22" t="s">
        <v>0</v>
      </c>
      <c r="D4" s="23" t="s">
        <v>1</v>
      </c>
      <c r="E4" s="23" t="s">
        <v>2</v>
      </c>
      <c r="F4" s="23" t="s">
        <v>3</v>
      </c>
      <c r="G4" s="23" t="s">
        <v>4</v>
      </c>
      <c r="H4" s="23" t="s">
        <v>5</v>
      </c>
      <c r="I4" s="23" t="s">
        <v>6</v>
      </c>
      <c r="J4" s="23" t="s">
        <v>7</v>
      </c>
      <c r="K4" s="23" t="s">
        <v>8</v>
      </c>
      <c r="L4" s="23" t="s">
        <v>9</v>
      </c>
      <c r="M4" s="23" t="s">
        <v>10</v>
      </c>
      <c r="N4" s="23" t="s">
        <v>11</v>
      </c>
      <c r="O4" s="39" t="s">
        <v>12</v>
      </c>
      <c r="P4" s="39" t="s">
        <v>14</v>
      </c>
      <c r="Q4" s="48" t="s">
        <v>15</v>
      </c>
    </row>
    <row r="5" spans="1:17" x14ac:dyDescent="0.55000000000000004">
      <c r="A5" s="65"/>
      <c r="B5" s="7"/>
      <c r="C5" s="7">
        <v>186</v>
      </c>
      <c r="D5" s="7">
        <v>278</v>
      </c>
      <c r="E5" s="7">
        <v>287</v>
      </c>
      <c r="F5" s="7">
        <v>362</v>
      </c>
      <c r="G5" s="7">
        <v>276</v>
      </c>
      <c r="H5" s="7">
        <v>520</v>
      </c>
      <c r="I5" s="7">
        <v>661</v>
      </c>
      <c r="J5" s="7">
        <v>386</v>
      </c>
      <c r="K5" s="7">
        <v>318</v>
      </c>
      <c r="L5" s="7">
        <v>397</v>
      </c>
      <c r="M5" s="7">
        <v>199</v>
      </c>
      <c r="N5" s="7">
        <v>178</v>
      </c>
      <c r="O5" s="31">
        <f t="shared" ref="O5:O14" si="0">SUM(C5:N5)</f>
        <v>4048</v>
      </c>
      <c r="P5" s="40">
        <v>3632</v>
      </c>
      <c r="Q5" s="49">
        <f t="shared" ref="Q5:Q14" si="1">SUM((O5/P5)-1)*100</f>
        <v>11.453744493392071</v>
      </c>
    </row>
    <row r="6" spans="1:17" x14ac:dyDescent="0.55000000000000004">
      <c r="A6" s="66"/>
      <c r="B6" s="1"/>
      <c r="C6" s="1">
        <v>56</v>
      </c>
      <c r="D6" s="1">
        <v>37</v>
      </c>
      <c r="E6" s="1">
        <v>65</v>
      </c>
      <c r="F6" s="1">
        <v>105</v>
      </c>
      <c r="G6" s="1">
        <v>29</v>
      </c>
      <c r="H6" s="1">
        <v>85</v>
      </c>
      <c r="I6" s="1">
        <v>91</v>
      </c>
      <c r="J6" s="1">
        <v>118</v>
      </c>
      <c r="K6" s="1">
        <v>100</v>
      </c>
      <c r="L6" s="1">
        <v>125</v>
      </c>
      <c r="M6" s="1">
        <v>113</v>
      </c>
      <c r="N6" s="1">
        <v>41</v>
      </c>
      <c r="O6" s="32">
        <f t="shared" si="0"/>
        <v>965</v>
      </c>
      <c r="P6" s="2">
        <v>518</v>
      </c>
      <c r="Q6" s="50">
        <f t="shared" si="1"/>
        <v>86.293436293436287</v>
      </c>
    </row>
    <row r="7" spans="1:17" ht="16.5" customHeight="1" x14ac:dyDescent="0.55000000000000004">
      <c r="A7" s="66"/>
      <c r="B7" s="1"/>
      <c r="C7" s="1">
        <v>0</v>
      </c>
      <c r="D7" s="1">
        <v>0</v>
      </c>
      <c r="E7" s="1">
        <v>2</v>
      </c>
      <c r="F7" s="1">
        <v>0</v>
      </c>
      <c r="G7" s="1">
        <v>55</v>
      </c>
      <c r="H7" s="1">
        <v>90</v>
      </c>
      <c r="I7" s="1">
        <v>97</v>
      </c>
      <c r="J7" s="1">
        <v>168</v>
      </c>
      <c r="K7" s="1">
        <v>113</v>
      </c>
      <c r="L7" s="1">
        <v>42</v>
      </c>
      <c r="M7" s="1">
        <v>0</v>
      </c>
      <c r="N7" s="1">
        <v>0</v>
      </c>
      <c r="O7" s="32">
        <f t="shared" si="0"/>
        <v>567</v>
      </c>
      <c r="P7" s="2">
        <v>906</v>
      </c>
      <c r="Q7" s="50">
        <f t="shared" si="1"/>
        <v>-37.41721854304636</v>
      </c>
    </row>
    <row r="8" spans="1:17" x14ac:dyDescent="0.55000000000000004">
      <c r="A8" s="66"/>
      <c r="B8" s="1"/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32</v>
      </c>
      <c r="I8" s="1">
        <v>138</v>
      </c>
      <c r="J8" s="1">
        <v>124</v>
      </c>
      <c r="K8" s="1">
        <v>54</v>
      </c>
      <c r="L8" s="1">
        <v>0</v>
      </c>
      <c r="M8" s="1">
        <v>0</v>
      </c>
      <c r="N8" s="1">
        <v>0</v>
      </c>
      <c r="O8" s="32">
        <f t="shared" si="0"/>
        <v>348</v>
      </c>
      <c r="P8" s="2">
        <v>278</v>
      </c>
      <c r="Q8" s="50">
        <f t="shared" si="1"/>
        <v>25.179856115107913</v>
      </c>
    </row>
    <row r="9" spans="1:17" ht="14.7" thickBot="1" x14ac:dyDescent="0.6">
      <c r="A9" s="67"/>
      <c r="B9" s="14"/>
      <c r="C9" s="14">
        <v>62</v>
      </c>
      <c r="D9" s="14">
        <v>64</v>
      </c>
      <c r="E9" s="14">
        <v>143</v>
      </c>
      <c r="F9" s="14">
        <v>117</v>
      </c>
      <c r="G9" s="14">
        <v>146</v>
      </c>
      <c r="H9" s="14">
        <v>100</v>
      </c>
      <c r="I9" s="14">
        <v>146</v>
      </c>
      <c r="J9" s="14">
        <v>143</v>
      </c>
      <c r="K9" s="14">
        <v>117</v>
      </c>
      <c r="L9" s="14">
        <v>188</v>
      </c>
      <c r="M9" s="14">
        <v>108</v>
      </c>
      <c r="N9" s="14">
        <v>130</v>
      </c>
      <c r="O9" s="33">
        <f t="shared" si="0"/>
        <v>1464</v>
      </c>
      <c r="P9" s="41">
        <v>1451</v>
      </c>
      <c r="Q9" s="51">
        <f t="shared" si="1"/>
        <v>0.89593383873189936</v>
      </c>
    </row>
    <row r="10" spans="1:17" x14ac:dyDescent="0.55000000000000004">
      <c r="A10" s="68"/>
      <c r="B10" s="15"/>
      <c r="C10" s="16">
        <v>140</v>
      </c>
      <c r="D10" s="16">
        <v>146</v>
      </c>
      <c r="E10" s="16">
        <v>58</v>
      </c>
      <c r="F10" s="16">
        <v>104</v>
      </c>
      <c r="G10" s="16">
        <v>36</v>
      </c>
      <c r="H10" s="16">
        <v>180</v>
      </c>
      <c r="I10" s="16">
        <v>88</v>
      </c>
      <c r="J10" s="16">
        <v>86</v>
      </c>
      <c r="K10" s="16">
        <v>86</v>
      </c>
      <c r="L10" s="16">
        <v>202</v>
      </c>
      <c r="M10" s="16">
        <v>82</v>
      </c>
      <c r="N10" s="16">
        <v>118</v>
      </c>
      <c r="O10" s="34">
        <f t="shared" si="0"/>
        <v>1326</v>
      </c>
      <c r="P10" s="42">
        <v>810</v>
      </c>
      <c r="Q10" s="49">
        <f t="shared" si="1"/>
        <v>63.703703703703709</v>
      </c>
    </row>
    <row r="11" spans="1:17" x14ac:dyDescent="0.55000000000000004">
      <c r="A11" s="69"/>
      <c r="B11" s="3"/>
      <c r="C11" s="4">
        <v>42</v>
      </c>
      <c r="D11" s="4">
        <v>32</v>
      </c>
      <c r="E11" s="4">
        <v>82</v>
      </c>
      <c r="F11" s="4">
        <v>55</v>
      </c>
      <c r="G11" s="4">
        <v>57</v>
      </c>
      <c r="H11" s="4">
        <v>113</v>
      </c>
      <c r="I11" s="4">
        <v>60</v>
      </c>
      <c r="J11" s="4">
        <v>0</v>
      </c>
      <c r="K11" s="4">
        <v>78</v>
      </c>
      <c r="L11" s="4">
        <v>96</v>
      </c>
      <c r="M11" s="4">
        <v>50</v>
      </c>
      <c r="N11" s="4">
        <v>14</v>
      </c>
      <c r="O11" s="35">
        <f t="shared" si="0"/>
        <v>679</v>
      </c>
      <c r="P11" s="5">
        <v>474</v>
      </c>
      <c r="Q11" s="50">
        <f t="shared" si="1"/>
        <v>43.248945147679322</v>
      </c>
    </row>
    <row r="12" spans="1:17" ht="14.7" thickBot="1" x14ac:dyDescent="0.6">
      <c r="A12" s="70"/>
      <c r="B12" s="17"/>
      <c r="C12" s="18">
        <v>82</v>
      </c>
      <c r="D12" s="18">
        <v>32</v>
      </c>
      <c r="E12" s="18">
        <v>48</v>
      </c>
      <c r="F12" s="18">
        <v>84</v>
      </c>
      <c r="G12" s="18">
        <v>128</v>
      </c>
      <c r="H12" s="18">
        <v>62</v>
      </c>
      <c r="I12" s="18">
        <v>69</v>
      </c>
      <c r="J12" s="18">
        <v>40</v>
      </c>
      <c r="K12" s="18">
        <v>62</v>
      </c>
      <c r="L12" s="18">
        <v>50</v>
      </c>
      <c r="M12" s="18">
        <v>40</v>
      </c>
      <c r="N12" s="18">
        <v>33</v>
      </c>
      <c r="O12" s="36">
        <f t="shared" si="0"/>
        <v>730</v>
      </c>
      <c r="P12" s="43">
        <v>391</v>
      </c>
      <c r="Q12" s="51">
        <f t="shared" si="1"/>
        <v>86.70076726342711</v>
      </c>
    </row>
    <row r="13" spans="1:17" x14ac:dyDescent="0.55000000000000004">
      <c r="A13" s="71"/>
      <c r="B13" s="19"/>
      <c r="C13" s="19">
        <v>4</v>
      </c>
      <c r="D13" s="19">
        <v>2</v>
      </c>
      <c r="E13" s="19">
        <v>10</v>
      </c>
      <c r="F13" s="19">
        <v>18</v>
      </c>
      <c r="G13" s="19">
        <v>2</v>
      </c>
      <c r="H13" s="19">
        <v>10</v>
      </c>
      <c r="I13" s="19">
        <v>4</v>
      </c>
      <c r="J13" s="19">
        <v>8</v>
      </c>
      <c r="K13" s="19">
        <v>8</v>
      </c>
      <c r="L13" s="19">
        <v>2</v>
      </c>
      <c r="M13" s="19">
        <v>0</v>
      </c>
      <c r="N13" s="19">
        <v>0</v>
      </c>
      <c r="O13" s="37">
        <f t="shared" si="0"/>
        <v>68</v>
      </c>
      <c r="P13" s="44">
        <v>50</v>
      </c>
      <c r="Q13" s="49">
        <f t="shared" si="1"/>
        <v>36.000000000000007</v>
      </c>
    </row>
    <row r="14" spans="1:17" ht="14.7" thickBot="1" x14ac:dyDescent="0.6">
      <c r="A14" s="72"/>
      <c r="B14" s="8"/>
      <c r="C14" s="8">
        <v>10</v>
      </c>
      <c r="D14" s="8">
        <v>10</v>
      </c>
      <c r="E14" s="8">
        <v>25</v>
      </c>
      <c r="F14" s="8">
        <v>28</v>
      </c>
      <c r="G14" s="8">
        <v>2</v>
      </c>
      <c r="H14" s="8">
        <v>17</v>
      </c>
      <c r="I14" s="8">
        <v>10</v>
      </c>
      <c r="J14" s="8">
        <v>11</v>
      </c>
      <c r="K14" s="8">
        <v>10</v>
      </c>
      <c r="L14" s="8">
        <v>1</v>
      </c>
      <c r="M14" s="8">
        <v>0</v>
      </c>
      <c r="N14" s="8">
        <v>0</v>
      </c>
      <c r="O14" s="38">
        <f t="shared" si="0"/>
        <v>124</v>
      </c>
      <c r="P14" s="45">
        <v>80</v>
      </c>
      <c r="Q14" s="51">
        <f t="shared" si="1"/>
        <v>55.000000000000007</v>
      </c>
    </row>
    <row r="15" spans="1:17" x14ac:dyDescent="0.55000000000000004">
      <c r="A15" s="21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1"/>
    </row>
    <row r="16" spans="1:17" x14ac:dyDescent="0.55000000000000004">
      <c r="A16" s="21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1"/>
    </row>
    <row r="17" spans="1:15" ht="14.7" thickBot="1" x14ac:dyDescent="0.6">
      <c r="A17" s="21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1"/>
    </row>
    <row r="18" spans="1:15" ht="14.7" thickBot="1" x14ac:dyDescent="0.6">
      <c r="A18" s="61"/>
      <c r="B18" s="61"/>
      <c r="C18" s="22" t="s">
        <v>0</v>
      </c>
      <c r="D18" s="23" t="s">
        <v>1</v>
      </c>
      <c r="E18" s="23" t="s">
        <v>2</v>
      </c>
      <c r="F18" s="23" t="s">
        <v>3</v>
      </c>
      <c r="G18" s="23" t="s">
        <v>4</v>
      </c>
      <c r="H18" s="23" t="s">
        <v>5</v>
      </c>
      <c r="I18" s="23" t="s">
        <v>6</v>
      </c>
      <c r="J18" s="23" t="s">
        <v>7</v>
      </c>
      <c r="K18" s="23" t="s">
        <v>8</v>
      </c>
      <c r="L18" s="23" t="s">
        <v>9</v>
      </c>
      <c r="M18" s="23" t="s">
        <v>10</v>
      </c>
      <c r="N18" s="23" t="s">
        <v>11</v>
      </c>
      <c r="O18" s="24" t="s">
        <v>12</v>
      </c>
    </row>
    <row r="19" spans="1:15" x14ac:dyDescent="0.55000000000000004">
      <c r="A19" s="62"/>
      <c r="B19" s="28"/>
      <c r="C19" s="9">
        <v>580</v>
      </c>
      <c r="D19" s="9">
        <v>586</v>
      </c>
      <c r="E19" s="9">
        <v>738</v>
      </c>
      <c r="F19" s="9">
        <v>992</v>
      </c>
      <c r="G19" s="9">
        <v>827</v>
      </c>
      <c r="H19" s="9">
        <v>1419</v>
      </c>
      <c r="I19" s="9">
        <v>1695</v>
      </c>
      <c r="J19" s="9">
        <v>1438</v>
      </c>
      <c r="K19" s="9">
        <v>991</v>
      </c>
      <c r="L19" s="9">
        <v>1206</v>
      </c>
      <c r="M19" s="9">
        <v>650</v>
      </c>
      <c r="N19" s="9">
        <v>561</v>
      </c>
      <c r="O19" s="10">
        <f t="shared" ref="O19:O20" si="2">SUM(C19:N19)</f>
        <v>11683</v>
      </c>
    </row>
    <row r="20" spans="1:15" x14ac:dyDescent="0.55000000000000004">
      <c r="A20" s="63"/>
      <c r="B20" s="29"/>
      <c r="C20" s="6">
        <v>48</v>
      </c>
      <c r="D20" s="6">
        <v>45</v>
      </c>
      <c r="E20" s="6">
        <v>86</v>
      </c>
      <c r="F20" s="6">
        <v>71</v>
      </c>
      <c r="G20" s="6">
        <v>39</v>
      </c>
      <c r="H20" s="6">
        <v>72</v>
      </c>
      <c r="I20" s="6">
        <v>91</v>
      </c>
      <c r="J20" s="6">
        <v>21</v>
      </c>
      <c r="K20" s="6">
        <v>80</v>
      </c>
      <c r="L20" s="6">
        <v>21</v>
      </c>
      <c r="M20" s="6">
        <v>63</v>
      </c>
      <c r="N20" s="6">
        <v>25</v>
      </c>
      <c r="O20" s="11">
        <f t="shared" si="2"/>
        <v>662</v>
      </c>
    </row>
    <row r="21" spans="1:15" ht="14.7" thickBot="1" x14ac:dyDescent="0.6">
      <c r="A21" s="63"/>
      <c r="B21" s="30"/>
      <c r="C21" s="12">
        <v>628</v>
      </c>
      <c r="D21" s="12">
        <v>631</v>
      </c>
      <c r="E21" s="12">
        <v>824</v>
      </c>
      <c r="F21" s="12">
        <v>1063</v>
      </c>
      <c r="G21" s="12">
        <v>866</v>
      </c>
      <c r="H21" s="12">
        <v>1491</v>
      </c>
      <c r="I21" s="12">
        <v>1786</v>
      </c>
      <c r="J21" s="12">
        <v>1459</v>
      </c>
      <c r="K21" s="12">
        <v>1071</v>
      </c>
      <c r="L21" s="12">
        <v>1227</v>
      </c>
      <c r="M21" s="12">
        <v>713</v>
      </c>
      <c r="N21" s="12">
        <v>586</v>
      </c>
      <c r="O21" s="13">
        <f>SUM(C21:N21)</f>
        <v>12345</v>
      </c>
    </row>
    <row r="22" spans="1:15" ht="14.7" thickBot="1" x14ac:dyDescent="0.6">
      <c r="A22" s="63"/>
      <c r="B22" s="25" t="s">
        <v>16</v>
      </c>
      <c r="C22" s="26">
        <v>241</v>
      </c>
      <c r="D22" s="26">
        <v>537</v>
      </c>
      <c r="E22" s="26">
        <v>446</v>
      </c>
      <c r="F22" s="26">
        <v>1146</v>
      </c>
      <c r="G22" s="26">
        <v>1151</v>
      </c>
      <c r="H22" s="26">
        <v>1237</v>
      </c>
      <c r="I22" s="26">
        <v>1200</v>
      </c>
      <c r="J22" s="26">
        <v>405</v>
      </c>
      <c r="K22" s="26">
        <v>1499</v>
      </c>
      <c r="L22" s="26">
        <v>843</v>
      </c>
      <c r="M22" s="26">
        <v>530</v>
      </c>
      <c r="N22" s="26">
        <v>698</v>
      </c>
      <c r="O22" s="27">
        <f>SUM(C22:N22)</f>
        <v>9933</v>
      </c>
    </row>
    <row r="23" spans="1:15" ht="14.7" thickBot="1" x14ac:dyDescent="0.6">
      <c r="A23" s="64"/>
      <c r="B23" s="46"/>
      <c r="C23" s="47">
        <f t="shared" ref="C23:O23" si="3">SUM((C21/C22)-1)*100</f>
        <v>160.58091286307055</v>
      </c>
      <c r="D23" s="47">
        <f t="shared" si="3"/>
        <v>17.504655493482304</v>
      </c>
      <c r="E23" s="47">
        <f t="shared" si="3"/>
        <v>84.753363228699556</v>
      </c>
      <c r="F23" s="47">
        <f t="shared" si="3"/>
        <v>-7.2425828970331558</v>
      </c>
      <c r="G23" s="47">
        <f t="shared" si="3"/>
        <v>-24.761077324066029</v>
      </c>
      <c r="H23" s="47">
        <f t="shared" si="3"/>
        <v>20.533548908649955</v>
      </c>
      <c r="I23" s="47">
        <f t="shared" si="3"/>
        <v>48.833333333333329</v>
      </c>
      <c r="J23" s="47">
        <f t="shared" si="3"/>
        <v>260.24691358024688</v>
      </c>
      <c r="K23" s="47">
        <f t="shared" si="3"/>
        <v>-28.552368245496996</v>
      </c>
      <c r="L23" s="47">
        <f t="shared" si="3"/>
        <v>45.551601423487554</v>
      </c>
      <c r="M23" s="47">
        <f t="shared" si="3"/>
        <v>34.528301886792455</v>
      </c>
      <c r="N23" s="47">
        <f t="shared" si="3"/>
        <v>-16.045845272206304</v>
      </c>
      <c r="O23" s="52">
        <f t="shared" si="3"/>
        <v>24.282694050135902</v>
      </c>
    </row>
  </sheetData>
  <mergeCells count="7">
    <mergeCell ref="A2:Q2"/>
    <mergeCell ref="A19:A23"/>
    <mergeCell ref="A4:B4"/>
    <mergeCell ref="A5:A9"/>
    <mergeCell ref="A10:A12"/>
    <mergeCell ref="A13:A14"/>
    <mergeCell ref="A18:B1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CEBDA1-CCA0-46F6-B768-3F1358A48EA3}">
  <dimension ref="A1:R25"/>
  <sheetViews>
    <sheetView tabSelected="1" workbookViewId="0">
      <selection activeCell="R20" sqref="R20"/>
    </sheetView>
  </sheetViews>
  <sheetFormatPr baseColWidth="10" defaultRowHeight="14.4" x14ac:dyDescent="0.55000000000000004"/>
  <cols>
    <col min="2" max="2" width="19.83984375" customWidth="1"/>
    <col min="3" max="5" width="8.68359375" customWidth="1"/>
    <col min="6" max="6" width="8.83984375" customWidth="1"/>
    <col min="7" max="14" width="8.68359375" customWidth="1"/>
  </cols>
  <sheetData>
    <row r="1" spans="1:18" ht="14.7" thickBot="1" x14ac:dyDescent="0.6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</row>
    <row r="2" spans="1:18" ht="30" customHeight="1" thickBot="1" x14ac:dyDescent="0.6">
      <c r="A2" s="58" t="str" cm="1">
        <f t="array" aca="1" ref="A2" ca="1">RIGHT(CELL("filename",A2),LEN(CELL("filename",A2))-SEARCH("]",CELL("filename",A2)))</f>
        <v>STATS 2025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60"/>
      <c r="R2" s="54"/>
    </row>
    <row r="3" spans="1:18" ht="14.7" thickBot="1" x14ac:dyDescent="0.6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54"/>
      <c r="P3" s="54"/>
      <c r="Q3" s="54"/>
      <c r="R3" s="54"/>
    </row>
    <row r="4" spans="1:18" ht="14.7" thickBot="1" x14ac:dyDescent="0.6">
      <c r="A4" s="73" t="str">
        <f ca="1">RIGHT(A2,4)</f>
        <v>2025</v>
      </c>
      <c r="B4" s="73"/>
      <c r="C4" s="22" t="s">
        <v>0</v>
      </c>
      <c r="D4" s="23" t="s">
        <v>1</v>
      </c>
      <c r="E4" s="23" t="s">
        <v>2</v>
      </c>
      <c r="F4" s="23" t="s">
        <v>3</v>
      </c>
      <c r="G4" s="23" t="s">
        <v>4</v>
      </c>
      <c r="H4" s="23" t="s">
        <v>5</v>
      </c>
      <c r="I4" s="23" t="s">
        <v>6</v>
      </c>
      <c r="J4" s="23" t="s">
        <v>7</v>
      </c>
      <c r="K4" s="23" t="s">
        <v>8</v>
      </c>
      <c r="L4" s="23" t="s">
        <v>9</v>
      </c>
      <c r="M4" s="23" t="s">
        <v>10</v>
      </c>
      <c r="N4" s="23" t="s">
        <v>11</v>
      </c>
      <c r="O4" s="39" t="s">
        <v>12</v>
      </c>
      <c r="P4" s="39" t="s">
        <v>14</v>
      </c>
      <c r="Q4" s="48" t="s">
        <v>15</v>
      </c>
      <c r="R4" s="54"/>
    </row>
    <row r="5" spans="1:18" x14ac:dyDescent="0.55000000000000004">
      <c r="A5" s="65"/>
      <c r="B5" s="7"/>
      <c r="C5" s="7">
        <v>270</v>
      </c>
      <c r="D5" s="7">
        <v>225</v>
      </c>
      <c r="E5" s="7">
        <v>285</v>
      </c>
      <c r="F5" s="7"/>
      <c r="G5" s="7"/>
      <c r="H5" s="7"/>
      <c r="I5" s="7"/>
      <c r="J5" s="7"/>
      <c r="K5" s="7"/>
      <c r="L5" s="7"/>
      <c r="M5" s="7"/>
      <c r="N5" s="7"/>
      <c r="O5" s="40">
        <f>SUM(C5:N5)</f>
        <v>780</v>
      </c>
      <c r="P5" s="40">
        <v>4048</v>
      </c>
      <c r="Q5" s="49">
        <f>SUM((O5/P5)-1)*100</f>
        <v>-80.731225296442688</v>
      </c>
      <c r="R5" s="54"/>
    </row>
    <row r="6" spans="1:18" x14ac:dyDescent="0.55000000000000004">
      <c r="A6" s="66"/>
      <c r="B6" s="1"/>
      <c r="C6" s="1">
        <v>34</v>
      </c>
      <c r="D6" s="1">
        <v>154</v>
      </c>
      <c r="E6" s="1">
        <v>166</v>
      </c>
      <c r="F6" s="1"/>
      <c r="G6" s="1"/>
      <c r="H6" s="1"/>
      <c r="I6" s="1"/>
      <c r="J6" s="1"/>
      <c r="K6" s="1"/>
      <c r="L6" s="1"/>
      <c r="M6" s="1"/>
      <c r="N6" s="1"/>
      <c r="O6" s="2">
        <f t="shared" ref="O6:O14" si="0">SUM(C6:N6)</f>
        <v>354</v>
      </c>
      <c r="P6" s="2">
        <v>965</v>
      </c>
      <c r="Q6" s="50">
        <f t="shared" ref="Q6:Q14" si="1">SUM((O6/P6)-1)*100</f>
        <v>-63.316062176165808</v>
      </c>
      <c r="R6" s="54"/>
    </row>
    <row r="7" spans="1:18" ht="16.5" customHeight="1" x14ac:dyDescent="0.55000000000000004">
      <c r="A7" s="66"/>
      <c r="B7" s="1"/>
      <c r="C7" s="1">
        <v>0</v>
      </c>
      <c r="D7" s="1">
        <v>0</v>
      </c>
      <c r="E7" s="1">
        <v>0</v>
      </c>
      <c r="F7" s="1"/>
      <c r="G7" s="1"/>
      <c r="H7" s="1"/>
      <c r="I7" s="1"/>
      <c r="J7" s="1"/>
      <c r="K7" s="1"/>
      <c r="L7" s="1"/>
      <c r="M7" s="1"/>
      <c r="N7" s="1"/>
      <c r="O7" s="2">
        <f t="shared" si="0"/>
        <v>0</v>
      </c>
      <c r="P7" s="2">
        <v>567</v>
      </c>
      <c r="Q7" s="50">
        <f t="shared" si="1"/>
        <v>-100</v>
      </c>
      <c r="R7" s="54"/>
    </row>
    <row r="8" spans="1:18" x14ac:dyDescent="0.55000000000000004">
      <c r="A8" s="66"/>
      <c r="B8" s="1"/>
      <c r="C8" s="1">
        <v>0</v>
      </c>
      <c r="D8" s="1">
        <v>0</v>
      </c>
      <c r="E8" s="1">
        <v>0</v>
      </c>
      <c r="F8" s="1"/>
      <c r="G8" s="1"/>
      <c r="H8" s="1"/>
      <c r="I8" s="1"/>
      <c r="J8" s="1"/>
      <c r="K8" s="1"/>
      <c r="L8" s="1"/>
      <c r="M8" s="1"/>
      <c r="N8" s="1"/>
      <c r="O8" s="2">
        <f t="shared" si="0"/>
        <v>0</v>
      </c>
      <c r="P8" s="2">
        <v>348</v>
      </c>
      <c r="Q8" s="50">
        <f t="shared" si="1"/>
        <v>-100</v>
      </c>
      <c r="R8" s="54"/>
    </row>
    <row r="9" spans="1:18" ht="14.7" thickBot="1" x14ac:dyDescent="0.6">
      <c r="A9" s="67"/>
      <c r="B9" s="14"/>
      <c r="C9" s="14">
        <v>87</v>
      </c>
      <c r="D9" s="14">
        <v>85</v>
      </c>
      <c r="E9" s="14">
        <v>91</v>
      </c>
      <c r="F9" s="14"/>
      <c r="G9" s="14"/>
      <c r="H9" s="14"/>
      <c r="I9" s="14"/>
      <c r="J9" s="14"/>
      <c r="K9" s="14"/>
      <c r="L9" s="14"/>
      <c r="M9" s="14"/>
      <c r="N9" s="14"/>
      <c r="O9" s="53">
        <f t="shared" si="0"/>
        <v>263</v>
      </c>
      <c r="P9" s="41">
        <v>1464</v>
      </c>
      <c r="Q9" s="51">
        <f t="shared" si="1"/>
        <v>-82.035519125683052</v>
      </c>
      <c r="R9" s="54"/>
    </row>
    <row r="10" spans="1:18" x14ac:dyDescent="0.55000000000000004">
      <c r="A10" s="68"/>
      <c r="B10" s="15"/>
      <c r="C10" s="16">
        <v>272</v>
      </c>
      <c r="D10" s="16">
        <v>150</v>
      </c>
      <c r="E10" s="16">
        <v>126</v>
      </c>
      <c r="F10" s="16"/>
      <c r="G10" s="16"/>
      <c r="H10" s="16"/>
      <c r="I10" s="16"/>
      <c r="J10" s="16"/>
      <c r="K10" s="16"/>
      <c r="L10" s="16"/>
      <c r="M10" s="16"/>
      <c r="N10" s="16"/>
      <c r="O10" s="34">
        <f t="shared" si="0"/>
        <v>548</v>
      </c>
      <c r="P10" s="42">
        <v>1326</v>
      </c>
      <c r="Q10" s="49">
        <f t="shared" si="1"/>
        <v>-58.672699849170442</v>
      </c>
      <c r="R10" s="54"/>
    </row>
    <row r="11" spans="1:18" x14ac:dyDescent="0.55000000000000004">
      <c r="A11" s="69"/>
      <c r="B11" s="3"/>
      <c r="C11" s="4">
        <v>50</v>
      </c>
      <c r="D11" s="4">
        <v>76</v>
      </c>
      <c r="E11" s="4">
        <v>34</v>
      </c>
      <c r="F11" s="4"/>
      <c r="G11" s="4"/>
      <c r="H11" s="4"/>
      <c r="I11" s="4"/>
      <c r="J11" s="4"/>
      <c r="K11" s="4"/>
      <c r="L11" s="4"/>
      <c r="M11" s="4"/>
      <c r="N11" s="4"/>
      <c r="O11" s="35">
        <f t="shared" si="0"/>
        <v>160</v>
      </c>
      <c r="P11" s="5">
        <v>679</v>
      </c>
      <c r="Q11" s="50">
        <f t="shared" si="1"/>
        <v>-76.435935198821795</v>
      </c>
      <c r="R11" s="54"/>
    </row>
    <row r="12" spans="1:18" ht="14.7" thickBot="1" x14ac:dyDescent="0.6">
      <c r="A12" s="70"/>
      <c r="B12" s="17"/>
      <c r="C12" s="18">
        <v>58</v>
      </c>
      <c r="D12" s="18">
        <v>88</v>
      </c>
      <c r="E12" s="18">
        <v>90</v>
      </c>
      <c r="F12" s="18"/>
      <c r="G12" s="18"/>
      <c r="H12" s="18"/>
      <c r="I12" s="18"/>
      <c r="J12" s="18"/>
      <c r="K12" s="18"/>
      <c r="L12" s="18"/>
      <c r="M12" s="18"/>
      <c r="N12" s="18"/>
      <c r="O12" s="36">
        <f t="shared" si="0"/>
        <v>236</v>
      </c>
      <c r="P12" s="43">
        <v>730</v>
      </c>
      <c r="Q12" s="51">
        <f t="shared" si="1"/>
        <v>-67.671232876712324</v>
      </c>
      <c r="R12" s="54"/>
    </row>
    <row r="13" spans="1:18" x14ac:dyDescent="0.55000000000000004">
      <c r="A13" s="71"/>
      <c r="B13" s="19"/>
      <c r="C13" s="19">
        <v>4</v>
      </c>
      <c r="D13" s="19">
        <v>4</v>
      </c>
      <c r="E13" s="19">
        <v>2</v>
      </c>
      <c r="F13" s="19"/>
      <c r="G13" s="19"/>
      <c r="H13" s="19"/>
      <c r="I13" s="19"/>
      <c r="J13" s="19"/>
      <c r="K13" s="19"/>
      <c r="L13" s="19"/>
      <c r="M13" s="19"/>
      <c r="N13" s="19"/>
      <c r="O13" s="37">
        <f t="shared" si="0"/>
        <v>10</v>
      </c>
      <c r="P13" s="44">
        <v>68</v>
      </c>
      <c r="Q13" s="49">
        <f t="shared" si="1"/>
        <v>-85.294117647058826</v>
      </c>
      <c r="R13" s="54"/>
    </row>
    <row r="14" spans="1:18" ht="14.7" thickBot="1" x14ac:dyDescent="0.6">
      <c r="A14" s="72"/>
      <c r="B14" s="8"/>
      <c r="C14" s="8">
        <v>6</v>
      </c>
      <c r="D14" s="8">
        <v>4</v>
      </c>
      <c r="E14" s="8">
        <v>16</v>
      </c>
      <c r="F14" s="8"/>
      <c r="G14" s="8"/>
      <c r="H14" s="8"/>
      <c r="I14" s="8"/>
      <c r="J14" s="8"/>
      <c r="K14" s="8"/>
      <c r="L14" s="8"/>
      <c r="M14" s="8"/>
      <c r="N14" s="8"/>
      <c r="O14" s="38">
        <f t="shared" si="0"/>
        <v>26</v>
      </c>
      <c r="P14" s="45">
        <v>124</v>
      </c>
      <c r="Q14" s="51">
        <f t="shared" si="1"/>
        <v>-79.032258064516128</v>
      </c>
      <c r="R14" s="54"/>
    </row>
    <row r="15" spans="1:18" x14ac:dyDescent="0.55000000000000004">
      <c r="A15" s="55"/>
      <c r="B15" s="56"/>
      <c r="C15" s="56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  <c r="O15" s="55"/>
      <c r="P15" s="54"/>
      <c r="Q15" s="54"/>
      <c r="R15" s="54"/>
    </row>
    <row r="16" spans="1:18" x14ac:dyDescent="0.55000000000000004">
      <c r="A16" s="55"/>
      <c r="B16" s="56"/>
      <c r="C16" s="56"/>
      <c r="D16" s="56"/>
      <c r="E16" s="56"/>
      <c r="F16" s="56"/>
      <c r="G16" s="56"/>
      <c r="H16" s="56"/>
      <c r="I16" s="56"/>
      <c r="J16" s="56"/>
      <c r="K16" s="56"/>
      <c r="L16" s="56"/>
      <c r="M16" s="56"/>
      <c r="N16" s="56"/>
      <c r="O16" s="55"/>
      <c r="P16" s="54"/>
      <c r="Q16" s="54"/>
      <c r="R16" s="54"/>
    </row>
    <row r="17" spans="1:18" ht="14.7" thickBot="1" x14ac:dyDescent="0.6">
      <c r="A17" s="55"/>
      <c r="B17" s="56"/>
      <c r="C17" s="56"/>
      <c r="D17" s="56"/>
      <c r="E17" s="56"/>
      <c r="F17" s="56"/>
      <c r="G17" s="56"/>
      <c r="H17" s="56"/>
      <c r="I17" s="56"/>
      <c r="J17" s="56"/>
      <c r="K17" s="56"/>
      <c r="L17" s="56"/>
      <c r="M17" s="56"/>
      <c r="N17" s="56"/>
      <c r="O17" s="55"/>
      <c r="P17" s="54"/>
      <c r="Q17" s="54"/>
      <c r="R17" s="54"/>
    </row>
    <row r="18" spans="1:18" ht="14.7" thickBot="1" x14ac:dyDescent="0.6">
      <c r="A18" s="73" t="str">
        <f ca="1">RIGHT(A2,4)</f>
        <v>2025</v>
      </c>
      <c r="B18" s="73"/>
      <c r="C18" s="22" t="s">
        <v>0</v>
      </c>
      <c r="D18" s="23" t="s">
        <v>1</v>
      </c>
      <c r="E18" s="23" t="s">
        <v>2</v>
      </c>
      <c r="F18" s="23" t="s">
        <v>3</v>
      </c>
      <c r="G18" s="23" t="s">
        <v>4</v>
      </c>
      <c r="H18" s="23" t="s">
        <v>5</v>
      </c>
      <c r="I18" s="23" t="s">
        <v>6</v>
      </c>
      <c r="J18" s="23" t="s">
        <v>7</v>
      </c>
      <c r="K18" s="23" t="s">
        <v>8</v>
      </c>
      <c r="L18" s="23" t="s">
        <v>9</v>
      </c>
      <c r="M18" s="23" t="s">
        <v>10</v>
      </c>
      <c r="N18" s="23" t="s">
        <v>11</v>
      </c>
      <c r="O18" s="24" t="s">
        <v>12</v>
      </c>
      <c r="P18" s="54"/>
      <c r="Q18" s="54"/>
      <c r="R18" s="54"/>
    </row>
    <row r="19" spans="1:18" x14ac:dyDescent="0.55000000000000004">
      <c r="A19" s="62"/>
      <c r="B19" s="28"/>
      <c r="C19" s="9">
        <v>818</v>
      </c>
      <c r="D19" s="9">
        <v>889</v>
      </c>
      <c r="E19" s="9">
        <v>866</v>
      </c>
      <c r="F19" s="9"/>
      <c r="G19" s="9"/>
      <c r="H19" s="9"/>
      <c r="I19" s="9"/>
      <c r="J19" s="9"/>
      <c r="K19" s="9"/>
      <c r="L19" s="9"/>
      <c r="M19" s="9"/>
      <c r="N19" s="9"/>
      <c r="O19" s="10">
        <f t="shared" ref="O19:O20" si="2">SUM(C19:N19)</f>
        <v>2573</v>
      </c>
      <c r="P19" s="54"/>
      <c r="Q19" s="54"/>
      <c r="R19" s="54"/>
    </row>
    <row r="20" spans="1:18" x14ac:dyDescent="0.55000000000000004">
      <c r="A20" s="63"/>
      <c r="B20" s="29"/>
      <c r="C20" s="6">
        <v>55</v>
      </c>
      <c r="D20" s="6">
        <v>53</v>
      </c>
      <c r="E20" s="6">
        <v>61</v>
      </c>
      <c r="F20" s="6"/>
      <c r="G20" s="6"/>
      <c r="H20" s="6"/>
      <c r="I20" s="6"/>
      <c r="J20" s="6"/>
      <c r="K20" s="6"/>
      <c r="L20" s="6"/>
      <c r="M20" s="6"/>
      <c r="N20" s="6"/>
      <c r="O20" s="11">
        <f t="shared" si="2"/>
        <v>169</v>
      </c>
      <c r="P20" s="54"/>
      <c r="Q20" s="54"/>
      <c r="R20" s="54"/>
    </row>
    <row r="21" spans="1:18" ht="14.7" thickBot="1" x14ac:dyDescent="0.6">
      <c r="A21" s="63"/>
      <c r="B21" s="30"/>
      <c r="C21" s="12">
        <f t="shared" ref="C21:N21" si="3">C19+C20</f>
        <v>873</v>
      </c>
      <c r="D21" s="12">
        <f t="shared" si="3"/>
        <v>942</v>
      </c>
      <c r="E21" s="12">
        <f t="shared" si="3"/>
        <v>927</v>
      </c>
      <c r="F21" s="12">
        <f t="shared" si="3"/>
        <v>0</v>
      </c>
      <c r="G21" s="12">
        <f t="shared" si="3"/>
        <v>0</v>
      </c>
      <c r="H21" s="12">
        <f t="shared" si="3"/>
        <v>0</v>
      </c>
      <c r="I21" s="12">
        <f t="shared" si="3"/>
        <v>0</v>
      </c>
      <c r="J21" s="12">
        <f t="shared" si="3"/>
        <v>0</v>
      </c>
      <c r="K21" s="12">
        <f t="shared" si="3"/>
        <v>0</v>
      </c>
      <c r="L21" s="12">
        <f t="shared" si="3"/>
        <v>0</v>
      </c>
      <c r="M21" s="12">
        <f t="shared" si="3"/>
        <v>0</v>
      </c>
      <c r="N21" s="12">
        <f t="shared" si="3"/>
        <v>0</v>
      </c>
      <c r="O21" s="13">
        <f>SUM(C21:N21)</f>
        <v>2742</v>
      </c>
      <c r="P21" s="54"/>
      <c r="Q21" s="54"/>
      <c r="R21" s="54"/>
    </row>
    <row r="22" spans="1:18" ht="14.7" thickBot="1" x14ac:dyDescent="0.6">
      <c r="A22" s="63"/>
      <c r="B22" s="25" t="s">
        <v>16</v>
      </c>
      <c r="C22" s="26">
        <f>IF(C21=0,"",'STATS 2024'!C21)</f>
        <v>628</v>
      </c>
      <c r="D22" s="26">
        <f>IF(D21=0,"",'STATS 2024'!D21)</f>
        <v>631</v>
      </c>
      <c r="E22" s="26">
        <f>IF(E21=0,"",'STATS 2024'!E21)</f>
        <v>824</v>
      </c>
      <c r="F22" s="26" t="str">
        <f>IF(F21=0,"",'STATS 2024'!F21)</f>
        <v/>
      </c>
      <c r="G22" s="26" t="str">
        <f>IF(G21=0,"",'STATS 2024'!G21)</f>
        <v/>
      </c>
      <c r="H22" s="26" t="str">
        <f>IF(H21=0,"",'STATS 2024'!H21)</f>
        <v/>
      </c>
      <c r="I22" s="26" t="str">
        <f>IF(I21=0,"",'STATS 2024'!I21)</f>
        <v/>
      </c>
      <c r="J22" s="26" t="str">
        <f>IF(J21=0,"",'STATS 2024'!J21)</f>
        <v/>
      </c>
      <c r="K22" s="26" t="str">
        <f>IF(K21=0,"",'STATS 2024'!K21)</f>
        <v/>
      </c>
      <c r="L22" s="26" t="str">
        <f>IF(L21=0,"",'STATS 2024'!L21)</f>
        <v/>
      </c>
      <c r="M22" s="26" t="str">
        <f>IF(M21=0,"",'STATS 2024'!M21)</f>
        <v/>
      </c>
      <c r="N22" s="26" t="str">
        <f>IF(N21=0,"",'STATS 2024'!N21)</f>
        <v/>
      </c>
      <c r="O22" s="27">
        <f>SUM(C22:N22)</f>
        <v>2083</v>
      </c>
      <c r="P22" s="54"/>
      <c r="Q22" s="54"/>
      <c r="R22" s="54"/>
    </row>
    <row r="23" spans="1:18" ht="14.7" thickBot="1" x14ac:dyDescent="0.6">
      <c r="A23" s="64"/>
      <c r="B23" s="46"/>
      <c r="C23" s="47">
        <f t="shared" ref="C23:N23" si="4">IF(C21=0,"",SUM((C21/C22)-1)*100)</f>
        <v>39.01273885350318</v>
      </c>
      <c r="D23" s="47">
        <f t="shared" si="4"/>
        <v>49.286846275752772</v>
      </c>
      <c r="E23" s="47">
        <f t="shared" si="4"/>
        <v>12.5</v>
      </c>
      <c r="F23" s="47" t="str">
        <f t="shared" si="4"/>
        <v/>
      </c>
      <c r="G23" s="47" t="str">
        <f t="shared" si="4"/>
        <v/>
      </c>
      <c r="H23" s="47" t="str">
        <f t="shared" si="4"/>
        <v/>
      </c>
      <c r="I23" s="47" t="str">
        <f t="shared" si="4"/>
        <v/>
      </c>
      <c r="J23" s="47" t="str">
        <f t="shared" si="4"/>
        <v/>
      </c>
      <c r="K23" s="47" t="str">
        <f t="shared" si="4"/>
        <v/>
      </c>
      <c r="L23" s="47" t="str">
        <f t="shared" si="4"/>
        <v/>
      </c>
      <c r="M23" s="47" t="str">
        <f t="shared" si="4"/>
        <v/>
      </c>
      <c r="N23" s="47" t="str">
        <f t="shared" si="4"/>
        <v/>
      </c>
      <c r="O23" s="47">
        <f>IF(O21=0,"",SUM((O21/O22)-1)*100)</f>
        <v>31.637061929908782</v>
      </c>
      <c r="P23" s="54"/>
      <c r="Q23" s="54"/>
      <c r="R23" s="54"/>
    </row>
    <row r="24" spans="1:18" x14ac:dyDescent="0.55000000000000004">
      <c r="A24" s="54"/>
      <c r="B24" s="54"/>
      <c r="C24" s="57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</row>
    <row r="25" spans="1:18" x14ac:dyDescent="0.55000000000000004">
      <c r="A25" s="54"/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</row>
  </sheetData>
  <mergeCells count="7">
    <mergeCell ref="A19:A23"/>
    <mergeCell ref="A2:Q2"/>
    <mergeCell ref="A4:B4"/>
    <mergeCell ref="A5:A9"/>
    <mergeCell ref="A10:A12"/>
    <mergeCell ref="A13:A14"/>
    <mergeCell ref="A18:B18"/>
  </mergeCells>
  <conditionalFormatting sqref="C21:N21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STATS 2024</vt:lpstr>
      <vt:lpstr>STATS 2025</vt:lpstr>
    </vt:vector>
  </TitlesOfParts>
  <Company>Vichy Communauté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BOUCHET Jean Claude</dc:creator>
  <cp:lastModifiedBy>David QUITTARD</cp:lastModifiedBy>
  <dcterms:created xsi:type="dcterms:W3CDTF">2023-04-04T08:58:54Z</dcterms:created>
  <dcterms:modified xsi:type="dcterms:W3CDTF">2025-04-08T05:57:34Z</dcterms:modified>
</cp:coreProperties>
</file>