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aveExternalLinkValues="0" codeName="ThisWorkbook"/>
  <bookViews>
    <workbookView xWindow="-15" yWindow="4185" windowWidth="15330" windowHeight="3750"/>
  </bookViews>
  <sheets>
    <sheet name="SA1" sheetId="1" r:id="rId1"/>
    <sheet name="Macro" sheetId="2" r:id="rId2"/>
  </sheets>
  <functionGroups builtInGroupCount="17"/>
  <definedNames>
    <definedName name="Bouton" localSheetId="1">"Image 44"</definedName>
    <definedName name="CetteXLA" localSheetId="1">"[List.xlsm]Macro"</definedName>
    <definedName name="Colonne.Test" localSheetId="1">5</definedName>
    <definedName name="Data">'SA1'!$A$12:$E$29</definedName>
    <definedName name="DelimiteurAmont" localSheetId="1">"(!"</definedName>
    <definedName name="DelimiteurAval" localSheetId="1">"))"</definedName>
    <definedName name="Dialog.Common" xlm="1" functionGroupId="14">Macro!$B$21</definedName>
    <definedName name="Dialog.Start" xlm="1" functionGroupId="14">Macro!$B$1</definedName>
    <definedName name="_xlnm.Recorder" localSheetId="1">Macro!$B$1:$B$11</definedName>
    <definedName name="iii" localSheetId="1">5</definedName>
    <definedName name="index" localSheetId="1">1</definedName>
    <definedName name="Ligne" localSheetId="1">"=SI(Colonne.Test=COLONNE(!Typ.Ec))"</definedName>
    <definedName name="Ligne.Test" localSheetId="1">9</definedName>
    <definedName name="Résultat.ZDD" localSheetId="1">"Résultat.ZDD.Typ.Ec.Gaz"</definedName>
    <definedName name="Résultat.ZDD.Typ.Ec.Gaz" localSheetId="1">Macro!$K$31</definedName>
    <definedName name="Résultat.ZDD.Typ.Ec.Liq" localSheetId="1">Macro!$K$3</definedName>
    <definedName name="Service" localSheetId="1">"RPC"</definedName>
    <definedName name="State">'SA1'!$C$12:$C$29</definedName>
    <definedName name="STXT.entre.caracteres" function="1" xlm="1" functionGroupId="14">Macro!$B$40</definedName>
    <definedName name="Test" localSheetId="1">"Typ.Ec.Gaz"</definedName>
    <definedName name="Typ.Ec">'SA1'!$E:$E</definedName>
    <definedName name="Type.Ec" localSheetId="1">"EGF"</definedName>
    <definedName name="Zdd" localSheetId="1">"Zdd.Typ.Ec.Gaz"</definedName>
    <definedName name="zdd.Typ.Ec.Gaz" localSheetId="1">Macro!$E$29:$K$55</definedName>
    <definedName name="zdd.Typ.Ec.Liq" localSheetId="1">Macro!$E$1:$K$25</definedName>
  </definedNames>
  <calcPr calcId="144525" calcMode="manual" refMode="R1C1" iterate="1" calcCompleted="0" calcOnSave="0"/>
</workbook>
</file>

<file path=xl/sharedStrings.xml><?xml version="1.0" encoding="utf-8"?>
<sst xmlns="http://schemas.openxmlformats.org/spreadsheetml/2006/main" count="113" uniqueCount="67">
  <si>
    <t>L / V / G</t>
  </si>
  <si>
    <t>Typ.Ec</t>
  </si>
  <si>
    <t>L</t>
  </si>
  <si>
    <t>Vinbl</t>
  </si>
  <si>
    <t>RPC</t>
  </si>
  <si>
    <t>RPV</t>
  </si>
  <si>
    <t>G</t>
  </si>
  <si>
    <t>APF</t>
  </si>
  <si>
    <t>EGF</t>
  </si>
  <si>
    <t>texte</t>
  </si>
  <si>
    <t>dy</t>
  </si>
  <si>
    <t>dx</t>
  </si>
  <si>
    <t>y</t>
  </si>
  <si>
    <t>x</t>
  </si>
  <si>
    <t>event</t>
  </si>
  <si>
    <t>TDx</t>
  </si>
  <si>
    <t>TD</t>
  </si>
  <si>
    <t>STXT.entre.caracteres</t>
  </si>
  <si>
    <t>Vosbl</t>
  </si>
  <si>
    <t>Gi</t>
  </si>
  <si>
    <t>D</t>
  </si>
  <si>
    <t>Car</t>
  </si>
  <si>
    <t>Caa</t>
  </si>
  <si>
    <t>Ccr</t>
  </si>
  <si>
    <t>Résultat.ZDD.Typ.Ec.Gaz</t>
  </si>
  <si>
    <t>zdd.Typ.EcGaz</t>
  </si>
  <si>
    <t>Refoullement Pompe Volumetrique (Vmax=3/4*0.794*DN^0.243)</t>
  </si>
  <si>
    <t>LD</t>
  </si>
  <si>
    <t>LC</t>
  </si>
  <si>
    <t>EGD</t>
  </si>
  <si>
    <t>EGB</t>
  </si>
  <si>
    <t>APB</t>
  </si>
  <si>
    <t>Liquide</t>
  </si>
  <si>
    <t>1.détermination de la colonne de test    2.appel à commun       3.formule)</t>
  </si>
  <si>
    <t>Résultat.ZDD.Typ.Ec.Liq</t>
  </si>
  <si>
    <t>V</t>
  </si>
  <si>
    <t>&amp;paste</t>
  </si>
  <si>
    <t>&amp;Close</t>
  </si>
  <si>
    <t>liq1</t>
  </si>
  <si>
    <t>liq2</t>
  </si>
  <si>
    <t>liq3</t>
  </si>
  <si>
    <t>gas</t>
  </si>
  <si>
    <t>gas 1</t>
  </si>
  <si>
    <t>gas 2</t>
  </si>
  <si>
    <t>gas 4</t>
  </si>
  <si>
    <t>gas 5</t>
  </si>
  <si>
    <t>gas 6</t>
  </si>
  <si>
    <t>gas 7</t>
  </si>
  <si>
    <t>gas 8</t>
  </si>
  <si>
    <t>gas 9</t>
  </si>
  <si>
    <t>gas 10</t>
  </si>
  <si>
    <t>gas 11</t>
  </si>
  <si>
    <t>g</t>
  </si>
  <si>
    <t>gi</t>
  </si>
  <si>
    <t>Refoulement compresseur Volumetrique (Vmax=3/4*0.794*DN^0.243)</t>
  </si>
  <si>
    <t>lia 6</t>
  </si>
  <si>
    <t>liq 7</t>
  </si>
  <si>
    <t>lia 7</t>
  </si>
  <si>
    <t>liq 8</t>
  </si>
  <si>
    <t>lia 8</t>
  </si>
  <si>
    <t>liq 9</t>
  </si>
  <si>
    <t>select case</t>
  </si>
  <si>
    <t>state</t>
  </si>
  <si>
    <t>Dialog.Common</t>
  </si>
  <si>
    <t>Dialog.Start</t>
  </si>
  <si>
    <t>Nature liquid flow (MPIP 06 4 1 annexe 1.1  Page 10/21)</t>
  </si>
  <si>
    <t>Nature gas or vapor flow (MPIP 06 4 1 annexe 1.1  Page 10/21)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</si>
</sst>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9"/>
      <color indexed="10"/>
      <name val="Arial"/>
      <family val="2"/>
    </font>
    <font>
      <sz val="8"/>
      <color indexed="8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b/>
      <sz val="8"/>
      <name val="Arial"/>
      <family val="2"/>
    </font>
    <font>
      <sz val="8"/>
      <color indexed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lightGray">
        <fgColor indexed="17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0" fontId="2" fillId="2" borderId="0" applyBorder="0" applyAlignment="0">
      <alignment horizontal="center"/>
      <protection locked="0"/>
    </xf>
    <xf numFmtId="0" fontId="4" fillId="0" borderId="0" applyNumberFormat="0" applyFill="0" applyBorder="0" applyAlignment="0">
      <alignment horizontal="center"/>
    </xf>
    <xf numFmtId="0" fontId="2" fillId="3" borderId="1" applyBorder="0" applyAlignment="0">
      <alignment horizontal="center"/>
      <protection locked="0"/>
    </xf>
    <xf numFmtId="0" fontId="7" fillId="2" borderId="2" applyNumberFormat="0" applyFont="0" applyBorder="0" applyAlignment="0">
      <alignment horizontal="right"/>
      <protection locked="0"/>
    </xf>
    <xf numFmtId="0" fontId="7" fillId="0" borderId="0"/>
    <xf numFmtId="0" fontId="6" fillId="0" borderId="8" applyNumberFormat="0" applyFill="0" applyBorder="0" applyAlignment="0" applyProtection="0"/>
  </cellStyleXfs>
  <cellXfs count="45">
    <xf numFmtId="0" fontId="0" fillId="0" borderId="0" xfId="0"/>
    <xf numFmtId="0" fontId="3" fillId="4" borderId="4" xfId="0" applyFont="1" applyFill="1" applyBorder="1" applyAlignment="1">
      <alignment horizontal="centerContinuous"/>
    </xf>
    <xf numFmtId="1" fontId="3" fillId="4" borderId="4" xfId="0" applyNumberFormat="1" applyFont="1" applyFill="1" applyBorder="1" applyAlignment="1">
      <alignment horizontal="centerContinuous"/>
    </xf>
    <xf numFmtId="0" fontId="4" fillId="0" borderId="5" xfId="2" applyNumberFormat="1" applyFont="1" applyBorder="1" applyAlignment="1">
      <alignment horizontal="justify"/>
    </xf>
    <xf numFmtId="0" fontId="4" fillId="0" borderId="5" xfId="2" applyFont="1" applyBorder="1" applyAlignment="1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justify"/>
    </xf>
    <xf numFmtId="0" fontId="1" fillId="4" borderId="0" xfId="0" applyFont="1" applyFill="1" applyBorder="1" applyAlignment="1">
      <alignment horizontal="center"/>
    </xf>
    <xf numFmtId="1" fontId="1" fillId="4" borderId="0" xfId="0" applyNumberFormat="1" applyFont="1" applyFill="1" applyBorder="1" applyAlignment="1">
      <alignment horizontal="justify"/>
    </xf>
    <xf numFmtId="0" fontId="1" fillId="0" borderId="0" xfId="0" applyFont="1" applyBorder="1" applyAlignment="1">
      <alignment horizontal="center"/>
    </xf>
    <xf numFmtId="1" fontId="8" fillId="0" borderId="3" xfId="0" applyNumberFormat="1" applyFont="1" applyFill="1" applyBorder="1" applyAlignment="1"/>
    <xf numFmtId="0" fontId="8" fillId="0" borderId="8" xfId="0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justify"/>
    </xf>
    <xf numFmtId="0" fontId="8" fillId="0" borderId="9" xfId="0" applyFont="1" applyFill="1" applyBorder="1" applyAlignment="1">
      <alignment horizontal="center"/>
    </xf>
    <xf numFmtId="1" fontId="8" fillId="0" borderId="10" xfId="0" applyNumberFormat="1" applyFont="1" applyFill="1" applyBorder="1" applyAlignment="1">
      <alignment horizontal="justify"/>
    </xf>
    <xf numFmtId="0" fontId="8" fillId="0" borderId="0" xfId="0" applyFont="1" applyFill="1"/>
    <xf numFmtId="0" fontId="8" fillId="5" borderId="5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Continuous"/>
    </xf>
    <xf numFmtId="0" fontId="10" fillId="0" borderId="6" xfId="0" applyFont="1" applyFill="1" applyBorder="1" applyAlignment="1">
      <alignment horizontal="centerContinuous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0" fontId="7" fillId="0" borderId="0" xfId="5" applyFont="1"/>
    <xf numFmtId="0" fontId="7" fillId="0" borderId="0" xfId="5"/>
    <xf numFmtId="0" fontId="7" fillId="0" borderId="0" xfId="5" applyFont="1" applyBorder="1"/>
    <xf numFmtId="12" fontId="7" fillId="0" borderId="1" xfId="5" applyNumberFormat="1" applyFont="1" applyFill="1" applyBorder="1"/>
    <xf numFmtId="0" fontId="7" fillId="0" borderId="0" xfId="5" applyFont="1" applyAlignment="1"/>
    <xf numFmtId="0" fontId="11" fillId="0" borderId="0" xfId="5" applyFont="1"/>
    <xf numFmtId="0" fontId="5" fillId="5" borderId="0" xfId="5" applyFont="1" applyFill="1"/>
    <xf numFmtId="0" fontId="6" fillId="0" borderId="0" xfId="5" applyFont="1" applyBorder="1"/>
    <xf numFmtId="0" fontId="6" fillId="0" borderId="0" xfId="5" applyFont="1"/>
    <xf numFmtId="0" fontId="7" fillId="0" borderId="0" xfId="5" applyFont="1" applyProtection="1"/>
    <xf numFmtId="0" fontId="5" fillId="5" borderId="11" xfId="5" applyFont="1" applyFill="1" applyBorder="1"/>
    <xf numFmtId="0" fontId="5" fillId="6" borderId="0" xfId="5" applyFont="1" applyFill="1"/>
    <xf numFmtId="0" fontId="12" fillId="0" borderId="0" xfId="5" applyFont="1"/>
    <xf numFmtId="164" fontId="8" fillId="0" borderId="7" xfId="0" applyNumberFormat="1" applyFont="1" applyFill="1" applyBorder="1" applyAlignment="1">
      <alignment horizontal="center"/>
    </xf>
    <xf numFmtId="164" fontId="8" fillId="0" borderId="8" xfId="0" applyNumberFormat="1" applyFont="1" applyFill="1" applyBorder="1" applyAlignment="1">
      <alignment horizontal="center"/>
    </xf>
    <xf numFmtId="164" fontId="8" fillId="0" borderId="9" xfId="0" applyNumberFormat="1" applyFont="1" applyFill="1" applyBorder="1" applyAlignment="1">
      <alignment horizontal="center"/>
    </xf>
    <xf numFmtId="0" fontId="8" fillId="4" borderId="8" xfId="0" applyFont="1" applyFill="1" applyBorder="1"/>
    <xf numFmtId="0" fontId="8" fillId="5" borderId="12" xfId="0" applyFont="1" applyFill="1" applyBorder="1"/>
    <xf numFmtId="0" fontId="1" fillId="4" borderId="9" xfId="0" applyFont="1" applyFill="1" applyBorder="1"/>
    <xf numFmtId="0" fontId="5" fillId="6" borderId="0" xfId="5" applyFont="1" applyFill="1" applyAlignment="1">
      <alignment horizontal="centerContinuous"/>
    </xf>
    <xf numFmtId="0" fontId="5" fillId="5" borderId="0" xfId="5" applyFont="1" applyFill="1" applyAlignment="1">
      <alignment horizontal="centerContinuous"/>
    </xf>
  </cellXfs>
  <cellStyles count="7">
    <cellStyle name="Argument" xfId="6"/>
    <cellStyle name="Gaz" xfId="1"/>
    <cellStyle name="Normal" xfId="0" builtinId="0"/>
    <cellStyle name="Normal 2" xfId="5"/>
    <cellStyle name="Rouge" xfId="2"/>
    <cellStyle name="Vap" xfId="3"/>
    <cellStyle name="Vert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200025</xdr:colOff>
      <xdr:row>8</xdr:row>
      <xdr:rowOff>9525</xdr:rowOff>
    </xdr:from>
    <xdr:to>
      <xdr:col>4</xdr:col>
      <xdr:colOff>504825</xdr:colOff>
      <xdr:row>10</xdr:row>
      <xdr:rowOff>0</xdr:rowOff>
    </xdr:to>
    <xdr:pic macro="[0]!Dialog.Start">
      <xdr:nvPicPr>
        <xdr:cNvPr id="1350" name="Imag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58550" y="1390650"/>
          <a:ext cx="304800" cy="314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</xdr:wsDr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7"/>
  <sheetViews>
    <sheetView showFormulas="1" showGridLines="0" zoomScaleNormal="100" workbookViewId="0">
      <pane xSplit="1" ySplit="1" topLeftCell="B11" activePane="bottomRight" state="frozen"/>
      <selection pane="topRight" activeCell="B1" sqref="B1"/>
      <selection pane="bottomLeft" activeCell="A10" sqref="A10"/>
      <selection pane="bottomRight" activeCell="J29" sqref="J29"/>
    </sheetView>
  </sheetViews>
  <sheetFormatPr baseColWidth="10" defaultRowHeight="11.25" x14ac:dyDescent="0.2"/>
  <cols>
    <col min="1" max="1" width="3.5703125" style="24" customWidth="1"/>
    <col min="2" max="2" width="45.28515625" style="24" customWidth="1"/>
    <col min="3" max="4" width="3.28515625" style="24" customWidth="1"/>
    <col min="5" max="5" width="3.7109375" style="24" customWidth="1"/>
    <col min="6" max="6" width="3.28515625" style="24" bestFit="1" customWidth="1"/>
    <col min="7" max="7" width="4.5703125" style="24" bestFit="1" customWidth="1"/>
    <col min="8" max="9" width="3.28515625" style="24" customWidth="1"/>
    <col min="10" max="10" width="28.85546875" style="24" customWidth="1"/>
    <col min="11" max="11" width="9.42578125" style="24" bestFit="1" customWidth="1"/>
    <col min="12" max="16384" width="11.42578125" style="24"/>
  </cols>
  <sheetData>
    <row r="1" spans="2:11" collapsed="1" x14ac:dyDescent="0.2">
      <c r="B1" s="29" t="s">
        <v>64</v>
      </c>
      <c r="E1" s="30">
        <v>5</v>
      </c>
      <c r="F1" s="30"/>
      <c r="G1" s="30"/>
      <c r="H1" s="30"/>
      <c r="I1" s="30"/>
      <c r="J1" s="43" t="s">
        <v>65</v>
      </c>
      <c r="K1" s="44"/>
    </row>
    <row r="2" spans="2:11" x14ac:dyDescent="0.2">
      <c r="B2" s="24" t="b">
        <f bx="1">CetteXLA=GET.CELL(32,B2)</f>
        <v>1</v>
      </c>
      <c r="E2" s="30">
        <v>5</v>
      </c>
      <c r="F2" s="30"/>
      <c r="G2" s="30">
        <v>10</v>
      </c>
      <c r="H2" s="30"/>
      <c r="I2" s="30"/>
      <c r="J2" s="30" t="s">
        <v>61</v>
      </c>
      <c r="K2" s="30" t="s">
        <v>34</v>
      </c>
    </row>
    <row r="3" spans="2:11" x14ac:dyDescent="0.2">
      <c r="B3" s="36" t="s">
        <v>33</v>
      </c>
      <c r="E3" s="30">
        <v>11</v>
      </c>
      <c r="F3" s="30"/>
      <c r="G3" s="30">
        <v>30</v>
      </c>
      <c r="H3" s="30"/>
      <c r="I3" s="30"/>
      <c r="J3" s="30" t="s">
        <v>32</v>
      </c>
      <c r="K3" s="34">
        <v>7</v>
      </c>
    </row>
    <row r="4" spans="2:11" x14ac:dyDescent="0.2">
      <c r="B4" s="24" t="b">
        <f bx="1">Colonne.Test=COLUMN(TEXTREF(GET.OBJECT(4,Bouton)))</f>
        <v>1</v>
      </c>
      <c r="E4" s="30">
        <v>12</v>
      </c>
      <c r="F4" s="30"/>
      <c r="G4" s="30">
        <f>G3+15</f>
        <v>45</v>
      </c>
      <c r="H4" s="30"/>
      <c r="I4" s="30"/>
      <c r="J4" s="30" t="s">
        <v>31</v>
      </c>
      <c r="K4" s="30"/>
    </row>
    <row r="5" spans="2:11" x14ac:dyDescent="0.2">
      <c r="B5" s="25" t="b">
        <f>IF(Colonne.Test=COLUMN(!Typ.Ec))</f>
        <v>1</v>
      </c>
      <c r="E5" s="30">
        <v>12</v>
      </c>
      <c r="F5" s="30"/>
      <c r="G5" s="30">
        <f>G4+15</f>
        <v>60</v>
      </c>
      <c r="H5" s="30"/>
      <c r="I5" s="30"/>
      <c r="J5" s="30" t="s">
        <v>7</v>
      </c>
      <c r="K5" s="30"/>
    </row>
    <row r="6" spans="2:11" x14ac:dyDescent="0.2">
      <c r="B6" s="25" t="str">
        <f xml:space="preserve">        INDEX(!state,ROW(ACTIVE.CELL()))</f>
        <v>G</v>
      </c>
      <c r="E6" s="30">
        <v>12</v>
      </c>
      <c r="F6" s="30"/>
      <c r="G6" s="30">
        <f>G5+15</f>
        <v>75</v>
      </c>
      <c r="H6" s="30"/>
      <c r="I6" s="30"/>
      <c r="J6" s="30" t="s">
        <v>4</v>
      </c>
      <c r="K6" s="30"/>
    </row>
    <row r="7" spans="2:11" x14ac:dyDescent="0.2">
      <c r="B7" s="25" t="str">
        <f xml:space="preserve">        IF(LEFT(B6,1)="L",".Liq",".Gaz")</f>
        <v>.Gaz</v>
      </c>
      <c r="E7" s="30">
        <v>12</v>
      </c>
      <c r="F7" s="30"/>
      <c r="G7" s="30">
        <f>G6+15</f>
        <v>90</v>
      </c>
      <c r="H7" s="30"/>
      <c r="I7" s="30"/>
      <c r="J7" s="30" t="s">
        <v>5</v>
      </c>
      <c r="K7" s="30"/>
    </row>
    <row r="8" spans="2:11" x14ac:dyDescent="0.2">
      <c r="B8" s="24" t="b">
        <f bx="1" xml:space="preserve">          Test=STXT.entre.caracteres(GET.FORMULA(B5),"(!","))")</f>
        <v>1</v>
      </c>
      <c r="E8" s="30">
        <v>12</v>
      </c>
      <c r="F8" s="30"/>
      <c r="G8" s="30">
        <f>G7+15</f>
        <v>105</v>
      </c>
      <c r="H8" s="30"/>
      <c r="I8" s="30"/>
      <c r="J8" s="30" t="s">
        <v>30</v>
      </c>
      <c r="K8" s="30"/>
    </row>
    <row r="9" spans="2:11" x14ac:dyDescent="0.2">
      <c r="B9" s="24" t="b">
        <f bx="1" xml:space="preserve">          Test=Test&amp;B7</f>
        <v>1</v>
      </c>
      <c r="E9" s="30">
        <v>12</v>
      </c>
      <c r="F9" s="30"/>
      <c r="G9" s="30">
        <f>G8+15</f>
        <v>120</v>
      </c>
      <c r="H9" s="30"/>
      <c r="I9" s="30"/>
      <c r="J9" s="30" t="s">
        <v>8</v>
      </c>
      <c r="K9" s="30"/>
    </row>
    <row r="10" spans="2:11" x14ac:dyDescent="0.2">
      <c r="B10" s="24" t="e">
        <f xml:space="preserve">        Dialog.Common()</f>
        <v>#N/A</v>
      </c>
      <c r="E10" s="30">
        <v>12</v>
      </c>
      <c r="F10" s="30"/>
      <c r="G10" s="30">
        <f>G9+15</f>
        <v>135</v>
      </c>
      <c r="H10" s="30"/>
      <c r="I10" s="30"/>
      <c r="J10" s="30" t="s">
        <v>29</v>
      </c>
      <c r="K10" s="30"/>
    </row>
    <row r="11" spans="2:11" x14ac:dyDescent="0.2">
      <c r="B11" s="24" t="b">
        <f xml:space="preserve">         FORMULA(OFFSET(TEXTREF(Zdd),TEXTREF(Résultat.ZDD)+2,5,1,1))</f>
        <v>1</v>
      </c>
      <c r="E11" s="30">
        <v>12</v>
      </c>
      <c r="F11" s="30"/>
      <c r="G11" s="30">
        <f>G10+15</f>
        <v>150</v>
      </c>
      <c r="H11" s="30"/>
      <c r="I11" s="30"/>
      <c r="J11" s="30" t="s">
        <v>28</v>
      </c>
      <c r="K11" s="30"/>
    </row>
    <row r="12" spans="2:11" x14ac:dyDescent="0.2">
      <c r="B12" s="24" t="b">
        <f xml:space="preserve">               ACTIVATE(CetteXLA)</f>
        <v>1</v>
      </c>
      <c r="E12" s="30">
        <v>12</v>
      </c>
      <c r="F12" s="30"/>
      <c r="G12" s="30">
        <f>G11+15</f>
        <v>165</v>
      </c>
      <c r="H12" s="30"/>
      <c r="I12" s="30"/>
      <c r="J12" s="30" t="s">
        <v>27</v>
      </c>
      <c r="K12" s="30"/>
    </row>
    <row r="13" spans="2:11" x14ac:dyDescent="0.2">
      <c r="B13" s="24" t="b">
        <f xml:space="preserve">               ACTIVATE(B$22)</f>
        <v>1</v>
      </c>
      <c r="E13" s="30">
        <v>12</v>
      </c>
      <c r="F13" s="30"/>
      <c r="G13" s="30">
        <f>G12+15</f>
        <v>180</v>
      </c>
      <c r="H13" s="30"/>
      <c r="I13" s="30"/>
      <c r="J13" s="30" t="s">
        <v>16</v>
      </c>
      <c r="K13" s="30"/>
    </row>
    <row r="14" spans="2:11" x14ac:dyDescent="0.2">
      <c r="B14" s="25" t="b">
        <f>ELSE()</f>
        <v>1</v>
      </c>
      <c r="E14" s="30">
        <v>5</v>
      </c>
      <c r="F14" s="30">
        <v>100</v>
      </c>
      <c r="G14" s="30">
        <f>G4</f>
        <v>45</v>
      </c>
      <c r="H14" s="30"/>
      <c r="I14" s="30"/>
      <c r="J14" s="30" t="s">
        <v>38</v>
      </c>
      <c r="K14" s="30"/>
    </row>
    <row r="15" spans="2:11" x14ac:dyDescent="0.2">
      <c r="B15" s="24" t="b">
        <f xml:space="preserve">               ACTIVATE(CetteXLA)</f>
        <v>1</v>
      </c>
      <c r="E15" s="30">
        <v>5</v>
      </c>
      <c r="F15" s="30">
        <f>F14</f>
        <v>100</v>
      </c>
      <c r="G15" s="30">
        <f>G5</f>
        <v>60</v>
      </c>
      <c r="H15" s="30"/>
      <c r="I15" s="30"/>
      <c r="J15" s="30" t="s">
        <v>39</v>
      </c>
      <c r="K15" s="30"/>
    </row>
    <row r="16" spans="2:11" x14ac:dyDescent="0.2">
      <c r="B16" s="24" t="b">
        <f xml:space="preserve">               ACTIVATE(B$22)</f>
        <v>1</v>
      </c>
      <c r="E16" s="30">
        <v>5</v>
      </c>
      <c r="F16" s="30">
        <f>F15</f>
        <v>100</v>
      </c>
      <c r="G16" s="30">
        <f>G6</f>
        <v>75</v>
      </c>
      <c r="H16" s="30"/>
      <c r="I16" s="30"/>
      <c r="J16" s="30" t="s">
        <v>40</v>
      </c>
      <c r="K16" s="30"/>
    </row>
    <row r="17" spans="2:11" x14ac:dyDescent="0.2">
      <c r="B17" s="24" t="b">
        <f xml:space="preserve">            HALT()</f>
        <v>1</v>
      </c>
      <c r="E17" s="30">
        <v>5</v>
      </c>
      <c r="F17" s="30">
        <f>F16</f>
        <v>100</v>
      </c>
      <c r="G17" s="30">
        <f>G7</f>
        <v>90</v>
      </c>
      <c r="H17" s="30"/>
      <c r="I17" s="30"/>
      <c r="J17" s="30" t="s">
        <v>26</v>
      </c>
      <c r="K17" s="30"/>
    </row>
    <row r="18" spans="2:11" x14ac:dyDescent="0.2">
      <c r="B18" s="24" t="b">
        <f>END.IF()</f>
        <v>0</v>
      </c>
      <c r="E18" s="30">
        <v>5</v>
      </c>
      <c r="F18" s="30">
        <f>F17</f>
        <v>100</v>
      </c>
      <c r="G18" s="30">
        <f>G8</f>
        <v>105</v>
      </c>
      <c r="H18" s="30"/>
      <c r="I18" s="30"/>
      <c r="J18" s="30" t="s">
        <v>55</v>
      </c>
      <c r="K18" s="30"/>
    </row>
    <row r="19" spans="2:11" x14ac:dyDescent="0.2">
      <c r="B19" s="24" t="b">
        <f>RETURN()</f>
        <v>1</v>
      </c>
      <c r="E19" s="30">
        <v>5</v>
      </c>
      <c r="F19" s="30">
        <f>F18</f>
        <v>100</v>
      </c>
      <c r="G19" s="30">
        <f>G9</f>
        <v>120</v>
      </c>
      <c r="H19" s="30"/>
      <c r="I19" s="30"/>
      <c r="J19" s="30" t="s">
        <v>56</v>
      </c>
      <c r="K19" s="30"/>
    </row>
    <row r="20" spans="2:11" x14ac:dyDescent="0.2">
      <c r="E20" s="30">
        <v>5</v>
      </c>
      <c r="F20" s="30">
        <f>F19</f>
        <v>100</v>
      </c>
      <c r="G20" s="30">
        <f>G10</f>
        <v>135</v>
      </c>
      <c r="H20" s="30"/>
      <c r="I20" s="30"/>
      <c r="J20" s="30" t="s">
        <v>57</v>
      </c>
      <c r="K20" s="30"/>
    </row>
    <row r="21" spans="2:11" x14ac:dyDescent="0.2">
      <c r="B21" s="29" t="s">
        <v>63</v>
      </c>
      <c r="E21" s="30">
        <v>5</v>
      </c>
      <c r="F21" s="30">
        <f>F20</f>
        <v>100</v>
      </c>
      <c r="G21" s="30">
        <f>G11</f>
        <v>150</v>
      </c>
      <c r="H21" s="30"/>
      <c r="I21" s="30"/>
      <c r="J21" s="30" t="s">
        <v>58</v>
      </c>
      <c r="K21" s="30"/>
    </row>
    <row r="22" spans="2:11" x14ac:dyDescent="0.2">
      <c r="B22" s="24" t="str">
        <f xml:space="preserve">       (GET.DOCUMENT(1))</f>
        <v>[List.xlsm]SA1</v>
      </c>
      <c r="E22" s="30">
        <v>5</v>
      </c>
      <c r="F22" s="30">
        <f>F21</f>
        <v>100</v>
      </c>
      <c r="G22" s="30">
        <f>G12</f>
        <v>165</v>
      </c>
      <c r="H22" s="30"/>
      <c r="I22" s="30"/>
      <c r="J22" s="30" t="s">
        <v>59</v>
      </c>
      <c r="K22" s="30"/>
    </row>
    <row r="23" spans="2:11" x14ac:dyDescent="0.2">
      <c r="B23" s="24" t="b">
        <f bx="1" xml:space="preserve">          Zdd="Zdd."&amp;Test</f>
        <v>1</v>
      </c>
      <c r="E23" s="30">
        <v>5</v>
      </c>
      <c r="F23" s="30">
        <f>F22</f>
        <v>100</v>
      </c>
      <c r="G23" s="30">
        <f>G13</f>
        <v>180</v>
      </c>
      <c r="H23" s="30"/>
      <c r="I23" s="30"/>
      <c r="J23" s="30" t="s">
        <v>60</v>
      </c>
      <c r="K23" s="30"/>
    </row>
    <row r="24" spans="2:11" x14ac:dyDescent="0.2">
      <c r="B24" s="24" t="b">
        <f bx="1" xml:space="preserve">          Résultat.ZDD="Résultat.ZDD."&amp;Test</f>
        <v>1</v>
      </c>
      <c r="E24" s="30">
        <v>3</v>
      </c>
      <c r="F24" s="30">
        <v>100</v>
      </c>
      <c r="G24" s="30">
        <f>G23+30</f>
        <v>210</v>
      </c>
      <c r="H24" s="30">
        <v>200</v>
      </c>
      <c r="I24" s="30"/>
      <c r="J24" s="30" t="s">
        <v>36</v>
      </c>
      <c r="K24" s="30"/>
    </row>
    <row r="25" spans="2:11" x14ac:dyDescent="0.2">
      <c r="B25" s="24">
        <f xml:space="preserve">        DIALOG.BOX(TEXTREF(Zdd))</f>
        <v>25</v>
      </c>
      <c r="E25" s="30">
        <v>2</v>
      </c>
      <c r="F25" s="30">
        <f>F24</f>
        <v>100</v>
      </c>
      <c r="G25" s="30">
        <f>G24+30</f>
        <v>240</v>
      </c>
      <c r="H25" s="30">
        <v>200</v>
      </c>
      <c r="I25" s="30"/>
      <c r="J25" s="30" t="s">
        <v>37</v>
      </c>
      <c r="K25" s="30"/>
    </row>
    <row r="26" spans="2:11" x14ac:dyDescent="0.2">
      <c r="B26" s="24" t="b">
        <f xml:space="preserve">        IF(B25=FALSE)</f>
        <v>1</v>
      </c>
      <c r="E26" s="29"/>
      <c r="F26" s="24" t="s">
        <v>13</v>
      </c>
      <c r="G26" s="24" t="s">
        <v>12</v>
      </c>
      <c r="H26" s="24" t="s">
        <v>11</v>
      </c>
      <c r="I26" s="24" t="s">
        <v>10</v>
      </c>
      <c r="J26" s="24" t="s">
        <v>9</v>
      </c>
      <c r="K26" s="28"/>
    </row>
    <row r="27" spans="2:11" x14ac:dyDescent="0.2">
      <c r="B27" s="24" t="b">
        <f xml:space="preserve">               ACTIVATE(CetteXLA)</f>
        <v>1</v>
      </c>
      <c r="E27" s="25"/>
      <c r="F27" s="25"/>
      <c r="G27" s="25"/>
      <c r="H27" s="25"/>
      <c r="I27" s="25"/>
      <c r="J27" s="25"/>
      <c r="K27" s="25"/>
    </row>
    <row r="28" spans="2:11" x14ac:dyDescent="0.2">
      <c r="B28" s="24" t="b">
        <f xml:space="preserve">               ACTIVATE(B$22)</f>
        <v>1</v>
      </c>
      <c r="E28" s="29" t="s">
        <v>25</v>
      </c>
      <c r="F28" s="24" t="s">
        <v>13</v>
      </c>
      <c r="G28" s="24" t="s">
        <v>12</v>
      </c>
      <c r="H28" s="24" t="s">
        <v>11</v>
      </c>
      <c r="I28" s="24" t="s">
        <v>10</v>
      </c>
      <c r="J28" s="24" t="s">
        <v>9</v>
      </c>
      <c r="K28" s="28"/>
    </row>
    <row r="29" spans="2:11" x14ac:dyDescent="0.2">
      <c r="B29" s="24" t="b">
        <f xml:space="preserve">               HALT()</f>
        <v>1</v>
      </c>
      <c r="E29" s="30">
        <v>5</v>
      </c>
      <c r="F29" s="30"/>
      <c r="G29" s="30"/>
      <c r="H29" s="30"/>
      <c r="I29" s="30"/>
      <c r="J29" s="35" t="s">
        <v>66</v>
      </c>
      <c r="K29" s="30"/>
    </row>
    <row r="30" spans="2:11" x14ac:dyDescent="0.2">
      <c r="B30" s="24" t="b">
        <f xml:space="preserve">        END.IF()</f>
        <v>0</v>
      </c>
      <c r="E30" s="30">
        <v>5</v>
      </c>
      <c r="F30" s="30"/>
      <c r="G30" s="30">
        <v>10</v>
      </c>
      <c r="H30" s="30"/>
      <c r="I30" s="30"/>
      <c r="J30" s="30" t="s">
        <v>61</v>
      </c>
      <c r="K30" s="30" t="s">
        <v>24</v>
      </c>
    </row>
    <row r="31" spans="2:11" x14ac:dyDescent="0.2">
      <c r="B31" s="24" t="b">
        <f bx="1" xml:space="preserve">          Ligne.Test=ROW(TEXTREF(GET.OBJECT(4,Bouton)))</f>
        <v>1</v>
      </c>
      <c r="E31" s="30">
        <v>11</v>
      </c>
      <c r="F31" s="30"/>
      <c r="G31" s="30">
        <v>30</v>
      </c>
      <c r="H31" s="30"/>
      <c r="I31" s="30"/>
      <c r="J31" s="30" t="s">
        <v>41</v>
      </c>
      <c r="K31" s="34">
        <v>7</v>
      </c>
    </row>
    <row r="32" spans="2:11" x14ac:dyDescent="0.2">
      <c r="B32" s="24" t="b">
        <f xml:space="preserve">        IF(OR(Colonne.Test&lt;&gt;COLUMN(SELECTION()),(ROW(!data)-ROW(SELECTION()))*(ROW(!data)+ROWS(!data)-1-ROW(SELECTION()))&gt;0))</f>
        <v>1</v>
      </c>
      <c r="E32" s="30">
        <v>12</v>
      </c>
      <c r="F32" s="30"/>
      <c r="G32" s="30">
        <f>G31+15</f>
        <v>45</v>
      </c>
      <c r="H32" s="30"/>
      <c r="I32" s="30"/>
      <c r="J32" s="30" t="s">
        <v>52</v>
      </c>
      <c r="K32" s="30"/>
    </row>
    <row r="33" spans="2:11" x14ac:dyDescent="0.2">
      <c r="B33" s="24" t="b">
        <f xml:space="preserve">                 ALERT("you are in  "&amp;REFTEXT(SELECTION())&amp;"
 Select cell in column "&amp;Colonne.Test&amp;"
 between rows "&amp;ROW(!data)&amp;" et "&amp;ROW(!data)+ROWS(!data)-1 )</f>
        <v>1</v>
      </c>
      <c r="E33" s="30">
        <v>12</v>
      </c>
      <c r="F33" s="30"/>
      <c r="G33" s="30">
        <f>G32+15</f>
        <v>60</v>
      </c>
      <c r="H33" s="30"/>
      <c r="I33" s="30"/>
      <c r="J33" s="30" t="s">
        <v>53</v>
      </c>
      <c r="K33" s="30"/>
    </row>
    <row r="34" spans="2:11" x14ac:dyDescent="0.2">
      <c r="B34" s="24" t="b">
        <f xml:space="preserve">               ACTIVATE(CetteXLA)</f>
        <v>1</v>
      </c>
      <c r="E34" s="30">
        <v>12</v>
      </c>
      <c r="F34" s="30"/>
      <c r="G34" s="30">
        <f>G33+15</f>
        <v>75</v>
      </c>
      <c r="H34" s="30"/>
      <c r="I34" s="30"/>
      <c r="J34" s="30" t="s">
        <v>23</v>
      </c>
      <c r="K34" s="30"/>
    </row>
    <row r="35" spans="2:11" x14ac:dyDescent="0.2">
      <c r="B35" s="24" t="b">
        <f xml:space="preserve">               ACTIVATE(B$22)</f>
        <v>1</v>
      </c>
      <c r="E35" s="30">
        <v>12</v>
      </c>
      <c r="F35" s="30"/>
      <c r="G35" s="30">
        <f>G34+15</f>
        <v>90</v>
      </c>
      <c r="H35" s="30"/>
      <c r="I35" s="30"/>
      <c r="J35" s="30" t="s">
        <v>22</v>
      </c>
      <c r="K35" s="30"/>
    </row>
    <row r="36" spans="2:11" x14ac:dyDescent="0.2">
      <c r="B36" s="24" t="b">
        <f xml:space="preserve">                 HALT()</f>
        <v>1</v>
      </c>
      <c r="E36" s="30">
        <v>12</v>
      </c>
      <c r="F36" s="30"/>
      <c r="G36" s="30">
        <f>G35+15</f>
        <v>105</v>
      </c>
      <c r="H36" s="30"/>
      <c r="I36" s="30"/>
      <c r="J36" s="30" t="s">
        <v>21</v>
      </c>
      <c r="K36" s="30"/>
    </row>
    <row r="37" spans="2:11" x14ac:dyDescent="0.2">
      <c r="B37" s="24" t="b">
        <f xml:space="preserve">       END.IF()</f>
        <v>0</v>
      </c>
      <c r="E37" s="30">
        <v>12</v>
      </c>
      <c r="F37" s="30"/>
      <c r="G37" s="30">
        <f>G36+15</f>
        <v>120</v>
      </c>
      <c r="H37" s="30"/>
      <c r="I37" s="30"/>
      <c r="J37" s="30" t="s">
        <v>20</v>
      </c>
      <c r="K37" s="30"/>
    </row>
    <row r="38" spans="2:11" x14ac:dyDescent="0.2">
      <c r="B38" s="33" t="b">
        <f>RETURN()</f>
        <v>1</v>
      </c>
      <c r="E38" s="30">
        <v>12</v>
      </c>
      <c r="F38" s="30"/>
      <c r="G38" s="30">
        <f>G37+15</f>
        <v>135</v>
      </c>
      <c r="H38" s="30"/>
      <c r="I38" s="30"/>
      <c r="J38" s="30" t="s">
        <v>3</v>
      </c>
      <c r="K38" s="30"/>
    </row>
    <row r="39" spans="2:11" x14ac:dyDescent="0.2">
      <c r="E39" s="30">
        <v>12</v>
      </c>
      <c r="F39" s="30"/>
      <c r="G39" s="30">
        <f>G38+15</f>
        <v>150</v>
      </c>
      <c r="H39" s="30"/>
      <c r="I39" s="30"/>
      <c r="J39" s="30" t="s">
        <v>18</v>
      </c>
      <c r="K39" s="30"/>
    </row>
    <row r="40" spans="2:11" x14ac:dyDescent="0.2">
      <c r="B40" s="29" t="s">
        <v>17</v>
      </c>
      <c r="E40" s="30">
        <v>12</v>
      </c>
      <c r="F40" s="30"/>
      <c r="G40" s="30">
        <f>G39+15</f>
        <v>165</v>
      </c>
      <c r="H40" s="30"/>
      <c r="I40" s="30"/>
      <c r="J40" s="30" t="s">
        <v>16</v>
      </c>
      <c r="K40" s="30"/>
    </row>
    <row r="41" spans="2:11" x14ac:dyDescent="0.2">
      <c r="B41" s="32" t="b">
        <f>ARGUMENT("Ligne")</f>
        <v>1</v>
      </c>
      <c r="E41" s="30">
        <v>12</v>
      </c>
      <c r="F41" s="30"/>
      <c r="G41" s="30">
        <f>G40+15</f>
        <v>180</v>
      </c>
      <c r="H41" s="30"/>
      <c r="I41" s="30"/>
      <c r="J41" s="30" t="s">
        <v>15</v>
      </c>
      <c r="K41" s="30"/>
    </row>
    <row r="42" spans="2:11" x14ac:dyDescent="0.2">
      <c r="B42" s="32" t="b">
        <f>ARGUMENT("DelimiteurAmont")</f>
        <v>1</v>
      </c>
      <c r="E42" s="30">
        <v>12</v>
      </c>
      <c r="F42" s="30"/>
      <c r="G42" s="30">
        <f>G41+15</f>
        <v>195</v>
      </c>
      <c r="H42" s="30"/>
      <c r="I42" s="30"/>
      <c r="J42" s="30" t="s">
        <v>14</v>
      </c>
      <c r="K42" s="30"/>
    </row>
    <row r="43" spans="2:11" x14ac:dyDescent="0.2">
      <c r="B43" s="32" t="b">
        <f>ARGUMENT("DelimiteurAval")</f>
        <v>1</v>
      </c>
      <c r="E43" s="30">
        <v>5</v>
      </c>
      <c r="F43" s="30">
        <v>100</v>
      </c>
      <c r="G43" s="30">
        <f>G32</f>
        <v>45</v>
      </c>
      <c r="H43" s="30"/>
      <c r="I43" s="30"/>
      <c r="J43" s="30" t="s">
        <v>42</v>
      </c>
      <c r="K43" s="30"/>
    </row>
    <row r="44" spans="2:11" x14ac:dyDescent="0.2">
      <c r="B44" s="25">
        <f>FIND(DelimiteurAmont,Ligne)+LEN(DelimiteurAmont)</f>
        <v>27</v>
      </c>
      <c r="E44" s="30">
        <v>5</v>
      </c>
      <c r="F44" s="30">
        <f>F43</f>
        <v>100</v>
      </c>
      <c r="G44" s="30">
        <f>G33</f>
        <v>60</v>
      </c>
      <c r="H44" s="30"/>
      <c r="I44" s="30"/>
      <c r="J44" s="30" t="s">
        <v>43</v>
      </c>
      <c r="K44" s="30"/>
    </row>
    <row r="45" spans="2:11" x14ac:dyDescent="0.2">
      <c r="B45" s="25">
        <f>FIND(DelimiteurAval,Ligne,B44)</f>
        <v>33</v>
      </c>
      <c r="E45" s="30">
        <v>5</v>
      </c>
      <c r="F45" s="30">
        <f>F44</f>
        <v>100</v>
      </c>
      <c r="G45" s="30">
        <f>G34</f>
        <v>75</v>
      </c>
      <c r="H45" s="30"/>
      <c r="I45" s="30"/>
      <c r="J45" s="30" t="s">
        <v>54</v>
      </c>
      <c r="K45" s="30"/>
    </row>
    <row r="46" spans="2:11" x14ac:dyDescent="0.2">
      <c r="B46" s="25" t="b">
        <f>RETURN(MID(Ligne,B44,B45-B44))</f>
        <v>1</v>
      </c>
      <c r="E46" s="30">
        <v>5</v>
      </c>
      <c r="F46" s="30">
        <f>F45</f>
        <v>100</v>
      </c>
      <c r="G46" s="30">
        <f>G35</f>
        <v>90</v>
      </c>
      <c r="H46" s="30"/>
      <c r="I46" s="30"/>
      <c r="J46" s="30" t="s">
        <v>44</v>
      </c>
      <c r="K46" s="30"/>
    </row>
    <row r="47" spans="2:11" x14ac:dyDescent="0.2">
      <c r="B47" s="25"/>
      <c r="E47" s="30">
        <v>5</v>
      </c>
      <c r="F47" s="30">
        <f>F46</f>
        <v>100</v>
      </c>
      <c r="G47" s="30">
        <f>G36</f>
        <v>105</v>
      </c>
      <c r="H47" s="30"/>
      <c r="I47" s="30"/>
      <c r="J47" s="30" t="s">
        <v>45</v>
      </c>
      <c r="K47" s="30"/>
    </row>
    <row r="48" spans="2:11" x14ac:dyDescent="0.2">
      <c r="B48" s="25"/>
      <c r="E48" s="30">
        <v>5</v>
      </c>
      <c r="F48" s="30">
        <f>F47</f>
        <v>100</v>
      </c>
      <c r="G48" s="30">
        <f>G37</f>
        <v>120</v>
      </c>
      <c r="H48" s="30"/>
      <c r="I48" s="30"/>
      <c r="J48" s="30" t="s">
        <v>46</v>
      </c>
      <c r="K48" s="30"/>
    </row>
    <row r="49" spans="2:11" x14ac:dyDescent="0.2">
      <c r="B49" s="29"/>
      <c r="E49" s="30">
        <v>5</v>
      </c>
      <c r="F49" s="30">
        <f>F48</f>
        <v>100</v>
      </c>
      <c r="G49" s="30">
        <f>G38</f>
        <v>135</v>
      </c>
      <c r="H49" s="30"/>
      <c r="I49" s="30"/>
      <c r="J49" s="30" t="s">
        <v>47</v>
      </c>
      <c r="K49" s="30"/>
    </row>
    <row r="50" spans="2:11" x14ac:dyDescent="0.2">
      <c r="B50" s="31"/>
      <c r="E50" s="30">
        <v>5</v>
      </c>
      <c r="F50" s="30">
        <f>F49</f>
        <v>100</v>
      </c>
      <c r="G50" s="30">
        <f>G39</f>
        <v>150</v>
      </c>
      <c r="H50" s="30"/>
      <c r="I50" s="30"/>
      <c r="J50" s="30" t="s">
        <v>48</v>
      </c>
      <c r="K50" s="30"/>
    </row>
    <row r="51" spans="2:11" x14ac:dyDescent="0.2">
      <c r="B51" s="27"/>
      <c r="E51" s="30">
        <v>5</v>
      </c>
      <c r="F51" s="30">
        <f>F50</f>
        <v>100</v>
      </c>
      <c r="G51" s="30">
        <f>G40</f>
        <v>165</v>
      </c>
      <c r="H51" s="30"/>
      <c r="I51" s="30"/>
      <c r="J51" s="30" t="s">
        <v>49</v>
      </c>
      <c r="K51" s="30"/>
    </row>
    <row r="52" spans="2:11" x14ac:dyDescent="0.2">
      <c r="B52" s="26"/>
      <c r="E52" s="30">
        <v>5</v>
      </c>
      <c r="F52" s="30">
        <f>F51</f>
        <v>100</v>
      </c>
      <c r="G52" s="30">
        <f>G41</f>
        <v>180</v>
      </c>
      <c r="H52" s="30"/>
      <c r="I52" s="30"/>
      <c r="J52" s="30" t="s">
        <v>50</v>
      </c>
      <c r="K52" s="30"/>
    </row>
    <row r="53" spans="2:11" x14ac:dyDescent="0.2">
      <c r="B53" s="27"/>
      <c r="E53" s="30">
        <v>5</v>
      </c>
      <c r="F53" s="30">
        <f>F52</f>
        <v>100</v>
      </c>
      <c r="G53" s="30">
        <f>G42</f>
        <v>195</v>
      </c>
      <c r="H53" s="30"/>
      <c r="I53" s="30"/>
      <c r="J53" s="30" t="s">
        <v>51</v>
      </c>
      <c r="K53" s="30"/>
    </row>
    <row r="54" spans="2:11" x14ac:dyDescent="0.2">
      <c r="B54" s="27"/>
      <c r="E54" s="30">
        <v>3</v>
      </c>
      <c r="F54" s="30">
        <v>100</v>
      </c>
      <c r="G54" s="30">
        <f>G52+30</f>
        <v>210</v>
      </c>
      <c r="H54" s="30">
        <v>200</v>
      </c>
      <c r="I54" s="30"/>
      <c r="J54" s="30" t="s">
        <v>36</v>
      </c>
      <c r="K54" s="30"/>
    </row>
    <row r="55" spans="2:11" x14ac:dyDescent="0.2">
      <c r="B55" s="25"/>
      <c r="E55" s="30">
        <v>2</v>
      </c>
      <c r="F55" s="30">
        <f>F54</f>
        <v>100</v>
      </c>
      <c r="G55" s="30">
        <f>G54+30</f>
        <v>240</v>
      </c>
      <c r="H55" s="30">
        <v>200</v>
      </c>
      <c r="I55" s="30"/>
      <c r="J55" s="30" t="s">
        <v>37</v>
      </c>
      <c r="K55" s="30"/>
    </row>
    <row r="56" spans="2:11" x14ac:dyDescent="0.2">
      <c r="B56" s="26"/>
      <c r="E56" s="29"/>
      <c r="F56" s="24" t="s">
        <v>13</v>
      </c>
      <c r="G56" s="24" t="s">
        <v>12</v>
      </c>
      <c r="H56" s="24" t="s">
        <v>11</v>
      </c>
      <c r="I56" s="24" t="s">
        <v>10</v>
      </c>
      <c r="J56" s="24" t="s">
        <v>9</v>
      </c>
      <c r="K56" s="28"/>
    </row>
    <row r="57" spans="2:11" x14ac:dyDescent="0.2">
      <c r="B57" s="26"/>
      <c r="E57" s="25"/>
      <c r="F57" s="25"/>
      <c r="G57" s="25"/>
      <c r="H57" s="25"/>
      <c r="I57" s="25"/>
      <c r="J57" s="25"/>
      <c r="K57" s="25"/>
    </row>
  </sheetData>
  <sortState ref="A10:Y67">
    <sortCondition ref="A10:A67"/>
  </sortState>
  <printOptions horizontalCentered="1"/>
  <pageMargins left="0.15748031496062992" right="0.15748031496062992" top="0.39370078740157483" bottom="0.39370078740157483" header="0.4921259845" footer="0.4921259845"/>
  <pageSetup paperSize="9" scale="140" orientation="landscape" r:id="rId1"/>
  <headerFooter alignWithMargins="0">
    <oddHeader>&amp;F</oddHeader>
    <oddFooter>Page &amp;P</oddFooter>
  </headerFooter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37"/>
  <sheetViews>
    <sheetView showGridLines="0" tabSelected="1" zoomScale="91" workbookViewId="0">
      <selection activeCell="H9" sqref="H9"/>
    </sheetView>
  </sheetViews>
  <sheetFormatPr baseColWidth="10" defaultRowHeight="12.75" x14ac:dyDescent="0.2"/>
  <cols>
    <col min="1" max="1" width="8.7109375" style="7" customWidth="1"/>
    <col min="2" max="2" width="8.7109375" style="5" customWidth="1"/>
    <col min="3" max="3" width="7.5703125" style="6" customWidth="1"/>
    <col min="4" max="4" width="6.140625" style="5" customWidth="1"/>
    <col min="5" max="5" width="11.28515625" style="5" customWidth="1"/>
    <col min="6" max="16384" width="11.42578125" style="5"/>
  </cols>
  <sheetData>
    <row r="1" spans="1:5" ht="16.5" customHeight="1" x14ac:dyDescent="0.2">
      <c r="A1" s="5"/>
      <c r="C1" s="5"/>
    </row>
    <row r="2" spans="1:5" x14ac:dyDescent="0.2">
      <c r="A2" s="5"/>
      <c r="C2" s="5"/>
    </row>
    <row r="3" spans="1:5" x14ac:dyDescent="0.2">
      <c r="A3" s="5"/>
      <c r="C3" s="5"/>
    </row>
    <row r="4" spans="1:5" x14ac:dyDescent="0.2">
      <c r="A4" s="5"/>
      <c r="C4" s="5"/>
    </row>
    <row r="5" spans="1:5" ht="13.5" thickBot="1" x14ac:dyDescent="0.25">
      <c r="A5" s="19"/>
      <c r="B5" s="19"/>
      <c r="C5" s="19"/>
      <c r="D5" s="19"/>
      <c r="E5" s="19"/>
    </row>
    <row r="6" spans="1:5" x14ac:dyDescent="0.2">
      <c r="D6" s="18"/>
      <c r="E6" s="16"/>
    </row>
    <row r="7" spans="1:5" s="6" customFormat="1" x14ac:dyDescent="0.2">
      <c r="A7" s="11"/>
      <c r="B7" s="20"/>
      <c r="C7" s="20"/>
      <c r="D7" s="18"/>
      <c r="E7" s="37"/>
    </row>
    <row r="8" spans="1:5" s="6" customFormat="1" x14ac:dyDescent="0.2">
      <c r="A8" s="13"/>
      <c r="B8" s="22"/>
      <c r="C8" s="21"/>
      <c r="D8" s="18"/>
      <c r="E8" s="38"/>
    </row>
    <row r="9" spans="1:5" s="6" customFormat="1" x14ac:dyDescent="0.2">
      <c r="A9" s="23"/>
      <c r="B9" s="12"/>
      <c r="C9" s="12" t="s">
        <v>0</v>
      </c>
      <c r="D9" s="18"/>
      <c r="E9" s="38"/>
    </row>
    <row r="10" spans="1:5" s="6" customFormat="1" x14ac:dyDescent="0.2">
      <c r="A10" s="15"/>
      <c r="B10" s="14"/>
      <c r="C10" s="14"/>
      <c r="D10" s="18"/>
      <c r="E10" s="39"/>
    </row>
    <row r="11" spans="1:5" s="10" customFormat="1" x14ac:dyDescent="0.2">
      <c r="A11" s="9"/>
      <c r="B11" s="8"/>
      <c r="C11" s="8" t="s">
        <v>62</v>
      </c>
      <c r="D11" s="18"/>
      <c r="E11" s="40" t="s">
        <v>1</v>
      </c>
    </row>
    <row r="12" spans="1:5" x14ac:dyDescent="0.2">
      <c r="A12" s="3"/>
      <c r="B12" s="4"/>
      <c r="C12" s="17" t="s">
        <v>6</v>
      </c>
      <c r="D12" s="18"/>
      <c r="E12" s="41" t="s">
        <v>19</v>
      </c>
    </row>
    <row r="13" spans="1:5" x14ac:dyDescent="0.2">
      <c r="A13" s="3"/>
      <c r="B13" s="4"/>
      <c r="C13" s="17" t="s">
        <v>35</v>
      </c>
      <c r="D13" s="18"/>
      <c r="E13" s="41" t="s">
        <v>29</v>
      </c>
    </row>
    <row r="14" spans="1:5" x14ac:dyDescent="0.2">
      <c r="A14" s="3"/>
      <c r="B14" s="4"/>
      <c r="C14" s="17" t="s">
        <v>6</v>
      </c>
      <c r="D14" s="18"/>
      <c r="E14" s="41" t="s">
        <v>16</v>
      </c>
    </row>
    <row r="15" spans="1:5" x14ac:dyDescent="0.2">
      <c r="A15" s="3"/>
      <c r="B15" s="4"/>
      <c r="C15" s="17" t="s">
        <v>6</v>
      </c>
      <c r="D15" s="18"/>
      <c r="E15" s="41" t="s">
        <v>22</v>
      </c>
    </row>
    <row r="16" spans="1:5" x14ac:dyDescent="0.2">
      <c r="A16" s="3"/>
      <c r="B16" s="4"/>
      <c r="C16" s="17" t="s">
        <v>2</v>
      </c>
      <c r="D16" s="18"/>
      <c r="E16" s="41" t="s">
        <v>28</v>
      </c>
    </row>
    <row r="17" spans="1:5" x14ac:dyDescent="0.2">
      <c r="A17" s="3"/>
      <c r="B17" s="4"/>
      <c r="C17" s="17" t="s">
        <v>2</v>
      </c>
      <c r="D17" s="18"/>
      <c r="E17" s="41" t="s">
        <v>16</v>
      </c>
    </row>
    <row r="18" spans="1:5" x14ac:dyDescent="0.2">
      <c r="A18" s="3"/>
      <c r="B18" s="4"/>
      <c r="C18" s="17" t="s">
        <v>6</v>
      </c>
      <c r="D18" s="18"/>
      <c r="E18" s="41" t="s">
        <v>3</v>
      </c>
    </row>
    <row r="19" spans="1:5" x14ac:dyDescent="0.2">
      <c r="A19" s="3"/>
      <c r="B19" s="4"/>
      <c r="C19" s="17" t="s">
        <v>2</v>
      </c>
      <c r="D19" s="18"/>
      <c r="E19" s="41" t="s">
        <v>30</v>
      </c>
    </row>
    <row r="20" spans="1:5" x14ac:dyDescent="0.2">
      <c r="A20" s="3"/>
      <c r="B20" s="4"/>
      <c r="C20" s="17" t="s">
        <v>6</v>
      </c>
      <c r="D20" s="18"/>
      <c r="E20" s="41" t="s">
        <v>14</v>
      </c>
    </row>
    <row r="21" spans="1:5" x14ac:dyDescent="0.2">
      <c r="A21" s="3"/>
      <c r="B21" s="4"/>
      <c r="C21" s="17" t="s">
        <v>2</v>
      </c>
      <c r="D21" s="18"/>
      <c r="E21" s="41" t="s">
        <v>28</v>
      </c>
    </row>
    <row r="22" spans="1:5" x14ac:dyDescent="0.2">
      <c r="A22" s="3"/>
      <c r="B22" s="4"/>
      <c r="C22" s="17" t="s">
        <v>6</v>
      </c>
      <c r="D22" s="18"/>
      <c r="E22" s="41" t="s">
        <v>3</v>
      </c>
    </row>
    <row r="23" spans="1:5" x14ac:dyDescent="0.2">
      <c r="A23" s="3"/>
      <c r="B23" s="4"/>
      <c r="C23" s="17" t="s">
        <v>2</v>
      </c>
      <c r="D23" s="18"/>
      <c r="E23" s="41" t="s">
        <v>7</v>
      </c>
    </row>
    <row r="24" spans="1:5" x14ac:dyDescent="0.2">
      <c r="A24" s="3"/>
      <c r="B24" s="4"/>
      <c r="C24" s="17" t="s">
        <v>2</v>
      </c>
      <c r="D24" s="18"/>
      <c r="E24" s="41" t="s">
        <v>4</v>
      </c>
    </row>
    <row r="25" spans="1:5" x14ac:dyDescent="0.2">
      <c r="A25" s="3"/>
      <c r="B25" s="4"/>
      <c r="C25" s="17" t="s">
        <v>6</v>
      </c>
      <c r="D25" s="18"/>
      <c r="E25" s="41" t="s">
        <v>14</v>
      </c>
    </row>
    <row r="26" spans="1:5" x14ac:dyDescent="0.2">
      <c r="A26" s="3"/>
      <c r="B26" s="4"/>
      <c r="C26" s="17" t="s">
        <v>2</v>
      </c>
      <c r="D26" s="18"/>
      <c r="E26" s="41" t="s">
        <v>7</v>
      </c>
    </row>
    <row r="27" spans="1:5" x14ac:dyDescent="0.2">
      <c r="A27" s="3"/>
      <c r="B27" s="4"/>
      <c r="C27" s="17" t="s">
        <v>2</v>
      </c>
      <c r="D27" s="18"/>
      <c r="E27" s="41" t="s">
        <v>4</v>
      </c>
    </row>
    <row r="28" spans="1:5" x14ac:dyDescent="0.2">
      <c r="A28" s="3"/>
      <c r="B28" s="4"/>
      <c r="C28" s="17" t="s">
        <v>2</v>
      </c>
      <c r="D28" s="18"/>
      <c r="E28" s="41" t="s">
        <v>4</v>
      </c>
    </row>
    <row r="29" spans="1:5" x14ac:dyDescent="0.2">
      <c r="A29" s="3"/>
      <c r="B29" s="4"/>
      <c r="C29" s="17" t="s">
        <v>2</v>
      </c>
      <c r="D29" s="18"/>
      <c r="E29" s="41" t="s">
        <v>7</v>
      </c>
    </row>
    <row r="30" spans="1:5" ht="13.5" thickBot="1" x14ac:dyDescent="0.25">
      <c r="A30" s="2"/>
      <c r="B30" s="1"/>
      <c r="C30" s="1"/>
      <c r="D30" s="18"/>
      <c r="E30" s="42"/>
    </row>
    <row r="31" spans="1:5" ht="13.5" thickTop="1" x14ac:dyDescent="0.2">
      <c r="D31" s="18"/>
    </row>
    <row r="32" spans="1:5" x14ac:dyDescent="0.2">
      <c r="D32" s="18"/>
    </row>
    <row r="33" spans="4:4" x14ac:dyDescent="0.2">
      <c r="D33" s="18"/>
    </row>
    <row r="34" spans="4:4" x14ac:dyDescent="0.2">
      <c r="D34" s="18"/>
    </row>
    <row r="35" spans="4:4" x14ac:dyDescent="0.2">
      <c r="D35" s="18"/>
    </row>
    <row r="36" spans="4:4" x14ac:dyDescent="0.2">
      <c r="D36" s="18"/>
    </row>
    <row r="37" spans="4:4" x14ac:dyDescent="0.2">
      <c r="D37" s="18"/>
    </row>
  </sheetData>
  <phoneticPr fontId="7" type="noConversion"/>
  <printOptions horizontalCentered="1" gridLinesSet="0"/>
  <pageMargins left="0.23622047244094491" right="0.15748031496062992" top="0.94488188976377951" bottom="0.78740157480314954" header="0.4921259845" footer="0.4921259845"/>
  <pageSetup paperSize="8" fitToHeight="0" orientation="landscape" useFirstPageNumber="1" r:id="rId1"/>
  <headerFooter alignWithMargins="0">
    <oddHeader>&amp;L&amp;"arial"&amp;B&amp;I&amp;14RHODIA 
&amp;11RHODITECH&amp;R&amp;"arial"&amp;08page &amp;P/&amp;N</oddHeader>
    <oddFooter>&amp;L&amp;"arial"&amp;06N:\3145LIGN\LISTE\LIGNES.XLT rév.0 du 03/07/00&amp;R&amp;"arial"&amp;06&amp;F---&amp;A imprimé le &amp;D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SA1</vt:lpstr>
      <vt:lpstr>Macro</vt:lpstr>
      <vt:lpstr>Data</vt:lpstr>
      <vt:lpstr>State</vt:lpstr>
      <vt:lpstr>Typ.Ec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D.Huyghe</dc:creator>
  <cp:lastModifiedBy>ignacy rener</cp:lastModifiedBy>
  <cp:lastPrinted>2012-03-07T15:08:52Z</cp:lastPrinted>
  <dcterms:created xsi:type="dcterms:W3CDTF">2002-03-18T10:37:58Z</dcterms:created>
  <dcterms:modified xsi:type="dcterms:W3CDTF">2012-09-02T10:06:34Z</dcterms:modified>
</cp:coreProperties>
</file>