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hidePivotFieldList="1" defaultThemeVersion="124226"/>
  <bookViews>
    <workbookView xWindow="240" yWindow="120" windowWidth="15480" windowHeight="11640"/>
  </bookViews>
  <sheets>
    <sheet name="Calculs" sheetId="6" r:id="rId1"/>
    <sheet name="Etat des coupures 2013" sheetId="1" r:id="rId2"/>
    <sheet name="Synthèse mensuelle" sheetId="2" r:id="rId3"/>
    <sheet name="GE" sheetId="3" r:id="rId4"/>
    <sheet name="TRS" sheetId="4" r:id="rId5"/>
    <sheet name="COM" sheetId="5" r:id="rId6"/>
  </sheets>
  <definedNames>
    <definedName name="_xlnm._FilterDatabase" localSheetId="1" hidden="1">'Etat des coupures 2013'!$A$1:$F$28</definedName>
    <definedName name="dl_c">MATCH(9^9,Calculs!$C:$C)</definedName>
    <definedName name="img_1">OFFSET(Calculs!$G$2,0,0,2+dl_c,9)</definedName>
    <definedName name="ZoneFiltre">'Etat des coupures 2013'!$A$1:$F$28</definedName>
  </definedNames>
  <calcPr calcId="145621"/>
  <pivotCaches>
    <pivotCache cacheId="5" r:id="rId7"/>
  </pivotCaches>
</workbook>
</file>

<file path=xl/calcChain.xml><?xml version="1.0" encoding="utf-8"?>
<calcChain xmlns="http://schemas.openxmlformats.org/spreadsheetml/2006/main">
  <c r="M13" i="6" l="1"/>
  <c r="M14" i="6"/>
  <c r="M15" i="6"/>
  <c r="M16" i="6"/>
  <c r="M17" i="6"/>
  <c r="M18" i="6"/>
  <c r="M19" i="6"/>
  <c r="M20" i="6"/>
  <c r="M21" i="6"/>
  <c r="M22" i="6"/>
  <c r="M23" i="6"/>
  <c r="M24" i="6"/>
  <c r="M25" i="6"/>
  <c r="M26" i="6"/>
  <c r="M27" i="6"/>
  <c r="M28" i="6"/>
  <c r="M29" i="6"/>
  <c r="M30" i="6"/>
  <c r="M31" i="6"/>
  <c r="M32" i="6"/>
  <c r="K13" i="6"/>
  <c r="L13" i="6"/>
  <c r="K14" i="6"/>
  <c r="L14" i="6"/>
  <c r="K15" i="6"/>
  <c r="L15" i="6"/>
  <c r="K16" i="6"/>
  <c r="L16" i="6"/>
  <c r="K17" i="6"/>
  <c r="L17" i="6"/>
  <c r="K18" i="6"/>
  <c r="L18" i="6"/>
  <c r="K19" i="6"/>
  <c r="L19" i="6"/>
  <c r="K20" i="6"/>
  <c r="L20" i="6"/>
  <c r="K21" i="6"/>
  <c r="L21" i="6"/>
  <c r="K22" i="6"/>
  <c r="L22" i="6"/>
  <c r="K23" i="6"/>
  <c r="L23" i="6"/>
  <c r="K24" i="6"/>
  <c r="L24" i="6"/>
  <c r="K25" i="6"/>
  <c r="L25" i="6"/>
  <c r="K26" i="6"/>
  <c r="L26" i="6"/>
  <c r="K27" i="6"/>
  <c r="L27" i="6"/>
  <c r="K28" i="6"/>
  <c r="L28" i="6"/>
  <c r="K29" i="6"/>
  <c r="L29" i="6"/>
  <c r="K30" i="6"/>
  <c r="L30" i="6"/>
  <c r="K31" i="6"/>
  <c r="L31" i="6"/>
  <c r="K32" i="6"/>
  <c r="L32" i="6"/>
  <c r="G13" i="6"/>
  <c r="G14" i="6"/>
  <c r="G15" i="6"/>
  <c r="G16" i="6"/>
  <c r="G17" i="6"/>
  <c r="G18" i="6"/>
  <c r="G19" i="6"/>
  <c r="G20" i="6"/>
  <c r="G21" i="6"/>
  <c r="G22" i="6"/>
  <c r="G23" i="6"/>
  <c r="G24" i="6"/>
  <c r="G25" i="6"/>
  <c r="G26" i="6"/>
  <c r="G27" i="6"/>
  <c r="G28" i="6"/>
  <c r="G29" i="6"/>
  <c r="G30" i="6"/>
  <c r="G31" i="6"/>
  <c r="G32" i="6"/>
  <c r="A19" i="4"/>
  <c r="A20" i="4"/>
  <c r="G9" i="6" l="1"/>
  <c r="K9" i="6"/>
  <c r="L9" i="6"/>
  <c r="M9" i="6" s="1"/>
  <c r="G10" i="6"/>
  <c r="K10" i="6"/>
  <c r="L10" i="6"/>
  <c r="M10" i="6" s="1"/>
  <c r="G11" i="6"/>
  <c r="K11" i="6"/>
  <c r="L11" i="6"/>
  <c r="M11" i="6" s="1"/>
  <c r="G12" i="6"/>
  <c r="K12" i="6"/>
  <c r="L12" i="6"/>
  <c r="M12" i="6" s="1"/>
  <c r="L8" i="6"/>
  <c r="M8" i="6" s="1"/>
  <c r="H4" i="6" l="1"/>
  <c r="K8" i="6"/>
  <c r="G8" i="6"/>
  <c r="G4" i="6"/>
  <c r="H3" i="6"/>
  <c r="G3" i="6"/>
  <c r="H2" i="6"/>
  <c r="G2" i="6"/>
  <c r="A18" i="4"/>
  <c r="A17" i="4"/>
  <c r="A16" i="4"/>
  <c r="A15" i="4"/>
  <c r="A14" i="4"/>
  <c r="A13" i="4"/>
  <c r="A12" i="4"/>
  <c r="A11" i="4"/>
  <c r="A10" i="4"/>
  <c r="A9" i="4"/>
  <c r="A8" i="4"/>
  <c r="A7" i="4"/>
  <c r="A6" i="4"/>
  <c r="A5" i="4"/>
  <c r="A4" i="4"/>
  <c r="A18" i="3"/>
  <c r="A17" i="3"/>
  <c r="A16" i="3"/>
  <c r="A15" i="3"/>
  <c r="A14" i="3"/>
  <c r="A13" i="3"/>
  <c r="A12" i="3"/>
  <c r="A11" i="3"/>
  <c r="A10" i="3"/>
  <c r="A9" i="3"/>
  <c r="A8" i="3"/>
  <c r="A7" i="3"/>
  <c r="A6" i="3"/>
  <c r="A5" i="3"/>
  <c r="A4" i="3"/>
  <c r="O12" i="6" l="1"/>
  <c r="O13" i="6"/>
  <c r="O14" i="6"/>
  <c r="O15" i="6"/>
  <c r="O16" i="6"/>
  <c r="O17" i="6"/>
  <c r="O18" i="6"/>
  <c r="O19" i="6"/>
  <c r="O20" i="6"/>
  <c r="O21" i="6"/>
  <c r="O22" i="6"/>
  <c r="O23" i="6"/>
  <c r="O24" i="6"/>
  <c r="O25" i="6"/>
  <c r="O26" i="6"/>
  <c r="O27" i="6"/>
  <c r="O28" i="6"/>
  <c r="O29" i="6"/>
  <c r="O30" i="6"/>
  <c r="O31" i="6"/>
  <c r="O32" i="6"/>
  <c r="H10" i="6"/>
  <c r="H12" i="6"/>
  <c r="H14" i="6"/>
  <c r="H16" i="6"/>
  <c r="H18" i="6"/>
  <c r="H20" i="6"/>
  <c r="H22" i="6"/>
  <c r="H24" i="6"/>
  <c r="H26" i="6"/>
  <c r="H28" i="6"/>
  <c r="H30" i="6"/>
  <c r="H32" i="6"/>
  <c r="O10" i="6"/>
  <c r="O8" i="6"/>
  <c r="N9" i="6"/>
  <c r="N11" i="6"/>
  <c r="N12" i="6"/>
  <c r="N13" i="6"/>
  <c r="N14" i="6"/>
  <c r="N15" i="6"/>
  <c r="N16" i="6"/>
  <c r="N17" i="6"/>
  <c r="N18" i="6"/>
  <c r="N19" i="6"/>
  <c r="N20" i="6"/>
  <c r="N21" i="6"/>
  <c r="N22" i="6"/>
  <c r="N23" i="6"/>
  <c r="N24" i="6"/>
  <c r="N25" i="6"/>
  <c r="N26" i="6"/>
  <c r="N27" i="6"/>
  <c r="N28" i="6"/>
  <c r="N29" i="6"/>
  <c r="N30" i="6"/>
  <c r="N31" i="6"/>
  <c r="N32" i="6"/>
  <c r="H9" i="6"/>
  <c r="H11" i="6"/>
  <c r="H13" i="6"/>
  <c r="H15" i="6"/>
  <c r="H17" i="6"/>
  <c r="H19" i="6"/>
  <c r="H21" i="6"/>
  <c r="H23" i="6"/>
  <c r="H25" i="6"/>
  <c r="H27" i="6"/>
  <c r="H29" i="6"/>
  <c r="H31" i="6"/>
  <c r="O9" i="6"/>
  <c r="O11" i="6"/>
  <c r="N8" i="6"/>
  <c r="N10" i="6"/>
  <c r="H8" i="6"/>
</calcChain>
</file>

<file path=xl/sharedStrings.xml><?xml version="1.0" encoding="utf-8"?>
<sst xmlns="http://schemas.openxmlformats.org/spreadsheetml/2006/main" count="212" uniqueCount="70">
  <si>
    <t>Nature du défaut</t>
  </si>
  <si>
    <t>Date et heure de l’arrêt</t>
  </si>
  <si>
    <t xml:space="preserve">Date et heure du rétablissement </t>
  </si>
  <si>
    <t xml:space="preserve">Durée </t>
  </si>
  <si>
    <t>SYSTEM</t>
  </si>
  <si>
    <t>SBK</t>
  </si>
  <si>
    <t>SBN</t>
  </si>
  <si>
    <t>SHS</t>
  </si>
  <si>
    <t>MGL</t>
  </si>
  <si>
    <t>DBA</t>
  </si>
  <si>
    <t>MCS</t>
  </si>
  <si>
    <t>TGD</t>
  </si>
  <si>
    <t>CHM</t>
  </si>
  <si>
    <t>SAR</t>
  </si>
  <si>
    <t>MDN</t>
  </si>
  <si>
    <t>ABK</t>
  </si>
  <si>
    <t>ADR</t>
  </si>
  <si>
    <t>ZAA</t>
  </si>
  <si>
    <t>EVR</t>
  </si>
  <si>
    <t>TRS</t>
  </si>
  <si>
    <t>COM</t>
  </si>
  <si>
    <t>SITUATION MENSUELLE</t>
  </si>
  <si>
    <t>Mois</t>
  </si>
  <si>
    <t>Durée totale</t>
  </si>
  <si>
    <t>DES DUREES DE COUPURES</t>
  </si>
  <si>
    <t>Centre</t>
  </si>
  <si>
    <t>Etat</t>
  </si>
  <si>
    <t>Type</t>
  </si>
  <si>
    <t>Octobre</t>
  </si>
  <si>
    <t>Novembre</t>
  </si>
  <si>
    <t>5 KVA</t>
  </si>
  <si>
    <t>B</t>
  </si>
  <si>
    <t>M</t>
  </si>
  <si>
    <t>15 KVA</t>
  </si>
  <si>
    <t>N°</t>
  </si>
  <si>
    <t>Marque</t>
  </si>
  <si>
    <t>Puissance</t>
  </si>
  <si>
    <t>Date de  M E S</t>
  </si>
  <si>
    <t>RDD</t>
  </si>
  <si>
    <t>SAG</t>
  </si>
  <si>
    <t>TSN</t>
  </si>
  <si>
    <t>SAM</t>
  </si>
  <si>
    <t>TDD</t>
  </si>
  <si>
    <t>SBT</t>
  </si>
  <si>
    <t>FIJ</t>
  </si>
  <si>
    <t>TGM</t>
  </si>
  <si>
    <t>SBA</t>
  </si>
  <si>
    <t>NDR</t>
  </si>
  <si>
    <t>Situation des ge</t>
  </si>
  <si>
    <t>FH</t>
  </si>
  <si>
    <t>Sites</t>
  </si>
  <si>
    <t>Situation des supports</t>
  </si>
  <si>
    <t>Eqm</t>
  </si>
  <si>
    <t>Suprt</t>
  </si>
  <si>
    <t>Nb arrêts</t>
  </si>
  <si>
    <t>img_1</t>
  </si>
  <si>
    <t>Secours
(GE)</t>
  </si>
  <si>
    <t>OBS</t>
  </si>
  <si>
    <t>Trs</t>
  </si>
  <si>
    <t>Nbr
de coupures</t>
  </si>
  <si>
    <t>O.B.S</t>
  </si>
  <si>
    <t>Manque d’abri</t>
  </si>
  <si>
    <t xml:space="preserve"> Défaut Carte commande et mécanique</t>
  </si>
  <si>
    <t>Défaut moteur</t>
  </si>
  <si>
    <t>Non doté</t>
  </si>
  <si>
    <t>Défaut contacteur secteur (Manuel)</t>
  </si>
  <si>
    <t xml:space="preserve">  </t>
  </si>
  <si>
    <t>Manque d'abri (Redéployé de GRTF)</t>
  </si>
  <si>
    <t>Indicateur visuel</t>
  </si>
  <si>
    <t>ajout jean-eric</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</si>
</sst>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 &quot;jour&quot;\ hh&quot;h&quot;:mm&quot;mn&quot;"/>
    <numFmt numFmtId="165" formatCode="dd\ &quot;jour(s)&quot;\ hh&quot; heure(s) &quot;mm&quot; minute(s)&quot;"/>
    <numFmt numFmtId="166" formatCode="[&lt;1]hh&quot; heure(s) &quot;mm&quot; minute(s)&quot;;[&gt;1]dd\ &quot;jour(s)&quot;\ hh&quot; heure(s) &quot;mm&quot; minute(s)&quot;"/>
    <numFmt numFmtId="167" formatCode="0;\-0;;@"/>
  </numFmts>
  <fonts count="8" x14ac:knownFonts="1">
    <font>
      <sz val="11"/>
      <color theme="1"/>
      <name val="Calibri"/>
      <family val="2"/>
      <scheme val="minor"/>
    </font>
    <font>
      <sz val="10"/>
      <name val="Arial"/>
      <family val="2"/>
    </font>
    <font>
      <b/>
      <i/>
      <sz val="11"/>
      <color theme="1"/>
      <name val="Calibri"/>
      <family val="2"/>
      <scheme val="minor"/>
    </font>
    <font>
      <i/>
      <sz val="11"/>
      <color theme="1"/>
      <name val="Calibri"/>
      <family val="2"/>
      <scheme val="minor"/>
    </font>
    <font>
      <b/>
      <sz val="10"/>
      <name val="Century Gothic"/>
      <family val="2"/>
    </font>
    <font>
      <b/>
      <sz val="10"/>
      <name val="Arial"/>
      <family val="2"/>
    </font>
    <font>
      <b/>
      <sz val="12"/>
      <color theme="1"/>
      <name val="Calibri"/>
      <family val="2"/>
      <scheme val="minor"/>
    </font>
    <font>
      <b/>
      <i/>
      <sz val="11"/>
      <color rgb="FFFF0000"/>
      <name val="Calibri"/>
      <family val="2"/>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0" fillId="0" borderId="0" xfId="0" applyBorder="1"/>
    <xf numFmtId="0" fontId="1" fillId="0" borderId="1" xfId="0" applyNumberFormat="1"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4" fillId="0" borderId="0" xfId="0" applyNumberFormat="1" applyFont="1" applyAlignment="1">
      <alignment horizontal="centerContinuous" vertical="center"/>
    </xf>
    <xf numFmtId="0" fontId="1" fillId="0" borderId="0" xfId="0" applyFont="1" applyAlignment="1">
      <alignment horizontal="centerContinuous" vertical="center"/>
    </xf>
    <xf numFmtId="0" fontId="1" fillId="0" borderId="0" xfId="0" applyFont="1" applyBorder="1" applyAlignment="1">
      <alignment horizontal="centerContinuous" vertical="center"/>
    </xf>
    <xf numFmtId="0" fontId="1" fillId="0" borderId="0" xfId="0" applyNumberFormat="1" applyFont="1" applyAlignment="1">
      <alignment horizontal="center"/>
    </xf>
    <xf numFmtId="0" fontId="1" fillId="0" borderId="0" xfId="0" applyFont="1" applyAlignment="1">
      <alignment horizontal="center"/>
    </xf>
    <xf numFmtId="0" fontId="1" fillId="0" borderId="0" xfId="0" applyFont="1" applyAlignment="1"/>
    <xf numFmtId="0" fontId="1" fillId="0" borderId="0" xfId="0" applyFont="1" applyBorder="1" applyAlignment="1">
      <alignment horizontal="left"/>
    </xf>
    <xf numFmtId="0" fontId="1" fillId="0" borderId="0" xfId="0" applyFont="1" applyBorder="1" applyAlignment="1"/>
    <xf numFmtId="0"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0" fillId="0" borderId="0" xfId="0" applyFill="1" applyBorder="1"/>
    <xf numFmtId="0" fontId="0" fillId="0" borderId="0" xfId="0" applyFill="1"/>
    <xf numFmtId="0" fontId="0" fillId="0" borderId="0" xfId="0" applyFill="1" applyBorder="1" applyAlignment="1">
      <alignment horizontal="left"/>
    </xf>
    <xf numFmtId="0" fontId="0" fillId="0" borderId="0" xfId="0" applyNumberFormat="1" applyFill="1" applyBorder="1"/>
    <xf numFmtId="165" fontId="0" fillId="0" borderId="0" xfId="0" applyNumberFormat="1" applyFill="1" applyBorder="1"/>
    <xf numFmtId="0" fontId="0" fillId="0" borderId="0" xfId="0" applyFill="1" applyAlignment="1">
      <alignment horizontal="center"/>
    </xf>
    <xf numFmtId="0" fontId="2" fillId="0" borderId="0" xfId="0" applyFont="1" applyFill="1"/>
    <xf numFmtId="0" fontId="3" fillId="0" borderId="0" xfId="0" applyFont="1" applyFill="1"/>
    <xf numFmtId="0" fontId="0" fillId="0" borderId="0" xfId="0" applyBorder="1" applyAlignment="1">
      <alignment wrapText="1"/>
    </xf>
    <xf numFmtId="0" fontId="0" fillId="0" borderId="0" xfId="0" applyFont="1" applyBorder="1" applyAlignment="1"/>
    <xf numFmtId="22" fontId="0" fillId="0" borderId="0" xfId="0" applyNumberFormat="1" applyFill="1" applyBorder="1"/>
    <xf numFmtId="164" fontId="0" fillId="0" borderId="0" xfId="0" applyNumberFormat="1" applyFill="1" applyBorder="1"/>
    <xf numFmtId="0" fontId="7" fillId="0" borderId="0" xfId="0" applyFont="1" applyFill="1"/>
    <xf numFmtId="165" fontId="3" fillId="0" borderId="0" xfId="0" applyNumberFormat="1" applyFont="1" applyFill="1" applyAlignment="1">
      <alignment horizontal="left"/>
    </xf>
    <xf numFmtId="0" fontId="1" fillId="2" borderId="1" xfId="0" applyNumberFormat="1" applyFont="1" applyFill="1" applyBorder="1" applyAlignment="1">
      <alignment horizontal="center" vertical="center"/>
    </xf>
    <xf numFmtId="0" fontId="0" fillId="2" borderId="0" xfId="0" applyFill="1"/>
    <xf numFmtId="0" fontId="1" fillId="2" borderId="3" xfId="0" applyFont="1" applyFill="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Continuous" vertical="center"/>
    </xf>
    <xf numFmtId="0" fontId="2" fillId="0" borderId="0" xfId="0" applyFont="1" applyBorder="1" applyAlignment="1">
      <alignment horizontal="center" vertical="center" wrapText="1"/>
    </xf>
    <xf numFmtId="165" fontId="2" fillId="0" borderId="2"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xf>
    <xf numFmtId="165" fontId="2" fillId="0" borderId="4" xfId="0" applyNumberFormat="1" applyFont="1" applyBorder="1" applyAlignment="1">
      <alignment horizontal="center" vertical="center"/>
    </xf>
    <xf numFmtId="167" fontId="0" fillId="0" borderId="0" xfId="0" applyNumberFormat="1" applyFill="1" applyAlignment="1">
      <alignment horizontal="center"/>
    </xf>
    <xf numFmtId="166" fontId="0" fillId="0" borderId="0" xfId="0" applyNumberFormat="1" applyFill="1" applyAlignment="1">
      <alignment horizontal="center"/>
    </xf>
    <xf numFmtId="0" fontId="0" fillId="0" borderId="0" xfId="0" applyNumberFormat="1" applyFill="1" applyBorder="1" applyAlignment="1">
      <alignment vertical="center"/>
    </xf>
    <xf numFmtId="0" fontId="6" fillId="0" borderId="0" xfId="0" applyFont="1" applyBorder="1" applyAlignment="1">
      <alignment wrapText="1"/>
    </xf>
    <xf numFmtId="0" fontId="6" fillId="0" borderId="0" xfId="0" applyFont="1" applyBorder="1" applyAlignment="1"/>
  </cellXfs>
  <cellStyles count="2">
    <cellStyle name="Normal" xfId="0" builtinId="0"/>
    <cellStyle name="Normal 2" xfId="1"/>
  </cellStyles>
  <dxfs count="30">
    <dxf>
      <border>
        <left/>
        <right/>
        <top/>
        <vertical/>
        <horizontal/>
      </border>
    </dxf>
    <dxf>
      <fill>
        <patternFill>
          <bgColor auto="1"/>
        </patternFill>
      </fill>
    </dxf>
    <dxf>
      <numFmt numFmtId="165" formatCode="dd\ &quot;jour(s)&quot;\ hh&quot; heure(s) &quot;mm&quot; minute(s)&quot;"/>
    </dxf>
    <dxf>
      <border>
        <left/>
        <right/>
        <top/>
        <vertical/>
        <horizontal/>
      </border>
    </dxf>
    <dxf>
      <fill>
        <patternFill>
          <bgColor auto="1"/>
        </patternFill>
      </fill>
    </dxf>
    <dxf>
      <numFmt numFmtId="165" formatCode="dd\ &quot;jour(s)&quot;\ hh&quot; heure(s) &quot;mm&quot; minute(s)&quot;"/>
    </dxf>
    <dxf>
      <border>
        <left/>
        <right/>
        <top/>
        <vertical/>
        <horizontal/>
      </border>
    </dxf>
    <dxf>
      <fill>
        <patternFill>
          <bgColor auto="1"/>
        </patternFill>
      </fill>
    </dxf>
    <dxf>
      <numFmt numFmtId="165" formatCode="dd\ &quot;jour(s)&quot;\ hh&quot; heure(s) &quot;mm&quot; minute(s)&quot;"/>
    </dxf>
    <dxf>
      <border>
        <left/>
        <right/>
        <top/>
        <vertical/>
        <horizontal/>
      </border>
    </dxf>
    <dxf>
      <fill>
        <patternFill>
          <bgColor auto="1"/>
        </patternFill>
      </fill>
    </dxf>
    <dxf>
      <numFmt numFmtId="165" formatCode="dd\ &quot;jour(s)&quot;\ hh&quot; heure(s) &quot;mm&quot; minute(s)&quot;"/>
    </dxf>
    <dxf>
      <border>
        <left/>
        <right/>
        <top/>
        <vertical/>
        <horizontal/>
      </border>
    </dxf>
    <dxf>
      <fill>
        <patternFill>
          <bgColor auto="1"/>
        </patternFill>
      </fill>
    </dxf>
    <dxf>
      <numFmt numFmtId="165" formatCode="dd\ &quot;jour(s)&quot;\ hh&quot; heure(s) &quot;mm&quot; minute(s)&quot;"/>
    </dxf>
    <dxf>
      <border>
        <left/>
        <right/>
        <top/>
        <vertical/>
        <horizontal/>
      </border>
    </dxf>
    <dxf>
      <fill>
        <patternFill>
          <bgColor auto="1"/>
        </patternFill>
      </fill>
    </dxf>
    <dxf>
      <numFmt numFmtId="165" formatCode="dd\ &quot;jour(s)&quot;\ hh&quot; heure(s) &quot;mm&quot; minute(s)&quot;"/>
    </dxf>
    <dxf>
      <numFmt numFmtId="164" formatCode="dd\ &quot;jour&quot;\ hh&quot;h&quot;:mm&quot;mn&quot;"/>
      <fill>
        <patternFill patternType="none">
          <fgColor indexed="64"/>
          <bgColor indexed="65"/>
        </patternFill>
      </fill>
    </dxf>
    <dxf>
      <numFmt numFmtId="27" formatCode="dd/mm/yyyy\ hh:mm"/>
      <fill>
        <patternFill patternType="none">
          <fgColor indexed="64"/>
          <bgColor indexed="65"/>
        </patternFill>
      </fill>
    </dxf>
    <dxf>
      <fill>
        <patternFill patternType="none">
          <fgColor indexed="64"/>
          <bgColor indexed="65"/>
        </patternFill>
      </fill>
    </dxf>
    <dxf>
      <numFmt numFmtId="27" formatCode="dd/mm/yyyy\ hh:mm"/>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165" formatCode="dd\ &quot;jour(s)&quot;\ hh&quot; heure(s) &quot;mm&quot; minute(s)&quot;"/>
    </dxf>
    <dxf>
      <fill>
        <patternFill>
          <bgColor auto="1"/>
        </patternFill>
      </fill>
    </dxf>
    <dxf>
      <border>
        <left/>
        <right/>
        <top/>
        <vertical/>
        <horizontal/>
      </border>
    </dxf>
    <dxf>
      <border diagonalUp="0" diagonalDown="0">
        <left/>
        <right/>
        <top/>
        <bottom/>
        <vertical/>
        <horizontal/>
      </border>
    </dxf>
  </dxfs>
  <tableStyles count="1" defaultTableStyle="TableStyleMedium9" defaultPivotStyle="PivotStyleLight16">
    <tableStyle name="Style de tableau croisé dynamique 1" table="0" count="1">
      <tableStyleElement type="wholeTable" dxfId="29"/>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3</xdr:col>
      <xdr:colOff>876299</xdr:colOff>
      <xdr:row>4</xdr:row>
      <xdr:rowOff>180975</xdr:rowOff>
    </xdr:from>
    <xdr:to>
      <xdr:col>4</xdr:col>
      <xdr:colOff>209549</xdr:colOff>
      <xdr:row>8</xdr:row>
      <xdr:rowOff>28575</xdr:rowOff>
    </xdr:to>
    <xdr:sp macro="" textlink="">
      <xdr:nvSpPr>
        <xdr:cNvPr id="2" name="ZoneTexte 1"/>
        <xdr:cNvSpPr txBox="1"/>
      </xdr:nvSpPr>
      <xdr:spPr>
        <a:xfrm>
          <a:off x="4933949" y="942975"/>
          <a:ext cx="1457325" cy="609600"/>
        </a:xfrm>
        <a:prstGeom prst="rect">
          <a:avLst/>
        </a:prstGeom>
        <a:solidFill>
          <a:schemeClr val="lt1"/>
        </a:solidFill>
        <a:ln w="158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Que</a:t>
          </a:r>
          <a:r>
            <a:rPr lang="fr-FR" sz="1100" baseline="0"/>
            <a:t> recherche-on?</a:t>
          </a:r>
        </a:p>
        <a:p>
          <a:r>
            <a:rPr lang="fr-FR" sz="1100" baseline="0"/>
            <a:t>Et ou?</a:t>
          </a:r>
          <a:endParaRPr lang="fr-FR" sz="1100"/>
        </a:p>
      </xdr:txBody>
    </xdr:sp>
    <xdr:clientData/>
  </xdr:twoCellAnchor>
  <xdr:twoCellAnchor>
    <xdr:from>
      <xdr:col>7</xdr:col>
      <xdr:colOff>438150</xdr:colOff>
      <xdr:row>5</xdr:row>
      <xdr:rowOff>95250</xdr:rowOff>
    </xdr:from>
    <xdr:to>
      <xdr:col>10</xdr:col>
      <xdr:colOff>0</xdr:colOff>
      <xdr:row>8</xdr:row>
      <xdr:rowOff>0</xdr:rowOff>
    </xdr:to>
    <xdr:sp macro="" textlink="">
      <xdr:nvSpPr>
        <xdr:cNvPr id="3" name="Ellipse 2"/>
        <xdr:cNvSpPr/>
      </xdr:nvSpPr>
      <xdr:spPr>
        <a:xfrm>
          <a:off x="8629650" y="1047750"/>
          <a:ext cx="1714500" cy="4762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4763</xdr:colOff>
          <xdr:row>2</xdr:row>
          <xdr:rowOff>0</xdr:rowOff>
        </xdr:from>
        <xdr:to>
          <xdr:col>15</xdr:col>
          <xdr:colOff>511969</xdr:colOff>
          <xdr:row>9</xdr:row>
          <xdr:rowOff>0</xdr:rowOff>
        </xdr:to>
        <xdr:pic>
          <xdr:nvPicPr>
            <xdr:cNvPr id="2052" name="Image 2051"/>
            <xdr:cNvPicPr>
              <a:picLocks noChangeAspect="1" noChangeArrowheads="1"/>
              <a:extLst>
                <a:ext uri="{84589F7E-364E-4C9E-8A38-B11213B215E9}">
                  <a14:cameraTool cellRange="img_1" spid="_x0000_s2073"/>
                </a:ext>
              </a:extLst>
            </xdr:cNvPicPr>
          </xdr:nvPicPr>
          <xdr:blipFill>
            <a:blip xmlns:r="http://schemas.openxmlformats.org/officeDocument/2006/relationships" r:embed="rId1"/>
            <a:srcRect/>
            <a:stretch>
              <a:fillRect/>
            </a:stretch>
          </xdr:blipFill>
          <xdr:spPr bwMode="auto">
            <a:xfrm>
              <a:off x="183357" y="392906"/>
              <a:ext cx="10115550" cy="1333500"/>
            </a:xfrm>
            <a:prstGeom prst="rect">
              <a:avLst/>
            </a:prstGeom>
            <a:solidFill>
              <a:srgbClr val="FFFFFF" mc:Ignorable="a14" a14:legacySpreadsheetColorIndex="9"/>
            </a:solidFill>
            <a:ln w="9525">
              <a:noFill/>
              <a:miter lim="800000"/>
              <a:headEnd/>
              <a:tailEnd/>
            </a:ln>
          </xdr:spPr>
        </xdr:pic>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an-Eric Pelouas" refreshedDate="41597.380439583336" createdVersion="4" refreshedVersion="4" minRefreshableVersion="3" recordCount="27">
  <cacheSource type="worksheet">
    <worksheetSource ref="A1:F28" sheet="Etat des coupures 2013"/>
  </cacheSource>
  <cacheFields count="6">
    <cacheField name="SYSTEM" numFmtId="0">
      <sharedItems count="13">
        <s v="SBK"/>
        <s v="SBN"/>
        <s v="SHS"/>
        <s v="MGL"/>
        <s v="DBA"/>
        <s v="MCS"/>
        <s v="TGD"/>
        <s v="CHM"/>
        <s v="SAR"/>
        <s v="MDN"/>
        <s v="ABK"/>
        <s v="ADR"/>
        <s v="ZAA"/>
      </sharedItems>
    </cacheField>
    <cacheField name="Nature du défaut" numFmtId="0">
      <sharedItems count="3">
        <s v="EVR"/>
        <s v="TRS"/>
        <s v="COM"/>
      </sharedItems>
    </cacheField>
    <cacheField name="Date et heure de l’arrêt" numFmtId="22">
      <sharedItems containsSemiMixedTypes="0" containsNonDate="0" containsDate="1" containsString="0" minDate="2013-10-16T15:55:00" maxDate="2013-11-11T12:28:00"/>
    </cacheField>
    <cacheField name="Mois" numFmtId="0">
      <sharedItems count="2">
        <s v="Octobre"/>
        <s v="Novembre"/>
      </sharedItems>
    </cacheField>
    <cacheField name="Date et heure du rétablissement " numFmtId="22">
      <sharedItems containsSemiMixedTypes="0" containsNonDate="0" containsDate="1" containsString="0" minDate="2013-10-16T16:46:00" maxDate="2013-11-11T15:20:00"/>
    </cacheField>
    <cacheField name="Durée " numFmtId="164">
      <sharedItems containsSemiMixedTypes="0" containsNonDate="0" containsDate="1" containsString="0" minDate="1899-12-30T00:26:00" maxDate="1899-12-31T10:12: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7">
  <r>
    <x v="0"/>
    <x v="0"/>
    <d v="2013-10-16T15:55:00"/>
    <x v="0"/>
    <d v="2013-10-16T16:46:00"/>
    <d v="1899-12-30T00:51:00"/>
  </r>
  <r>
    <x v="1"/>
    <x v="0"/>
    <d v="2013-10-17T09:47:00"/>
    <x v="0"/>
    <d v="2013-10-17T20:27:00"/>
    <d v="1899-12-30T10:40:00"/>
  </r>
  <r>
    <x v="2"/>
    <x v="0"/>
    <d v="2013-10-17T10:44:00"/>
    <x v="0"/>
    <d v="2013-10-17T11:16:00"/>
    <d v="1899-12-30T00:32:00"/>
  </r>
  <r>
    <x v="3"/>
    <x v="1"/>
    <d v="2013-10-18T03:26:00"/>
    <x v="0"/>
    <d v="2013-10-18T10:49:00"/>
    <d v="1899-12-30T07:23:00"/>
  </r>
  <r>
    <x v="4"/>
    <x v="0"/>
    <d v="2013-10-19T10:00:00"/>
    <x v="0"/>
    <d v="2013-10-19T11:08:00"/>
    <d v="1899-12-30T01:08:00"/>
  </r>
  <r>
    <x v="5"/>
    <x v="0"/>
    <d v="2013-10-19T10:00:00"/>
    <x v="0"/>
    <d v="2013-10-19T11:08:00"/>
    <d v="1899-12-30T01:08:00"/>
  </r>
  <r>
    <x v="0"/>
    <x v="0"/>
    <d v="2013-10-19T10:00:00"/>
    <x v="0"/>
    <d v="2013-10-19T11:08:00"/>
    <d v="1899-12-30T01:08:00"/>
  </r>
  <r>
    <x v="6"/>
    <x v="0"/>
    <d v="2013-10-19T10:00:00"/>
    <x v="0"/>
    <d v="2013-10-19T11:08:00"/>
    <d v="1899-12-30T01:08:00"/>
  </r>
  <r>
    <x v="3"/>
    <x v="1"/>
    <d v="2013-10-20T17:48:00"/>
    <x v="0"/>
    <d v="2013-10-20T18:55:00"/>
    <d v="1899-12-30T01:07:00"/>
  </r>
  <r>
    <x v="3"/>
    <x v="1"/>
    <d v="2013-10-21T03:08:00"/>
    <x v="0"/>
    <d v="2013-10-22T13:20:00"/>
    <d v="1899-12-31T10:12:00"/>
  </r>
  <r>
    <x v="7"/>
    <x v="0"/>
    <d v="2013-10-21T21:00:00"/>
    <x v="0"/>
    <d v="2013-10-22T08:01:00"/>
    <d v="1899-12-30T11:01:00"/>
  </r>
  <r>
    <x v="7"/>
    <x v="0"/>
    <d v="2013-10-22T08:12:00"/>
    <x v="0"/>
    <d v="2013-10-22T09:44:00"/>
    <d v="1899-12-30T01:32:00"/>
  </r>
  <r>
    <x v="8"/>
    <x v="0"/>
    <d v="2013-10-22T16:48:00"/>
    <x v="0"/>
    <d v="2013-10-22T21:08:00"/>
    <d v="1899-12-30T04:20:00"/>
  </r>
  <r>
    <x v="9"/>
    <x v="0"/>
    <d v="2013-10-24T09:55:00"/>
    <x v="0"/>
    <d v="2013-10-24T10:32:00"/>
    <d v="1899-12-30T00:37:00"/>
  </r>
  <r>
    <x v="8"/>
    <x v="0"/>
    <d v="2013-10-24T12:27:00"/>
    <x v="0"/>
    <d v="2013-10-24T17:57:00"/>
    <d v="1899-12-30T05:30:00"/>
  </r>
  <r>
    <x v="4"/>
    <x v="0"/>
    <d v="2013-10-25T11:38:00"/>
    <x v="0"/>
    <d v="2013-10-25T12:20:00"/>
    <d v="1899-12-30T00:42:00"/>
  </r>
  <r>
    <x v="1"/>
    <x v="0"/>
    <d v="2013-10-25T11:38:00"/>
    <x v="0"/>
    <d v="2013-10-25T14:58:00"/>
    <d v="1899-12-30T03:20:00"/>
  </r>
  <r>
    <x v="2"/>
    <x v="0"/>
    <d v="2013-10-25T12:35:00"/>
    <x v="0"/>
    <d v="2013-10-25T14:58:00"/>
    <d v="1899-12-30T02:23:00"/>
  </r>
  <r>
    <x v="7"/>
    <x v="0"/>
    <d v="2013-10-29T10:46:00"/>
    <x v="0"/>
    <d v="2013-10-29T12:19:00"/>
    <d v="1899-12-30T01:33:00"/>
  </r>
  <r>
    <x v="10"/>
    <x v="1"/>
    <d v="2013-10-31T07:19:00"/>
    <x v="0"/>
    <d v="2013-10-31T14:01:00"/>
    <d v="1899-12-30T06:42:00"/>
  </r>
  <r>
    <x v="1"/>
    <x v="0"/>
    <d v="2013-11-04T04:29:00"/>
    <x v="1"/>
    <d v="2013-11-04T06:04:00"/>
    <d v="1899-12-30T01:35:00"/>
  </r>
  <r>
    <x v="2"/>
    <x v="0"/>
    <d v="2013-11-04T05:25:00"/>
    <x v="1"/>
    <d v="2013-11-04T06:06:00"/>
    <d v="1899-12-30T00:41:00"/>
  </r>
  <r>
    <x v="2"/>
    <x v="1"/>
    <d v="2013-11-06T14:28:00"/>
    <x v="1"/>
    <d v="2013-11-06T15:00:00"/>
    <d v="1899-12-30T00:32:00"/>
  </r>
  <r>
    <x v="11"/>
    <x v="0"/>
    <d v="2013-11-07T07:58:00"/>
    <x v="1"/>
    <d v="2013-11-07T08:24:00"/>
    <d v="1899-12-30T00:26:00"/>
  </r>
  <r>
    <x v="9"/>
    <x v="2"/>
    <d v="2013-11-07T10:24:00"/>
    <x v="1"/>
    <d v="2013-11-07T14:46:00"/>
    <d v="1899-12-30T04:22:00"/>
  </r>
  <r>
    <x v="9"/>
    <x v="0"/>
    <d v="2013-11-11T11:28:00"/>
    <x v="1"/>
    <d v="2013-11-11T12:02:00"/>
    <d v="1899-12-30T00:34:00"/>
  </r>
  <r>
    <x v="12"/>
    <x v="0"/>
    <d v="2013-11-11T12:28:00"/>
    <x v="1"/>
    <d v="2013-11-11T15:20:00"/>
    <d v="1899-12-30T02:52: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5" applyNumberFormats="0" applyBorderFormats="0" applyFontFormats="0" applyPatternFormats="0" applyAlignmentFormats="0" applyWidthHeightFormats="1" dataCaption="Valeurs" updatedVersion="4" minRefreshableVersion="3" useAutoFormatting="1" rowGrandTotals="0" colGrandTotals="0" itemPrintTitles="1" createdVersion="4" indent="0" outline="1" outlineData="1" multipleFieldFilters="0" rowHeaderCaption="Sites">
  <location ref="A4:C5" firstHeaderRow="0" firstDataRow="1" firstDataCol="1" rowPageCount="2" colPageCount="1"/>
  <pivotFields count="6">
    <pivotField axis="axisRow" showAll="0">
      <items count="14">
        <item x="10"/>
        <item x="11"/>
        <item x="7"/>
        <item x="4"/>
        <item x="5"/>
        <item x="9"/>
        <item x="3"/>
        <item x="8"/>
        <item x="0"/>
        <item x="1"/>
        <item x="2"/>
        <item x="6"/>
        <item x="12"/>
        <item t="default"/>
      </items>
    </pivotField>
    <pivotField axis="axisPage" multipleItemSelectionAllowed="1" showAll="0">
      <items count="4">
        <item h="1" x="2"/>
        <item h="1" x="0"/>
        <item x="1"/>
        <item t="default"/>
      </items>
    </pivotField>
    <pivotField dataField="1" numFmtId="22" showAll="0"/>
    <pivotField axis="axisPage" multipleItemSelectionAllowed="1" showAll="0">
      <items count="3">
        <item h="1" x="0"/>
        <item x="1"/>
        <item t="default"/>
      </items>
    </pivotField>
    <pivotField numFmtId="22" showAll="0"/>
    <pivotField dataField="1" numFmtId="164" showAll="0"/>
  </pivotFields>
  <rowFields count="1">
    <field x="0"/>
  </rowFields>
  <rowItems count="1">
    <i>
      <x v="10"/>
    </i>
  </rowItems>
  <colFields count="1">
    <field x="-2"/>
  </colFields>
  <colItems count="2">
    <i>
      <x/>
    </i>
    <i i="1">
      <x v="1"/>
    </i>
  </colItems>
  <pageFields count="2">
    <pageField fld="3" hier="-1"/>
    <pageField fld="1" hier="-1"/>
  </pageFields>
  <dataFields count="2">
    <dataField name="Nb arrêts" fld="2" subtotal="count" baseField="0" baseItem="6"/>
    <dataField name="Durée totale" fld="5" baseField="0" baseItem="0" numFmtId="165"/>
  </dataFields>
  <formats count="3">
    <format dxfId="28">
      <pivotArea type="all" dataOnly="0" outline="0" fieldPosition="0"/>
    </format>
    <format dxfId="27">
      <pivotArea type="all" dataOnly="0" outline="0" fieldPosition="0"/>
    </format>
    <format dxfId="26">
      <pivotArea outline="0" fieldPosition="0">
        <references count="1">
          <reference field="4294967294" count="1">
            <x v="1"/>
          </reference>
        </references>
      </pivotArea>
    </format>
  </formats>
  <pivotTableStyleInfo name="Style de tableau croisé dynamique 1" showRowHeaders="0" showColHeaders="0"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3" name="Tableau3" displayName="Tableau3" ref="A1:F28" totalsRowShown="0" headerRowDxfId="25" dataDxfId="24">
  <autoFilter ref="A1:F28"/>
  <tableColumns count="6">
    <tableColumn id="1" name="SYSTEM" dataDxfId="23"/>
    <tableColumn id="2" name="Nature du défaut" dataDxfId="22"/>
    <tableColumn id="3" name="Date et heure de l’arrêt" dataDxfId="21"/>
    <tableColumn id="4" name="Mois" dataDxfId="20"/>
    <tableColumn id="5" name="Date et heure du rétablissement " dataDxfId="19"/>
    <tableColumn id="6" name="Durée " dataDxfId="18"/>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O32"/>
  <sheetViews>
    <sheetView showGridLines="0" tabSelected="1" workbookViewId="0">
      <selection activeCell="D19" sqref="D19"/>
    </sheetView>
  </sheetViews>
  <sheetFormatPr baseColWidth="10" defaultRowHeight="15" x14ac:dyDescent="0.25"/>
  <cols>
    <col min="1" max="1" width="16.28515625" style="17" customWidth="1"/>
    <col min="2" max="2" width="12.7109375" style="17" customWidth="1"/>
    <col min="3" max="3" width="31.85546875" style="17" bestFit="1" customWidth="1"/>
    <col min="4" max="4" width="31.85546875" style="17" customWidth="1"/>
    <col min="5" max="5" width="11.42578125" style="17"/>
    <col min="6" max="6" width="1.7109375" style="17" customWidth="1"/>
    <col min="7" max="7" width="17" style="17" customWidth="1"/>
    <col min="8" max="8" width="9.42578125" style="17" customWidth="1"/>
    <col min="9" max="10" width="11.42578125" style="17"/>
    <col min="11" max="11" width="13" style="17" customWidth="1"/>
    <col min="12" max="12" width="31.85546875" style="17" bestFit="1" customWidth="1"/>
    <col min="13" max="13" width="14.28515625" style="17" customWidth="1"/>
    <col min="14" max="14" width="10.28515625" style="17" customWidth="1"/>
    <col min="15" max="15" width="33" style="17" bestFit="1" customWidth="1"/>
    <col min="16" max="16384" width="11.42578125" style="17"/>
  </cols>
  <sheetData>
    <row r="1" spans="1:15" x14ac:dyDescent="0.25">
      <c r="A1" s="16" t="s">
        <v>22</v>
      </c>
      <c r="B1" s="16" t="s">
        <v>29</v>
      </c>
      <c r="C1" s="16"/>
      <c r="D1" s="16"/>
      <c r="G1" s="28" t="s">
        <v>55</v>
      </c>
    </row>
    <row r="2" spans="1:15" x14ac:dyDescent="0.25">
      <c r="A2" s="16" t="s">
        <v>0</v>
      </c>
      <c r="B2" s="16" t="s">
        <v>19</v>
      </c>
      <c r="C2" s="16"/>
      <c r="D2" s="16"/>
      <c r="G2" s="22" t="str">
        <f>A1</f>
        <v>Mois</v>
      </c>
      <c r="H2" s="23" t="str">
        <f>B1</f>
        <v>Novembre</v>
      </c>
      <c r="I2" s="23"/>
      <c r="J2" s="23"/>
    </row>
    <row r="3" spans="1:15" x14ac:dyDescent="0.25">
      <c r="A3" s="16"/>
      <c r="B3" s="16"/>
      <c r="C3" s="16"/>
      <c r="D3" s="16"/>
      <c r="G3" s="22" t="str">
        <f>A2</f>
        <v>Nature du défaut</v>
      </c>
      <c r="H3" s="23" t="str">
        <f>B2</f>
        <v>TRS</v>
      </c>
      <c r="J3" s="23"/>
    </row>
    <row r="4" spans="1:15" x14ac:dyDescent="0.25">
      <c r="A4" s="16" t="s">
        <v>50</v>
      </c>
      <c r="B4" s="16" t="s">
        <v>54</v>
      </c>
      <c r="C4" s="16" t="s">
        <v>23</v>
      </c>
      <c r="D4" s="16"/>
      <c r="G4" s="22" t="str">
        <f>C4</f>
        <v>Durée totale</v>
      </c>
      <c r="H4" s="29">
        <f>SUM(L:L)</f>
        <v>2.2222222222222223E-2</v>
      </c>
      <c r="I4" s="29"/>
      <c r="J4" s="29"/>
    </row>
    <row r="5" spans="1:15" x14ac:dyDescent="0.25">
      <c r="A5" s="18" t="s">
        <v>7</v>
      </c>
      <c r="B5" s="19">
        <v>1</v>
      </c>
      <c r="C5" s="20">
        <v>2.2222222222222223E-2</v>
      </c>
      <c r="D5" s="20"/>
    </row>
    <row r="6" spans="1:15" ht="15" customHeight="1" x14ac:dyDescent="0.25">
      <c r="A6"/>
      <c r="B6"/>
      <c r="C6"/>
      <c r="D6" s="20"/>
      <c r="G6" s="33" t="s">
        <v>50</v>
      </c>
      <c r="H6" s="34" t="s">
        <v>58</v>
      </c>
      <c r="I6" s="34"/>
      <c r="J6" s="34"/>
      <c r="K6" s="35" t="s">
        <v>59</v>
      </c>
      <c r="L6" s="36" t="s">
        <v>23</v>
      </c>
      <c r="M6" s="37" t="s">
        <v>68</v>
      </c>
      <c r="N6" s="37" t="s">
        <v>56</v>
      </c>
      <c r="O6" s="33" t="s">
        <v>57</v>
      </c>
    </row>
    <row r="7" spans="1:15" x14ac:dyDescent="0.25">
      <c r="A7"/>
      <c r="B7"/>
      <c r="C7"/>
      <c r="D7" s="20"/>
      <c r="G7" s="38"/>
      <c r="H7" s="39" t="s">
        <v>27</v>
      </c>
      <c r="I7" s="39" t="s">
        <v>52</v>
      </c>
      <c r="J7" s="39" t="s">
        <v>53</v>
      </c>
      <c r="K7" s="33"/>
      <c r="L7" s="40"/>
      <c r="M7" s="38"/>
      <c r="N7" s="38"/>
      <c r="O7" s="38"/>
    </row>
    <row r="8" spans="1:15" x14ac:dyDescent="0.25">
      <c r="A8"/>
      <c r="B8"/>
      <c r="C8"/>
      <c r="D8" s="20"/>
      <c r="E8" s="17">
        <v>1</v>
      </c>
      <c r="G8" s="21" t="str">
        <f>IF(A5="","",A5)</f>
        <v>SHS</v>
      </c>
      <c r="H8" s="41" t="str">
        <f>IFERROR(IF($H$3="TRS",VLOOKUP($G8,TRS!$B$4:$C$20,2,FALSE),0),0)</f>
        <v>FH</v>
      </c>
      <c r="I8" s="21"/>
      <c r="J8" s="21"/>
      <c r="K8" s="21">
        <f>IF(B5="","",B5)</f>
        <v>1</v>
      </c>
      <c r="L8" s="42">
        <f>IF(C5="","",C5)</f>
        <v>2.2222222222222223E-2</v>
      </c>
      <c r="M8" s="43">
        <f>L8</f>
        <v>2.2222222222222223E-2</v>
      </c>
      <c r="N8" s="41">
        <f>IFERROR(IF($H$3="EVR",VLOOKUP($G8,GE!$B$4:$H$18,6,FALSE),0),0)</f>
        <v>0</v>
      </c>
      <c r="O8" s="41">
        <f>IFERROR(IF($H$3="EVR",VLOOKUP($G8,GE!$B$4:$H$18,7,FALSE),0),0)</f>
        <v>0</v>
      </c>
    </row>
    <row r="9" spans="1:15" x14ac:dyDescent="0.25">
      <c r="A9"/>
      <c r="B9"/>
      <c r="C9"/>
      <c r="D9" s="20"/>
      <c r="E9" s="17">
        <v>2</v>
      </c>
      <c r="G9" s="21" t="str">
        <f t="shared" ref="G9:G32" si="0">IF(A6="","",A6)</f>
        <v/>
      </c>
      <c r="H9" s="41">
        <f>IFERROR(IF($H$3="TRS",VLOOKUP($G9,TRS!$B$4:$C$20,2,FALSE),0),0)</f>
        <v>0</v>
      </c>
      <c r="I9" s="21"/>
      <c r="J9" s="21"/>
      <c r="K9" s="21" t="str">
        <f t="shared" ref="K9:L9" si="1">IF(B6="","",B6)</f>
        <v/>
      </c>
      <c r="L9" s="42" t="str">
        <f t="shared" si="1"/>
        <v/>
      </c>
      <c r="M9" s="43" t="str">
        <f t="shared" ref="M9:M32" si="2">L9</f>
        <v/>
      </c>
      <c r="N9" s="41">
        <f>IFERROR(IF($H$3="EVR",VLOOKUP(G9,GE!$B$4:$H$18,6,FALSE),0),0)</f>
        <v>0</v>
      </c>
      <c r="O9" s="41">
        <f>IFERROR(IF($H$3="EVR",VLOOKUP($G9,GE!$B$4:$H$18,7,FALSE),0),0)</f>
        <v>0</v>
      </c>
    </row>
    <row r="10" spans="1:15" x14ac:dyDescent="0.25">
      <c r="A10"/>
      <c r="B10"/>
      <c r="C10"/>
      <c r="D10"/>
      <c r="E10" s="17">
        <v>3</v>
      </c>
      <c r="G10" s="21" t="str">
        <f t="shared" si="0"/>
        <v/>
      </c>
      <c r="H10" s="41">
        <f>IFERROR(IF($H$3="TRS",VLOOKUP($G10,TRS!$B$4:$C$20,2,FALSE),0),0)</f>
        <v>0</v>
      </c>
      <c r="I10" s="21"/>
      <c r="J10" s="21"/>
      <c r="K10" s="21" t="str">
        <f t="shared" ref="K10:L10" si="3">IF(B7="","",B7)</f>
        <v/>
      </c>
      <c r="L10" s="42" t="str">
        <f t="shared" si="3"/>
        <v/>
      </c>
      <c r="M10" s="43" t="str">
        <f t="shared" si="2"/>
        <v/>
      </c>
      <c r="N10" s="41">
        <f>IFERROR(IF($H$3="EVR",VLOOKUP(G10,GE!$B$4:$H$18,6,FALSE),0),0)</f>
        <v>0</v>
      </c>
      <c r="O10" s="41">
        <f>IFERROR(IF($H$3="EVR",VLOOKUP($G10,GE!$B$4:$H$18,7,FALSE),0),0)</f>
        <v>0</v>
      </c>
    </row>
    <row r="11" spans="1:15" x14ac:dyDescent="0.25">
      <c r="A11"/>
      <c r="B11"/>
      <c r="C11"/>
      <c r="D11"/>
      <c r="E11" s="17">
        <v>4</v>
      </c>
      <c r="G11" s="21" t="str">
        <f t="shared" si="0"/>
        <v/>
      </c>
      <c r="H11" s="41">
        <f>IFERROR(IF($H$3="TRS",VLOOKUP($G11,TRS!$B$4:$C$20,2,FALSE),0),0)</f>
        <v>0</v>
      </c>
      <c r="I11" s="21"/>
      <c r="J11" s="21"/>
      <c r="K11" s="21" t="str">
        <f t="shared" ref="K11:L11" si="4">IF(B8="","",B8)</f>
        <v/>
      </c>
      <c r="L11" s="42" t="str">
        <f t="shared" si="4"/>
        <v/>
      </c>
      <c r="M11" s="43" t="str">
        <f t="shared" si="2"/>
        <v/>
      </c>
      <c r="N11" s="41">
        <f>IFERROR(IF($H$3="EVR",VLOOKUP(G11,GE!$B$4:$H$18,6,FALSE),0),0)</f>
        <v>0</v>
      </c>
      <c r="O11" s="41">
        <f>IFERROR(IF($H$3="EVR",VLOOKUP($G11,GE!$B$4:$H$18,7,FALSE),0),0)</f>
        <v>0</v>
      </c>
    </row>
    <row r="12" spans="1:15" x14ac:dyDescent="0.25">
      <c r="A12"/>
      <c r="B12"/>
      <c r="C12"/>
      <c r="D12"/>
      <c r="E12" s="17">
        <v>5</v>
      </c>
      <c r="G12" s="21" t="str">
        <f t="shared" si="0"/>
        <v/>
      </c>
      <c r="H12" s="41">
        <f>IFERROR(IF($H$3="TRS",VLOOKUP($G12,TRS!$B$4:$C$20,2,FALSE),0),0)</f>
        <v>0</v>
      </c>
      <c r="I12" s="21"/>
      <c r="J12" s="21"/>
      <c r="K12" s="21" t="str">
        <f t="shared" ref="K12:L12" si="5">IF(B9="","",B9)</f>
        <v/>
      </c>
      <c r="L12" s="42" t="str">
        <f t="shared" si="5"/>
        <v/>
      </c>
      <c r="M12" s="43" t="str">
        <f t="shared" si="2"/>
        <v/>
      </c>
      <c r="N12" s="41">
        <f>IFERROR(IF($H$3="EVR",VLOOKUP(G12,GE!$B$4:$H$18,6,FALSE),0),0)</f>
        <v>0</v>
      </c>
      <c r="O12" s="41">
        <f>IFERROR(IF($H$3="EVR",VLOOKUP($G12,GE!$B$4:$H$18,7,FALSE),0),0)</f>
        <v>0</v>
      </c>
    </row>
    <row r="13" spans="1:15" x14ac:dyDescent="0.25">
      <c r="A13"/>
      <c r="B13"/>
      <c r="C13"/>
      <c r="D13"/>
      <c r="E13" s="17">
        <v>6</v>
      </c>
      <c r="G13" s="21" t="str">
        <f t="shared" si="0"/>
        <v/>
      </c>
      <c r="H13" s="41">
        <f>IFERROR(IF($H$3="TRS",VLOOKUP($G13,TRS!$B$4:$C$20,2,FALSE),0),0)</f>
        <v>0</v>
      </c>
      <c r="I13" s="21"/>
      <c r="J13" s="21"/>
      <c r="K13" s="21" t="str">
        <f t="shared" ref="K13:K32" si="6">IF(B10="","",B10)</f>
        <v/>
      </c>
      <c r="L13" s="42" t="str">
        <f t="shared" ref="L13:L32" si="7">IF(C10="","",C10)</f>
        <v/>
      </c>
      <c r="M13" s="43" t="str">
        <f t="shared" si="2"/>
        <v/>
      </c>
      <c r="N13" s="41">
        <f>IFERROR(IF($H$3="EVR",VLOOKUP(G13,GE!$B$4:$H$18,6,FALSE),0),0)</f>
        <v>0</v>
      </c>
      <c r="O13" s="41">
        <f>IFERROR(IF($H$3="EVR",VLOOKUP($G13,GE!$B$4:$H$18,7,FALSE),0),0)</f>
        <v>0</v>
      </c>
    </row>
    <row r="14" spans="1:15" x14ac:dyDescent="0.25">
      <c r="A14"/>
      <c r="B14"/>
      <c r="C14"/>
      <c r="D14"/>
      <c r="E14" s="17">
        <v>7</v>
      </c>
      <c r="G14" s="21" t="str">
        <f t="shared" si="0"/>
        <v/>
      </c>
      <c r="H14" s="41">
        <f>IFERROR(IF($H$3="TRS",VLOOKUP($G14,TRS!$B$4:$C$20,2,FALSE),0),0)</f>
        <v>0</v>
      </c>
      <c r="I14" s="21"/>
      <c r="J14" s="21"/>
      <c r="K14" s="21" t="str">
        <f t="shared" si="6"/>
        <v/>
      </c>
      <c r="L14" s="42" t="str">
        <f t="shared" si="7"/>
        <v/>
      </c>
      <c r="M14" s="43" t="str">
        <f t="shared" si="2"/>
        <v/>
      </c>
      <c r="N14" s="41">
        <f>IFERROR(IF($H$3="EVR",VLOOKUP(G14,GE!$B$4:$H$18,6,FALSE),0),0)</f>
        <v>0</v>
      </c>
      <c r="O14" s="41">
        <f>IFERROR(IF($H$3="EVR",VLOOKUP($G14,GE!$B$4:$H$18,7,FALSE),0),0)</f>
        <v>0</v>
      </c>
    </row>
    <row r="15" spans="1:15" x14ac:dyDescent="0.25">
      <c r="A15"/>
      <c r="B15"/>
      <c r="C15"/>
      <c r="D15"/>
      <c r="E15" s="17">
        <v>8</v>
      </c>
      <c r="G15" s="21" t="str">
        <f t="shared" si="0"/>
        <v/>
      </c>
      <c r="H15" s="41">
        <f>IFERROR(IF($H$3="TRS",VLOOKUP($G15,TRS!$B$4:$C$20,2,FALSE),0),0)</f>
        <v>0</v>
      </c>
      <c r="I15" s="21"/>
      <c r="J15" s="21"/>
      <c r="K15" s="21" t="str">
        <f t="shared" si="6"/>
        <v/>
      </c>
      <c r="L15" s="42" t="str">
        <f t="shared" si="7"/>
        <v/>
      </c>
      <c r="M15" s="43" t="str">
        <f t="shared" si="2"/>
        <v/>
      </c>
      <c r="N15" s="41">
        <f>IFERROR(IF($H$3="EVR",VLOOKUP(G15,GE!$B$4:$H$18,6,FALSE),0),0)</f>
        <v>0</v>
      </c>
      <c r="O15" s="41">
        <f>IFERROR(IF($H$3="EVR",VLOOKUP($G15,GE!$B$4:$H$18,7,FALSE),0),0)</f>
        <v>0</v>
      </c>
    </row>
    <row r="16" spans="1:15" x14ac:dyDescent="0.25">
      <c r="A16"/>
      <c r="B16"/>
      <c r="C16"/>
      <c r="D16"/>
      <c r="E16" s="17">
        <v>9</v>
      </c>
      <c r="G16" s="21" t="str">
        <f t="shared" si="0"/>
        <v/>
      </c>
      <c r="H16" s="41">
        <f>IFERROR(IF($H$3="TRS",VLOOKUP($G16,TRS!$B$4:$C$20,2,FALSE),0),0)</f>
        <v>0</v>
      </c>
      <c r="I16" s="21"/>
      <c r="J16" s="21"/>
      <c r="K16" s="21" t="str">
        <f t="shared" si="6"/>
        <v/>
      </c>
      <c r="L16" s="42" t="str">
        <f t="shared" si="7"/>
        <v/>
      </c>
      <c r="M16" s="43" t="str">
        <f t="shared" si="2"/>
        <v/>
      </c>
      <c r="N16" s="41">
        <f>IFERROR(IF($H$3="EVR",VLOOKUP(G16,GE!$B$4:$H$18,6,FALSE),0),0)</f>
        <v>0</v>
      </c>
      <c r="O16" s="41">
        <f>IFERROR(IF($H$3="EVR",VLOOKUP($G16,GE!$B$4:$H$18,7,FALSE),0),0)</f>
        <v>0</v>
      </c>
    </row>
    <row r="17" spans="1:15" x14ac:dyDescent="0.25">
      <c r="A17"/>
      <c r="B17"/>
      <c r="C17"/>
      <c r="D17"/>
      <c r="E17" s="17">
        <v>10</v>
      </c>
      <c r="G17" s="21" t="str">
        <f t="shared" si="0"/>
        <v/>
      </c>
      <c r="H17" s="41">
        <f>IFERROR(IF($H$3="TRS",VLOOKUP($G17,TRS!$B$4:$C$20,2,FALSE),0),0)</f>
        <v>0</v>
      </c>
      <c r="I17" s="21"/>
      <c r="J17" s="21"/>
      <c r="K17" s="21" t="str">
        <f t="shared" si="6"/>
        <v/>
      </c>
      <c r="L17" s="42" t="str">
        <f t="shared" si="7"/>
        <v/>
      </c>
      <c r="M17" s="43" t="str">
        <f t="shared" si="2"/>
        <v/>
      </c>
      <c r="N17" s="41">
        <f>IFERROR(IF($H$3="EVR",VLOOKUP(G17,GE!$B$4:$H$18,6,FALSE),0),0)</f>
        <v>0</v>
      </c>
      <c r="O17" s="41">
        <f>IFERROR(IF($H$3="EVR",VLOOKUP($G17,GE!$B$4:$H$18,7,FALSE),0),0)</f>
        <v>0</v>
      </c>
    </row>
    <row r="18" spans="1:15" x14ac:dyDescent="0.25">
      <c r="E18" s="17">
        <v>11</v>
      </c>
      <c r="G18" s="21" t="str">
        <f t="shared" si="0"/>
        <v/>
      </c>
      <c r="H18" s="41">
        <f>IFERROR(IF($H$3="TRS",VLOOKUP($G18,TRS!$B$4:$C$20,2,FALSE),0),0)</f>
        <v>0</v>
      </c>
      <c r="I18" s="21"/>
      <c r="J18" s="21"/>
      <c r="K18" s="21" t="str">
        <f t="shared" si="6"/>
        <v/>
      </c>
      <c r="L18" s="42" t="str">
        <f t="shared" si="7"/>
        <v/>
      </c>
      <c r="M18" s="43" t="str">
        <f t="shared" si="2"/>
        <v/>
      </c>
      <c r="N18" s="41">
        <f>IFERROR(IF($H$3="EVR",VLOOKUP(G18,GE!$B$4:$H$18,6,FALSE),0),0)</f>
        <v>0</v>
      </c>
      <c r="O18" s="41">
        <f>IFERROR(IF($H$3="EVR",VLOOKUP($G18,GE!$B$4:$H$18,7,FALSE),0),0)</f>
        <v>0</v>
      </c>
    </row>
    <row r="19" spans="1:15" x14ac:dyDescent="0.25">
      <c r="E19" s="17">
        <v>12</v>
      </c>
      <c r="G19" s="21" t="str">
        <f t="shared" si="0"/>
        <v/>
      </c>
      <c r="H19" s="41">
        <f>IFERROR(IF($H$3="TRS",VLOOKUP($G19,TRS!$B$4:$C$20,2,FALSE),0),0)</f>
        <v>0</v>
      </c>
      <c r="I19" s="21"/>
      <c r="J19" s="21"/>
      <c r="K19" s="21" t="str">
        <f t="shared" si="6"/>
        <v/>
      </c>
      <c r="L19" s="42" t="str">
        <f t="shared" si="7"/>
        <v/>
      </c>
      <c r="M19" s="43" t="str">
        <f t="shared" si="2"/>
        <v/>
      </c>
      <c r="N19" s="41">
        <f>IFERROR(IF($H$3="EVR",VLOOKUP(G19,GE!$B$4:$H$18,6,FALSE),0),0)</f>
        <v>0</v>
      </c>
      <c r="O19" s="41">
        <f>IFERROR(IF($H$3="EVR",VLOOKUP($G19,GE!$B$4:$H$18,7,FALSE),0),0)</f>
        <v>0</v>
      </c>
    </row>
    <row r="20" spans="1:15" x14ac:dyDescent="0.25">
      <c r="E20" s="17">
        <v>13</v>
      </c>
      <c r="G20" s="21" t="str">
        <f t="shared" si="0"/>
        <v/>
      </c>
      <c r="H20" s="41">
        <f>IFERROR(IF($H$3="TRS",VLOOKUP($G20,TRS!$B$4:$C$20,2,FALSE),0),0)</f>
        <v>0</v>
      </c>
      <c r="I20" s="21"/>
      <c r="J20" s="21"/>
      <c r="K20" s="21" t="str">
        <f t="shared" si="6"/>
        <v/>
      </c>
      <c r="L20" s="42" t="str">
        <f t="shared" si="7"/>
        <v/>
      </c>
      <c r="M20" s="43" t="str">
        <f t="shared" si="2"/>
        <v/>
      </c>
      <c r="N20" s="41">
        <f>IFERROR(IF($H$3="EVR",VLOOKUP(G20,GE!$B$4:$H$18,6,FALSE),0),0)</f>
        <v>0</v>
      </c>
      <c r="O20" s="41">
        <f>IFERROR(IF($H$3="EVR",VLOOKUP($G20,GE!$B$4:$H$18,7,FALSE),0),0)</f>
        <v>0</v>
      </c>
    </row>
    <row r="21" spans="1:15" x14ac:dyDescent="0.25">
      <c r="E21" s="17">
        <v>14</v>
      </c>
      <c r="G21" s="21" t="str">
        <f t="shared" si="0"/>
        <v/>
      </c>
      <c r="H21" s="41">
        <f>IFERROR(IF($H$3="TRS",VLOOKUP($G21,TRS!$B$4:$C$20,2,FALSE),0),0)</f>
        <v>0</v>
      </c>
      <c r="I21" s="21"/>
      <c r="J21" s="21"/>
      <c r="K21" s="21" t="str">
        <f t="shared" si="6"/>
        <v/>
      </c>
      <c r="L21" s="42" t="str">
        <f t="shared" si="7"/>
        <v/>
      </c>
      <c r="M21" s="43" t="str">
        <f t="shared" si="2"/>
        <v/>
      </c>
      <c r="N21" s="41">
        <f>IFERROR(IF($H$3="EVR",VLOOKUP(G21,GE!$B$4:$H$18,6,FALSE),0),0)</f>
        <v>0</v>
      </c>
      <c r="O21" s="41">
        <f>IFERROR(IF($H$3="EVR",VLOOKUP($G21,GE!$B$4:$H$18,7,FALSE),0),0)</f>
        <v>0</v>
      </c>
    </row>
    <row r="22" spans="1:15" x14ac:dyDescent="0.25">
      <c r="E22" s="17">
        <v>15</v>
      </c>
      <c r="G22" s="21" t="str">
        <f t="shared" si="0"/>
        <v/>
      </c>
      <c r="H22" s="41">
        <f>IFERROR(IF($H$3="TRS",VLOOKUP($G22,TRS!$B$4:$C$20,2,FALSE),0),0)</f>
        <v>0</v>
      </c>
      <c r="I22" s="21"/>
      <c r="J22" s="21"/>
      <c r="K22" s="21" t="str">
        <f t="shared" si="6"/>
        <v/>
      </c>
      <c r="L22" s="42" t="str">
        <f t="shared" si="7"/>
        <v/>
      </c>
      <c r="M22" s="43" t="str">
        <f t="shared" si="2"/>
        <v/>
      </c>
      <c r="N22" s="41">
        <f>IFERROR(IF($H$3="EVR",VLOOKUP(G22,GE!$B$4:$H$18,6,FALSE),0),0)</f>
        <v>0</v>
      </c>
      <c r="O22" s="41">
        <f>IFERROR(IF($H$3="EVR",VLOOKUP($G22,GE!$B$4:$H$18,7,FALSE),0),0)</f>
        <v>0</v>
      </c>
    </row>
    <row r="23" spans="1:15" x14ac:dyDescent="0.25">
      <c r="E23" s="17">
        <v>16</v>
      </c>
      <c r="G23" s="21" t="str">
        <f t="shared" si="0"/>
        <v/>
      </c>
      <c r="H23" s="41">
        <f>IFERROR(IF($H$3="TRS",VLOOKUP($G23,TRS!$B$4:$C$20,2,FALSE),0),0)</f>
        <v>0</v>
      </c>
      <c r="I23" s="21"/>
      <c r="J23" s="21"/>
      <c r="K23" s="21" t="str">
        <f t="shared" si="6"/>
        <v/>
      </c>
      <c r="L23" s="42" t="str">
        <f t="shared" si="7"/>
        <v/>
      </c>
      <c r="M23" s="43" t="str">
        <f t="shared" si="2"/>
        <v/>
      </c>
      <c r="N23" s="41">
        <f>IFERROR(IF($H$3="EVR",VLOOKUP(G23,GE!$B$4:$H$18,6,FALSE),0),0)</f>
        <v>0</v>
      </c>
      <c r="O23" s="41">
        <f>IFERROR(IF($H$3="EVR",VLOOKUP($G23,GE!$B$4:$H$18,7,FALSE),0),0)</f>
        <v>0</v>
      </c>
    </row>
    <row r="24" spans="1:15" x14ac:dyDescent="0.25">
      <c r="E24" s="17">
        <v>17</v>
      </c>
      <c r="G24" s="21" t="str">
        <f t="shared" si="0"/>
        <v/>
      </c>
      <c r="H24" s="41">
        <f>IFERROR(IF($H$3="TRS",VLOOKUP($G24,TRS!$B$4:$C$20,2,FALSE),0),0)</f>
        <v>0</v>
      </c>
      <c r="I24" s="21"/>
      <c r="J24" s="21"/>
      <c r="K24" s="21" t="str">
        <f t="shared" si="6"/>
        <v/>
      </c>
      <c r="L24" s="42" t="str">
        <f t="shared" si="7"/>
        <v/>
      </c>
      <c r="M24" s="43" t="str">
        <f t="shared" si="2"/>
        <v/>
      </c>
      <c r="N24" s="41">
        <f>IFERROR(IF($H$3="EVR",VLOOKUP(G24,GE!$B$4:$H$18,6,FALSE),0),0)</f>
        <v>0</v>
      </c>
      <c r="O24" s="41">
        <f>IFERROR(IF($H$3="EVR",VLOOKUP($G24,GE!$B$4:$H$18,7,FALSE),0),0)</f>
        <v>0</v>
      </c>
    </row>
    <row r="25" spans="1:15" x14ac:dyDescent="0.25">
      <c r="E25" s="17">
        <v>18</v>
      </c>
      <c r="G25" s="21" t="str">
        <f t="shared" si="0"/>
        <v/>
      </c>
      <c r="H25" s="41">
        <f>IFERROR(IF($H$3="TRS",VLOOKUP($G25,TRS!$B$4:$C$20,2,FALSE),0),0)</f>
        <v>0</v>
      </c>
      <c r="I25" s="21"/>
      <c r="J25" s="21"/>
      <c r="K25" s="21" t="str">
        <f t="shared" si="6"/>
        <v/>
      </c>
      <c r="L25" s="42" t="str">
        <f t="shared" si="7"/>
        <v/>
      </c>
      <c r="M25" s="43" t="str">
        <f t="shared" si="2"/>
        <v/>
      </c>
      <c r="N25" s="41">
        <f>IFERROR(IF($H$3="EVR",VLOOKUP(G25,GE!$B$4:$H$18,6,FALSE),0),0)</f>
        <v>0</v>
      </c>
      <c r="O25" s="41">
        <f>IFERROR(IF($H$3="EVR",VLOOKUP($G25,GE!$B$4:$H$18,7,FALSE),0),0)</f>
        <v>0</v>
      </c>
    </row>
    <row r="26" spans="1:15" x14ac:dyDescent="0.25">
      <c r="E26" s="17">
        <v>19</v>
      </c>
      <c r="G26" s="21" t="str">
        <f t="shared" si="0"/>
        <v/>
      </c>
      <c r="H26" s="41">
        <f>IFERROR(IF($H$3="TRS",VLOOKUP($G26,TRS!$B$4:$C$20,2,FALSE),0),0)</f>
        <v>0</v>
      </c>
      <c r="I26" s="21"/>
      <c r="J26" s="21"/>
      <c r="K26" s="21" t="str">
        <f t="shared" si="6"/>
        <v/>
      </c>
      <c r="L26" s="42" t="str">
        <f t="shared" si="7"/>
        <v/>
      </c>
      <c r="M26" s="43" t="str">
        <f t="shared" si="2"/>
        <v/>
      </c>
      <c r="N26" s="41">
        <f>IFERROR(IF($H$3="EVR",VLOOKUP(G26,GE!$B$4:$H$18,6,FALSE),0),0)</f>
        <v>0</v>
      </c>
      <c r="O26" s="41">
        <f>IFERROR(IF($H$3="EVR",VLOOKUP($G26,GE!$B$4:$H$18,7,FALSE),0),0)</f>
        <v>0</v>
      </c>
    </row>
    <row r="27" spans="1:15" x14ac:dyDescent="0.25">
      <c r="E27" s="17">
        <v>20</v>
      </c>
      <c r="G27" s="21" t="str">
        <f t="shared" si="0"/>
        <v/>
      </c>
      <c r="H27" s="41">
        <f>IFERROR(IF($H$3="TRS",VLOOKUP($G27,TRS!$B$4:$C$20,2,FALSE),0),0)</f>
        <v>0</v>
      </c>
      <c r="I27" s="21"/>
      <c r="J27" s="21"/>
      <c r="K27" s="21" t="str">
        <f t="shared" si="6"/>
        <v/>
      </c>
      <c r="L27" s="42" t="str">
        <f t="shared" si="7"/>
        <v/>
      </c>
      <c r="M27" s="43" t="str">
        <f t="shared" si="2"/>
        <v/>
      </c>
      <c r="N27" s="41">
        <f>IFERROR(IF($H$3="EVR",VLOOKUP(G27,GE!$B$4:$H$18,6,FALSE),0),0)</f>
        <v>0</v>
      </c>
      <c r="O27" s="41">
        <f>IFERROR(IF($H$3="EVR",VLOOKUP($G27,GE!$B$4:$H$18,7,FALSE),0),0)</f>
        <v>0</v>
      </c>
    </row>
    <row r="28" spans="1:15" x14ac:dyDescent="0.25">
      <c r="E28" s="17">
        <v>21</v>
      </c>
      <c r="G28" s="21" t="str">
        <f t="shared" si="0"/>
        <v/>
      </c>
      <c r="H28" s="41">
        <f>IFERROR(IF($H$3="TRS",VLOOKUP($G28,TRS!$B$4:$C$20,2,FALSE),0),0)</f>
        <v>0</v>
      </c>
      <c r="I28" s="21"/>
      <c r="J28" s="21"/>
      <c r="K28" s="21" t="str">
        <f t="shared" si="6"/>
        <v/>
      </c>
      <c r="L28" s="42" t="str">
        <f t="shared" si="7"/>
        <v/>
      </c>
      <c r="M28" s="43" t="str">
        <f t="shared" si="2"/>
        <v/>
      </c>
      <c r="N28" s="41">
        <f>IFERROR(IF($H$3="EVR",VLOOKUP(G28,GE!$B$4:$H$18,6,FALSE),0),0)</f>
        <v>0</v>
      </c>
      <c r="O28" s="41">
        <f>IFERROR(IF($H$3="EVR",VLOOKUP($G28,GE!$B$4:$H$18,7,FALSE),0),0)</f>
        <v>0</v>
      </c>
    </row>
    <row r="29" spans="1:15" x14ac:dyDescent="0.25">
      <c r="E29" s="17">
        <v>22</v>
      </c>
      <c r="G29" s="21" t="str">
        <f t="shared" si="0"/>
        <v/>
      </c>
      <c r="H29" s="41">
        <f>IFERROR(IF($H$3="TRS",VLOOKUP($G29,TRS!$B$4:$C$20,2,FALSE),0),0)</f>
        <v>0</v>
      </c>
      <c r="I29" s="21"/>
      <c r="J29" s="21"/>
      <c r="K29" s="21" t="str">
        <f t="shared" si="6"/>
        <v/>
      </c>
      <c r="L29" s="42" t="str">
        <f t="shared" si="7"/>
        <v/>
      </c>
      <c r="M29" s="43" t="str">
        <f t="shared" si="2"/>
        <v/>
      </c>
      <c r="N29" s="41">
        <f>IFERROR(IF($H$3="EVR",VLOOKUP(G29,GE!$B$4:$H$18,6,FALSE),0),0)</f>
        <v>0</v>
      </c>
      <c r="O29" s="41">
        <f>IFERROR(IF($H$3="EVR",VLOOKUP($G29,GE!$B$4:$H$18,7,FALSE),0),0)</f>
        <v>0</v>
      </c>
    </row>
    <row r="30" spans="1:15" x14ac:dyDescent="0.25">
      <c r="E30" s="17">
        <v>23</v>
      </c>
      <c r="G30" s="21" t="str">
        <f t="shared" si="0"/>
        <v/>
      </c>
      <c r="H30" s="41">
        <f>IFERROR(IF($H$3="TRS",VLOOKUP($G30,TRS!$B$4:$C$20,2,FALSE),0),0)</f>
        <v>0</v>
      </c>
      <c r="I30" s="21"/>
      <c r="J30" s="21"/>
      <c r="K30" s="21" t="str">
        <f t="shared" si="6"/>
        <v/>
      </c>
      <c r="L30" s="42" t="str">
        <f t="shared" si="7"/>
        <v/>
      </c>
      <c r="M30" s="43" t="str">
        <f t="shared" si="2"/>
        <v/>
      </c>
      <c r="N30" s="41">
        <f>IFERROR(IF($H$3="EVR",VLOOKUP(G30,GE!$B$4:$H$18,6,FALSE),0),0)</f>
        <v>0</v>
      </c>
      <c r="O30" s="41">
        <f>IFERROR(IF($H$3="EVR",VLOOKUP($G30,GE!$B$4:$H$18,7,FALSE),0),0)</f>
        <v>0</v>
      </c>
    </row>
    <row r="31" spans="1:15" x14ac:dyDescent="0.25">
      <c r="E31" s="17">
        <v>24</v>
      </c>
      <c r="G31" s="21" t="str">
        <f t="shared" si="0"/>
        <v/>
      </c>
      <c r="H31" s="41">
        <f>IFERROR(IF($H$3="TRS",VLOOKUP($G31,TRS!$B$4:$C$20,2,FALSE),0),0)</f>
        <v>0</v>
      </c>
      <c r="I31" s="21"/>
      <c r="J31" s="21"/>
      <c r="K31" s="21" t="str">
        <f t="shared" si="6"/>
        <v/>
      </c>
      <c r="L31" s="42" t="str">
        <f t="shared" si="7"/>
        <v/>
      </c>
      <c r="M31" s="43" t="str">
        <f t="shared" si="2"/>
        <v/>
      </c>
      <c r="N31" s="41">
        <f>IFERROR(IF($H$3="EVR",VLOOKUP(G31,GE!$B$4:$H$18,6,FALSE),0),0)</f>
        <v>0</v>
      </c>
      <c r="O31" s="41">
        <f>IFERROR(IF($H$3="EVR",VLOOKUP($G31,GE!$B$4:$H$18,7,FALSE),0),0)</f>
        <v>0</v>
      </c>
    </row>
    <row r="32" spans="1:15" x14ac:dyDescent="0.25">
      <c r="E32" s="17">
        <v>25</v>
      </c>
      <c r="G32" s="21" t="str">
        <f t="shared" si="0"/>
        <v/>
      </c>
      <c r="H32" s="41">
        <f>IFERROR(IF($H$3="TRS",VLOOKUP($G32,TRS!$B$4:$C$20,2,FALSE),0),0)</f>
        <v>0</v>
      </c>
      <c r="I32" s="21"/>
      <c r="J32" s="21"/>
      <c r="K32" s="21" t="str">
        <f t="shared" si="6"/>
        <v/>
      </c>
      <c r="L32" s="42" t="str">
        <f t="shared" si="7"/>
        <v/>
      </c>
      <c r="M32" s="43" t="str">
        <f t="shared" si="2"/>
        <v/>
      </c>
      <c r="N32" s="41">
        <f>IFERROR(IF($H$3="EVR",VLOOKUP(G32,GE!$B$4:$H$18,6,FALSE),0),0)</f>
        <v>0</v>
      </c>
      <c r="O32" s="41">
        <f>IFERROR(IF($H$3="EVR",VLOOKUP($G32,GE!$B$4:$H$18,7,FALSE),0),0)</f>
        <v>0</v>
      </c>
    </row>
  </sheetData>
  <mergeCells count="7">
    <mergeCell ref="N6:N7"/>
    <mergeCell ref="O6:O7"/>
    <mergeCell ref="M6:M7"/>
    <mergeCell ref="L6:L7"/>
    <mergeCell ref="H4:J4"/>
    <mergeCell ref="G6:G7"/>
    <mergeCell ref="K6:K7"/>
  </mergeCells>
  <conditionalFormatting sqref="M8:M32">
    <cfRule type="dataBar" priority="1">
      <dataBar showValue="0">
        <cfvo type="min"/>
        <cfvo type="max"/>
        <color theme="0" tint="-0.249977111117893"/>
      </dataBar>
    </cfRule>
  </conditionalFormatting>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28"/>
  <sheetViews>
    <sheetView showGridLines="0" workbookViewId="0">
      <pane ySplit="1" topLeftCell="A2" activePane="bottomLeft" state="frozenSplit"/>
      <selection pane="bottomLeft" activeCell="A2" sqref="A2"/>
    </sheetView>
  </sheetViews>
  <sheetFormatPr baseColWidth="10" defaultRowHeight="15" x14ac:dyDescent="0.25"/>
  <cols>
    <col min="1" max="1" width="9.85546875" style="16" customWidth="1"/>
    <col min="2" max="2" width="18.28515625" style="16" customWidth="1"/>
    <col min="3" max="3" width="23.85546875" style="16" customWidth="1"/>
    <col min="4" max="4" width="11.42578125" style="16"/>
    <col min="5" max="5" width="32.28515625" style="16" customWidth="1"/>
    <col min="6" max="6" width="16.42578125" style="16" bestFit="1" customWidth="1"/>
    <col min="7" max="16384" width="11.42578125" style="16"/>
  </cols>
  <sheetData>
    <row r="1" spans="1:6" x14ac:dyDescent="0.25">
      <c r="A1" s="16" t="s">
        <v>4</v>
      </c>
      <c r="B1" s="16" t="s">
        <v>0</v>
      </c>
      <c r="C1" s="16" t="s">
        <v>1</v>
      </c>
      <c r="D1" s="16" t="s">
        <v>22</v>
      </c>
      <c r="E1" s="16" t="s">
        <v>2</v>
      </c>
      <c r="F1" s="16" t="s">
        <v>3</v>
      </c>
    </row>
    <row r="2" spans="1:6" x14ac:dyDescent="0.25">
      <c r="A2" s="16" t="s">
        <v>5</v>
      </c>
      <c r="B2" s="16" t="s">
        <v>18</v>
      </c>
      <c r="C2" s="26">
        <v>41563.663194444445</v>
      </c>
      <c r="D2" s="16" t="s">
        <v>28</v>
      </c>
      <c r="E2" s="26">
        <v>41563.698611111111</v>
      </c>
      <c r="F2" s="27">
        <v>3.5416666665696539E-2</v>
      </c>
    </row>
    <row r="3" spans="1:6" x14ac:dyDescent="0.25">
      <c r="A3" s="16" t="s">
        <v>6</v>
      </c>
      <c r="B3" s="16" t="s">
        <v>18</v>
      </c>
      <c r="C3" s="26">
        <v>41564.407638888886</v>
      </c>
      <c r="D3" s="16" t="s">
        <v>28</v>
      </c>
      <c r="E3" s="26">
        <v>41564.852083333331</v>
      </c>
      <c r="F3" s="27">
        <v>0.44444444444525288</v>
      </c>
    </row>
    <row r="4" spans="1:6" x14ac:dyDescent="0.25">
      <c r="A4" s="16" t="s">
        <v>7</v>
      </c>
      <c r="B4" s="16" t="s">
        <v>18</v>
      </c>
      <c r="C4" s="26">
        <v>41564.447222222225</v>
      </c>
      <c r="D4" s="16" t="s">
        <v>28</v>
      </c>
      <c r="E4" s="26">
        <v>41564.469444444447</v>
      </c>
      <c r="F4" s="27">
        <v>2.2222222221898846E-2</v>
      </c>
    </row>
    <row r="5" spans="1:6" x14ac:dyDescent="0.25">
      <c r="A5" s="16" t="s">
        <v>8</v>
      </c>
      <c r="B5" s="16" t="s">
        <v>19</v>
      </c>
      <c r="C5" s="26">
        <v>41565.143055555556</v>
      </c>
      <c r="D5" s="16" t="s">
        <v>28</v>
      </c>
      <c r="E5" s="26">
        <v>41565.450694444444</v>
      </c>
      <c r="F5" s="27">
        <v>0.30763888888759539</v>
      </c>
    </row>
    <row r="6" spans="1:6" x14ac:dyDescent="0.25">
      <c r="A6" s="16" t="s">
        <v>9</v>
      </c>
      <c r="B6" s="16" t="s">
        <v>18</v>
      </c>
      <c r="C6" s="26">
        <v>41566.416666666664</v>
      </c>
      <c r="D6" s="16" t="s">
        <v>28</v>
      </c>
      <c r="E6" s="26">
        <v>41566.463888888888</v>
      </c>
      <c r="F6" s="27">
        <v>4.7222222223354038E-2</v>
      </c>
    </row>
    <row r="7" spans="1:6" x14ac:dyDescent="0.25">
      <c r="A7" s="16" t="s">
        <v>10</v>
      </c>
      <c r="B7" s="16" t="s">
        <v>18</v>
      </c>
      <c r="C7" s="26">
        <v>41566.416666666664</v>
      </c>
      <c r="D7" s="16" t="s">
        <v>28</v>
      </c>
      <c r="E7" s="26">
        <v>41566.463888888888</v>
      </c>
      <c r="F7" s="27">
        <v>4.7222222223354038E-2</v>
      </c>
    </row>
    <row r="8" spans="1:6" x14ac:dyDescent="0.25">
      <c r="A8" s="16" t="s">
        <v>5</v>
      </c>
      <c r="B8" s="16" t="s">
        <v>18</v>
      </c>
      <c r="C8" s="26">
        <v>41566.416666666664</v>
      </c>
      <c r="D8" s="16" t="s">
        <v>28</v>
      </c>
      <c r="E8" s="26">
        <v>41566.463888888888</v>
      </c>
      <c r="F8" s="27">
        <v>4.7222222223354038E-2</v>
      </c>
    </row>
    <row r="9" spans="1:6" x14ac:dyDescent="0.25">
      <c r="A9" s="16" t="s">
        <v>11</v>
      </c>
      <c r="B9" s="16" t="s">
        <v>18</v>
      </c>
      <c r="C9" s="26">
        <v>41566.416666666664</v>
      </c>
      <c r="D9" s="16" t="s">
        <v>28</v>
      </c>
      <c r="E9" s="26">
        <v>41566.463888888888</v>
      </c>
      <c r="F9" s="27">
        <v>4.7222222223354038E-2</v>
      </c>
    </row>
    <row r="10" spans="1:6" x14ac:dyDescent="0.25">
      <c r="A10" s="16" t="s">
        <v>8</v>
      </c>
      <c r="B10" s="16" t="s">
        <v>19</v>
      </c>
      <c r="C10" s="26">
        <v>41567.741666666669</v>
      </c>
      <c r="D10" s="16" t="s">
        <v>28</v>
      </c>
      <c r="E10" s="26">
        <v>41567.788194444445</v>
      </c>
      <c r="F10" s="27">
        <v>4.6527777776645962E-2</v>
      </c>
    </row>
    <row r="11" spans="1:6" x14ac:dyDescent="0.25">
      <c r="A11" s="16" t="s">
        <v>8</v>
      </c>
      <c r="B11" s="16" t="s">
        <v>19</v>
      </c>
      <c r="C11" s="26">
        <v>41568.130555555559</v>
      </c>
      <c r="D11" s="16" t="s">
        <v>28</v>
      </c>
      <c r="E11" s="26">
        <v>41569.555555555555</v>
      </c>
      <c r="F11" s="27">
        <v>1.4249999999956344</v>
      </c>
    </row>
    <row r="12" spans="1:6" x14ac:dyDescent="0.25">
      <c r="A12" s="16" t="s">
        <v>12</v>
      </c>
      <c r="B12" s="16" t="s">
        <v>18</v>
      </c>
      <c r="C12" s="26">
        <v>41568.875</v>
      </c>
      <c r="D12" s="16" t="s">
        <v>28</v>
      </c>
      <c r="E12" s="26">
        <v>41569.334027777775</v>
      </c>
      <c r="F12" s="27">
        <v>0.45902777777519077</v>
      </c>
    </row>
    <row r="13" spans="1:6" x14ac:dyDescent="0.25">
      <c r="A13" s="16" t="s">
        <v>12</v>
      </c>
      <c r="B13" s="16" t="s">
        <v>18</v>
      </c>
      <c r="C13" s="26">
        <v>41569.341666666667</v>
      </c>
      <c r="D13" s="16" t="s">
        <v>28</v>
      </c>
      <c r="E13" s="26">
        <v>41569.405555555553</v>
      </c>
      <c r="F13" s="27">
        <v>6.3888888886140194E-2</v>
      </c>
    </row>
    <row r="14" spans="1:6" x14ac:dyDescent="0.25">
      <c r="A14" s="16" t="s">
        <v>13</v>
      </c>
      <c r="B14" s="16" t="s">
        <v>18</v>
      </c>
      <c r="C14" s="26">
        <v>41569.699999999997</v>
      </c>
      <c r="D14" s="16" t="s">
        <v>28</v>
      </c>
      <c r="E14" s="26">
        <v>41569.880555555559</v>
      </c>
      <c r="F14" s="27">
        <v>0.18055555556202307</v>
      </c>
    </row>
    <row r="15" spans="1:6" x14ac:dyDescent="0.25">
      <c r="A15" s="16" t="s">
        <v>14</v>
      </c>
      <c r="B15" s="16" t="s">
        <v>18</v>
      </c>
      <c r="C15" s="26">
        <v>41571.413194444445</v>
      </c>
      <c r="D15" s="16" t="s">
        <v>28</v>
      </c>
      <c r="E15" s="26">
        <v>41571.438888888886</v>
      </c>
      <c r="F15" s="27">
        <v>2.569444444088731E-2</v>
      </c>
    </row>
    <row r="16" spans="1:6" x14ac:dyDescent="0.25">
      <c r="A16" s="16" t="s">
        <v>13</v>
      </c>
      <c r="B16" s="16" t="s">
        <v>18</v>
      </c>
      <c r="C16" s="26">
        <v>41571.518750000003</v>
      </c>
      <c r="D16" s="16" t="s">
        <v>28</v>
      </c>
      <c r="E16" s="26">
        <v>41571.747916666667</v>
      </c>
      <c r="F16" s="27">
        <v>0.22916666666424135</v>
      </c>
    </row>
    <row r="17" spans="1:6" x14ac:dyDescent="0.25">
      <c r="A17" s="16" t="s">
        <v>9</v>
      </c>
      <c r="B17" s="16" t="s">
        <v>18</v>
      </c>
      <c r="C17" s="26">
        <v>41572.484722222223</v>
      </c>
      <c r="D17" s="16" t="s">
        <v>28</v>
      </c>
      <c r="E17" s="26">
        <v>41572.513888888891</v>
      </c>
      <c r="F17" s="27">
        <v>2.9166666667151731E-2</v>
      </c>
    </row>
    <row r="18" spans="1:6" x14ac:dyDescent="0.25">
      <c r="A18" s="16" t="s">
        <v>6</v>
      </c>
      <c r="B18" s="16" t="s">
        <v>18</v>
      </c>
      <c r="C18" s="26">
        <v>41572.484722222223</v>
      </c>
      <c r="D18" s="16" t="s">
        <v>28</v>
      </c>
      <c r="E18" s="26">
        <v>41572.623611111114</v>
      </c>
      <c r="F18" s="27">
        <v>0.13888888889050577</v>
      </c>
    </row>
    <row r="19" spans="1:6" x14ac:dyDescent="0.25">
      <c r="A19" s="16" t="s">
        <v>7</v>
      </c>
      <c r="B19" s="16" t="s">
        <v>18</v>
      </c>
      <c r="C19" s="26">
        <v>41572.524305555555</v>
      </c>
      <c r="D19" s="16" t="s">
        <v>28</v>
      </c>
      <c r="E19" s="26">
        <v>41572.623611111114</v>
      </c>
      <c r="F19" s="27">
        <v>9.930555555911269E-2</v>
      </c>
    </row>
    <row r="20" spans="1:6" x14ac:dyDescent="0.25">
      <c r="A20" s="16" t="s">
        <v>12</v>
      </c>
      <c r="B20" s="16" t="s">
        <v>18</v>
      </c>
      <c r="C20" s="26">
        <v>41576.448611111111</v>
      </c>
      <c r="D20" s="16" t="s">
        <v>28</v>
      </c>
      <c r="E20" s="26">
        <v>41576.513194444444</v>
      </c>
      <c r="F20" s="27">
        <v>6.4583333332848269E-2</v>
      </c>
    </row>
    <row r="21" spans="1:6" x14ac:dyDescent="0.25">
      <c r="A21" s="16" t="s">
        <v>15</v>
      </c>
      <c r="B21" s="16" t="s">
        <v>19</v>
      </c>
      <c r="C21" s="26">
        <v>41578.304861111108</v>
      </c>
      <c r="D21" s="16" t="s">
        <v>28</v>
      </c>
      <c r="E21" s="26">
        <v>41578.584027777775</v>
      </c>
      <c r="F21" s="27">
        <v>0.27916666666715173</v>
      </c>
    </row>
    <row r="22" spans="1:6" x14ac:dyDescent="0.25">
      <c r="A22" s="16" t="s">
        <v>6</v>
      </c>
      <c r="B22" s="16" t="s">
        <v>18</v>
      </c>
      <c r="C22" s="26">
        <v>41582.186805555553</v>
      </c>
      <c r="D22" s="16" t="s">
        <v>29</v>
      </c>
      <c r="E22" s="26">
        <v>41582.25277777778</v>
      </c>
      <c r="F22" s="27">
        <v>6.5972222226264421E-2</v>
      </c>
    </row>
    <row r="23" spans="1:6" x14ac:dyDescent="0.25">
      <c r="A23" s="16" t="s">
        <v>7</v>
      </c>
      <c r="B23" s="16" t="s">
        <v>18</v>
      </c>
      <c r="C23" s="26">
        <v>41582.225694444445</v>
      </c>
      <c r="D23" s="16" t="s">
        <v>29</v>
      </c>
      <c r="E23" s="26">
        <v>41582.254166666666</v>
      </c>
      <c r="F23" s="27">
        <v>2.8472222220443655E-2</v>
      </c>
    </row>
    <row r="24" spans="1:6" x14ac:dyDescent="0.25">
      <c r="A24" s="16" t="s">
        <v>7</v>
      </c>
      <c r="B24" s="16" t="s">
        <v>19</v>
      </c>
      <c r="C24" s="26">
        <v>41584.602777777778</v>
      </c>
      <c r="D24" s="16" t="s">
        <v>29</v>
      </c>
      <c r="E24" s="26">
        <v>41584.625</v>
      </c>
      <c r="F24" s="27">
        <v>2.2222222221898846E-2</v>
      </c>
    </row>
    <row r="25" spans="1:6" x14ac:dyDescent="0.25">
      <c r="A25" s="16" t="s">
        <v>16</v>
      </c>
      <c r="B25" s="16" t="s">
        <v>18</v>
      </c>
      <c r="C25" s="26">
        <v>41585.331944444442</v>
      </c>
      <c r="D25" s="16" t="s">
        <v>29</v>
      </c>
      <c r="E25" s="26">
        <v>41585.35</v>
      </c>
      <c r="F25" s="27">
        <v>1.8055555556202307E-2</v>
      </c>
    </row>
    <row r="26" spans="1:6" x14ac:dyDescent="0.25">
      <c r="A26" s="16" t="s">
        <v>14</v>
      </c>
      <c r="B26" s="16" t="s">
        <v>20</v>
      </c>
      <c r="C26" s="26">
        <v>41585.433333333334</v>
      </c>
      <c r="D26" s="16" t="s">
        <v>29</v>
      </c>
      <c r="E26" s="26">
        <v>41585.615277777775</v>
      </c>
      <c r="F26" s="27">
        <v>0.18194444444088731</v>
      </c>
    </row>
    <row r="27" spans="1:6" x14ac:dyDescent="0.25">
      <c r="A27" s="16" t="s">
        <v>14</v>
      </c>
      <c r="B27" s="16" t="s">
        <v>18</v>
      </c>
      <c r="C27" s="26">
        <v>41589.477777777778</v>
      </c>
      <c r="D27" s="16" t="s">
        <v>29</v>
      </c>
      <c r="E27" s="26">
        <v>41589.501388888886</v>
      </c>
      <c r="F27" s="27">
        <v>2.361111110803904E-2</v>
      </c>
    </row>
    <row r="28" spans="1:6" x14ac:dyDescent="0.25">
      <c r="A28" s="16" t="s">
        <v>17</v>
      </c>
      <c r="B28" s="16" t="s">
        <v>18</v>
      </c>
      <c r="C28" s="26">
        <v>41589.519444444442</v>
      </c>
      <c r="D28" s="16" t="s">
        <v>29</v>
      </c>
      <c r="E28" s="26">
        <v>41589.638888888891</v>
      </c>
      <c r="F28" s="27">
        <v>0.11944444444816327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L2"/>
  <sheetViews>
    <sheetView showGridLines="0" zoomScale="80" zoomScaleNormal="80" workbookViewId="0">
      <selection activeCell="B1" sqref="B1:P1"/>
    </sheetView>
  </sheetViews>
  <sheetFormatPr baseColWidth="10" defaultRowHeight="15" x14ac:dyDescent="0.25"/>
  <cols>
    <col min="1" max="1" width="2.7109375" customWidth="1"/>
    <col min="3" max="4" width="8.7109375" bestFit="1" customWidth="1"/>
    <col min="5" max="5" width="12.42578125" bestFit="1" customWidth="1"/>
    <col min="6" max="6" width="13" bestFit="1" customWidth="1"/>
    <col min="7" max="7" width="5.7109375" bestFit="1" customWidth="1"/>
    <col min="9" max="9" width="8.140625" bestFit="1" customWidth="1"/>
    <col min="10" max="10" width="7.140625" bestFit="1" customWidth="1"/>
    <col min="12" max="12" width="11.42578125" style="1"/>
  </cols>
  <sheetData>
    <row r="1" spans="1:12" ht="15" customHeight="1" x14ac:dyDescent="0.25">
      <c r="A1" s="24"/>
      <c r="B1" s="44" t="s">
        <v>21</v>
      </c>
      <c r="C1" s="44"/>
      <c r="D1" s="44"/>
      <c r="E1" s="44"/>
      <c r="F1" s="44"/>
      <c r="G1" s="44"/>
      <c r="H1" s="44"/>
      <c r="I1" s="44"/>
      <c r="J1" s="44"/>
      <c r="K1" s="44"/>
      <c r="L1"/>
    </row>
    <row r="2" spans="1:12" ht="15.75" x14ac:dyDescent="0.25">
      <c r="A2" s="25"/>
      <c r="B2" s="45" t="s">
        <v>24</v>
      </c>
      <c r="C2" s="45"/>
      <c r="D2" s="45"/>
      <c r="E2" s="45"/>
      <c r="F2" s="45"/>
      <c r="G2" s="45"/>
      <c r="H2" s="45"/>
      <c r="I2" s="45"/>
      <c r="J2" s="45"/>
      <c r="K2" s="45"/>
      <c r="L2"/>
    </row>
  </sheetData>
  <dataValidations count="2">
    <dataValidation type="list" allowBlank="1" showInputMessage="1" showErrorMessage="1" sqref="IQ2 SM2 ACI2 AME2 AWA2 BFW2 BPS2 BZO2 CJK2 CTG2 DDC2 DMY2 DWU2 EGQ2 EQM2 FAI2 FKE2 FUA2 GDW2 GNS2 GXO2 HHK2 HRG2 IBC2 IKY2 IUU2 JEQ2 JOM2 JYI2 KIE2 KSA2 LBW2 LLS2 LVO2 MFK2 MPG2 MZC2 NIY2 NSU2 OCQ2 OMM2 OWI2 PGE2 PQA2 PZW2 QJS2 QTO2 RDK2 RNG2 RXC2 SGY2 SQU2 TAQ2 TKM2 TUI2 UEE2 UOA2 UXW2 VHS2 VRO2 WBK2 WLG2 WVC2">
      <formula1>ListeCause</formula1>
    </dataValidation>
    <dataValidation type="list" allowBlank="1" showInputMessage="1" showErrorMessage="1" sqref="IP2 SL2 ACH2 AMD2 AVZ2 BFV2 BPR2 BZN2 CJJ2 CTF2 DDB2 DMX2 DWT2 EGP2 EQL2 FAH2 FKD2 FTZ2 GDV2 GNR2 GXN2 HHJ2 HRF2 IBB2 IKX2 IUT2 JEP2 JOL2 JYH2 KID2 KRZ2 LBV2 LLR2 LVN2 MFJ2 MPF2 MZB2 NIX2 NST2 OCP2 OML2 OWH2 PGD2 PPZ2 PZV2 QJR2 QTN2 RDJ2 RNF2 RXB2 SGX2 SQT2 TAP2 TKL2 TUH2 UED2 UNZ2 UXV2 VHR2 VRN2 WBJ2 WLF2 WVB2">
      <formula1>ListeMois</formula1>
    </dataValidation>
  </dataValidations>
  <pageMargins left="0.7" right="0.7" top="0.75" bottom="0.75" header="0.3" footer="0.3"/>
  <pageSetup paperSize="9" orientation="portrait" verticalDpi="36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18"/>
  <sheetViews>
    <sheetView workbookViewId="0">
      <selection activeCell="F22" sqref="F22"/>
    </sheetView>
  </sheetViews>
  <sheetFormatPr baseColWidth="10" defaultRowHeight="15" x14ac:dyDescent="0.25"/>
  <cols>
    <col min="1" max="1" width="3" bestFit="1" customWidth="1"/>
    <col min="2" max="2" width="7" bestFit="1" customWidth="1"/>
    <col min="3" max="3" width="5.42578125" bestFit="1" customWidth="1"/>
    <col min="4" max="4" width="7.85546875" bestFit="1" customWidth="1"/>
    <col min="5" max="5" width="10.140625" bestFit="1" customWidth="1"/>
    <col min="6" max="6" width="14.28515625" bestFit="1" customWidth="1"/>
    <col min="7" max="7" width="4.42578125" bestFit="1" customWidth="1"/>
    <col min="8" max="8" width="33.85546875" bestFit="1" customWidth="1"/>
  </cols>
  <sheetData>
    <row r="1" spans="1:8" x14ac:dyDescent="0.25">
      <c r="A1" s="6" t="s">
        <v>48</v>
      </c>
      <c r="B1" s="7"/>
      <c r="C1" s="7"/>
      <c r="D1" s="7"/>
      <c r="E1" s="7"/>
      <c r="F1" s="8"/>
      <c r="G1" s="8"/>
    </row>
    <row r="2" spans="1:8" x14ac:dyDescent="0.25">
      <c r="A2" s="9"/>
      <c r="B2" s="10"/>
      <c r="C2" s="11"/>
      <c r="D2" s="11"/>
      <c r="E2" s="11"/>
      <c r="F2" s="12"/>
      <c r="G2" s="13"/>
    </row>
    <row r="3" spans="1:8" x14ac:dyDescent="0.25">
      <c r="A3" s="14" t="s">
        <v>34</v>
      </c>
      <c r="B3" s="15" t="s">
        <v>25</v>
      </c>
      <c r="C3" s="15" t="s">
        <v>27</v>
      </c>
      <c r="D3" s="15" t="s">
        <v>35</v>
      </c>
      <c r="E3" s="15" t="s">
        <v>36</v>
      </c>
      <c r="F3" s="15" t="s">
        <v>37</v>
      </c>
      <c r="G3" s="15" t="s">
        <v>26</v>
      </c>
      <c r="H3" s="15" t="s">
        <v>60</v>
      </c>
    </row>
    <row r="4" spans="1:8" x14ac:dyDescent="0.25">
      <c r="A4" s="2">
        <f t="shared" ref="A4:A18" si="0">ROW()-3</f>
        <v>1</v>
      </c>
      <c r="B4" s="3" t="s">
        <v>39</v>
      </c>
      <c r="C4" s="4" t="s">
        <v>38</v>
      </c>
      <c r="D4" s="4"/>
      <c r="E4" s="4" t="s">
        <v>30</v>
      </c>
      <c r="F4" s="4">
        <v>2006</v>
      </c>
      <c r="G4" s="4"/>
      <c r="H4" s="4" t="s">
        <v>61</v>
      </c>
    </row>
    <row r="5" spans="1:8" x14ac:dyDescent="0.25">
      <c r="A5" s="2">
        <f t="shared" si="0"/>
        <v>2</v>
      </c>
      <c r="B5" s="3" t="s">
        <v>12</v>
      </c>
      <c r="C5" s="4" t="s">
        <v>38</v>
      </c>
      <c r="D5" s="4"/>
      <c r="E5" s="4" t="s">
        <v>30</v>
      </c>
      <c r="F5" s="4">
        <v>2007</v>
      </c>
      <c r="G5" s="4" t="s">
        <v>32</v>
      </c>
      <c r="H5" s="4" t="s">
        <v>62</v>
      </c>
    </row>
    <row r="6" spans="1:8" x14ac:dyDescent="0.25">
      <c r="A6" s="2">
        <f t="shared" si="0"/>
        <v>3</v>
      </c>
      <c r="B6" s="3" t="s">
        <v>40</v>
      </c>
      <c r="C6" s="4" t="s">
        <v>38</v>
      </c>
      <c r="D6" s="4"/>
      <c r="E6" s="4" t="s">
        <v>30</v>
      </c>
      <c r="F6" s="4">
        <v>2008</v>
      </c>
      <c r="G6" s="4"/>
      <c r="H6" s="4" t="s">
        <v>63</v>
      </c>
    </row>
    <row r="7" spans="1:8" x14ac:dyDescent="0.25">
      <c r="A7" s="2">
        <f t="shared" si="0"/>
        <v>4</v>
      </c>
      <c r="B7" s="3" t="s">
        <v>5</v>
      </c>
      <c r="C7" s="4" t="s">
        <v>38</v>
      </c>
      <c r="D7" s="4"/>
      <c r="E7" s="4" t="s">
        <v>33</v>
      </c>
      <c r="F7" s="4">
        <v>2007</v>
      </c>
      <c r="G7" s="4" t="s">
        <v>31</v>
      </c>
      <c r="H7" s="4"/>
    </row>
    <row r="8" spans="1:8" x14ac:dyDescent="0.25">
      <c r="A8" s="2">
        <f t="shared" si="0"/>
        <v>5</v>
      </c>
      <c r="B8" s="3" t="s">
        <v>9</v>
      </c>
      <c r="C8" s="4" t="s">
        <v>38</v>
      </c>
      <c r="D8" s="4"/>
      <c r="E8" s="4"/>
      <c r="F8" s="4"/>
      <c r="G8" s="4"/>
      <c r="H8" s="4" t="s">
        <v>64</v>
      </c>
    </row>
    <row r="9" spans="1:8" x14ac:dyDescent="0.25">
      <c r="A9" s="2">
        <f t="shared" si="0"/>
        <v>6</v>
      </c>
      <c r="B9" s="3" t="s">
        <v>7</v>
      </c>
      <c r="C9" s="4" t="s">
        <v>38</v>
      </c>
      <c r="D9" s="4"/>
      <c r="E9" s="4" t="s">
        <v>33</v>
      </c>
      <c r="F9" s="4">
        <v>2007</v>
      </c>
      <c r="G9" s="4" t="s">
        <v>32</v>
      </c>
      <c r="H9" s="4" t="s">
        <v>65</v>
      </c>
    </row>
    <row r="10" spans="1:8" x14ac:dyDescent="0.25">
      <c r="A10" s="2">
        <f t="shared" si="0"/>
        <v>7</v>
      </c>
      <c r="B10" s="3" t="s">
        <v>41</v>
      </c>
      <c r="C10" s="4" t="s">
        <v>38</v>
      </c>
      <c r="D10" s="4"/>
      <c r="E10" s="4" t="s">
        <v>33</v>
      </c>
      <c r="F10" s="4"/>
      <c r="G10" s="4"/>
      <c r="H10" s="4" t="s">
        <v>61</v>
      </c>
    </row>
    <row r="11" spans="1:8" x14ac:dyDescent="0.25">
      <c r="A11" s="2">
        <f t="shared" si="0"/>
        <v>8</v>
      </c>
      <c r="B11" s="3" t="s">
        <v>14</v>
      </c>
      <c r="C11" s="4" t="s">
        <v>38</v>
      </c>
      <c r="D11" s="4"/>
      <c r="E11" s="4" t="s">
        <v>33</v>
      </c>
      <c r="F11" s="4">
        <v>2007</v>
      </c>
      <c r="G11" s="4" t="s">
        <v>31</v>
      </c>
      <c r="H11" s="4" t="s">
        <v>66</v>
      </c>
    </row>
    <row r="12" spans="1:8" x14ac:dyDescent="0.25">
      <c r="A12" s="2">
        <f t="shared" si="0"/>
        <v>9</v>
      </c>
      <c r="B12" s="3" t="s">
        <v>42</v>
      </c>
      <c r="C12" s="5" t="s">
        <v>38</v>
      </c>
      <c r="D12" s="4"/>
      <c r="E12" s="4"/>
      <c r="F12" s="4"/>
      <c r="G12" s="4"/>
      <c r="H12" s="4" t="s">
        <v>64</v>
      </c>
    </row>
    <row r="13" spans="1:8" x14ac:dyDescent="0.25">
      <c r="A13" s="2">
        <f t="shared" si="0"/>
        <v>10</v>
      </c>
      <c r="B13" s="3" t="s">
        <v>43</v>
      </c>
      <c r="C13" s="5" t="s">
        <v>38</v>
      </c>
      <c r="D13" s="4"/>
      <c r="E13" s="4"/>
      <c r="F13" s="4"/>
      <c r="G13" s="4"/>
      <c r="H13" s="4" t="s">
        <v>64</v>
      </c>
    </row>
    <row r="14" spans="1:8" x14ac:dyDescent="0.25">
      <c r="A14" s="2">
        <f t="shared" si="0"/>
        <v>11</v>
      </c>
      <c r="B14" s="3" t="s">
        <v>8</v>
      </c>
      <c r="C14" s="5" t="s">
        <v>38</v>
      </c>
      <c r="D14" s="4"/>
      <c r="E14" s="4"/>
      <c r="F14" s="4"/>
      <c r="G14" s="4"/>
      <c r="H14" s="4" t="s">
        <v>64</v>
      </c>
    </row>
    <row r="15" spans="1:8" x14ac:dyDescent="0.25">
      <c r="A15" s="2">
        <f t="shared" si="0"/>
        <v>12</v>
      </c>
      <c r="B15" s="3" t="s">
        <v>44</v>
      </c>
      <c r="C15" s="5" t="s">
        <v>38</v>
      </c>
      <c r="D15" s="4"/>
      <c r="E15" s="4"/>
      <c r="F15" s="4"/>
      <c r="G15" s="4"/>
      <c r="H15" s="4" t="s">
        <v>64</v>
      </c>
    </row>
    <row r="16" spans="1:8" x14ac:dyDescent="0.25">
      <c r="A16" s="2">
        <f t="shared" si="0"/>
        <v>13</v>
      </c>
      <c r="B16" s="3" t="s">
        <v>45</v>
      </c>
      <c r="C16" s="4" t="s">
        <v>38</v>
      </c>
      <c r="D16" s="4"/>
      <c r="E16" s="4"/>
      <c r="F16" s="4"/>
      <c r="G16" s="4"/>
      <c r="H16" s="4" t="s">
        <v>64</v>
      </c>
    </row>
    <row r="17" spans="1:8" x14ac:dyDescent="0.25">
      <c r="A17" s="2">
        <f t="shared" si="0"/>
        <v>14</v>
      </c>
      <c r="B17" s="3" t="s">
        <v>46</v>
      </c>
      <c r="C17" s="4" t="s">
        <v>38</v>
      </c>
      <c r="D17" s="4"/>
      <c r="E17" s="4" t="s">
        <v>30</v>
      </c>
      <c r="F17" s="4"/>
      <c r="G17" s="4"/>
      <c r="H17" s="4" t="s">
        <v>67</v>
      </c>
    </row>
    <row r="18" spans="1:8" x14ac:dyDescent="0.25">
      <c r="A18" s="2">
        <f t="shared" si="0"/>
        <v>15</v>
      </c>
      <c r="B18" s="3" t="s">
        <v>47</v>
      </c>
      <c r="C18" s="4" t="s">
        <v>38</v>
      </c>
      <c r="D18" s="4"/>
      <c r="E18" s="4"/>
      <c r="F18" s="4"/>
      <c r="G18" s="4"/>
      <c r="H18" s="4" t="s">
        <v>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D20"/>
  <sheetViews>
    <sheetView workbookViewId="0">
      <selection activeCell="H4" sqref="H4"/>
    </sheetView>
  </sheetViews>
  <sheetFormatPr baseColWidth="10" defaultRowHeight="15" x14ac:dyDescent="0.25"/>
  <cols>
    <col min="1" max="1" width="3" bestFit="1" customWidth="1"/>
    <col min="2" max="2" width="7" bestFit="1" customWidth="1"/>
    <col min="3" max="3" width="5.42578125" bestFit="1" customWidth="1"/>
  </cols>
  <sheetData>
    <row r="1" spans="1:3" x14ac:dyDescent="0.25">
      <c r="A1" s="6" t="s">
        <v>51</v>
      </c>
      <c r="B1" s="7"/>
      <c r="C1" s="7"/>
    </row>
    <row r="2" spans="1:3" x14ac:dyDescent="0.25">
      <c r="A2" s="9"/>
      <c r="B2" s="10"/>
      <c r="C2" s="11"/>
    </row>
    <row r="3" spans="1:3" x14ac:dyDescent="0.25">
      <c r="A3" s="14" t="s">
        <v>34</v>
      </c>
      <c r="B3" s="15" t="s">
        <v>25</v>
      </c>
      <c r="C3" s="15" t="s">
        <v>27</v>
      </c>
    </row>
    <row r="4" spans="1:3" x14ac:dyDescent="0.25">
      <c r="A4" s="2">
        <f t="shared" ref="A4:A20" si="0">ROW()-3</f>
        <v>1</v>
      </c>
      <c r="B4" s="3" t="s">
        <v>39</v>
      </c>
      <c r="C4" s="4" t="s">
        <v>49</v>
      </c>
    </row>
    <row r="5" spans="1:3" x14ac:dyDescent="0.25">
      <c r="A5" s="2">
        <f t="shared" si="0"/>
        <v>2</v>
      </c>
      <c r="B5" s="3" t="s">
        <v>12</v>
      </c>
      <c r="C5" s="4" t="s">
        <v>49</v>
      </c>
    </row>
    <row r="6" spans="1:3" x14ac:dyDescent="0.25">
      <c r="A6" s="2">
        <f t="shared" si="0"/>
        <v>3</v>
      </c>
      <c r="B6" s="3" t="s">
        <v>40</v>
      </c>
      <c r="C6" s="4" t="s">
        <v>49</v>
      </c>
    </row>
    <row r="7" spans="1:3" x14ac:dyDescent="0.25">
      <c r="A7" s="2">
        <f t="shared" si="0"/>
        <v>4</v>
      </c>
      <c r="B7" s="3" t="s">
        <v>5</v>
      </c>
      <c r="C7" s="4" t="s">
        <v>49</v>
      </c>
    </row>
    <row r="8" spans="1:3" x14ac:dyDescent="0.25">
      <c r="A8" s="2">
        <f t="shared" si="0"/>
        <v>5</v>
      </c>
      <c r="B8" s="3" t="s">
        <v>9</v>
      </c>
      <c r="C8" s="4" t="s">
        <v>49</v>
      </c>
    </row>
    <row r="9" spans="1:3" x14ac:dyDescent="0.25">
      <c r="A9" s="2">
        <f t="shared" si="0"/>
        <v>6</v>
      </c>
      <c r="B9" s="3" t="s">
        <v>7</v>
      </c>
      <c r="C9" s="4" t="s">
        <v>49</v>
      </c>
    </row>
    <row r="10" spans="1:3" x14ac:dyDescent="0.25">
      <c r="A10" s="2">
        <f t="shared" si="0"/>
        <v>7</v>
      </c>
      <c r="B10" s="3" t="s">
        <v>41</v>
      </c>
      <c r="C10" s="4" t="s">
        <v>49</v>
      </c>
    </row>
    <row r="11" spans="1:3" x14ac:dyDescent="0.25">
      <c r="A11" s="2">
        <f t="shared" si="0"/>
        <v>8</v>
      </c>
      <c r="B11" s="3" t="s">
        <v>14</v>
      </c>
      <c r="C11" s="4" t="s">
        <v>49</v>
      </c>
    </row>
    <row r="12" spans="1:3" x14ac:dyDescent="0.25">
      <c r="A12" s="2">
        <f t="shared" si="0"/>
        <v>9</v>
      </c>
      <c r="B12" s="3" t="s">
        <v>42</v>
      </c>
      <c r="C12" s="5" t="s">
        <v>49</v>
      </c>
    </row>
    <row r="13" spans="1:3" x14ac:dyDescent="0.25">
      <c r="A13" s="2">
        <f t="shared" si="0"/>
        <v>10</v>
      </c>
      <c r="B13" s="3" t="s">
        <v>43</v>
      </c>
      <c r="C13" s="5" t="s">
        <v>49</v>
      </c>
    </row>
    <row r="14" spans="1:3" x14ac:dyDescent="0.25">
      <c r="A14" s="2">
        <f t="shared" si="0"/>
        <v>11</v>
      </c>
      <c r="B14" s="3" t="s">
        <v>8</v>
      </c>
      <c r="C14" s="5" t="s">
        <v>49</v>
      </c>
    </row>
    <row r="15" spans="1:3" x14ac:dyDescent="0.25">
      <c r="A15" s="2">
        <f t="shared" si="0"/>
        <v>12</v>
      </c>
      <c r="B15" s="3" t="s">
        <v>44</v>
      </c>
      <c r="C15" s="5" t="s">
        <v>49</v>
      </c>
    </row>
    <row r="16" spans="1:3" x14ac:dyDescent="0.25">
      <c r="A16" s="2">
        <f t="shared" si="0"/>
        <v>13</v>
      </c>
      <c r="B16" s="3" t="s">
        <v>45</v>
      </c>
      <c r="C16" s="4" t="s">
        <v>49</v>
      </c>
    </row>
    <row r="17" spans="1:4" x14ac:dyDescent="0.25">
      <c r="A17" s="2">
        <f t="shared" si="0"/>
        <v>14</v>
      </c>
      <c r="B17" s="3" t="s">
        <v>46</v>
      </c>
      <c r="C17" s="4" t="s">
        <v>49</v>
      </c>
    </row>
    <row r="18" spans="1:4" x14ac:dyDescent="0.25">
      <c r="A18" s="2">
        <f t="shared" si="0"/>
        <v>15</v>
      </c>
      <c r="B18" s="3" t="s">
        <v>47</v>
      </c>
      <c r="C18" s="4" t="s">
        <v>49</v>
      </c>
    </row>
    <row r="19" spans="1:4" x14ac:dyDescent="0.25">
      <c r="A19" s="30">
        <f t="shared" si="0"/>
        <v>16</v>
      </c>
      <c r="B19" s="31" t="s">
        <v>15</v>
      </c>
      <c r="C19" s="32" t="s">
        <v>49</v>
      </c>
      <c r="D19" t="s">
        <v>69</v>
      </c>
    </row>
    <row r="20" spans="1:4" x14ac:dyDescent="0.25">
      <c r="A20" s="30">
        <f t="shared" si="0"/>
        <v>17</v>
      </c>
      <c r="B20" s="31" t="s">
        <v>8</v>
      </c>
      <c r="C20" s="32" t="s">
        <v>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Calculs</vt:lpstr>
      <vt:lpstr>Etat des coupures 2013</vt:lpstr>
      <vt:lpstr>Synthèse mensuelle</vt:lpstr>
      <vt:lpstr>GE</vt:lpstr>
      <vt:lpstr>TRS</vt:lpstr>
      <vt:lpstr>COM</vt:lpstr>
      <vt:lpstr>ZoneFiltre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dc:creator>
  <cp:lastModifiedBy>Jean-Eric Pelouas</cp:lastModifiedBy>
  <dcterms:created xsi:type="dcterms:W3CDTF">2013-11-17T14:06:05Z</dcterms:created>
  <dcterms:modified xsi:type="dcterms:W3CDTF">2013-11-19T08:51:33Z</dcterms:modified>
</cp:coreProperties>
</file>