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6D2649E-6EF9-46AC-92A2-ECE62016068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91029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G3" i="1"/>
  <c r="G4" i="1"/>
  <c r="G5" i="1"/>
  <c r="G6" i="1"/>
  <c r="G7" i="1"/>
  <c r="G8" i="1"/>
  <c r="G9" i="1"/>
  <c r="G10" i="1"/>
  <c r="G11" i="1"/>
  <c r="G12" i="1"/>
  <c r="F3" i="1"/>
  <c r="F4" i="1"/>
  <c r="F5" i="1"/>
  <c r="F6" i="1"/>
  <c r="F7" i="1"/>
  <c r="F8" i="1"/>
  <c r="F9" i="1"/>
  <c r="F10" i="1"/>
  <c r="F11" i="1"/>
  <c r="F12" i="1"/>
  <c r="E3" i="1"/>
  <c r="I3" i="1" s="1"/>
  <c r="E4" i="1"/>
  <c r="E5" i="1"/>
  <c r="E6" i="1"/>
  <c r="E7" i="1"/>
  <c r="I7" i="1" s="1"/>
  <c r="E8" i="1"/>
  <c r="E9" i="1"/>
  <c r="E10" i="1"/>
  <c r="E11" i="1"/>
  <c r="I11" i="1" s="1"/>
  <c r="E12" i="1"/>
  <c r="G1" i="2"/>
  <c r="F1" i="2"/>
  <c r="E1" i="2"/>
  <c r="D1" i="2"/>
  <c r="C1" i="2"/>
  <c r="I12" i="1" l="1"/>
  <c r="I8" i="1"/>
  <c r="I4" i="1"/>
  <c r="I6" i="1"/>
  <c r="I10" i="1"/>
  <c r="I9" i="1"/>
  <c r="I5" i="1"/>
</calcChain>
</file>

<file path=xl/sharedStrings.xml><?xml version="1.0" encoding="utf-8"?>
<sst xmlns="http://schemas.openxmlformats.org/spreadsheetml/2006/main" count="49" uniqueCount="44">
  <si>
    <t>Pièce 1</t>
  </si>
  <si>
    <t>Pièce 2</t>
  </si>
  <si>
    <t>Pièce 3</t>
  </si>
  <si>
    <t>Pièce 4</t>
  </si>
  <si>
    <t>Pièce 5</t>
  </si>
  <si>
    <t>Pièce 6</t>
  </si>
  <si>
    <t>Pièce 7</t>
  </si>
  <si>
    <t>Pièce 8</t>
  </si>
  <si>
    <t>Pièce 9</t>
  </si>
  <si>
    <t>Pièce 10</t>
  </si>
  <si>
    <t>Doit apparaître pour le mois de Décembre 2019 et correspond à une pièce livrée en retard (en rouge)</t>
  </si>
  <si>
    <t>Doit apparaître pour le mois de Mars 2020 et correspond à une pièce livrée à l'heure (en vert)</t>
  </si>
  <si>
    <t>Doit apparaître pour le mois de Février 2020 et correspond à une pièce livrée en retard (en rouge)</t>
  </si>
  <si>
    <t>Doit apparaître pour le mois de Janvier 2020 et correspond à une pièce livrée à l'heure (en vert)</t>
  </si>
  <si>
    <t>Doit apparaître pour le mois de Février 2020 et correspond à une pièce livrée à l'heure (en vert)</t>
  </si>
  <si>
    <t>Doit apparaître pour le mois d'Octobre 2019 et correspond à une pièce livrée en retard (en rouge)</t>
  </si>
  <si>
    <t>Doit apparaître pour le mois de Janvier 2020 et correspond à une pièce non livrée, mais doit apparaître en rouge (car déjà en retard)</t>
  </si>
  <si>
    <t>Doit apparaître pour le mois de Décembre 2019 et correspond à une pièce livrée à l'heure (en vert)</t>
  </si>
  <si>
    <t>Devra apparaître pour le mois de Mars 2020, que la pièce soit livrée ou non (en respectant la même logique de couleurs que les pièces précédentes)</t>
  </si>
  <si>
    <t>NumDossier</t>
  </si>
  <si>
    <t>ListePièces</t>
  </si>
  <si>
    <t>Livraison</t>
  </si>
  <si>
    <t>Engagement</t>
  </si>
  <si>
    <t>Non livrée</t>
  </si>
  <si>
    <t>Livrée à l'heure</t>
  </si>
  <si>
    <t>Livrée en retard</t>
  </si>
  <si>
    <t>Livrée en avance</t>
  </si>
  <si>
    <t>Grand Total</t>
  </si>
  <si>
    <t>2019</t>
  </si>
  <si>
    <t>oct</t>
  </si>
  <si>
    <t>déc</t>
  </si>
  <si>
    <t>2020</t>
  </si>
  <si>
    <t>janv</t>
  </si>
  <si>
    <t>févr</t>
  </si>
  <si>
    <t>mars</t>
  </si>
  <si>
    <t xml:space="preserve">Non livrée </t>
  </si>
  <si>
    <t xml:space="preserve">Livrée à l'heure </t>
  </si>
  <si>
    <t xml:space="preserve">Livrée en retard </t>
  </si>
  <si>
    <t xml:space="preserve">Livrée en avance </t>
  </si>
  <si>
    <t>2019 Total</t>
  </si>
  <si>
    <t>2020 Total</t>
  </si>
  <si>
    <t>A livrer</t>
  </si>
  <si>
    <t xml:space="preserve">A livrer 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</si>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</sst>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%"/>
  </numFmts>
  <fonts count="2">
    <font>
      <sz val="10"/>
      <color theme="1"/>
      <name val="Arial"/>
      <family val="2"/>
    </font>
    <font>
      <i/>
      <sz val="10"/>
      <color rgb="FF7F7F7F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0" fontId="0" fillId="0" borderId="0" xfId="0" applyAlignment="1">
      <alignment vertical="top" wrapText="1"/>
    </xf>
    <xf numFmtId="0" fontId="0" fillId="0" borderId="0" xfId="0" applyNumberFormat="1"/>
    <xf numFmtId="0" fontId="0" fillId="0" borderId="0" xfId="0" applyNumberFormat="1" applyAlignment="1"/>
    <xf numFmtId="0" fontId="1" fillId="0" borderId="0" xfId="1" applyAlignment="1"/>
    <xf numFmtId="165" fontId="1" fillId="0" borderId="0" xfId="1" applyNumberFormat="1"/>
  </cellXfs>
  <cellStyles count="2">
    <cellStyle name="Explanatory Text" xfId="1" builtinId="53"/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general" vertical="bottom" textRotation="0" indent="0" justifyLastLine="0" shrinkToFit="0" readingOrder="0"/>
    </dxf>
    <dxf>
      <numFmt numFmtId="0" formatCode="General"/>
      <alignment horizontal="general" vertical="bottom" textRotation="0" indent="0" justifyLastLine="0" shrinkToFit="0" readingOrder="0"/>
    </dxf>
    <dxf>
      <numFmt numFmtId="0" formatCode="General"/>
      <alignment horizontal="general" vertical="bottom" textRotation="0" indent="0" justifyLastLine="0" shrinkToFit="0" readingOrder="0"/>
    </dxf>
    <dxf>
      <numFmt numFmtId="0" formatCode="General"/>
      <alignment horizontal="general" vertical="bottom" textRotation="0" indent="0" justifyLastLine="0" shrinkToFit="0" readingOrder="0"/>
    </dxf>
    <dxf>
      <numFmt numFmtId="0" formatCode="General"/>
      <alignment horizontal="general" vertical="bottom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bottom" textRotation="0" indent="0" justifyLastLine="0" shrinkToFit="0" readingOrder="0"/>
    </dxf>
    <dxf>
      <numFmt numFmtId="19" formatCode="dd/mm/yyyy"/>
      <alignment horizontal="general" vertical="bottom" textRotation="0" indent="0" justifyLastLine="0" shrinkToFit="0" readingOrder="0"/>
    </dxf>
    <dxf>
      <numFmt numFmtId="19" formatCode="dd/mm/yyyy"/>
      <alignment horizontal="general" vertical="bottom" textRotation="0" indent="0" justifyLastLine="0" shrinkToFit="0" readingOrder="0"/>
    </dxf>
    <dxf>
      <alignment horizontal="general" vertical="bottom" textRotation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76.41462476852" createdVersion="6" refreshedVersion="6" minRefreshableVersion="3" recordCount="10" xr:uid="{787E7BB3-F92F-4182-A79D-2F7757AECECE}">
  <cacheSource type="worksheet">
    <worksheetSource name="Table1"/>
  </cacheSource>
  <cacheFields count="10">
    <cacheField name="NumDossier" numFmtId="0">
      <sharedItems containsSemiMixedTypes="0" containsString="0" containsNumber="1" containsInteger="1" minValue="6254" maxValue="6322"/>
    </cacheField>
    <cacheField name="ListePièces" numFmtId="0">
      <sharedItems/>
    </cacheField>
    <cacheField name="Livraison" numFmtId="14">
      <sharedItems containsNonDate="0" containsDate="1" containsString="0" containsBlank="1" minDate="2019-11-03T00:00:00" maxDate="2020-02-14T00:00:00"/>
    </cacheField>
    <cacheField name="Engagement" numFmtId="14">
      <sharedItems containsSemiMixedTypes="0" containsNonDate="0" containsDate="1" containsString="0" minDate="2019-10-05T00:00:00" maxDate="2020-03-16T00:00:00" count="7">
        <d v="2019-12-20T00:00:00"/>
        <d v="2020-03-01T00:00:00"/>
        <d v="2020-02-12T00:00:00"/>
        <d v="2020-01-30T00:00:00"/>
        <d v="2019-10-05T00:00:00"/>
        <d v="2020-01-09T00:00:00"/>
        <d v="2020-03-15T00:00:00"/>
      </sharedItems>
      <fieldGroup par="9" base="3">
        <rangePr groupBy="months" startDate="2019-10-05T00:00:00" endDate="2020-03-16T00:00:00"/>
        <groupItems count="14">
          <s v="&lt;05/10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3/2020"/>
        </groupItems>
      </fieldGroup>
    </cacheField>
    <cacheField name="Non livrée" numFmtId="0">
      <sharedItems containsSemiMixedTypes="0" containsString="0" containsNumber="1" containsInteger="1" minValue="0" maxValue="1"/>
    </cacheField>
    <cacheField name="Livrée à l'heure" numFmtId="0">
      <sharedItems containsSemiMixedTypes="0" containsString="0" containsNumber="1" containsInteger="1" minValue="0" maxValue="0"/>
    </cacheField>
    <cacheField name="Livrée en retard" numFmtId="0">
      <sharedItems containsSemiMixedTypes="0" containsString="0" containsNumber="1" containsInteger="1" minValue="0" maxValue="1"/>
    </cacheField>
    <cacheField name="Livrée en avance" numFmtId="0">
      <sharedItems containsSemiMixedTypes="0" containsString="0" containsNumber="1" containsInteger="1" minValue="0" maxValue="1"/>
    </cacheField>
    <cacheField name="A livrer" numFmtId="0">
      <sharedItems containsSemiMixedTypes="0" containsString="0" containsNumber="1" containsInteger="1" minValue="0" maxValue="1"/>
    </cacheField>
    <cacheField name="Years" numFmtId="0" databaseField="0">
      <fieldGroup base="3">
        <rangePr groupBy="years" startDate="2019-10-05T00:00:00" endDate="2020-03-16T00:00:00"/>
        <groupItems count="4">
          <s v="&lt;05/10/2019"/>
          <s v="2019"/>
          <s v="2020"/>
          <s v="&gt;16/03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n v="6254"/>
    <s v="Pièce 1"/>
    <d v="2019-12-12T00:00:00"/>
    <x v="0"/>
    <n v="0"/>
    <n v="0"/>
    <n v="0"/>
    <n v="1"/>
    <n v="0"/>
  </r>
  <r>
    <n v="6256"/>
    <s v="Pièce 2"/>
    <d v="2020-01-09T00:00:00"/>
    <x v="0"/>
    <n v="0"/>
    <n v="0"/>
    <n v="1"/>
    <n v="0"/>
    <n v="0"/>
  </r>
  <r>
    <n v="6260"/>
    <s v="Pièce 3"/>
    <d v="2020-01-12T00:00:00"/>
    <x v="1"/>
    <n v="0"/>
    <n v="0"/>
    <n v="0"/>
    <n v="1"/>
    <n v="0"/>
  </r>
  <r>
    <n v="6260"/>
    <s v="Pièce 4"/>
    <d v="2020-02-13T00:00:00"/>
    <x v="2"/>
    <n v="0"/>
    <n v="0"/>
    <n v="1"/>
    <n v="0"/>
    <n v="0"/>
  </r>
  <r>
    <n v="6260"/>
    <s v="Pièce 5"/>
    <d v="2019-11-14T00:00:00"/>
    <x v="3"/>
    <n v="0"/>
    <n v="0"/>
    <n v="0"/>
    <n v="1"/>
    <n v="0"/>
  </r>
  <r>
    <n v="6260"/>
    <s v="Pièce 6"/>
    <d v="2020-02-11T00:00:00"/>
    <x v="2"/>
    <n v="0"/>
    <n v="0"/>
    <n v="0"/>
    <n v="1"/>
    <n v="0"/>
  </r>
  <r>
    <n v="6315"/>
    <s v="Pièce 7"/>
    <d v="2019-11-03T00:00:00"/>
    <x v="4"/>
    <n v="0"/>
    <n v="0"/>
    <n v="1"/>
    <n v="0"/>
    <n v="0"/>
  </r>
  <r>
    <n v="6317"/>
    <s v="Pièce 8"/>
    <m/>
    <x v="5"/>
    <n v="1"/>
    <n v="0"/>
    <n v="0"/>
    <n v="0"/>
    <n v="0"/>
  </r>
  <r>
    <n v="6320"/>
    <s v="Pièce 9"/>
    <m/>
    <x v="6"/>
    <n v="0"/>
    <n v="0"/>
    <n v="0"/>
    <n v="0"/>
    <n v="1"/>
  </r>
  <r>
    <n v="6322"/>
    <s v="Pièce 10"/>
    <d v="2019-12-01T00:00:00"/>
    <x v="6"/>
    <n v="0"/>
    <n v="0"/>
    <n v="0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6E3C22-8F49-4CB9-A997-90294E339EFC}" name="PivotTable2" cacheId="1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A2:G10" firstHeaderRow="0" firstDataRow="1" firstDataCol="2"/>
  <pivotFields count="10">
    <pivotField compact="0" outline="0" showAll="0"/>
    <pivotField compact="0" outline="0" showAll="0"/>
    <pivotField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2">
    <field x="9"/>
    <field x="3"/>
  </rowFields>
  <rowItems count="8">
    <i>
      <x v="1"/>
      <x v="10"/>
    </i>
    <i r="1">
      <x v="12"/>
    </i>
    <i t="default">
      <x v="1"/>
    </i>
    <i>
      <x v="2"/>
      <x v="1"/>
    </i>
    <i r="1">
      <x v="2"/>
    </i>
    <i r="1">
      <x v="3"/>
    </i>
    <i t="default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Livrée à l'heure " fld="5" baseField="0" baseItem="0"/>
    <dataField name="Livrée en avance " fld="7" baseField="0" baseItem="0"/>
    <dataField name="Livrée en retard " fld="6" baseField="0" baseItem="0"/>
    <dataField name="Non livrée " fld="4" baseField="0" baseItem="0"/>
    <dataField name="A livrer " fld="8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E896C2-49A7-484F-8CFA-3A47451BC81E}" name="Table1" displayName="Table1" ref="A2:I12" totalsRowShown="0" headerRowDxfId="11" dataDxfId="12">
  <autoFilter ref="A2:I12" xr:uid="{14D39804-9A12-4641-BB9F-586F79A4E68D}"/>
  <tableColumns count="9">
    <tableColumn id="1" xr3:uid="{C060400B-27EB-433E-A5A5-20443AD85FCC}" name="NumDossier" dataDxfId="16"/>
    <tableColumn id="2" xr3:uid="{46195328-D74F-4D23-BF44-CECD69D1A432}" name="ListePièces" dataDxfId="15"/>
    <tableColumn id="3" xr3:uid="{D833EDA8-DFC2-42BD-9386-271A04749D4B}" name="Livraison" dataDxfId="14"/>
    <tableColumn id="4" xr3:uid="{1F47A93F-8FB5-473E-AD0B-5EA704D67049}" name="Engagement" dataDxfId="13"/>
    <tableColumn id="5" xr3:uid="{55DDE21F-9957-45B5-BA77-99E02D6C3957}" name="Non livrée" dataDxfId="10">
      <calculatedColumnFormula>--AND(N(Table1[[#This Row],[Livraison]])=0,TODAY()&gt;Table1[[#This Row],[Engagement]])</calculatedColumnFormula>
    </tableColumn>
    <tableColumn id="6" xr3:uid="{EB1C09A2-D0C2-4534-B353-E009F5011B1A}" name="Livrée à l'heure" dataDxfId="9">
      <calculatedColumnFormula>--AND(N(Table1[[#This Row],[Livraison]])&gt;0,N(Table1[[#This Row],[Engagement]])&gt;0,Table1[[#This Row],[Livraison]]=Table1[[#This Row],[Engagement]])</calculatedColumnFormula>
    </tableColumn>
    <tableColumn id="7" xr3:uid="{73D78213-EFCD-4CD6-A2FD-9F853C774E9C}" name="Livrée en retard" dataDxfId="8">
      <calculatedColumnFormula>--AND(N(Table1[[#This Row],[Livraison]])&gt;0,N(Table1[[#This Row],[Engagement]])&gt;0,Table1[[#This Row],[Livraison]]&gt;Table1[[#This Row],[Engagement]])</calculatedColumnFormula>
    </tableColumn>
    <tableColumn id="8" xr3:uid="{335655C8-7185-4821-92DE-3C73FB03E4B9}" name="Livrée en avance" dataDxfId="7">
      <calculatedColumnFormula>--AND(N(Table1[[#This Row],[Livraison]])&gt;0,N(Table1[[#This Row],[Engagement]])&gt;0,Table1[[#This Row],[Livraison]]&lt;Table1[[#This Row],[Engagement]])</calculatedColumnFormula>
    </tableColumn>
    <tableColumn id="10" xr3:uid="{ABCA2505-5433-4E7E-8D20-AB97680A727D}" name="A livrer" dataDxfId="6">
      <calculatedColumnFormula>--(SUM(Table1[[#This Row],[Non livrée]:[Livrée en avance]])=0)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showGridLines="0" tabSelected="1" workbookViewId="0">
      <selection activeCell="N22" sqref="N22"/>
    </sheetView>
  </sheetViews>
  <sheetFormatPr defaultColWidth="11.42578125" defaultRowHeight="12.75" outlineLevelCol="1"/>
  <cols>
    <col min="1" max="1" width="14" style="3" bestFit="1" customWidth="1"/>
    <col min="2" max="2" width="16.7109375" style="3" customWidth="1"/>
    <col min="3" max="3" width="11.5703125" style="3" bestFit="1" customWidth="1"/>
    <col min="4" max="4" width="14.7109375" style="3" bestFit="1" customWidth="1"/>
    <col min="5" max="5" width="12.5703125" style="3" hidden="1" customWidth="1" outlineLevel="1"/>
    <col min="6" max="6" width="17.7109375" style="3" hidden="1" customWidth="1" outlineLevel="1"/>
    <col min="7" max="7" width="18" style="3" hidden="1" customWidth="1" outlineLevel="1"/>
    <col min="8" max="8" width="19.140625" style="3" hidden="1" customWidth="1" outlineLevel="1"/>
    <col min="9" max="9" width="9.85546875" style="3" hidden="1" customWidth="1" outlineLevel="1"/>
    <col min="10" max="10" width="11.42578125" collapsed="1"/>
    <col min="11" max="16384" width="11.42578125" style="3"/>
  </cols>
  <sheetData>
    <row r="1" spans="1:11">
      <c r="E1" s="8" t="s">
        <v>43</v>
      </c>
      <c r="F1" s="8" t="s">
        <v>43</v>
      </c>
      <c r="G1" s="8" t="s">
        <v>43</v>
      </c>
      <c r="H1" s="8" t="s">
        <v>43</v>
      </c>
      <c r="I1" s="8" t="s">
        <v>43</v>
      </c>
    </row>
    <row r="2" spans="1:11" s="2" customFormat="1">
      <c r="A2" s="5" t="s">
        <v>19</v>
      </c>
      <c r="B2" s="5" t="s">
        <v>20</v>
      </c>
      <c r="C2" s="5" t="s">
        <v>21</v>
      </c>
      <c r="D2" s="5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41</v>
      </c>
      <c r="J2"/>
    </row>
    <row r="3" spans="1:11">
      <c r="A3" s="3">
        <v>6254</v>
      </c>
      <c r="B3" s="3" t="s">
        <v>0</v>
      </c>
      <c r="C3" s="4">
        <v>43811</v>
      </c>
      <c r="D3" s="4">
        <v>43819</v>
      </c>
      <c r="E3" s="3">
        <f ca="1">--AND(N(Table1[[#This Row],[Livraison]])=0,TODAY()&gt;Table1[[#This Row],[Engagement]])</f>
        <v>0</v>
      </c>
      <c r="F3" s="3">
        <f>--AND(N(Table1[[#This Row],[Livraison]])&gt;0,N(Table1[[#This Row],[Engagement]])&gt;0,Table1[[#This Row],[Livraison]]=Table1[[#This Row],[Engagement]])</f>
        <v>0</v>
      </c>
      <c r="G3" s="3">
        <f>--AND(N(Table1[[#This Row],[Livraison]])&gt;0,N(Table1[[#This Row],[Engagement]])&gt;0,Table1[[#This Row],[Livraison]]&gt;Table1[[#This Row],[Engagement]])</f>
        <v>0</v>
      </c>
      <c r="H3" s="3">
        <f>--AND(N(Table1[[#This Row],[Livraison]])&gt;0,N(Table1[[#This Row],[Engagement]])&gt;0,Table1[[#This Row],[Livraison]]&lt;Table1[[#This Row],[Engagement]])</f>
        <v>1</v>
      </c>
      <c r="I3" s="7">
        <f ca="1">--(SUM(Table1[[#This Row],[Non livrée]:[Livrée en avance]])=0)</f>
        <v>0</v>
      </c>
      <c r="K3" s="3" t="s">
        <v>17</v>
      </c>
    </row>
    <row r="4" spans="1:11">
      <c r="A4" s="3">
        <v>6256</v>
      </c>
      <c r="B4" s="3" t="s">
        <v>1</v>
      </c>
      <c r="C4" s="4">
        <v>43839</v>
      </c>
      <c r="D4" s="4">
        <v>43819</v>
      </c>
      <c r="E4" s="3">
        <f ca="1">--AND(N(Table1[[#This Row],[Livraison]])=0,TODAY()&gt;Table1[[#This Row],[Engagement]])</f>
        <v>0</v>
      </c>
      <c r="F4" s="3">
        <f>--AND(N(Table1[[#This Row],[Livraison]])&gt;0,N(Table1[[#This Row],[Engagement]])&gt;0,Table1[[#This Row],[Livraison]]=Table1[[#This Row],[Engagement]])</f>
        <v>0</v>
      </c>
      <c r="G4" s="3">
        <f>--AND(N(Table1[[#This Row],[Livraison]])&gt;0,N(Table1[[#This Row],[Engagement]])&gt;0,Table1[[#This Row],[Livraison]]&gt;Table1[[#This Row],[Engagement]])</f>
        <v>1</v>
      </c>
      <c r="H4" s="3">
        <f>--AND(N(Table1[[#This Row],[Livraison]])&gt;0,N(Table1[[#This Row],[Engagement]])&gt;0,Table1[[#This Row],[Livraison]]&lt;Table1[[#This Row],[Engagement]])</f>
        <v>0</v>
      </c>
      <c r="I4" s="7">
        <f ca="1">--(SUM(Table1[[#This Row],[Non livrée]:[Livrée en avance]])=0)</f>
        <v>0</v>
      </c>
      <c r="K4" s="3" t="s">
        <v>10</v>
      </c>
    </row>
    <row r="5" spans="1:11">
      <c r="A5" s="3">
        <v>6260</v>
      </c>
      <c r="B5" s="3" t="s">
        <v>2</v>
      </c>
      <c r="C5" s="4">
        <v>43842</v>
      </c>
      <c r="D5" s="4">
        <v>43891</v>
      </c>
      <c r="E5" s="3">
        <f ca="1">--AND(N(Table1[[#This Row],[Livraison]])=0,TODAY()&gt;Table1[[#This Row],[Engagement]])</f>
        <v>0</v>
      </c>
      <c r="F5" s="3">
        <f>--AND(N(Table1[[#This Row],[Livraison]])&gt;0,N(Table1[[#This Row],[Engagement]])&gt;0,Table1[[#This Row],[Livraison]]=Table1[[#This Row],[Engagement]])</f>
        <v>0</v>
      </c>
      <c r="G5" s="3">
        <f>--AND(N(Table1[[#This Row],[Livraison]])&gt;0,N(Table1[[#This Row],[Engagement]])&gt;0,Table1[[#This Row],[Livraison]]&gt;Table1[[#This Row],[Engagement]])</f>
        <v>0</v>
      </c>
      <c r="H5" s="3">
        <f>--AND(N(Table1[[#This Row],[Livraison]])&gt;0,N(Table1[[#This Row],[Engagement]])&gt;0,Table1[[#This Row],[Livraison]]&lt;Table1[[#This Row],[Engagement]])</f>
        <v>1</v>
      </c>
      <c r="I5" s="7">
        <f ca="1">--(SUM(Table1[[#This Row],[Non livrée]:[Livrée en avance]])=0)</f>
        <v>0</v>
      </c>
      <c r="K5" s="3" t="s">
        <v>11</v>
      </c>
    </row>
    <row r="6" spans="1:11">
      <c r="A6" s="3">
        <v>6260</v>
      </c>
      <c r="B6" s="3" t="s">
        <v>3</v>
      </c>
      <c r="C6" s="4">
        <v>43874</v>
      </c>
      <c r="D6" s="4">
        <v>43873</v>
      </c>
      <c r="E6" s="3">
        <f ca="1">--AND(N(Table1[[#This Row],[Livraison]])=0,TODAY()&gt;Table1[[#This Row],[Engagement]])</f>
        <v>0</v>
      </c>
      <c r="F6" s="3">
        <f>--AND(N(Table1[[#This Row],[Livraison]])&gt;0,N(Table1[[#This Row],[Engagement]])&gt;0,Table1[[#This Row],[Livraison]]=Table1[[#This Row],[Engagement]])</f>
        <v>0</v>
      </c>
      <c r="G6" s="3">
        <f>--AND(N(Table1[[#This Row],[Livraison]])&gt;0,N(Table1[[#This Row],[Engagement]])&gt;0,Table1[[#This Row],[Livraison]]&gt;Table1[[#This Row],[Engagement]])</f>
        <v>1</v>
      </c>
      <c r="H6" s="3">
        <f>--AND(N(Table1[[#This Row],[Livraison]])&gt;0,N(Table1[[#This Row],[Engagement]])&gt;0,Table1[[#This Row],[Livraison]]&lt;Table1[[#This Row],[Engagement]])</f>
        <v>0</v>
      </c>
      <c r="I6" s="7">
        <f ca="1">--(SUM(Table1[[#This Row],[Non livrée]:[Livrée en avance]])=0)</f>
        <v>0</v>
      </c>
      <c r="K6" s="3" t="s">
        <v>12</v>
      </c>
    </row>
    <row r="7" spans="1:11">
      <c r="A7" s="3">
        <v>6260</v>
      </c>
      <c r="B7" s="3" t="s">
        <v>4</v>
      </c>
      <c r="C7" s="4">
        <v>43783</v>
      </c>
      <c r="D7" s="4">
        <v>43860</v>
      </c>
      <c r="E7" s="3">
        <f ca="1">--AND(N(Table1[[#This Row],[Livraison]])=0,TODAY()&gt;Table1[[#This Row],[Engagement]])</f>
        <v>0</v>
      </c>
      <c r="F7" s="3">
        <f>--AND(N(Table1[[#This Row],[Livraison]])&gt;0,N(Table1[[#This Row],[Engagement]])&gt;0,Table1[[#This Row],[Livraison]]=Table1[[#This Row],[Engagement]])</f>
        <v>0</v>
      </c>
      <c r="G7" s="3">
        <f>--AND(N(Table1[[#This Row],[Livraison]])&gt;0,N(Table1[[#This Row],[Engagement]])&gt;0,Table1[[#This Row],[Livraison]]&gt;Table1[[#This Row],[Engagement]])</f>
        <v>0</v>
      </c>
      <c r="H7" s="3">
        <f>--AND(N(Table1[[#This Row],[Livraison]])&gt;0,N(Table1[[#This Row],[Engagement]])&gt;0,Table1[[#This Row],[Livraison]]&lt;Table1[[#This Row],[Engagement]])</f>
        <v>1</v>
      </c>
      <c r="I7" s="7">
        <f ca="1">--(SUM(Table1[[#This Row],[Non livrée]:[Livrée en avance]])=0)</f>
        <v>0</v>
      </c>
      <c r="K7" s="3" t="s">
        <v>13</v>
      </c>
    </row>
    <row r="8" spans="1:11">
      <c r="A8" s="3">
        <v>6260</v>
      </c>
      <c r="B8" s="3" t="s">
        <v>5</v>
      </c>
      <c r="C8" s="4">
        <v>43872</v>
      </c>
      <c r="D8" s="4">
        <v>43873</v>
      </c>
      <c r="E8" s="3">
        <f ca="1">--AND(N(Table1[[#This Row],[Livraison]])=0,TODAY()&gt;Table1[[#This Row],[Engagement]])</f>
        <v>0</v>
      </c>
      <c r="F8" s="3">
        <f>--AND(N(Table1[[#This Row],[Livraison]])&gt;0,N(Table1[[#This Row],[Engagement]])&gt;0,Table1[[#This Row],[Livraison]]=Table1[[#This Row],[Engagement]])</f>
        <v>0</v>
      </c>
      <c r="G8" s="3">
        <f>--AND(N(Table1[[#This Row],[Livraison]])&gt;0,N(Table1[[#This Row],[Engagement]])&gt;0,Table1[[#This Row],[Livraison]]&gt;Table1[[#This Row],[Engagement]])</f>
        <v>0</v>
      </c>
      <c r="H8" s="3">
        <f>--AND(N(Table1[[#This Row],[Livraison]])&gt;0,N(Table1[[#This Row],[Engagement]])&gt;0,Table1[[#This Row],[Livraison]]&lt;Table1[[#This Row],[Engagement]])</f>
        <v>1</v>
      </c>
      <c r="I8" s="7">
        <f ca="1">--(SUM(Table1[[#This Row],[Non livrée]:[Livrée en avance]])=0)</f>
        <v>0</v>
      </c>
      <c r="K8" s="3" t="s">
        <v>14</v>
      </c>
    </row>
    <row r="9" spans="1:11">
      <c r="A9" s="3">
        <v>6315</v>
      </c>
      <c r="B9" s="3" t="s">
        <v>6</v>
      </c>
      <c r="C9" s="4">
        <v>43772</v>
      </c>
      <c r="D9" s="4">
        <v>43743</v>
      </c>
      <c r="E9" s="3">
        <f ca="1">--AND(N(Table1[[#This Row],[Livraison]])=0,TODAY()&gt;Table1[[#This Row],[Engagement]])</f>
        <v>0</v>
      </c>
      <c r="F9" s="3">
        <f>--AND(N(Table1[[#This Row],[Livraison]])&gt;0,N(Table1[[#This Row],[Engagement]])&gt;0,Table1[[#This Row],[Livraison]]=Table1[[#This Row],[Engagement]])</f>
        <v>0</v>
      </c>
      <c r="G9" s="3">
        <f>--AND(N(Table1[[#This Row],[Livraison]])&gt;0,N(Table1[[#This Row],[Engagement]])&gt;0,Table1[[#This Row],[Livraison]]&gt;Table1[[#This Row],[Engagement]])</f>
        <v>1</v>
      </c>
      <c r="H9" s="3">
        <f>--AND(N(Table1[[#This Row],[Livraison]])&gt;0,N(Table1[[#This Row],[Engagement]])&gt;0,Table1[[#This Row],[Livraison]]&lt;Table1[[#This Row],[Engagement]])</f>
        <v>0</v>
      </c>
      <c r="I9" s="7">
        <f ca="1">--(SUM(Table1[[#This Row],[Non livrée]:[Livrée en avance]])=0)</f>
        <v>0</v>
      </c>
      <c r="K9" s="3" t="s">
        <v>15</v>
      </c>
    </row>
    <row r="10" spans="1:11">
      <c r="A10" s="3">
        <v>6317</v>
      </c>
      <c r="B10" s="3" t="s">
        <v>7</v>
      </c>
      <c r="C10" s="4"/>
      <c r="D10" s="4">
        <v>43839</v>
      </c>
      <c r="E10" s="3">
        <f ca="1">--AND(N(Table1[[#This Row],[Livraison]])=0,TODAY()&gt;Table1[[#This Row],[Engagement]])</f>
        <v>1</v>
      </c>
      <c r="F10" s="3">
        <f>--AND(N(Table1[[#This Row],[Livraison]])&gt;0,N(Table1[[#This Row],[Engagement]])&gt;0,Table1[[#This Row],[Livraison]]=Table1[[#This Row],[Engagement]])</f>
        <v>0</v>
      </c>
      <c r="G10" s="3">
        <f>--AND(N(Table1[[#This Row],[Livraison]])&gt;0,N(Table1[[#This Row],[Engagement]])&gt;0,Table1[[#This Row],[Livraison]]&gt;Table1[[#This Row],[Engagement]])</f>
        <v>0</v>
      </c>
      <c r="H10" s="3">
        <f>--AND(N(Table1[[#This Row],[Livraison]])&gt;0,N(Table1[[#This Row],[Engagement]])&gt;0,Table1[[#This Row],[Livraison]]&lt;Table1[[#This Row],[Engagement]])</f>
        <v>0</v>
      </c>
      <c r="I10" s="7">
        <f ca="1">--(SUM(Table1[[#This Row],[Non livrée]:[Livrée en avance]])=0)</f>
        <v>0</v>
      </c>
      <c r="K10" s="3" t="s">
        <v>16</v>
      </c>
    </row>
    <row r="11" spans="1:11">
      <c r="A11" s="3">
        <v>6320</v>
      </c>
      <c r="B11" s="3" t="s">
        <v>8</v>
      </c>
      <c r="C11" s="4"/>
      <c r="D11" s="4">
        <v>43905</v>
      </c>
      <c r="E11" s="3">
        <f ca="1">--AND(N(Table1[[#This Row],[Livraison]])=0,TODAY()&gt;Table1[[#This Row],[Engagement]])</f>
        <v>0</v>
      </c>
      <c r="F11" s="3">
        <f>--AND(N(Table1[[#This Row],[Livraison]])&gt;0,N(Table1[[#This Row],[Engagement]])&gt;0,Table1[[#This Row],[Livraison]]=Table1[[#This Row],[Engagement]])</f>
        <v>0</v>
      </c>
      <c r="G11" s="3">
        <f>--AND(N(Table1[[#This Row],[Livraison]])&gt;0,N(Table1[[#This Row],[Engagement]])&gt;0,Table1[[#This Row],[Livraison]]&gt;Table1[[#This Row],[Engagement]])</f>
        <v>0</v>
      </c>
      <c r="H11" s="3">
        <f>--AND(N(Table1[[#This Row],[Livraison]])&gt;0,N(Table1[[#This Row],[Engagement]])&gt;0,Table1[[#This Row],[Livraison]]&lt;Table1[[#This Row],[Engagement]])</f>
        <v>0</v>
      </c>
      <c r="I11" s="7">
        <f ca="1">--(SUM(Table1[[#This Row],[Non livrée]:[Livrée en avance]])=0)</f>
        <v>1</v>
      </c>
      <c r="K11" s="3" t="s">
        <v>18</v>
      </c>
    </row>
    <row r="12" spans="1:11">
      <c r="A12" s="3">
        <v>6322</v>
      </c>
      <c r="B12" s="3" t="s">
        <v>9</v>
      </c>
      <c r="C12" s="4">
        <v>43800</v>
      </c>
      <c r="D12" s="4">
        <v>43905</v>
      </c>
      <c r="E12" s="3">
        <f ca="1">--AND(N(Table1[[#This Row],[Livraison]])=0,TODAY()&gt;Table1[[#This Row],[Engagement]])</f>
        <v>0</v>
      </c>
      <c r="F12" s="3">
        <f>--AND(N(Table1[[#This Row],[Livraison]])&gt;0,N(Table1[[#This Row],[Engagement]])&gt;0,Table1[[#This Row],[Livraison]]=Table1[[#This Row],[Engagement]])</f>
        <v>0</v>
      </c>
      <c r="G12" s="3">
        <f>--AND(N(Table1[[#This Row],[Livraison]])&gt;0,N(Table1[[#This Row],[Engagement]])&gt;0,Table1[[#This Row],[Livraison]]&gt;Table1[[#This Row],[Engagement]])</f>
        <v>0</v>
      </c>
      <c r="H12" s="3">
        <f>--AND(N(Table1[[#This Row],[Livraison]])&gt;0,N(Table1[[#This Row],[Engagement]])&gt;0,Table1[[#This Row],[Livraison]]&lt;Table1[[#This Row],[Engagement]])</f>
        <v>1</v>
      </c>
      <c r="I12" s="7">
        <f ca="1">--(SUM(Table1[[#This Row],[Non livrée]:[Livrée en avance]])=0)</f>
        <v>0</v>
      </c>
      <c r="K12" s="3" t="s">
        <v>11</v>
      </c>
    </row>
  </sheetData>
  <conditionalFormatting sqref="A3:I12">
    <cfRule type="expression" dxfId="2" priority="1">
      <formula>$E3&gt;0</formula>
    </cfRule>
    <cfRule type="expression" dxfId="1" priority="2">
      <formula>$G3&gt;0</formula>
    </cfRule>
    <cfRule type="expression" dxfId="0" priority="3">
      <formula>OR($F3&gt;0,$H3&gt;0)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showGridLines="0" workbookViewId="0">
      <selection activeCell="D19" sqref="D19"/>
    </sheetView>
  </sheetViews>
  <sheetFormatPr defaultColWidth="11.42578125" defaultRowHeight="12.75"/>
  <cols>
    <col min="1" max="1" width="13.85546875" bestFit="1" customWidth="1"/>
    <col min="2" max="2" width="5.140625" bestFit="1" customWidth="1"/>
    <col min="3" max="3" width="13.85546875" bestFit="1" customWidth="1"/>
    <col min="4" max="4" width="15.28515625" bestFit="1" customWidth="1"/>
    <col min="5" max="5" width="14.28515625" bestFit="1" customWidth="1"/>
    <col min="6" max="6" width="9.5703125" bestFit="1" customWidth="1"/>
    <col min="7" max="7" width="7.140625" bestFit="1" customWidth="1"/>
  </cols>
  <sheetData>
    <row r="1" spans="1:7">
      <c r="C1" s="9">
        <f>GETPIVOTDATA("Livrée à l'heure ",$A$2)/ROWS(Table1[])</f>
        <v>0</v>
      </c>
      <c r="D1" s="9">
        <f>GETPIVOTDATA("Livrée en avance ",$A$2)/ROWS(Table1[])</f>
        <v>0.5</v>
      </c>
      <c r="E1" s="9">
        <f>GETPIVOTDATA("Livrée en retard ",$A$2)/ROWS(Table1[])</f>
        <v>0.3</v>
      </c>
      <c r="F1" s="9">
        <f>GETPIVOTDATA("Non livrée ",$A$2)/ROWS(Table1[])</f>
        <v>0.1</v>
      </c>
      <c r="G1" s="9">
        <f>GETPIVOTDATA("A livrer ",$A$2)/ROWS(Table1[])</f>
        <v>0.1</v>
      </c>
    </row>
    <row r="2" spans="1:7">
      <c r="C2" t="s">
        <v>36</v>
      </c>
      <c r="D2" t="s">
        <v>38</v>
      </c>
      <c r="E2" t="s">
        <v>37</v>
      </c>
      <c r="F2" t="s">
        <v>35</v>
      </c>
      <c r="G2" t="s">
        <v>42</v>
      </c>
    </row>
    <row r="3" spans="1:7">
      <c r="A3" t="s">
        <v>28</v>
      </c>
      <c r="B3" s="1" t="s">
        <v>29</v>
      </c>
      <c r="C3" s="6">
        <v>0</v>
      </c>
      <c r="D3" s="6">
        <v>0</v>
      </c>
      <c r="E3" s="6">
        <v>1</v>
      </c>
      <c r="F3" s="6">
        <v>0</v>
      </c>
      <c r="G3" s="6">
        <v>0</v>
      </c>
    </row>
    <row r="4" spans="1:7">
      <c r="B4" s="1" t="s">
        <v>30</v>
      </c>
      <c r="C4" s="6">
        <v>0</v>
      </c>
      <c r="D4" s="6">
        <v>1</v>
      </c>
      <c r="E4" s="6">
        <v>1</v>
      </c>
      <c r="F4" s="6">
        <v>0</v>
      </c>
      <c r="G4" s="6">
        <v>0</v>
      </c>
    </row>
    <row r="5" spans="1:7">
      <c r="A5" t="s">
        <v>39</v>
      </c>
      <c r="C5" s="6">
        <v>0</v>
      </c>
      <c r="D5" s="6">
        <v>1</v>
      </c>
      <c r="E5" s="6">
        <v>2</v>
      </c>
      <c r="F5" s="6">
        <v>0</v>
      </c>
      <c r="G5" s="6">
        <v>0</v>
      </c>
    </row>
    <row r="6" spans="1:7">
      <c r="A6" t="s">
        <v>31</v>
      </c>
      <c r="B6" s="1" t="s">
        <v>32</v>
      </c>
      <c r="C6" s="6">
        <v>0</v>
      </c>
      <c r="D6" s="6">
        <v>1</v>
      </c>
      <c r="E6" s="6">
        <v>0</v>
      </c>
      <c r="F6" s="6">
        <v>1</v>
      </c>
      <c r="G6" s="6">
        <v>0</v>
      </c>
    </row>
    <row r="7" spans="1:7">
      <c r="B7" s="1" t="s">
        <v>33</v>
      </c>
      <c r="C7" s="6">
        <v>0</v>
      </c>
      <c r="D7" s="6">
        <v>1</v>
      </c>
      <c r="E7" s="6">
        <v>1</v>
      </c>
      <c r="F7" s="6">
        <v>0</v>
      </c>
      <c r="G7" s="6">
        <v>0</v>
      </c>
    </row>
    <row r="8" spans="1:7">
      <c r="B8" s="1" t="s">
        <v>34</v>
      </c>
      <c r="C8" s="6">
        <v>0</v>
      </c>
      <c r="D8" s="6">
        <v>2</v>
      </c>
      <c r="E8" s="6">
        <v>0</v>
      </c>
      <c r="F8" s="6">
        <v>0</v>
      </c>
      <c r="G8" s="6">
        <v>1</v>
      </c>
    </row>
    <row r="9" spans="1:7">
      <c r="A9" t="s">
        <v>40</v>
      </c>
      <c r="C9" s="6">
        <v>0</v>
      </c>
      <c r="D9" s="6">
        <v>4</v>
      </c>
      <c r="E9" s="6">
        <v>1</v>
      </c>
      <c r="F9" s="6">
        <v>1</v>
      </c>
      <c r="G9" s="6">
        <v>1</v>
      </c>
    </row>
    <row r="10" spans="1:7">
      <c r="A10" t="s">
        <v>27</v>
      </c>
      <c r="C10" s="6">
        <v>0</v>
      </c>
      <c r="D10" s="6">
        <v>5</v>
      </c>
      <c r="E10" s="6">
        <v>3</v>
      </c>
      <c r="F10" s="6">
        <v>1</v>
      </c>
      <c r="G10" s="6">
        <v>1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2020-02-14T07:04:05Z</dcterms:created>
  <dcterms:modified xsi:type="dcterms:W3CDTF">2020-02-15T09:01:09Z</dcterms:modified>
</cp:coreProperties>
</file>