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09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CC5CC73-287B-47AC-9A40-9C1861AC41D3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3" r:id="rId1"/>
    <sheet name="Listes" sheetId="14" r:id="rId2"/>
  </sheets>
  <definedNames>
    <definedName name="_xlnm._FilterDatabase" localSheetId="0" hidden="1">Feuil1!$A$8:$I$14</definedName>
    <definedName name="annee">Listes!$B$2:$B$12</definedName>
    <definedName name="_xlnm.Criteria" localSheetId="0">Feuil1!#REF!</definedName>
    <definedName name="mois">Listes!$A$2:$A$13</definedName>
    <definedName name="Parfum">Listes!$E$3:$E$120</definedName>
    <definedName name="quantite">Listes!$A$16:$A$18</definedName>
    <definedName name="statut">Listes!$A$20:$A$21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9" i="13" l="1"/>
  <c r="I10" i="13"/>
  <c r="I11" i="13"/>
  <c r="I12" i="13"/>
  <c r="I13" i="13"/>
  <c r="I14" i="13"/>
  <c r="H9" i="13"/>
  <c r="H10" i="13"/>
  <c r="H11" i="13"/>
  <c r="H12" i="13"/>
  <c r="H13" i="13"/>
  <c r="H14" i="13"/>
  <c r="G9" i="13"/>
  <c r="G10" i="13"/>
  <c r="G11" i="13"/>
  <c r="G12" i="13"/>
  <c r="G13" i="13"/>
  <c r="G14" i="13"/>
  <c r="I3" i="14" l="1"/>
  <c r="J5" i="14" l="1"/>
  <c r="J3" i="14"/>
  <c r="C3" i="13" l="1"/>
  <c r="B3" i="13"/>
  <c r="D3" i="13" l="1"/>
</calcChain>
</file>

<file path=xl/sharedStrings.xml><?xml version="1.0" encoding="utf-8"?>
<sst xmlns="http://schemas.openxmlformats.org/spreadsheetml/2006/main" count="45" uniqueCount="34">
  <si>
    <t>Janvier</t>
  </si>
  <si>
    <t>Février</t>
  </si>
  <si>
    <t>Mars</t>
  </si>
  <si>
    <t>Avril</t>
  </si>
  <si>
    <t>Mai</t>
  </si>
  <si>
    <t>Juin</t>
  </si>
  <si>
    <t>Septembre</t>
  </si>
  <si>
    <t>Juillet</t>
  </si>
  <si>
    <t>Octobre</t>
  </si>
  <si>
    <t>Novembre</t>
  </si>
  <si>
    <t>Nom</t>
  </si>
  <si>
    <t>Ref</t>
  </si>
  <si>
    <t>Quantité</t>
  </si>
  <si>
    <t>Marge</t>
  </si>
  <si>
    <t>Total marge</t>
  </si>
  <si>
    <t>Total vente</t>
  </si>
  <si>
    <t>Année</t>
  </si>
  <si>
    <t>Mois</t>
  </si>
  <si>
    <t>Août</t>
  </si>
  <si>
    <t>Date</t>
  </si>
  <si>
    <t>Décembre</t>
  </si>
  <si>
    <t>Diane</t>
  </si>
  <si>
    <t>Nom du parfum</t>
  </si>
  <si>
    <t>Statut</t>
  </si>
  <si>
    <t>Payé</t>
  </si>
  <si>
    <t>Non Payé</t>
  </si>
  <si>
    <t>Prix de Vente</t>
  </si>
  <si>
    <t>Prix d'achat</t>
  </si>
  <si>
    <t>Total achat</t>
  </si>
  <si>
    <t>debut</t>
  </si>
  <si>
    <t>fin</t>
  </si>
  <si>
    <t>Agnes</t>
  </si>
  <si>
    <t>Mylene</t>
  </si>
  <si>
    <t>Christine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</si>
</sst>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0&quot; ml&quot;"/>
    <numFmt numFmtId="166" formatCode="[$-40C]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quotePrefix="1" applyNumberFormat="1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 applyProtection="1">
      <alignment horizontal="center"/>
    </xf>
    <xf numFmtId="164" fontId="0" fillId="0" borderId="0" xfId="0" applyNumberFormat="1" applyFill="1" applyBorder="1" applyAlignment="1" applyProtection="1">
      <alignment horizontal="center"/>
    </xf>
    <xf numFmtId="164" fontId="0" fillId="0" borderId="0" xfId="0" quotePrefix="1" applyNumberFormat="1" applyFill="1" applyBorder="1" applyAlignment="1" applyProtection="1">
      <alignment horizontal="center"/>
    </xf>
    <xf numFmtId="0" fontId="0" fillId="0" borderId="0" xfId="0" applyBorder="1"/>
    <xf numFmtId="166" fontId="0" fillId="0" borderId="0" xfId="0" applyNumberFormat="1" applyAlignment="1">
      <alignment horizontal="center"/>
    </xf>
    <xf numFmtId="0" fontId="0" fillId="0" borderId="0" xfId="0" quotePrefix="1" applyNumberFormat="1" applyFill="1" applyBorder="1" applyAlignment="1" applyProtection="1">
      <alignment horizontal="center"/>
    </xf>
    <xf numFmtId="166" fontId="0" fillId="0" borderId="0" xfId="0" applyNumberFormat="1" applyBorder="1" applyAlignment="1">
      <alignment horizontal="center"/>
    </xf>
    <xf numFmtId="14" fontId="0" fillId="2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3" borderId="0" xfId="0" applyNumberForma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4" fontId="0" fillId="4" borderId="0" xfId="0" applyNumberFormat="1" applyFill="1" applyBorder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</cellXfs>
  <cellStyles count="1">
    <cellStyle name="Normal" xfId="0" builtinId="0"/>
  </cellStyles>
  <dxfs count="23">
    <dxf>
      <font>
        <color theme="0" tint="-0.14996795556505021"/>
      </font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65" formatCode="0&quot; ml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66" formatCode="[$-40C]mmm\-yy;@"/>
      <alignment horizontal="center" vertical="bottom" textRotation="0" wrapText="0" indent="0" justifyLastLine="0" shrinkToFit="0" readingOrder="0"/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22"/>
    </tableStyle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8:I14" totalsRowShown="0" headerRowDxfId="21" dataDxfId="20">
  <autoFilter ref="A8:I14" xr:uid="{475DBD29-DCB9-4C88-B049-86C6327C9EC3}">
    <filterColumn colId="0">
      <customFilters and="1">
        <customFilter operator="greaterThanOrEqual" val="43739"/>
        <customFilter operator="lessThanOrEqual" val="43769"/>
      </customFilters>
    </filterColumn>
  </autoFilter>
  <tableColumns count="9">
    <tableColumn id="1" xr3:uid="{00000000-0010-0000-0000-000001000000}" name="Date" dataDxfId="13"/>
    <tableColumn id="2" xr3:uid="{00000000-0010-0000-0000-000002000000}" name="Statut" dataDxfId="12"/>
    <tableColumn id="3" xr3:uid="{00000000-0010-0000-0000-000003000000}" name="Nom" dataDxfId="11"/>
    <tableColumn id="4" xr3:uid="{00000000-0010-0000-0000-000004000000}" name="Ref" dataDxfId="10"/>
    <tableColumn id="5" xr3:uid="{00000000-0010-0000-0000-000005000000}" name="Nom du parfum" dataDxfId="9"/>
    <tableColumn id="6" xr3:uid="{00000000-0010-0000-0000-000006000000}" name="Quantité" dataDxfId="8"/>
    <tableColumn id="7" xr3:uid="{00000000-0010-0000-0000-000007000000}" name="Prix d'achat" dataDxfId="7">
      <calculatedColumnFormula>IF(Tableau1[[#This Row],[Quantité]]=50,10,0)+IF(Tableau1[[#This Row],[Quantité]]=100,14.5,0)</calculatedColumnFormula>
    </tableColumn>
    <tableColumn id="8" xr3:uid="{00000000-0010-0000-0000-000008000000}" name="Marge" dataDxfId="6">
      <calculatedColumnFormula>IF(Tableau1[[#This Row],[Quantité]]=50,10,0)+IF(Tableau1[[#This Row],[Quantité]]=100,15.5,0)</calculatedColumnFormula>
    </tableColumn>
    <tableColumn id="9" xr3:uid="{00000000-0010-0000-0000-000009000000}" name="Prix de Vente" dataDxfId="5">
      <calculatedColumnFormula>IF(Tableau1[[#This Row],[Quantité]]=50,20,0)+IF(Tableau1[[#This Row],[Quantité]]=100,30,0)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2:D3" totalsRowShown="0" headerRowDxfId="19" headerRowBorderDxfId="18" tableBorderDxfId="17">
  <autoFilter ref="B2:D3" xr:uid="{00000000-0009-0000-0100-000002000000}"/>
  <tableColumns count="3">
    <tableColumn id="1" xr3:uid="{00000000-0010-0000-0100-000001000000}" name="Total achat" dataDxfId="16">
      <calculatedColumnFormula>SUMIFS(Tableau1[Prix d''achat],Tableau1[Quantité],"50",Tableau1[Date],"&gt;="&amp;Listes!I3,Tableau1[Date],"&lt;="&amp;Listes!J3)+SUMIFS(Tableau1[Prix d''achat],Tableau1[Quantité],"100",Tableau1[Date],"&gt;="&amp;Listes!I3,Tableau1[Date],"&lt;="&amp;Listes!J3)</calculatedColumnFormula>
    </tableColumn>
    <tableColumn id="2" xr3:uid="{00000000-0010-0000-0100-000002000000}" name="Total marge" dataDxfId="15">
      <calculatedColumnFormula>SUMIFS(Tableau1[Marge],Tableau1[Quantité],"50",Tableau1[Date],"&gt;="&amp;Listes!I3,Tableau1[Date],"&lt;="&amp;Listes!J3)+SUMIFS(Tableau1[Marge],Tableau1[Quantité],"100",Tableau1[Date],"&gt;="&amp;Listes!I3,Tableau1[Date],"&lt;="&amp;Listes!J3)</calculatedColumnFormula>
    </tableColumn>
    <tableColumn id="3" xr3:uid="{00000000-0010-0000-0100-000003000000}" name="Total vente" dataDxfId="14">
      <calculatedColumnFormula>SUMIFS(Tableau1[Prix de Vente],Tableau1[Quantité],"50",Tableau1[Date],"&gt;="&amp;Listes!I3,Tableau1[Date],"&lt;="&amp;Listes!J3)+SUMIFS(Tableau1[Prix de Vente],Tableau1[Quantité],"100",Tableau1[Date],"&gt;="&amp;Listes!I3,Tableau1[Date],"&lt;="&amp;Listes!J3)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V14"/>
  <sheetViews>
    <sheetView showGridLines="0" tabSelected="1" workbookViewId="0">
      <selection activeCell="C23" sqref="C23"/>
    </sheetView>
  </sheetViews>
  <sheetFormatPr baseColWidth="10" defaultRowHeight="15" x14ac:dyDescent="0.25"/>
  <cols>
    <col min="1" max="1" width="11.42578125" style="11"/>
    <col min="2" max="2" width="17.28515625" style="2" customWidth="1"/>
    <col min="3" max="3" width="23" customWidth="1"/>
    <col min="4" max="4" width="16.5703125" customWidth="1"/>
    <col min="5" max="5" width="17" customWidth="1"/>
    <col min="7" max="7" width="13.42578125" customWidth="1"/>
    <col min="9" max="10" width="15.140625" customWidth="1"/>
    <col min="11" max="11" width="12.7109375" customWidth="1"/>
    <col min="12" max="12" width="13.5703125" customWidth="1"/>
    <col min="13" max="13" width="13.140625" customWidth="1"/>
  </cols>
  <sheetData>
    <row r="2" spans="1:22" x14ac:dyDescent="0.25">
      <c r="B2" s="5" t="s">
        <v>28</v>
      </c>
      <c r="C2" s="5" t="s">
        <v>14</v>
      </c>
      <c r="D2" s="5" t="s">
        <v>15</v>
      </c>
      <c r="E2" s="2"/>
      <c r="F2" t="s">
        <v>16</v>
      </c>
      <c r="G2" s="2">
        <v>2019</v>
      </c>
    </row>
    <row r="3" spans="1:22" x14ac:dyDescent="0.25">
      <c r="B3" s="3">
        <f>SUMIFS(Tableau1[Prix d''achat],Tableau1[Quantité],"50",Tableau1[Date],"&gt;="&amp;Listes!I3,Tableau1[Date],"&lt;="&amp;Listes!J3)+SUMIFS(Tableau1[Prix d''achat],Tableau1[Quantité],"100",Tableau1[Date],"&gt;="&amp;Listes!I3,Tableau1[Date],"&lt;="&amp;Listes!J3)</f>
        <v>78</v>
      </c>
      <c r="C3" s="3">
        <f>SUMIFS(Tableau1[Marge],Tableau1[Quantité],"50",Tableau1[Date],"&gt;="&amp;Listes!I3,Tableau1[Date],"&lt;="&amp;Listes!J3)+SUMIFS(Tableau1[Marge],Tableau1[Quantité],"100",Tableau1[Date],"&gt;="&amp;Listes!I3,Tableau1[Date],"&lt;="&amp;Listes!J3)</f>
        <v>82</v>
      </c>
      <c r="D3" s="3">
        <f>SUMIFS(Tableau1[Prix de Vente],Tableau1[Quantité],"50",Tableau1[Date],"&gt;="&amp;Listes!I3,Tableau1[Date],"&lt;="&amp;Listes!J3)+SUMIFS(Tableau1[Prix de Vente],Tableau1[Quantité],"100",Tableau1[Date],"&gt;="&amp;Listes!I3,Tableau1[Date],"&lt;="&amp;Listes!J3)</f>
        <v>160</v>
      </c>
      <c r="E3" s="2"/>
      <c r="F3" t="s">
        <v>17</v>
      </c>
      <c r="G3" s="4" t="s">
        <v>8</v>
      </c>
    </row>
    <row r="8" spans="1:22" x14ac:dyDescent="0.25">
      <c r="A8" s="13" t="s">
        <v>19</v>
      </c>
      <c r="B8" s="10" t="s">
        <v>23</v>
      </c>
      <c r="C8" s="6" t="s">
        <v>10</v>
      </c>
      <c r="D8" s="6" t="s">
        <v>11</v>
      </c>
      <c r="E8" s="6" t="s">
        <v>22</v>
      </c>
      <c r="F8" s="6" t="s">
        <v>12</v>
      </c>
      <c r="G8" s="6" t="s">
        <v>27</v>
      </c>
      <c r="H8" s="6" t="s">
        <v>13</v>
      </c>
      <c r="I8" s="6" t="s">
        <v>26</v>
      </c>
      <c r="J8" s="6"/>
      <c r="V8" s="1"/>
    </row>
    <row r="9" spans="1:22" x14ac:dyDescent="0.25">
      <c r="A9" s="14">
        <v>43754</v>
      </c>
      <c r="B9" s="14" t="s">
        <v>25</v>
      </c>
      <c r="C9" s="14" t="s">
        <v>31</v>
      </c>
      <c r="D9" s="15">
        <v>175</v>
      </c>
      <c r="E9" s="15"/>
      <c r="F9" s="7">
        <v>50</v>
      </c>
      <c r="G9" s="8">
        <f>IF(Tableau1[[#This Row],[Quantité]]=50,10,0)+IF(Tableau1[[#This Row],[Quantité]]=100,14.5,0)</f>
        <v>10</v>
      </c>
      <c r="H9" s="9">
        <f>IF(Tableau1[[#This Row],[Quantité]]=50,10,0)+IF(Tableau1[[#This Row],[Quantité]]=100,15.5,0)</f>
        <v>10</v>
      </c>
      <c r="I9" s="9">
        <f>IF(Tableau1[[#This Row],[Quantité]]=50,20,0)+IF(Tableau1[[#This Row],[Quantité]]=100,30,0)</f>
        <v>20</v>
      </c>
      <c r="J9" s="12"/>
      <c r="V9" s="1"/>
    </row>
    <row r="10" spans="1:22" x14ac:dyDescent="0.25">
      <c r="A10" s="14">
        <v>43754</v>
      </c>
      <c r="B10" s="14" t="s">
        <v>25</v>
      </c>
      <c r="C10" s="14" t="s">
        <v>31</v>
      </c>
      <c r="D10" s="15">
        <v>126</v>
      </c>
      <c r="E10" s="15"/>
      <c r="F10" s="7">
        <v>100</v>
      </c>
      <c r="G10" s="8">
        <f>IF(Tableau1[[#This Row],[Quantité]]=50,10,0)+IF(Tableau1[[#This Row],[Quantité]]=100,14.5,0)</f>
        <v>14.5</v>
      </c>
      <c r="H10" s="9">
        <f>IF(Tableau1[[#This Row],[Quantité]]=50,10,0)+IF(Tableau1[[#This Row],[Quantité]]=100,15.5,0)</f>
        <v>15.5</v>
      </c>
      <c r="I10" s="9">
        <f>IF(Tableau1[[#This Row],[Quantité]]=50,20,0)+IF(Tableau1[[#This Row],[Quantité]]=100,30,0)</f>
        <v>30</v>
      </c>
      <c r="J10" s="12"/>
      <c r="K10" s="3"/>
    </row>
    <row r="11" spans="1:22" x14ac:dyDescent="0.25">
      <c r="A11" s="16">
        <v>43755</v>
      </c>
      <c r="B11" s="14" t="s">
        <v>24</v>
      </c>
      <c r="C11" s="17" t="s">
        <v>32</v>
      </c>
      <c r="D11" s="15">
        <v>174</v>
      </c>
      <c r="E11" s="15"/>
      <c r="F11" s="7">
        <v>100</v>
      </c>
      <c r="G11" s="8">
        <f>IF(Tableau1[[#This Row],[Quantité]]=50,10,0)+IF(Tableau1[[#This Row],[Quantité]]=100,14.5,0)</f>
        <v>14.5</v>
      </c>
      <c r="H11" s="9">
        <f>IF(Tableau1[[#This Row],[Quantité]]=50,10,0)+IF(Tableau1[[#This Row],[Quantité]]=100,15.5,0)</f>
        <v>15.5</v>
      </c>
      <c r="I11" s="9">
        <f>IF(Tableau1[[#This Row],[Quantité]]=50,20,0)+IF(Tableau1[[#This Row],[Quantité]]=100,30,0)</f>
        <v>30</v>
      </c>
      <c r="J11" s="12"/>
      <c r="K11" s="3"/>
    </row>
    <row r="12" spans="1:22" x14ac:dyDescent="0.25">
      <c r="A12" s="16">
        <v>43755</v>
      </c>
      <c r="B12" s="14" t="s">
        <v>24</v>
      </c>
      <c r="C12" s="17" t="s">
        <v>32</v>
      </c>
      <c r="D12" s="15">
        <v>131</v>
      </c>
      <c r="E12" s="15"/>
      <c r="F12" s="7">
        <v>100</v>
      </c>
      <c r="G12" s="8">
        <f>IF(Tableau1[[#This Row],[Quantité]]=50,10,0)+IF(Tableau1[[#This Row],[Quantité]]=100,14.5,0)</f>
        <v>14.5</v>
      </c>
      <c r="H12" s="9">
        <f>IF(Tableau1[[#This Row],[Quantité]]=50,10,0)+IF(Tableau1[[#This Row],[Quantité]]=100,15.5,0)</f>
        <v>15.5</v>
      </c>
      <c r="I12" s="9">
        <f>IF(Tableau1[[#This Row],[Quantité]]=50,20,0)+IF(Tableau1[[#This Row],[Quantité]]=100,30,0)</f>
        <v>30</v>
      </c>
      <c r="J12" s="12"/>
      <c r="K12" s="3"/>
    </row>
    <row r="13" spans="1:22" x14ac:dyDescent="0.25">
      <c r="A13" s="18">
        <v>43755</v>
      </c>
      <c r="B13" s="14" t="s">
        <v>25</v>
      </c>
      <c r="C13" s="19" t="s">
        <v>33</v>
      </c>
      <c r="D13" s="15">
        <v>201</v>
      </c>
      <c r="E13" s="15"/>
      <c r="F13" s="7">
        <v>50</v>
      </c>
      <c r="G13" s="8">
        <f>IF(Tableau1[[#This Row],[Quantité]]=50,10,0)+IF(Tableau1[[#This Row],[Quantité]]=100,14.5,0)</f>
        <v>10</v>
      </c>
      <c r="H13" s="9">
        <f>IF(Tableau1[[#This Row],[Quantité]]=50,10,0)+IF(Tableau1[[#This Row],[Quantité]]=100,15.5,0)</f>
        <v>10</v>
      </c>
      <c r="I13" s="9">
        <f>IF(Tableau1[[#This Row],[Quantité]]=50,20,0)+IF(Tableau1[[#This Row],[Quantité]]=100,30,0)</f>
        <v>20</v>
      </c>
      <c r="J13" s="12"/>
      <c r="K13" s="3"/>
      <c r="L13" s="6"/>
      <c r="M13" s="6"/>
      <c r="N13" s="6"/>
      <c r="O13" s="6"/>
      <c r="P13" s="6"/>
      <c r="Q13" s="6"/>
      <c r="R13" s="6"/>
    </row>
    <row r="14" spans="1:22" x14ac:dyDescent="0.25">
      <c r="A14" s="20">
        <v>43755</v>
      </c>
      <c r="B14" s="14" t="s">
        <v>25</v>
      </c>
      <c r="C14" s="15" t="s">
        <v>21</v>
      </c>
      <c r="D14" s="15">
        <v>101</v>
      </c>
      <c r="E14" s="15"/>
      <c r="F14" s="7">
        <v>100</v>
      </c>
      <c r="G14" s="8">
        <f>IF(Tableau1[[#This Row],[Quantité]]=50,10,0)+IF(Tableau1[[#This Row],[Quantité]]=100,14.5,0)</f>
        <v>14.5</v>
      </c>
      <c r="H14" s="9">
        <f>IF(Tableau1[[#This Row],[Quantité]]=50,10,0)+IF(Tableau1[[#This Row],[Quantité]]=100,15.5,0)</f>
        <v>15.5</v>
      </c>
      <c r="I14" s="9">
        <f>IF(Tableau1[[#This Row],[Quantité]]=50,20,0)+IF(Tableau1[[#This Row],[Quantité]]=100,30,0)</f>
        <v>30</v>
      </c>
      <c r="J14" s="12"/>
      <c r="K14" s="3"/>
      <c r="L14" s="7"/>
      <c r="M14" s="8"/>
      <c r="N14" s="9"/>
      <c r="O14" s="9"/>
      <c r="P14" s="10"/>
      <c r="Q14" s="10"/>
      <c r="R14" s="10"/>
    </row>
  </sheetData>
  <phoneticPr fontId="1" type="noConversion"/>
  <conditionalFormatting sqref="B9">
    <cfRule type="containsText" dxfId="4" priority="4" operator="containsText" text="Non Payé">
      <formula>NOT(ISERROR(SEARCH("Non Payé",B9)))</formula>
    </cfRule>
    <cfRule type="containsText" dxfId="3" priority="5" operator="containsText" text="Payé">
      <formula>NOT(ISERROR(SEARCH("Payé",B9)))</formula>
    </cfRule>
  </conditionalFormatting>
  <conditionalFormatting sqref="B10:B14">
    <cfRule type="containsText" dxfId="2" priority="2" operator="containsText" text="Non Payé">
      <formula>NOT(ISERROR(SEARCH("Non Payé",B10)))</formula>
    </cfRule>
    <cfRule type="containsText" dxfId="1" priority="3" operator="containsText" text="Payé">
      <formula>NOT(ISERROR(SEARCH("Payé",B10)))</formula>
    </cfRule>
  </conditionalFormatting>
  <conditionalFormatting sqref="G3">
    <cfRule type="expression" dxfId="0" priority="1">
      <formula>G2=""</formula>
    </cfRule>
  </conditionalFormatting>
  <dataValidations count="2">
    <dataValidation type="list" allowBlank="1" showInputMessage="1" showErrorMessage="1" sqref="B9:B14" xr:uid="{00000000-0002-0000-0000-000001000000}">
      <formula1>statut</formula1>
    </dataValidation>
    <dataValidation type="list" allowBlank="1" showInputMessage="1" showErrorMessage="1" sqref="F9:F14 L14" xr:uid="{00000000-0002-0000-0000-000002000000}">
      <formula1>quantite</formula1>
    </dataValidation>
  </dataValidations>
  <pageMargins left="0.7" right="0.7" top="0.75" bottom="0.75" header="0.3" footer="0.3"/>
  <pageSetup paperSize="9" orientation="portrait" verticalDpi="30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3000000}">
          <x14:formula1>
            <xm:f>Listes!$A$2:$A$13</xm:f>
          </x14:formula1>
          <xm:sqref>G3</xm:sqref>
        </x14:dataValidation>
        <x14:dataValidation type="list" allowBlank="1" showInputMessage="1" showErrorMessage="1" xr:uid="{00000000-0002-0000-0000-000004000000}">
          <x14:formula1>
            <xm:f>Listes!$B$2:$B$12</xm:f>
          </x14:formula1>
          <xm:sqref>E2 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20"/>
  <sheetViews>
    <sheetView workbookViewId="0">
      <selection activeCell="J3" sqref="J3"/>
    </sheetView>
  </sheetViews>
  <sheetFormatPr baseColWidth="10" defaultRowHeight="15" x14ac:dyDescent="0.25"/>
  <sheetData>
    <row r="1" spans="1:10" x14ac:dyDescent="0.25">
      <c r="A1" t="s">
        <v>17</v>
      </c>
      <c r="B1" t="s">
        <v>16</v>
      </c>
    </row>
    <row r="2" spans="1:10" ht="15.75" customHeight="1" x14ac:dyDescent="0.25">
      <c r="A2" t="s">
        <v>0</v>
      </c>
      <c r="B2">
        <v>2019</v>
      </c>
      <c r="I2" t="s">
        <v>29</v>
      </c>
      <c r="J2" t="s">
        <v>30</v>
      </c>
    </row>
    <row r="3" spans="1:10" x14ac:dyDescent="0.25">
      <c r="A3" t="s">
        <v>1</v>
      </c>
      <c r="B3">
        <v>2020</v>
      </c>
      <c r="E3">
        <v>100</v>
      </c>
      <c r="I3" s="1">
        <f>DATE(Feuil1!$G$2,MATCH(Feuil1!$G$3,$A$2:$A$13,0),1)</f>
        <v>43739</v>
      </c>
      <c r="J3" s="1">
        <f>DATE(Feuil1!$G$2,MATCH(Feuil1!$G$3,$A$2:$A$13,0)+1,1)-1</f>
        <v>43769</v>
      </c>
    </row>
    <row r="4" spans="1:10" x14ac:dyDescent="0.25">
      <c r="A4" t="s">
        <v>2</v>
      </c>
      <c r="B4">
        <v>2021</v>
      </c>
      <c r="E4">
        <v>101</v>
      </c>
    </row>
    <row r="5" spans="1:10" x14ac:dyDescent="0.25">
      <c r="A5" t="s">
        <v>3</v>
      </c>
      <c r="B5">
        <v>2022</v>
      </c>
      <c r="E5">
        <v>102</v>
      </c>
      <c r="J5">
        <f>MATCH(Feuil1!G3,A2:A12,0)</f>
        <v>10</v>
      </c>
    </row>
    <row r="6" spans="1:10" x14ac:dyDescent="0.25">
      <c r="A6" t="s">
        <v>4</v>
      </c>
      <c r="B6">
        <v>2023</v>
      </c>
      <c r="E6">
        <v>103</v>
      </c>
    </row>
    <row r="7" spans="1:10" x14ac:dyDescent="0.25">
      <c r="A7" t="s">
        <v>5</v>
      </c>
      <c r="B7">
        <v>2024</v>
      </c>
      <c r="E7">
        <v>104</v>
      </c>
    </row>
    <row r="8" spans="1:10" x14ac:dyDescent="0.25">
      <c r="A8" t="s">
        <v>7</v>
      </c>
      <c r="B8">
        <v>2025</v>
      </c>
      <c r="E8">
        <v>105</v>
      </c>
    </row>
    <row r="9" spans="1:10" x14ac:dyDescent="0.25">
      <c r="A9" t="s">
        <v>18</v>
      </c>
      <c r="B9">
        <v>2026</v>
      </c>
      <c r="E9">
        <v>106</v>
      </c>
    </row>
    <row r="10" spans="1:10" x14ac:dyDescent="0.25">
      <c r="A10" t="s">
        <v>6</v>
      </c>
      <c r="B10">
        <v>2027</v>
      </c>
      <c r="E10">
        <v>107</v>
      </c>
    </row>
    <row r="11" spans="1:10" x14ac:dyDescent="0.25">
      <c r="A11" t="s">
        <v>8</v>
      </c>
      <c r="B11">
        <v>2028</v>
      </c>
      <c r="E11">
        <v>108</v>
      </c>
    </row>
    <row r="12" spans="1:10" x14ac:dyDescent="0.25">
      <c r="A12" t="s">
        <v>9</v>
      </c>
      <c r="B12">
        <v>2029</v>
      </c>
      <c r="E12">
        <v>109</v>
      </c>
    </row>
    <row r="13" spans="1:10" x14ac:dyDescent="0.25">
      <c r="A13" t="s">
        <v>20</v>
      </c>
      <c r="E13">
        <v>110</v>
      </c>
    </row>
    <row r="14" spans="1:10" x14ac:dyDescent="0.25">
      <c r="E14">
        <v>111</v>
      </c>
    </row>
    <row r="15" spans="1:10" x14ac:dyDescent="0.25">
      <c r="E15">
        <v>112</v>
      </c>
    </row>
    <row r="16" spans="1:10" x14ac:dyDescent="0.25">
      <c r="A16">
        <v>0</v>
      </c>
      <c r="E16">
        <v>113</v>
      </c>
    </row>
    <row r="17" spans="1:5" x14ac:dyDescent="0.25">
      <c r="A17">
        <v>50</v>
      </c>
      <c r="E17">
        <v>114</v>
      </c>
    </row>
    <row r="18" spans="1:5" x14ac:dyDescent="0.25">
      <c r="A18">
        <v>100</v>
      </c>
      <c r="E18">
        <v>115</v>
      </c>
    </row>
    <row r="19" spans="1:5" x14ac:dyDescent="0.25">
      <c r="E19">
        <v>116</v>
      </c>
    </row>
    <row r="20" spans="1:5" x14ac:dyDescent="0.25">
      <c r="A20" t="s">
        <v>24</v>
      </c>
      <c r="E20">
        <v>117</v>
      </c>
    </row>
    <row r="21" spans="1:5" x14ac:dyDescent="0.25">
      <c r="A21" t="s">
        <v>25</v>
      </c>
      <c r="E21">
        <v>118</v>
      </c>
    </row>
    <row r="22" spans="1:5" x14ac:dyDescent="0.25">
      <c r="E22">
        <v>120</v>
      </c>
    </row>
    <row r="23" spans="1:5" x14ac:dyDescent="0.25">
      <c r="E23">
        <v>121</v>
      </c>
    </row>
    <row r="24" spans="1:5" x14ac:dyDescent="0.25">
      <c r="E24">
        <v>122</v>
      </c>
    </row>
    <row r="25" spans="1:5" x14ac:dyDescent="0.25">
      <c r="E25">
        <v>123</v>
      </c>
    </row>
    <row r="26" spans="1:5" x14ac:dyDescent="0.25">
      <c r="E26">
        <v>124</v>
      </c>
    </row>
    <row r="27" spans="1:5" x14ac:dyDescent="0.25">
      <c r="E27">
        <v>125</v>
      </c>
    </row>
    <row r="28" spans="1:5" x14ac:dyDescent="0.25">
      <c r="E28">
        <v>126</v>
      </c>
    </row>
    <row r="29" spans="1:5" x14ac:dyDescent="0.25">
      <c r="E29">
        <v>127</v>
      </c>
    </row>
    <row r="30" spans="1:5" x14ac:dyDescent="0.25">
      <c r="E30">
        <v>128</v>
      </c>
    </row>
    <row r="31" spans="1:5" x14ac:dyDescent="0.25">
      <c r="E31">
        <v>129</v>
      </c>
    </row>
    <row r="32" spans="1:5" x14ac:dyDescent="0.25">
      <c r="E32">
        <v>130</v>
      </c>
    </row>
    <row r="33" spans="5:5" x14ac:dyDescent="0.25">
      <c r="E33">
        <v>131</v>
      </c>
    </row>
    <row r="34" spans="5:5" x14ac:dyDescent="0.25">
      <c r="E34">
        <v>132</v>
      </c>
    </row>
    <row r="35" spans="5:5" x14ac:dyDescent="0.25">
      <c r="E35">
        <v>133</v>
      </c>
    </row>
    <row r="36" spans="5:5" x14ac:dyDescent="0.25">
      <c r="E36">
        <v>134</v>
      </c>
    </row>
    <row r="37" spans="5:5" x14ac:dyDescent="0.25">
      <c r="E37">
        <v>135</v>
      </c>
    </row>
    <row r="38" spans="5:5" x14ac:dyDescent="0.25">
      <c r="E38">
        <v>136</v>
      </c>
    </row>
    <row r="39" spans="5:5" x14ac:dyDescent="0.25">
      <c r="E39">
        <v>137</v>
      </c>
    </row>
    <row r="40" spans="5:5" x14ac:dyDescent="0.25">
      <c r="E40">
        <v>138</v>
      </c>
    </row>
    <row r="41" spans="5:5" x14ac:dyDescent="0.25">
      <c r="E41">
        <v>139</v>
      </c>
    </row>
    <row r="42" spans="5:5" x14ac:dyDescent="0.25">
      <c r="E42">
        <v>140</v>
      </c>
    </row>
    <row r="43" spans="5:5" x14ac:dyDescent="0.25">
      <c r="E43">
        <v>141</v>
      </c>
    </row>
    <row r="44" spans="5:5" x14ac:dyDescent="0.25">
      <c r="E44">
        <v>142</v>
      </c>
    </row>
    <row r="45" spans="5:5" x14ac:dyDescent="0.25">
      <c r="E45">
        <v>143</v>
      </c>
    </row>
    <row r="46" spans="5:5" x14ac:dyDescent="0.25">
      <c r="E46">
        <v>144</v>
      </c>
    </row>
    <row r="47" spans="5:5" x14ac:dyDescent="0.25">
      <c r="E47">
        <v>145</v>
      </c>
    </row>
    <row r="48" spans="5:5" x14ac:dyDescent="0.25">
      <c r="E48">
        <v>146</v>
      </c>
    </row>
    <row r="49" spans="5:5" x14ac:dyDescent="0.25">
      <c r="E49">
        <v>147</v>
      </c>
    </row>
    <row r="50" spans="5:5" x14ac:dyDescent="0.25">
      <c r="E50">
        <v>148</v>
      </c>
    </row>
    <row r="51" spans="5:5" x14ac:dyDescent="0.25">
      <c r="E51">
        <v>149</v>
      </c>
    </row>
    <row r="52" spans="5:5" x14ac:dyDescent="0.25">
      <c r="E52">
        <v>150</v>
      </c>
    </row>
    <row r="53" spans="5:5" x14ac:dyDescent="0.25">
      <c r="E53">
        <v>151</v>
      </c>
    </row>
    <row r="54" spans="5:5" x14ac:dyDescent="0.25">
      <c r="E54">
        <v>152</v>
      </c>
    </row>
    <row r="55" spans="5:5" x14ac:dyDescent="0.25">
      <c r="E55">
        <v>153</v>
      </c>
    </row>
    <row r="56" spans="5:5" x14ac:dyDescent="0.25">
      <c r="E56">
        <v>154</v>
      </c>
    </row>
    <row r="57" spans="5:5" x14ac:dyDescent="0.25">
      <c r="E57">
        <v>155</v>
      </c>
    </row>
    <row r="58" spans="5:5" x14ac:dyDescent="0.25">
      <c r="E58">
        <v>156</v>
      </c>
    </row>
    <row r="59" spans="5:5" x14ac:dyDescent="0.25">
      <c r="E59">
        <v>157</v>
      </c>
    </row>
    <row r="60" spans="5:5" x14ac:dyDescent="0.25">
      <c r="E60">
        <v>158</v>
      </c>
    </row>
    <row r="61" spans="5:5" x14ac:dyDescent="0.25">
      <c r="E61">
        <v>159</v>
      </c>
    </row>
    <row r="62" spans="5:5" x14ac:dyDescent="0.25">
      <c r="E62">
        <v>160</v>
      </c>
    </row>
    <row r="63" spans="5:5" x14ac:dyDescent="0.25">
      <c r="E63">
        <v>161</v>
      </c>
    </row>
    <row r="64" spans="5:5" x14ac:dyDescent="0.25">
      <c r="E64">
        <v>162</v>
      </c>
    </row>
    <row r="65" spans="5:5" x14ac:dyDescent="0.25">
      <c r="E65">
        <v>163</v>
      </c>
    </row>
    <row r="66" spans="5:5" x14ac:dyDescent="0.25">
      <c r="E66">
        <v>164</v>
      </c>
    </row>
    <row r="67" spans="5:5" x14ac:dyDescent="0.25">
      <c r="E67">
        <v>165</v>
      </c>
    </row>
    <row r="68" spans="5:5" x14ac:dyDescent="0.25">
      <c r="E68">
        <v>166</v>
      </c>
    </row>
    <row r="69" spans="5:5" x14ac:dyDescent="0.25">
      <c r="E69">
        <v>167</v>
      </c>
    </row>
    <row r="70" spans="5:5" x14ac:dyDescent="0.25">
      <c r="E70">
        <v>168</v>
      </c>
    </row>
    <row r="71" spans="5:5" x14ac:dyDescent="0.25">
      <c r="E71">
        <v>169</v>
      </c>
    </row>
    <row r="72" spans="5:5" x14ac:dyDescent="0.25">
      <c r="E72">
        <v>170</v>
      </c>
    </row>
    <row r="73" spans="5:5" x14ac:dyDescent="0.25">
      <c r="E73">
        <v>171</v>
      </c>
    </row>
    <row r="74" spans="5:5" x14ac:dyDescent="0.25">
      <c r="E74">
        <v>172</v>
      </c>
    </row>
    <row r="75" spans="5:5" x14ac:dyDescent="0.25">
      <c r="E75">
        <v>173</v>
      </c>
    </row>
    <row r="76" spans="5:5" x14ac:dyDescent="0.25">
      <c r="E76">
        <v>174</v>
      </c>
    </row>
    <row r="77" spans="5:5" x14ac:dyDescent="0.25">
      <c r="E77">
        <v>175</v>
      </c>
    </row>
    <row r="78" spans="5:5" x14ac:dyDescent="0.25">
      <c r="E78">
        <v>176</v>
      </c>
    </row>
    <row r="79" spans="5:5" x14ac:dyDescent="0.25">
      <c r="E79">
        <v>177</v>
      </c>
    </row>
    <row r="80" spans="5:5" x14ac:dyDescent="0.25">
      <c r="E80">
        <v>178</v>
      </c>
    </row>
    <row r="81" spans="5:5" x14ac:dyDescent="0.25">
      <c r="E81">
        <v>200</v>
      </c>
    </row>
    <row r="82" spans="5:5" x14ac:dyDescent="0.25">
      <c r="E82">
        <v>201</v>
      </c>
    </row>
    <row r="83" spans="5:5" x14ac:dyDescent="0.25">
      <c r="E83">
        <v>202</v>
      </c>
    </row>
    <row r="84" spans="5:5" x14ac:dyDescent="0.25">
      <c r="E84">
        <v>203</v>
      </c>
    </row>
    <row r="85" spans="5:5" x14ac:dyDescent="0.25">
      <c r="E85">
        <v>204</v>
      </c>
    </row>
    <row r="86" spans="5:5" x14ac:dyDescent="0.25">
      <c r="E86">
        <v>205</v>
      </c>
    </row>
    <row r="87" spans="5:5" x14ac:dyDescent="0.25">
      <c r="E87">
        <v>206</v>
      </c>
    </row>
    <row r="88" spans="5:5" x14ac:dyDescent="0.25">
      <c r="E88">
        <v>207</v>
      </c>
    </row>
    <row r="89" spans="5:5" x14ac:dyDescent="0.25">
      <c r="E89">
        <v>208</v>
      </c>
    </row>
    <row r="90" spans="5:5" x14ac:dyDescent="0.25">
      <c r="E90">
        <v>209</v>
      </c>
    </row>
    <row r="91" spans="5:5" x14ac:dyDescent="0.25">
      <c r="E91">
        <v>210</v>
      </c>
    </row>
    <row r="92" spans="5:5" x14ac:dyDescent="0.25">
      <c r="E92">
        <v>211</v>
      </c>
    </row>
    <row r="93" spans="5:5" x14ac:dyDescent="0.25">
      <c r="E93">
        <v>212</v>
      </c>
    </row>
    <row r="94" spans="5:5" x14ac:dyDescent="0.25">
      <c r="E94">
        <v>213</v>
      </c>
    </row>
    <row r="95" spans="5:5" x14ac:dyDescent="0.25">
      <c r="E95">
        <v>214</v>
      </c>
    </row>
    <row r="96" spans="5:5" x14ac:dyDescent="0.25">
      <c r="E96">
        <v>215</v>
      </c>
    </row>
    <row r="97" spans="5:5" x14ac:dyDescent="0.25">
      <c r="E97">
        <v>216</v>
      </c>
    </row>
    <row r="98" spans="5:5" x14ac:dyDescent="0.25">
      <c r="E98">
        <v>217</v>
      </c>
    </row>
    <row r="99" spans="5:5" x14ac:dyDescent="0.25">
      <c r="E99">
        <v>218</v>
      </c>
    </row>
    <row r="100" spans="5:5" x14ac:dyDescent="0.25">
      <c r="E100">
        <v>219</v>
      </c>
    </row>
    <row r="101" spans="5:5" x14ac:dyDescent="0.25">
      <c r="E101">
        <v>220</v>
      </c>
    </row>
    <row r="102" spans="5:5" x14ac:dyDescent="0.25">
      <c r="E102">
        <v>221</v>
      </c>
    </row>
    <row r="103" spans="5:5" x14ac:dyDescent="0.25">
      <c r="E103">
        <v>222</v>
      </c>
    </row>
    <row r="104" spans="5:5" x14ac:dyDescent="0.25">
      <c r="E104">
        <v>223</v>
      </c>
    </row>
    <row r="105" spans="5:5" x14ac:dyDescent="0.25">
      <c r="E105">
        <v>224</v>
      </c>
    </row>
    <row r="106" spans="5:5" x14ac:dyDescent="0.25">
      <c r="E106">
        <v>225</v>
      </c>
    </row>
    <row r="107" spans="5:5" x14ac:dyDescent="0.25">
      <c r="E107">
        <v>226</v>
      </c>
    </row>
    <row r="108" spans="5:5" x14ac:dyDescent="0.25">
      <c r="E108">
        <v>227</v>
      </c>
    </row>
    <row r="109" spans="5:5" x14ac:dyDescent="0.25">
      <c r="E109">
        <v>228</v>
      </c>
    </row>
    <row r="110" spans="5:5" x14ac:dyDescent="0.25">
      <c r="E110">
        <v>229</v>
      </c>
    </row>
    <row r="111" spans="5:5" x14ac:dyDescent="0.25">
      <c r="E111">
        <v>230</v>
      </c>
    </row>
    <row r="112" spans="5:5" x14ac:dyDescent="0.25">
      <c r="E112">
        <v>231</v>
      </c>
    </row>
    <row r="113" spans="5:5" x14ac:dyDescent="0.25">
      <c r="E113">
        <v>232</v>
      </c>
    </row>
    <row r="114" spans="5:5" x14ac:dyDescent="0.25">
      <c r="E114">
        <v>233</v>
      </c>
    </row>
    <row r="115" spans="5:5" x14ac:dyDescent="0.25">
      <c r="E115">
        <v>234</v>
      </c>
    </row>
    <row r="116" spans="5:5" x14ac:dyDescent="0.25">
      <c r="E116">
        <v>235</v>
      </c>
    </row>
    <row r="117" spans="5:5" x14ac:dyDescent="0.25">
      <c r="E117">
        <v>236</v>
      </c>
    </row>
    <row r="118" spans="5:5" x14ac:dyDescent="0.25">
      <c r="E118">
        <v>237</v>
      </c>
    </row>
    <row r="119" spans="5:5" x14ac:dyDescent="0.25">
      <c r="E119">
        <v>238</v>
      </c>
    </row>
    <row r="120" spans="5:5" x14ac:dyDescent="0.25">
      <c r="E120">
        <v>239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21495F-C698-4C60-A4C3-ADBA90EBBC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Listes</vt:lpstr>
      <vt:lpstr>annee</vt:lpstr>
      <vt:lpstr>mois</vt:lpstr>
      <vt:lpstr>Parfum</vt:lpstr>
      <vt:lpstr>quantite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Jean-Eric Pelouas</cp:lastModifiedBy>
  <dcterms:created xsi:type="dcterms:W3CDTF">2015-06-05T18:19:34Z</dcterms:created>
  <dcterms:modified xsi:type="dcterms:W3CDTF">2019-10-20T02:34:16Z</dcterms:modified>
</cp:coreProperties>
</file>