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hidePivotFieldList="1" defaultThemeVersion="124226"/>
  <bookViews>
    <workbookView xWindow="480" yWindow="105" windowWidth="22995" windowHeight="9975"/>
  </bookViews>
  <sheets>
    <sheet name="Bin Card" sheetId="1" r:id="rId1"/>
    <sheet name="List of Transactions " sheetId="2" r:id="rId2"/>
    <sheet name="List of drugs" sheetId="3" r:id="rId3"/>
    <sheet name="Locations" sheetId="4" r:id="rId4"/>
  </sheets>
  <definedNames>
    <definedName name="bdd">OFFSET('List of Transactions '!$A$2:$D$2,,,COUNTA('List of Transactions '!$A:$D)-1)</definedName>
    <definedName name="_xlnm.Print_Titles" localSheetId="2">'List of drugs'!$1:$1</definedName>
    <definedName name="nameofproduct" localSheetId="1">OFFSET('List of Transactions '!$E$2,,,COUNTIF('List of Transactions '!$E:$E,"&gt;&lt;")-1)</definedName>
    <definedName name="numprod">OFFSET('List of Transactions '!$D$2,,,COUNTA('List of Transactions '!$D:$D)-1)</definedName>
    <definedName name="numprod2">OFFSET('List of Transactions '!$D$2,,MATCH('Bin Card'!$C$8,'List of Transactions '!$D:$D,0)-6,COUNTA('List of Transactions '!$D:$D))</definedName>
    <definedName name="numtrans">OFFSET('List of Transactions '!$A$2,,,COUNTA('List of Transactions '!$A:$A)-1)</definedName>
    <definedName name="PRnumb">OFFSET('List of Transactions '!$C$2,,,COUNTA('List of Transactions '!$C:$C)-1)</definedName>
  </definedNames>
  <calcPr calcId="145621"/>
  <pivotCaches>
    <pivotCache cacheId="24" r:id="rId5"/>
  </pivotCaches>
</workbook>
</file>

<file path=xl/calcChain.xml><?xml version="1.0" encoding="utf-8"?>
<calcChain xmlns="http://schemas.openxmlformats.org/spreadsheetml/2006/main">
  <c r="P9" i="1" l="1"/>
  <c r="A2" i="2"/>
  <c r="A3" i="2"/>
  <c r="A4" i="2"/>
  <c r="A5" i="2"/>
  <c r="A6" i="2"/>
  <c r="A3" i="3" l="1"/>
  <c r="A4" i="3"/>
  <c r="A5" i="3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A33" i="3"/>
  <c r="A34" i="3"/>
  <c r="A35" i="3"/>
  <c r="A36" i="3"/>
  <c r="A37" i="3"/>
  <c r="A38" i="3"/>
  <c r="A39" i="3"/>
  <c r="A40" i="3"/>
  <c r="A41" i="3"/>
  <c r="A42" i="3"/>
  <c r="A43" i="3"/>
  <c r="A44" i="3"/>
  <c r="A45" i="3"/>
  <c r="A46" i="3"/>
  <c r="A47" i="3"/>
  <c r="A48" i="3"/>
  <c r="A49" i="3"/>
  <c r="A50" i="3"/>
  <c r="A51" i="3"/>
  <c r="A52" i="3"/>
  <c r="A53" i="3"/>
  <c r="A54" i="3"/>
  <c r="A55" i="3"/>
  <c r="A56" i="3"/>
  <c r="A57" i="3"/>
  <c r="A58" i="3"/>
  <c r="A59" i="3"/>
  <c r="A60" i="3"/>
  <c r="A61" i="3"/>
  <c r="A62" i="3"/>
  <c r="A63" i="3"/>
  <c r="A64" i="3"/>
  <c r="A65" i="3"/>
  <c r="A66" i="3"/>
  <c r="A67" i="3"/>
  <c r="A68" i="3"/>
  <c r="A69" i="3"/>
  <c r="A70" i="3"/>
  <c r="A71" i="3"/>
  <c r="A72" i="3"/>
  <c r="A73" i="3"/>
  <c r="A74" i="3"/>
  <c r="A75" i="3"/>
  <c r="A76" i="3"/>
  <c r="A77" i="3"/>
  <c r="A78" i="3"/>
  <c r="A79" i="3"/>
  <c r="A80" i="3"/>
  <c r="A81" i="3"/>
  <c r="A82" i="3"/>
  <c r="A83" i="3"/>
  <c r="A84" i="3"/>
  <c r="A85" i="3"/>
  <c r="A86" i="3"/>
  <c r="A87" i="3"/>
  <c r="A88" i="3"/>
  <c r="A89" i="3"/>
  <c r="A90" i="3"/>
  <c r="A91" i="3"/>
  <c r="A92" i="3"/>
  <c r="A93" i="3"/>
  <c r="A94" i="3"/>
  <c r="A95" i="3"/>
  <c r="A96" i="3"/>
  <c r="A97" i="3"/>
  <c r="A98" i="3"/>
  <c r="A99" i="3"/>
  <c r="A100" i="3"/>
  <c r="A101" i="3"/>
  <c r="A102" i="3"/>
  <c r="A103" i="3"/>
  <c r="A104" i="3"/>
  <c r="A105" i="3"/>
  <c r="A106" i="3"/>
  <c r="A107" i="3"/>
  <c r="A108" i="3"/>
  <c r="A109" i="3"/>
  <c r="A110" i="3"/>
  <c r="A111" i="3"/>
  <c r="A112" i="3"/>
  <c r="A113" i="3"/>
  <c r="A114" i="3"/>
  <c r="A115" i="3"/>
  <c r="A116" i="3"/>
  <c r="A117" i="3"/>
  <c r="A118" i="3"/>
  <c r="A119" i="3"/>
  <c r="A120" i="3"/>
  <c r="A121" i="3"/>
  <c r="A122" i="3"/>
  <c r="A123" i="3"/>
  <c r="A124" i="3"/>
  <c r="A125" i="3"/>
  <c r="A126" i="3"/>
  <c r="A127" i="3"/>
  <c r="A128" i="3"/>
  <c r="A129" i="3"/>
  <c r="A130" i="3"/>
  <c r="A131" i="3"/>
  <c r="A132" i="3"/>
  <c r="A133" i="3"/>
  <c r="A134" i="3"/>
  <c r="A135" i="3"/>
  <c r="A136" i="3"/>
  <c r="A137" i="3"/>
  <c r="A138" i="3"/>
  <c r="A139" i="3"/>
  <c r="A140" i="3"/>
  <c r="A141" i="3"/>
  <c r="A142" i="3"/>
  <c r="A143" i="3"/>
  <c r="A144" i="3"/>
  <c r="A145" i="3"/>
  <c r="A146" i="3"/>
  <c r="A147" i="3"/>
  <c r="A148" i="3"/>
  <c r="A149" i="3"/>
  <c r="A150" i="3"/>
  <c r="A151" i="3"/>
  <c r="A152" i="3"/>
  <c r="A153" i="3"/>
  <c r="A154" i="3"/>
  <c r="A155" i="3"/>
  <c r="A156" i="3"/>
  <c r="A157" i="3"/>
  <c r="A158" i="3"/>
  <c r="A159" i="3"/>
  <c r="A160" i="3"/>
  <c r="A161" i="3"/>
  <c r="A162" i="3"/>
  <c r="A163" i="3"/>
  <c r="A164" i="3"/>
  <c r="A165" i="3"/>
  <c r="A166" i="3"/>
  <c r="A167" i="3"/>
  <c r="A168" i="3"/>
  <c r="A169" i="3"/>
  <c r="A170" i="3"/>
  <c r="A171" i="3"/>
  <c r="A172" i="3"/>
  <c r="A173" i="3"/>
  <c r="A174" i="3"/>
  <c r="A175" i="3"/>
  <c r="A176" i="3"/>
  <c r="A177" i="3"/>
  <c r="A178" i="3"/>
  <c r="A179" i="3"/>
  <c r="A180" i="3"/>
  <c r="A181" i="3"/>
  <c r="A182" i="3"/>
  <c r="A183" i="3"/>
  <c r="A184" i="3"/>
  <c r="A185" i="3"/>
  <c r="A186" i="3"/>
  <c r="A187" i="3"/>
  <c r="A188" i="3"/>
  <c r="A189" i="3"/>
  <c r="A190" i="3"/>
  <c r="A2" i="3"/>
  <c r="M6" i="2" l="1"/>
  <c r="H6" i="2"/>
  <c r="G6" i="2"/>
  <c r="F6" i="2"/>
  <c r="E6" i="2"/>
  <c r="M5" i="2"/>
  <c r="H5" i="2"/>
  <c r="G5" i="2"/>
  <c r="F5" i="2"/>
  <c r="E5" i="2"/>
  <c r="M4" i="2"/>
  <c r="H4" i="2"/>
  <c r="G4" i="2"/>
  <c r="F4" i="2"/>
  <c r="E4" i="2"/>
  <c r="M3" i="2"/>
  <c r="H3" i="2"/>
  <c r="G3" i="2"/>
  <c r="F3" i="2"/>
  <c r="E3" i="2"/>
  <c r="M2" i="2"/>
  <c r="H2" i="2"/>
  <c r="G2" i="2"/>
  <c r="F2" i="2"/>
  <c r="E2" i="2"/>
  <c r="H9" i="1"/>
  <c r="C9" i="1"/>
  <c r="H8" i="1"/>
  <c r="D8" i="1"/>
  <c r="L6" i="1"/>
  <c r="B27" i="1" s="1" a="1"/>
  <c r="B27" i="1" s="1"/>
  <c r="B13" i="1" l="1" a="1"/>
  <c r="B13" i="1" s="1"/>
  <c r="B16" i="1" a="1"/>
  <c r="B16" i="1" s="1"/>
  <c r="B18" i="1" a="1"/>
  <c r="B18" i="1" s="1"/>
  <c r="B20" i="1" a="1"/>
  <c r="B20" i="1" s="1"/>
  <c r="B22" i="1" a="1"/>
  <c r="B22" i="1" s="1"/>
  <c r="B24" i="1" a="1"/>
  <c r="B24" i="1" s="1"/>
  <c r="B26" i="1" a="1"/>
  <c r="B26" i="1" s="1"/>
  <c r="B12" i="1" a="1"/>
  <c r="B12" i="1" s="1"/>
  <c r="B14" i="1" a="1"/>
  <c r="B14" i="1" s="1"/>
  <c r="B17" i="1" a="1"/>
  <c r="B17" i="1" s="1"/>
  <c r="B19" i="1" a="1"/>
  <c r="B19" i="1" s="1"/>
  <c r="B21" i="1" a="1"/>
  <c r="B21" i="1" s="1"/>
  <c r="B23" i="1" a="1"/>
  <c r="B23" i="1" s="1"/>
  <c r="B25" i="1" a="1"/>
  <c r="B25" i="1" s="1"/>
</calcChain>
</file>

<file path=xl/sharedStrings.xml><?xml version="1.0" encoding="utf-8"?>
<sst xmlns="http://schemas.openxmlformats.org/spreadsheetml/2006/main" count="819" uniqueCount="599">
  <si>
    <t>BIN CARD</t>
  </si>
  <si>
    <t>Product name:</t>
  </si>
  <si>
    <t>Description:</t>
  </si>
  <si>
    <t>Lot/Batch No:</t>
  </si>
  <si>
    <t>Expiry date:</t>
  </si>
  <si>
    <t>Date</t>
  </si>
  <si>
    <t>PR numb.</t>
  </si>
  <si>
    <t>Received from issued to</t>
  </si>
  <si>
    <t>Quantity received</t>
  </si>
  <si>
    <t>Quantity issued</t>
  </si>
  <si>
    <t>Losses</t>
  </si>
  <si>
    <t>Adjustments</t>
  </si>
  <si>
    <t>Quantity on hand</t>
  </si>
  <si>
    <t>Remarks</t>
  </si>
  <si>
    <t>n. trans</t>
  </si>
  <si>
    <t>n.</t>
  </si>
  <si>
    <t>Name of Product</t>
  </si>
  <si>
    <t>Description</t>
  </si>
  <si>
    <t>No of Lot/Batch</t>
  </si>
  <si>
    <t>Date of expiry</t>
  </si>
  <si>
    <t>Received from</t>
  </si>
  <si>
    <t>issued to</t>
  </si>
  <si>
    <t>Quantity ordered</t>
  </si>
  <si>
    <t>IOM Amman</t>
  </si>
  <si>
    <t>RSTC</t>
  </si>
  <si>
    <t>no comment</t>
  </si>
  <si>
    <t>EL Khaldi Clinic</t>
  </si>
  <si>
    <t>5 destroyed</t>
  </si>
  <si>
    <t>3 stolen</t>
  </si>
  <si>
    <t>1 lost</t>
  </si>
  <si>
    <t>Name of Drug</t>
  </si>
  <si>
    <t>Number of lot/Batch</t>
  </si>
  <si>
    <t>Unit /Box</t>
  </si>
  <si>
    <t>Quantity (unit)</t>
  </si>
  <si>
    <t>Ivermed 6</t>
  </si>
  <si>
    <t xml:space="preserve">Ivermectin </t>
  </si>
  <si>
    <t>1/box</t>
  </si>
  <si>
    <t>Lukast</t>
  </si>
  <si>
    <t>Montelukast sodium</t>
  </si>
  <si>
    <t>30 tab</t>
  </si>
  <si>
    <t>Voldic</t>
  </si>
  <si>
    <t xml:space="preserve">Diclofenac Diethylamine </t>
  </si>
  <si>
    <t>30gm</t>
  </si>
  <si>
    <t>Jamieson B6</t>
  </si>
  <si>
    <t>B6</t>
  </si>
  <si>
    <t>100/bottle</t>
  </si>
  <si>
    <t>Amoclan Forte</t>
  </si>
  <si>
    <t>Amoxicillin, Clavulanic acid</t>
  </si>
  <si>
    <t>100 ml</t>
  </si>
  <si>
    <t>Atoxia</t>
  </si>
  <si>
    <t>Etoricoxib</t>
  </si>
  <si>
    <t>A568</t>
  </si>
  <si>
    <t>10 tab</t>
  </si>
  <si>
    <t>B742</t>
  </si>
  <si>
    <t>Nurona</t>
  </si>
  <si>
    <t>Gabapentin</t>
  </si>
  <si>
    <t>30 Cap</t>
  </si>
  <si>
    <t>Gazix</t>
  </si>
  <si>
    <t>Simethicone</t>
  </si>
  <si>
    <t>30 ml</t>
  </si>
  <si>
    <t>Cefutil</t>
  </si>
  <si>
    <t>Cefuroxime (Axetil)</t>
  </si>
  <si>
    <t>Glymet</t>
  </si>
  <si>
    <t>Metformin HCl</t>
  </si>
  <si>
    <t>Zocin</t>
  </si>
  <si>
    <t>Azithromicine</t>
  </si>
  <si>
    <t>6 cap</t>
  </si>
  <si>
    <t>Biopress</t>
  </si>
  <si>
    <t>Candesartan Cilexetil</t>
  </si>
  <si>
    <t>28 tab</t>
  </si>
  <si>
    <t>Simvatin</t>
  </si>
  <si>
    <t>Simvastatin</t>
  </si>
  <si>
    <t>Simvatin 40mg</t>
  </si>
  <si>
    <t>Debaday MR</t>
  </si>
  <si>
    <t>Gliclazide</t>
  </si>
  <si>
    <t>30tab</t>
  </si>
  <si>
    <t>Cipropharm</t>
  </si>
  <si>
    <t>Ciprofloxacin</t>
  </si>
  <si>
    <t>Plagin 75 mg</t>
  </si>
  <si>
    <t>Clopidogrel Bisulphate</t>
  </si>
  <si>
    <t>B144</t>
  </si>
  <si>
    <t>Clindasin 300mg</t>
  </si>
  <si>
    <t>Clindamycin HCl</t>
  </si>
  <si>
    <t>B905</t>
  </si>
  <si>
    <t>16 cap</t>
  </si>
  <si>
    <t>Diostar</t>
  </si>
  <si>
    <t>Valsartan</t>
  </si>
  <si>
    <t>Cefix 100 mg/5ml</t>
  </si>
  <si>
    <t>Cefixime</t>
  </si>
  <si>
    <t>Tidilor</t>
  </si>
  <si>
    <t>Loratadine</t>
  </si>
  <si>
    <t>Adol (Children's suspension)</t>
  </si>
  <si>
    <t>Paracetamol 250 mg/5 ml</t>
  </si>
  <si>
    <t>0024</t>
  </si>
  <si>
    <t>Erocin</t>
  </si>
  <si>
    <t>Sterile ophtalmic ointment</t>
  </si>
  <si>
    <t>192019</t>
  </si>
  <si>
    <t>5 gm</t>
  </si>
  <si>
    <t xml:space="preserve">Tobracin </t>
  </si>
  <si>
    <t>Tobramycin, Sterile ophtalmic ointment</t>
  </si>
  <si>
    <t>193041</t>
  </si>
  <si>
    <t>Capocard 50</t>
  </si>
  <si>
    <t>Captopril</t>
  </si>
  <si>
    <t>125N</t>
  </si>
  <si>
    <t>20 tab</t>
  </si>
  <si>
    <t>Prokinin</t>
  </si>
  <si>
    <t>Domperidone suspension</t>
  </si>
  <si>
    <t>4QJ082</t>
  </si>
  <si>
    <t>180 ml</t>
  </si>
  <si>
    <t>Movicol</t>
  </si>
  <si>
    <t>Effective relief from constipation</t>
  </si>
  <si>
    <t>194872</t>
  </si>
  <si>
    <t>20 sachets</t>
  </si>
  <si>
    <t>Amoclan Bid</t>
  </si>
  <si>
    <t>5127</t>
  </si>
  <si>
    <t>Cofex</t>
  </si>
  <si>
    <t>Cough syrup</t>
  </si>
  <si>
    <t>G76</t>
  </si>
  <si>
    <t>150 ml</t>
  </si>
  <si>
    <t>Purinol 100</t>
  </si>
  <si>
    <t>Allopurinol</t>
  </si>
  <si>
    <t>7658</t>
  </si>
  <si>
    <t>100 tab</t>
  </si>
  <si>
    <t>Ultramox Forte</t>
  </si>
  <si>
    <t>Amoxicillin (as trihydrate)</t>
  </si>
  <si>
    <t>4268</t>
  </si>
  <si>
    <t>20 cap</t>
  </si>
  <si>
    <t>4659</t>
  </si>
  <si>
    <t>Glorion 6mg</t>
  </si>
  <si>
    <t>Glimepiride</t>
  </si>
  <si>
    <t>4569</t>
  </si>
  <si>
    <t>Januvia 100 mg</t>
  </si>
  <si>
    <t>Sitagliptin phosphate</t>
  </si>
  <si>
    <t>A000654</t>
  </si>
  <si>
    <t>Glibil</t>
  </si>
  <si>
    <t>Glibenclamid</t>
  </si>
  <si>
    <t>7177</t>
  </si>
  <si>
    <t>Moxiclav 625 mg</t>
  </si>
  <si>
    <t>P7L007</t>
  </si>
  <si>
    <t>P7K023</t>
  </si>
  <si>
    <t>Rowatinex</t>
  </si>
  <si>
    <t>Capsules for renal disorders, infections of the uranary tract and urolithiasis</t>
  </si>
  <si>
    <t>3423870</t>
  </si>
  <si>
    <t>30 cap</t>
  </si>
  <si>
    <t>Philax</t>
  </si>
  <si>
    <t>Laxative drops</t>
  </si>
  <si>
    <t>L1652</t>
  </si>
  <si>
    <t>15 ml</t>
  </si>
  <si>
    <t>L1364</t>
  </si>
  <si>
    <t>Spasmopan</t>
  </si>
  <si>
    <t>Hyoscine Butylbromide</t>
  </si>
  <si>
    <t>346290</t>
  </si>
  <si>
    <t>Purinol 300</t>
  </si>
  <si>
    <t>Allopurinol USP</t>
  </si>
  <si>
    <t>7155</t>
  </si>
  <si>
    <t>Deflat</t>
  </si>
  <si>
    <t>Simethicone 120mg</t>
  </si>
  <si>
    <t>41054</t>
  </si>
  <si>
    <t>24 tab</t>
  </si>
  <si>
    <t>Disflatyl</t>
  </si>
  <si>
    <t>Drops for gas disconfort</t>
  </si>
  <si>
    <t>875600</t>
  </si>
  <si>
    <t>Riabal</t>
  </si>
  <si>
    <t>Syrop</t>
  </si>
  <si>
    <t>4592</t>
  </si>
  <si>
    <t>60ml</t>
  </si>
  <si>
    <t>Nidazole 250</t>
  </si>
  <si>
    <t>Metronidazole</t>
  </si>
  <si>
    <t>4130</t>
  </si>
  <si>
    <t xml:space="preserve">Coli-urinal </t>
  </si>
  <si>
    <t>effervescent granules</t>
  </si>
  <si>
    <t>749063</t>
  </si>
  <si>
    <t>60 gr</t>
  </si>
  <si>
    <t>Cloracef MR 500</t>
  </si>
  <si>
    <t>Cefaclor</t>
  </si>
  <si>
    <t>182 S</t>
  </si>
  <si>
    <t>Lexin 500</t>
  </si>
  <si>
    <t>Cephalexin (as monohydrate)</t>
  </si>
  <si>
    <t>130293</t>
  </si>
  <si>
    <t>Forticef 250</t>
  </si>
  <si>
    <t>Cefaclor monohydrate USP</t>
  </si>
  <si>
    <t>958</t>
  </si>
  <si>
    <t>15 cap</t>
  </si>
  <si>
    <t>Lipanthyl 200 M</t>
  </si>
  <si>
    <t>Fenofibrate micronised</t>
  </si>
  <si>
    <t>21257</t>
  </si>
  <si>
    <t>Amoclan Bid 400mg/5ml</t>
  </si>
  <si>
    <t>4491</t>
  </si>
  <si>
    <t>70 ml</t>
  </si>
  <si>
    <t>Amoclan Bid 600mg/42.9 mg/5ml</t>
  </si>
  <si>
    <t>4376</t>
  </si>
  <si>
    <t>75 ml</t>
  </si>
  <si>
    <t>4815</t>
  </si>
  <si>
    <t>Uniglit 15 mg</t>
  </si>
  <si>
    <t>Pioglitazone HCl</t>
  </si>
  <si>
    <t>B497</t>
  </si>
  <si>
    <t>Cofspan</t>
  </si>
  <si>
    <t>Cough relieving, mucolytic, spasmolytic</t>
  </si>
  <si>
    <t>5030</t>
  </si>
  <si>
    <t>Clopram</t>
  </si>
  <si>
    <t>Metoclopramide HCl</t>
  </si>
  <si>
    <t>346275</t>
  </si>
  <si>
    <t>Dricod</t>
  </si>
  <si>
    <t>Butamirate citrate</t>
  </si>
  <si>
    <t>L 1560</t>
  </si>
  <si>
    <t>200 ml</t>
  </si>
  <si>
    <t>Profilar</t>
  </si>
  <si>
    <t>Ketotifen 1mg/5ml</t>
  </si>
  <si>
    <t>B101</t>
  </si>
  <si>
    <t>120 ml</t>
  </si>
  <si>
    <t>Ca + Vit D</t>
  </si>
  <si>
    <t>Calcium + Vitamin D</t>
  </si>
  <si>
    <t>749871</t>
  </si>
  <si>
    <t>Valupak</t>
  </si>
  <si>
    <t>Multi vitamin and minerals</t>
  </si>
  <si>
    <t>11927</t>
  </si>
  <si>
    <t>Reparil Dragees</t>
  </si>
  <si>
    <t>an oedema-mobilising, anti- inflammatory</t>
  </si>
  <si>
    <t>B1301468</t>
  </si>
  <si>
    <t>40 Dragees</t>
  </si>
  <si>
    <t>Candizol oral gel</t>
  </si>
  <si>
    <t>Micanazole 2%</t>
  </si>
  <si>
    <t>B608</t>
  </si>
  <si>
    <t>40 gr</t>
  </si>
  <si>
    <t>Formit 500</t>
  </si>
  <si>
    <t>Metformin Hydrochloride</t>
  </si>
  <si>
    <t>188 S</t>
  </si>
  <si>
    <t>50 tab</t>
  </si>
  <si>
    <t>Azi-once</t>
  </si>
  <si>
    <t>Azithromycin / oral suspension</t>
  </si>
  <si>
    <t>RA 0148</t>
  </si>
  <si>
    <t>Nasivin 0.05%</t>
  </si>
  <si>
    <t>Decongestant / nasal Drops</t>
  </si>
  <si>
    <t>B248</t>
  </si>
  <si>
    <t>10 ml</t>
  </si>
  <si>
    <t>Adol 250 mg</t>
  </si>
  <si>
    <t>Paracetamol</t>
  </si>
  <si>
    <t>1749</t>
  </si>
  <si>
    <t>10 sup</t>
  </si>
  <si>
    <t>Adol 125 mg</t>
  </si>
  <si>
    <t>0229</t>
  </si>
  <si>
    <t>Moxal</t>
  </si>
  <si>
    <t>Antacid</t>
  </si>
  <si>
    <t>0021</t>
  </si>
  <si>
    <t>4931</t>
  </si>
  <si>
    <t>15 tab</t>
  </si>
  <si>
    <t>Decadron</t>
  </si>
  <si>
    <t>Dexamethasone - Elixir</t>
  </si>
  <si>
    <t>A506</t>
  </si>
  <si>
    <t>Diclofen 25 (children)</t>
  </si>
  <si>
    <t>Diclofenac Sodium 25 mg</t>
  </si>
  <si>
    <t>A365</t>
  </si>
  <si>
    <t>Glitra 2</t>
  </si>
  <si>
    <t>Glimepiride 2mg</t>
  </si>
  <si>
    <t>1303257</t>
  </si>
  <si>
    <t>Glitra 3</t>
  </si>
  <si>
    <t>Glimepiride 3mg</t>
  </si>
  <si>
    <t>1303260</t>
  </si>
  <si>
    <t>Myogesic</t>
  </si>
  <si>
    <t>orphenadrine citrate, paracetamol</t>
  </si>
  <si>
    <t>145 T</t>
  </si>
  <si>
    <t>Relaxon</t>
  </si>
  <si>
    <t>Chlorzoxazone 250mg, Paracetamol 300mg</t>
  </si>
  <si>
    <t>PL 0093</t>
  </si>
  <si>
    <t>Fenistil drops</t>
  </si>
  <si>
    <t xml:space="preserve">Dimethindene maleate, antipruritic, Antihistaminic, antiallergic </t>
  </si>
  <si>
    <t>N01850A</t>
  </si>
  <si>
    <t>20 ml</t>
  </si>
  <si>
    <t>Noracin 400</t>
  </si>
  <si>
    <t>Norfloxacin</t>
  </si>
  <si>
    <t>1212292</t>
  </si>
  <si>
    <t>14 tab</t>
  </si>
  <si>
    <t>9346</t>
  </si>
  <si>
    <t>20tab</t>
  </si>
  <si>
    <t>Uniglit 30 mg</t>
  </si>
  <si>
    <t>B498</t>
  </si>
  <si>
    <t>Hydrosone</t>
  </si>
  <si>
    <t>Hydrocortisone USP 20 mg</t>
  </si>
  <si>
    <t>2150</t>
  </si>
  <si>
    <t>Ruxid 300</t>
  </si>
  <si>
    <t>Roxithromycin 300 mg</t>
  </si>
  <si>
    <t>9874</t>
  </si>
  <si>
    <t>7 tab</t>
  </si>
  <si>
    <t>Glitra 4</t>
  </si>
  <si>
    <t>Glimepiride 4 mg</t>
  </si>
  <si>
    <t>120692</t>
  </si>
  <si>
    <t>Cephadar 250 Forte</t>
  </si>
  <si>
    <t>Cephalexin</t>
  </si>
  <si>
    <t>006 T</t>
  </si>
  <si>
    <t xml:space="preserve">Diaphage 1gm </t>
  </si>
  <si>
    <t>B078</t>
  </si>
  <si>
    <t>Cefix</t>
  </si>
  <si>
    <t>Cefixime 200 mg</t>
  </si>
  <si>
    <t>63359</t>
  </si>
  <si>
    <t>8 cap</t>
  </si>
  <si>
    <t>Flamex 200</t>
  </si>
  <si>
    <t>Celecoxib 200 mg</t>
  </si>
  <si>
    <t>8413381</t>
  </si>
  <si>
    <t>10 cap</t>
  </si>
  <si>
    <t>8413162</t>
  </si>
  <si>
    <t>Flamex 400</t>
  </si>
  <si>
    <t>Celecoxib 400 mg</t>
  </si>
  <si>
    <t>8513161</t>
  </si>
  <si>
    <t>10 gelules</t>
  </si>
  <si>
    <t>Vivace 2.5 mg</t>
  </si>
  <si>
    <t>Ramipril</t>
  </si>
  <si>
    <t>439512</t>
  </si>
  <si>
    <t>Moven 15 mg</t>
  </si>
  <si>
    <t>Meloxicam</t>
  </si>
  <si>
    <t>3130802</t>
  </si>
  <si>
    <t>Histazin</t>
  </si>
  <si>
    <t>Promethazine, relieve signs and symptoms of allergic conditions</t>
  </si>
  <si>
    <t>A367</t>
  </si>
  <si>
    <t>Neurovitan</t>
  </si>
  <si>
    <t>Octotiamine, Pyridoxine hydrocloride,Riboflavine cyanocobolamine</t>
  </si>
  <si>
    <t>6401</t>
  </si>
  <si>
    <t xml:space="preserve">Moven 7.5 mg </t>
  </si>
  <si>
    <t>354028</t>
  </si>
  <si>
    <t>Buscopan 10mg</t>
  </si>
  <si>
    <t>Hyoscine- N - Butylbiomide</t>
  </si>
  <si>
    <t>318212</t>
  </si>
  <si>
    <t>Flucover 150 mg</t>
  </si>
  <si>
    <t>Antimycotic</t>
  </si>
  <si>
    <t>3057</t>
  </si>
  <si>
    <t>1 tab</t>
  </si>
  <si>
    <t>Tidilor 10 mg</t>
  </si>
  <si>
    <t>1357</t>
  </si>
  <si>
    <t>Linopril 5mg</t>
  </si>
  <si>
    <t>Lisinopril</t>
  </si>
  <si>
    <t>12648</t>
  </si>
  <si>
    <t>Diclogesic 100</t>
  </si>
  <si>
    <t xml:space="preserve">Diclofenac Sodium </t>
  </si>
  <si>
    <t>337 S</t>
  </si>
  <si>
    <t>5 sup</t>
  </si>
  <si>
    <t>Diclogesic 101</t>
  </si>
  <si>
    <t>001 T</t>
  </si>
  <si>
    <t>Diclogesic 102</t>
  </si>
  <si>
    <t>564T</t>
  </si>
  <si>
    <t>Dulcolax 5 mg</t>
  </si>
  <si>
    <t>Bisacodyl</t>
  </si>
  <si>
    <t>318800</t>
  </si>
  <si>
    <t>Snip for cold</t>
  </si>
  <si>
    <t>Paracetamol, Chlorpheniramine maleate</t>
  </si>
  <si>
    <t>E7E042</t>
  </si>
  <si>
    <t>Periactin 4 mg</t>
  </si>
  <si>
    <t>Cyproheptadine HCl</t>
  </si>
  <si>
    <t>A189</t>
  </si>
  <si>
    <t>Unifed</t>
  </si>
  <si>
    <t>Clears blocked and runny noses</t>
  </si>
  <si>
    <t>B852</t>
  </si>
  <si>
    <t>domperidone 10 mg</t>
  </si>
  <si>
    <t>35A127</t>
  </si>
  <si>
    <t>Clarix</t>
  </si>
  <si>
    <t>Clarithromycin</t>
  </si>
  <si>
    <t>13366</t>
  </si>
  <si>
    <t>Vermox</t>
  </si>
  <si>
    <t>mebendazol 100 mg</t>
  </si>
  <si>
    <t>13CQ137</t>
  </si>
  <si>
    <t>6 tab</t>
  </si>
  <si>
    <t>Dexamed 0.5 mg</t>
  </si>
  <si>
    <t xml:space="preserve">Dexamethasone </t>
  </si>
  <si>
    <t>E7G015</t>
  </si>
  <si>
    <t>Revanin</t>
  </si>
  <si>
    <t>Paracetamol, analgesic, antipyretic</t>
  </si>
  <si>
    <t>356273</t>
  </si>
  <si>
    <t>Fenamic 500 mg</t>
  </si>
  <si>
    <t>mefenamic acid</t>
  </si>
  <si>
    <t>13522</t>
  </si>
  <si>
    <t>Rifaynt 300 mg</t>
  </si>
  <si>
    <t>Rifampicin</t>
  </si>
  <si>
    <t>E7H006</t>
  </si>
  <si>
    <t>Mebo</t>
  </si>
  <si>
    <t>herbal and natural ointment, beta-Sitosterol</t>
  </si>
  <si>
    <t>0101</t>
  </si>
  <si>
    <t>15 gm</t>
  </si>
  <si>
    <t>Ospexin 125mg/5ml</t>
  </si>
  <si>
    <t xml:space="preserve">cefalexin 125 mg/5ml </t>
  </si>
  <si>
    <t>DJ 3265</t>
  </si>
  <si>
    <t xml:space="preserve">100 ml </t>
  </si>
  <si>
    <t>Balkatrin</t>
  </si>
  <si>
    <t>co-trimoxazole</t>
  </si>
  <si>
    <t>456007</t>
  </si>
  <si>
    <t>Balkatrin forte</t>
  </si>
  <si>
    <t>256256</t>
  </si>
  <si>
    <t>Lioresal 10 mg</t>
  </si>
  <si>
    <t>baclofen - antispastic with spinal site of attack</t>
  </si>
  <si>
    <t>T 7108</t>
  </si>
  <si>
    <t>Orotix 120 mg</t>
  </si>
  <si>
    <t>13163</t>
  </si>
  <si>
    <t>13417</t>
  </si>
  <si>
    <t>7tab</t>
  </si>
  <si>
    <t>0139</t>
  </si>
  <si>
    <t>Vominore</t>
  </si>
  <si>
    <t>meclozine hydrochloride, Pyridoxine hydrochloride</t>
  </si>
  <si>
    <t>1312311</t>
  </si>
  <si>
    <t>Nidazole 200</t>
  </si>
  <si>
    <t>metronidazole (as benzonate)</t>
  </si>
  <si>
    <t>3129</t>
  </si>
  <si>
    <t>Orfarin 5 mg</t>
  </si>
  <si>
    <t>Warfarin. Natr, 5 mg</t>
  </si>
  <si>
    <t>1572936</t>
  </si>
  <si>
    <t>Nidazole 500</t>
  </si>
  <si>
    <t>metronidazole</t>
  </si>
  <si>
    <t>7042</t>
  </si>
  <si>
    <t>Claridar 250</t>
  </si>
  <si>
    <t>586 R</t>
  </si>
  <si>
    <t>Moxilen Forte 250mg/5ml</t>
  </si>
  <si>
    <t>Amoxicillin</t>
  </si>
  <si>
    <t>P7H007</t>
  </si>
  <si>
    <t>Losart</t>
  </si>
  <si>
    <t>Liosartan Potassium 50mg</t>
  </si>
  <si>
    <t>D84</t>
  </si>
  <si>
    <t>Zega 150 mg</t>
  </si>
  <si>
    <t>Pregabalin</t>
  </si>
  <si>
    <t>13427</t>
  </si>
  <si>
    <t>Vastor 20 mg</t>
  </si>
  <si>
    <t>Atorvastatin</t>
  </si>
  <si>
    <t>6340</t>
  </si>
  <si>
    <t>Zafibral 200 mg</t>
  </si>
  <si>
    <t>Bezafibrate</t>
  </si>
  <si>
    <t>E7M003</t>
  </si>
  <si>
    <t>Penamox 250 mg</t>
  </si>
  <si>
    <t>5261</t>
  </si>
  <si>
    <t>Glimeryl 1 mg</t>
  </si>
  <si>
    <t>A379</t>
  </si>
  <si>
    <t>Klarilide 250 mg</t>
  </si>
  <si>
    <t>clarithromycin</t>
  </si>
  <si>
    <t>B242</t>
  </si>
  <si>
    <t>Diclofenac sodium</t>
  </si>
  <si>
    <t>564 T</t>
  </si>
  <si>
    <t>Zocin 200mg/5ml</t>
  </si>
  <si>
    <t>Azithromycin (as dihydrate)</t>
  </si>
  <si>
    <t>355008/010</t>
  </si>
  <si>
    <t>Zocin 300mg/7.5ml</t>
  </si>
  <si>
    <t>355012</t>
  </si>
  <si>
    <t>22.5 ml</t>
  </si>
  <si>
    <t>245116</t>
  </si>
  <si>
    <t>Ambolar</t>
  </si>
  <si>
    <t>Syrup</t>
  </si>
  <si>
    <t>412 T</t>
  </si>
  <si>
    <t>Lansazol</t>
  </si>
  <si>
    <t>Lansoprazote</t>
  </si>
  <si>
    <t>32028</t>
  </si>
  <si>
    <t>14 cap</t>
  </si>
  <si>
    <t>Gazix 125 mg</t>
  </si>
  <si>
    <t>13649</t>
  </si>
  <si>
    <t>Nadine 150 mg</t>
  </si>
  <si>
    <t>Ranitidine</t>
  </si>
  <si>
    <t>13420</t>
  </si>
  <si>
    <t>Alendomax</t>
  </si>
  <si>
    <t>Alendronate Sodium</t>
  </si>
  <si>
    <t>2713336</t>
  </si>
  <si>
    <t>4 caplets</t>
  </si>
  <si>
    <t>0031</t>
  </si>
  <si>
    <t>Tegretol CR 200</t>
  </si>
  <si>
    <t>carbamazepin</t>
  </si>
  <si>
    <t>T1530</t>
  </si>
  <si>
    <t>Levar</t>
  </si>
  <si>
    <t>levocetirizine</t>
  </si>
  <si>
    <t>13016</t>
  </si>
  <si>
    <t>Butalin 4 mg</t>
  </si>
  <si>
    <t>Bronchodilator</t>
  </si>
  <si>
    <t>B0003</t>
  </si>
  <si>
    <t>Alfacort - cream</t>
  </si>
  <si>
    <t>B0033</t>
  </si>
  <si>
    <t>15 gr</t>
  </si>
  <si>
    <t>B421</t>
  </si>
  <si>
    <t>Riabal 30</t>
  </si>
  <si>
    <t>prifinium bromide</t>
  </si>
  <si>
    <t>257065</t>
  </si>
  <si>
    <t>Allerfin</t>
  </si>
  <si>
    <t>chlorpheniramine maleate</t>
  </si>
  <si>
    <t>356263</t>
  </si>
  <si>
    <t>Hyposec</t>
  </si>
  <si>
    <t>omeprazole 20 mg</t>
  </si>
  <si>
    <t>E41</t>
  </si>
  <si>
    <t>Bactazon - ointment</t>
  </si>
  <si>
    <t>nitrofurazone</t>
  </si>
  <si>
    <t>130327</t>
  </si>
  <si>
    <t>30 gm</t>
  </si>
  <si>
    <t>Revanin (for children)</t>
  </si>
  <si>
    <t>245106</t>
  </si>
  <si>
    <t>Lowvasc 5mg</t>
  </si>
  <si>
    <t>amlodipine</t>
  </si>
  <si>
    <t>3130505</t>
  </si>
  <si>
    <t>Biscor 5mg</t>
  </si>
  <si>
    <t>Bisoprolol</t>
  </si>
  <si>
    <t>13462</t>
  </si>
  <si>
    <t>Ibugesic 200</t>
  </si>
  <si>
    <t>ibuprofen</t>
  </si>
  <si>
    <t>901N</t>
  </si>
  <si>
    <t>Zinnat 125 mg/ 5ml</t>
  </si>
  <si>
    <t>C615760</t>
  </si>
  <si>
    <t>50 ml</t>
  </si>
  <si>
    <t>Zinnat 250 mg/ 5ml</t>
  </si>
  <si>
    <t>C627208</t>
  </si>
  <si>
    <t>Amoclan Bid 400 mg/5ml</t>
  </si>
  <si>
    <t>Amoxicillin (as trihydrate) USP 400 mg</t>
  </si>
  <si>
    <t>4985</t>
  </si>
  <si>
    <t>Corotrope 5</t>
  </si>
  <si>
    <t>Prednisolone</t>
  </si>
  <si>
    <t>56127</t>
  </si>
  <si>
    <t>346126</t>
  </si>
  <si>
    <t>Balkaprofen</t>
  </si>
  <si>
    <t>345110</t>
  </si>
  <si>
    <t>Voldic S.R. 100 mg</t>
  </si>
  <si>
    <t>Diclofenac Sodium</t>
  </si>
  <si>
    <t>13564</t>
  </si>
  <si>
    <t>Furolin 100 mg</t>
  </si>
  <si>
    <t>Nitrofurantoin</t>
  </si>
  <si>
    <t>1309372</t>
  </si>
  <si>
    <t>Dentagyl</t>
  </si>
  <si>
    <t>Metronidazole, spiramycin</t>
  </si>
  <si>
    <t>357095</t>
  </si>
  <si>
    <t>Voldic 12.5 mg</t>
  </si>
  <si>
    <t>2425</t>
  </si>
  <si>
    <t>12 Supp</t>
  </si>
  <si>
    <t>Dermofucin 2%</t>
  </si>
  <si>
    <t>Fusidic Acid</t>
  </si>
  <si>
    <t>398181</t>
  </si>
  <si>
    <t>15 mg</t>
  </si>
  <si>
    <t>Ciproflacin 750</t>
  </si>
  <si>
    <t>Ciprofloxacin HCl</t>
  </si>
  <si>
    <t>B56</t>
  </si>
  <si>
    <t>Medomycin 100 mg</t>
  </si>
  <si>
    <t>Doxycycline</t>
  </si>
  <si>
    <t>A7G101</t>
  </si>
  <si>
    <t>Ultracillin Forte</t>
  </si>
  <si>
    <t>Ampicillin (Anhydrous)</t>
  </si>
  <si>
    <t>4210</t>
  </si>
  <si>
    <t>Contraflu C</t>
  </si>
  <si>
    <t>Syrup C</t>
  </si>
  <si>
    <t>3191</t>
  </si>
  <si>
    <t>Contraflu C drops</t>
  </si>
  <si>
    <t>Drops alcohol free</t>
  </si>
  <si>
    <t>3190</t>
  </si>
  <si>
    <t>Profenid 100mg</t>
  </si>
  <si>
    <t>Ketoprofene, oral use</t>
  </si>
  <si>
    <t>274</t>
  </si>
  <si>
    <t>Megamox 156 mg</t>
  </si>
  <si>
    <t>Amoxycillin, Clavulanate Potassium</t>
  </si>
  <si>
    <t>135365</t>
  </si>
  <si>
    <t>Brufen 400</t>
  </si>
  <si>
    <t>Ibuprofen B.P.</t>
  </si>
  <si>
    <t>314578D</t>
  </si>
  <si>
    <t>ketotifen 1mg</t>
  </si>
  <si>
    <t>B237</t>
  </si>
  <si>
    <t>Nadine</t>
  </si>
  <si>
    <t>Ranitidine 75 mg</t>
  </si>
  <si>
    <t>13419</t>
  </si>
  <si>
    <t>Lansomid 30</t>
  </si>
  <si>
    <t>Lansoprazole</t>
  </si>
  <si>
    <t>130914</t>
  </si>
  <si>
    <t>Low-lip</t>
  </si>
  <si>
    <t>Gemfibrozile 600 mg</t>
  </si>
  <si>
    <t>A913</t>
  </si>
  <si>
    <t>Vit B6 10mg</t>
  </si>
  <si>
    <t>L11886</t>
  </si>
  <si>
    <t>60 tab</t>
  </si>
  <si>
    <t>Peptifam 40mg</t>
  </si>
  <si>
    <t>Famotidine</t>
  </si>
  <si>
    <t>B617</t>
  </si>
  <si>
    <t>Butalin 2 mg</t>
  </si>
  <si>
    <t>Salbutanol-Bronchodilator</t>
  </si>
  <si>
    <t>0004</t>
  </si>
  <si>
    <t>Theolin SR 300 mg</t>
  </si>
  <si>
    <t>Theophylline Anhydrous</t>
  </si>
  <si>
    <t>Rupan 400</t>
  </si>
  <si>
    <t>Ibuprofen 400 mg</t>
  </si>
  <si>
    <t>A7M117</t>
  </si>
  <si>
    <t xml:space="preserve">Nidazole 125 </t>
  </si>
  <si>
    <t>3333</t>
  </si>
  <si>
    <t>Modrex 25 mg</t>
  </si>
  <si>
    <t>Hydrochlorothiazide</t>
  </si>
  <si>
    <t>B805</t>
  </si>
  <si>
    <t>Num</t>
  </si>
  <si>
    <t>Locations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</si>
  <si>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</si>
  <si>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</si>
  <si>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</si>
  <si>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</si>
  <si>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</si>
  <si>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</si>
  <si>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</si>
  <si>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</si>
  <si>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</si>
  <si>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</si>
  <si>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</si>
  <si>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</si>
  <si>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</si>
  <si>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</si>
  <si>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</si>
  <si>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</si>
  <si>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 xml:space="preserve">Quantity received </t>
  </si>
  <si>
    <t xml:space="preserve">Losses </t>
  </si>
  <si>
    <t xml:space="preserve">Adjustments </t>
  </si>
  <si>
    <t xml:space="preserve">Quantity on hand </t>
  </si>
  <si>
    <t>A l'activation de la feuille, le TCD est automatiquement mis à jour</t>
  </si>
  <si>
    <t>j'ai modifié la formule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</si>
</sst>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(* #,##0.00_);_(* \(#,##0.00\);_(* &quot;-&quot;??_);_(@_)"/>
    <numFmt numFmtId="165" formatCode="[$-409]d\-mmm\-yy;@"/>
  </numFmts>
  <fonts count="4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0"/>
      <name val="Arial"/>
      <family val="2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5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3">
    <xf numFmtId="0" fontId="0" fillId="0" borderId="0"/>
    <xf numFmtId="164" fontId="2" fillId="0" borderId="0" applyFont="0" applyFill="0" applyBorder="0" applyAlignment="0" applyProtection="0"/>
    <xf numFmtId="0" fontId="2" fillId="0" borderId="0"/>
  </cellStyleXfs>
  <cellXfs count="51">
    <xf numFmtId="0" fontId="0" fillId="0" borderId="0" xfId="0"/>
    <xf numFmtId="0" fontId="0" fillId="0" borderId="0" xfId="0" applyAlignment="1"/>
    <xf numFmtId="0" fontId="0" fillId="0" borderId="0" xfId="0" applyNumberFormat="1" applyAlignment="1"/>
    <xf numFmtId="0" fontId="0" fillId="0" borderId="0" xfId="0" applyAlignment="1">
      <alignment horizontal="right"/>
    </xf>
    <xf numFmtId="165" fontId="0" fillId="0" borderId="0" xfId="0" applyNumberFormat="1" applyAlignment="1"/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7" xfId="0" applyBorder="1" applyAlignment="1">
      <alignment wrapText="1"/>
    </xf>
    <xf numFmtId="0" fontId="0" fillId="0" borderId="8" xfId="0" applyBorder="1" applyAlignment="1">
      <alignment wrapText="1"/>
    </xf>
    <xf numFmtId="0" fontId="0" fillId="0" borderId="9" xfId="0" applyBorder="1" applyAlignment="1">
      <alignment wrapText="1"/>
    </xf>
    <xf numFmtId="0" fontId="0" fillId="0" borderId="0" xfId="0" applyAlignment="1">
      <alignment wrapText="1"/>
    </xf>
    <xf numFmtId="0" fontId="0" fillId="0" borderId="10" xfId="0" applyBorder="1" applyAlignment="1">
      <alignment wrapText="1"/>
    </xf>
    <xf numFmtId="0" fontId="0" fillId="0" borderId="11" xfId="0" applyBorder="1" applyAlignment="1">
      <alignment wrapText="1"/>
    </xf>
    <xf numFmtId="0" fontId="0" fillId="0" borderId="12" xfId="0" applyBorder="1" applyAlignment="1">
      <alignment wrapText="1"/>
    </xf>
    <xf numFmtId="0" fontId="0" fillId="0" borderId="13" xfId="0" applyBorder="1" applyAlignment="1">
      <alignment wrapText="1"/>
    </xf>
    <xf numFmtId="0" fontId="0" fillId="0" borderId="14" xfId="0" applyBorder="1" applyAlignment="1">
      <alignment wrapText="1"/>
    </xf>
    <xf numFmtId="0" fontId="0" fillId="0" borderId="15" xfId="0" applyBorder="1" applyAlignment="1">
      <alignment wrapText="1"/>
    </xf>
    <xf numFmtId="0" fontId="0" fillId="0" borderId="16" xfId="0" applyBorder="1"/>
    <xf numFmtId="0" fontId="0" fillId="0" borderId="0" xfId="0" applyFont="1" applyBorder="1" applyAlignment="1">
      <alignment vertical="center"/>
    </xf>
    <xf numFmtId="0" fontId="0" fillId="0" borderId="0" xfId="0" applyFont="1" applyBorder="1" applyAlignment="1"/>
    <xf numFmtId="49" fontId="0" fillId="0" borderId="0" xfId="0" applyNumberFormat="1" applyFont="1" applyBorder="1" applyAlignment="1">
      <alignment vertical="center"/>
    </xf>
    <xf numFmtId="17" fontId="0" fillId="0" borderId="0" xfId="0" applyNumberFormat="1" applyFont="1" applyBorder="1" applyAlignment="1">
      <alignment vertical="center"/>
    </xf>
    <xf numFmtId="0" fontId="0" fillId="0" borderId="0" xfId="0" applyFont="1" applyAlignment="1">
      <alignment vertical="center"/>
    </xf>
    <xf numFmtId="14" fontId="0" fillId="0" borderId="0" xfId="0" applyNumberFormat="1" applyFont="1" applyAlignment="1">
      <alignment vertical="center"/>
    </xf>
    <xf numFmtId="0" fontId="0" fillId="0" borderId="0" xfId="0" applyNumberFormat="1" applyBorder="1" applyAlignment="1"/>
    <xf numFmtId="0" fontId="0" fillId="0" borderId="0" xfId="0" applyBorder="1" applyAlignment="1"/>
    <xf numFmtId="165" fontId="0" fillId="0" borderId="0" xfId="0" applyNumberFormat="1" applyBorder="1" applyAlignment="1"/>
    <xf numFmtId="14" fontId="0" fillId="0" borderId="0" xfId="0" applyNumberFormat="1" applyBorder="1" applyAlignment="1"/>
    <xf numFmtId="0" fontId="0" fillId="0" borderId="16" xfId="0" pivotButton="1" applyBorder="1"/>
    <xf numFmtId="0" fontId="0" fillId="0" borderId="17" xfId="0" pivotButton="1" applyBorder="1"/>
    <xf numFmtId="0" fontId="0" fillId="0" borderId="18" xfId="0" applyBorder="1"/>
    <xf numFmtId="0" fontId="0" fillId="0" borderId="19" xfId="0" applyBorder="1"/>
    <xf numFmtId="14" fontId="0" fillId="0" borderId="16" xfId="0" applyNumberFormat="1" applyBorder="1"/>
    <xf numFmtId="3" fontId="0" fillId="0" borderId="16" xfId="0" applyNumberFormat="1" applyBorder="1"/>
    <xf numFmtId="3" fontId="0" fillId="0" borderId="18" xfId="0" applyNumberFormat="1" applyBorder="1"/>
    <xf numFmtId="3" fontId="0" fillId="0" borderId="19" xfId="0" applyNumberFormat="1" applyBorder="1"/>
    <xf numFmtId="14" fontId="0" fillId="0" borderId="20" xfId="0" applyNumberFormat="1" applyBorder="1"/>
    <xf numFmtId="3" fontId="0" fillId="0" borderId="20" xfId="0" applyNumberFormat="1" applyBorder="1"/>
    <xf numFmtId="3" fontId="0" fillId="0" borderId="21" xfId="0" applyNumberFormat="1" applyBorder="1"/>
    <xf numFmtId="3" fontId="0" fillId="0" borderId="22" xfId="0" applyNumberFormat="1" applyBorder="1"/>
    <xf numFmtId="0" fontId="0" fillId="0" borderId="23" xfId="0" pivotButton="1" applyBorder="1"/>
    <xf numFmtId="0" fontId="0" fillId="0" borderId="23" xfId="0" applyBorder="1" applyAlignment="1">
      <alignment horizontal="left"/>
    </xf>
    <xf numFmtId="0" fontId="0" fillId="0" borderId="20" xfId="0" applyBorder="1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3" fillId="0" borderId="0" xfId="0" applyFont="1"/>
    <xf numFmtId="0" fontId="3" fillId="0" borderId="0" xfId="0" applyFont="1" applyAlignment="1"/>
  </cellXfs>
  <cellStyles count="3">
    <cellStyle name="Comma 2" xfId="1"/>
    <cellStyle name="Normal" xfId="0" builtinId="0"/>
    <cellStyle name="Normal 2" xfId="2"/>
  </cellStyles>
  <dxfs count="33">
    <dxf>
      <numFmt numFmtId="0" formatCode="General"/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2" formatCode="mmm\-yy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center" textRotation="0" wrapText="0" indent="0" justifyLastLine="0" shrinkToFit="0" readingOrder="0"/>
    </dxf>
    <dxf>
      <alignment horizontal="general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center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numFmt numFmtId="165" formatCode="[$-409]d\-mmm\-yy;@"/>
      <alignment horizontal="general" vertical="bottom" textRotation="0" wrapText="0" indent="0" justifyLastLine="0" shrinkToFit="0" readingOrder="0"/>
    </dxf>
    <dxf>
      <numFmt numFmtId="165" formatCode="[$-409]d\-mmm\-yy;@"/>
      <alignment horizontal="general" vertical="bottom" textRotation="0" wrapText="0" indent="0" justifyLastLine="0" shrinkToFit="0" readingOrder="0"/>
    </dxf>
    <dxf>
      <numFmt numFmtId="165" formatCode="[$-409]d\-mmm\-yy;@"/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numFmt numFmtId="19" formatCode="dd/mm/yyyy"/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95250</xdr:colOff>
      <xdr:row>20</xdr:row>
      <xdr:rowOff>38100</xdr:rowOff>
    </xdr:from>
    <xdr:to>
      <xdr:col>15</xdr:col>
      <xdr:colOff>57150</xdr:colOff>
      <xdr:row>24</xdr:row>
      <xdr:rowOff>133350</xdr:rowOff>
    </xdr:to>
    <xdr:sp macro="" textlink="">
      <xdr:nvSpPr>
        <xdr:cNvPr id="2" name="ZoneTexte 1"/>
        <xdr:cNvSpPr txBox="1"/>
      </xdr:nvSpPr>
      <xdr:spPr>
        <a:xfrm>
          <a:off x="9182100" y="4333875"/>
          <a:ext cx="2266950" cy="8572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Option Explicit</a:t>
          </a:r>
        </a:p>
        <a:p>
          <a:r>
            <a:rPr lang="fr-FR" sz="1100"/>
            <a:t>Private Sub Worksheet_Activate()</a:t>
          </a:r>
        </a:p>
        <a:p>
          <a:r>
            <a:rPr lang="fr-FR" sz="1100"/>
            <a:t>    ActiveWorkbook.RefreshAll</a:t>
          </a:r>
        </a:p>
        <a:p>
          <a:r>
            <a:rPr lang="fr-FR" sz="1100"/>
            <a:t>End Sub</a:t>
          </a:r>
        </a:p>
        <a:p>
          <a:endParaRPr lang="fr-FR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p" refreshedDate="41806.500066898145" createdVersion="4" refreshedVersion="4" minRefreshableVersion="3" recordCount="5">
  <cacheSource type="worksheet">
    <worksheetSource name="tbltransactions"/>
  </cacheSource>
  <cacheFields count="16">
    <cacheField name="n. trans" numFmtId="0">
      <sharedItems containsSemiMixedTypes="0" containsString="0" containsNumber="1" containsInteger="1" minValue="1" maxValue="5"/>
    </cacheField>
    <cacheField name="Date" numFmtId="14">
      <sharedItems containsSemiMixedTypes="0" containsNonDate="0" containsDate="1" containsString="0" minDate="2014-01-04T00:00:00" maxDate="2014-11-07T00:00:00" count="6">
        <d v="2014-01-04T00:00:00"/>
        <d v="2014-05-05T00:00:00"/>
        <d v="2014-01-06T00:00:00"/>
        <d v="2014-10-06T00:00:00"/>
        <d v="2014-11-06T00:00:00"/>
        <d v="2014-06-16T00:00:00" u="1"/>
      </sharedItems>
    </cacheField>
    <cacheField name="PR numb." numFmtId="0">
      <sharedItems containsSemiMixedTypes="0" containsString="0" containsNumber="1" containsInteger="1" minValue="123" maxValue="7890" count="5">
        <n v="1234"/>
        <n v="4567"/>
        <n v="7890"/>
        <n v="123"/>
        <n v="3456"/>
      </sharedItems>
    </cacheField>
    <cacheField name="n." numFmtId="0">
      <sharedItems containsSemiMixedTypes="0" containsString="0" containsNumber="1" containsInteger="1" minValue="5" maxValue="14" count="3">
        <n v="5"/>
        <n v="14"/>
        <n v="8" u="1"/>
      </sharedItems>
    </cacheField>
    <cacheField name="Name of Product" numFmtId="0">
      <sharedItems/>
    </cacheField>
    <cacheField name="Description" numFmtId="0">
      <sharedItems/>
    </cacheField>
    <cacheField name="No of Lot/Batch" numFmtId="0">
      <sharedItems containsSemiMixedTypes="0" containsString="0" containsNumber="1" containsInteger="1" minValue="13360" maxValue="3130605"/>
    </cacheField>
    <cacheField name="Date of expiry" numFmtId="165">
      <sharedItems containsSemiMixedTypes="0" containsNonDate="0" containsDate="1" containsString="0" minDate="2015-06-01T00:00:00" maxDate="2016-06-02T00:00:00"/>
    </cacheField>
    <cacheField name="Received from" numFmtId="165">
      <sharedItems/>
    </cacheField>
    <cacheField name="issued to" numFmtId="165">
      <sharedItems/>
    </cacheField>
    <cacheField name="Quantity ordered" numFmtId="0">
      <sharedItems containsSemiMixedTypes="0" containsString="0" containsNumber="1" containsInteger="1" minValue="10" maxValue="30"/>
    </cacheField>
    <cacheField name="Quantity received" numFmtId="0">
      <sharedItems containsSemiMixedTypes="0" containsString="0" containsNumber="1" containsInteger="1" minValue="9" maxValue="25"/>
    </cacheField>
    <cacheField name="Losses" numFmtId="0">
      <sharedItems containsSemiMixedTypes="0" containsString="0" containsNumber="1" containsInteger="1" minValue="-5" maxValue="0"/>
    </cacheField>
    <cacheField name="Adjustments" numFmtId="0">
      <sharedItems containsNonDate="0" containsString="0" containsBlank="1"/>
    </cacheField>
    <cacheField name="Quantity on hand" numFmtId="0">
      <sharedItems containsSemiMixedTypes="0" containsString="0" containsNumber="1" containsInteger="1" minValue="1" maxValue="10"/>
    </cacheField>
    <cacheField name="Remarks" numFmtId="0">
      <sharedItems containsBlank="1" count="5">
        <s v="no comment"/>
        <s v="5 destroyed"/>
        <s v="3 stolen"/>
        <s v="1 lost"/>
        <m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">
  <r>
    <n v="1"/>
    <x v="0"/>
    <x v="0"/>
    <x v="0"/>
    <s v="Lukast"/>
    <s v="Montelukast sodium"/>
    <n v="13360"/>
    <d v="2015-06-01T00:00:00"/>
    <s v="IOM Amman"/>
    <s v="RSTC"/>
    <n v="20"/>
    <n v="20"/>
    <n v="0"/>
    <m/>
    <n v="5"/>
    <x v="0"/>
  </r>
  <r>
    <n v="2"/>
    <x v="1"/>
    <x v="1"/>
    <x v="1"/>
    <s v="Zocin"/>
    <s v="Azithromicine"/>
    <n v="3130605"/>
    <d v="2016-06-01T00:00:00"/>
    <s v="IOM Amman"/>
    <s v="EL Khaldi Clinic"/>
    <n v="30"/>
    <n v="25"/>
    <n v="-5"/>
    <m/>
    <n v="7"/>
    <x v="1"/>
  </r>
  <r>
    <n v="3"/>
    <x v="2"/>
    <x v="2"/>
    <x v="0"/>
    <s v="Lukast"/>
    <s v="Montelukast sodium"/>
    <n v="13360"/>
    <d v="2015-06-01T00:00:00"/>
    <s v="IOM Amman"/>
    <s v="RSTC"/>
    <n v="15"/>
    <n v="12"/>
    <n v="-3"/>
    <m/>
    <n v="10"/>
    <x v="2"/>
  </r>
  <r>
    <n v="4"/>
    <x v="3"/>
    <x v="3"/>
    <x v="1"/>
    <s v="Zocin"/>
    <s v="Azithromicine"/>
    <n v="3130605"/>
    <d v="2016-06-01T00:00:00"/>
    <s v="IOM Amman"/>
    <s v="EL Khaldi Clinic"/>
    <n v="25"/>
    <n v="25"/>
    <n v="0"/>
    <m/>
    <n v="3"/>
    <x v="0"/>
  </r>
  <r>
    <n v="5"/>
    <x v="4"/>
    <x v="4"/>
    <x v="0"/>
    <s v="Lukast"/>
    <s v="Montelukast sodium"/>
    <n v="13360"/>
    <d v="2015-06-01T00:00:00"/>
    <s v="IOM Amman"/>
    <s v="EL Khaldi Clinic"/>
    <n v="10"/>
    <n v="9"/>
    <n v="-1"/>
    <m/>
    <n v="1"/>
    <x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24" applyNumberFormats="0" applyBorderFormats="0" applyFontFormats="0" applyPatternFormats="0" applyAlignmentFormats="0" applyWidthHeightFormats="1" dataCaption="Valeurs" updatedVersion="4" minRefreshableVersion="3" showDrill="0" useAutoFormatting="1" rowGrandTotals="0" colGrandTotals="0" itemPrintTitles="1" createdVersion="4" indent="0" outline="1" outlineData="1" multipleFieldFilters="0" rowHeaderCaption="Date">
  <location ref="M11:S14" firstHeaderRow="0" firstDataRow="1" firstDataCol="3" rowPageCount="1" colPageCount="1"/>
  <pivotFields count="16">
    <pivotField showAll="0" defaultSubtotal="0"/>
    <pivotField axis="axisRow" numFmtId="14" outline="0" showAll="0" defaultSubtotal="0">
      <items count="6">
        <item x="0"/>
        <item x="2"/>
        <item x="1"/>
        <item x="3"/>
        <item x="4"/>
        <item m="1" x="5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outline="0" showAll="0" defaultSubtotal="0">
      <items count="5">
        <item x="3"/>
        <item x="0"/>
        <item x="4"/>
        <item x="1"/>
        <item x="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Page" showAll="0" defaultSubtotal="0">
      <items count="3">
        <item x="0"/>
        <item x="1"/>
        <item m="1" x="2"/>
      </items>
    </pivotField>
    <pivotField showAll="0" defaultSubtotal="0"/>
    <pivotField showAll="0" defaultSubtotal="0"/>
    <pivotField showAll="0" defaultSubtotal="0"/>
    <pivotField numFmtId="165" showAll="0" defaultSubtotal="0"/>
    <pivotField showAll="0" defaultSubtotal="0"/>
    <pivotField showAll="0" defaultSubtotal="0"/>
    <pivotField showAll="0" defaultSubtotal="0"/>
    <pivotField dataField="1" showAll="0" defaultSubtotal="0"/>
    <pivotField dataField="1" showAll="0" defaultSubtotal="0"/>
    <pivotField dataField="1" showAll="0" defaultSubtotal="0"/>
    <pivotField dataField="1" showAll="0" defaultSubtotal="0"/>
    <pivotField axis="axisRow" outline="0" showAll="0" defaultSubtotal="0">
      <items count="5">
        <item x="3"/>
        <item x="2"/>
        <item x="1"/>
        <item x="0"/>
        <item m="1" x="4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3">
    <field x="1"/>
    <field x="2"/>
    <field x="15"/>
  </rowFields>
  <rowItems count="3">
    <i>
      <x/>
      <x v="1"/>
      <x v="3"/>
    </i>
    <i>
      <x v="1"/>
      <x v="4"/>
      <x v="1"/>
    </i>
    <i>
      <x v="4"/>
      <x v="2"/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pageFields count="1">
    <pageField fld="3" item="0" hier="-1"/>
  </pageFields>
  <dataFields count="4">
    <dataField name="Quantity received " fld="11" baseField="15" baseItem="3" numFmtId="3"/>
    <dataField name="Losses " fld="12" baseField="15" baseItem="3" numFmtId="3"/>
    <dataField name="Adjustments " fld="13" baseField="15" baseItem="3" numFmtId="3"/>
    <dataField name="Quantity on hand " fld="14" baseField="15" baseItem="3" numFmtId="3"/>
  </dataFields>
  <pivotTableStyleInfo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4" name="tblTransactions" displayName="tblTransactions" ref="A1:P6" totalsRowShown="0" headerRowDxfId="32" dataDxfId="31">
  <autoFilter ref="A1:P6"/>
  <tableColumns count="16">
    <tableColumn id="1" name="n. trans" dataDxfId="0">
      <calculatedColumnFormula>ROW()-1</calculatedColumnFormula>
    </tableColumn>
    <tableColumn id="2" name="Date" dataDxfId="30"/>
    <tableColumn id="3" name="PR numb." dataDxfId="29"/>
    <tableColumn id="4" name="n." dataDxfId="28"/>
    <tableColumn id="5" name="Name of Product" dataDxfId="27">
      <calculatedColumnFormula>IF(D2&gt;0,VLOOKUP(D2,'List of drugs'!$A$1:$G$190,2,0),0)</calculatedColumnFormula>
    </tableColumn>
    <tableColumn id="6" name="Description" dataDxfId="26">
      <calculatedColumnFormula>IF(D2&gt;0,VLOOKUP(D2,'List of drugs'!$A$1:$G$190,3,0),0)</calculatedColumnFormula>
    </tableColumn>
    <tableColumn id="7" name="No of Lot/Batch" dataDxfId="25">
      <calculatedColumnFormula>IF(D2&gt;0,VLOOKUP(D2,'List of drugs'!$A$1:$G$190,4,0),0)</calculatedColumnFormula>
    </tableColumn>
    <tableColumn id="8" name="Date of expiry" dataDxfId="24">
      <calculatedColumnFormula>IF(D2&gt;0,VLOOKUP(D2,'List of drugs'!$A$1:$G$190,5,0),0)</calculatedColumnFormula>
    </tableColumn>
    <tableColumn id="9" name="Received from" dataDxfId="23"/>
    <tableColumn id="10" name="issued to" dataDxfId="22"/>
    <tableColumn id="11" name="Quantity ordered" dataDxfId="21"/>
    <tableColumn id="12" name="Quantity received" dataDxfId="20"/>
    <tableColumn id="13" name="Losses" dataDxfId="19">
      <calculatedColumnFormula>L2-K2</calculatedColumnFormula>
    </tableColumn>
    <tableColumn id="14" name="Adjustments" dataDxfId="18"/>
    <tableColumn id="15" name="Quantity on hand" dataDxfId="17"/>
    <tableColumn id="16" name="Remarks" dataDxfId="16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1" name="tblDrugs" displayName="tblDrugs" ref="A1:G190" totalsRowShown="0" headerRowDxfId="15" dataDxfId="14">
  <autoFilter ref="A1:G190"/>
  <tableColumns count="7">
    <tableColumn id="1" name="n." dataDxfId="13">
      <calculatedColumnFormula>ROW()-1</calculatedColumnFormula>
    </tableColumn>
    <tableColumn id="2" name="Name of Drug" dataDxfId="12"/>
    <tableColumn id="3" name="Description" dataDxfId="11"/>
    <tableColumn id="4" name="Number of lot/Batch" dataDxfId="10"/>
    <tableColumn id="5" name="Date of expiry" dataDxfId="9"/>
    <tableColumn id="6" name="Unit /Box" dataDxfId="8"/>
    <tableColumn id="7" name="Quantity (unit)" dataDxfId="7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id="2" name="tblNum" displayName="tblNum" ref="A1:A31" totalsRowShown="0" headerRowDxfId="6" dataDxfId="5">
  <autoFilter ref="A1:A31"/>
  <tableColumns count="1">
    <tableColumn id="1" name="Num" dataDxfId="4"/>
  </tableColumns>
  <tableStyleInfo name="TableStyleLight1" showFirstColumn="0" showLastColumn="0" showRowStripes="1" showColumnStripes="0"/>
</table>
</file>

<file path=xl/tables/table4.xml><?xml version="1.0" encoding="utf-8"?>
<table xmlns="http://schemas.openxmlformats.org/spreadsheetml/2006/main" id="3" name="tblLocations" displayName="tblLocations" ref="C1:C17" totalsRowShown="0" headerRowDxfId="3" dataDxfId="2">
  <autoFilter ref="C1:C17"/>
  <tableColumns count="1">
    <tableColumn id="1" name="Locations" dataDxfId="1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S49"/>
  <sheetViews>
    <sheetView tabSelected="1" topLeftCell="A4" zoomScaleNormal="100" workbookViewId="0">
      <selection activeCell="J17" sqref="J17"/>
    </sheetView>
  </sheetViews>
  <sheetFormatPr baseColWidth="10" defaultColWidth="9.140625" defaultRowHeight="15" x14ac:dyDescent="0.25"/>
  <cols>
    <col min="1" max="1" width="9.140625" style="12"/>
    <col min="2" max="2" width="13.85546875" style="12" bestFit="1" customWidth="1"/>
    <col min="3" max="7" width="9.140625" style="12"/>
    <col min="8" max="8" width="12.7109375" style="12" customWidth="1"/>
    <col min="9" max="9" width="9.140625" style="12"/>
    <col min="10" max="10" width="27.42578125" style="12" customWidth="1"/>
    <col min="11" max="12" width="9.140625" style="12"/>
    <col min="13" max="13" width="10.7109375" style="12" customWidth="1"/>
    <col min="14" max="14" width="11.7109375" style="12" customWidth="1"/>
    <col min="15" max="15" width="12.140625" style="12" customWidth="1"/>
    <col min="16" max="16" width="17.42578125" style="12" customWidth="1"/>
    <col min="17" max="17" width="7.140625" style="12" customWidth="1"/>
    <col min="18" max="18" width="12.7109375" style="12" customWidth="1"/>
    <col min="19" max="19" width="16.85546875" style="12" customWidth="1"/>
    <col min="20" max="16384" width="9.140625" style="12"/>
  </cols>
  <sheetData>
    <row r="1" spans="1:19" s="1" customFormat="1" x14ac:dyDescent="0.25"/>
    <row r="2" spans="1:19" s="1" customFormat="1" x14ac:dyDescent="0.25"/>
    <row r="3" spans="1:19" s="1" customFormat="1" x14ac:dyDescent="0.25"/>
    <row r="4" spans="1:19" s="1" customFormat="1" x14ac:dyDescent="0.25"/>
    <row r="5" spans="1:19" s="1" customFormat="1" ht="15.75" thickBot="1" x14ac:dyDescent="0.3"/>
    <row r="6" spans="1:19" s="1" customFormat="1" ht="21.75" thickBot="1" x14ac:dyDescent="0.3">
      <c r="A6" s="45" t="s">
        <v>0</v>
      </c>
      <c r="B6" s="46"/>
      <c r="C6" s="46"/>
      <c r="D6" s="46"/>
      <c r="E6" s="46"/>
      <c r="F6" s="46"/>
      <c r="G6" s="46"/>
      <c r="H6" s="46"/>
      <c r="I6" s="46"/>
      <c r="J6" s="47"/>
      <c r="L6" s="2">
        <f ca="1">SUMPRODUCT(--(PRnumb&gt;0)*(numprod=C8))</f>
        <v>3</v>
      </c>
    </row>
    <row r="7" spans="1:19" s="1" customFormat="1" x14ac:dyDescent="0.25"/>
    <row r="8" spans="1:19" s="1" customFormat="1" x14ac:dyDescent="0.25">
      <c r="B8" s="3" t="s">
        <v>1</v>
      </c>
      <c r="C8" s="1">
        <v>5</v>
      </c>
      <c r="D8" s="1" t="str">
        <f>VLOOKUP(C8,'List of drugs'!A1:G190,2,0)</f>
        <v>Lukast</v>
      </c>
      <c r="G8" s="3" t="s">
        <v>2</v>
      </c>
      <c r="H8" s="1" t="str">
        <f>VLOOKUP(C8,'List of drugs'!A1:G190,3,0)</f>
        <v>Montelukast sodium</v>
      </c>
    </row>
    <row r="9" spans="1:19" s="1" customFormat="1" x14ac:dyDescent="0.25">
      <c r="B9" s="3" t="s">
        <v>3</v>
      </c>
      <c r="C9" s="1">
        <f>VLOOKUP(C8,'List of drugs'!A1:G190,4,0)</f>
        <v>13360</v>
      </c>
      <c r="G9" s="3" t="s">
        <v>4</v>
      </c>
      <c r="H9" s="4">
        <f>VLOOKUP(C8,'List of drugs'!A1:G190,5,0)</f>
        <v>42156</v>
      </c>
      <c r="M9" s="42" t="s">
        <v>15</v>
      </c>
      <c r="N9" s="43">
        <v>5</v>
      </c>
      <c r="P9" s="1" t="str">
        <f>IF(N9="(Tous)","",VLOOKUP(N9,tblDrugs[],2,FALSE))</f>
        <v>Lukast</v>
      </c>
      <c r="Q9" s="50" t="s">
        <v>598</v>
      </c>
    </row>
    <row r="10" spans="1:19" s="1" customFormat="1" ht="15.75" thickBot="1" x14ac:dyDescent="0.3"/>
    <row r="11" spans="1:19" s="8" customFormat="1" ht="45" customHeight="1" thickBot="1" x14ac:dyDescent="0.3">
      <c r="A11" s="5" t="s">
        <v>5</v>
      </c>
      <c r="B11" s="6" t="s">
        <v>6</v>
      </c>
      <c r="C11" s="48" t="s">
        <v>7</v>
      </c>
      <c r="D11" s="48"/>
      <c r="E11" s="6" t="s">
        <v>8</v>
      </c>
      <c r="F11" s="6" t="s">
        <v>9</v>
      </c>
      <c r="G11" s="6" t="s">
        <v>10</v>
      </c>
      <c r="H11" s="6" t="s">
        <v>11</v>
      </c>
      <c r="I11" s="6" t="s">
        <v>12</v>
      </c>
      <c r="J11" s="7" t="s">
        <v>13</v>
      </c>
      <c r="M11" s="30" t="s">
        <v>5</v>
      </c>
      <c r="N11" s="31" t="s">
        <v>6</v>
      </c>
      <c r="O11" s="31" t="s">
        <v>13</v>
      </c>
      <c r="P11" s="19" t="s">
        <v>593</v>
      </c>
      <c r="Q11" s="32" t="s">
        <v>594</v>
      </c>
      <c r="R11" s="32" t="s">
        <v>595</v>
      </c>
      <c r="S11" s="33" t="s">
        <v>596</v>
      </c>
    </row>
    <row r="12" spans="1:19" x14ac:dyDescent="0.25">
      <c r="A12" s="9"/>
      <c r="B12" s="10">
        <f t="array" aca="1" ref="B12" ca="1">IF(ROWS($1:1)&gt;$L$6,"",INDEX(bdd,SMALL(IF(numtrans*1&gt;0,ROW(PRnumb)-1,""),ROW(A1)),3))</f>
        <v>1234</v>
      </c>
      <c r="C12" s="10"/>
      <c r="D12" s="10"/>
      <c r="E12" s="10"/>
      <c r="F12" s="10"/>
      <c r="G12" s="10"/>
      <c r="H12" s="10"/>
      <c r="I12" s="10"/>
      <c r="J12" s="11"/>
      <c r="M12" s="34">
        <v>41643</v>
      </c>
      <c r="N12" s="19">
        <v>1234</v>
      </c>
      <c r="O12" s="19" t="s">
        <v>25</v>
      </c>
      <c r="P12" s="35">
        <v>20</v>
      </c>
      <c r="Q12" s="36">
        <v>0</v>
      </c>
      <c r="R12" s="36"/>
      <c r="S12" s="37">
        <v>5</v>
      </c>
    </row>
    <row r="13" spans="1:19" x14ac:dyDescent="0.25">
      <c r="A13" s="13"/>
      <c r="B13" s="10">
        <f t="array" aca="1" ref="B13" ca="1">IF(ROWS($1:2)&gt;$L$6,"",INDEX(bdd,SMALL(IF(numtrans*1&gt;0,ROW(PRnumb)-1,""),ROW(A2)),3))</f>
        <v>4567</v>
      </c>
      <c r="C13" s="14"/>
      <c r="D13" s="14"/>
      <c r="E13" s="14"/>
      <c r="F13" s="14"/>
      <c r="G13" s="14"/>
      <c r="H13" s="14"/>
      <c r="I13" s="14"/>
      <c r="J13" s="15"/>
      <c r="M13" s="34">
        <v>41645</v>
      </c>
      <c r="N13" s="19">
        <v>7890</v>
      </c>
      <c r="O13" s="19" t="s">
        <v>28</v>
      </c>
      <c r="P13" s="35">
        <v>12</v>
      </c>
      <c r="Q13" s="36">
        <v>-3</v>
      </c>
      <c r="R13" s="36"/>
      <c r="S13" s="37">
        <v>10</v>
      </c>
    </row>
    <row r="14" spans="1:19" x14ac:dyDescent="0.25">
      <c r="A14" s="13"/>
      <c r="B14" s="10">
        <f t="array" aca="1" ref="B14" ca="1">IF(ROWS($1:3)&gt;$L$6,"",INDEX(bdd,SMALL(IF(numtrans*1&gt;0,ROW(PRnumb)-1,""),ROW(A3)),3))</f>
        <v>7890</v>
      </c>
      <c r="C14" s="14"/>
      <c r="D14" s="14"/>
      <c r="E14" s="14"/>
      <c r="F14" s="14"/>
      <c r="G14" s="14"/>
      <c r="H14" s="14"/>
      <c r="I14" s="14"/>
      <c r="J14" s="15"/>
      <c r="M14" s="38">
        <v>41949</v>
      </c>
      <c r="N14" s="44">
        <v>3456</v>
      </c>
      <c r="O14" s="44" t="s">
        <v>29</v>
      </c>
      <c r="P14" s="39">
        <v>9</v>
      </c>
      <c r="Q14" s="40">
        <v>-1</v>
      </c>
      <c r="R14" s="40"/>
      <c r="S14" s="41">
        <v>1</v>
      </c>
    </row>
    <row r="15" spans="1:19" x14ac:dyDescent="0.25">
      <c r="A15" s="13"/>
      <c r="B15" s="10"/>
      <c r="C15" s="14"/>
      <c r="D15" s="14"/>
      <c r="E15" s="14"/>
      <c r="F15" s="14"/>
      <c r="G15" s="14"/>
      <c r="H15" s="14"/>
      <c r="I15" s="14"/>
      <c r="J15" s="15"/>
      <c r="M15"/>
      <c r="N15"/>
      <c r="O15"/>
      <c r="P15"/>
      <c r="Q15"/>
      <c r="R15"/>
      <c r="S15"/>
    </row>
    <row r="16" spans="1:19" x14ac:dyDescent="0.25">
      <c r="A16" s="13"/>
      <c r="B16" s="10" t="str">
        <f t="array" aca="1" ref="B16" ca="1">IF(ROWS($1:5)&gt;$L$6,"",INDEX(bdd,SMALL(IF(numtrans*1&gt;0,ROW(PRnumb)-1,""),ROW(A5)),3))</f>
        <v/>
      </c>
      <c r="C16" s="14"/>
      <c r="D16" s="14"/>
      <c r="E16" s="14"/>
      <c r="F16" s="14"/>
      <c r="G16" s="14"/>
      <c r="H16" s="14"/>
      <c r="I16" s="14"/>
      <c r="J16" s="15"/>
      <c r="M16"/>
      <c r="N16"/>
      <c r="O16"/>
      <c r="P16"/>
      <c r="Q16"/>
      <c r="R16"/>
      <c r="S16"/>
    </row>
    <row r="17" spans="1:19" x14ac:dyDescent="0.25">
      <c r="A17" s="13"/>
      <c r="B17" s="10" t="str">
        <f t="array" aca="1" ref="B17" ca="1">IF(ROWS($1:6)&gt;$L$6,"",INDEX(bdd,SMALL(IF(numtrans*1&gt;0,ROW(PRnumb)-1,""),ROW(A6)),3))</f>
        <v/>
      </c>
      <c r="C17" s="14"/>
      <c r="D17" s="14"/>
      <c r="E17" s="14"/>
      <c r="F17" s="14"/>
      <c r="G17" s="14"/>
      <c r="H17" s="14"/>
      <c r="I17" s="14"/>
      <c r="J17" s="15"/>
      <c r="M17"/>
      <c r="N17"/>
      <c r="O17"/>
      <c r="P17"/>
      <c r="Q17"/>
      <c r="R17"/>
      <c r="S17"/>
    </row>
    <row r="18" spans="1:19" x14ac:dyDescent="0.25">
      <c r="A18" s="13"/>
      <c r="B18" s="10" t="str">
        <f t="array" aca="1" ref="B18" ca="1">IF(ROWS($1:7)&gt;$L$6,"",INDEX(bdd,SMALL(IF(numtrans*1&gt;0,ROW(PRnumb)-1,""),ROW(A7)),3))</f>
        <v/>
      </c>
      <c r="C18" s="14"/>
      <c r="D18" s="14"/>
      <c r="E18" s="14"/>
      <c r="F18" s="14"/>
      <c r="G18" s="14"/>
      <c r="H18" s="14"/>
      <c r="I18" s="14"/>
      <c r="J18" s="15"/>
      <c r="N18"/>
      <c r="O18"/>
      <c r="P18"/>
      <c r="Q18"/>
      <c r="R18"/>
      <c r="S18"/>
    </row>
    <row r="19" spans="1:19" x14ac:dyDescent="0.25">
      <c r="A19" s="13"/>
      <c r="B19" s="10" t="str">
        <f t="array" aca="1" ref="B19" ca="1">IF(ROWS($1:8)&gt;$L$6,"",INDEX(bdd,SMALL(IF(numtrans*1&gt;0,ROW(PRnumb)-1,""),ROW(A8)),3))</f>
        <v/>
      </c>
      <c r="C19" s="14"/>
      <c r="D19" s="14"/>
      <c r="E19" s="14"/>
      <c r="F19" s="14"/>
      <c r="G19" s="14"/>
      <c r="H19" s="14"/>
      <c r="I19" s="14"/>
      <c r="J19" s="15"/>
      <c r="M19"/>
      <c r="N19"/>
      <c r="O19"/>
      <c r="P19"/>
      <c r="Q19"/>
      <c r="R19"/>
      <c r="S19"/>
    </row>
    <row r="20" spans="1:19" x14ac:dyDescent="0.25">
      <c r="A20" s="13"/>
      <c r="B20" s="10" t="str">
        <f t="array" aca="1" ref="B20" ca="1">IF(ROWS($1:9)&gt;$L$6,"",INDEX(bdd,SMALL(IF(numtrans*1&gt;0,ROW(PRnumb)-1,""),ROW(A9)),3))</f>
        <v/>
      </c>
      <c r="C20" s="14"/>
      <c r="D20" s="14"/>
      <c r="E20" s="14"/>
      <c r="F20" s="14"/>
      <c r="G20" s="14"/>
      <c r="H20" s="14"/>
      <c r="I20" s="14"/>
      <c r="J20" s="15"/>
      <c r="M20" s="49" t="s">
        <v>597</v>
      </c>
      <c r="N20"/>
      <c r="O20"/>
      <c r="P20"/>
      <c r="Q20"/>
      <c r="R20"/>
      <c r="S20"/>
    </row>
    <row r="21" spans="1:19" x14ac:dyDescent="0.25">
      <c r="A21" s="13"/>
      <c r="B21" s="10" t="str">
        <f t="array" aca="1" ref="B21" ca="1">IF(ROWS($1:10)&gt;$L$6,"",INDEX(bdd,SMALL(IF(numtrans*1&gt;0,ROW(PRnumb)-1,""),ROW(A10)),3))</f>
        <v/>
      </c>
      <c r="C21" s="14"/>
      <c r="D21" s="14"/>
      <c r="E21" s="14"/>
      <c r="F21" s="14"/>
      <c r="G21" s="14"/>
      <c r="H21" s="14"/>
      <c r="I21" s="14"/>
      <c r="J21" s="15"/>
      <c r="M21"/>
      <c r="N21"/>
      <c r="O21"/>
      <c r="P21"/>
      <c r="Q21"/>
      <c r="R21"/>
      <c r="S21"/>
    </row>
    <row r="22" spans="1:19" x14ac:dyDescent="0.25">
      <c r="A22" s="13"/>
      <c r="B22" s="10" t="str">
        <f t="array" aca="1" ref="B22" ca="1">IF(ROWS($1:11)&gt;$L$6,"",INDEX(bdd,SMALL(IF(numtrans*1&gt;0,ROW(PRnumb)-1,""),ROW(A11)),3))</f>
        <v/>
      </c>
      <c r="C22" s="14"/>
      <c r="D22" s="14"/>
      <c r="E22" s="14"/>
      <c r="F22" s="14"/>
      <c r="G22" s="14"/>
      <c r="H22" s="14"/>
      <c r="I22" s="14"/>
      <c r="J22" s="15"/>
      <c r="M22"/>
      <c r="N22"/>
      <c r="O22"/>
      <c r="P22"/>
      <c r="Q22"/>
      <c r="R22"/>
      <c r="S22"/>
    </row>
    <row r="23" spans="1:19" x14ac:dyDescent="0.25">
      <c r="A23" s="13"/>
      <c r="B23" s="10" t="str">
        <f t="array" aca="1" ref="B23" ca="1">IF(ROWS($1:12)&gt;$L$6,"",INDEX(bdd,SMALL(IF(numtrans*1&gt;0,ROW(PRnumb)-1,""),ROW(A12)),3))</f>
        <v/>
      </c>
      <c r="C23" s="14"/>
      <c r="D23" s="14"/>
      <c r="E23" s="14"/>
      <c r="F23" s="14"/>
      <c r="G23" s="14"/>
      <c r="H23" s="14"/>
      <c r="I23" s="14"/>
      <c r="J23" s="15"/>
      <c r="M23"/>
      <c r="N23"/>
      <c r="O23"/>
      <c r="P23"/>
      <c r="Q23"/>
      <c r="R23"/>
      <c r="S23"/>
    </row>
    <row r="24" spans="1:19" x14ac:dyDescent="0.25">
      <c r="A24" s="13"/>
      <c r="B24" s="10" t="str">
        <f t="array" aca="1" ref="B24" ca="1">IF(ROWS($1:13)&gt;$L$6,"",INDEX(bdd,SMALL(IF(numtrans*1&gt;0,ROW(PRnumb)-1,""),ROW(A13)),3))</f>
        <v/>
      </c>
      <c r="C24" s="14"/>
      <c r="D24" s="14"/>
      <c r="E24" s="14"/>
      <c r="F24" s="14"/>
      <c r="G24" s="14"/>
      <c r="H24" s="14"/>
      <c r="I24" s="14"/>
      <c r="J24" s="15"/>
      <c r="M24"/>
      <c r="N24"/>
      <c r="O24"/>
      <c r="P24"/>
      <c r="Q24"/>
      <c r="R24"/>
      <c r="S24"/>
    </row>
    <row r="25" spans="1:19" x14ac:dyDescent="0.25">
      <c r="A25" s="13"/>
      <c r="B25" s="10" t="str">
        <f t="array" aca="1" ref="B25" ca="1">IF(ROWS($1:14)&gt;$L$6,"",INDEX(bdd,SMALL(IF(numtrans*1&gt;0,ROW(PRnumb)-1,""),ROW(A14)),3))</f>
        <v/>
      </c>
      <c r="C25" s="14"/>
      <c r="D25" s="14"/>
      <c r="E25" s="14"/>
      <c r="F25" s="14"/>
      <c r="G25" s="14"/>
      <c r="H25" s="14"/>
      <c r="I25" s="14"/>
      <c r="J25" s="15"/>
      <c r="M25"/>
      <c r="N25"/>
      <c r="O25"/>
      <c r="P25"/>
      <c r="Q25"/>
      <c r="R25"/>
      <c r="S25"/>
    </row>
    <row r="26" spans="1:19" x14ac:dyDescent="0.25">
      <c r="A26" s="13"/>
      <c r="B26" s="10" t="str">
        <f t="array" aca="1" ref="B26" ca="1">IF(ROWS($1:15)&gt;$L$6,"",INDEX(bdd,SMALL(IF(numtrans*1&gt;0,ROW(PRnumb)-1,""),ROW(A15)),3))</f>
        <v/>
      </c>
      <c r="C26" s="14"/>
      <c r="D26" s="14"/>
      <c r="E26" s="14"/>
      <c r="F26" s="14"/>
      <c r="G26" s="14"/>
      <c r="H26" s="14"/>
      <c r="I26" s="14"/>
      <c r="J26" s="15"/>
      <c r="M26"/>
      <c r="N26"/>
      <c r="O26"/>
      <c r="P26"/>
      <c r="Q26"/>
      <c r="R26"/>
      <c r="S26"/>
    </row>
    <row r="27" spans="1:19" x14ac:dyDescent="0.25">
      <c r="A27" s="13"/>
      <c r="B27" s="10" t="str">
        <f t="array" aca="1" ref="B27" ca="1">IF(ROWS($1:16)&gt;$L$6,"",INDEX(bdd,SMALL(IF(numtrans*1&gt;0,ROW(PRnumb)-1,""),ROW(A16)),3))</f>
        <v/>
      </c>
      <c r="C27" s="14"/>
      <c r="D27" s="14"/>
      <c r="E27" s="14"/>
      <c r="F27" s="14"/>
      <c r="G27" s="14"/>
      <c r="H27" s="14"/>
      <c r="I27" s="14"/>
      <c r="J27" s="15"/>
      <c r="M27"/>
      <c r="N27"/>
      <c r="O27"/>
      <c r="P27"/>
      <c r="Q27"/>
      <c r="R27"/>
      <c r="S27"/>
    </row>
    <row r="28" spans="1:19" x14ac:dyDescent="0.25">
      <c r="A28" s="13"/>
      <c r="B28" s="14"/>
      <c r="C28" s="14"/>
      <c r="D28" s="14"/>
      <c r="E28" s="14"/>
      <c r="F28" s="14"/>
      <c r="G28" s="14"/>
      <c r="H28" s="14"/>
      <c r="I28" s="14"/>
      <c r="J28" s="15"/>
      <c r="M28"/>
      <c r="N28"/>
      <c r="O28"/>
    </row>
    <row r="29" spans="1:19" x14ac:dyDescent="0.25">
      <c r="A29" s="13"/>
      <c r="B29" s="14"/>
      <c r="C29" s="14"/>
      <c r="D29" s="14"/>
      <c r="E29" s="14"/>
      <c r="F29" s="14"/>
      <c r="G29" s="14"/>
      <c r="H29" s="14"/>
      <c r="I29" s="14"/>
      <c r="J29" s="15"/>
    </row>
    <row r="30" spans="1:19" x14ac:dyDescent="0.25">
      <c r="A30" s="13"/>
      <c r="B30" s="14"/>
      <c r="C30" s="14"/>
      <c r="D30" s="14"/>
      <c r="E30" s="14"/>
      <c r="F30" s="14"/>
      <c r="G30" s="14"/>
      <c r="H30" s="14"/>
      <c r="I30" s="14"/>
      <c r="J30" s="15"/>
    </row>
    <row r="31" spans="1:19" x14ac:dyDescent="0.25">
      <c r="A31" s="13"/>
      <c r="B31" s="14"/>
      <c r="C31" s="14"/>
      <c r="D31" s="14"/>
      <c r="E31" s="14"/>
      <c r="F31" s="14"/>
      <c r="G31" s="14"/>
      <c r="H31" s="14"/>
      <c r="I31" s="14"/>
      <c r="J31" s="15"/>
    </row>
    <row r="32" spans="1:19" x14ac:dyDescent="0.25">
      <c r="A32" s="13"/>
      <c r="B32" s="14"/>
      <c r="C32" s="14"/>
      <c r="D32" s="14"/>
      <c r="E32" s="14"/>
      <c r="F32" s="14"/>
      <c r="G32" s="14"/>
      <c r="H32" s="14"/>
      <c r="I32" s="14"/>
      <c r="J32" s="15"/>
    </row>
    <row r="33" spans="1:10" x14ac:dyDescent="0.25">
      <c r="A33" s="13"/>
      <c r="B33" s="14"/>
      <c r="C33" s="14"/>
      <c r="D33" s="14"/>
      <c r="E33" s="14"/>
      <c r="F33" s="14"/>
      <c r="G33" s="14"/>
      <c r="H33" s="14"/>
      <c r="I33" s="14"/>
      <c r="J33" s="15"/>
    </row>
    <row r="34" spans="1:10" x14ac:dyDescent="0.25">
      <c r="A34" s="13"/>
      <c r="B34" s="14"/>
      <c r="C34" s="14"/>
      <c r="D34" s="14"/>
      <c r="E34" s="14"/>
      <c r="F34" s="14"/>
      <c r="G34" s="14"/>
      <c r="H34" s="14"/>
      <c r="I34" s="14"/>
      <c r="J34" s="15"/>
    </row>
    <row r="35" spans="1:10" x14ac:dyDescent="0.25">
      <c r="A35" s="13"/>
      <c r="B35" s="14"/>
      <c r="C35" s="14"/>
      <c r="D35" s="14"/>
      <c r="E35" s="14"/>
      <c r="F35" s="14"/>
      <c r="G35" s="14"/>
      <c r="H35" s="14"/>
      <c r="I35" s="14"/>
      <c r="J35" s="15"/>
    </row>
    <row r="36" spans="1:10" x14ac:dyDescent="0.25">
      <c r="A36" s="13"/>
      <c r="B36" s="14"/>
      <c r="C36" s="14"/>
      <c r="D36" s="14"/>
      <c r="E36" s="14"/>
      <c r="F36" s="14"/>
      <c r="G36" s="14"/>
      <c r="H36" s="14"/>
      <c r="I36" s="14"/>
      <c r="J36" s="15"/>
    </row>
    <row r="37" spans="1:10" x14ac:dyDescent="0.25">
      <c r="A37" s="13"/>
      <c r="B37" s="14"/>
      <c r="C37" s="14"/>
      <c r="D37" s="14"/>
      <c r="E37" s="14"/>
      <c r="F37" s="14"/>
      <c r="G37" s="14"/>
      <c r="H37" s="14"/>
      <c r="I37" s="14"/>
      <c r="J37" s="15"/>
    </row>
    <row r="38" spans="1:10" x14ac:dyDescent="0.25">
      <c r="A38" s="13"/>
      <c r="B38" s="14"/>
      <c r="C38" s="14"/>
      <c r="D38" s="14"/>
      <c r="E38" s="14"/>
      <c r="F38" s="14"/>
      <c r="G38" s="14"/>
      <c r="H38" s="14"/>
      <c r="I38" s="14"/>
      <c r="J38" s="15"/>
    </row>
    <row r="39" spans="1:10" x14ac:dyDescent="0.25">
      <c r="A39" s="13"/>
      <c r="B39" s="14"/>
      <c r="C39" s="14"/>
      <c r="D39" s="14"/>
      <c r="E39" s="14"/>
      <c r="F39" s="14"/>
      <c r="G39" s="14"/>
      <c r="H39" s="14"/>
      <c r="I39" s="14"/>
      <c r="J39" s="15"/>
    </row>
    <row r="40" spans="1:10" x14ac:dyDescent="0.25">
      <c r="A40" s="13"/>
      <c r="B40" s="14"/>
      <c r="C40" s="14"/>
      <c r="D40" s="14"/>
      <c r="E40" s="14"/>
      <c r="F40" s="14"/>
      <c r="G40" s="14"/>
      <c r="H40" s="14"/>
      <c r="I40" s="14"/>
      <c r="J40" s="15"/>
    </row>
    <row r="41" spans="1:10" x14ac:dyDescent="0.25">
      <c r="A41" s="13"/>
      <c r="B41" s="14"/>
      <c r="C41" s="14"/>
      <c r="D41" s="14"/>
      <c r="E41" s="14"/>
      <c r="F41" s="14"/>
      <c r="G41" s="14"/>
      <c r="H41" s="14"/>
      <c r="I41" s="14"/>
      <c r="J41" s="15"/>
    </row>
    <row r="42" spans="1:10" x14ac:dyDescent="0.25">
      <c r="A42" s="13"/>
      <c r="B42" s="14"/>
      <c r="C42" s="14"/>
      <c r="D42" s="14"/>
      <c r="E42" s="14"/>
      <c r="F42" s="14"/>
      <c r="G42" s="14"/>
      <c r="H42" s="14"/>
      <c r="I42" s="14"/>
      <c r="J42" s="15"/>
    </row>
    <row r="43" spans="1:10" x14ac:dyDescent="0.25">
      <c r="A43" s="13"/>
      <c r="B43" s="14"/>
      <c r="C43" s="14"/>
      <c r="D43" s="14"/>
      <c r="E43" s="14"/>
      <c r="F43" s="14"/>
      <c r="G43" s="14"/>
      <c r="H43" s="14"/>
      <c r="I43" s="14"/>
      <c r="J43" s="15"/>
    </row>
    <row r="44" spans="1:10" x14ac:dyDescent="0.25">
      <c r="A44" s="13"/>
      <c r="B44" s="14"/>
      <c r="C44" s="14"/>
      <c r="D44" s="14"/>
      <c r="E44" s="14"/>
      <c r="F44" s="14"/>
      <c r="G44" s="14"/>
      <c r="H44" s="14"/>
      <c r="I44" s="14"/>
      <c r="J44" s="15"/>
    </row>
    <row r="45" spans="1:10" x14ac:dyDescent="0.25">
      <c r="A45" s="13"/>
      <c r="B45" s="14"/>
      <c r="C45" s="14"/>
      <c r="D45" s="14"/>
      <c r="E45" s="14"/>
      <c r="F45" s="14"/>
      <c r="G45" s="14"/>
      <c r="H45" s="14"/>
      <c r="I45" s="14"/>
      <c r="J45" s="15"/>
    </row>
    <row r="46" spans="1:10" x14ac:dyDescent="0.25">
      <c r="A46" s="13"/>
      <c r="B46" s="14"/>
      <c r="C46" s="14"/>
      <c r="D46" s="14"/>
      <c r="E46" s="14"/>
      <c r="F46" s="14"/>
      <c r="G46" s="14"/>
      <c r="H46" s="14"/>
      <c r="I46" s="14"/>
      <c r="J46" s="15"/>
    </row>
    <row r="47" spans="1:10" x14ac:dyDescent="0.25">
      <c r="A47" s="13"/>
      <c r="B47" s="14"/>
      <c r="C47" s="14"/>
      <c r="D47" s="14"/>
      <c r="E47" s="14"/>
      <c r="F47" s="14"/>
      <c r="G47" s="14"/>
      <c r="H47" s="14"/>
      <c r="I47" s="14"/>
      <c r="J47" s="15"/>
    </row>
    <row r="48" spans="1:10" x14ac:dyDescent="0.25">
      <c r="A48" s="13"/>
      <c r="B48" s="14"/>
      <c r="C48" s="14"/>
      <c r="D48" s="14"/>
      <c r="E48" s="14"/>
      <c r="F48" s="14"/>
      <c r="G48" s="14"/>
      <c r="H48" s="14"/>
      <c r="I48" s="14"/>
      <c r="J48" s="15"/>
    </row>
    <row r="49" spans="1:10" ht="15.75" thickBot="1" x14ac:dyDescent="0.3">
      <c r="A49" s="16"/>
      <c r="B49" s="17"/>
      <c r="C49" s="17"/>
      <c r="D49" s="17"/>
      <c r="E49" s="17"/>
      <c r="F49" s="17"/>
      <c r="G49" s="17"/>
      <c r="H49" s="17"/>
      <c r="I49" s="17"/>
      <c r="J49" s="18"/>
    </row>
  </sheetData>
  <mergeCells count="2">
    <mergeCell ref="A6:J6"/>
    <mergeCell ref="C11:D11"/>
  </mergeCells>
  <pageMargins left="0.7" right="0.7" top="0.75" bottom="0.75" header="0.3" footer="0.3"/>
  <pageSetup scale="79" orientation="portrait" horizontalDpi="300" verticalDpi="300" r:id="rId2"/>
  <drawing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 of drugs'!$A$2:$A$190</xm:f>
          </x14:formula1>
          <xm:sqref>C8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P6"/>
  <sheetViews>
    <sheetView showGridLines="0" zoomScaleNormal="100" workbookViewId="0">
      <selection activeCell="A14" sqref="A14"/>
    </sheetView>
  </sheetViews>
  <sheetFormatPr baseColWidth="10" defaultColWidth="9.140625" defaultRowHeight="15" x14ac:dyDescent="0.25"/>
  <cols>
    <col min="1" max="1" width="9.7109375" style="26" customWidth="1"/>
    <col min="2" max="2" width="10.7109375" style="27" bestFit="1" customWidth="1"/>
    <col min="3" max="3" width="11.5703125" style="27" customWidth="1"/>
    <col min="4" max="4" width="4.85546875" style="27" customWidth="1"/>
    <col min="5" max="5" width="18" style="27" customWidth="1"/>
    <col min="6" max="6" width="19.28515625" style="27" bestFit="1" customWidth="1"/>
    <col min="7" max="7" width="16.85546875" style="27" customWidth="1"/>
    <col min="8" max="8" width="15.5703125" style="28" customWidth="1"/>
    <col min="9" max="9" width="16" style="28" customWidth="1"/>
    <col min="10" max="10" width="14.140625" style="28" bestFit="1" customWidth="1"/>
    <col min="11" max="11" width="18.42578125" style="27" customWidth="1"/>
    <col min="12" max="12" width="19" style="27" customWidth="1"/>
    <col min="13" max="13" width="8.85546875" style="27" customWidth="1"/>
    <col min="14" max="14" width="14.42578125" style="27" customWidth="1"/>
    <col min="15" max="15" width="18.42578125" style="27" customWidth="1"/>
    <col min="16" max="16" width="12.140625" style="27" bestFit="1" customWidth="1"/>
    <col min="17" max="16384" width="9.140625" style="27"/>
  </cols>
  <sheetData>
    <row r="1" spans="1:16" x14ac:dyDescent="0.25">
      <c r="A1" s="26" t="s">
        <v>14</v>
      </c>
      <c r="B1" s="27" t="s">
        <v>5</v>
      </c>
      <c r="C1" s="27" t="s">
        <v>6</v>
      </c>
      <c r="D1" s="27" t="s">
        <v>15</v>
      </c>
      <c r="E1" s="27" t="s">
        <v>16</v>
      </c>
      <c r="F1" s="27" t="s">
        <v>17</v>
      </c>
      <c r="G1" s="27" t="s">
        <v>18</v>
      </c>
      <c r="H1" s="28" t="s">
        <v>19</v>
      </c>
      <c r="I1" s="28" t="s">
        <v>20</v>
      </c>
      <c r="J1" s="28" t="s">
        <v>21</v>
      </c>
      <c r="K1" s="27" t="s">
        <v>22</v>
      </c>
      <c r="L1" s="27" t="s">
        <v>8</v>
      </c>
      <c r="M1" s="27" t="s">
        <v>10</v>
      </c>
      <c r="N1" s="27" t="s">
        <v>11</v>
      </c>
      <c r="O1" s="27" t="s">
        <v>12</v>
      </c>
      <c r="P1" s="27" t="s">
        <v>13</v>
      </c>
    </row>
    <row r="2" spans="1:16" x14ac:dyDescent="0.25">
      <c r="A2" s="26">
        <f t="shared" ref="A2:A6" si="0">ROW()-1</f>
        <v>1</v>
      </c>
      <c r="B2" s="29">
        <v>41643</v>
      </c>
      <c r="C2" s="27">
        <v>1234</v>
      </c>
      <c r="D2" s="27">
        <v>5</v>
      </c>
      <c r="E2" s="27" t="str">
        <f>IF(D2&gt;0,VLOOKUP(D2,'List of drugs'!$A$1:$G$190,2,0),0)</f>
        <v>Lukast</v>
      </c>
      <c r="F2" s="27" t="str">
        <f>IF(D2&gt;0,VLOOKUP(D2,'List of drugs'!$A$1:$G$190,3,0),0)</f>
        <v>Montelukast sodium</v>
      </c>
      <c r="G2" s="27">
        <f>IF(D2&gt;0,VLOOKUP(D2,'List of drugs'!$A$1:$G$190,4,0),0)</f>
        <v>13360</v>
      </c>
      <c r="H2" s="28">
        <f>IF(D2&gt;0,VLOOKUP(D2,'List of drugs'!$A$1:$G$190,5,0),0)</f>
        <v>42156</v>
      </c>
      <c r="I2" s="28" t="s">
        <v>23</v>
      </c>
      <c r="J2" s="28" t="s">
        <v>24</v>
      </c>
      <c r="K2" s="27">
        <v>20</v>
      </c>
      <c r="L2" s="27">
        <v>20</v>
      </c>
      <c r="M2" s="27">
        <f>L2-K2</f>
        <v>0</v>
      </c>
      <c r="O2" s="27">
        <v>5</v>
      </c>
      <c r="P2" s="27" t="s">
        <v>25</v>
      </c>
    </row>
    <row r="3" spans="1:16" x14ac:dyDescent="0.25">
      <c r="A3" s="26">
        <f t="shared" si="0"/>
        <v>2</v>
      </c>
      <c r="B3" s="29">
        <v>41764</v>
      </c>
      <c r="C3" s="27">
        <v>4567</v>
      </c>
      <c r="D3" s="27">
        <v>14</v>
      </c>
      <c r="E3" s="27" t="str">
        <f>IF(D3&gt;0,VLOOKUP(D3,'List of drugs'!$A$1:$G$190,2,0),0)</f>
        <v>Zocin</v>
      </c>
      <c r="F3" s="27" t="str">
        <f>IF(D3&gt;0,VLOOKUP(D3,'List of drugs'!$A$1:$G$190,3,0),0)</f>
        <v>Azithromicine</v>
      </c>
      <c r="G3" s="27">
        <f>IF(D3&gt;0,VLOOKUP(D3,'List of drugs'!$A$1:$G$190,4,0),0)</f>
        <v>3130605</v>
      </c>
      <c r="H3" s="28">
        <f>IF(D3&gt;0,VLOOKUP(D3,'List of drugs'!$A$1:$G$190,5,0),0)</f>
        <v>42522</v>
      </c>
      <c r="I3" s="28" t="s">
        <v>23</v>
      </c>
      <c r="J3" s="28" t="s">
        <v>26</v>
      </c>
      <c r="K3" s="27">
        <v>30</v>
      </c>
      <c r="L3" s="27">
        <v>25</v>
      </c>
      <c r="M3" s="27">
        <f t="shared" ref="M3:M6" si="1">L3-K3</f>
        <v>-5</v>
      </c>
      <c r="O3" s="27">
        <v>7</v>
      </c>
      <c r="P3" s="27" t="s">
        <v>27</v>
      </c>
    </row>
    <row r="4" spans="1:16" x14ac:dyDescent="0.25">
      <c r="A4" s="26">
        <f t="shared" si="0"/>
        <v>3</v>
      </c>
      <c r="B4" s="29">
        <v>41645</v>
      </c>
      <c r="C4" s="27">
        <v>7890</v>
      </c>
      <c r="D4" s="27">
        <v>5</v>
      </c>
      <c r="E4" s="27" t="str">
        <f>IF(D4&gt;0,VLOOKUP(D4,'List of drugs'!$A$1:$G$190,2,0),0)</f>
        <v>Lukast</v>
      </c>
      <c r="F4" s="27" t="str">
        <f>IF(D4&gt;0,VLOOKUP(D4,'List of drugs'!$A$1:$G$190,3,0),0)</f>
        <v>Montelukast sodium</v>
      </c>
      <c r="G4" s="27">
        <f>IF(D4&gt;0,VLOOKUP(D4,'List of drugs'!$A$1:$G$190,4,0),0)</f>
        <v>13360</v>
      </c>
      <c r="H4" s="28">
        <f>IF(D4&gt;0,VLOOKUP(D4,'List of drugs'!$A$1:$G$190,5,0),0)</f>
        <v>42156</v>
      </c>
      <c r="I4" s="28" t="s">
        <v>23</v>
      </c>
      <c r="J4" s="28" t="s">
        <v>24</v>
      </c>
      <c r="K4" s="27">
        <v>15</v>
      </c>
      <c r="L4" s="27">
        <v>12</v>
      </c>
      <c r="M4" s="27">
        <f t="shared" si="1"/>
        <v>-3</v>
      </c>
      <c r="O4" s="27">
        <v>10</v>
      </c>
      <c r="P4" s="27" t="s">
        <v>28</v>
      </c>
    </row>
    <row r="5" spans="1:16" x14ac:dyDescent="0.25">
      <c r="A5" s="26">
        <f t="shared" si="0"/>
        <v>4</v>
      </c>
      <c r="B5" s="29">
        <v>41918</v>
      </c>
      <c r="C5" s="27">
        <v>123</v>
      </c>
      <c r="D5" s="27">
        <v>14</v>
      </c>
      <c r="E5" s="27" t="str">
        <f>IF(D5&gt;0,VLOOKUP(D5,'List of drugs'!$A$1:$G$190,2,0),0)</f>
        <v>Zocin</v>
      </c>
      <c r="F5" s="27" t="str">
        <f>IF(D5&gt;0,VLOOKUP(D5,'List of drugs'!$A$1:$G$190,3,0),0)</f>
        <v>Azithromicine</v>
      </c>
      <c r="G5" s="27">
        <f>IF(D5&gt;0,VLOOKUP(D5,'List of drugs'!$A$1:$G$190,4,0),0)</f>
        <v>3130605</v>
      </c>
      <c r="H5" s="28">
        <f>IF(D5&gt;0,VLOOKUP(D5,'List of drugs'!$A$1:$G$190,5,0),0)</f>
        <v>42522</v>
      </c>
      <c r="I5" s="28" t="s">
        <v>23</v>
      </c>
      <c r="J5" s="28" t="s">
        <v>26</v>
      </c>
      <c r="K5" s="27">
        <v>25</v>
      </c>
      <c r="L5" s="27">
        <v>25</v>
      </c>
      <c r="M5" s="27">
        <f t="shared" si="1"/>
        <v>0</v>
      </c>
      <c r="O5" s="27">
        <v>3</v>
      </c>
      <c r="P5" s="27" t="s">
        <v>25</v>
      </c>
    </row>
    <row r="6" spans="1:16" x14ac:dyDescent="0.25">
      <c r="A6" s="26">
        <f t="shared" si="0"/>
        <v>5</v>
      </c>
      <c r="B6" s="29">
        <v>41949</v>
      </c>
      <c r="C6" s="27">
        <v>3456</v>
      </c>
      <c r="D6" s="27">
        <v>5</v>
      </c>
      <c r="E6" s="27" t="str">
        <f>IF(D6&gt;0,VLOOKUP(D6,'List of drugs'!$A$1:$G$190,2,0),0)</f>
        <v>Lukast</v>
      </c>
      <c r="F6" s="27" t="str">
        <f>IF(D6&gt;0,VLOOKUP(D6,'List of drugs'!$A$1:$G$190,3,0),0)</f>
        <v>Montelukast sodium</v>
      </c>
      <c r="G6" s="27">
        <f>IF(D6&gt;0,VLOOKUP(D6,'List of drugs'!$A$1:$G$190,4,0),0)</f>
        <v>13360</v>
      </c>
      <c r="H6" s="28">
        <f>IF(D6&gt;0,VLOOKUP(D6,'List of drugs'!$A$1:$G$190,5,0),0)</f>
        <v>42156</v>
      </c>
      <c r="I6" s="28" t="s">
        <v>23</v>
      </c>
      <c r="J6" s="28" t="s">
        <v>26</v>
      </c>
      <c r="K6" s="27">
        <v>10</v>
      </c>
      <c r="L6" s="27">
        <v>9</v>
      </c>
      <c r="M6" s="27">
        <f t="shared" si="1"/>
        <v>-1</v>
      </c>
      <c r="O6" s="27">
        <v>1</v>
      </c>
      <c r="P6" s="27" t="s">
        <v>29</v>
      </c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Locations!$C$2:$C$31</xm:f>
          </x14:formula1>
          <xm:sqref>I2:J6</xm:sqref>
        </x14:dataValidation>
        <x14:dataValidation type="list" allowBlank="1" showInputMessage="1" showErrorMessage="1">
          <x14:formula1>
            <xm:f>'List of drugs'!$A$2:$A$190</xm:f>
          </x14:formula1>
          <xm:sqref>D2:D6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190"/>
  <sheetViews>
    <sheetView showGridLines="0" topLeftCell="A178" zoomScaleNormal="100" workbookViewId="0">
      <selection activeCell="A145" sqref="A145"/>
    </sheetView>
  </sheetViews>
  <sheetFormatPr baseColWidth="10" defaultColWidth="9.140625" defaultRowHeight="15" x14ac:dyDescent="0.25"/>
  <cols>
    <col min="1" max="1" width="4.85546875" style="20" customWidth="1"/>
    <col min="2" max="2" width="30.28515625" style="20" bestFit="1" customWidth="1"/>
    <col min="3" max="3" width="68.28515625" style="20" bestFit="1" customWidth="1"/>
    <col min="4" max="4" width="21.28515625" style="22" customWidth="1"/>
    <col min="5" max="5" width="15.5703125" style="20" customWidth="1"/>
    <col min="6" max="6" width="11.5703125" style="20" customWidth="1"/>
    <col min="7" max="7" width="16.28515625" style="20" customWidth="1"/>
    <col min="8" max="16384" width="9.140625" style="21"/>
  </cols>
  <sheetData>
    <row r="1" spans="1:7" x14ac:dyDescent="0.25">
      <c r="A1" s="21" t="s">
        <v>15</v>
      </c>
      <c r="B1" s="20" t="s">
        <v>30</v>
      </c>
      <c r="C1" s="20" t="s">
        <v>17</v>
      </c>
      <c r="D1" s="22" t="s">
        <v>31</v>
      </c>
      <c r="E1" s="20" t="s">
        <v>19</v>
      </c>
      <c r="F1" s="20" t="s">
        <v>32</v>
      </c>
      <c r="G1" s="20" t="s">
        <v>33</v>
      </c>
    </row>
    <row r="2" spans="1:7" x14ac:dyDescent="0.25">
      <c r="A2" s="20">
        <f>ROW()-1</f>
        <v>1</v>
      </c>
      <c r="B2" s="20" t="s">
        <v>34</v>
      </c>
      <c r="C2" s="20" t="s">
        <v>35</v>
      </c>
      <c r="D2" s="22">
        <v>135008</v>
      </c>
      <c r="E2" s="23">
        <v>42156</v>
      </c>
      <c r="F2" s="20" t="s">
        <v>36</v>
      </c>
      <c r="G2" s="20">
        <v>15737</v>
      </c>
    </row>
    <row r="3" spans="1:7" x14ac:dyDescent="0.25">
      <c r="A3" s="20">
        <f t="shared" ref="A3:A66" si="0">ROW()-1</f>
        <v>2</v>
      </c>
      <c r="B3" s="20" t="s">
        <v>37</v>
      </c>
      <c r="C3" s="20" t="s">
        <v>38</v>
      </c>
      <c r="D3" s="22">
        <v>13456</v>
      </c>
      <c r="E3" s="23">
        <v>42217</v>
      </c>
      <c r="F3" s="20" t="s">
        <v>39</v>
      </c>
      <c r="G3" s="20">
        <v>10</v>
      </c>
    </row>
    <row r="4" spans="1:7" x14ac:dyDescent="0.25">
      <c r="A4" s="20">
        <f t="shared" si="0"/>
        <v>3</v>
      </c>
      <c r="B4" s="20" t="s">
        <v>40</v>
      </c>
      <c r="C4" s="20" t="s">
        <v>41</v>
      </c>
      <c r="D4" s="22">
        <v>23245</v>
      </c>
      <c r="E4" s="23">
        <v>42675</v>
      </c>
      <c r="F4" s="20" t="s">
        <v>42</v>
      </c>
      <c r="G4" s="20">
        <v>10</v>
      </c>
    </row>
    <row r="5" spans="1:7" x14ac:dyDescent="0.25">
      <c r="A5" s="20">
        <f t="shared" si="0"/>
        <v>4</v>
      </c>
      <c r="B5" s="20" t="s">
        <v>43</v>
      </c>
      <c r="C5" s="20" t="s">
        <v>44</v>
      </c>
      <c r="D5" s="22">
        <v>3410748</v>
      </c>
      <c r="E5" s="23">
        <v>42156</v>
      </c>
      <c r="F5" s="20" t="s">
        <v>45</v>
      </c>
      <c r="G5" s="20">
        <v>75</v>
      </c>
    </row>
    <row r="6" spans="1:7" x14ac:dyDescent="0.25">
      <c r="A6" s="20">
        <f t="shared" si="0"/>
        <v>5</v>
      </c>
      <c r="B6" s="20" t="s">
        <v>37</v>
      </c>
      <c r="C6" s="20" t="s">
        <v>38</v>
      </c>
      <c r="D6" s="22">
        <v>13360</v>
      </c>
      <c r="E6" s="23">
        <v>42156</v>
      </c>
      <c r="F6" s="20" t="s">
        <v>39</v>
      </c>
      <c r="G6" s="20">
        <v>10</v>
      </c>
    </row>
    <row r="7" spans="1:7" x14ac:dyDescent="0.25">
      <c r="A7" s="20">
        <f t="shared" si="0"/>
        <v>6</v>
      </c>
      <c r="B7" s="20" t="s">
        <v>37</v>
      </c>
      <c r="C7" s="20" t="s">
        <v>38</v>
      </c>
      <c r="D7" s="22">
        <v>13356</v>
      </c>
      <c r="E7" s="23">
        <v>42156</v>
      </c>
      <c r="F7" s="20" t="s">
        <v>39</v>
      </c>
      <c r="G7" s="20">
        <v>10</v>
      </c>
    </row>
    <row r="8" spans="1:7" x14ac:dyDescent="0.25">
      <c r="A8" s="20">
        <f t="shared" si="0"/>
        <v>7</v>
      </c>
      <c r="B8" s="20" t="s">
        <v>46</v>
      </c>
      <c r="C8" s="20" t="s">
        <v>47</v>
      </c>
      <c r="D8" s="22">
        <v>4669</v>
      </c>
      <c r="E8" s="23">
        <v>42095</v>
      </c>
      <c r="F8" s="20" t="s">
        <v>48</v>
      </c>
      <c r="G8" s="20">
        <v>18</v>
      </c>
    </row>
    <row r="9" spans="1:7" x14ac:dyDescent="0.25">
      <c r="A9" s="20">
        <f t="shared" si="0"/>
        <v>8</v>
      </c>
      <c r="B9" s="20" t="s">
        <v>49</v>
      </c>
      <c r="C9" s="20" t="s">
        <v>50</v>
      </c>
      <c r="D9" s="22" t="s">
        <v>51</v>
      </c>
      <c r="E9" s="23">
        <v>42339</v>
      </c>
      <c r="F9" s="20" t="s">
        <v>52</v>
      </c>
      <c r="G9" s="20">
        <v>8</v>
      </c>
    </row>
    <row r="10" spans="1:7" x14ac:dyDescent="0.25">
      <c r="A10" s="20">
        <f t="shared" si="0"/>
        <v>9</v>
      </c>
      <c r="B10" s="20" t="s">
        <v>49</v>
      </c>
      <c r="C10" s="20" t="s">
        <v>50</v>
      </c>
      <c r="D10" s="22" t="s">
        <v>53</v>
      </c>
      <c r="E10" s="23">
        <v>42705</v>
      </c>
      <c r="F10" s="20" t="s">
        <v>52</v>
      </c>
      <c r="G10" s="20">
        <v>10</v>
      </c>
    </row>
    <row r="11" spans="1:7" x14ac:dyDescent="0.25">
      <c r="A11" s="20">
        <f t="shared" si="0"/>
        <v>10</v>
      </c>
      <c r="B11" s="20" t="s">
        <v>54</v>
      </c>
      <c r="C11" s="20" t="s">
        <v>55</v>
      </c>
      <c r="D11" s="22">
        <v>13284</v>
      </c>
      <c r="E11" s="23">
        <v>42125</v>
      </c>
      <c r="F11" s="20" t="s">
        <v>56</v>
      </c>
      <c r="G11" s="20">
        <v>15</v>
      </c>
    </row>
    <row r="12" spans="1:7" x14ac:dyDescent="0.25">
      <c r="A12" s="20">
        <f t="shared" si="0"/>
        <v>11</v>
      </c>
      <c r="B12" s="20" t="s">
        <v>57</v>
      </c>
      <c r="C12" s="20" t="s">
        <v>58</v>
      </c>
      <c r="D12" s="22">
        <v>3353</v>
      </c>
      <c r="E12" s="23">
        <v>42186</v>
      </c>
      <c r="F12" s="20" t="s">
        <v>59</v>
      </c>
      <c r="G12" s="20">
        <v>9</v>
      </c>
    </row>
    <row r="13" spans="1:7" x14ac:dyDescent="0.25">
      <c r="A13" s="20">
        <f t="shared" si="0"/>
        <v>12</v>
      </c>
      <c r="B13" s="20" t="s">
        <v>60</v>
      </c>
      <c r="C13" s="20" t="s">
        <v>61</v>
      </c>
      <c r="D13" s="22">
        <v>62541</v>
      </c>
      <c r="E13" s="23">
        <v>42675</v>
      </c>
      <c r="F13" s="20" t="s">
        <v>52</v>
      </c>
      <c r="G13" s="20">
        <v>15</v>
      </c>
    </row>
    <row r="14" spans="1:7" x14ac:dyDescent="0.25">
      <c r="A14" s="20">
        <f t="shared" si="0"/>
        <v>13</v>
      </c>
      <c r="B14" s="20" t="s">
        <v>62</v>
      </c>
      <c r="C14" s="20" t="s">
        <v>63</v>
      </c>
      <c r="D14" s="22">
        <v>13313</v>
      </c>
      <c r="E14" s="23">
        <v>42856</v>
      </c>
      <c r="F14" s="20" t="s">
        <v>39</v>
      </c>
      <c r="G14" s="20">
        <v>15</v>
      </c>
    </row>
    <row r="15" spans="1:7" x14ac:dyDescent="0.25">
      <c r="A15" s="20">
        <f t="shared" si="0"/>
        <v>14</v>
      </c>
      <c r="B15" s="20" t="s">
        <v>64</v>
      </c>
      <c r="C15" s="20" t="s">
        <v>65</v>
      </c>
      <c r="D15" s="22">
        <v>3130605</v>
      </c>
      <c r="E15" s="23">
        <v>42522</v>
      </c>
      <c r="F15" s="20" t="s">
        <v>66</v>
      </c>
      <c r="G15" s="20">
        <v>15</v>
      </c>
    </row>
    <row r="16" spans="1:7" x14ac:dyDescent="0.25">
      <c r="A16" s="20">
        <f t="shared" si="0"/>
        <v>15</v>
      </c>
      <c r="B16" s="20" t="s">
        <v>67</v>
      </c>
      <c r="C16" s="20" t="s">
        <v>68</v>
      </c>
      <c r="D16" s="22">
        <v>356099</v>
      </c>
      <c r="E16" s="23">
        <v>42461</v>
      </c>
      <c r="F16" s="20" t="s">
        <v>69</v>
      </c>
      <c r="G16" s="20">
        <v>20</v>
      </c>
    </row>
    <row r="17" spans="1:7" x14ac:dyDescent="0.25">
      <c r="A17" s="20">
        <f t="shared" si="0"/>
        <v>16</v>
      </c>
      <c r="B17" s="20" t="s">
        <v>70</v>
      </c>
      <c r="C17" s="20" t="s">
        <v>71</v>
      </c>
      <c r="D17" s="22">
        <v>13422</v>
      </c>
      <c r="E17" s="23">
        <v>42583</v>
      </c>
      <c r="F17" s="20" t="s">
        <v>39</v>
      </c>
      <c r="G17" s="20">
        <v>20</v>
      </c>
    </row>
    <row r="18" spans="1:7" x14ac:dyDescent="0.25">
      <c r="A18" s="20">
        <f t="shared" si="0"/>
        <v>17</v>
      </c>
      <c r="B18" s="20" t="s">
        <v>72</v>
      </c>
      <c r="C18" s="20" t="s">
        <v>71</v>
      </c>
      <c r="D18" s="22">
        <v>13331</v>
      </c>
      <c r="E18" s="23">
        <v>42156</v>
      </c>
      <c r="F18" s="20" t="s">
        <v>39</v>
      </c>
      <c r="G18" s="20">
        <v>20</v>
      </c>
    </row>
    <row r="19" spans="1:7" x14ac:dyDescent="0.25">
      <c r="A19" s="20">
        <f t="shared" si="0"/>
        <v>18</v>
      </c>
      <c r="B19" s="20" t="s">
        <v>73</v>
      </c>
      <c r="C19" s="20" t="s">
        <v>74</v>
      </c>
      <c r="D19" s="22">
        <v>13554</v>
      </c>
      <c r="E19" s="23">
        <v>42278</v>
      </c>
      <c r="F19" s="20" t="s">
        <v>75</v>
      </c>
      <c r="G19" s="20">
        <v>15</v>
      </c>
    </row>
    <row r="20" spans="1:7" x14ac:dyDescent="0.25">
      <c r="A20" s="20">
        <f t="shared" si="0"/>
        <v>19</v>
      </c>
      <c r="B20" s="20" t="s">
        <v>76</v>
      </c>
      <c r="C20" s="20" t="s">
        <v>77</v>
      </c>
      <c r="D20" s="22">
        <v>13521</v>
      </c>
      <c r="E20" s="23">
        <v>43009</v>
      </c>
      <c r="F20" s="20" t="s">
        <v>52</v>
      </c>
      <c r="G20" s="20">
        <v>15</v>
      </c>
    </row>
    <row r="21" spans="1:7" x14ac:dyDescent="0.25">
      <c r="A21" s="20">
        <f t="shared" si="0"/>
        <v>20</v>
      </c>
      <c r="B21" s="20" t="s">
        <v>78</v>
      </c>
      <c r="C21" s="20" t="s">
        <v>79</v>
      </c>
      <c r="D21" s="22" t="s">
        <v>80</v>
      </c>
      <c r="E21" s="23">
        <v>42095</v>
      </c>
      <c r="F21" s="20" t="s">
        <v>75</v>
      </c>
      <c r="G21" s="20">
        <v>12</v>
      </c>
    </row>
    <row r="22" spans="1:7" x14ac:dyDescent="0.25">
      <c r="A22" s="20">
        <f t="shared" si="0"/>
        <v>21</v>
      </c>
      <c r="B22" s="20" t="s">
        <v>81</v>
      </c>
      <c r="C22" s="20" t="s">
        <v>82</v>
      </c>
      <c r="D22" s="22" t="s">
        <v>83</v>
      </c>
      <c r="E22" s="23">
        <v>42278</v>
      </c>
      <c r="F22" s="20" t="s">
        <v>84</v>
      </c>
      <c r="G22" s="20">
        <v>12</v>
      </c>
    </row>
    <row r="23" spans="1:7" x14ac:dyDescent="0.25">
      <c r="A23" s="20">
        <f t="shared" si="0"/>
        <v>22</v>
      </c>
      <c r="B23" s="20" t="s">
        <v>85</v>
      </c>
      <c r="C23" s="20" t="s">
        <v>86</v>
      </c>
      <c r="D23" s="22">
        <v>13527</v>
      </c>
      <c r="E23" s="23">
        <v>42278</v>
      </c>
      <c r="F23" s="20" t="s">
        <v>39</v>
      </c>
      <c r="G23" s="20">
        <v>20</v>
      </c>
    </row>
    <row r="24" spans="1:7" x14ac:dyDescent="0.25">
      <c r="A24" s="20">
        <f t="shared" si="0"/>
        <v>23</v>
      </c>
      <c r="B24" s="20" t="s">
        <v>87</v>
      </c>
      <c r="C24" s="20" t="s">
        <v>88</v>
      </c>
      <c r="D24" s="22">
        <v>63520</v>
      </c>
      <c r="E24" s="23">
        <v>42339</v>
      </c>
      <c r="F24" s="20" t="s">
        <v>59</v>
      </c>
      <c r="G24" s="20">
        <v>8</v>
      </c>
    </row>
    <row r="25" spans="1:7" x14ac:dyDescent="0.25">
      <c r="A25" s="20">
        <f t="shared" si="0"/>
        <v>24</v>
      </c>
      <c r="B25" s="20" t="s">
        <v>89</v>
      </c>
      <c r="C25" s="20" t="s">
        <v>90</v>
      </c>
      <c r="D25" s="22">
        <v>3332</v>
      </c>
      <c r="E25" s="23">
        <v>42826</v>
      </c>
      <c r="F25" s="20" t="s">
        <v>48</v>
      </c>
      <c r="G25" s="20">
        <v>7</v>
      </c>
    </row>
    <row r="26" spans="1:7" x14ac:dyDescent="0.25">
      <c r="A26" s="20">
        <f t="shared" si="0"/>
        <v>25</v>
      </c>
      <c r="B26" s="20" t="s">
        <v>91</v>
      </c>
      <c r="C26" s="20" t="s">
        <v>92</v>
      </c>
      <c r="D26" s="22" t="s">
        <v>93</v>
      </c>
      <c r="E26" s="23">
        <v>42705</v>
      </c>
      <c r="F26" s="20" t="s">
        <v>48</v>
      </c>
      <c r="G26" s="20">
        <v>7</v>
      </c>
    </row>
    <row r="27" spans="1:7" x14ac:dyDescent="0.25">
      <c r="A27" s="20">
        <f t="shared" si="0"/>
        <v>26</v>
      </c>
      <c r="B27" s="20" t="s">
        <v>94</v>
      </c>
      <c r="C27" s="20" t="s">
        <v>95</v>
      </c>
      <c r="D27" s="22" t="s">
        <v>96</v>
      </c>
      <c r="E27" s="23">
        <v>42370</v>
      </c>
      <c r="F27" s="20" t="s">
        <v>97</v>
      </c>
      <c r="G27" s="20">
        <v>14</v>
      </c>
    </row>
    <row r="28" spans="1:7" x14ac:dyDescent="0.25">
      <c r="A28" s="20">
        <f t="shared" si="0"/>
        <v>27</v>
      </c>
      <c r="B28" s="20" t="s">
        <v>98</v>
      </c>
      <c r="C28" s="20" t="s">
        <v>99</v>
      </c>
      <c r="D28" s="22" t="s">
        <v>100</v>
      </c>
      <c r="E28" s="23">
        <v>42309</v>
      </c>
      <c r="F28" s="20" t="s">
        <v>97</v>
      </c>
      <c r="G28" s="20">
        <v>47</v>
      </c>
    </row>
    <row r="29" spans="1:7" x14ac:dyDescent="0.25">
      <c r="A29" s="20">
        <f t="shared" si="0"/>
        <v>28</v>
      </c>
      <c r="B29" s="20" t="s">
        <v>101</v>
      </c>
      <c r="C29" s="20" t="s">
        <v>102</v>
      </c>
      <c r="D29" s="22" t="s">
        <v>103</v>
      </c>
      <c r="E29" s="23">
        <v>42461</v>
      </c>
      <c r="F29" s="20" t="s">
        <v>104</v>
      </c>
      <c r="G29" s="20">
        <v>19</v>
      </c>
    </row>
    <row r="30" spans="1:7" x14ac:dyDescent="0.25">
      <c r="A30" s="20">
        <f t="shared" si="0"/>
        <v>29</v>
      </c>
      <c r="B30" s="20" t="s">
        <v>105</v>
      </c>
      <c r="C30" s="20" t="s">
        <v>106</v>
      </c>
      <c r="D30" s="22" t="s">
        <v>107</v>
      </c>
      <c r="E30" s="23">
        <v>42767</v>
      </c>
      <c r="F30" s="20" t="s">
        <v>108</v>
      </c>
      <c r="G30" s="20">
        <v>40</v>
      </c>
    </row>
    <row r="31" spans="1:7" x14ac:dyDescent="0.25">
      <c r="A31" s="20">
        <f t="shared" si="0"/>
        <v>30</v>
      </c>
      <c r="B31" s="20" t="s">
        <v>109</v>
      </c>
      <c r="C31" s="20" t="s">
        <v>110</v>
      </c>
      <c r="D31" s="22" t="s">
        <v>111</v>
      </c>
      <c r="E31" s="23">
        <v>42614</v>
      </c>
      <c r="F31" s="20" t="s">
        <v>112</v>
      </c>
      <c r="G31" s="20">
        <v>10</v>
      </c>
    </row>
    <row r="32" spans="1:7" x14ac:dyDescent="0.25">
      <c r="A32" s="20">
        <f t="shared" si="0"/>
        <v>31</v>
      </c>
      <c r="B32" s="20" t="s">
        <v>113</v>
      </c>
      <c r="C32" s="20" t="s">
        <v>47</v>
      </c>
      <c r="D32" s="22" t="s">
        <v>114</v>
      </c>
      <c r="E32" s="23">
        <v>42614</v>
      </c>
      <c r="F32" s="20" t="s">
        <v>52</v>
      </c>
      <c r="G32" s="20">
        <v>7</v>
      </c>
    </row>
    <row r="33" spans="1:7" x14ac:dyDescent="0.25">
      <c r="A33" s="20">
        <f t="shared" si="0"/>
        <v>32</v>
      </c>
      <c r="B33" s="20" t="s">
        <v>115</v>
      </c>
      <c r="C33" s="20" t="s">
        <v>116</v>
      </c>
      <c r="D33" s="22" t="s">
        <v>117</v>
      </c>
      <c r="E33" s="23">
        <v>42736</v>
      </c>
      <c r="F33" s="20" t="s">
        <v>118</v>
      </c>
      <c r="G33" s="20">
        <v>17</v>
      </c>
    </row>
    <row r="34" spans="1:7" x14ac:dyDescent="0.25">
      <c r="A34" s="20">
        <f t="shared" si="0"/>
        <v>33</v>
      </c>
      <c r="B34" s="20" t="s">
        <v>119</v>
      </c>
      <c r="C34" s="20" t="s">
        <v>120</v>
      </c>
      <c r="D34" s="22" t="s">
        <v>121</v>
      </c>
      <c r="E34" s="23">
        <v>43405</v>
      </c>
      <c r="F34" s="20" t="s">
        <v>122</v>
      </c>
      <c r="G34" s="20">
        <v>19</v>
      </c>
    </row>
    <row r="35" spans="1:7" x14ac:dyDescent="0.25">
      <c r="A35" s="20">
        <f t="shared" si="0"/>
        <v>34</v>
      </c>
      <c r="B35" s="20" t="s">
        <v>123</v>
      </c>
      <c r="C35" s="20" t="s">
        <v>124</v>
      </c>
      <c r="D35" s="22" t="s">
        <v>125</v>
      </c>
      <c r="E35" s="23">
        <v>42278</v>
      </c>
      <c r="F35" s="20" t="s">
        <v>126</v>
      </c>
      <c r="G35" s="20">
        <v>15</v>
      </c>
    </row>
    <row r="36" spans="1:7" x14ac:dyDescent="0.25">
      <c r="A36" s="20">
        <f t="shared" si="0"/>
        <v>35</v>
      </c>
      <c r="B36" s="20" t="s">
        <v>113</v>
      </c>
      <c r="C36" s="20" t="s">
        <v>47</v>
      </c>
      <c r="D36" s="22" t="s">
        <v>127</v>
      </c>
      <c r="E36" s="23">
        <v>42461</v>
      </c>
      <c r="F36" s="20" t="s">
        <v>39</v>
      </c>
      <c r="G36" s="20">
        <v>5</v>
      </c>
    </row>
    <row r="37" spans="1:7" x14ac:dyDescent="0.25">
      <c r="A37" s="20">
        <f t="shared" si="0"/>
        <v>36</v>
      </c>
      <c r="B37" s="20" t="s">
        <v>128</v>
      </c>
      <c r="C37" s="20" t="s">
        <v>129</v>
      </c>
      <c r="D37" s="22" t="s">
        <v>130</v>
      </c>
      <c r="E37" s="23">
        <v>42005</v>
      </c>
      <c r="F37" s="20" t="s">
        <v>39</v>
      </c>
      <c r="G37" s="20">
        <v>15</v>
      </c>
    </row>
    <row r="38" spans="1:7" x14ac:dyDescent="0.25">
      <c r="A38" s="20">
        <f t="shared" si="0"/>
        <v>37</v>
      </c>
      <c r="B38" s="20" t="s">
        <v>131</v>
      </c>
      <c r="C38" s="20" t="s">
        <v>132</v>
      </c>
      <c r="D38" s="22" t="s">
        <v>133</v>
      </c>
      <c r="E38" s="23">
        <v>42064</v>
      </c>
      <c r="F38" s="20" t="s">
        <v>69</v>
      </c>
      <c r="G38" s="20">
        <v>14</v>
      </c>
    </row>
    <row r="39" spans="1:7" x14ac:dyDescent="0.25">
      <c r="A39" s="20">
        <f t="shared" si="0"/>
        <v>38</v>
      </c>
      <c r="B39" s="20" t="s">
        <v>134</v>
      </c>
      <c r="C39" s="20" t="s">
        <v>135</v>
      </c>
      <c r="D39" s="22" t="s">
        <v>136</v>
      </c>
      <c r="E39" s="23">
        <v>42705</v>
      </c>
      <c r="F39" s="20" t="s">
        <v>39</v>
      </c>
      <c r="G39" s="20">
        <v>15</v>
      </c>
    </row>
    <row r="40" spans="1:7" x14ac:dyDescent="0.25">
      <c r="A40" s="20">
        <f t="shared" si="0"/>
        <v>39</v>
      </c>
      <c r="B40" s="20" t="s">
        <v>137</v>
      </c>
      <c r="C40" s="20" t="s">
        <v>47</v>
      </c>
      <c r="D40" s="22" t="s">
        <v>138</v>
      </c>
      <c r="E40" s="23">
        <v>42675</v>
      </c>
      <c r="F40" s="20" t="s">
        <v>104</v>
      </c>
      <c r="G40" s="20">
        <v>14</v>
      </c>
    </row>
    <row r="41" spans="1:7" x14ac:dyDescent="0.25">
      <c r="A41" s="20">
        <f t="shared" si="0"/>
        <v>40</v>
      </c>
      <c r="B41" s="20" t="s">
        <v>137</v>
      </c>
      <c r="C41" s="20" t="s">
        <v>47</v>
      </c>
      <c r="D41" s="22" t="s">
        <v>139</v>
      </c>
      <c r="E41" s="23">
        <v>42644</v>
      </c>
      <c r="F41" s="20" t="s">
        <v>104</v>
      </c>
      <c r="G41" s="20">
        <v>14</v>
      </c>
    </row>
    <row r="42" spans="1:7" x14ac:dyDescent="0.25">
      <c r="A42" s="20">
        <f t="shared" si="0"/>
        <v>41</v>
      </c>
      <c r="B42" s="20" t="s">
        <v>140</v>
      </c>
      <c r="C42" s="20" t="s">
        <v>141</v>
      </c>
      <c r="D42" s="22" t="s">
        <v>142</v>
      </c>
      <c r="E42" s="23">
        <v>42917</v>
      </c>
      <c r="F42" s="20" t="s">
        <v>143</v>
      </c>
      <c r="G42" s="20">
        <v>5</v>
      </c>
    </row>
    <row r="43" spans="1:7" x14ac:dyDescent="0.25">
      <c r="A43" s="20">
        <f t="shared" si="0"/>
        <v>42</v>
      </c>
      <c r="B43" s="20" t="s">
        <v>144</v>
      </c>
      <c r="C43" s="20" t="s">
        <v>145</v>
      </c>
      <c r="D43" s="22" t="s">
        <v>146</v>
      </c>
      <c r="E43" s="23">
        <v>42370</v>
      </c>
      <c r="F43" s="20" t="s">
        <v>147</v>
      </c>
      <c r="G43" s="20">
        <v>13</v>
      </c>
    </row>
    <row r="44" spans="1:7" x14ac:dyDescent="0.25">
      <c r="A44" s="20">
        <f t="shared" si="0"/>
        <v>43</v>
      </c>
      <c r="B44" s="20" t="s">
        <v>144</v>
      </c>
      <c r="C44" s="20" t="s">
        <v>145</v>
      </c>
      <c r="D44" s="22" t="s">
        <v>148</v>
      </c>
      <c r="E44" s="23">
        <v>42125</v>
      </c>
      <c r="F44" s="20" t="s">
        <v>147</v>
      </c>
      <c r="G44" s="20">
        <v>4</v>
      </c>
    </row>
    <row r="45" spans="1:7" x14ac:dyDescent="0.25">
      <c r="A45" s="20">
        <f t="shared" si="0"/>
        <v>44</v>
      </c>
      <c r="B45" s="20" t="s">
        <v>149</v>
      </c>
      <c r="C45" s="20" t="s">
        <v>150</v>
      </c>
      <c r="D45" s="22" t="s">
        <v>151</v>
      </c>
      <c r="E45" s="23">
        <v>42705</v>
      </c>
      <c r="F45" s="20" t="s">
        <v>48</v>
      </c>
      <c r="G45" s="20">
        <v>10</v>
      </c>
    </row>
    <row r="46" spans="1:7" x14ac:dyDescent="0.25">
      <c r="A46" s="20">
        <f t="shared" si="0"/>
        <v>45</v>
      </c>
      <c r="B46" s="20" t="s">
        <v>152</v>
      </c>
      <c r="C46" s="20" t="s">
        <v>153</v>
      </c>
      <c r="D46" s="22" t="s">
        <v>154</v>
      </c>
      <c r="E46" s="23">
        <v>43405</v>
      </c>
      <c r="F46" s="20" t="s">
        <v>39</v>
      </c>
      <c r="G46" s="20">
        <v>13</v>
      </c>
    </row>
    <row r="47" spans="1:7" x14ac:dyDescent="0.25">
      <c r="A47" s="20">
        <f t="shared" si="0"/>
        <v>46</v>
      </c>
      <c r="B47" s="20" t="s">
        <v>155</v>
      </c>
      <c r="C47" s="20" t="s">
        <v>156</v>
      </c>
      <c r="D47" s="22" t="s">
        <v>157</v>
      </c>
      <c r="E47" s="23">
        <v>42736</v>
      </c>
      <c r="F47" s="20" t="s">
        <v>158</v>
      </c>
      <c r="G47" s="20">
        <v>5</v>
      </c>
    </row>
    <row r="48" spans="1:7" x14ac:dyDescent="0.25">
      <c r="A48" s="20">
        <f t="shared" si="0"/>
        <v>47</v>
      </c>
      <c r="B48" s="20" t="s">
        <v>159</v>
      </c>
      <c r="C48" s="20" t="s">
        <v>160</v>
      </c>
      <c r="D48" s="22" t="s">
        <v>161</v>
      </c>
      <c r="E48" s="23">
        <v>42370</v>
      </c>
      <c r="F48" s="20" t="s">
        <v>59</v>
      </c>
      <c r="G48" s="20">
        <v>4</v>
      </c>
    </row>
    <row r="49" spans="1:7" x14ac:dyDescent="0.25">
      <c r="A49" s="20">
        <f t="shared" si="0"/>
        <v>48</v>
      </c>
      <c r="B49" s="20" t="s">
        <v>162</v>
      </c>
      <c r="C49" s="20" t="s">
        <v>163</v>
      </c>
      <c r="D49" s="22" t="s">
        <v>164</v>
      </c>
      <c r="E49" s="23">
        <v>42736</v>
      </c>
      <c r="F49" s="20" t="s">
        <v>165</v>
      </c>
      <c r="G49" s="20">
        <v>15</v>
      </c>
    </row>
    <row r="50" spans="1:7" x14ac:dyDescent="0.25">
      <c r="A50" s="20">
        <f t="shared" si="0"/>
        <v>49</v>
      </c>
      <c r="B50" s="20" t="s">
        <v>166</v>
      </c>
      <c r="C50" s="20" t="s">
        <v>167</v>
      </c>
      <c r="D50" s="22" t="s">
        <v>168</v>
      </c>
      <c r="E50" s="23">
        <v>42522</v>
      </c>
      <c r="F50" s="20" t="s">
        <v>39</v>
      </c>
      <c r="G50" s="20">
        <v>12</v>
      </c>
    </row>
    <row r="51" spans="1:7" x14ac:dyDescent="0.25">
      <c r="A51" s="20">
        <f t="shared" si="0"/>
        <v>50</v>
      </c>
      <c r="B51" s="20" t="s">
        <v>169</v>
      </c>
      <c r="C51" s="20" t="s">
        <v>170</v>
      </c>
      <c r="D51" s="22" t="s">
        <v>171</v>
      </c>
      <c r="E51" s="23">
        <v>42522</v>
      </c>
      <c r="F51" s="20" t="s">
        <v>172</v>
      </c>
      <c r="G51" s="20">
        <v>9</v>
      </c>
    </row>
    <row r="52" spans="1:7" x14ac:dyDescent="0.25">
      <c r="A52" s="20">
        <f t="shared" si="0"/>
        <v>51</v>
      </c>
      <c r="B52" s="20" t="s">
        <v>173</v>
      </c>
      <c r="C52" s="20" t="s">
        <v>174</v>
      </c>
      <c r="D52" s="22" t="s">
        <v>175</v>
      </c>
      <c r="E52" s="23">
        <v>42217</v>
      </c>
      <c r="F52" s="20" t="s">
        <v>52</v>
      </c>
      <c r="G52" s="20">
        <v>15</v>
      </c>
    </row>
    <row r="53" spans="1:7" x14ac:dyDescent="0.25">
      <c r="A53" s="20">
        <f t="shared" si="0"/>
        <v>52</v>
      </c>
      <c r="B53" s="20" t="s">
        <v>176</v>
      </c>
      <c r="C53" s="20" t="s">
        <v>177</v>
      </c>
      <c r="D53" s="22" t="s">
        <v>178</v>
      </c>
      <c r="E53" s="23">
        <v>42522</v>
      </c>
      <c r="F53" s="20" t="s">
        <v>126</v>
      </c>
      <c r="G53" s="20">
        <v>14</v>
      </c>
    </row>
    <row r="54" spans="1:7" x14ac:dyDescent="0.25">
      <c r="A54" s="20">
        <f t="shared" si="0"/>
        <v>53</v>
      </c>
      <c r="B54" s="20" t="s">
        <v>179</v>
      </c>
      <c r="C54" s="20" t="s">
        <v>180</v>
      </c>
      <c r="D54" s="22" t="s">
        <v>181</v>
      </c>
      <c r="E54" s="23">
        <v>42370</v>
      </c>
      <c r="F54" s="20" t="s">
        <v>182</v>
      </c>
      <c r="G54" s="20">
        <v>15</v>
      </c>
    </row>
    <row r="55" spans="1:7" x14ac:dyDescent="0.25">
      <c r="A55" s="20">
        <f t="shared" si="0"/>
        <v>54</v>
      </c>
      <c r="B55" s="20" t="s">
        <v>183</v>
      </c>
      <c r="C55" s="20" t="s">
        <v>184</v>
      </c>
      <c r="D55" s="22" t="s">
        <v>185</v>
      </c>
      <c r="E55" s="23">
        <v>42522</v>
      </c>
      <c r="F55" s="20" t="s">
        <v>143</v>
      </c>
      <c r="G55" s="20">
        <v>14</v>
      </c>
    </row>
    <row r="56" spans="1:7" x14ac:dyDescent="0.25">
      <c r="A56" s="20">
        <f t="shared" si="0"/>
        <v>55</v>
      </c>
      <c r="B56" s="20" t="s">
        <v>186</v>
      </c>
      <c r="C56" s="20" t="s">
        <v>47</v>
      </c>
      <c r="D56" s="22" t="s">
        <v>187</v>
      </c>
      <c r="E56" s="23">
        <v>42005</v>
      </c>
      <c r="F56" s="20" t="s">
        <v>188</v>
      </c>
      <c r="G56" s="20">
        <v>15</v>
      </c>
    </row>
    <row r="57" spans="1:7" x14ac:dyDescent="0.25">
      <c r="A57" s="20">
        <f t="shared" si="0"/>
        <v>56</v>
      </c>
      <c r="B57" s="20" t="s">
        <v>189</v>
      </c>
      <c r="C57" s="20" t="s">
        <v>47</v>
      </c>
      <c r="D57" s="22" t="s">
        <v>190</v>
      </c>
      <c r="E57" s="23">
        <v>41974</v>
      </c>
      <c r="F57" s="20" t="s">
        <v>191</v>
      </c>
      <c r="G57" s="20">
        <v>6</v>
      </c>
    </row>
    <row r="58" spans="1:7" x14ac:dyDescent="0.25">
      <c r="A58" s="20">
        <f t="shared" si="0"/>
        <v>57</v>
      </c>
      <c r="B58" s="20" t="s">
        <v>189</v>
      </c>
      <c r="C58" s="20" t="s">
        <v>47</v>
      </c>
      <c r="D58" s="22" t="s">
        <v>192</v>
      </c>
      <c r="E58" s="23">
        <v>42156</v>
      </c>
      <c r="F58" s="20" t="s">
        <v>191</v>
      </c>
      <c r="G58" s="20">
        <v>8</v>
      </c>
    </row>
    <row r="59" spans="1:7" x14ac:dyDescent="0.25">
      <c r="A59" s="20">
        <f t="shared" si="0"/>
        <v>58</v>
      </c>
      <c r="B59" s="20" t="s">
        <v>193</v>
      </c>
      <c r="C59" s="20" t="s">
        <v>194</v>
      </c>
      <c r="D59" s="22" t="s">
        <v>195</v>
      </c>
      <c r="E59" s="23">
        <v>42186</v>
      </c>
      <c r="F59" s="20" t="s">
        <v>39</v>
      </c>
      <c r="G59" s="20">
        <v>15</v>
      </c>
    </row>
    <row r="60" spans="1:7" x14ac:dyDescent="0.25">
      <c r="A60" s="20">
        <f t="shared" si="0"/>
        <v>59</v>
      </c>
      <c r="B60" s="20" t="s">
        <v>196</v>
      </c>
      <c r="C60" s="20" t="s">
        <v>197</v>
      </c>
      <c r="D60" s="22" t="s">
        <v>198</v>
      </c>
      <c r="E60" s="23">
        <v>42401</v>
      </c>
      <c r="F60" s="20" t="s">
        <v>48</v>
      </c>
      <c r="G60" s="20">
        <v>8</v>
      </c>
    </row>
    <row r="61" spans="1:7" x14ac:dyDescent="0.25">
      <c r="A61" s="20">
        <f t="shared" si="0"/>
        <v>60</v>
      </c>
      <c r="B61" s="20" t="s">
        <v>199</v>
      </c>
      <c r="C61" s="20" t="s">
        <v>200</v>
      </c>
      <c r="D61" s="22" t="s">
        <v>201</v>
      </c>
      <c r="E61" s="23">
        <v>42675</v>
      </c>
      <c r="F61" s="20" t="s">
        <v>48</v>
      </c>
      <c r="G61" s="20">
        <v>10</v>
      </c>
    </row>
    <row r="62" spans="1:7" x14ac:dyDescent="0.25">
      <c r="A62" s="20">
        <f t="shared" si="0"/>
        <v>61</v>
      </c>
      <c r="B62" s="20" t="s">
        <v>202</v>
      </c>
      <c r="C62" s="20" t="s">
        <v>203</v>
      </c>
      <c r="D62" s="22" t="s">
        <v>204</v>
      </c>
      <c r="E62" s="23">
        <v>42309</v>
      </c>
      <c r="F62" s="20" t="s">
        <v>205</v>
      </c>
      <c r="G62" s="20">
        <v>9</v>
      </c>
    </row>
    <row r="63" spans="1:7" x14ac:dyDescent="0.25">
      <c r="A63" s="20">
        <f t="shared" si="0"/>
        <v>62</v>
      </c>
      <c r="B63" s="20" t="s">
        <v>206</v>
      </c>
      <c r="C63" s="20" t="s">
        <v>207</v>
      </c>
      <c r="D63" s="22" t="s">
        <v>208</v>
      </c>
      <c r="E63" s="23">
        <v>42522</v>
      </c>
      <c r="F63" s="20" t="s">
        <v>209</v>
      </c>
      <c r="G63" s="20">
        <v>8</v>
      </c>
    </row>
    <row r="64" spans="1:7" x14ac:dyDescent="0.25">
      <c r="A64" s="20">
        <f t="shared" si="0"/>
        <v>63</v>
      </c>
      <c r="B64" s="20" t="s">
        <v>210</v>
      </c>
      <c r="C64" s="20" t="s">
        <v>211</v>
      </c>
      <c r="D64" s="22" t="s">
        <v>212</v>
      </c>
      <c r="E64" s="23">
        <v>42552</v>
      </c>
      <c r="F64" s="20" t="s">
        <v>122</v>
      </c>
      <c r="G64" s="20">
        <v>3</v>
      </c>
    </row>
    <row r="65" spans="1:7" x14ac:dyDescent="0.25">
      <c r="A65" s="20">
        <f t="shared" si="0"/>
        <v>64</v>
      </c>
      <c r="B65" s="20" t="s">
        <v>213</v>
      </c>
      <c r="C65" s="20" t="s">
        <v>214</v>
      </c>
      <c r="D65" s="22" t="s">
        <v>215</v>
      </c>
      <c r="E65" s="23">
        <v>42370</v>
      </c>
      <c r="F65" s="20" t="s">
        <v>39</v>
      </c>
      <c r="G65" s="20">
        <v>17</v>
      </c>
    </row>
    <row r="66" spans="1:7" x14ac:dyDescent="0.25">
      <c r="A66" s="20">
        <f t="shared" si="0"/>
        <v>65</v>
      </c>
      <c r="B66" s="20" t="s">
        <v>216</v>
      </c>
      <c r="C66" s="20" t="s">
        <v>217</v>
      </c>
      <c r="D66" s="22" t="s">
        <v>218</v>
      </c>
      <c r="E66" s="23">
        <v>42948</v>
      </c>
      <c r="F66" s="20" t="s">
        <v>219</v>
      </c>
      <c r="G66" s="20">
        <v>9</v>
      </c>
    </row>
    <row r="67" spans="1:7" x14ac:dyDescent="0.25">
      <c r="A67" s="20">
        <f t="shared" ref="A67:A130" si="1">ROW()-1</f>
        <v>66</v>
      </c>
      <c r="B67" s="20" t="s">
        <v>220</v>
      </c>
      <c r="C67" s="20" t="s">
        <v>221</v>
      </c>
      <c r="D67" s="22" t="s">
        <v>222</v>
      </c>
      <c r="E67" s="23">
        <v>42614</v>
      </c>
      <c r="F67" s="20" t="s">
        <v>223</v>
      </c>
      <c r="G67" s="20">
        <v>59</v>
      </c>
    </row>
    <row r="68" spans="1:7" x14ac:dyDescent="0.25">
      <c r="A68" s="20">
        <f t="shared" si="1"/>
        <v>67</v>
      </c>
      <c r="B68" s="20" t="s">
        <v>224</v>
      </c>
      <c r="C68" s="20" t="s">
        <v>225</v>
      </c>
      <c r="D68" s="22" t="s">
        <v>226</v>
      </c>
      <c r="E68" s="23">
        <v>42552</v>
      </c>
      <c r="F68" s="20" t="s">
        <v>227</v>
      </c>
      <c r="G68" s="20">
        <v>15</v>
      </c>
    </row>
    <row r="69" spans="1:7" x14ac:dyDescent="0.25">
      <c r="A69" s="20">
        <f t="shared" si="1"/>
        <v>68</v>
      </c>
      <c r="B69" s="20" t="s">
        <v>228</v>
      </c>
      <c r="C69" s="20" t="s">
        <v>229</v>
      </c>
      <c r="D69" s="22" t="s">
        <v>230</v>
      </c>
      <c r="E69" s="23">
        <v>42401</v>
      </c>
      <c r="F69" s="20" t="s">
        <v>59</v>
      </c>
      <c r="G69" s="20">
        <v>11</v>
      </c>
    </row>
    <row r="70" spans="1:7" x14ac:dyDescent="0.25">
      <c r="A70" s="20">
        <f t="shared" si="1"/>
        <v>69</v>
      </c>
      <c r="B70" s="20" t="s">
        <v>231</v>
      </c>
      <c r="C70" s="20" t="s">
        <v>232</v>
      </c>
      <c r="D70" s="22" t="s">
        <v>233</v>
      </c>
      <c r="E70" s="23">
        <v>42370</v>
      </c>
      <c r="F70" s="20" t="s">
        <v>234</v>
      </c>
      <c r="G70" s="20">
        <v>9</v>
      </c>
    </row>
    <row r="71" spans="1:7" x14ac:dyDescent="0.25">
      <c r="A71" s="20">
        <f t="shared" si="1"/>
        <v>70</v>
      </c>
      <c r="B71" s="20" t="s">
        <v>235</v>
      </c>
      <c r="C71" s="20" t="s">
        <v>236</v>
      </c>
      <c r="D71" s="22" t="s">
        <v>237</v>
      </c>
      <c r="E71" s="23">
        <v>43160</v>
      </c>
      <c r="F71" s="20" t="s">
        <v>238</v>
      </c>
      <c r="G71" s="20">
        <v>8</v>
      </c>
    </row>
    <row r="72" spans="1:7" x14ac:dyDescent="0.25">
      <c r="A72" s="20">
        <f t="shared" si="1"/>
        <v>71</v>
      </c>
      <c r="B72" s="20" t="s">
        <v>239</v>
      </c>
      <c r="C72" s="20" t="s">
        <v>236</v>
      </c>
      <c r="D72" s="22" t="s">
        <v>240</v>
      </c>
      <c r="E72" s="23">
        <v>43405</v>
      </c>
      <c r="F72" s="20" t="s">
        <v>238</v>
      </c>
      <c r="G72" s="20">
        <v>10</v>
      </c>
    </row>
    <row r="73" spans="1:7" x14ac:dyDescent="0.25">
      <c r="A73" s="20">
        <f t="shared" si="1"/>
        <v>72</v>
      </c>
      <c r="B73" s="20" t="s">
        <v>241</v>
      </c>
      <c r="C73" s="20" t="s">
        <v>242</v>
      </c>
      <c r="D73" s="22" t="s">
        <v>243</v>
      </c>
      <c r="E73" s="23">
        <v>42675</v>
      </c>
      <c r="F73" s="20" t="s">
        <v>39</v>
      </c>
      <c r="G73" s="20">
        <v>3</v>
      </c>
    </row>
    <row r="74" spans="1:7" x14ac:dyDescent="0.25">
      <c r="A74" s="20">
        <f t="shared" si="1"/>
        <v>73</v>
      </c>
      <c r="B74" s="20" t="s">
        <v>46</v>
      </c>
      <c r="C74" s="20" t="s">
        <v>47</v>
      </c>
      <c r="D74" s="22" t="s">
        <v>244</v>
      </c>
      <c r="E74" s="23">
        <v>42217</v>
      </c>
      <c r="F74" s="20" t="s">
        <v>245</v>
      </c>
      <c r="G74" s="20">
        <v>58</v>
      </c>
    </row>
    <row r="75" spans="1:7" x14ac:dyDescent="0.25">
      <c r="A75" s="20">
        <f t="shared" si="1"/>
        <v>74</v>
      </c>
      <c r="B75" s="20" t="s">
        <v>246</v>
      </c>
      <c r="C75" s="20" t="s">
        <v>247</v>
      </c>
      <c r="D75" s="22" t="s">
        <v>248</v>
      </c>
      <c r="E75" s="23">
        <v>42644</v>
      </c>
      <c r="F75" s="20" t="s">
        <v>48</v>
      </c>
      <c r="G75" s="20">
        <v>8</v>
      </c>
    </row>
    <row r="76" spans="1:7" x14ac:dyDescent="0.25">
      <c r="A76" s="20">
        <f t="shared" si="1"/>
        <v>75</v>
      </c>
      <c r="B76" s="20" t="s">
        <v>249</v>
      </c>
      <c r="C76" s="20" t="s">
        <v>250</v>
      </c>
      <c r="D76" s="22" t="s">
        <v>251</v>
      </c>
      <c r="E76" s="23">
        <v>42583</v>
      </c>
      <c r="F76" s="20" t="s">
        <v>238</v>
      </c>
      <c r="G76" s="20">
        <v>9</v>
      </c>
    </row>
    <row r="77" spans="1:7" x14ac:dyDescent="0.25">
      <c r="A77" s="20">
        <f t="shared" si="1"/>
        <v>76</v>
      </c>
      <c r="B77" s="20" t="s">
        <v>252</v>
      </c>
      <c r="C77" s="20" t="s">
        <v>253</v>
      </c>
      <c r="D77" s="22" t="s">
        <v>254</v>
      </c>
      <c r="E77" s="23">
        <v>42430</v>
      </c>
      <c r="F77" s="20" t="s">
        <v>39</v>
      </c>
      <c r="G77" s="20">
        <v>15</v>
      </c>
    </row>
    <row r="78" spans="1:7" x14ac:dyDescent="0.25">
      <c r="A78" s="20">
        <f t="shared" si="1"/>
        <v>77</v>
      </c>
      <c r="B78" s="20" t="s">
        <v>255</v>
      </c>
      <c r="C78" s="20" t="s">
        <v>256</v>
      </c>
      <c r="D78" s="22" t="s">
        <v>257</v>
      </c>
      <c r="E78" s="23">
        <v>42430</v>
      </c>
      <c r="F78" s="20" t="s">
        <v>39</v>
      </c>
      <c r="G78" s="20">
        <v>15</v>
      </c>
    </row>
    <row r="79" spans="1:7" x14ac:dyDescent="0.25">
      <c r="A79" s="20">
        <f t="shared" si="1"/>
        <v>78</v>
      </c>
      <c r="B79" s="20" t="s">
        <v>258</v>
      </c>
      <c r="C79" s="20" t="s">
        <v>259</v>
      </c>
      <c r="D79" s="22" t="s">
        <v>260</v>
      </c>
      <c r="E79" s="23">
        <v>43435</v>
      </c>
      <c r="F79" s="20" t="s">
        <v>227</v>
      </c>
      <c r="G79" s="20">
        <v>16</v>
      </c>
    </row>
    <row r="80" spans="1:7" x14ac:dyDescent="0.25">
      <c r="A80" s="20">
        <f t="shared" si="1"/>
        <v>79</v>
      </c>
      <c r="B80" s="20" t="s">
        <v>261</v>
      </c>
      <c r="C80" s="20" t="s">
        <v>262</v>
      </c>
      <c r="D80" s="22" t="s">
        <v>263</v>
      </c>
      <c r="E80" s="23">
        <v>42278</v>
      </c>
      <c r="F80" s="20" t="s">
        <v>143</v>
      </c>
      <c r="G80" s="20">
        <v>10</v>
      </c>
    </row>
    <row r="81" spans="1:7" x14ac:dyDescent="0.25">
      <c r="A81" s="20">
        <f t="shared" si="1"/>
        <v>80</v>
      </c>
      <c r="B81" s="20" t="s">
        <v>264</v>
      </c>
      <c r="C81" s="20" t="s">
        <v>265</v>
      </c>
      <c r="D81" s="22" t="s">
        <v>266</v>
      </c>
      <c r="E81" s="23">
        <v>42125</v>
      </c>
      <c r="F81" s="20" t="s">
        <v>267</v>
      </c>
      <c r="G81" s="20">
        <v>7</v>
      </c>
    </row>
    <row r="82" spans="1:7" x14ac:dyDescent="0.25">
      <c r="A82" s="20">
        <f t="shared" si="1"/>
        <v>81</v>
      </c>
      <c r="B82" s="20" t="s">
        <v>268</v>
      </c>
      <c r="C82" s="20" t="s">
        <v>269</v>
      </c>
      <c r="D82" s="22" t="s">
        <v>270</v>
      </c>
      <c r="E82" s="23">
        <v>42339</v>
      </c>
      <c r="F82" s="20" t="s">
        <v>271</v>
      </c>
      <c r="G82" s="20">
        <v>15</v>
      </c>
    </row>
    <row r="83" spans="1:7" x14ac:dyDescent="0.25">
      <c r="A83" s="20">
        <f t="shared" si="1"/>
        <v>82</v>
      </c>
      <c r="B83" s="20" t="s">
        <v>258</v>
      </c>
      <c r="C83" s="20" t="s">
        <v>259</v>
      </c>
      <c r="D83" s="22" t="s">
        <v>272</v>
      </c>
      <c r="E83" s="23">
        <v>43374</v>
      </c>
      <c r="F83" s="20" t="s">
        <v>273</v>
      </c>
      <c r="G83" s="20">
        <v>11</v>
      </c>
    </row>
    <row r="84" spans="1:7" x14ac:dyDescent="0.25">
      <c r="A84" s="20">
        <f t="shared" si="1"/>
        <v>83</v>
      </c>
      <c r="B84" s="20" t="s">
        <v>274</v>
      </c>
      <c r="C84" s="20" t="s">
        <v>194</v>
      </c>
      <c r="D84" s="22" t="s">
        <v>275</v>
      </c>
      <c r="E84" s="23">
        <v>42186</v>
      </c>
      <c r="F84" s="20" t="s">
        <v>39</v>
      </c>
      <c r="G84" s="20">
        <v>15</v>
      </c>
    </row>
    <row r="85" spans="1:7" x14ac:dyDescent="0.25">
      <c r="A85" s="20">
        <f t="shared" si="1"/>
        <v>84</v>
      </c>
      <c r="B85" s="20" t="s">
        <v>276</v>
      </c>
      <c r="C85" s="20" t="s">
        <v>277</v>
      </c>
      <c r="D85" s="22" t="s">
        <v>278</v>
      </c>
      <c r="E85" s="23">
        <v>42522</v>
      </c>
      <c r="F85" s="20" t="s">
        <v>122</v>
      </c>
      <c r="G85" s="20">
        <v>9</v>
      </c>
    </row>
    <row r="86" spans="1:7" x14ac:dyDescent="0.25">
      <c r="A86" s="20">
        <f t="shared" si="1"/>
        <v>85</v>
      </c>
      <c r="B86" s="20" t="s">
        <v>279</v>
      </c>
      <c r="C86" s="20" t="s">
        <v>280</v>
      </c>
      <c r="D86" s="22" t="s">
        <v>281</v>
      </c>
      <c r="E86" s="23">
        <v>42887</v>
      </c>
      <c r="F86" s="20" t="s">
        <v>282</v>
      </c>
      <c r="G86" s="20">
        <v>14</v>
      </c>
    </row>
    <row r="87" spans="1:7" x14ac:dyDescent="0.25">
      <c r="A87" s="20">
        <f t="shared" si="1"/>
        <v>86</v>
      </c>
      <c r="B87" s="20" t="s">
        <v>283</v>
      </c>
      <c r="C87" s="20" t="s">
        <v>284</v>
      </c>
      <c r="D87" s="22" t="s">
        <v>285</v>
      </c>
      <c r="E87" s="23">
        <v>42156</v>
      </c>
      <c r="F87" s="20" t="s">
        <v>39</v>
      </c>
      <c r="G87" s="20">
        <v>15</v>
      </c>
    </row>
    <row r="88" spans="1:7" x14ac:dyDescent="0.25">
      <c r="A88" s="20">
        <f t="shared" si="1"/>
        <v>87</v>
      </c>
      <c r="B88" s="20" t="s">
        <v>286</v>
      </c>
      <c r="C88" s="20" t="s">
        <v>287</v>
      </c>
      <c r="D88" s="22" t="s">
        <v>288</v>
      </c>
      <c r="E88" s="23">
        <v>42644</v>
      </c>
      <c r="F88" s="20" t="s">
        <v>48</v>
      </c>
      <c r="G88" s="20">
        <v>15</v>
      </c>
    </row>
    <row r="89" spans="1:7" x14ac:dyDescent="0.25">
      <c r="A89" s="20">
        <f t="shared" si="1"/>
        <v>88</v>
      </c>
      <c r="B89" s="20" t="s">
        <v>289</v>
      </c>
      <c r="C89" s="20" t="s">
        <v>225</v>
      </c>
      <c r="D89" s="22" t="s">
        <v>290</v>
      </c>
      <c r="E89" s="23">
        <v>42125</v>
      </c>
      <c r="F89" s="20" t="s">
        <v>39</v>
      </c>
      <c r="G89" s="20">
        <v>15</v>
      </c>
    </row>
    <row r="90" spans="1:7" x14ac:dyDescent="0.25">
      <c r="A90" s="20">
        <f t="shared" si="1"/>
        <v>89</v>
      </c>
      <c r="B90" s="20" t="s">
        <v>291</v>
      </c>
      <c r="C90" s="20" t="s">
        <v>292</v>
      </c>
      <c r="D90" s="22" t="s">
        <v>293</v>
      </c>
      <c r="E90" s="23">
        <v>42248</v>
      </c>
      <c r="F90" s="20" t="s">
        <v>294</v>
      </c>
      <c r="G90" s="20">
        <v>8</v>
      </c>
    </row>
    <row r="91" spans="1:7" x14ac:dyDescent="0.25">
      <c r="A91" s="20">
        <f t="shared" si="1"/>
        <v>90</v>
      </c>
      <c r="B91" s="20" t="s">
        <v>295</v>
      </c>
      <c r="C91" s="20" t="s">
        <v>296</v>
      </c>
      <c r="D91" s="22" t="s">
        <v>297</v>
      </c>
      <c r="E91" s="23">
        <v>42552</v>
      </c>
      <c r="F91" s="20" t="s">
        <v>298</v>
      </c>
      <c r="G91" s="20">
        <v>5</v>
      </c>
    </row>
    <row r="92" spans="1:7" x14ac:dyDescent="0.25">
      <c r="A92" s="20">
        <f t="shared" si="1"/>
        <v>91</v>
      </c>
      <c r="B92" s="20" t="s">
        <v>295</v>
      </c>
      <c r="C92" s="20" t="s">
        <v>296</v>
      </c>
      <c r="D92" s="22" t="s">
        <v>299</v>
      </c>
      <c r="E92" s="23">
        <v>42461</v>
      </c>
      <c r="F92" s="20" t="s">
        <v>298</v>
      </c>
      <c r="G92" s="20">
        <v>2</v>
      </c>
    </row>
    <row r="93" spans="1:7" x14ac:dyDescent="0.25">
      <c r="A93" s="20">
        <f t="shared" si="1"/>
        <v>92</v>
      </c>
      <c r="B93" s="20" t="s">
        <v>300</v>
      </c>
      <c r="C93" s="20" t="s">
        <v>301</v>
      </c>
      <c r="D93" s="22" t="s">
        <v>302</v>
      </c>
      <c r="E93" s="23">
        <v>42156</v>
      </c>
      <c r="F93" s="20" t="s">
        <v>303</v>
      </c>
      <c r="G93" s="20">
        <v>9</v>
      </c>
    </row>
    <row r="94" spans="1:7" x14ac:dyDescent="0.25">
      <c r="A94" s="20">
        <f t="shared" si="1"/>
        <v>93</v>
      </c>
      <c r="B94" s="20" t="s">
        <v>304</v>
      </c>
      <c r="C94" s="20" t="s">
        <v>305</v>
      </c>
      <c r="D94" s="22" t="s">
        <v>306</v>
      </c>
      <c r="E94" s="23">
        <v>41760</v>
      </c>
      <c r="F94" s="20" t="s">
        <v>69</v>
      </c>
      <c r="G94" s="20">
        <v>4</v>
      </c>
    </row>
    <row r="95" spans="1:7" x14ac:dyDescent="0.25">
      <c r="A95" s="20">
        <f t="shared" si="1"/>
        <v>94</v>
      </c>
      <c r="B95" s="20" t="s">
        <v>307</v>
      </c>
      <c r="C95" s="20" t="s">
        <v>308</v>
      </c>
      <c r="D95" s="22" t="s">
        <v>309</v>
      </c>
      <c r="E95" s="23">
        <v>42583</v>
      </c>
      <c r="F95" s="20" t="s">
        <v>143</v>
      </c>
      <c r="G95" s="20">
        <v>10</v>
      </c>
    </row>
    <row r="96" spans="1:7" x14ac:dyDescent="0.25">
      <c r="A96" s="20">
        <f t="shared" si="1"/>
        <v>95</v>
      </c>
      <c r="B96" s="20" t="s">
        <v>310</v>
      </c>
      <c r="C96" s="20" t="s">
        <v>311</v>
      </c>
      <c r="D96" s="22" t="s">
        <v>312</v>
      </c>
      <c r="E96" s="23">
        <v>42339</v>
      </c>
      <c r="F96" s="20" t="s">
        <v>104</v>
      </c>
      <c r="G96" s="20">
        <v>3</v>
      </c>
    </row>
    <row r="97" spans="1:7" x14ac:dyDescent="0.25">
      <c r="A97" s="20">
        <f t="shared" si="1"/>
        <v>96</v>
      </c>
      <c r="B97" s="20" t="s">
        <v>313</v>
      </c>
      <c r="C97" s="20" t="s">
        <v>314</v>
      </c>
      <c r="D97" s="22" t="s">
        <v>315</v>
      </c>
      <c r="E97" s="23">
        <v>42583</v>
      </c>
      <c r="F97" s="20" t="s">
        <v>39</v>
      </c>
      <c r="G97" s="20">
        <v>16</v>
      </c>
    </row>
    <row r="98" spans="1:7" x14ac:dyDescent="0.25">
      <c r="A98" s="20">
        <f t="shared" si="1"/>
        <v>97</v>
      </c>
      <c r="B98" s="20" t="s">
        <v>316</v>
      </c>
      <c r="C98" s="20" t="s">
        <v>308</v>
      </c>
      <c r="D98" s="22" t="s">
        <v>317</v>
      </c>
      <c r="E98" s="23">
        <v>42644</v>
      </c>
      <c r="F98" s="20" t="s">
        <v>298</v>
      </c>
      <c r="G98" s="20">
        <v>8</v>
      </c>
    </row>
    <row r="99" spans="1:7" x14ac:dyDescent="0.25">
      <c r="A99" s="20">
        <f t="shared" si="1"/>
        <v>98</v>
      </c>
      <c r="B99" s="20" t="s">
        <v>318</v>
      </c>
      <c r="C99" s="20" t="s">
        <v>319</v>
      </c>
      <c r="D99" s="22" t="s">
        <v>320</v>
      </c>
      <c r="E99" s="23">
        <v>42767</v>
      </c>
      <c r="F99" s="20" t="s">
        <v>104</v>
      </c>
      <c r="G99" s="20">
        <v>12</v>
      </c>
    </row>
    <row r="100" spans="1:7" x14ac:dyDescent="0.25">
      <c r="A100" s="20">
        <f t="shared" si="1"/>
        <v>99</v>
      </c>
      <c r="B100" s="20" t="s">
        <v>321</v>
      </c>
      <c r="C100" s="20" t="s">
        <v>322</v>
      </c>
      <c r="D100" s="22" t="s">
        <v>323</v>
      </c>
      <c r="E100" s="23">
        <v>42156</v>
      </c>
      <c r="F100" s="20" t="s">
        <v>324</v>
      </c>
      <c r="G100" s="20">
        <v>20</v>
      </c>
    </row>
    <row r="101" spans="1:7" x14ac:dyDescent="0.25">
      <c r="A101" s="20">
        <f t="shared" si="1"/>
        <v>100</v>
      </c>
      <c r="B101" s="20" t="s">
        <v>325</v>
      </c>
      <c r="C101" s="20" t="s">
        <v>90</v>
      </c>
      <c r="D101" s="22" t="s">
        <v>326</v>
      </c>
      <c r="E101" s="23">
        <v>42767</v>
      </c>
      <c r="F101" s="20" t="s">
        <v>52</v>
      </c>
      <c r="G101" s="20">
        <v>3</v>
      </c>
    </row>
    <row r="102" spans="1:7" x14ac:dyDescent="0.25">
      <c r="A102" s="20">
        <f t="shared" si="1"/>
        <v>101</v>
      </c>
      <c r="B102" s="20" t="s">
        <v>327</v>
      </c>
      <c r="C102" s="20" t="s">
        <v>328</v>
      </c>
      <c r="D102" s="22" t="s">
        <v>329</v>
      </c>
      <c r="E102" s="23">
        <v>42705</v>
      </c>
      <c r="F102" s="20" t="s">
        <v>69</v>
      </c>
      <c r="G102" s="20">
        <v>16</v>
      </c>
    </row>
    <row r="103" spans="1:7" x14ac:dyDescent="0.25">
      <c r="A103" s="20">
        <f t="shared" si="1"/>
        <v>102</v>
      </c>
      <c r="B103" s="20" t="s">
        <v>330</v>
      </c>
      <c r="C103" s="20" t="s">
        <v>331</v>
      </c>
      <c r="D103" s="22" t="s">
        <v>332</v>
      </c>
      <c r="E103" s="23">
        <v>42583</v>
      </c>
      <c r="F103" s="20" t="s">
        <v>333</v>
      </c>
      <c r="G103" s="20">
        <v>1</v>
      </c>
    </row>
    <row r="104" spans="1:7" x14ac:dyDescent="0.25">
      <c r="A104" s="20">
        <f t="shared" si="1"/>
        <v>103</v>
      </c>
      <c r="B104" s="20" t="s">
        <v>334</v>
      </c>
      <c r="C104" s="20" t="s">
        <v>331</v>
      </c>
      <c r="D104" s="22" t="s">
        <v>335</v>
      </c>
      <c r="E104" s="23">
        <v>42644</v>
      </c>
      <c r="F104" s="20" t="s">
        <v>333</v>
      </c>
      <c r="G104" s="20">
        <v>1</v>
      </c>
    </row>
    <row r="105" spans="1:7" x14ac:dyDescent="0.25">
      <c r="A105" s="20">
        <f t="shared" si="1"/>
        <v>104</v>
      </c>
      <c r="B105" s="20" t="s">
        <v>336</v>
      </c>
      <c r="C105" s="20" t="s">
        <v>331</v>
      </c>
      <c r="D105" s="22" t="s">
        <v>337</v>
      </c>
      <c r="E105" s="23">
        <v>42736</v>
      </c>
      <c r="F105" s="20" t="s">
        <v>333</v>
      </c>
      <c r="G105" s="20">
        <v>1</v>
      </c>
    </row>
    <row r="106" spans="1:7" x14ac:dyDescent="0.25">
      <c r="A106" s="20">
        <f t="shared" si="1"/>
        <v>105</v>
      </c>
      <c r="B106" s="20" t="s">
        <v>338</v>
      </c>
      <c r="C106" s="20" t="s">
        <v>339</v>
      </c>
      <c r="D106" s="22" t="s">
        <v>340</v>
      </c>
      <c r="E106" s="23">
        <v>42491</v>
      </c>
      <c r="F106" s="20" t="s">
        <v>39</v>
      </c>
      <c r="G106" s="20">
        <v>8</v>
      </c>
    </row>
    <row r="107" spans="1:7" x14ac:dyDescent="0.25">
      <c r="A107" s="20">
        <f t="shared" si="1"/>
        <v>106</v>
      </c>
      <c r="B107" s="20" t="s">
        <v>341</v>
      </c>
      <c r="C107" s="20" t="s">
        <v>342</v>
      </c>
      <c r="D107" s="22" t="s">
        <v>343</v>
      </c>
      <c r="E107" s="23">
        <v>43221</v>
      </c>
      <c r="F107" s="20" t="s">
        <v>104</v>
      </c>
      <c r="G107" s="20">
        <v>3</v>
      </c>
    </row>
    <row r="108" spans="1:7" x14ac:dyDescent="0.25">
      <c r="A108" s="20">
        <f t="shared" si="1"/>
        <v>107</v>
      </c>
      <c r="B108" s="20" t="s">
        <v>344</v>
      </c>
      <c r="C108" s="20" t="s">
        <v>345</v>
      </c>
      <c r="D108" s="22" t="s">
        <v>346</v>
      </c>
      <c r="E108" s="23">
        <v>42430</v>
      </c>
      <c r="F108" s="20" t="s">
        <v>104</v>
      </c>
      <c r="G108" s="20">
        <v>5</v>
      </c>
    </row>
    <row r="109" spans="1:7" x14ac:dyDescent="0.25">
      <c r="A109" s="20">
        <f t="shared" si="1"/>
        <v>108</v>
      </c>
      <c r="B109" s="20" t="s">
        <v>347</v>
      </c>
      <c r="C109" s="20" t="s">
        <v>348</v>
      </c>
      <c r="D109" s="22" t="s">
        <v>349</v>
      </c>
      <c r="E109" s="23">
        <v>42736</v>
      </c>
      <c r="F109" s="20" t="s">
        <v>209</v>
      </c>
      <c r="G109" s="20">
        <v>8</v>
      </c>
    </row>
    <row r="110" spans="1:7" x14ac:dyDescent="0.25">
      <c r="A110" s="20">
        <f t="shared" si="1"/>
        <v>109</v>
      </c>
      <c r="B110" s="20" t="s">
        <v>105</v>
      </c>
      <c r="C110" s="20" t="s">
        <v>350</v>
      </c>
      <c r="D110" s="22" t="s">
        <v>351</v>
      </c>
      <c r="E110" s="23">
        <v>42583</v>
      </c>
      <c r="F110" s="20" t="s">
        <v>39</v>
      </c>
      <c r="G110" s="20">
        <v>9</v>
      </c>
    </row>
    <row r="111" spans="1:7" x14ac:dyDescent="0.25">
      <c r="A111" s="20">
        <f t="shared" si="1"/>
        <v>110</v>
      </c>
      <c r="B111" s="20" t="s">
        <v>352</v>
      </c>
      <c r="C111" s="20" t="s">
        <v>353</v>
      </c>
      <c r="D111" s="22" t="s">
        <v>354</v>
      </c>
      <c r="E111" s="23">
        <v>42186</v>
      </c>
      <c r="F111" s="20" t="s">
        <v>271</v>
      </c>
      <c r="G111" s="20">
        <v>15</v>
      </c>
    </row>
    <row r="112" spans="1:7" x14ac:dyDescent="0.25">
      <c r="A112" s="20">
        <f t="shared" si="1"/>
        <v>111</v>
      </c>
      <c r="B112" s="20" t="s">
        <v>355</v>
      </c>
      <c r="C112" s="20" t="s">
        <v>356</v>
      </c>
      <c r="D112" s="22" t="s">
        <v>357</v>
      </c>
      <c r="E112" s="23">
        <v>42401</v>
      </c>
      <c r="F112" s="20" t="s">
        <v>358</v>
      </c>
      <c r="G112" s="20">
        <v>14</v>
      </c>
    </row>
    <row r="113" spans="1:7" x14ac:dyDescent="0.25">
      <c r="A113" s="20">
        <f t="shared" si="1"/>
        <v>112</v>
      </c>
      <c r="B113" s="20" t="s">
        <v>359</v>
      </c>
      <c r="C113" s="20" t="s">
        <v>360</v>
      </c>
      <c r="D113" s="22" t="s">
        <v>361</v>
      </c>
      <c r="E113" s="23">
        <v>43282</v>
      </c>
      <c r="F113" s="20" t="s">
        <v>122</v>
      </c>
      <c r="G113" s="20">
        <v>8</v>
      </c>
    </row>
    <row r="114" spans="1:7" x14ac:dyDescent="0.25">
      <c r="A114" s="20">
        <f t="shared" si="1"/>
        <v>113</v>
      </c>
      <c r="B114" s="20" t="s">
        <v>362</v>
      </c>
      <c r="C114" s="20" t="s">
        <v>363</v>
      </c>
      <c r="D114" s="22" t="s">
        <v>364</v>
      </c>
      <c r="E114" s="23">
        <v>43374</v>
      </c>
      <c r="F114" s="20" t="s">
        <v>39</v>
      </c>
      <c r="G114" s="20">
        <v>10</v>
      </c>
    </row>
    <row r="115" spans="1:7" x14ac:dyDescent="0.25">
      <c r="A115" s="20">
        <f t="shared" si="1"/>
        <v>114</v>
      </c>
      <c r="B115" s="20" t="s">
        <v>365</v>
      </c>
      <c r="C115" s="20" t="s">
        <v>366</v>
      </c>
      <c r="D115" s="22" t="s">
        <v>367</v>
      </c>
      <c r="E115" s="23">
        <v>42614</v>
      </c>
      <c r="F115" s="20" t="s">
        <v>104</v>
      </c>
      <c r="G115" s="20">
        <v>10</v>
      </c>
    </row>
    <row r="116" spans="1:7" x14ac:dyDescent="0.25">
      <c r="A116" s="20">
        <f t="shared" si="1"/>
        <v>115</v>
      </c>
      <c r="B116" s="20" t="s">
        <v>368</v>
      </c>
      <c r="C116" s="20" t="s">
        <v>369</v>
      </c>
      <c r="D116" s="22" t="s">
        <v>370</v>
      </c>
      <c r="E116" s="23">
        <v>42583</v>
      </c>
      <c r="F116" s="20" t="s">
        <v>294</v>
      </c>
      <c r="G116" s="20">
        <v>15</v>
      </c>
    </row>
    <row r="117" spans="1:7" x14ac:dyDescent="0.25">
      <c r="A117" s="20">
        <f t="shared" si="1"/>
        <v>116</v>
      </c>
      <c r="B117" s="20" t="s">
        <v>371</v>
      </c>
      <c r="C117" s="20" t="s">
        <v>372</v>
      </c>
      <c r="D117" s="22" t="s">
        <v>373</v>
      </c>
      <c r="E117" s="23">
        <v>43405</v>
      </c>
      <c r="F117" s="20" t="s">
        <v>374</v>
      </c>
      <c r="G117" s="20">
        <v>9</v>
      </c>
    </row>
    <row r="118" spans="1:7" x14ac:dyDescent="0.25">
      <c r="A118" s="20">
        <f t="shared" si="1"/>
        <v>117</v>
      </c>
      <c r="B118" s="20" t="s">
        <v>375</v>
      </c>
      <c r="C118" s="20" t="s">
        <v>376</v>
      </c>
      <c r="D118" s="22" t="s">
        <v>377</v>
      </c>
      <c r="E118" s="23">
        <v>42461</v>
      </c>
      <c r="F118" s="20" t="s">
        <v>378</v>
      </c>
      <c r="G118" s="20">
        <v>15</v>
      </c>
    </row>
    <row r="119" spans="1:7" x14ac:dyDescent="0.25">
      <c r="A119" s="20">
        <f t="shared" si="1"/>
        <v>118</v>
      </c>
      <c r="B119" s="20" t="s">
        <v>379</v>
      </c>
      <c r="C119" s="20" t="s">
        <v>380</v>
      </c>
      <c r="D119" s="22" t="s">
        <v>381</v>
      </c>
      <c r="E119" s="23">
        <v>43466</v>
      </c>
      <c r="F119" s="20" t="s">
        <v>104</v>
      </c>
      <c r="G119" s="20">
        <v>15</v>
      </c>
    </row>
    <row r="120" spans="1:7" x14ac:dyDescent="0.25">
      <c r="A120" s="20">
        <f t="shared" si="1"/>
        <v>119</v>
      </c>
      <c r="B120" s="20" t="s">
        <v>382</v>
      </c>
      <c r="C120" s="20" t="s">
        <v>380</v>
      </c>
      <c r="D120" s="22" t="s">
        <v>383</v>
      </c>
      <c r="E120" s="23">
        <v>42736</v>
      </c>
      <c r="F120" s="20" t="s">
        <v>52</v>
      </c>
      <c r="G120" s="20">
        <v>13</v>
      </c>
    </row>
    <row r="121" spans="1:7" x14ac:dyDescent="0.25">
      <c r="A121" s="20">
        <f t="shared" si="1"/>
        <v>120</v>
      </c>
      <c r="B121" s="20" t="s">
        <v>384</v>
      </c>
      <c r="C121" s="20" t="s">
        <v>385</v>
      </c>
      <c r="D121" s="22" t="s">
        <v>386</v>
      </c>
      <c r="E121" s="23">
        <v>42917</v>
      </c>
      <c r="F121" s="20" t="s">
        <v>227</v>
      </c>
      <c r="G121" s="20">
        <v>10</v>
      </c>
    </row>
    <row r="122" spans="1:7" x14ac:dyDescent="0.25">
      <c r="A122" s="20">
        <f t="shared" si="1"/>
        <v>121</v>
      </c>
      <c r="B122" s="20" t="s">
        <v>387</v>
      </c>
      <c r="C122" s="20" t="s">
        <v>50</v>
      </c>
      <c r="D122" s="22" t="s">
        <v>388</v>
      </c>
      <c r="E122" s="23">
        <v>42064</v>
      </c>
      <c r="F122" s="20" t="s">
        <v>282</v>
      </c>
      <c r="G122" s="20">
        <v>6</v>
      </c>
    </row>
    <row r="123" spans="1:7" x14ac:dyDescent="0.25">
      <c r="A123" s="20">
        <f t="shared" si="1"/>
        <v>122</v>
      </c>
      <c r="B123" s="20" t="s">
        <v>387</v>
      </c>
      <c r="C123" s="20" t="s">
        <v>50</v>
      </c>
      <c r="D123" s="22" t="s">
        <v>389</v>
      </c>
      <c r="E123" s="23">
        <v>42217</v>
      </c>
      <c r="F123" s="20" t="s">
        <v>390</v>
      </c>
      <c r="G123" s="20">
        <v>4</v>
      </c>
    </row>
    <row r="124" spans="1:7" x14ac:dyDescent="0.25">
      <c r="A124" s="20">
        <f t="shared" si="1"/>
        <v>123</v>
      </c>
      <c r="B124" s="20" t="s">
        <v>235</v>
      </c>
      <c r="C124" s="20" t="s">
        <v>236</v>
      </c>
      <c r="D124" s="22" t="s">
        <v>391</v>
      </c>
      <c r="E124" s="23">
        <v>43435</v>
      </c>
      <c r="F124" s="20" t="s">
        <v>238</v>
      </c>
      <c r="G124" s="20">
        <v>9</v>
      </c>
    </row>
    <row r="125" spans="1:7" x14ac:dyDescent="0.25">
      <c r="A125" s="20">
        <f t="shared" si="1"/>
        <v>124</v>
      </c>
      <c r="B125" s="20" t="s">
        <v>392</v>
      </c>
      <c r="C125" s="20" t="s">
        <v>393</v>
      </c>
      <c r="D125" s="22" t="s">
        <v>394</v>
      </c>
      <c r="E125" s="23">
        <v>43435</v>
      </c>
      <c r="F125" s="20" t="s">
        <v>104</v>
      </c>
      <c r="G125" s="20">
        <v>97</v>
      </c>
    </row>
    <row r="126" spans="1:7" x14ac:dyDescent="0.25">
      <c r="A126" s="20">
        <f t="shared" si="1"/>
        <v>125</v>
      </c>
      <c r="B126" s="20" t="s">
        <v>395</v>
      </c>
      <c r="C126" s="20" t="s">
        <v>396</v>
      </c>
      <c r="D126" s="22" t="s">
        <v>397</v>
      </c>
      <c r="E126" s="23">
        <v>42614</v>
      </c>
      <c r="F126" s="20" t="s">
        <v>48</v>
      </c>
      <c r="G126" s="20">
        <v>42</v>
      </c>
    </row>
    <row r="127" spans="1:7" x14ac:dyDescent="0.25">
      <c r="A127" s="20">
        <f t="shared" si="1"/>
        <v>126</v>
      </c>
      <c r="B127" s="20" t="s">
        <v>398</v>
      </c>
      <c r="C127" s="20" t="s">
        <v>399</v>
      </c>
      <c r="D127" s="22" t="s">
        <v>400</v>
      </c>
      <c r="E127" s="23">
        <v>42522</v>
      </c>
      <c r="F127" s="20" t="s">
        <v>122</v>
      </c>
      <c r="G127" s="20">
        <v>19</v>
      </c>
    </row>
    <row r="128" spans="1:7" x14ac:dyDescent="0.25">
      <c r="A128" s="20">
        <f t="shared" si="1"/>
        <v>127</v>
      </c>
      <c r="B128" s="20" t="s">
        <v>401</v>
      </c>
      <c r="C128" s="20" t="s">
        <v>402</v>
      </c>
      <c r="D128" s="22" t="s">
        <v>403</v>
      </c>
      <c r="E128" s="23">
        <v>43009</v>
      </c>
      <c r="F128" s="20" t="s">
        <v>39</v>
      </c>
      <c r="G128" s="20">
        <v>15</v>
      </c>
    </row>
    <row r="129" spans="1:7" x14ac:dyDescent="0.25">
      <c r="A129" s="20">
        <f t="shared" si="1"/>
        <v>128</v>
      </c>
      <c r="B129" s="20" t="s">
        <v>404</v>
      </c>
      <c r="C129" s="20" t="s">
        <v>353</v>
      </c>
      <c r="D129" s="22" t="s">
        <v>405</v>
      </c>
      <c r="E129" s="23">
        <v>42125</v>
      </c>
      <c r="F129" s="20" t="s">
        <v>48</v>
      </c>
      <c r="G129" s="20">
        <v>9</v>
      </c>
    </row>
    <row r="130" spans="1:7" x14ac:dyDescent="0.25">
      <c r="A130" s="20">
        <f t="shared" si="1"/>
        <v>129</v>
      </c>
      <c r="B130" s="20" t="s">
        <v>406</v>
      </c>
      <c r="C130" s="20" t="s">
        <v>407</v>
      </c>
      <c r="D130" s="22" t="s">
        <v>408</v>
      </c>
      <c r="E130" s="23">
        <v>42583</v>
      </c>
      <c r="F130" s="20" t="s">
        <v>48</v>
      </c>
      <c r="G130" s="20">
        <v>14</v>
      </c>
    </row>
    <row r="131" spans="1:7" x14ac:dyDescent="0.25">
      <c r="A131" s="20">
        <f t="shared" ref="A131:A190" si="2">ROW()-1</f>
        <v>130</v>
      </c>
      <c r="B131" s="20" t="s">
        <v>409</v>
      </c>
      <c r="C131" s="20" t="s">
        <v>410</v>
      </c>
      <c r="D131" s="22" t="s">
        <v>411</v>
      </c>
      <c r="E131" s="23">
        <v>42614</v>
      </c>
      <c r="F131" s="20" t="s">
        <v>39</v>
      </c>
      <c r="G131" s="20">
        <v>20</v>
      </c>
    </row>
    <row r="132" spans="1:7" x14ac:dyDescent="0.25">
      <c r="A132" s="20">
        <f t="shared" si="2"/>
        <v>131</v>
      </c>
      <c r="B132" s="20" t="s">
        <v>412</v>
      </c>
      <c r="C132" s="20" t="s">
        <v>413</v>
      </c>
      <c r="D132" s="22" t="s">
        <v>414</v>
      </c>
      <c r="E132" s="23">
        <v>42217</v>
      </c>
      <c r="F132" s="20" t="s">
        <v>143</v>
      </c>
      <c r="G132" s="20">
        <v>15</v>
      </c>
    </row>
    <row r="133" spans="1:7" x14ac:dyDescent="0.25">
      <c r="A133" s="20">
        <f t="shared" si="2"/>
        <v>132</v>
      </c>
      <c r="B133" s="20" t="s">
        <v>415</v>
      </c>
      <c r="C133" s="20" t="s">
        <v>416</v>
      </c>
      <c r="D133" s="22" t="s">
        <v>417</v>
      </c>
      <c r="E133" s="23">
        <v>42217</v>
      </c>
      <c r="F133" s="20" t="s">
        <v>39</v>
      </c>
      <c r="G133" s="20">
        <v>20</v>
      </c>
    </row>
    <row r="134" spans="1:7" x14ac:dyDescent="0.25">
      <c r="A134" s="20">
        <f t="shared" si="2"/>
        <v>133</v>
      </c>
      <c r="B134" s="20" t="s">
        <v>418</v>
      </c>
      <c r="C134" s="20" t="s">
        <v>419</v>
      </c>
      <c r="D134" s="22" t="s">
        <v>420</v>
      </c>
      <c r="E134" s="23">
        <v>43435</v>
      </c>
      <c r="F134" s="20" t="s">
        <v>227</v>
      </c>
      <c r="G134" s="20">
        <v>20</v>
      </c>
    </row>
    <row r="135" spans="1:7" x14ac:dyDescent="0.25">
      <c r="A135" s="20">
        <f t="shared" si="2"/>
        <v>134</v>
      </c>
      <c r="B135" s="20" t="s">
        <v>421</v>
      </c>
      <c r="C135" s="20" t="s">
        <v>124</v>
      </c>
      <c r="D135" s="22" t="s">
        <v>422</v>
      </c>
      <c r="E135" s="23">
        <v>42767</v>
      </c>
      <c r="F135" s="20" t="s">
        <v>126</v>
      </c>
      <c r="G135" s="20">
        <v>15</v>
      </c>
    </row>
    <row r="136" spans="1:7" x14ac:dyDescent="0.25">
      <c r="A136" s="20">
        <f t="shared" si="2"/>
        <v>135</v>
      </c>
      <c r="B136" s="20" t="s">
        <v>423</v>
      </c>
      <c r="C136" s="20" t="s">
        <v>129</v>
      </c>
      <c r="D136" s="22" t="s">
        <v>424</v>
      </c>
      <c r="E136" s="23">
        <v>43040</v>
      </c>
      <c r="F136" s="20" t="s">
        <v>39</v>
      </c>
      <c r="G136" s="20">
        <v>15</v>
      </c>
    </row>
    <row r="137" spans="1:7" x14ac:dyDescent="0.25">
      <c r="A137" s="20">
        <f t="shared" si="2"/>
        <v>136</v>
      </c>
      <c r="B137" s="20" t="s">
        <v>425</v>
      </c>
      <c r="C137" s="20" t="s">
        <v>426</v>
      </c>
      <c r="D137" s="22" t="s">
        <v>427</v>
      </c>
      <c r="E137" s="23">
        <v>42522</v>
      </c>
      <c r="F137" s="20" t="s">
        <v>271</v>
      </c>
      <c r="G137" s="20">
        <v>15</v>
      </c>
    </row>
    <row r="138" spans="1:7" x14ac:dyDescent="0.25">
      <c r="A138" s="20">
        <f t="shared" si="2"/>
        <v>137</v>
      </c>
      <c r="B138" s="20" t="s">
        <v>330</v>
      </c>
      <c r="C138" s="20" t="s">
        <v>428</v>
      </c>
      <c r="D138" s="22" t="s">
        <v>429</v>
      </c>
      <c r="E138" s="23">
        <v>42736</v>
      </c>
      <c r="F138" s="20" t="s">
        <v>333</v>
      </c>
      <c r="G138" s="20">
        <v>10</v>
      </c>
    </row>
    <row r="139" spans="1:7" x14ac:dyDescent="0.25">
      <c r="A139" s="20">
        <f t="shared" si="2"/>
        <v>138</v>
      </c>
      <c r="B139" s="20" t="s">
        <v>430</v>
      </c>
      <c r="C139" s="20" t="s">
        <v>431</v>
      </c>
      <c r="D139" s="22" t="s">
        <v>432</v>
      </c>
      <c r="E139" s="23">
        <v>42186</v>
      </c>
      <c r="F139" s="20" t="s">
        <v>147</v>
      </c>
      <c r="G139" s="20">
        <v>10</v>
      </c>
    </row>
    <row r="140" spans="1:7" x14ac:dyDescent="0.25">
      <c r="A140" s="20">
        <f t="shared" si="2"/>
        <v>139</v>
      </c>
      <c r="B140" s="20" t="s">
        <v>433</v>
      </c>
      <c r="C140" s="20" t="s">
        <v>431</v>
      </c>
      <c r="D140" s="22" t="s">
        <v>434</v>
      </c>
      <c r="E140" s="23">
        <v>42186</v>
      </c>
      <c r="F140" s="20" t="s">
        <v>435</v>
      </c>
      <c r="G140" s="20">
        <v>15</v>
      </c>
    </row>
    <row r="141" spans="1:7" x14ac:dyDescent="0.25">
      <c r="A141" s="20">
        <f t="shared" si="2"/>
        <v>140</v>
      </c>
      <c r="B141" s="20" t="s">
        <v>379</v>
      </c>
      <c r="C141" s="20" t="s">
        <v>380</v>
      </c>
      <c r="D141" s="22" t="s">
        <v>436</v>
      </c>
      <c r="E141" s="23">
        <v>42552</v>
      </c>
      <c r="F141" s="20" t="s">
        <v>48</v>
      </c>
      <c r="G141" s="20">
        <v>12</v>
      </c>
    </row>
    <row r="142" spans="1:7" x14ac:dyDescent="0.25">
      <c r="A142" s="20">
        <f t="shared" si="2"/>
        <v>141</v>
      </c>
      <c r="B142" s="20" t="s">
        <v>437</v>
      </c>
      <c r="C142" s="20" t="s">
        <v>438</v>
      </c>
      <c r="D142" s="22" t="s">
        <v>439</v>
      </c>
      <c r="E142" s="23">
        <v>42705</v>
      </c>
      <c r="F142" s="20" t="s">
        <v>48</v>
      </c>
      <c r="G142" s="20">
        <v>30</v>
      </c>
    </row>
    <row r="143" spans="1:7" x14ac:dyDescent="0.25">
      <c r="A143" s="20">
        <f t="shared" si="2"/>
        <v>142</v>
      </c>
      <c r="B143" s="20" t="s">
        <v>440</v>
      </c>
      <c r="C143" s="20" t="s">
        <v>441</v>
      </c>
      <c r="D143" s="22" t="s">
        <v>442</v>
      </c>
      <c r="E143" s="23">
        <v>42309</v>
      </c>
      <c r="F143" s="20" t="s">
        <v>443</v>
      </c>
      <c r="G143" s="20">
        <v>10</v>
      </c>
    </row>
    <row r="144" spans="1:7" x14ac:dyDescent="0.25">
      <c r="A144" s="20">
        <f t="shared" si="2"/>
        <v>143</v>
      </c>
      <c r="B144" s="20" t="s">
        <v>444</v>
      </c>
      <c r="C144" s="20" t="s">
        <v>58</v>
      </c>
      <c r="D144" s="22" t="s">
        <v>445</v>
      </c>
      <c r="E144" s="23">
        <v>42705</v>
      </c>
      <c r="F144" s="20" t="s">
        <v>39</v>
      </c>
      <c r="G144" s="20">
        <v>10</v>
      </c>
    </row>
    <row r="145" spans="1:7" x14ac:dyDescent="0.25">
      <c r="A145" s="20">
        <f t="shared" si="2"/>
        <v>144</v>
      </c>
      <c r="B145" s="20" t="s">
        <v>446</v>
      </c>
      <c r="C145" s="20" t="s">
        <v>447</v>
      </c>
      <c r="D145" s="22" t="s">
        <v>448</v>
      </c>
      <c r="E145" s="23">
        <v>42583</v>
      </c>
      <c r="F145" s="20" t="s">
        <v>104</v>
      </c>
      <c r="G145" s="20">
        <v>10</v>
      </c>
    </row>
    <row r="146" spans="1:7" x14ac:dyDescent="0.25">
      <c r="A146" s="20">
        <f t="shared" si="2"/>
        <v>145</v>
      </c>
      <c r="B146" s="20" t="s">
        <v>449</v>
      </c>
      <c r="C146" s="20" t="s">
        <v>450</v>
      </c>
      <c r="D146" s="22" t="s">
        <v>451</v>
      </c>
      <c r="E146" s="23">
        <v>42156</v>
      </c>
      <c r="F146" s="20" t="s">
        <v>452</v>
      </c>
      <c r="G146" s="20">
        <v>20</v>
      </c>
    </row>
    <row r="147" spans="1:7" x14ac:dyDescent="0.25">
      <c r="A147" s="20">
        <f t="shared" si="2"/>
        <v>146</v>
      </c>
      <c r="B147" s="20" t="s">
        <v>241</v>
      </c>
      <c r="C147" s="20" t="s">
        <v>242</v>
      </c>
      <c r="D147" s="22" t="s">
        <v>453</v>
      </c>
      <c r="E147" s="23">
        <v>42705</v>
      </c>
      <c r="F147" s="20" t="s">
        <v>39</v>
      </c>
      <c r="G147" s="20">
        <v>10</v>
      </c>
    </row>
    <row r="148" spans="1:7" x14ac:dyDescent="0.25">
      <c r="A148" s="20">
        <f t="shared" si="2"/>
        <v>147</v>
      </c>
      <c r="B148" s="20" t="s">
        <v>454</v>
      </c>
      <c r="C148" s="20" t="s">
        <v>455</v>
      </c>
      <c r="D148" s="22" t="s">
        <v>456</v>
      </c>
      <c r="E148" s="23">
        <v>42644</v>
      </c>
      <c r="F148" s="20" t="s">
        <v>227</v>
      </c>
      <c r="G148" s="20">
        <v>9</v>
      </c>
    </row>
    <row r="149" spans="1:7" x14ac:dyDescent="0.25">
      <c r="A149" s="20">
        <f t="shared" si="2"/>
        <v>148</v>
      </c>
      <c r="B149" s="20" t="s">
        <v>457</v>
      </c>
      <c r="C149" s="20" t="s">
        <v>458</v>
      </c>
      <c r="D149" s="22" t="s">
        <v>459</v>
      </c>
      <c r="E149" s="23">
        <v>42125</v>
      </c>
      <c r="F149" s="20" t="s">
        <v>39</v>
      </c>
      <c r="G149" s="20">
        <v>4</v>
      </c>
    </row>
    <row r="150" spans="1:7" x14ac:dyDescent="0.25">
      <c r="A150" s="20">
        <f t="shared" si="2"/>
        <v>149</v>
      </c>
      <c r="B150" s="20" t="s">
        <v>460</v>
      </c>
      <c r="C150" s="20" t="s">
        <v>461</v>
      </c>
      <c r="D150" s="22" t="s">
        <v>462</v>
      </c>
      <c r="E150" s="23">
        <v>42614</v>
      </c>
      <c r="F150" s="20" t="s">
        <v>104</v>
      </c>
      <c r="G150" s="20">
        <v>10</v>
      </c>
    </row>
    <row r="151" spans="1:7" x14ac:dyDescent="0.25">
      <c r="A151" s="20">
        <f t="shared" si="2"/>
        <v>150</v>
      </c>
      <c r="B151" s="20" t="s">
        <v>463</v>
      </c>
      <c r="C151" s="20" t="s">
        <v>277</v>
      </c>
      <c r="D151" s="22" t="s">
        <v>464</v>
      </c>
      <c r="E151" s="23">
        <v>42767</v>
      </c>
      <c r="F151" s="20" t="s">
        <v>465</v>
      </c>
      <c r="G151" s="20">
        <v>20</v>
      </c>
    </row>
    <row r="152" spans="1:7" x14ac:dyDescent="0.25">
      <c r="A152" s="20">
        <f t="shared" si="2"/>
        <v>151</v>
      </c>
      <c r="B152" s="20" t="s">
        <v>347</v>
      </c>
      <c r="C152" s="20" t="s">
        <v>348</v>
      </c>
      <c r="D152" s="22" t="s">
        <v>466</v>
      </c>
      <c r="E152" s="23">
        <v>42644</v>
      </c>
      <c r="F152" s="20" t="s">
        <v>104</v>
      </c>
      <c r="G152" s="20">
        <v>10</v>
      </c>
    </row>
    <row r="153" spans="1:7" x14ac:dyDescent="0.25">
      <c r="A153" s="20">
        <f t="shared" si="2"/>
        <v>152</v>
      </c>
      <c r="B153" s="20" t="s">
        <v>467</v>
      </c>
      <c r="C153" s="20" t="s">
        <v>468</v>
      </c>
      <c r="D153" s="22" t="s">
        <v>469</v>
      </c>
      <c r="E153" s="23">
        <v>42979</v>
      </c>
      <c r="F153" s="20" t="s">
        <v>104</v>
      </c>
      <c r="G153" s="20">
        <v>10</v>
      </c>
    </row>
    <row r="154" spans="1:7" x14ac:dyDescent="0.25">
      <c r="A154" s="20">
        <f t="shared" si="2"/>
        <v>153</v>
      </c>
      <c r="B154" s="20" t="s">
        <v>470</v>
      </c>
      <c r="C154" s="20" t="s">
        <v>471</v>
      </c>
      <c r="D154" s="22" t="s">
        <v>472</v>
      </c>
      <c r="E154" s="23">
        <v>43252</v>
      </c>
      <c r="F154" s="20" t="s">
        <v>39</v>
      </c>
      <c r="G154" s="20">
        <v>10</v>
      </c>
    </row>
    <row r="155" spans="1:7" x14ac:dyDescent="0.25">
      <c r="A155" s="20">
        <f t="shared" si="2"/>
        <v>154</v>
      </c>
      <c r="B155" s="20" t="s">
        <v>473</v>
      </c>
      <c r="C155" s="20" t="s">
        <v>474</v>
      </c>
      <c r="D155" s="22" t="s">
        <v>475</v>
      </c>
      <c r="E155" s="23">
        <v>42675</v>
      </c>
      <c r="F155" s="20" t="s">
        <v>443</v>
      </c>
      <c r="G155" s="20">
        <v>10</v>
      </c>
    </row>
    <row r="156" spans="1:7" x14ac:dyDescent="0.25">
      <c r="A156" s="20">
        <f t="shared" si="2"/>
        <v>155</v>
      </c>
      <c r="B156" s="20" t="s">
        <v>476</v>
      </c>
      <c r="C156" s="20" t="s">
        <v>477</v>
      </c>
      <c r="D156" s="22" t="s">
        <v>478</v>
      </c>
      <c r="E156" s="23">
        <v>42795</v>
      </c>
      <c r="F156" s="20" t="s">
        <v>479</v>
      </c>
      <c r="G156" s="20">
        <v>15</v>
      </c>
    </row>
    <row r="157" spans="1:7" x14ac:dyDescent="0.25">
      <c r="A157" s="20">
        <f t="shared" si="2"/>
        <v>156</v>
      </c>
      <c r="B157" s="20" t="s">
        <v>480</v>
      </c>
      <c r="C157" s="20" t="s">
        <v>236</v>
      </c>
      <c r="D157" s="22" t="s">
        <v>481</v>
      </c>
      <c r="E157" s="23">
        <v>42522</v>
      </c>
      <c r="F157" s="20" t="s">
        <v>48</v>
      </c>
      <c r="G157" s="20">
        <v>10</v>
      </c>
    </row>
    <row r="158" spans="1:7" x14ac:dyDescent="0.25">
      <c r="A158" s="20">
        <f t="shared" si="2"/>
        <v>157</v>
      </c>
      <c r="B158" s="20" t="s">
        <v>482</v>
      </c>
      <c r="C158" s="20" t="s">
        <v>483</v>
      </c>
      <c r="D158" s="22" t="s">
        <v>484</v>
      </c>
      <c r="E158" s="23">
        <v>42491</v>
      </c>
      <c r="F158" s="20" t="s">
        <v>443</v>
      </c>
      <c r="G158" s="20">
        <v>20</v>
      </c>
    </row>
    <row r="159" spans="1:7" x14ac:dyDescent="0.25">
      <c r="A159" s="20">
        <f t="shared" si="2"/>
        <v>158</v>
      </c>
      <c r="B159" s="20" t="s">
        <v>485</v>
      </c>
      <c r="C159" s="20" t="s">
        <v>486</v>
      </c>
      <c r="D159" s="22" t="s">
        <v>487</v>
      </c>
      <c r="E159" s="23">
        <v>42217</v>
      </c>
      <c r="F159" s="20" t="s">
        <v>39</v>
      </c>
      <c r="G159" s="20">
        <v>100</v>
      </c>
    </row>
    <row r="160" spans="1:7" x14ac:dyDescent="0.25">
      <c r="A160" s="20">
        <f t="shared" si="2"/>
        <v>159</v>
      </c>
      <c r="B160" s="20" t="s">
        <v>488</v>
      </c>
      <c r="C160" s="20" t="s">
        <v>489</v>
      </c>
      <c r="D160" s="22" t="s">
        <v>490</v>
      </c>
      <c r="E160" s="23">
        <v>42186</v>
      </c>
      <c r="F160" s="20" t="s">
        <v>104</v>
      </c>
      <c r="G160" s="20">
        <v>15</v>
      </c>
    </row>
    <row r="161" spans="1:7" x14ac:dyDescent="0.25">
      <c r="A161" s="20">
        <f t="shared" si="2"/>
        <v>160</v>
      </c>
      <c r="B161" s="20" t="s">
        <v>491</v>
      </c>
      <c r="C161" s="20" t="s">
        <v>61</v>
      </c>
      <c r="D161" s="22" t="s">
        <v>492</v>
      </c>
      <c r="E161" s="23">
        <v>42005</v>
      </c>
      <c r="F161" s="20" t="s">
        <v>493</v>
      </c>
      <c r="G161" s="20">
        <v>15</v>
      </c>
    </row>
    <row r="162" spans="1:7" x14ac:dyDescent="0.25">
      <c r="A162" s="20">
        <f t="shared" si="2"/>
        <v>161</v>
      </c>
      <c r="B162" s="20" t="s">
        <v>494</v>
      </c>
      <c r="C162" s="20" t="s">
        <v>61</v>
      </c>
      <c r="D162" s="22" t="s">
        <v>495</v>
      </c>
      <c r="E162" s="23">
        <v>42064</v>
      </c>
      <c r="F162" s="20" t="s">
        <v>493</v>
      </c>
      <c r="G162" s="20">
        <v>15</v>
      </c>
    </row>
    <row r="163" spans="1:7" x14ac:dyDescent="0.25">
      <c r="A163" s="20">
        <f t="shared" si="2"/>
        <v>162</v>
      </c>
      <c r="B163" s="20" t="s">
        <v>496</v>
      </c>
      <c r="C163" s="20" t="s">
        <v>497</v>
      </c>
      <c r="D163" s="22" t="s">
        <v>498</v>
      </c>
      <c r="E163" s="23">
        <v>42248</v>
      </c>
      <c r="F163" s="20" t="s">
        <v>188</v>
      </c>
      <c r="G163" s="20">
        <v>15</v>
      </c>
    </row>
    <row r="164" spans="1:7" x14ac:dyDescent="0.25">
      <c r="A164" s="20">
        <f t="shared" si="2"/>
        <v>163</v>
      </c>
      <c r="B164" s="20" t="s">
        <v>499</v>
      </c>
      <c r="C164" s="20" t="s">
        <v>500</v>
      </c>
      <c r="D164" s="22" t="s">
        <v>501</v>
      </c>
      <c r="E164" s="23">
        <v>42552</v>
      </c>
      <c r="F164" s="20" t="s">
        <v>122</v>
      </c>
      <c r="G164" s="20">
        <v>10</v>
      </c>
    </row>
    <row r="165" spans="1:7" x14ac:dyDescent="0.25">
      <c r="A165" s="20">
        <f t="shared" si="2"/>
        <v>164</v>
      </c>
      <c r="B165" s="20" t="s">
        <v>470</v>
      </c>
      <c r="C165" s="20" t="s">
        <v>471</v>
      </c>
      <c r="D165" s="22" t="s">
        <v>502</v>
      </c>
      <c r="E165" s="23">
        <v>42856</v>
      </c>
      <c r="F165" s="20" t="s">
        <v>209</v>
      </c>
      <c r="G165" s="20">
        <v>10</v>
      </c>
    </row>
    <row r="166" spans="1:7" x14ac:dyDescent="0.25">
      <c r="A166" s="20">
        <f t="shared" si="2"/>
        <v>165</v>
      </c>
      <c r="B166" s="20" t="s">
        <v>503</v>
      </c>
      <c r="C166" s="20" t="s">
        <v>489</v>
      </c>
      <c r="D166" s="22" t="s">
        <v>504</v>
      </c>
      <c r="E166" s="23">
        <v>42675</v>
      </c>
      <c r="F166" s="20" t="s">
        <v>48</v>
      </c>
      <c r="G166" s="20">
        <v>10</v>
      </c>
    </row>
    <row r="167" spans="1:7" x14ac:dyDescent="0.25">
      <c r="A167" s="20">
        <f t="shared" si="2"/>
        <v>166</v>
      </c>
      <c r="B167" s="20" t="s">
        <v>505</v>
      </c>
      <c r="C167" s="20" t="s">
        <v>506</v>
      </c>
      <c r="D167" s="22" t="s">
        <v>507</v>
      </c>
      <c r="E167" s="23">
        <v>42675</v>
      </c>
      <c r="F167" s="20" t="s">
        <v>52</v>
      </c>
      <c r="G167" s="20">
        <v>10</v>
      </c>
    </row>
    <row r="168" spans="1:7" x14ac:dyDescent="0.25">
      <c r="A168" s="20">
        <f t="shared" si="2"/>
        <v>167</v>
      </c>
      <c r="B168" s="20" t="s">
        <v>508</v>
      </c>
      <c r="C168" s="20" t="s">
        <v>509</v>
      </c>
      <c r="D168" s="22" t="s">
        <v>510</v>
      </c>
      <c r="E168" s="23">
        <v>42614</v>
      </c>
      <c r="F168" s="20" t="s">
        <v>39</v>
      </c>
      <c r="G168" s="20">
        <v>15</v>
      </c>
    </row>
    <row r="169" spans="1:7" x14ac:dyDescent="0.25">
      <c r="A169" s="20">
        <f t="shared" si="2"/>
        <v>168</v>
      </c>
      <c r="B169" s="20" t="s">
        <v>511</v>
      </c>
      <c r="C169" s="20" t="s">
        <v>512</v>
      </c>
      <c r="D169" s="22" t="s">
        <v>513</v>
      </c>
      <c r="E169" s="23">
        <v>42552</v>
      </c>
      <c r="F169" s="20" t="s">
        <v>104</v>
      </c>
      <c r="G169" s="20">
        <v>15</v>
      </c>
    </row>
    <row r="170" spans="1:7" x14ac:dyDescent="0.25">
      <c r="A170" s="20">
        <f t="shared" si="2"/>
        <v>169</v>
      </c>
      <c r="B170" s="20" t="s">
        <v>514</v>
      </c>
      <c r="C170" s="20" t="s">
        <v>506</v>
      </c>
      <c r="D170" s="22" t="s">
        <v>515</v>
      </c>
      <c r="E170" s="23">
        <v>42767</v>
      </c>
      <c r="F170" s="20" t="s">
        <v>516</v>
      </c>
      <c r="G170" s="20">
        <v>10</v>
      </c>
    </row>
    <row r="171" spans="1:7" x14ac:dyDescent="0.25">
      <c r="A171" s="20">
        <f t="shared" si="2"/>
        <v>170</v>
      </c>
      <c r="B171" s="20" t="s">
        <v>517</v>
      </c>
      <c r="C171" s="20" t="s">
        <v>518</v>
      </c>
      <c r="D171" s="22" t="s">
        <v>519</v>
      </c>
      <c r="E171" s="23">
        <v>42339</v>
      </c>
      <c r="F171" s="20" t="s">
        <v>520</v>
      </c>
      <c r="G171" s="20">
        <v>15</v>
      </c>
    </row>
    <row r="172" spans="1:7" x14ac:dyDescent="0.25">
      <c r="A172" s="20">
        <f t="shared" si="2"/>
        <v>171</v>
      </c>
      <c r="B172" s="20" t="s">
        <v>521</v>
      </c>
      <c r="C172" s="20" t="s">
        <v>522</v>
      </c>
      <c r="D172" s="22" t="s">
        <v>523</v>
      </c>
      <c r="E172" s="23">
        <v>42491</v>
      </c>
      <c r="F172" s="20" t="s">
        <v>52</v>
      </c>
      <c r="G172" s="20">
        <v>15</v>
      </c>
    </row>
    <row r="173" spans="1:7" x14ac:dyDescent="0.25">
      <c r="A173" s="20">
        <f t="shared" si="2"/>
        <v>172</v>
      </c>
      <c r="B173" s="20" t="s">
        <v>524</v>
      </c>
      <c r="C173" s="20" t="s">
        <v>525</v>
      </c>
      <c r="D173" s="22" t="s">
        <v>526</v>
      </c>
      <c r="E173" s="23">
        <v>42917</v>
      </c>
      <c r="F173" s="20" t="s">
        <v>298</v>
      </c>
      <c r="G173" s="20">
        <v>15</v>
      </c>
    </row>
    <row r="174" spans="1:7" x14ac:dyDescent="0.25">
      <c r="A174" s="20">
        <f t="shared" si="2"/>
        <v>173</v>
      </c>
      <c r="B174" s="20" t="s">
        <v>527</v>
      </c>
      <c r="C174" s="20" t="s">
        <v>528</v>
      </c>
      <c r="D174" s="22" t="s">
        <v>529</v>
      </c>
      <c r="E174" s="23">
        <v>42614</v>
      </c>
      <c r="F174" s="20" t="s">
        <v>126</v>
      </c>
      <c r="G174" s="20">
        <v>15</v>
      </c>
    </row>
    <row r="175" spans="1:7" x14ac:dyDescent="0.25">
      <c r="A175" s="20">
        <f t="shared" si="2"/>
        <v>174</v>
      </c>
      <c r="B175" s="20" t="s">
        <v>530</v>
      </c>
      <c r="C175" s="20" t="s">
        <v>531</v>
      </c>
      <c r="D175" s="22" t="s">
        <v>532</v>
      </c>
      <c r="E175" s="23">
        <v>42887</v>
      </c>
      <c r="F175" s="20" t="s">
        <v>118</v>
      </c>
      <c r="G175" s="20">
        <v>10</v>
      </c>
    </row>
    <row r="176" spans="1:7" x14ac:dyDescent="0.25">
      <c r="A176" s="20">
        <f t="shared" si="2"/>
        <v>175</v>
      </c>
      <c r="B176" s="20" t="s">
        <v>533</v>
      </c>
      <c r="C176" s="20" t="s">
        <v>534</v>
      </c>
      <c r="D176" s="22" t="s">
        <v>535</v>
      </c>
      <c r="E176" s="23">
        <v>42917</v>
      </c>
      <c r="F176" s="20" t="s">
        <v>493</v>
      </c>
      <c r="G176" s="20">
        <v>10</v>
      </c>
    </row>
    <row r="177" spans="1:7" x14ac:dyDescent="0.25">
      <c r="A177" s="20">
        <f t="shared" si="2"/>
        <v>176</v>
      </c>
      <c r="B177" s="20" t="s">
        <v>536</v>
      </c>
      <c r="C177" s="20" t="s">
        <v>537</v>
      </c>
      <c r="D177" s="22" t="s">
        <v>538</v>
      </c>
      <c r="E177" s="23">
        <v>43160</v>
      </c>
      <c r="F177" s="20" t="s">
        <v>39</v>
      </c>
      <c r="G177" s="20">
        <v>10</v>
      </c>
    </row>
    <row r="178" spans="1:7" x14ac:dyDescent="0.25">
      <c r="A178" s="20">
        <f t="shared" si="2"/>
        <v>177</v>
      </c>
      <c r="B178" s="20" t="s">
        <v>539</v>
      </c>
      <c r="C178" s="20" t="s">
        <v>540</v>
      </c>
      <c r="D178" s="22" t="s">
        <v>541</v>
      </c>
      <c r="E178" s="23">
        <v>42186</v>
      </c>
      <c r="F178" s="20" t="s">
        <v>48</v>
      </c>
      <c r="G178" s="20">
        <v>30</v>
      </c>
    </row>
    <row r="179" spans="1:7" x14ac:dyDescent="0.25">
      <c r="A179" s="20">
        <f t="shared" si="2"/>
        <v>178</v>
      </c>
      <c r="B179" s="20" t="s">
        <v>542</v>
      </c>
      <c r="C179" s="20" t="s">
        <v>543</v>
      </c>
      <c r="D179" s="22" t="s">
        <v>544</v>
      </c>
      <c r="E179" s="23">
        <v>42125</v>
      </c>
      <c r="F179" s="20" t="s">
        <v>39</v>
      </c>
      <c r="G179" s="20">
        <v>32</v>
      </c>
    </row>
    <row r="180" spans="1:7" x14ac:dyDescent="0.25">
      <c r="A180" s="20">
        <f t="shared" si="2"/>
        <v>179</v>
      </c>
      <c r="B180" s="20" t="s">
        <v>206</v>
      </c>
      <c r="C180" s="20" t="s">
        <v>545</v>
      </c>
      <c r="D180" s="22" t="s">
        <v>546</v>
      </c>
      <c r="E180" s="23">
        <v>42522</v>
      </c>
      <c r="F180" s="20" t="s">
        <v>39</v>
      </c>
      <c r="G180" s="20">
        <v>9</v>
      </c>
    </row>
    <row r="181" spans="1:7" x14ac:dyDescent="0.25">
      <c r="A181" s="20">
        <f t="shared" si="2"/>
        <v>180</v>
      </c>
      <c r="B181" s="20" t="s">
        <v>547</v>
      </c>
      <c r="C181" s="20" t="s">
        <v>548</v>
      </c>
      <c r="D181" s="22" t="s">
        <v>549</v>
      </c>
      <c r="E181" s="23">
        <v>42430</v>
      </c>
      <c r="F181" s="20" t="s">
        <v>52</v>
      </c>
      <c r="G181" s="20">
        <v>10</v>
      </c>
    </row>
    <row r="182" spans="1:7" x14ac:dyDescent="0.25">
      <c r="A182" s="20">
        <f t="shared" si="2"/>
        <v>181</v>
      </c>
      <c r="B182" s="20" t="s">
        <v>550</v>
      </c>
      <c r="C182" s="20" t="s">
        <v>551</v>
      </c>
      <c r="D182" s="22" t="s">
        <v>552</v>
      </c>
      <c r="E182" s="23">
        <v>42614</v>
      </c>
      <c r="F182" s="20" t="s">
        <v>443</v>
      </c>
      <c r="G182" s="20">
        <v>7</v>
      </c>
    </row>
    <row r="183" spans="1:7" x14ac:dyDescent="0.25">
      <c r="A183" s="20">
        <f t="shared" si="2"/>
        <v>182</v>
      </c>
      <c r="B183" s="20" t="s">
        <v>553</v>
      </c>
      <c r="C183" s="20" t="s">
        <v>554</v>
      </c>
      <c r="D183" s="22" t="s">
        <v>555</v>
      </c>
      <c r="E183" s="23">
        <v>42491</v>
      </c>
      <c r="F183" s="20" t="s">
        <v>39</v>
      </c>
      <c r="G183" s="20">
        <v>20</v>
      </c>
    </row>
    <row r="184" spans="1:7" x14ac:dyDescent="0.25">
      <c r="A184" s="20">
        <f t="shared" si="2"/>
        <v>183</v>
      </c>
      <c r="B184" s="20" t="s">
        <v>213</v>
      </c>
      <c r="C184" s="20" t="s">
        <v>556</v>
      </c>
      <c r="D184" s="22" t="s">
        <v>557</v>
      </c>
      <c r="E184" s="23">
        <v>42370</v>
      </c>
      <c r="F184" s="20" t="s">
        <v>558</v>
      </c>
      <c r="G184" s="20">
        <v>3</v>
      </c>
    </row>
    <row r="185" spans="1:7" x14ac:dyDescent="0.25">
      <c r="A185" s="20">
        <f t="shared" si="2"/>
        <v>184</v>
      </c>
      <c r="B185" s="20" t="s">
        <v>559</v>
      </c>
      <c r="C185" s="20" t="s">
        <v>560</v>
      </c>
      <c r="D185" s="22" t="s">
        <v>561</v>
      </c>
      <c r="E185" s="23">
        <v>43040</v>
      </c>
      <c r="F185" s="20" t="s">
        <v>52</v>
      </c>
      <c r="G185" s="20">
        <v>5</v>
      </c>
    </row>
    <row r="186" spans="1:7" x14ac:dyDescent="0.25">
      <c r="A186" s="20">
        <f t="shared" si="2"/>
        <v>185</v>
      </c>
      <c r="B186" s="20" t="s">
        <v>562</v>
      </c>
      <c r="C186" s="20" t="s">
        <v>563</v>
      </c>
      <c r="D186" s="22" t="s">
        <v>564</v>
      </c>
      <c r="E186" s="23">
        <v>42461</v>
      </c>
      <c r="F186" s="20" t="s">
        <v>104</v>
      </c>
      <c r="G186" s="20">
        <v>10</v>
      </c>
    </row>
    <row r="187" spans="1:7" x14ac:dyDescent="0.25">
      <c r="A187" s="20">
        <f t="shared" si="2"/>
        <v>186</v>
      </c>
      <c r="B187" s="20" t="s">
        <v>565</v>
      </c>
      <c r="C187" s="20" t="s">
        <v>566</v>
      </c>
      <c r="D187" s="22" t="s">
        <v>248</v>
      </c>
      <c r="E187" s="23">
        <v>42401</v>
      </c>
      <c r="F187" s="20" t="s">
        <v>126</v>
      </c>
      <c r="G187" s="20">
        <v>5</v>
      </c>
    </row>
    <row r="188" spans="1:7" x14ac:dyDescent="0.25">
      <c r="A188" s="20">
        <f t="shared" si="2"/>
        <v>187</v>
      </c>
      <c r="B188" s="20" t="s">
        <v>567</v>
      </c>
      <c r="C188" s="20" t="s">
        <v>568</v>
      </c>
      <c r="D188" s="22" t="s">
        <v>569</v>
      </c>
      <c r="E188" s="23">
        <v>43435</v>
      </c>
      <c r="F188" s="20" t="s">
        <v>143</v>
      </c>
      <c r="G188" s="20">
        <v>10</v>
      </c>
    </row>
    <row r="189" spans="1:7" x14ac:dyDescent="0.25">
      <c r="A189" s="20">
        <f t="shared" si="2"/>
        <v>188</v>
      </c>
      <c r="B189" s="20" t="s">
        <v>570</v>
      </c>
      <c r="C189" s="20" t="s">
        <v>396</v>
      </c>
      <c r="D189" s="22" t="s">
        <v>571</v>
      </c>
      <c r="E189" s="23">
        <v>42826</v>
      </c>
      <c r="F189" s="20" t="s">
        <v>48</v>
      </c>
      <c r="G189" s="20">
        <v>12</v>
      </c>
    </row>
    <row r="190" spans="1:7" x14ac:dyDescent="0.25">
      <c r="A190" s="20">
        <f t="shared" si="2"/>
        <v>189</v>
      </c>
      <c r="B190" s="20" t="s">
        <v>572</v>
      </c>
      <c r="C190" s="20" t="s">
        <v>573</v>
      </c>
      <c r="D190" s="22" t="s">
        <v>574</v>
      </c>
      <c r="E190" s="23">
        <v>42644</v>
      </c>
      <c r="F190" s="20" t="s">
        <v>104</v>
      </c>
      <c r="G190" s="20">
        <v>2</v>
      </c>
    </row>
  </sheetData>
  <pageMargins left="0.7" right="0.7" top="0.75" bottom="0.75" header="0.3" footer="0.3"/>
  <pageSetup scale="87" orientation="landscape" horizontalDpi="300" verticalDpi="300" r:id="rId1"/>
  <rowBreaks count="1" manualBreakCount="1">
    <brk id="26" max="16383" man="1"/>
  </rowBreaks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H31"/>
  <sheetViews>
    <sheetView showGridLines="0" zoomScaleNormal="100" workbookViewId="0">
      <selection activeCell="C14" sqref="C14"/>
    </sheetView>
  </sheetViews>
  <sheetFormatPr baseColWidth="10" defaultColWidth="9.140625" defaultRowHeight="15" x14ac:dyDescent="0.25"/>
  <cols>
    <col min="1" max="1" width="7.42578125" style="24" customWidth="1"/>
    <col min="2" max="2" width="7.28515625" style="24" customWidth="1"/>
    <col min="3" max="3" width="11.5703125" style="24" bestFit="1" customWidth="1"/>
    <col min="4" max="7" width="9.140625" style="24"/>
    <col min="8" max="8" width="9.7109375" style="24" bestFit="1" customWidth="1"/>
    <col min="9" max="16384" width="9.140625" style="24"/>
  </cols>
  <sheetData>
    <row r="1" spans="1:8" x14ac:dyDescent="0.25">
      <c r="A1" s="24" t="s">
        <v>575</v>
      </c>
      <c r="C1" s="24" t="s">
        <v>576</v>
      </c>
    </row>
    <row r="2" spans="1:8" x14ac:dyDescent="0.25">
      <c r="A2" s="24">
        <v>1</v>
      </c>
      <c r="C2" s="24" t="s">
        <v>577</v>
      </c>
      <c r="H2" s="25"/>
    </row>
    <row r="3" spans="1:8" x14ac:dyDescent="0.25">
      <c r="A3" s="24">
        <v>2</v>
      </c>
      <c r="C3" s="24" t="s">
        <v>578</v>
      </c>
      <c r="H3" s="25"/>
    </row>
    <row r="4" spans="1:8" x14ac:dyDescent="0.25">
      <c r="A4" s="24">
        <v>3</v>
      </c>
      <c r="C4" s="24" t="s">
        <v>579</v>
      </c>
      <c r="H4" s="25"/>
    </row>
    <row r="5" spans="1:8" x14ac:dyDescent="0.25">
      <c r="A5" s="24">
        <v>4</v>
      </c>
      <c r="C5" s="24" t="s">
        <v>580</v>
      </c>
      <c r="H5" s="25"/>
    </row>
    <row r="6" spans="1:8" x14ac:dyDescent="0.25">
      <c r="A6" s="24">
        <v>5</v>
      </c>
      <c r="C6" s="24" t="s">
        <v>581</v>
      </c>
      <c r="H6" s="25"/>
    </row>
    <row r="7" spans="1:8" x14ac:dyDescent="0.25">
      <c r="A7" s="24">
        <v>6</v>
      </c>
      <c r="C7" s="24" t="s">
        <v>582</v>
      </c>
      <c r="H7" s="25"/>
    </row>
    <row r="8" spans="1:8" x14ac:dyDescent="0.25">
      <c r="A8" s="24">
        <v>7</v>
      </c>
      <c r="C8" s="24" t="s">
        <v>583</v>
      </c>
      <c r="H8" s="25"/>
    </row>
    <row r="9" spans="1:8" x14ac:dyDescent="0.25">
      <c r="A9" s="24">
        <v>8</v>
      </c>
      <c r="C9" s="24" t="s">
        <v>584</v>
      </c>
      <c r="H9" s="25"/>
    </row>
    <row r="10" spans="1:8" x14ac:dyDescent="0.25">
      <c r="A10" s="24">
        <v>9</v>
      </c>
      <c r="C10" s="24" t="s">
        <v>585</v>
      </c>
      <c r="H10" s="25"/>
    </row>
    <row r="11" spans="1:8" x14ac:dyDescent="0.25">
      <c r="A11" s="24">
        <v>10</v>
      </c>
      <c r="C11" s="24" t="s">
        <v>586</v>
      </c>
      <c r="H11" s="25"/>
    </row>
    <row r="12" spans="1:8" x14ac:dyDescent="0.25">
      <c r="A12" s="24">
        <v>11</v>
      </c>
      <c r="C12" s="24" t="s">
        <v>587</v>
      </c>
      <c r="H12" s="25"/>
    </row>
    <row r="13" spans="1:8" x14ac:dyDescent="0.25">
      <c r="A13" s="24">
        <v>12</v>
      </c>
      <c r="C13" s="24" t="s">
        <v>588</v>
      </c>
      <c r="H13" s="25"/>
    </row>
    <row r="14" spans="1:8" x14ac:dyDescent="0.25">
      <c r="A14" s="24">
        <v>13</v>
      </c>
      <c r="C14" s="24" t="s">
        <v>589</v>
      </c>
      <c r="H14" s="25"/>
    </row>
    <row r="15" spans="1:8" x14ac:dyDescent="0.25">
      <c r="A15" s="24">
        <v>14</v>
      </c>
      <c r="C15" s="24" t="s">
        <v>590</v>
      </c>
      <c r="H15" s="25"/>
    </row>
    <row r="16" spans="1:8" x14ac:dyDescent="0.25">
      <c r="A16" s="24">
        <v>15</v>
      </c>
      <c r="C16" s="24" t="s">
        <v>591</v>
      </c>
      <c r="H16" s="25"/>
    </row>
    <row r="17" spans="1:8" x14ac:dyDescent="0.25">
      <c r="A17" s="24">
        <v>16</v>
      </c>
      <c r="C17" s="24" t="s">
        <v>592</v>
      </c>
      <c r="H17" s="25"/>
    </row>
    <row r="18" spans="1:8" x14ac:dyDescent="0.25">
      <c r="A18" s="24">
        <v>17</v>
      </c>
      <c r="H18" s="25"/>
    </row>
    <row r="19" spans="1:8" x14ac:dyDescent="0.25">
      <c r="A19" s="24">
        <v>18</v>
      </c>
      <c r="H19" s="25"/>
    </row>
    <row r="20" spans="1:8" x14ac:dyDescent="0.25">
      <c r="A20" s="24">
        <v>19</v>
      </c>
      <c r="H20" s="25"/>
    </row>
    <row r="21" spans="1:8" x14ac:dyDescent="0.25">
      <c r="A21" s="24">
        <v>20</v>
      </c>
      <c r="H21" s="25"/>
    </row>
    <row r="22" spans="1:8" x14ac:dyDescent="0.25">
      <c r="A22" s="24">
        <v>21</v>
      </c>
      <c r="H22" s="25"/>
    </row>
    <row r="23" spans="1:8" x14ac:dyDescent="0.25">
      <c r="A23" s="24">
        <v>22</v>
      </c>
      <c r="H23" s="25"/>
    </row>
    <row r="24" spans="1:8" x14ac:dyDescent="0.25">
      <c r="A24" s="24">
        <v>23</v>
      </c>
      <c r="H24" s="25"/>
    </row>
    <row r="25" spans="1:8" x14ac:dyDescent="0.25">
      <c r="A25" s="24">
        <v>24</v>
      </c>
      <c r="H25" s="25"/>
    </row>
    <row r="26" spans="1:8" x14ac:dyDescent="0.25">
      <c r="A26" s="24">
        <v>25</v>
      </c>
      <c r="H26" s="25"/>
    </row>
    <row r="27" spans="1:8" x14ac:dyDescent="0.25">
      <c r="A27" s="24">
        <v>26</v>
      </c>
      <c r="H27" s="25"/>
    </row>
    <row r="28" spans="1:8" x14ac:dyDescent="0.25">
      <c r="A28" s="24">
        <v>27</v>
      </c>
      <c r="H28" s="25"/>
    </row>
    <row r="29" spans="1:8" x14ac:dyDescent="0.25">
      <c r="A29" s="24">
        <v>28</v>
      </c>
    </row>
    <row r="30" spans="1:8" x14ac:dyDescent="0.25">
      <c r="A30" s="24">
        <v>29</v>
      </c>
    </row>
    <row r="31" spans="1:8" x14ac:dyDescent="0.25">
      <c r="A31" s="24">
        <v>30</v>
      </c>
    </row>
  </sheetData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Bin Card</vt:lpstr>
      <vt:lpstr>List of Transactions </vt:lpstr>
      <vt:lpstr>List of drugs</vt:lpstr>
      <vt:lpstr>Locations</vt:lpstr>
      <vt:lpstr>'List of drugs'!Impression_des_titres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ESSIARAB Walid</dc:creator>
  <cp:lastModifiedBy>jep</cp:lastModifiedBy>
  <dcterms:created xsi:type="dcterms:W3CDTF">2014-06-15T13:04:01Z</dcterms:created>
  <dcterms:modified xsi:type="dcterms:W3CDTF">2014-06-16T10:04:21Z</dcterms:modified>
</cp:coreProperties>
</file>