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codeName="ThisWorkbook" defaultThemeVersion="124226"/>
  <bookViews>
    <workbookView xWindow="120" yWindow="105" windowWidth="15480" windowHeight="10005"/>
  </bookViews>
  <sheets>
    <sheet name="DEVIS" sheetId="1" r:id="rId1"/>
    <sheet name="references" sheetId="2" r:id="rId2"/>
    <sheet name="Feuil3" sheetId="3" r:id="rId3"/>
  </sheets>
  <definedNames>
    <definedName name="d.Coef">tblCoefficients[Coef]</definedName>
    <definedName name="d.Description">tblDonnées[description]</definedName>
    <definedName name="d.TauxTVA">tblTauxTVA[TVA]</definedName>
  </definedNames>
  <calcPr calcId="145621"/>
</workbook>
</file>

<file path=xl/calcChain.xml><?xml version="1.0" encoding="utf-8"?>
<calcChain xmlns="http://schemas.openxmlformats.org/spreadsheetml/2006/main">
  <c r="C18" i="1" l="1"/>
  <c r="C19" i="1"/>
  <c r="C20" i="1"/>
  <c r="C21" i="1"/>
  <c r="C22" i="1"/>
  <c r="C23" i="1"/>
  <c r="C24" i="1"/>
  <c r="C25" i="1"/>
  <c r="C26" i="1"/>
  <c r="C27" i="1"/>
  <c r="C28" i="1"/>
  <c r="C29" i="1"/>
  <c r="C30" i="1"/>
  <c r="C31" i="1"/>
  <c r="C32" i="1"/>
  <c r="C33" i="1"/>
  <c r="C34" i="1"/>
  <c r="C35" i="1"/>
  <c r="C36" i="1"/>
  <c r="C37" i="1"/>
  <c r="E19" i="1" l="1"/>
  <c r="E20" i="1"/>
  <c r="E21" i="1"/>
  <c r="E22" i="1"/>
  <c r="E23" i="1"/>
  <c r="E24" i="1"/>
  <c r="E25" i="1"/>
  <c r="E26" i="1"/>
  <c r="E27" i="1"/>
  <c r="E28" i="1"/>
  <c r="E29" i="1"/>
  <c r="E30" i="1"/>
  <c r="E31" i="1"/>
  <c r="E32" i="1"/>
  <c r="E33" i="1"/>
  <c r="E34" i="1"/>
  <c r="E35" i="1"/>
  <c r="E36" i="1"/>
  <c r="E37" i="1"/>
  <c r="D3" i="2"/>
  <c r="D4" i="2"/>
  <c r="D5" i="2"/>
  <c r="D6" i="2"/>
  <c r="D7" i="2"/>
  <c r="D8" i="2"/>
  <c r="D9" i="2"/>
  <c r="D10" i="2"/>
  <c r="D11" i="2"/>
  <c r="D12" i="2"/>
  <c r="D13" i="2"/>
  <c r="D14" i="2"/>
  <c r="D15" i="2"/>
  <c r="D16" i="2"/>
  <c r="D17" i="2"/>
  <c r="D18" i="2"/>
  <c r="D19" i="2"/>
  <c r="D20" i="2"/>
  <c r="D21" i="2"/>
  <c r="D2" i="2"/>
  <c r="F36" i="1" l="1"/>
  <c r="G36" i="1" s="1"/>
  <c r="F34" i="1"/>
  <c r="G34" i="1" s="1"/>
  <c r="F32" i="1"/>
  <c r="G32" i="1" s="1"/>
  <c r="F30" i="1"/>
  <c r="G30" i="1" s="1"/>
  <c r="F28" i="1"/>
  <c r="G28" i="1" s="1"/>
  <c r="F26" i="1"/>
  <c r="G26" i="1" s="1"/>
  <c r="F24" i="1"/>
  <c r="G24" i="1" s="1"/>
  <c r="F22" i="1"/>
  <c r="G22" i="1" s="1"/>
  <c r="F37" i="1"/>
  <c r="G37" i="1" s="1"/>
  <c r="F35" i="1"/>
  <c r="G35" i="1" s="1"/>
  <c r="F33" i="1"/>
  <c r="G33" i="1" s="1"/>
  <c r="F31" i="1"/>
  <c r="G31" i="1" s="1"/>
  <c r="F29" i="1"/>
  <c r="G29" i="1" s="1"/>
  <c r="F27" i="1"/>
  <c r="G27" i="1" s="1"/>
  <c r="F25" i="1"/>
  <c r="G25" i="1" s="1"/>
  <c r="F23" i="1"/>
  <c r="G23" i="1" s="1"/>
  <c r="F21" i="1"/>
  <c r="G21" i="1" s="1"/>
  <c r="F20" i="1"/>
  <c r="G20" i="1"/>
  <c r="F19" i="1"/>
  <c r="G19" i="1"/>
  <c r="E18" i="1"/>
  <c r="E41" i="1" s="1"/>
  <c r="F18" i="1" l="1"/>
  <c r="G18" i="1" l="1"/>
  <c r="E43" i="1" s="1"/>
  <c r="E42" i="1"/>
</calcChain>
</file>

<file path=xl/sharedStrings.xml><?xml version="1.0" encoding="utf-8"?>
<sst xmlns="http://schemas.openxmlformats.org/spreadsheetml/2006/main" count="60" uniqueCount="54">
  <si>
    <t>ref</t>
  </si>
  <si>
    <t>description</t>
  </si>
  <si>
    <t>quantité</t>
  </si>
  <si>
    <t>prix total</t>
  </si>
  <si>
    <t>prix ht</t>
  </si>
  <si>
    <t>prix ttc</t>
  </si>
  <si>
    <t>BD00125</t>
  </si>
  <si>
    <t>article 1</t>
  </si>
  <si>
    <t>BD00126</t>
  </si>
  <si>
    <t>BD00127</t>
  </si>
  <si>
    <t>BD00128</t>
  </si>
  <si>
    <t>BD00129</t>
  </si>
  <si>
    <t>BD00130</t>
  </si>
  <si>
    <t>BD00131</t>
  </si>
  <si>
    <t>BD00132</t>
  </si>
  <si>
    <t>BD00133</t>
  </si>
  <si>
    <t>BD00134</t>
  </si>
  <si>
    <t>BD00135</t>
  </si>
  <si>
    <t>BD00136</t>
  </si>
  <si>
    <t>BD00137</t>
  </si>
  <si>
    <t>BD00138</t>
  </si>
  <si>
    <t>BD00139</t>
  </si>
  <si>
    <t>BD00140</t>
  </si>
  <si>
    <t>BD00141</t>
  </si>
  <si>
    <t>BD00142</t>
  </si>
  <si>
    <t>BD00143</t>
  </si>
  <si>
    <t>BD00144</t>
  </si>
  <si>
    <t>article 2</t>
  </si>
  <si>
    <t>article 3</t>
  </si>
  <si>
    <t>article 4</t>
  </si>
  <si>
    <t>article 5</t>
  </si>
  <si>
    <t>article 6</t>
  </si>
  <si>
    <t>article 7</t>
  </si>
  <si>
    <t>article 8</t>
  </si>
  <si>
    <t>article 9</t>
  </si>
  <si>
    <t>article 10</t>
  </si>
  <si>
    <t>article 11</t>
  </si>
  <si>
    <t>article 12</t>
  </si>
  <si>
    <t>article 13</t>
  </si>
  <si>
    <t>article 14</t>
  </si>
  <si>
    <t>article 15</t>
  </si>
  <si>
    <t>article 16</t>
  </si>
  <si>
    <t>article 17</t>
  </si>
  <si>
    <t>article 18</t>
  </si>
  <si>
    <t>article 19</t>
  </si>
  <si>
    <t>article 20</t>
  </si>
  <si>
    <t>Coef</t>
  </si>
  <si>
    <t>Montant HT</t>
  </si>
  <si>
    <t>Montant TVA</t>
  </si>
  <si>
    <t>Montant TTC</t>
  </si>
  <si>
    <t>TVA</t>
  </si>
  <si>
    <t>Taux TVA</t>
  </si>
  <si>
    <t>PU HT</t>
  </si>
  <si>
    <t>Prix total HT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</si>
</sst>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 &quot;€&quot;"/>
    <numFmt numFmtId="165" formatCode="0.0%"/>
    <numFmt numFmtId="167" formatCode="#,##0.00\ &quot;€&quot;;\-#,##0.00\ &quot;€&quot;;"/>
  </numFmts>
  <fonts count="3" x14ac:knownFonts="1">
    <font>
      <sz val="11"/>
      <color theme="1"/>
      <name val="Calibri"/>
      <family val="2"/>
      <scheme val="minor"/>
    </font>
    <font>
      <sz val="11"/>
      <color rgb="FFFF0000"/>
      <name val="Calibri"/>
      <family val="2"/>
      <scheme val="minor"/>
    </font>
    <font>
      <b/>
      <sz val="11"/>
      <color theme="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1"/>
        <bgColor theme="1"/>
      </patternFill>
    </fill>
    <fill>
      <patternFill patternType="solid">
        <fgColor theme="0" tint="-0.14999847407452621"/>
        <bgColor theme="0" tint="-0.14999847407452621"/>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s>
  <cellStyleXfs count="1">
    <xf numFmtId="0" fontId="0" fillId="0" borderId="0"/>
  </cellStyleXfs>
  <cellXfs count="34">
    <xf numFmtId="0" fontId="0" fillId="0" borderId="0" xfId="0"/>
    <xf numFmtId="2" fontId="0" fillId="0" borderId="0" xfId="0" applyNumberFormat="1"/>
    <xf numFmtId="0" fontId="1" fillId="2" borderId="0" xfId="0" applyFont="1" applyFill="1"/>
    <xf numFmtId="0" fontId="0" fillId="0" borderId="0" xfId="0" applyAlignment="1">
      <alignment vertical="center" wrapText="1"/>
    </xf>
    <xf numFmtId="0" fontId="0" fillId="0" borderId="2" xfId="0" applyBorder="1" applyAlignment="1"/>
    <xf numFmtId="0" fontId="0" fillId="0" borderId="0" xfId="0" applyAlignment="1"/>
    <xf numFmtId="164" fontId="0" fillId="0" borderId="1" xfId="0" applyNumberFormat="1" applyBorder="1" applyAlignment="1">
      <alignment vertical="center" wrapText="1"/>
    </xf>
    <xf numFmtId="10" fontId="0" fillId="0" borderId="0" xfId="0" applyNumberFormat="1"/>
    <xf numFmtId="9" fontId="0" fillId="0" borderId="0" xfId="0" applyNumberFormat="1"/>
    <xf numFmtId="0" fontId="0" fillId="0" borderId="1" xfId="0" applyBorder="1" applyAlignment="1">
      <alignment horizontal="left" vertical="center" wrapText="1"/>
    </xf>
    <xf numFmtId="164" fontId="0" fillId="0" borderId="0" xfId="0" applyNumberFormat="1" applyBorder="1" applyAlignment="1">
      <alignment vertical="center" wrapText="1"/>
    </xf>
    <xf numFmtId="0" fontId="0" fillId="0" borderId="0" xfId="0" applyBorder="1" applyAlignment="1">
      <alignment vertical="center" wrapText="1"/>
    </xf>
    <xf numFmtId="0" fontId="0" fillId="0" borderId="4" xfId="0" applyBorder="1" applyAlignment="1">
      <alignment horizontal="center"/>
    </xf>
    <xf numFmtId="0" fontId="0" fillId="0" borderId="5" xfId="0" applyBorder="1" applyAlignment="1">
      <alignment horizontal="center"/>
    </xf>
    <xf numFmtId="0" fontId="0" fillId="0" borderId="9" xfId="0" applyBorder="1" applyAlignment="1">
      <alignment horizontal="center"/>
    </xf>
    <xf numFmtId="0" fontId="0" fillId="0" borderId="10" xfId="0" applyFill="1" applyBorder="1" applyAlignment="1"/>
    <xf numFmtId="0" fontId="2" fillId="3" borderId="7" xfId="0" applyFont="1" applyFill="1" applyBorder="1"/>
    <xf numFmtId="0" fontId="0" fillId="4" borderId="7" xfId="0" applyFont="1" applyFill="1" applyBorder="1"/>
    <xf numFmtId="0" fontId="0" fillId="0" borderId="7" xfId="0" applyFont="1" applyBorder="1"/>
    <xf numFmtId="0" fontId="0" fillId="0" borderId="3" xfId="0" applyFont="1" applyBorder="1"/>
    <xf numFmtId="0" fontId="0" fillId="4" borderId="8" xfId="0" applyFont="1" applyFill="1" applyBorder="1"/>
    <xf numFmtId="0" fontId="0" fillId="0" borderId="8" xfId="0" applyFont="1" applyBorder="1"/>
    <xf numFmtId="0" fontId="2" fillId="3" borderId="0" xfId="0" applyFont="1" applyFill="1" applyBorder="1"/>
    <xf numFmtId="0" fontId="2" fillId="3" borderId="2" xfId="0" applyFont="1" applyFill="1" applyBorder="1"/>
    <xf numFmtId="0" fontId="0" fillId="0" borderId="1" xfId="0" applyFill="1" applyBorder="1" applyAlignment="1"/>
    <xf numFmtId="0" fontId="0" fillId="0" borderId="8" xfId="0" applyFill="1" applyBorder="1" applyAlignment="1"/>
    <xf numFmtId="0" fontId="0" fillId="0" borderId="6" xfId="0" applyFill="1" applyBorder="1" applyAlignment="1"/>
    <xf numFmtId="167" fontId="0" fillId="0" borderId="1" xfId="0" applyNumberFormat="1" applyFill="1" applyBorder="1" applyAlignment="1"/>
    <xf numFmtId="165" fontId="0" fillId="0" borderId="1" xfId="0" applyNumberFormat="1" applyFill="1" applyBorder="1" applyAlignment="1"/>
    <xf numFmtId="167" fontId="0" fillId="0" borderId="3" xfId="0" applyNumberFormat="1" applyFill="1" applyBorder="1" applyAlignment="1"/>
    <xf numFmtId="164" fontId="0" fillId="0" borderId="1" xfId="0" applyNumberFormat="1" applyFill="1" applyBorder="1" applyAlignment="1"/>
    <xf numFmtId="167" fontId="0" fillId="0" borderId="6" xfId="0" applyNumberFormat="1" applyFill="1" applyBorder="1" applyAlignment="1"/>
    <xf numFmtId="164" fontId="0" fillId="0" borderId="6" xfId="0" applyNumberFormat="1" applyFill="1" applyBorder="1" applyAlignment="1"/>
    <xf numFmtId="167" fontId="0" fillId="0" borderId="7" xfId="0" applyNumberFormat="1" applyFill="1" applyBorder="1" applyAlignment="1"/>
  </cellXfs>
  <cellStyles count="1">
    <cellStyle name="Normal" xfId="0" builtinId="0"/>
  </cellStyles>
  <dxfs count="19">
    <dxf>
      <numFmt numFmtId="167" formatCode="#,##0.00\ &quot;€&quot;;\-#,##0.00\ &quot;€&quo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top style="thin">
          <color indexed="64"/>
        </top>
        <bottom style="thin">
          <color indexed="64"/>
        </bottom>
      </border>
    </dxf>
    <dxf>
      <numFmt numFmtId="167" formatCode="#,##0.00\ &quot;€&quot;;\-#,##0.00\ &quot;€&quo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7" formatCode="#,##0.00\ &quot;€&quot;;\-#,##0.00\ &quot;€&quo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0.00\ &quot;€&quo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7" formatCode="#,##0.00\ &quot;€&quot;;\-#,##0.00\ &quot;€&quot;;"/>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alignment horizontal="general" vertical="bottom" textRotation="0" wrapText="0" indent="0" justifyLastLine="0" shrinkToFit="0" readingOrder="0"/>
      <border diagonalUp="0" diagonalDown="0" outline="0">
        <left/>
        <right/>
        <top style="thin">
          <color indexed="64"/>
        </top>
        <bottom style="thin">
          <color indexed="64"/>
        </bottom>
      </border>
    </dxf>
    <dxf>
      <font>
        <b/>
        <i val="0"/>
        <strike val="0"/>
        <condense val="0"/>
        <extend val="0"/>
        <outline val="0"/>
        <shadow val="0"/>
        <u val="none"/>
        <vertAlign val="baseline"/>
        <sz val="11"/>
        <color theme="0"/>
        <name val="Calibri"/>
        <scheme val="minor"/>
      </font>
      <fill>
        <patternFill patternType="solid">
          <fgColor theme="1"/>
          <bgColor theme="1"/>
        </patternFill>
      </fill>
    </dxf>
    <dxf>
      <font>
        <b val="0"/>
        <i val="0"/>
        <strike val="0"/>
        <condense val="0"/>
        <extend val="0"/>
        <outline val="0"/>
        <shadow val="0"/>
        <u val="none"/>
        <vertAlign val="baseline"/>
        <sz val="11"/>
        <color theme="1"/>
        <name val="Calibri"/>
        <scheme val="minor"/>
      </font>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Calibri"/>
        <scheme val="minor"/>
      </font>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indexed="64"/>
        </top>
        <bottom/>
        <vertical/>
        <horizontal/>
      </border>
    </dxf>
    <dxf>
      <border outline="0">
        <left style="thin">
          <color indexed="64"/>
        </left>
        <right style="thin">
          <color indexed="64"/>
        </right>
        <top style="thin">
          <color indexed="64"/>
        </top>
        <bottom style="thin">
          <color indexed="64"/>
        </bottom>
      </border>
    </dxf>
    <dxf>
      <fill>
        <patternFill patternType="none">
          <fgColor indexed="64"/>
          <bgColor auto="1"/>
        </patternFill>
      </fill>
      <alignment horizontal="center" vertical="bottom" textRotation="0" wrapText="0" indent="0" justifyLastLine="0" shrinkToFit="0" readingOrder="0"/>
    </dxf>
    <dxf>
      <border outline="0">
        <top style="thin">
          <color indexed="64"/>
        </top>
      </border>
    </dxf>
    <dxf>
      <border outline="0">
        <bottom style="thin">
          <color indexed="64"/>
        </bottom>
      </border>
    </dxf>
    <dxf>
      <border outline="0">
        <left style="thin">
          <color indexed="64"/>
        </left>
        <right style="thin">
          <color indexed="64"/>
        </right>
        <top style="thin">
          <color indexed="64"/>
        </top>
        <bottom style="thin">
          <color indexed="64"/>
        </bottom>
      </border>
    </dxf>
    <dxf>
      <alignment horizontal="center" vertical="bottom" textRotation="0" wrapText="0" indent="0" justifyLastLine="0" shrinkToFit="0" readingOrder="0"/>
      <border diagonalUp="0" diagonalDown="0" outline="0">
        <left style="thin">
          <color indexed="64"/>
        </left>
        <right style="thin">
          <color indexed="64"/>
        </right>
        <top/>
        <bottom/>
      </border>
    </dxf>
    <dxf>
      <numFmt numFmtId="2" formatCode="0.00"/>
    </dxf>
    <dxf>
      <numFmt numFmtId="13" formatCode="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7</xdr:col>
      <xdr:colOff>361950</xdr:colOff>
      <xdr:row>17</xdr:row>
      <xdr:rowOff>0</xdr:rowOff>
    </xdr:from>
    <xdr:to>
      <xdr:col>7</xdr:col>
      <xdr:colOff>438150</xdr:colOff>
      <xdr:row>18</xdr:row>
      <xdr:rowOff>38100</xdr:rowOff>
    </xdr:to>
    <xdr:sp macro="" textlink="">
      <xdr:nvSpPr>
        <xdr:cNvPr id="1025" name="Text Box 1"/>
        <xdr:cNvSpPr txBox="1">
          <a:spLocks noChangeArrowheads="1"/>
        </xdr:cNvSpPr>
      </xdr:nvSpPr>
      <xdr:spPr bwMode="auto">
        <a:xfrm>
          <a:off x="4962525" y="3238500"/>
          <a:ext cx="76200" cy="228600"/>
        </a:xfrm>
        <a:prstGeom prst="rect">
          <a:avLst/>
        </a:prstGeom>
        <a:noFill/>
        <a:ln w="9525">
          <a:noFill/>
          <a:miter lim="800000"/>
          <a:headEnd/>
          <a:tailEnd/>
        </a:ln>
      </xdr:spPr>
    </xdr:sp>
    <xdr:clientData/>
  </xdr:twoCellAnchor>
  <xdr:twoCellAnchor>
    <xdr:from>
      <xdr:col>9</xdr:col>
      <xdr:colOff>76200</xdr:colOff>
      <xdr:row>15</xdr:row>
      <xdr:rowOff>28575</xdr:rowOff>
    </xdr:from>
    <xdr:to>
      <xdr:col>14</xdr:col>
      <xdr:colOff>276225</xdr:colOff>
      <xdr:row>20</xdr:row>
      <xdr:rowOff>133350</xdr:rowOff>
    </xdr:to>
    <xdr:sp macro="" textlink="">
      <xdr:nvSpPr>
        <xdr:cNvPr id="1026" name="Text Box 2"/>
        <xdr:cNvSpPr txBox="1">
          <a:spLocks noChangeArrowheads="1"/>
        </xdr:cNvSpPr>
      </xdr:nvSpPr>
      <xdr:spPr bwMode="auto">
        <a:xfrm>
          <a:off x="4676775" y="2886075"/>
          <a:ext cx="4010025" cy="10572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souhaiterais pour faciliter la creation de mes devis que le montant de TVA s'affiche automatiquement en creant une liste déroulante avec les différants taux de tva repris dans ma liste reférences, avec  la ligne montant tva je souhaite qu'apparaisse egalement le taux sélectionné.</a:t>
          </a:r>
        </a:p>
        <a:p>
          <a:pPr algn="l" rtl="0">
            <a:defRPr sz="1000"/>
          </a:pPr>
          <a:endParaRPr lang="fr-FR" sz="1100" b="0" i="0" u="none" strike="noStrike" baseline="0">
            <a:solidFill>
              <a:srgbClr val="000000"/>
            </a:solidFill>
            <a:latin typeface="Calibri"/>
          </a:endParaRPr>
        </a:p>
      </xdr:txBody>
    </xdr:sp>
    <xdr:clientData/>
  </xdr:twoCellAnchor>
  <xdr:oneCellAnchor>
    <xdr:from>
      <xdr:col>7</xdr:col>
      <xdr:colOff>333375</xdr:colOff>
      <xdr:row>24</xdr:row>
      <xdr:rowOff>171450</xdr:rowOff>
    </xdr:from>
    <xdr:ext cx="4781550" cy="199927"/>
    <xdr:sp macro="" textlink="">
      <xdr:nvSpPr>
        <xdr:cNvPr id="1027" name="Text Box 3"/>
        <xdr:cNvSpPr txBox="1">
          <a:spLocks noChangeArrowheads="1"/>
        </xdr:cNvSpPr>
      </xdr:nvSpPr>
      <xdr:spPr bwMode="auto">
        <a:xfrm>
          <a:off x="4933950" y="4743450"/>
          <a:ext cx="4781550" cy="199927"/>
        </a:xfrm>
        <a:prstGeom prst="rect">
          <a:avLst/>
        </a:prstGeom>
        <a:solidFill>
          <a:srgbClr val="FF99CC"/>
        </a:solidFill>
        <a:ln w="9525">
          <a:noFill/>
          <a:miter lim="800000"/>
          <a:headEnd/>
          <a:tailEnd/>
        </a:ln>
      </xdr:spPr>
      <xdr:txBody>
        <a:bodyPr wrap="square" lIns="18288" tIns="27432" rIns="0" bIns="0" anchor="t" upright="1">
          <a:spAutoFit/>
        </a:bodyPr>
        <a:lstStyle/>
        <a:p>
          <a:pPr algn="l" rtl="0">
            <a:defRPr sz="1000"/>
          </a:pPr>
          <a:endParaRPr lang="fr-FR" sz="1100" b="0" i="0" u="none" strike="noStrike" baseline="0">
            <a:solidFill>
              <a:srgbClr val="000000"/>
            </a:solidFill>
            <a:latin typeface="Calibri"/>
          </a:endParaRPr>
        </a:p>
      </xdr:txBody>
    </xdr:sp>
    <xdr:clientData/>
  </xdr:oneCellAnchor>
  <xdr:twoCellAnchor editAs="oneCell">
    <xdr:from>
      <xdr:col>8</xdr:col>
      <xdr:colOff>542925</xdr:colOff>
      <xdr:row>30</xdr:row>
      <xdr:rowOff>123823</xdr:rowOff>
    </xdr:from>
    <xdr:to>
      <xdr:col>11</xdr:col>
      <xdr:colOff>438150</xdr:colOff>
      <xdr:row>32</xdr:row>
      <xdr:rowOff>152398</xdr:rowOff>
    </xdr:to>
    <xdr:sp macro="" textlink="">
      <xdr:nvSpPr>
        <xdr:cNvPr id="1029" name="Text Box 5"/>
        <xdr:cNvSpPr txBox="1">
          <a:spLocks noChangeArrowheads="1"/>
        </xdr:cNvSpPr>
      </xdr:nvSpPr>
      <xdr:spPr bwMode="auto">
        <a:xfrm flipV="1">
          <a:off x="5905500" y="5838823"/>
          <a:ext cx="2181225" cy="409575"/>
        </a:xfrm>
        <a:prstGeom prst="rect">
          <a:avLst/>
        </a:prstGeom>
        <a:solidFill>
          <a:sysClr val="window" lastClr="FF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chemeClr val="bg1"/>
              </a:solidFill>
              <a:latin typeface="Calibri"/>
            </a:rPr>
            <a:t>jjj</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733425</xdr:colOff>
      <xdr:row>12</xdr:row>
      <xdr:rowOff>0</xdr:rowOff>
    </xdr:from>
    <xdr:to>
      <xdr:col>15</xdr:col>
      <xdr:colOff>333375</xdr:colOff>
      <xdr:row>12</xdr:row>
      <xdr:rowOff>133349</xdr:rowOff>
    </xdr:to>
    <xdr:sp macro="" textlink="">
      <xdr:nvSpPr>
        <xdr:cNvPr id="2049" name="Text Box 1"/>
        <xdr:cNvSpPr txBox="1">
          <a:spLocks noChangeArrowheads="1"/>
        </xdr:cNvSpPr>
      </xdr:nvSpPr>
      <xdr:spPr bwMode="auto">
        <a:xfrm flipV="1">
          <a:off x="12658725" y="2286000"/>
          <a:ext cx="361950" cy="133349"/>
        </a:xfrm>
        <a:prstGeom prst="rect">
          <a:avLst/>
        </a:prstGeom>
        <a:solidFill>
          <a:sysClr val="window" lastClr="FFFFFF"/>
        </a:solidFill>
        <a:ln w="9525">
          <a:noFill/>
          <a:miter lim="800000"/>
          <a:headEnd/>
          <a:tailEnd/>
        </a:ln>
      </xdr:spPr>
      <xdr:txBody>
        <a:bodyPr vertOverflow="clip" wrap="square" lIns="27432" tIns="27432" rIns="0" bIns="0" anchor="t" upright="1"/>
        <a:lstStyle/>
        <a:p>
          <a:pPr algn="l" rtl="0">
            <a:defRPr sz="1000"/>
          </a:pPr>
          <a:endParaRPr lang="fr-FR" sz="1100" b="0" i="0" u="none" strike="noStrike" baseline="0">
            <a:solidFill>
              <a:schemeClr val="bg1"/>
            </a:solidFill>
            <a:latin typeface="Calibri"/>
          </a:endParaRPr>
        </a:p>
      </xdr:txBody>
    </xdr:sp>
    <xdr:clientData/>
  </xdr:twoCellAnchor>
</xdr:wsDr>
</file>

<file path=xl/tables/table1.xml><?xml version="1.0" encoding="utf-8"?>
<table xmlns="http://schemas.openxmlformats.org/spreadsheetml/2006/main" id="5" name="tblDevis" displayName="tblDevis" ref="A17:G37" totalsRowShown="0" headerRowDxfId="16" dataDxfId="12" headerRowBorderDxfId="14" tableBorderDxfId="15" totalsRowBorderDxfId="13">
  <autoFilter ref="A17:G37"/>
  <tableColumns count="7">
    <tableColumn id="1" name="description" dataDxfId="6"/>
    <tableColumn id="4" name="quantité" dataDxfId="5"/>
    <tableColumn id="5" name="PU HT" dataDxfId="4">
      <calculatedColumnFormula>IF(AND(tblDevis[[#This Row],[description]]&lt;&gt;"",tblDevis[[#This Row],[quantité]]&lt;&gt;""),VLOOKUP(tblDevis[[#This Row],[description]],tblDonnées[],2,FALSE),0)*$P$1</calculatedColumnFormula>
    </tableColumn>
    <tableColumn id="6" name="Taux TVA" dataDxfId="3"/>
    <tableColumn id="7" name="Prix total HT" dataDxfId="2">
      <calculatedColumnFormula>tblDevis[[#This Row],[quantité]]*tblDevis[[#This Row],[PU HT]]</calculatedColumnFormula>
    </tableColumn>
    <tableColumn id="8" name="TVA" dataDxfId="1">
      <calculatedColumnFormula>tblDevis[[#This Row],[Prix total HT]]*tblDevis[[#This Row],[Taux TVA]]</calculatedColumnFormula>
    </tableColumn>
    <tableColumn id="9" name="prix total" dataDxfId="0">
      <calculatedColumnFormula>SUM(tblDevis[[#This Row],[Prix total HT]:[TVA]])</calculatedColumnFormula>
    </tableColumn>
  </tableColumns>
  <tableStyleInfo name="TableStyleMedium1" showFirstColumn="0" showLastColumn="0" showRowStripes="1" showColumnStripes="0"/>
</table>
</file>

<file path=xl/tables/table2.xml><?xml version="1.0" encoding="utf-8"?>
<table xmlns="http://schemas.openxmlformats.org/spreadsheetml/2006/main" id="1" name="tblTauxTVA" displayName="tblTauxTVA" ref="H1:H6" totalsRowShown="0">
  <autoFilter ref="H1:H6"/>
  <tableColumns count="1">
    <tableColumn id="1" name="TVA" dataDxfId="18"/>
  </tableColumns>
  <tableStyleInfo name="TableStyleMedium1" showFirstColumn="0" showLastColumn="0" showRowStripes="1" showColumnStripes="0"/>
</table>
</file>

<file path=xl/tables/table3.xml><?xml version="1.0" encoding="utf-8"?>
<table xmlns="http://schemas.openxmlformats.org/spreadsheetml/2006/main" id="2" name="tblCoefficients" displayName="tblCoefficients" ref="F1:F27" totalsRowShown="0">
  <autoFilter ref="F1:F27"/>
  <tableColumns count="1">
    <tableColumn id="1" name="Coef" dataDxfId="17"/>
  </tableColumns>
  <tableStyleInfo name="TableStyleMedium1" showFirstColumn="0" showLastColumn="0" showRowStripes="1" showColumnStripes="0"/>
</table>
</file>

<file path=xl/tables/table4.xml><?xml version="1.0" encoding="utf-8"?>
<table xmlns="http://schemas.openxmlformats.org/spreadsheetml/2006/main" id="6" name="tblDonnées" displayName="tblDonnées" ref="B1:D21" totalsRowShown="0" headerRowDxfId="7" tableBorderDxfId="11">
  <autoFilter ref="B1:D21"/>
  <tableColumns count="3">
    <tableColumn id="1" name="description" dataDxfId="10"/>
    <tableColumn id="2" name="prix ht" dataDxfId="9"/>
    <tableColumn id="3" name="prix ttc" dataDxfId="8">
      <calculatedColumnFormula>C2*19.6/100+C2</calculatedColumnFormula>
    </tableColumn>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46"/>
  <sheetViews>
    <sheetView tabSelected="1" topLeftCell="A4" workbookViewId="0">
      <selection activeCell="B26" sqref="B26"/>
    </sheetView>
  </sheetViews>
  <sheetFormatPr baseColWidth="10" defaultRowHeight="15" x14ac:dyDescent="0.25"/>
  <cols>
    <col min="1" max="1" width="12.7109375" customWidth="1"/>
    <col min="2" max="3" width="11.5703125" customWidth="1"/>
    <col min="5" max="5" width="16.28515625" bestFit="1" customWidth="1"/>
    <col min="6" max="6" width="11.85546875" customWidth="1"/>
    <col min="7" max="7" width="13.85546875" customWidth="1"/>
    <col min="8" max="8" width="11.85546875" customWidth="1"/>
  </cols>
  <sheetData>
    <row r="1" spans="16:16" x14ac:dyDescent="0.25">
      <c r="P1" s="2">
        <v>1</v>
      </c>
    </row>
    <row r="17" spans="1:14" x14ac:dyDescent="0.25">
      <c r="A17" s="14" t="s">
        <v>1</v>
      </c>
      <c r="B17" s="12" t="s">
        <v>2</v>
      </c>
      <c r="C17" s="12" t="s">
        <v>52</v>
      </c>
      <c r="D17" s="12" t="s">
        <v>51</v>
      </c>
      <c r="E17" s="12" t="s">
        <v>53</v>
      </c>
      <c r="F17" s="12" t="s">
        <v>50</v>
      </c>
      <c r="G17" s="13" t="s">
        <v>3</v>
      </c>
    </row>
    <row r="18" spans="1:14" x14ac:dyDescent="0.25">
      <c r="A18" s="15" t="s">
        <v>28</v>
      </c>
      <c r="B18" s="24">
        <v>1</v>
      </c>
      <c r="C18" s="27">
        <f>IF(AND(tblDevis[[#This Row],[description]]&lt;&gt;"",tblDevis[[#This Row],[quantité]]&lt;&gt;""),VLOOKUP(tblDevis[[#This Row],[description]],tblDonnées[],2,FALSE),0)*$P$1</f>
        <v>30</v>
      </c>
      <c r="D18" s="28">
        <v>7.0000000000000007E-2</v>
      </c>
      <c r="E18" s="27">
        <f>tblDevis[[#This Row],[quantité]]*tblDevis[[#This Row],[PU HT]]</f>
        <v>30</v>
      </c>
      <c r="F18" s="27">
        <f>tblDevis[[#This Row],[Prix total HT]]*tblDevis[[#This Row],[Taux TVA]]</f>
        <v>2.1</v>
      </c>
      <c r="G18" s="29">
        <f>SUM(tblDevis[[#This Row],[Prix total HT]:[TVA]])</f>
        <v>32.1</v>
      </c>
    </row>
    <row r="19" spans="1:14" x14ac:dyDescent="0.25">
      <c r="A19" s="15" t="s">
        <v>35</v>
      </c>
      <c r="B19" s="24">
        <v>1</v>
      </c>
      <c r="C19" s="27">
        <f>IF(AND(tblDevis[[#This Row],[description]]&lt;&gt;"",tblDevis[[#This Row],[quantité]]&lt;&gt;""),VLOOKUP(tblDevis[[#This Row],[description]],tblDonnées[],2,FALSE),0)*$P$1</f>
        <v>100</v>
      </c>
      <c r="D19" s="28">
        <v>0.1</v>
      </c>
      <c r="E19" s="27">
        <f>tblDevis[[#This Row],[quantité]]*tblDevis[[#This Row],[PU HT]]</f>
        <v>100</v>
      </c>
      <c r="F19" s="27">
        <f>tblDevis[[#This Row],[Prix total HT]]*tblDevis[[#This Row],[Taux TVA]]</f>
        <v>10</v>
      </c>
      <c r="G19" s="29">
        <f>SUM(tblDevis[[#This Row],[Prix total HT]:[TVA]])</f>
        <v>110</v>
      </c>
    </row>
    <row r="20" spans="1:14" x14ac:dyDescent="0.25">
      <c r="A20" s="15" t="s">
        <v>7</v>
      </c>
      <c r="B20" s="24">
        <v>2</v>
      </c>
      <c r="C20" s="27">
        <f>IF(AND(tblDevis[[#This Row],[description]]&lt;&gt;"",tblDevis[[#This Row],[quantité]]&lt;&gt;""),VLOOKUP(tblDevis[[#This Row],[description]],tblDonnées[],2,FALSE),0)*$P$1</f>
        <v>10</v>
      </c>
      <c r="D20" s="28">
        <v>0.19600000000000001</v>
      </c>
      <c r="E20" s="27">
        <f>tblDevis[[#This Row],[quantité]]*tblDevis[[#This Row],[PU HT]]</f>
        <v>20</v>
      </c>
      <c r="F20" s="27">
        <f>tblDevis[[#This Row],[Prix total HT]]*tblDevis[[#This Row],[Taux TVA]]</f>
        <v>3.92</v>
      </c>
      <c r="G20" s="29">
        <f>SUM(tblDevis[[#This Row],[Prix total HT]:[TVA]])</f>
        <v>23.92</v>
      </c>
    </row>
    <row r="21" spans="1:14" x14ac:dyDescent="0.25">
      <c r="A21" s="15" t="s">
        <v>32</v>
      </c>
      <c r="B21" s="24">
        <v>3</v>
      </c>
      <c r="C21" s="27">
        <f>IF(AND(tblDevis[[#This Row],[description]]&lt;&gt;"",tblDevis[[#This Row],[quantité]]&lt;&gt;""),VLOOKUP(tblDevis[[#This Row],[description]],tblDonnées[],2,FALSE),0)*$P$1</f>
        <v>70</v>
      </c>
      <c r="D21" s="30">
        <v>5.5E-2</v>
      </c>
      <c r="E21" s="27">
        <f>tblDevis[[#This Row],[quantité]]*tblDevis[[#This Row],[PU HT]]</f>
        <v>210</v>
      </c>
      <c r="F21" s="27">
        <f>tblDevis[[#This Row],[Prix total HT]]*tblDevis[[#This Row],[Taux TVA]]</f>
        <v>11.55</v>
      </c>
      <c r="G21" s="29">
        <f>SUM(tblDevis[[#This Row],[Prix total HT]:[TVA]])</f>
        <v>221.55</v>
      </c>
    </row>
    <row r="22" spans="1:14" x14ac:dyDescent="0.25">
      <c r="A22" s="15"/>
      <c r="B22" s="24"/>
      <c r="C22" s="27">
        <f>IF(AND(tblDevis[[#This Row],[description]]&lt;&gt;"",tblDevis[[#This Row],[quantité]]&lt;&gt;""),VLOOKUP(tblDevis[[#This Row],[description]],tblDonnées[],2,FALSE),0)*$P$1</f>
        <v>0</v>
      </c>
      <c r="D22" s="30"/>
      <c r="E22" s="27">
        <f>tblDevis[[#This Row],[quantité]]*tblDevis[[#This Row],[PU HT]]</f>
        <v>0</v>
      </c>
      <c r="F22" s="27">
        <f>tblDevis[[#This Row],[Prix total HT]]*tblDevis[[#This Row],[Taux TVA]]</f>
        <v>0</v>
      </c>
      <c r="G22" s="29">
        <f>SUM(tblDevis[[#This Row],[Prix total HT]:[TVA]])</f>
        <v>0</v>
      </c>
    </row>
    <row r="23" spans="1:14" x14ac:dyDescent="0.25">
      <c r="A23" s="15"/>
      <c r="B23" s="24"/>
      <c r="C23" s="27">
        <f>IF(AND(tblDevis[[#This Row],[description]]&lt;&gt;"",tblDevis[[#This Row],[quantité]]&lt;&gt;""),VLOOKUP(tblDevis[[#This Row],[description]],tblDonnées[],2,FALSE),0)*$P$1</f>
        <v>0</v>
      </c>
      <c r="D23" s="30"/>
      <c r="E23" s="27">
        <f>tblDevis[[#This Row],[quantité]]*tblDevis[[#This Row],[PU HT]]</f>
        <v>0</v>
      </c>
      <c r="F23" s="27">
        <f>tblDevis[[#This Row],[Prix total HT]]*tblDevis[[#This Row],[Taux TVA]]</f>
        <v>0</v>
      </c>
      <c r="G23" s="29">
        <f>SUM(tblDevis[[#This Row],[Prix total HT]:[TVA]])</f>
        <v>0</v>
      </c>
      <c r="H23" s="4"/>
      <c r="I23" s="5"/>
      <c r="J23" s="5"/>
      <c r="K23" s="5"/>
      <c r="L23" s="5"/>
      <c r="M23" s="5"/>
      <c r="N23" s="5"/>
    </row>
    <row r="24" spans="1:14" x14ac:dyDescent="0.25">
      <c r="A24" s="15"/>
      <c r="B24" s="24"/>
      <c r="C24" s="27">
        <f>IF(AND(tblDevis[[#This Row],[description]]&lt;&gt;"",tblDevis[[#This Row],[quantité]]&lt;&gt;""),VLOOKUP(tblDevis[[#This Row],[description]],tblDonnées[],2,FALSE),0)*$P$1</f>
        <v>0</v>
      </c>
      <c r="D24" s="30"/>
      <c r="E24" s="27">
        <f>tblDevis[[#This Row],[quantité]]*tblDevis[[#This Row],[PU HT]]</f>
        <v>0</v>
      </c>
      <c r="F24" s="27">
        <f>tblDevis[[#This Row],[Prix total HT]]*tblDevis[[#This Row],[Taux TVA]]</f>
        <v>0</v>
      </c>
      <c r="G24" s="29">
        <f>SUM(tblDevis[[#This Row],[Prix total HT]:[TVA]])</f>
        <v>0</v>
      </c>
    </row>
    <row r="25" spans="1:14" x14ac:dyDescent="0.25">
      <c r="A25" s="15"/>
      <c r="B25" s="24"/>
      <c r="C25" s="27">
        <f>IF(AND(tblDevis[[#This Row],[description]]&lt;&gt;"",tblDevis[[#This Row],[quantité]]&lt;&gt;""),VLOOKUP(tblDevis[[#This Row],[description]],tblDonnées[],2,FALSE),0)*$P$1</f>
        <v>0</v>
      </c>
      <c r="D25" s="30"/>
      <c r="E25" s="27">
        <f>tblDevis[[#This Row],[quantité]]*tblDevis[[#This Row],[PU HT]]</f>
        <v>0</v>
      </c>
      <c r="F25" s="27">
        <f>tblDevis[[#This Row],[Prix total HT]]*tblDevis[[#This Row],[Taux TVA]]</f>
        <v>0</v>
      </c>
      <c r="G25" s="29">
        <f>SUM(tblDevis[[#This Row],[Prix total HT]:[TVA]])</f>
        <v>0</v>
      </c>
    </row>
    <row r="26" spans="1:14" x14ac:dyDescent="0.25">
      <c r="A26" s="15"/>
      <c r="B26" s="24"/>
      <c r="C26" s="27">
        <f>IF(AND(tblDevis[[#This Row],[description]]&lt;&gt;"",tblDevis[[#This Row],[quantité]]&lt;&gt;""),VLOOKUP(tblDevis[[#This Row],[description]],tblDonnées[],2,FALSE),0)*$P$1</f>
        <v>0</v>
      </c>
      <c r="D26" s="30"/>
      <c r="E26" s="27">
        <f>tblDevis[[#This Row],[quantité]]*tblDevis[[#This Row],[PU HT]]</f>
        <v>0</v>
      </c>
      <c r="F26" s="27">
        <f>tblDevis[[#This Row],[Prix total HT]]*tblDevis[[#This Row],[Taux TVA]]</f>
        <v>0</v>
      </c>
      <c r="G26" s="29">
        <f>SUM(tblDevis[[#This Row],[Prix total HT]:[TVA]])</f>
        <v>0</v>
      </c>
    </row>
    <row r="27" spans="1:14" x14ac:dyDescent="0.25">
      <c r="A27" s="15"/>
      <c r="B27" s="24"/>
      <c r="C27" s="27">
        <f>IF(AND(tblDevis[[#This Row],[description]]&lt;&gt;"",tblDevis[[#This Row],[quantité]]&lt;&gt;""),VLOOKUP(tblDevis[[#This Row],[description]],tblDonnées[],2,FALSE),0)*$P$1</f>
        <v>0</v>
      </c>
      <c r="D27" s="30"/>
      <c r="E27" s="27">
        <f>tblDevis[[#This Row],[quantité]]*tblDevis[[#This Row],[PU HT]]</f>
        <v>0</v>
      </c>
      <c r="F27" s="27">
        <f>tblDevis[[#This Row],[Prix total HT]]*tblDevis[[#This Row],[Taux TVA]]</f>
        <v>0</v>
      </c>
      <c r="G27" s="29">
        <f>SUM(tblDevis[[#This Row],[Prix total HT]:[TVA]])</f>
        <v>0</v>
      </c>
    </row>
    <row r="28" spans="1:14" x14ac:dyDescent="0.25">
      <c r="A28" s="15"/>
      <c r="B28" s="24"/>
      <c r="C28" s="27">
        <f>IF(AND(tblDevis[[#This Row],[description]]&lt;&gt;"",tblDevis[[#This Row],[quantité]]&lt;&gt;""),VLOOKUP(tblDevis[[#This Row],[description]],tblDonnées[],2,FALSE),0)*$P$1</f>
        <v>0</v>
      </c>
      <c r="D28" s="30"/>
      <c r="E28" s="27">
        <f>tblDevis[[#This Row],[quantité]]*tblDevis[[#This Row],[PU HT]]</f>
        <v>0</v>
      </c>
      <c r="F28" s="27">
        <f>tblDevis[[#This Row],[Prix total HT]]*tblDevis[[#This Row],[Taux TVA]]</f>
        <v>0</v>
      </c>
      <c r="G28" s="29">
        <f>SUM(tblDevis[[#This Row],[Prix total HT]:[TVA]])</f>
        <v>0</v>
      </c>
    </row>
    <row r="29" spans="1:14" x14ac:dyDescent="0.25">
      <c r="A29" s="15"/>
      <c r="B29" s="24"/>
      <c r="C29" s="27">
        <f>IF(AND(tblDevis[[#This Row],[description]]&lt;&gt;"",tblDevis[[#This Row],[quantité]]&lt;&gt;""),VLOOKUP(tblDevis[[#This Row],[description]],tblDonnées[],2,FALSE),0)*$P$1</f>
        <v>0</v>
      </c>
      <c r="D29" s="30"/>
      <c r="E29" s="27">
        <f>tblDevis[[#This Row],[quantité]]*tblDevis[[#This Row],[PU HT]]</f>
        <v>0</v>
      </c>
      <c r="F29" s="27">
        <f>tblDevis[[#This Row],[Prix total HT]]*tblDevis[[#This Row],[Taux TVA]]</f>
        <v>0</v>
      </c>
      <c r="G29" s="29">
        <f>SUM(tblDevis[[#This Row],[Prix total HT]:[TVA]])</f>
        <v>0</v>
      </c>
    </row>
    <row r="30" spans="1:14" x14ac:dyDescent="0.25">
      <c r="A30" s="15"/>
      <c r="B30" s="24"/>
      <c r="C30" s="27">
        <f>IF(AND(tblDevis[[#This Row],[description]]&lt;&gt;"",tblDevis[[#This Row],[quantité]]&lt;&gt;""),VLOOKUP(tblDevis[[#This Row],[description]],tblDonnées[],2,FALSE),0)*$P$1</f>
        <v>0</v>
      </c>
      <c r="D30" s="30"/>
      <c r="E30" s="27">
        <f>tblDevis[[#This Row],[quantité]]*tblDevis[[#This Row],[PU HT]]</f>
        <v>0</v>
      </c>
      <c r="F30" s="27">
        <f>tblDevis[[#This Row],[Prix total HT]]*tblDevis[[#This Row],[Taux TVA]]</f>
        <v>0</v>
      </c>
      <c r="G30" s="29">
        <f>SUM(tblDevis[[#This Row],[Prix total HT]:[TVA]])</f>
        <v>0</v>
      </c>
    </row>
    <row r="31" spans="1:14" x14ac:dyDescent="0.25">
      <c r="A31" s="15"/>
      <c r="B31" s="24"/>
      <c r="C31" s="27">
        <f>IF(AND(tblDevis[[#This Row],[description]]&lt;&gt;"",tblDevis[[#This Row],[quantité]]&lt;&gt;""),VLOOKUP(tblDevis[[#This Row],[description]],tblDonnées[],2,FALSE),0)*$P$1</f>
        <v>0</v>
      </c>
      <c r="D31" s="30"/>
      <c r="E31" s="27">
        <f>tblDevis[[#This Row],[quantité]]*tblDevis[[#This Row],[PU HT]]</f>
        <v>0</v>
      </c>
      <c r="F31" s="27">
        <f>tblDevis[[#This Row],[Prix total HT]]*tblDevis[[#This Row],[Taux TVA]]</f>
        <v>0</v>
      </c>
      <c r="G31" s="29">
        <f>SUM(tblDevis[[#This Row],[Prix total HT]:[TVA]])</f>
        <v>0</v>
      </c>
    </row>
    <row r="32" spans="1:14" x14ac:dyDescent="0.25">
      <c r="A32" s="15"/>
      <c r="B32" s="24"/>
      <c r="C32" s="27">
        <f>IF(AND(tblDevis[[#This Row],[description]]&lt;&gt;"",tblDevis[[#This Row],[quantité]]&lt;&gt;""),VLOOKUP(tblDevis[[#This Row],[description]],tblDonnées[],2,FALSE),0)*$P$1</f>
        <v>0</v>
      </c>
      <c r="D32" s="30"/>
      <c r="E32" s="27">
        <f>tblDevis[[#This Row],[quantité]]*tblDevis[[#This Row],[PU HT]]</f>
        <v>0</v>
      </c>
      <c r="F32" s="27">
        <f>tblDevis[[#This Row],[Prix total HT]]*tblDevis[[#This Row],[Taux TVA]]</f>
        <v>0</v>
      </c>
      <c r="G32" s="29">
        <f>SUM(tblDevis[[#This Row],[Prix total HT]:[TVA]])</f>
        <v>0</v>
      </c>
    </row>
    <row r="33" spans="1:9" x14ac:dyDescent="0.25">
      <c r="A33" s="15"/>
      <c r="B33" s="24"/>
      <c r="C33" s="27">
        <f>IF(AND(tblDevis[[#This Row],[description]]&lt;&gt;"",tblDevis[[#This Row],[quantité]]&lt;&gt;""),VLOOKUP(tblDevis[[#This Row],[description]],tblDonnées[],2,FALSE),0)*$P$1</f>
        <v>0</v>
      </c>
      <c r="D33" s="30"/>
      <c r="E33" s="27">
        <f>tblDevis[[#This Row],[quantité]]*tblDevis[[#This Row],[PU HT]]</f>
        <v>0</v>
      </c>
      <c r="F33" s="27">
        <f>tblDevis[[#This Row],[Prix total HT]]*tblDevis[[#This Row],[Taux TVA]]</f>
        <v>0</v>
      </c>
      <c r="G33" s="29">
        <f>SUM(tblDevis[[#This Row],[Prix total HT]:[TVA]])</f>
        <v>0</v>
      </c>
    </row>
    <row r="34" spans="1:9" x14ac:dyDescent="0.25">
      <c r="A34" s="15"/>
      <c r="B34" s="24"/>
      <c r="C34" s="27">
        <f>IF(AND(tblDevis[[#This Row],[description]]&lt;&gt;"",tblDevis[[#This Row],[quantité]]&lt;&gt;""),VLOOKUP(tblDevis[[#This Row],[description]],tblDonnées[],2,FALSE),0)*$P$1</f>
        <v>0</v>
      </c>
      <c r="D34" s="30"/>
      <c r="E34" s="27">
        <f>tblDevis[[#This Row],[quantité]]*tblDevis[[#This Row],[PU HT]]</f>
        <v>0</v>
      </c>
      <c r="F34" s="27">
        <f>tblDevis[[#This Row],[Prix total HT]]*tblDevis[[#This Row],[Taux TVA]]</f>
        <v>0</v>
      </c>
      <c r="G34" s="29">
        <f>SUM(tblDevis[[#This Row],[Prix total HT]:[TVA]])</f>
        <v>0</v>
      </c>
    </row>
    <row r="35" spans="1:9" x14ac:dyDescent="0.25">
      <c r="A35" s="15"/>
      <c r="B35" s="24"/>
      <c r="C35" s="27">
        <f>IF(AND(tblDevis[[#This Row],[description]]&lt;&gt;"",tblDevis[[#This Row],[quantité]]&lt;&gt;""),VLOOKUP(tblDevis[[#This Row],[description]],tblDonnées[],2,FALSE),0)*$P$1</f>
        <v>0</v>
      </c>
      <c r="D35" s="30"/>
      <c r="E35" s="27">
        <f>tblDevis[[#This Row],[quantité]]*tblDevis[[#This Row],[PU HT]]</f>
        <v>0</v>
      </c>
      <c r="F35" s="27">
        <f>tblDevis[[#This Row],[Prix total HT]]*tblDevis[[#This Row],[Taux TVA]]</f>
        <v>0</v>
      </c>
      <c r="G35" s="29">
        <f>SUM(tblDevis[[#This Row],[Prix total HT]:[TVA]])</f>
        <v>0</v>
      </c>
    </row>
    <row r="36" spans="1:9" x14ac:dyDescent="0.25">
      <c r="A36" s="15"/>
      <c r="B36" s="24"/>
      <c r="C36" s="27">
        <f>IF(AND(tblDevis[[#This Row],[description]]&lt;&gt;"",tblDevis[[#This Row],[quantité]]&lt;&gt;""),VLOOKUP(tblDevis[[#This Row],[description]],tblDonnées[],2,FALSE),0)*$P$1</f>
        <v>0</v>
      </c>
      <c r="D36" s="30"/>
      <c r="E36" s="27">
        <f>tblDevis[[#This Row],[quantité]]*tblDevis[[#This Row],[PU HT]]</f>
        <v>0</v>
      </c>
      <c r="F36" s="27">
        <f>tblDevis[[#This Row],[Prix total HT]]*tblDevis[[#This Row],[Taux TVA]]</f>
        <v>0</v>
      </c>
      <c r="G36" s="29">
        <f>SUM(tblDevis[[#This Row],[Prix total HT]:[TVA]])</f>
        <v>0</v>
      </c>
    </row>
    <row r="37" spans="1:9" x14ac:dyDescent="0.25">
      <c r="A37" s="25"/>
      <c r="B37" s="26"/>
      <c r="C37" s="31">
        <f>IF(AND(tblDevis[[#This Row],[description]]&lt;&gt;"",tblDevis[[#This Row],[quantité]]&lt;&gt;""),VLOOKUP(tblDevis[[#This Row],[description]],tblDonnées[],2,FALSE),0)*$P$1</f>
        <v>0</v>
      </c>
      <c r="D37" s="32"/>
      <c r="E37" s="31">
        <f>tblDevis[[#This Row],[quantité]]*tblDevis[[#This Row],[PU HT]]</f>
        <v>0</v>
      </c>
      <c r="F37" s="31">
        <f>tblDevis[[#This Row],[Prix total HT]]*tblDevis[[#This Row],[Taux TVA]]</f>
        <v>0</v>
      </c>
      <c r="G37" s="33">
        <f>SUM(tblDevis[[#This Row],[Prix total HT]:[TVA]])</f>
        <v>0</v>
      </c>
    </row>
    <row r="40" spans="1:9" x14ac:dyDescent="0.25">
      <c r="A40" s="3"/>
      <c r="B40" s="3"/>
      <c r="C40" s="3"/>
      <c r="D40" s="3"/>
      <c r="E40" s="3"/>
      <c r="F40" s="3"/>
      <c r="G40" s="3"/>
      <c r="H40" s="3"/>
      <c r="I40" s="3"/>
    </row>
    <row r="41" spans="1:9" x14ac:dyDescent="0.25">
      <c r="A41" s="3"/>
      <c r="B41" s="9" t="s">
        <v>47</v>
      </c>
      <c r="C41" s="9"/>
      <c r="D41" s="9"/>
      <c r="E41" s="6">
        <f>SUM(tblDevis[Prix total HT])</f>
        <v>360</v>
      </c>
      <c r="F41" s="10"/>
      <c r="G41" s="10"/>
      <c r="H41" s="10"/>
      <c r="I41" s="3"/>
    </row>
    <row r="42" spans="1:9" x14ac:dyDescent="0.25">
      <c r="A42" s="3"/>
      <c r="B42" s="9" t="s">
        <v>48</v>
      </c>
      <c r="C42" s="9"/>
      <c r="D42" s="9"/>
      <c r="E42" s="6">
        <f>SUM(tblDevis[TVA])</f>
        <v>27.57</v>
      </c>
      <c r="F42" s="11"/>
      <c r="G42" s="11"/>
      <c r="H42" s="11"/>
      <c r="I42" s="3"/>
    </row>
    <row r="43" spans="1:9" x14ac:dyDescent="0.25">
      <c r="A43" s="3"/>
      <c r="B43" s="9" t="s">
        <v>49</v>
      </c>
      <c r="C43" s="9"/>
      <c r="D43" s="9"/>
      <c r="E43" s="6">
        <f>SUM(tblDevis[prix total])</f>
        <v>387.57</v>
      </c>
      <c r="F43" s="11"/>
      <c r="G43" s="11"/>
      <c r="H43" s="11"/>
      <c r="I43" s="3"/>
    </row>
    <row r="44" spans="1:9" x14ac:dyDescent="0.25">
      <c r="A44" s="3"/>
      <c r="B44" s="3"/>
      <c r="C44" s="3"/>
      <c r="D44" s="3"/>
      <c r="E44" s="3"/>
      <c r="F44" s="3"/>
      <c r="G44" s="3"/>
      <c r="H44" s="3"/>
      <c r="I44" s="3"/>
    </row>
    <row r="45" spans="1:9" x14ac:dyDescent="0.25">
      <c r="A45" s="3"/>
      <c r="B45" s="3"/>
      <c r="C45" s="3"/>
      <c r="D45" s="3"/>
      <c r="E45" s="3"/>
      <c r="F45" s="3"/>
      <c r="G45" s="3"/>
      <c r="H45" s="3"/>
      <c r="I45" s="3"/>
    </row>
    <row r="46" spans="1:9" x14ac:dyDescent="0.25">
      <c r="A46" s="3"/>
      <c r="B46" s="3"/>
      <c r="C46" s="3"/>
      <c r="D46" s="3"/>
      <c r="E46" s="3"/>
      <c r="F46" s="3"/>
      <c r="G46" s="3"/>
      <c r="H46" s="3"/>
      <c r="I46" s="3"/>
    </row>
  </sheetData>
  <mergeCells count="3">
    <mergeCell ref="B41:D41"/>
    <mergeCell ref="B42:D42"/>
    <mergeCell ref="B43:D43"/>
  </mergeCells>
  <phoneticPr fontId="0" type="noConversion"/>
  <dataValidations count="3">
    <dataValidation type="list" allowBlank="1" showInputMessage="1" showErrorMessage="1" sqref="A18:A37">
      <formula1>d.Description</formula1>
    </dataValidation>
    <dataValidation type="list" allowBlank="1" showInputMessage="1" showErrorMessage="1" sqref="P1">
      <formula1>d.Coef</formula1>
    </dataValidation>
    <dataValidation type="list" allowBlank="1" showInputMessage="1" showErrorMessage="1" sqref="D18:D37">
      <formula1>d.TauxTVA</formula1>
    </dataValidation>
  </dataValidations>
  <pageMargins left="0.7" right="0.7" top="0.75" bottom="0.75" header="0.3" footer="0.3"/>
  <pageSetup paperSize="9" orientation="portrait" horizontalDpi="4294967293" verticalDpi="4294967293"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27"/>
  <sheetViews>
    <sheetView workbookViewId="0">
      <selection sqref="A1:A21"/>
    </sheetView>
  </sheetViews>
  <sheetFormatPr baseColWidth="10" defaultRowHeight="15" x14ac:dyDescent="0.25"/>
  <cols>
    <col min="2" max="2" width="30.28515625" customWidth="1"/>
  </cols>
  <sheetData>
    <row r="1" spans="1:8" x14ac:dyDescent="0.25">
      <c r="A1" s="16" t="s">
        <v>0</v>
      </c>
      <c r="B1" s="22" t="s">
        <v>1</v>
      </c>
      <c r="C1" s="23" t="s">
        <v>4</v>
      </c>
      <c r="D1" s="23" t="s">
        <v>5</v>
      </c>
      <c r="F1" t="s">
        <v>46</v>
      </c>
      <c r="H1" t="s">
        <v>50</v>
      </c>
    </row>
    <row r="2" spans="1:8" x14ac:dyDescent="0.25">
      <c r="A2" s="17" t="s">
        <v>6</v>
      </c>
      <c r="B2" s="20" t="s">
        <v>7</v>
      </c>
      <c r="C2" s="17">
        <v>10</v>
      </c>
      <c r="D2" s="17">
        <f>C2*19.6/100+C2</f>
        <v>11.96</v>
      </c>
      <c r="F2" s="1">
        <v>0.95</v>
      </c>
      <c r="H2" s="7">
        <v>5.5E-2</v>
      </c>
    </row>
    <row r="3" spans="1:8" x14ac:dyDescent="0.25">
      <c r="A3" s="18" t="s">
        <v>8</v>
      </c>
      <c r="B3" s="21" t="s">
        <v>27</v>
      </c>
      <c r="C3" s="18">
        <v>20</v>
      </c>
      <c r="D3" s="18">
        <f t="shared" ref="D3:D21" si="0">C3*19.6/100+C3</f>
        <v>23.92</v>
      </c>
      <c r="F3" s="1">
        <v>0.96</v>
      </c>
      <c r="H3" s="8">
        <v>7.0000000000000007E-2</v>
      </c>
    </row>
    <row r="4" spans="1:8" x14ac:dyDescent="0.25">
      <c r="A4" s="17" t="s">
        <v>9</v>
      </c>
      <c r="B4" s="20" t="s">
        <v>28</v>
      </c>
      <c r="C4" s="17">
        <v>30</v>
      </c>
      <c r="D4" s="17">
        <f t="shared" si="0"/>
        <v>35.880000000000003</v>
      </c>
      <c r="F4" s="1">
        <v>0.97</v>
      </c>
      <c r="H4" s="8">
        <v>0.1</v>
      </c>
    </row>
    <row r="5" spans="1:8" x14ac:dyDescent="0.25">
      <c r="A5" s="18" t="s">
        <v>10</v>
      </c>
      <c r="B5" s="21" t="s">
        <v>29</v>
      </c>
      <c r="C5" s="18">
        <v>40</v>
      </c>
      <c r="D5" s="18">
        <f t="shared" si="0"/>
        <v>47.84</v>
      </c>
      <c r="F5" s="1">
        <v>0.98</v>
      </c>
      <c r="H5" s="7">
        <v>0.19600000000000001</v>
      </c>
    </row>
    <row r="6" spans="1:8" x14ac:dyDescent="0.25">
      <c r="A6" s="17" t="s">
        <v>11</v>
      </c>
      <c r="B6" s="20" t="s">
        <v>30</v>
      </c>
      <c r="C6" s="17">
        <v>50</v>
      </c>
      <c r="D6" s="17">
        <f t="shared" si="0"/>
        <v>59.8</v>
      </c>
      <c r="F6" s="1">
        <v>0.99</v>
      </c>
      <c r="H6" s="8">
        <v>0.2</v>
      </c>
    </row>
    <row r="7" spans="1:8" x14ac:dyDescent="0.25">
      <c r="A7" s="18" t="s">
        <v>12</v>
      </c>
      <c r="B7" s="21" t="s">
        <v>31</v>
      </c>
      <c r="C7" s="18">
        <v>60</v>
      </c>
      <c r="D7" s="18">
        <f t="shared" si="0"/>
        <v>71.760000000000005</v>
      </c>
      <c r="F7" s="1">
        <v>1</v>
      </c>
    </row>
    <row r="8" spans="1:8" x14ac:dyDescent="0.25">
      <c r="A8" s="17" t="s">
        <v>13</v>
      </c>
      <c r="B8" s="20" t="s">
        <v>32</v>
      </c>
      <c r="C8" s="17">
        <v>70</v>
      </c>
      <c r="D8" s="17">
        <f t="shared" si="0"/>
        <v>83.72</v>
      </c>
      <c r="F8" s="1">
        <v>1.01</v>
      </c>
    </row>
    <row r="9" spans="1:8" x14ac:dyDescent="0.25">
      <c r="A9" s="18" t="s">
        <v>14</v>
      </c>
      <c r="B9" s="21" t="s">
        <v>33</v>
      </c>
      <c r="C9" s="18">
        <v>80</v>
      </c>
      <c r="D9" s="18">
        <f t="shared" si="0"/>
        <v>95.68</v>
      </c>
      <c r="F9" s="1">
        <v>1.02</v>
      </c>
    </row>
    <row r="10" spans="1:8" x14ac:dyDescent="0.25">
      <c r="A10" s="17" t="s">
        <v>15</v>
      </c>
      <c r="B10" s="20" t="s">
        <v>34</v>
      </c>
      <c r="C10" s="17">
        <v>90</v>
      </c>
      <c r="D10" s="17">
        <f t="shared" si="0"/>
        <v>107.64</v>
      </c>
      <c r="F10" s="1">
        <v>1.03</v>
      </c>
    </row>
    <row r="11" spans="1:8" x14ac:dyDescent="0.25">
      <c r="A11" s="18" t="s">
        <v>16</v>
      </c>
      <c r="B11" s="21" t="s">
        <v>35</v>
      </c>
      <c r="C11" s="18">
        <v>100</v>
      </c>
      <c r="D11" s="18">
        <f t="shared" si="0"/>
        <v>119.6</v>
      </c>
      <c r="F11" s="1">
        <v>1.04</v>
      </c>
    </row>
    <row r="12" spans="1:8" x14ac:dyDescent="0.25">
      <c r="A12" s="17" t="s">
        <v>17</v>
      </c>
      <c r="B12" s="20" t="s">
        <v>36</v>
      </c>
      <c r="C12" s="17">
        <v>110</v>
      </c>
      <c r="D12" s="17">
        <f t="shared" si="0"/>
        <v>131.56</v>
      </c>
      <c r="F12" s="1">
        <v>1.05</v>
      </c>
    </row>
    <row r="13" spans="1:8" x14ac:dyDescent="0.25">
      <c r="A13" s="18" t="s">
        <v>18</v>
      </c>
      <c r="B13" s="21" t="s">
        <v>37</v>
      </c>
      <c r="C13" s="18">
        <v>120</v>
      </c>
      <c r="D13" s="18">
        <f t="shared" si="0"/>
        <v>143.52000000000001</v>
      </c>
      <c r="F13" s="1">
        <v>1.06</v>
      </c>
    </row>
    <row r="14" spans="1:8" x14ac:dyDescent="0.25">
      <c r="A14" s="17" t="s">
        <v>19</v>
      </c>
      <c r="B14" s="20" t="s">
        <v>38</v>
      </c>
      <c r="C14" s="17">
        <v>130</v>
      </c>
      <c r="D14" s="17">
        <f t="shared" si="0"/>
        <v>155.47999999999999</v>
      </c>
      <c r="F14" s="1">
        <v>1.07</v>
      </c>
    </row>
    <row r="15" spans="1:8" x14ac:dyDescent="0.25">
      <c r="A15" s="18" t="s">
        <v>20</v>
      </c>
      <c r="B15" s="21" t="s">
        <v>39</v>
      </c>
      <c r="C15" s="18">
        <v>140</v>
      </c>
      <c r="D15" s="18">
        <f t="shared" si="0"/>
        <v>167.44</v>
      </c>
      <c r="F15" s="1">
        <v>1.08</v>
      </c>
    </row>
    <row r="16" spans="1:8" x14ac:dyDescent="0.25">
      <c r="A16" s="17" t="s">
        <v>21</v>
      </c>
      <c r="B16" s="20" t="s">
        <v>40</v>
      </c>
      <c r="C16" s="17">
        <v>150</v>
      </c>
      <c r="D16" s="17">
        <f t="shared" si="0"/>
        <v>179.4</v>
      </c>
      <c r="F16" s="1">
        <v>1.0900000000000001</v>
      </c>
    </row>
    <row r="17" spans="1:6" x14ac:dyDescent="0.25">
      <c r="A17" s="18" t="s">
        <v>22</v>
      </c>
      <c r="B17" s="21" t="s">
        <v>41</v>
      </c>
      <c r="C17" s="18">
        <v>160</v>
      </c>
      <c r="D17" s="18">
        <f t="shared" si="0"/>
        <v>191.36</v>
      </c>
      <c r="F17" s="1">
        <v>1.1000000000000001</v>
      </c>
    </row>
    <row r="18" spans="1:6" x14ac:dyDescent="0.25">
      <c r="A18" s="17" t="s">
        <v>23</v>
      </c>
      <c r="B18" s="20" t="s">
        <v>42</v>
      </c>
      <c r="C18" s="17">
        <v>170</v>
      </c>
      <c r="D18" s="17">
        <f t="shared" si="0"/>
        <v>203.32</v>
      </c>
      <c r="F18" s="1">
        <v>1.1100000000000001</v>
      </c>
    </row>
    <row r="19" spans="1:6" x14ac:dyDescent="0.25">
      <c r="A19" s="18" t="s">
        <v>24</v>
      </c>
      <c r="B19" s="21" t="s">
        <v>43</v>
      </c>
      <c r="C19" s="18">
        <v>180</v>
      </c>
      <c r="D19" s="18">
        <f t="shared" si="0"/>
        <v>215.28</v>
      </c>
      <c r="F19" s="1">
        <v>1.1200000000000001</v>
      </c>
    </row>
    <row r="20" spans="1:6" x14ac:dyDescent="0.25">
      <c r="A20" s="17" t="s">
        <v>25</v>
      </c>
      <c r="B20" s="20" t="s">
        <v>44</v>
      </c>
      <c r="C20" s="17">
        <v>190</v>
      </c>
      <c r="D20" s="17">
        <f t="shared" si="0"/>
        <v>227.24</v>
      </c>
      <c r="F20" s="1">
        <v>1.1299999999999999</v>
      </c>
    </row>
    <row r="21" spans="1:6" x14ac:dyDescent="0.25">
      <c r="A21" s="19" t="s">
        <v>26</v>
      </c>
      <c r="B21" s="21" t="s">
        <v>45</v>
      </c>
      <c r="C21" s="18">
        <v>200</v>
      </c>
      <c r="D21" s="18">
        <f t="shared" si="0"/>
        <v>239.2</v>
      </c>
      <c r="F21" s="1">
        <v>1.1399999999999999</v>
      </c>
    </row>
    <row r="22" spans="1:6" x14ac:dyDescent="0.25">
      <c r="F22" s="1">
        <v>1.1499999999999999</v>
      </c>
    </row>
    <row r="23" spans="1:6" x14ac:dyDescent="0.25">
      <c r="F23" s="1">
        <v>1.1599999999999999</v>
      </c>
    </row>
    <row r="24" spans="1:6" x14ac:dyDescent="0.25">
      <c r="F24" s="1">
        <v>1.17</v>
      </c>
    </row>
    <row r="25" spans="1:6" x14ac:dyDescent="0.25">
      <c r="F25" s="1">
        <v>1.18</v>
      </c>
    </row>
    <row r="26" spans="1:6" x14ac:dyDescent="0.25">
      <c r="F26" s="1">
        <v>1.19</v>
      </c>
    </row>
    <row r="27" spans="1:6" x14ac:dyDescent="0.25">
      <c r="F27" s="1">
        <v>1.2</v>
      </c>
    </row>
  </sheetData>
  <phoneticPr fontId="0" type="noConversion"/>
  <pageMargins left="0.7" right="0.7" top="0.75" bottom="0.75" header="0.3" footer="0.3"/>
  <pageSetup paperSize="9" orientation="portrait" r:id="rId1"/>
  <drawing r:id="rId2"/>
  <tableParts count="3">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DEVIS</vt:lpstr>
      <vt:lpstr>references</vt:lpstr>
      <vt:lpstr>Feuil3</vt:lpstr>
      <vt:lpstr>d.Coef</vt:lpstr>
      <vt:lpstr>d.Description</vt:lpstr>
      <vt:lpstr>d.TauxTVA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et christophe</dc:creator>
  <cp:lastModifiedBy>Jean-Eric Pelouas</cp:lastModifiedBy>
  <cp:lastPrinted>2014-03-17T18:09:55Z</cp:lastPrinted>
  <dcterms:created xsi:type="dcterms:W3CDTF">2011-05-29T07:09:11Z</dcterms:created>
  <dcterms:modified xsi:type="dcterms:W3CDTF">2014-03-28T13:29:22Z</dcterms:modified>
</cp:coreProperties>
</file>