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tabRatio="983"/>
  </bookViews>
  <sheets>
    <sheet name="Archivage" sheetId="9" r:id="rId1"/>
  </sheets>
  <definedNames>
    <definedName name="casecollage">#REF!</definedName>
    <definedName name="Date">#REF!</definedName>
    <definedName name="LFinAleas">#REF!</definedName>
    <definedName name="LPaste">Archivage!$L$2</definedName>
    <definedName name="LPaste1">Archivage!$L$2</definedName>
    <definedName name="Lpaste2">#REF!</definedName>
    <definedName name="LSelAlea">#REF!</definedName>
    <definedName name="Nb_aleas">#REF!</definedName>
    <definedName name="nbalea">#REF!</definedName>
    <definedName name="Nbaleas">#REF!</definedName>
    <definedName name="Nvalea">#REF!</definedName>
    <definedName name="Opérateurs">#REF!</definedName>
    <definedName name="Tps_aleas">#REF!</definedName>
  </definedNames>
  <calcPr calcId="15251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9" l="1"/>
  <c r="F15" i="9" l="1"/>
  <c r="E15" i="9"/>
  <c r="E2" i="9" l="1"/>
  <c r="E3" i="9"/>
  <c r="E4" i="9"/>
  <c r="E5" i="9"/>
  <c r="E6" i="9"/>
  <c r="E7" i="9"/>
  <c r="E8" i="9"/>
  <c r="E9" i="9"/>
  <c r="E10" i="9"/>
  <c r="E11" i="9"/>
  <c r="E12" i="9"/>
  <c r="E13" i="9"/>
  <c r="E14" i="9"/>
  <c r="F2" i="9" l="1"/>
  <c r="F3" i="9"/>
  <c r="F4" i="9"/>
  <c r="F5" i="9"/>
  <c r="F6" i="9"/>
  <c r="F7" i="9"/>
  <c r="F8" i="9"/>
  <c r="F9" i="9"/>
  <c r="F10" i="9"/>
  <c r="F11" i="9"/>
  <c r="F12" i="9" l="1"/>
  <c r="F13" i="9"/>
  <c r="F14" i="9"/>
  <c r="I3" i="9" l="1"/>
  <c r="I4" i="9"/>
  <c r="I5" i="9"/>
  <c r="I2" i="9"/>
  <c r="L2" i="9" l="1"/>
</calcChain>
</file>

<file path=xl/comments1.xml><?xml version="1.0" encoding="utf-8"?>
<comments xmlns="http://schemas.openxmlformats.org/spreadsheetml/2006/main">
  <authors>
    <author>jvalencia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 xml:space="preserve">Nombre de ligne tableau +1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<sst xmlns="http://schemas.openxmlformats.org/spreadsheetml/2006/main" count="16" uniqueCount="14">
  <si>
    <t>Date</t>
  </si>
  <si>
    <t xml:space="preserve">Effectif </t>
  </si>
  <si>
    <t>Heures/J</t>
  </si>
  <si>
    <t>Correction (min)</t>
  </si>
  <si>
    <t>Temps présence (min)</t>
  </si>
  <si>
    <t>Semaine</t>
  </si>
  <si>
    <t>Temps de prod</t>
  </si>
  <si>
    <t>Temps de prod réel</t>
  </si>
  <si>
    <t>N°</t>
  </si>
  <si>
    <t>Total général</t>
  </si>
  <si>
    <t>2015</t>
  </si>
  <si>
    <t>2016</t>
  </si>
  <si>
    <t>Somme de Temps présence (min)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</si>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</sst>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0" fillId="0" borderId="0" xfId="0" pivotButton="1"/>
    <xf numFmtId="164" fontId="0" fillId="0" borderId="0" xfId="0" applyNumberFormat="1"/>
    <xf numFmtId="0" fontId="0" fillId="0" borderId="0" xfId="0" applyNumberFormat="1"/>
    <xf numFmtId="2" fontId="4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BC8F00"/>
      <color rgb="FF93CDA5"/>
      <color rgb="FF584536"/>
      <color rgb="FF705744"/>
      <color rgb="FFBBA28F"/>
      <color rgb="FF6C4922"/>
      <color rgb="FFCE9C64"/>
      <color rgb="FFB4B4B4"/>
      <color rgb="FFF29D64"/>
      <color rgb="FFC9B4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72.665890162039" createdVersion="5" refreshedVersion="5" minRefreshableVersion="3" recordCount="14">
  <cacheSource type="worksheet">
    <worksheetSource name="Tableau1"/>
  </cacheSource>
  <cacheFields count="6">
    <cacheField name="Date" numFmtId="164">
      <sharedItems containsSemiMixedTypes="0" containsNonDate="0" containsDate="1" containsString="0" minDate="2015-05-29T00:00:00" maxDate="2016-06-03T00:00:00" count="14">
        <d v="2015-05-29T00:00:00"/>
        <d v="2015-06-01T00:00:00"/>
        <d v="2015-06-02T00:00:00"/>
        <d v="2015-06-03T00:00:00"/>
        <d v="2015-06-04T00:00:00"/>
        <d v="2015-06-05T00:00:00"/>
        <d v="2015-06-08T00:00:00"/>
        <d v="2015-06-09T00:00:00"/>
        <d v="2015-06-10T00:00:00"/>
        <d v="2015-06-11T00:00:00"/>
        <d v="2015-06-12T00:00:00"/>
        <d v="2015-06-15T00:00:00"/>
        <d v="2015-06-16T00:00:00"/>
        <d v="2016-06-02T00:00:00"/>
      </sharedItems>
      <fieldGroup base="0">
        <rangePr groupBy="years" startDate="2015-05-29T00:00:00" endDate="2016-06-03T00:00:00"/>
        <groupItems count="4">
          <s v="&lt;29/05/2015"/>
          <s v="2015"/>
          <s v="2016"/>
          <s v="&gt;03/06/2016"/>
        </groupItems>
      </fieldGroup>
    </cacheField>
    <cacheField name="Effectif " numFmtId="0">
      <sharedItems containsSemiMixedTypes="0" containsString="0" containsNumber="1" minValue="12" maxValue="14.5"/>
    </cacheField>
    <cacheField name="Heures/J" numFmtId="0">
      <sharedItems containsSemiMixedTypes="0" containsString="0" containsNumber="1" minValue="4" maxValue="7.75"/>
    </cacheField>
    <cacheField name="Correction (min)" numFmtId="0">
      <sharedItems containsSemiMixedTypes="0" containsString="0" containsNumber="1" containsInteger="1" minValue="0" maxValue="0"/>
    </cacheField>
    <cacheField name="Temps présence (min)" numFmtId="2">
      <sharedItems containsSemiMixedTypes="0" containsString="0" containsNumber="1" minValue="2880" maxValue="6742.5"/>
    </cacheField>
    <cacheField name="N°" numFmtId="0">
      <sharedItems containsSemiMixedTypes="0" containsString="0" containsNumber="1" containsInteger="1" minValue="22" maxValue="25" count="4">
        <n v="22"/>
        <n v="23"/>
        <n v="24"/>
        <n v="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n v="14"/>
    <n v="7.75"/>
    <n v="0"/>
    <n v="6510"/>
    <x v="0"/>
  </r>
  <r>
    <x v="1"/>
    <n v="14"/>
    <n v="7.75"/>
    <n v="0"/>
    <n v="6510"/>
    <x v="1"/>
  </r>
  <r>
    <x v="2"/>
    <n v="14"/>
    <n v="7.75"/>
    <n v="0"/>
    <n v="6510"/>
    <x v="1"/>
  </r>
  <r>
    <x v="3"/>
    <n v="14"/>
    <n v="7.75"/>
    <n v="0"/>
    <n v="6510"/>
    <x v="1"/>
  </r>
  <r>
    <x v="4"/>
    <n v="14"/>
    <n v="4"/>
    <n v="0"/>
    <n v="3360"/>
    <x v="1"/>
  </r>
  <r>
    <x v="5"/>
    <n v="14"/>
    <n v="7.75"/>
    <n v="0"/>
    <n v="6510"/>
    <x v="1"/>
  </r>
  <r>
    <x v="6"/>
    <n v="14"/>
    <n v="7.75"/>
    <n v="0"/>
    <n v="6510"/>
    <x v="2"/>
  </r>
  <r>
    <x v="7"/>
    <n v="14.5"/>
    <n v="7.75"/>
    <n v="0"/>
    <n v="6742.5"/>
    <x v="2"/>
  </r>
  <r>
    <x v="8"/>
    <n v="14"/>
    <n v="7.75"/>
    <n v="0"/>
    <n v="6510"/>
    <x v="2"/>
  </r>
  <r>
    <x v="9"/>
    <n v="14"/>
    <n v="7.75"/>
    <n v="0"/>
    <n v="6510"/>
    <x v="2"/>
  </r>
  <r>
    <x v="10"/>
    <n v="12"/>
    <n v="4"/>
    <n v="0"/>
    <n v="2880"/>
    <x v="2"/>
  </r>
  <r>
    <x v="11"/>
    <n v="13"/>
    <n v="7.75"/>
    <n v="0"/>
    <n v="6045"/>
    <x v="3"/>
  </r>
  <r>
    <x v="12"/>
    <n v="13"/>
    <n v="7.75"/>
    <n v="0"/>
    <n v="6045"/>
    <x v="3"/>
  </r>
  <r>
    <x v="13"/>
    <n v="14"/>
    <n v="7.75"/>
    <n v="0"/>
    <n v="651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H9:J15" firstHeaderRow="1" firstDataRow="1" firstDataCol="2"/>
  <pivotFields count="6">
    <pivotField axis="axisRow" compact="0" numFmtId="164" outline="0" showAll="0" defaultSubtotal="0">
      <items count="4">
        <item x="0"/>
        <item x="1"/>
        <item x="2"/>
        <item x="3"/>
      </items>
    </pivotField>
    <pivotField compact="0" outline="0" showAll="0" defaultSubtotal="0"/>
    <pivotField compact="0" outline="0" showAll="0" defaultSubtotal="0"/>
    <pivotField compact="0" outline="0" showAll="0" defaultSubtotal="0"/>
    <pivotField dataField="1" compact="0" numFmtId="2" outline="0" showAll="0" defaultSubtota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0"/>
    <field x="5"/>
  </rowFields>
  <rowItems count="6">
    <i>
      <x v="1"/>
      <x/>
    </i>
    <i r="1">
      <x v="1"/>
    </i>
    <i r="1">
      <x v="2"/>
    </i>
    <i r="1">
      <x v="3"/>
    </i>
    <i>
      <x v="2"/>
      <x v="1"/>
    </i>
    <i t="grand">
      <x/>
    </i>
  </rowItems>
  <colItems count="1">
    <i/>
  </colItems>
  <dataFields count="1">
    <dataField name="Somme de Temps présence (min)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6" totalsRowCount="1" headerRowDxfId="17" dataDxfId="16">
  <autoFilter ref="A1:F15"/>
  <tableColumns count="6">
    <tableColumn id="1" name="Date" totalsRowLabel="Total" dataDxfId="15" totalsRowDxfId="5"/>
    <tableColumn id="2" name="Effectif " dataDxfId="14" totalsRowDxfId="4"/>
    <tableColumn id="3" name="Heures/J" dataDxfId="13" totalsRowDxfId="3"/>
    <tableColumn id="4" name="Correction (min)" dataDxfId="12" totalsRowDxfId="2"/>
    <tableColumn id="5" name="Temps présence (min)" totalsRowFunction="sum" dataDxfId="11" totalsRowDxfId="0">
      <calculatedColumnFormula>Tableau1[[Effectif ]]*Tableau1[Heures/J]*60-Tableau1[Correction (min)]</calculatedColumnFormula>
    </tableColumn>
    <tableColumn id="11" name="N°" dataDxfId="10" totalsRowDxfId="1">
      <calculatedColumnFormula>WEEKNUM(Tableau1[[#This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1:J5" totalsRowShown="0" headerRowDxfId="9">
  <autoFilter ref="H1:J5"/>
  <tableColumns count="3">
    <tableColumn id="1" name="Semaine" dataDxfId="8"/>
    <tableColumn id="2" name="Temps de prod" dataDxfId="7">
      <calculatedColumnFormula>SUMIF(Tableau1[N°],H2,Tableau1[Temps présence (min)])</calculatedColumnFormula>
    </tableColumn>
    <tableColumn id="3" name="Temps de prod réel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L16"/>
  <sheetViews>
    <sheetView tabSelected="1" zoomScale="70" zoomScaleNormal="70" workbookViewId="0">
      <selection activeCell="H23" sqref="H23"/>
    </sheetView>
  </sheetViews>
  <sheetFormatPr baseColWidth="10" defaultRowHeight="15" x14ac:dyDescent="0.25"/>
  <cols>
    <col min="1" max="1" width="11.85546875" style="1" bestFit="1" customWidth="1"/>
    <col min="3" max="3" width="19.28515625" bestFit="1" customWidth="1"/>
    <col min="4" max="4" width="14.85546875" bestFit="1" customWidth="1"/>
    <col min="5" max="5" width="33.140625" bestFit="1" customWidth="1"/>
    <col min="6" max="7" width="16.85546875" customWidth="1"/>
    <col min="8" max="8" width="27.28515625" customWidth="1"/>
    <col min="9" max="9" width="24.85546875" bestFit="1" customWidth="1"/>
    <col min="10" max="10" width="39.28515625" customWidth="1"/>
    <col min="11" max="11" width="16.85546875" customWidth="1"/>
    <col min="12" max="12" width="20.42578125" hidden="1" customWidth="1"/>
    <col min="15" max="15" width="14.28515625" bestFit="1" customWidth="1"/>
    <col min="16" max="16" width="11.7109375" bestFit="1" customWidth="1"/>
    <col min="17" max="17" width="9.28515625" bestFit="1" customWidth="1"/>
    <col min="18" max="18" width="15.710937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8</v>
      </c>
      <c r="G1" s="2"/>
      <c r="H1" s="2" t="s">
        <v>5</v>
      </c>
      <c r="I1" s="2" t="s">
        <v>6</v>
      </c>
      <c r="J1" s="2" t="s">
        <v>7</v>
      </c>
      <c r="K1" s="2"/>
    </row>
    <row r="2" spans="1:12" x14ac:dyDescent="0.25">
      <c r="A2" s="7">
        <v>42153</v>
      </c>
      <c r="B2" s="4">
        <v>14</v>
      </c>
      <c r="C2" s="4">
        <v>7.75</v>
      </c>
      <c r="D2" s="4">
        <v>0</v>
      </c>
      <c r="E2" s="5">
        <f>Tableau1[[Effectif ]]*Tableau1[Heures/J]*60-Tableau1[Correction (min)]</f>
        <v>6510</v>
      </c>
      <c r="F2" s="6">
        <f>WEEKNUM(Tableau1[[#This Row],[Date]])</f>
        <v>22</v>
      </c>
      <c r="G2" s="6"/>
      <c r="H2" s="6">
        <v>22</v>
      </c>
      <c r="I2" s="5">
        <f>SUMIF(Tableau1[N°],H2,Tableau1[Temps présence (min)])</f>
        <v>6510</v>
      </c>
      <c r="J2" s="5">
        <v>0</v>
      </c>
      <c r="K2" s="6"/>
      <c r="L2" s="3">
        <f>COUNTA(A2:A1048576)+2</f>
        <v>17</v>
      </c>
    </row>
    <row r="3" spans="1:12" x14ac:dyDescent="0.25">
      <c r="A3" s="8">
        <v>42156</v>
      </c>
      <c r="B3" s="4">
        <v>14</v>
      </c>
      <c r="C3" s="4">
        <v>7.75</v>
      </c>
      <c r="D3" s="4">
        <v>0</v>
      </c>
      <c r="E3" s="5">
        <f>Tableau1[[Effectif ]]*Tableau1[Heures/J]*60-Tableau1[Correction (min)]</f>
        <v>6510</v>
      </c>
      <c r="F3" s="11">
        <f>WEEKNUM(Tableau1[[#This Row],[Date]])</f>
        <v>23</v>
      </c>
      <c r="G3" s="6"/>
      <c r="H3" s="6">
        <v>23</v>
      </c>
      <c r="I3" s="12">
        <f>SUMIF(Tableau1[N°],H3,Tableau1[Temps présence (min)])</f>
        <v>35910</v>
      </c>
      <c r="J3" s="5">
        <v>0</v>
      </c>
      <c r="K3" s="6"/>
    </row>
    <row r="4" spans="1:12" x14ac:dyDescent="0.25">
      <c r="A4" s="8">
        <v>42157</v>
      </c>
      <c r="B4" s="4">
        <v>14</v>
      </c>
      <c r="C4" s="4">
        <v>7.75</v>
      </c>
      <c r="D4" s="4">
        <v>0</v>
      </c>
      <c r="E4" s="5">
        <f>Tableau1[[Effectif ]]*Tableau1[Heures/J]*60-Tableau1[Correction (min)]</f>
        <v>6510</v>
      </c>
      <c r="F4" s="11">
        <f>WEEKNUM(Tableau1[[#This Row],[Date]])</f>
        <v>23</v>
      </c>
      <c r="G4" s="6"/>
      <c r="H4" s="6">
        <v>24</v>
      </c>
      <c r="I4" s="5">
        <f>SUMIF(Tableau1[N°],H4,Tableau1[Temps présence (min)])</f>
        <v>29152.5</v>
      </c>
      <c r="J4" s="5">
        <v>0</v>
      </c>
      <c r="K4" s="6"/>
    </row>
    <row r="5" spans="1:12" x14ac:dyDescent="0.25">
      <c r="A5" s="8">
        <v>42158</v>
      </c>
      <c r="B5" s="4">
        <v>14</v>
      </c>
      <c r="C5" s="6">
        <v>7.75</v>
      </c>
      <c r="D5" s="4">
        <v>0</v>
      </c>
      <c r="E5" s="5">
        <f>Tableau1[[Effectif ]]*Tableau1[Heures/J]*60-Tableau1[Correction (min)]</f>
        <v>6510</v>
      </c>
      <c r="F5" s="11">
        <f>WEEKNUM(Tableau1[[#This Row],[Date]])</f>
        <v>23</v>
      </c>
      <c r="G5" s="6"/>
      <c r="H5" s="6">
        <v>25</v>
      </c>
      <c r="I5" s="5">
        <f>SUMIF(Tableau1[N°],H5,Tableau1[Temps présence (min)])</f>
        <v>12090</v>
      </c>
      <c r="J5" s="5">
        <v>0</v>
      </c>
      <c r="K5" s="6"/>
    </row>
    <row r="6" spans="1:12" x14ac:dyDescent="0.25">
      <c r="A6" s="8">
        <v>42159</v>
      </c>
      <c r="B6" s="4">
        <v>14</v>
      </c>
      <c r="C6" s="6">
        <v>4</v>
      </c>
      <c r="D6" s="4">
        <v>0</v>
      </c>
      <c r="E6" s="5">
        <f>Tableau1[[Effectif ]]*Tableau1[Heures/J]*60-Tableau1[Correction (min)]</f>
        <v>3360</v>
      </c>
      <c r="F6" s="11">
        <f>WEEKNUM(Tableau1[[#This Row],[Date]])</f>
        <v>23</v>
      </c>
      <c r="G6" s="6"/>
      <c r="H6" s="6"/>
      <c r="I6" s="5"/>
      <c r="J6" s="5"/>
      <c r="K6" s="6"/>
    </row>
    <row r="7" spans="1:12" x14ac:dyDescent="0.25">
      <c r="A7" s="8">
        <v>42160</v>
      </c>
      <c r="B7" s="4">
        <v>14</v>
      </c>
      <c r="C7" s="6">
        <v>7.75</v>
      </c>
      <c r="D7" s="4">
        <v>0</v>
      </c>
      <c r="E7" s="5">
        <f>Tableau1[[Effectif ]]*Tableau1[Heures/J]*60-Tableau1[Correction (min)]</f>
        <v>6510</v>
      </c>
      <c r="F7" s="11">
        <f>WEEKNUM(Tableau1[[#This Row],[Date]])</f>
        <v>23</v>
      </c>
      <c r="G7" s="6"/>
      <c r="H7" s="6"/>
      <c r="I7" s="5"/>
      <c r="J7" s="5"/>
      <c r="K7" s="6"/>
    </row>
    <row r="8" spans="1:12" x14ac:dyDescent="0.25">
      <c r="A8" s="8">
        <v>42163</v>
      </c>
      <c r="B8" s="4">
        <v>14</v>
      </c>
      <c r="C8" s="6">
        <v>7.75</v>
      </c>
      <c r="D8" s="4">
        <v>0</v>
      </c>
      <c r="E8" s="5">
        <f>Tableau1[[Effectif ]]*Tableau1[Heures/J]*60-Tableau1[Correction (min)]</f>
        <v>6510</v>
      </c>
      <c r="F8" s="6">
        <f>WEEKNUM(Tableau1[[#This Row],[Date]])</f>
        <v>24</v>
      </c>
      <c r="G8" s="6"/>
      <c r="H8" s="6"/>
      <c r="I8" s="5"/>
      <c r="J8" s="5"/>
      <c r="K8" s="6"/>
    </row>
    <row r="9" spans="1:12" x14ac:dyDescent="0.25">
      <c r="A9" s="8">
        <v>42164</v>
      </c>
      <c r="B9" s="6">
        <v>14.5</v>
      </c>
      <c r="C9" s="6">
        <v>7.75</v>
      </c>
      <c r="D9" s="6">
        <v>0</v>
      </c>
      <c r="E9" s="5">
        <f>Tableau1[[Effectif ]]*Tableau1[Heures/J]*60-Tableau1[Correction (min)]</f>
        <v>6742.5</v>
      </c>
      <c r="F9" s="6">
        <f>WEEKNUM(Tableau1[[#This Row],[Date]])</f>
        <v>24</v>
      </c>
      <c r="G9" s="6"/>
      <c r="H9" s="13" t="s">
        <v>0</v>
      </c>
      <c r="I9" s="13" t="s">
        <v>8</v>
      </c>
      <c r="J9" t="s">
        <v>12</v>
      </c>
      <c r="K9" s="6"/>
    </row>
    <row r="10" spans="1:12" x14ac:dyDescent="0.25">
      <c r="A10" s="8">
        <v>42165</v>
      </c>
      <c r="B10" s="6">
        <v>14</v>
      </c>
      <c r="C10" s="6">
        <v>7.75</v>
      </c>
      <c r="D10" s="6">
        <v>0</v>
      </c>
      <c r="E10" s="5">
        <f>Tableau1[[Effectif ]]*Tableau1[Heures/J]*60-Tableau1[Correction (min)]</f>
        <v>6510</v>
      </c>
      <c r="F10" s="6">
        <f>WEEKNUM(Tableau1[[#This Row],[Date]])</f>
        <v>24</v>
      </c>
      <c r="G10" s="6"/>
      <c r="H10" s="14" t="s">
        <v>10</v>
      </c>
      <c r="I10">
        <v>22</v>
      </c>
      <c r="J10" s="15">
        <v>6510</v>
      </c>
    </row>
    <row r="11" spans="1:12" x14ac:dyDescent="0.25">
      <c r="A11" s="8">
        <v>42166</v>
      </c>
      <c r="B11" s="6">
        <v>14</v>
      </c>
      <c r="C11" s="6">
        <v>7.75</v>
      </c>
      <c r="D11" s="6">
        <v>0</v>
      </c>
      <c r="E11" s="5">
        <f>Tableau1[[Effectif ]]*Tableau1[Heures/J]*60-Tableau1[Correction (min)]</f>
        <v>6510</v>
      </c>
      <c r="F11" s="6">
        <f>WEEKNUM(Tableau1[[#This Row],[Date]])</f>
        <v>24</v>
      </c>
      <c r="G11" s="6"/>
      <c r="I11">
        <v>23</v>
      </c>
      <c r="J11" s="15">
        <v>29400</v>
      </c>
    </row>
    <row r="12" spans="1:12" x14ac:dyDescent="0.25">
      <c r="A12" s="8">
        <v>42167</v>
      </c>
      <c r="B12" s="6">
        <v>12</v>
      </c>
      <c r="C12" s="6">
        <v>4</v>
      </c>
      <c r="D12" s="6">
        <v>0</v>
      </c>
      <c r="E12" s="5">
        <f>Tableau1[[Effectif ]]*Tableau1[Heures/J]*60-Tableau1[Correction (min)]</f>
        <v>2880</v>
      </c>
      <c r="F12" s="6">
        <f>WEEKNUM(Tableau1[[#This Row],[Date]])</f>
        <v>24</v>
      </c>
      <c r="G12" s="6"/>
      <c r="I12">
        <v>24</v>
      </c>
      <c r="J12" s="15">
        <v>29152.5</v>
      </c>
    </row>
    <row r="13" spans="1:12" x14ac:dyDescent="0.25">
      <c r="A13" s="8">
        <v>42170</v>
      </c>
      <c r="B13" s="6">
        <v>13</v>
      </c>
      <c r="C13" s="6">
        <v>7.75</v>
      </c>
      <c r="D13" s="6">
        <v>0</v>
      </c>
      <c r="E13" s="5">
        <f>Tableau1[[Effectif ]]*Tableau1[Heures/J]*60-Tableau1[Correction (min)]</f>
        <v>6045</v>
      </c>
      <c r="F13" s="6">
        <f>WEEKNUM(Tableau1[[#This Row],[Date]])</f>
        <v>25</v>
      </c>
      <c r="G13" s="6"/>
      <c r="I13">
        <v>25</v>
      </c>
      <c r="J13" s="15">
        <v>12090</v>
      </c>
    </row>
    <row r="14" spans="1:12" x14ac:dyDescent="0.25">
      <c r="A14" s="8">
        <v>42171</v>
      </c>
      <c r="B14" s="6">
        <v>13</v>
      </c>
      <c r="C14" s="6">
        <v>7.75</v>
      </c>
      <c r="D14" s="6">
        <v>0</v>
      </c>
      <c r="E14" s="5">
        <f>Tableau1[[Effectif ]]*Tableau1[Heures/J]*60-Tableau1[Correction (min)]</f>
        <v>6045</v>
      </c>
      <c r="F14" s="6">
        <f>WEEKNUM(Tableau1[[#This Row],[Date]])</f>
        <v>25</v>
      </c>
      <c r="G14" s="6"/>
      <c r="H14" s="14" t="s">
        <v>11</v>
      </c>
      <c r="I14">
        <v>23</v>
      </c>
      <c r="J14" s="15">
        <v>6510</v>
      </c>
    </row>
    <row r="15" spans="1:12" x14ac:dyDescent="0.25">
      <c r="A15" s="10">
        <v>42523</v>
      </c>
      <c r="B15" s="9">
        <v>14</v>
      </c>
      <c r="C15" s="9">
        <v>7.75</v>
      </c>
      <c r="D15" s="9">
        <v>0</v>
      </c>
      <c r="E15" s="5">
        <f>Tableau1[[Effectif ]]*Tableau1[Heures/J]*60-Tableau1[Correction (min)]</f>
        <v>6510</v>
      </c>
      <c r="F15" s="11">
        <f>WEEKNUM(Tableau1[[#This Row],[Date]])</f>
        <v>23</v>
      </c>
      <c r="H15" s="14" t="s">
        <v>9</v>
      </c>
      <c r="J15" s="15">
        <v>83662.5</v>
      </c>
    </row>
    <row r="16" spans="1:12" x14ac:dyDescent="0.25">
      <c r="A16" s="9" t="s">
        <v>13</v>
      </c>
      <c r="B16" s="9"/>
      <c r="C16" s="9"/>
      <c r="D16" s="9"/>
      <c r="E16" s="16">
        <f>SUBTOTAL(109,Tableau1[Temps présence (min)])</f>
        <v>83662.5</v>
      </c>
      <c r="F16" s="9"/>
    </row>
  </sheetData>
  <pageMargins left="0.7" right="0.7" top="0.75" bottom="0.75" header="0.3" footer="0.3"/>
  <pageSetup paperSize="9" orientation="portrait" horizontalDpi="300" verticalDpi="300" r:id="rId2"/>
  <legacy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Archivage</vt:lpstr>
      <vt:lpstr>LPaste</vt:lpstr>
      <vt:lpstr>LPaste1</vt:lpstr>
    </vt:vector>
  </TitlesOfParts>
  <Company>GROUPE RUGET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jvalencia</dc:creator>
  <cp:lastModifiedBy>Jean-Eric</cp:lastModifiedBy>
  <cp:lastPrinted>2015-06-17T09:17:15Z</cp:lastPrinted>
  <dcterms:created xsi:type="dcterms:W3CDTF">2015-06-01T07:59:43Z</dcterms:created>
  <dcterms:modified xsi:type="dcterms:W3CDTF">2015-06-17T14:01:20Z</dcterms:modified>
</cp:coreProperties>
</file>