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9B812C8-B303-46C3-ABE4-31361ED5B362}" xr6:coauthVersionLast="43" xr6:coauthVersionMax="43" xr10:uidLastSave="{00000000-0000-0000-0000-000000000000}"/>
  <bookViews>
    <workbookView xWindow="-120" yWindow="-120" windowWidth="24240" windowHeight="13740" xr2:uid="{37085EF5-BBD5-4285-ABED-7DBFDA95058B}"/>
  </bookViews>
  <sheets>
    <sheet name="Feuil1" sheetId="1" r:id="rId1"/>
  </sheets>
  <definedNames>
    <definedName name="_xlnm._FilterDatabase" localSheetId="0" hidden="1">Feuil1!$A$2:$F$90</definedName>
    <definedName name="m_jom">Feuil1!$V$3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3" i="1"/>
  <c r="Q3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18" i="1"/>
  <c r="Q15" i="1"/>
  <c r="Q16" i="1"/>
  <c r="Q17" i="1"/>
  <c r="Q13" i="1"/>
  <c r="Q14" i="1"/>
  <c r="Q4" i="1"/>
  <c r="Q5" i="1"/>
  <c r="Q6" i="1"/>
  <c r="Q7" i="1"/>
  <c r="Q8" i="1"/>
  <c r="Q9" i="1"/>
  <c r="Q10" i="1"/>
  <c r="Q11" i="1"/>
  <c r="Q1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3" i="1"/>
  <c r="I25" i="1"/>
  <c r="L25" i="1"/>
  <c r="M25" i="1"/>
  <c r="I26" i="1"/>
  <c r="L26" i="1"/>
  <c r="O26" i="1" s="1"/>
  <c r="P26" i="1" s="1"/>
  <c r="M26" i="1"/>
  <c r="I27" i="1"/>
  <c r="L27" i="1"/>
  <c r="M27" i="1"/>
  <c r="O27" i="1"/>
  <c r="P27" i="1"/>
  <c r="I28" i="1"/>
  <c r="L28" i="1"/>
  <c r="M28" i="1"/>
  <c r="O28" i="1"/>
  <c r="P28" i="1" s="1"/>
  <c r="I29" i="1"/>
  <c r="L29" i="1"/>
  <c r="M29" i="1"/>
  <c r="I30" i="1"/>
  <c r="L30" i="1"/>
  <c r="O30" i="1" s="1"/>
  <c r="M30" i="1"/>
  <c r="P30" i="1"/>
  <c r="I31" i="1"/>
  <c r="L31" i="1"/>
  <c r="M31" i="1"/>
  <c r="O31" i="1"/>
  <c r="P31" i="1"/>
  <c r="I32" i="1"/>
  <c r="L32" i="1"/>
  <c r="M32" i="1"/>
  <c r="O32" i="1"/>
  <c r="P32" i="1" s="1"/>
  <c r="I33" i="1"/>
  <c r="L33" i="1"/>
  <c r="M33" i="1"/>
  <c r="I34" i="1"/>
  <c r="L34" i="1"/>
  <c r="O34" i="1" s="1"/>
  <c r="P34" i="1" s="1"/>
  <c r="M34" i="1"/>
  <c r="I35" i="1"/>
  <c r="L35" i="1"/>
  <c r="M35" i="1"/>
  <c r="O35" i="1"/>
  <c r="P35" i="1"/>
  <c r="I36" i="1"/>
  <c r="L36" i="1"/>
  <c r="M36" i="1"/>
  <c r="O36" i="1"/>
  <c r="P36" i="1" s="1"/>
  <c r="I37" i="1"/>
  <c r="L37" i="1"/>
  <c r="M37" i="1"/>
  <c r="I38" i="1"/>
  <c r="L38" i="1"/>
  <c r="O38" i="1" s="1"/>
  <c r="M38" i="1"/>
  <c r="P38" i="1"/>
  <c r="I39" i="1"/>
  <c r="L39" i="1"/>
  <c r="M39" i="1"/>
  <c r="O39" i="1"/>
  <c r="P39" i="1"/>
  <c r="I40" i="1"/>
  <c r="L40" i="1"/>
  <c r="M40" i="1"/>
  <c r="O40" i="1"/>
  <c r="P40" i="1" s="1"/>
  <c r="I41" i="1"/>
  <c r="L41" i="1"/>
  <c r="M41" i="1"/>
  <c r="I42" i="1"/>
  <c r="L42" i="1"/>
  <c r="O42" i="1" s="1"/>
  <c r="P42" i="1" s="1"/>
  <c r="M42" i="1"/>
  <c r="I43" i="1"/>
  <c r="L43" i="1"/>
  <c r="M43" i="1"/>
  <c r="O43" i="1"/>
  <c r="P43" i="1"/>
  <c r="I44" i="1"/>
  <c r="L44" i="1"/>
  <c r="M44" i="1"/>
  <c r="O44" i="1"/>
  <c r="P44" i="1" s="1"/>
  <c r="I45" i="1"/>
  <c r="L45" i="1"/>
  <c r="M45" i="1"/>
  <c r="I46" i="1"/>
  <c r="L46" i="1"/>
  <c r="O46" i="1" s="1"/>
  <c r="M46" i="1"/>
  <c r="P46" i="1"/>
  <c r="I47" i="1"/>
  <c r="L47" i="1"/>
  <c r="M47" i="1"/>
  <c r="O47" i="1"/>
  <c r="P47" i="1"/>
  <c r="I48" i="1"/>
  <c r="L48" i="1"/>
  <c r="M48" i="1"/>
  <c r="O48" i="1"/>
  <c r="P48" i="1" s="1"/>
  <c r="I49" i="1"/>
  <c r="L49" i="1"/>
  <c r="M49" i="1"/>
  <c r="I50" i="1"/>
  <c r="L50" i="1"/>
  <c r="O50" i="1" s="1"/>
  <c r="P50" i="1" s="1"/>
  <c r="M50" i="1"/>
  <c r="I51" i="1"/>
  <c r="L51" i="1"/>
  <c r="M51" i="1"/>
  <c r="O51" i="1"/>
  <c r="P51" i="1"/>
  <c r="I52" i="1"/>
  <c r="L52" i="1"/>
  <c r="M52" i="1"/>
  <c r="O52" i="1"/>
  <c r="P52" i="1" s="1"/>
  <c r="I53" i="1"/>
  <c r="L53" i="1"/>
  <c r="O53" i="1" s="1"/>
  <c r="P53" i="1" s="1"/>
  <c r="M53" i="1"/>
  <c r="I54" i="1"/>
  <c r="L54" i="1"/>
  <c r="M54" i="1"/>
  <c r="I55" i="1"/>
  <c r="L55" i="1"/>
  <c r="M55" i="1"/>
  <c r="O55" i="1"/>
  <c r="P55" i="1" s="1"/>
  <c r="I56" i="1"/>
  <c r="L56" i="1"/>
  <c r="M56" i="1"/>
  <c r="O56" i="1"/>
  <c r="P56" i="1" s="1"/>
  <c r="I57" i="1"/>
  <c r="L57" i="1"/>
  <c r="M57" i="1"/>
  <c r="O57" i="1"/>
  <c r="P57" i="1" s="1"/>
  <c r="I58" i="1"/>
  <c r="L58" i="1"/>
  <c r="M58" i="1"/>
  <c r="I59" i="1"/>
  <c r="L59" i="1"/>
  <c r="M59" i="1"/>
  <c r="O59" i="1"/>
  <c r="P59" i="1"/>
  <c r="I60" i="1"/>
  <c r="L60" i="1"/>
  <c r="M60" i="1"/>
  <c r="O60" i="1"/>
  <c r="P60" i="1"/>
  <c r="I61" i="1"/>
  <c r="L61" i="1"/>
  <c r="M61" i="1"/>
  <c r="O61" i="1"/>
  <c r="P61" i="1" s="1"/>
  <c r="I62" i="1"/>
  <c r="L62" i="1"/>
  <c r="M62" i="1"/>
  <c r="I63" i="1"/>
  <c r="L63" i="1"/>
  <c r="O63" i="1" s="1"/>
  <c r="P63" i="1" s="1"/>
  <c r="M63" i="1"/>
  <c r="I64" i="1"/>
  <c r="L64" i="1"/>
  <c r="M64" i="1"/>
  <c r="O64" i="1"/>
  <c r="P64" i="1"/>
  <c r="I65" i="1"/>
  <c r="L65" i="1"/>
  <c r="O65" i="1" s="1"/>
  <c r="P65" i="1" s="1"/>
  <c r="M65" i="1"/>
  <c r="I66" i="1"/>
  <c r="L66" i="1"/>
  <c r="O66" i="1" s="1"/>
  <c r="P66" i="1" s="1"/>
  <c r="M66" i="1"/>
  <c r="I67" i="1"/>
  <c r="L67" i="1"/>
  <c r="O67" i="1" s="1"/>
  <c r="P67" i="1" s="1"/>
  <c r="M67" i="1"/>
  <c r="I68" i="1"/>
  <c r="L68" i="1"/>
  <c r="M68" i="1"/>
  <c r="O68" i="1" s="1"/>
  <c r="P68" i="1" s="1"/>
  <c r="I69" i="1"/>
  <c r="L69" i="1"/>
  <c r="O69" i="1" s="1"/>
  <c r="P69" i="1" s="1"/>
  <c r="M69" i="1"/>
  <c r="I70" i="1"/>
  <c r="L70" i="1"/>
  <c r="M70" i="1"/>
  <c r="I71" i="1"/>
  <c r="L71" i="1"/>
  <c r="M71" i="1"/>
  <c r="O71" i="1"/>
  <c r="P71" i="1" s="1"/>
  <c r="I72" i="1"/>
  <c r="L72" i="1"/>
  <c r="M72" i="1"/>
  <c r="O72" i="1"/>
  <c r="P72" i="1" s="1"/>
  <c r="I73" i="1"/>
  <c r="L73" i="1"/>
  <c r="M73" i="1"/>
  <c r="O73" i="1"/>
  <c r="P73" i="1" s="1"/>
  <c r="I74" i="1"/>
  <c r="L74" i="1"/>
  <c r="M74" i="1"/>
  <c r="I75" i="1"/>
  <c r="L75" i="1"/>
  <c r="M75" i="1"/>
  <c r="O75" i="1"/>
  <c r="P75" i="1"/>
  <c r="I76" i="1"/>
  <c r="L76" i="1"/>
  <c r="M76" i="1"/>
  <c r="O76" i="1"/>
  <c r="P76" i="1"/>
  <c r="I77" i="1"/>
  <c r="L77" i="1"/>
  <c r="M77" i="1"/>
  <c r="O77" i="1"/>
  <c r="P77" i="1" s="1"/>
  <c r="I78" i="1"/>
  <c r="L78" i="1"/>
  <c r="M78" i="1"/>
  <c r="I79" i="1"/>
  <c r="L79" i="1"/>
  <c r="O79" i="1" s="1"/>
  <c r="P79" i="1" s="1"/>
  <c r="M79" i="1"/>
  <c r="I80" i="1"/>
  <c r="L80" i="1"/>
  <c r="M80" i="1"/>
  <c r="O80" i="1"/>
  <c r="P80" i="1"/>
  <c r="I81" i="1"/>
  <c r="L81" i="1"/>
  <c r="M81" i="1"/>
  <c r="I82" i="1"/>
  <c r="L82" i="1"/>
  <c r="M82" i="1"/>
  <c r="I83" i="1"/>
  <c r="L83" i="1"/>
  <c r="O83" i="1" s="1"/>
  <c r="P83" i="1" s="1"/>
  <c r="M83" i="1"/>
  <c r="I84" i="1"/>
  <c r="L84" i="1"/>
  <c r="M84" i="1"/>
  <c r="O84" i="1" s="1"/>
  <c r="P84" i="1" s="1"/>
  <c r="I85" i="1"/>
  <c r="L85" i="1"/>
  <c r="M85" i="1"/>
  <c r="I86" i="1"/>
  <c r="L86" i="1"/>
  <c r="M86" i="1"/>
  <c r="I87" i="1"/>
  <c r="L87" i="1"/>
  <c r="M87" i="1"/>
  <c r="O87" i="1"/>
  <c r="P87" i="1" s="1"/>
  <c r="I88" i="1"/>
  <c r="L88" i="1"/>
  <c r="M88" i="1"/>
  <c r="O88" i="1"/>
  <c r="P88" i="1" s="1"/>
  <c r="I89" i="1"/>
  <c r="L89" i="1"/>
  <c r="M89" i="1"/>
  <c r="O89" i="1"/>
  <c r="P89" i="1" s="1"/>
  <c r="I90" i="1"/>
  <c r="L90" i="1"/>
  <c r="M90" i="1"/>
  <c r="I13" i="1"/>
  <c r="L13" i="1"/>
  <c r="O13" i="1" s="1"/>
  <c r="P13" i="1" s="1"/>
  <c r="M13" i="1"/>
  <c r="I14" i="1"/>
  <c r="L14" i="1"/>
  <c r="O14" i="1" s="1"/>
  <c r="P14" i="1" s="1"/>
  <c r="M14" i="1"/>
  <c r="I15" i="1"/>
  <c r="L15" i="1"/>
  <c r="M15" i="1"/>
  <c r="O15" i="1"/>
  <c r="P15" i="1"/>
  <c r="I16" i="1"/>
  <c r="L16" i="1"/>
  <c r="M16" i="1"/>
  <c r="O16" i="1"/>
  <c r="P16" i="1" s="1"/>
  <c r="I17" i="1"/>
  <c r="L17" i="1"/>
  <c r="M17" i="1"/>
  <c r="O17" i="1" s="1"/>
  <c r="P17" i="1" s="1"/>
  <c r="I18" i="1"/>
  <c r="L18" i="1"/>
  <c r="O18" i="1" s="1"/>
  <c r="P18" i="1" s="1"/>
  <c r="M18" i="1"/>
  <c r="I19" i="1"/>
  <c r="L19" i="1"/>
  <c r="O19" i="1" s="1"/>
  <c r="P19" i="1" s="1"/>
  <c r="M19" i="1"/>
  <c r="I20" i="1"/>
  <c r="L20" i="1"/>
  <c r="M20" i="1"/>
  <c r="O20" i="1"/>
  <c r="P20" i="1" s="1"/>
  <c r="I21" i="1"/>
  <c r="L21" i="1"/>
  <c r="M21" i="1"/>
  <c r="O21" i="1" s="1"/>
  <c r="P21" i="1" s="1"/>
  <c r="I22" i="1"/>
  <c r="L22" i="1"/>
  <c r="O22" i="1" s="1"/>
  <c r="P22" i="1" s="1"/>
  <c r="M22" i="1"/>
  <c r="I23" i="1"/>
  <c r="L23" i="1"/>
  <c r="O23" i="1" s="1"/>
  <c r="P23" i="1" s="1"/>
  <c r="M23" i="1"/>
  <c r="I24" i="1"/>
  <c r="L24" i="1"/>
  <c r="M24" i="1"/>
  <c r="O24" i="1"/>
  <c r="P24" i="1" s="1"/>
  <c r="I8" i="1"/>
  <c r="L8" i="1"/>
  <c r="M8" i="1"/>
  <c r="O8" i="1" s="1"/>
  <c r="P8" i="1" s="1"/>
  <c r="I9" i="1"/>
  <c r="L9" i="1"/>
  <c r="O9" i="1" s="1"/>
  <c r="P9" i="1" s="1"/>
  <c r="M9" i="1"/>
  <c r="I10" i="1"/>
  <c r="L10" i="1"/>
  <c r="M10" i="1"/>
  <c r="O10" i="1" s="1"/>
  <c r="P10" i="1" s="1"/>
  <c r="I11" i="1"/>
  <c r="L11" i="1"/>
  <c r="O11" i="1" s="1"/>
  <c r="P11" i="1" s="1"/>
  <c r="M11" i="1"/>
  <c r="I12" i="1"/>
  <c r="L12" i="1"/>
  <c r="M12" i="1"/>
  <c r="O12" i="1"/>
  <c r="P12" i="1" s="1"/>
  <c r="P4" i="1"/>
  <c r="P5" i="1"/>
  <c r="P6" i="1"/>
  <c r="P7" i="1"/>
  <c r="P3" i="1"/>
  <c r="I4" i="1"/>
  <c r="L4" i="1"/>
  <c r="M4" i="1"/>
  <c r="O4" i="1" s="1"/>
  <c r="I5" i="1"/>
  <c r="L5" i="1"/>
  <c r="M5" i="1"/>
  <c r="O5" i="1" s="1"/>
  <c r="I6" i="1"/>
  <c r="L6" i="1"/>
  <c r="M6" i="1"/>
  <c r="O6" i="1" s="1"/>
  <c r="I7" i="1"/>
  <c r="L7" i="1"/>
  <c r="M7" i="1"/>
  <c r="O7" i="1" s="1"/>
  <c r="V3" i="1"/>
  <c r="O3" i="1"/>
  <c r="M3" i="1"/>
  <c r="L3" i="1"/>
  <c r="I3" i="1"/>
  <c r="O82" i="1" l="1"/>
  <c r="P82" i="1" s="1"/>
  <c r="O85" i="1"/>
  <c r="P85" i="1" s="1"/>
  <c r="O81" i="1"/>
  <c r="P81" i="1" s="1"/>
  <c r="O86" i="1"/>
  <c r="P86" i="1" s="1"/>
  <c r="O54" i="1"/>
  <c r="P54" i="1" s="1"/>
  <c r="O37" i="1"/>
  <c r="P37" i="1" s="1"/>
  <c r="O74" i="1"/>
  <c r="P74" i="1" s="1"/>
  <c r="O58" i="1"/>
  <c r="P58" i="1" s="1"/>
  <c r="O70" i="1"/>
  <c r="P70" i="1" s="1"/>
  <c r="O45" i="1"/>
  <c r="P45" i="1" s="1"/>
  <c r="O29" i="1"/>
  <c r="P29" i="1" s="1"/>
  <c r="O25" i="1"/>
  <c r="P25" i="1" s="1"/>
  <c r="O90" i="1"/>
  <c r="P90" i="1" s="1"/>
  <c r="O78" i="1"/>
  <c r="P78" i="1" s="1"/>
  <c r="O62" i="1"/>
  <c r="P62" i="1" s="1"/>
  <c r="O49" i="1"/>
  <c r="P49" i="1" s="1"/>
  <c r="O41" i="1"/>
  <c r="P41" i="1" s="1"/>
  <c r="O33" i="1"/>
  <c r="P33" i="1" s="1"/>
  <c r="E4" i="1"/>
  <c r="E5" i="1"/>
  <c r="E6" i="1"/>
  <c r="E7" i="1"/>
  <c r="F4" i="1"/>
  <c r="F5" i="1"/>
  <c r="F6" i="1"/>
  <c r="F7" i="1"/>
  <c r="E3" i="1"/>
  <c r="F3" i="1"/>
  <c r="F91" i="1" l="1"/>
  <c r="C91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 l="1"/>
</calcChain>
</file>

<file path=xl/sharedStrings.xml><?xml version="1.0" encoding="utf-8"?>
<sst xmlns="http://schemas.openxmlformats.org/spreadsheetml/2006/main" count="21" uniqueCount="17">
  <si>
    <t>DU</t>
  </si>
  <si>
    <t>AU</t>
  </si>
  <si>
    <t>JOUR</t>
  </si>
  <si>
    <t>HEURE</t>
  </si>
  <si>
    <t>MOIS</t>
  </si>
  <si>
    <t>HEURE/J</t>
  </si>
  <si>
    <t>Jours</t>
  </si>
  <si>
    <t>Total</t>
  </si>
  <si>
    <t>Jours ouvrés</t>
  </si>
  <si>
    <t>Heures</t>
  </si>
  <si>
    <t>Jour</t>
  </si>
  <si>
    <t>Calculs</t>
  </si>
  <si>
    <t>Nombre de mois</t>
  </si>
  <si>
    <t>Moyenne jours ouvrés annuel</t>
  </si>
  <si>
    <t>Moyenne jours ouvrés mensuel</t>
  </si>
  <si>
    <t>Mois</t>
  </si>
  <si>
    <t>hors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</si>
</sst>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:ss;@"/>
    <numFmt numFmtId="166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46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0" fillId="6" borderId="1" xfId="0" applyNumberFormat="1" applyFill="1" applyBorder="1"/>
    <xf numFmtId="166" fontId="0" fillId="4" borderId="1" xfId="0" applyNumberFormat="1" applyFill="1" applyBorder="1"/>
    <xf numFmtId="166" fontId="0" fillId="5" borderId="1" xfId="0" applyNumberFormat="1" applyFill="1" applyBorder="1"/>
    <xf numFmtId="1" fontId="0" fillId="3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4" fontId="0" fillId="0" borderId="0" xfId="0" applyNumberFormat="1"/>
    <xf numFmtId="2" fontId="0" fillId="0" borderId="0" xfId="0" applyNumberFormat="1"/>
    <xf numFmtId="0" fontId="0" fillId="7" borderId="0" xfId="0" applyFill="1"/>
    <xf numFmtId="0" fontId="0" fillId="0" borderId="0" xfId="0" applyFill="1"/>
    <xf numFmtId="4" fontId="0" fillId="0" borderId="0" xfId="0" applyNumberFormat="1" applyFill="1"/>
    <xf numFmtId="0" fontId="2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3FDD9-E8CA-4138-A805-12C1D75F6CCE}">
  <dimension ref="A1:V91"/>
  <sheetViews>
    <sheetView tabSelected="1" topLeftCell="E1" workbookViewId="0">
      <selection activeCell="L13" sqref="L13"/>
    </sheetView>
  </sheetViews>
  <sheetFormatPr baseColWidth="10" defaultRowHeight="15" x14ac:dyDescent="0.25"/>
  <cols>
    <col min="1" max="1" width="25.7109375" bestFit="1" customWidth="1"/>
    <col min="2" max="2" width="26.5703125" bestFit="1" customWidth="1"/>
    <col min="3" max="3" width="11.42578125" style="1"/>
    <col min="4" max="4" width="13" style="1" hidden="1" customWidth="1"/>
    <col min="5" max="5" width="11.42578125" style="1"/>
    <col min="6" max="6" width="14.85546875" style="1" bestFit="1" customWidth="1"/>
    <col min="9" max="9" width="10.85546875" bestFit="1" customWidth="1"/>
    <col min="10" max="10" width="12" bestFit="1" customWidth="1"/>
    <col min="11" max="11" width="2.7109375" customWidth="1"/>
    <col min="14" max="14" width="2.7109375" customWidth="1"/>
    <col min="15" max="15" width="15.28515625" bestFit="1" customWidth="1"/>
    <col min="21" max="21" width="29.28515625" bestFit="1" customWidth="1"/>
  </cols>
  <sheetData>
    <row r="1" spans="1:22" x14ac:dyDescent="0.25">
      <c r="I1" t="s">
        <v>6</v>
      </c>
      <c r="L1" t="s">
        <v>9</v>
      </c>
      <c r="O1" t="s">
        <v>11</v>
      </c>
      <c r="U1" t="s">
        <v>13</v>
      </c>
      <c r="V1">
        <v>252</v>
      </c>
    </row>
    <row r="2" spans="1:22" x14ac:dyDescent="0.25">
      <c r="A2" s="3" t="s">
        <v>0</v>
      </c>
      <c r="B2" s="3" t="s">
        <v>1</v>
      </c>
      <c r="C2" s="4" t="s">
        <v>3</v>
      </c>
      <c r="D2" s="4" t="s">
        <v>5</v>
      </c>
      <c r="E2" s="4" t="s">
        <v>2</v>
      </c>
      <c r="F2" s="4" t="s">
        <v>4</v>
      </c>
      <c r="I2" t="s">
        <v>7</v>
      </c>
      <c r="J2" t="s">
        <v>8</v>
      </c>
      <c r="L2" s="33" t="s">
        <v>7</v>
      </c>
      <c r="M2" t="s">
        <v>10</v>
      </c>
      <c r="O2" s="33" t="s">
        <v>6</v>
      </c>
      <c r="P2" s="32" t="s">
        <v>15</v>
      </c>
      <c r="Q2" s="32" t="s">
        <v>6</v>
      </c>
      <c r="R2" s="32" t="s">
        <v>9</v>
      </c>
      <c r="U2" t="s">
        <v>12</v>
      </c>
      <c r="V2">
        <v>12</v>
      </c>
    </row>
    <row r="3" spans="1:22" x14ac:dyDescent="0.25">
      <c r="A3" s="19">
        <v>43496</v>
      </c>
      <c r="B3" s="19">
        <v>43528</v>
      </c>
      <c r="C3" s="13">
        <v>6.583333333333333</v>
      </c>
      <c r="D3" s="10">
        <v>0.29166666666666669</v>
      </c>
      <c r="E3" s="24">
        <f>DATEDIF(A3,B3,"D")</f>
        <v>32</v>
      </c>
      <c r="F3" s="24">
        <f>DATEDIF(A3,B3,"m")</f>
        <v>1</v>
      </c>
      <c r="I3">
        <f>NETWORKDAYS.INTL($A3,$B3,"0000000")</f>
        <v>33</v>
      </c>
      <c r="J3">
        <f>NETWORKDAYS.INTL($A3,$B3,"0000011")</f>
        <v>23</v>
      </c>
      <c r="L3" s="34">
        <f>C3*24</f>
        <v>158</v>
      </c>
      <c r="M3" s="31">
        <f>D7*24</f>
        <v>7.0000000000000089</v>
      </c>
      <c r="O3" s="34">
        <f>L3/M3</f>
        <v>22.571428571428545</v>
      </c>
      <c r="P3" s="32">
        <f>INT(O3/m_jom)</f>
        <v>1</v>
      </c>
      <c r="Q3" s="32">
        <f>INT($O3-$P3*m_jom)</f>
        <v>1</v>
      </c>
      <c r="R3" s="32">
        <f>IF(O3=Q3,0,MOD($O3-$P3*m_jom,1))*M3</f>
        <v>3.9999999999998166</v>
      </c>
      <c r="U3" t="s">
        <v>14</v>
      </c>
      <c r="V3">
        <f>V1/V2</f>
        <v>21</v>
      </c>
    </row>
    <row r="4" spans="1:22" x14ac:dyDescent="0.25">
      <c r="A4" s="19">
        <v>43475</v>
      </c>
      <c r="B4" s="19">
        <v>43483</v>
      </c>
      <c r="C4" s="13">
        <v>1.4583333333333333</v>
      </c>
      <c r="D4" s="10">
        <v>0.29166666666666669</v>
      </c>
      <c r="E4" s="24">
        <f>DATEDIF(A4,B4,"D")</f>
        <v>8</v>
      </c>
      <c r="F4" s="24">
        <f>DATEDIF(A4,B4,"m")</f>
        <v>0</v>
      </c>
      <c r="I4">
        <f t="shared" ref="I4:I67" si="0">NETWORKDAYS.INTL($A4,$B4,"0000000")</f>
        <v>9</v>
      </c>
      <c r="J4">
        <f t="shared" ref="J4:J67" si="1">NETWORKDAYS.INTL($A4,$B4,"0000011")</f>
        <v>7</v>
      </c>
      <c r="L4" s="34">
        <f t="shared" ref="L4:L7" si="2">C4*24</f>
        <v>35</v>
      </c>
      <c r="M4" s="31">
        <f t="shared" ref="M4:M7" si="3">D8*24</f>
        <v>7.0000000000000089</v>
      </c>
      <c r="O4" s="34">
        <f t="shared" ref="O4:O7" si="4">L4/M4</f>
        <v>4.9999999999999938</v>
      </c>
      <c r="P4" s="32">
        <f>INT(O4/m_jom)</f>
        <v>0</v>
      </c>
      <c r="Q4" s="32">
        <f>IF(P4=0,INT(O4),INT(O4-P4*m_jom))</f>
        <v>4</v>
      </c>
      <c r="R4" s="32">
        <f>IF(O4=Q4,0,MOD($O4-$P4*m_jom,1))*M4</f>
        <v>6.9999999999999654</v>
      </c>
    </row>
    <row r="5" spans="1:22" x14ac:dyDescent="0.25">
      <c r="A5" s="19">
        <v>43438</v>
      </c>
      <c r="B5" s="19">
        <v>43469</v>
      </c>
      <c r="C5" s="13">
        <v>2.3333333333333335</v>
      </c>
      <c r="D5" s="10">
        <v>0.29166666666666702</v>
      </c>
      <c r="E5" s="24">
        <f>DATEDIF(A5,B5,"D")</f>
        <v>31</v>
      </c>
      <c r="F5" s="24">
        <f>DATEDIF(A5,B5,"m")</f>
        <v>1</v>
      </c>
      <c r="I5">
        <f t="shared" si="0"/>
        <v>32</v>
      </c>
      <c r="J5">
        <f t="shared" si="1"/>
        <v>24</v>
      </c>
      <c r="L5" s="34">
        <f t="shared" si="2"/>
        <v>56</v>
      </c>
      <c r="M5" s="31">
        <f t="shared" si="3"/>
        <v>7.0000000000000089</v>
      </c>
      <c r="O5" s="34">
        <f t="shared" si="4"/>
        <v>7.9999999999999902</v>
      </c>
      <c r="P5" s="32">
        <f>INT(O5/m_jom)</f>
        <v>0</v>
      </c>
      <c r="Q5" s="32">
        <f>IF(P5=0,INT(O5),INT(O5-P5*m_jom))</f>
        <v>7</v>
      </c>
      <c r="R5" s="32">
        <f>IF(O5=Q5,0,MOD($O5-$P5*m_jom,1))*M5</f>
        <v>6.9999999999999405</v>
      </c>
      <c r="U5" s="35" t="s">
        <v>16</v>
      </c>
    </row>
    <row r="6" spans="1:22" x14ac:dyDescent="0.25">
      <c r="A6" s="19">
        <v>43346</v>
      </c>
      <c r="B6" s="19">
        <v>43371</v>
      </c>
      <c r="C6" s="13">
        <v>3.875</v>
      </c>
      <c r="D6" s="10">
        <v>0.29166666666666702</v>
      </c>
      <c r="E6" s="24">
        <f>DATEDIF(A6,B6,"D")</f>
        <v>25</v>
      </c>
      <c r="F6" s="24">
        <f>DATEDIF(A6,B6,"m")</f>
        <v>0</v>
      </c>
      <c r="I6">
        <f t="shared" si="0"/>
        <v>26</v>
      </c>
      <c r="J6">
        <f t="shared" si="1"/>
        <v>20</v>
      </c>
      <c r="L6" s="34">
        <f t="shared" si="2"/>
        <v>93</v>
      </c>
      <c r="M6" s="31">
        <f t="shared" si="3"/>
        <v>7.0000000000000089</v>
      </c>
      <c r="O6" s="34">
        <f t="shared" si="4"/>
        <v>13.285714285714269</v>
      </c>
      <c r="P6" s="32">
        <f>INT(O6/m_jom)</f>
        <v>0</v>
      </c>
      <c r="Q6" s="32">
        <f>IF(P6=0,INT(O6),INT(O6-P6*m_jom))</f>
        <v>13</v>
      </c>
      <c r="R6" s="32">
        <f>IF(O6=Q6,0,MOD($O6-$P6*m_jom,1))*M6</f>
        <v>1.9999999999998834</v>
      </c>
    </row>
    <row r="7" spans="1:22" x14ac:dyDescent="0.25">
      <c r="A7" s="19">
        <v>43276</v>
      </c>
      <c r="B7" s="19">
        <v>43308</v>
      </c>
      <c r="C7" s="13">
        <v>7.625</v>
      </c>
      <c r="D7" s="10">
        <v>0.29166666666666702</v>
      </c>
      <c r="E7" s="24">
        <f>DATEDIF(A7,B7,"D")</f>
        <v>32</v>
      </c>
      <c r="F7" s="24">
        <f>DATEDIF(A7,B7,"m")</f>
        <v>1</v>
      </c>
      <c r="I7">
        <f t="shared" si="0"/>
        <v>33</v>
      </c>
      <c r="J7">
        <f t="shared" si="1"/>
        <v>25</v>
      </c>
      <c r="L7" s="34">
        <f t="shared" si="2"/>
        <v>183</v>
      </c>
      <c r="M7" s="31">
        <f t="shared" si="3"/>
        <v>7.0000000000000089</v>
      </c>
      <c r="O7" s="34">
        <f t="shared" si="4"/>
        <v>26.14285714285711</v>
      </c>
      <c r="P7" s="32">
        <f>INT(O7/m_jom)</f>
        <v>1</v>
      </c>
      <c r="Q7" s="32">
        <f>IF(P7=0,INT(O7),INT(O7-P7*m_jom))</f>
        <v>5</v>
      </c>
      <c r="R7" s="32">
        <f>IF(O7=Q7,0,MOD($O7-$P7*m_jom,1))*M7</f>
        <v>0.99999999999977385</v>
      </c>
    </row>
    <row r="8" spans="1:22" x14ac:dyDescent="0.25">
      <c r="A8" s="20">
        <v>43248</v>
      </c>
      <c r="B8" s="20">
        <v>43268</v>
      </c>
      <c r="C8" s="15">
        <v>4.208333333333333</v>
      </c>
      <c r="D8" s="10">
        <v>0.29166666666666702</v>
      </c>
      <c r="E8" s="25">
        <f t="shared" ref="E8:E34" si="5">SUM(C8/D8)</f>
        <v>14.428571428571409</v>
      </c>
      <c r="F8" s="5"/>
      <c r="I8">
        <f t="shared" si="0"/>
        <v>21</v>
      </c>
      <c r="J8">
        <f t="shared" si="1"/>
        <v>15</v>
      </c>
      <c r="L8" s="34">
        <f t="shared" ref="L8:L12" si="6">C8*24</f>
        <v>101</v>
      </c>
      <c r="M8" s="31">
        <f t="shared" ref="M8:M12" si="7">D12*24</f>
        <v>7.0000000000000089</v>
      </c>
      <c r="O8" s="34">
        <f t="shared" ref="O8:O12" si="8">L8/M8</f>
        <v>14.428571428571411</v>
      </c>
      <c r="P8" s="32">
        <f>INT(O8/m_jom)</f>
        <v>0</v>
      </c>
      <c r="Q8" s="32">
        <f>IF(P8=0,INT(O8),INT(O8-P8*m_jom))</f>
        <v>14</v>
      </c>
      <c r="R8" s="32">
        <f>IF(O8=Q8,0,MOD($O8-$P8*m_jom,1))*M8</f>
        <v>2.9999999999998814</v>
      </c>
    </row>
    <row r="9" spans="1:22" x14ac:dyDescent="0.25">
      <c r="A9" s="19">
        <v>43221</v>
      </c>
      <c r="B9" s="19">
        <v>43245</v>
      </c>
      <c r="C9" s="13">
        <v>4.666666666666667</v>
      </c>
      <c r="D9" s="10">
        <v>0.29166666666666702</v>
      </c>
      <c r="E9" s="24">
        <f t="shared" si="5"/>
        <v>15.999999999999982</v>
      </c>
      <c r="F9" s="6"/>
      <c r="I9">
        <f t="shared" si="0"/>
        <v>25</v>
      </c>
      <c r="J9">
        <f t="shared" si="1"/>
        <v>19</v>
      </c>
      <c r="L9" s="34">
        <f t="shared" si="6"/>
        <v>112</v>
      </c>
      <c r="M9" s="31">
        <f t="shared" si="7"/>
        <v>7.0000000000000089</v>
      </c>
      <c r="O9" s="34">
        <f t="shared" si="8"/>
        <v>15.99999999999998</v>
      </c>
      <c r="P9" s="32">
        <f>INT(O9/m_jom)</f>
        <v>0</v>
      </c>
      <c r="Q9" s="32">
        <f>IF(P9=0,INT(O9),INT(O9-P9*m_jom))</f>
        <v>16</v>
      </c>
      <c r="R9" s="32">
        <f>IF(O9=Q9,0,MOD($O9-$P9*m_jom,1))*M9</f>
        <v>0</v>
      </c>
      <c r="U9" s="30"/>
    </row>
    <row r="10" spans="1:22" x14ac:dyDescent="0.25">
      <c r="A10" s="19">
        <v>43199</v>
      </c>
      <c r="B10" s="19">
        <v>43210</v>
      </c>
      <c r="C10" s="13">
        <v>2.9166666666666665</v>
      </c>
      <c r="D10" s="10">
        <v>0.29166666666666702</v>
      </c>
      <c r="E10" s="24">
        <f t="shared" si="5"/>
        <v>9.9999999999999876</v>
      </c>
      <c r="F10" s="6"/>
      <c r="I10">
        <f t="shared" si="0"/>
        <v>12</v>
      </c>
      <c r="J10">
        <f t="shared" si="1"/>
        <v>10</v>
      </c>
      <c r="L10" s="34">
        <f t="shared" si="6"/>
        <v>70</v>
      </c>
      <c r="M10" s="31">
        <f t="shared" si="7"/>
        <v>7.0000000000000089</v>
      </c>
      <c r="O10" s="34">
        <f t="shared" si="8"/>
        <v>9.9999999999999876</v>
      </c>
      <c r="P10" s="32">
        <f>INT(O10/m_jom)</f>
        <v>0</v>
      </c>
      <c r="Q10" s="32">
        <f>IF(P10=0,INT(O10),INT(O10-P10*m_jom))</f>
        <v>9</v>
      </c>
      <c r="R10" s="32">
        <f>IF(O10=Q10,0,MOD($O10-$P10*m_jom,1))*M10</f>
        <v>6.9999999999999218</v>
      </c>
    </row>
    <row r="11" spans="1:22" x14ac:dyDescent="0.25">
      <c r="A11" s="20">
        <v>43185</v>
      </c>
      <c r="B11" s="20">
        <v>43185</v>
      </c>
      <c r="C11" s="15">
        <v>0.29166666666666669</v>
      </c>
      <c r="D11" s="10">
        <v>0.29166666666666702</v>
      </c>
      <c r="E11" s="25">
        <f t="shared" si="5"/>
        <v>0.99999999999999889</v>
      </c>
      <c r="F11" s="5"/>
      <c r="I11">
        <f t="shared" si="0"/>
        <v>1</v>
      </c>
      <c r="J11">
        <f t="shared" si="1"/>
        <v>1</v>
      </c>
      <c r="L11" s="34">
        <f t="shared" si="6"/>
        <v>7</v>
      </c>
      <c r="M11" s="31">
        <f t="shared" si="7"/>
        <v>7.0000000000000089</v>
      </c>
      <c r="O11" s="34">
        <f t="shared" si="8"/>
        <v>0.99999999999999878</v>
      </c>
      <c r="P11" s="32">
        <f>INT(O11/m_jom)</f>
        <v>0</v>
      </c>
      <c r="Q11" s="32">
        <f>IF(P11=0,INT(O11),INT(O11-P11*m_jom))</f>
        <v>0</v>
      </c>
      <c r="R11" s="32">
        <f>IF(O11=Q11,0,MOD($O11-$P11*m_jom,1))*M11</f>
        <v>7</v>
      </c>
    </row>
    <row r="12" spans="1:22" x14ac:dyDescent="0.25">
      <c r="A12" s="19">
        <v>43136</v>
      </c>
      <c r="B12" s="19">
        <v>43182</v>
      </c>
      <c r="C12" s="13">
        <v>10.416666666666666</v>
      </c>
      <c r="D12" s="10">
        <v>0.29166666666666702</v>
      </c>
      <c r="E12" s="24">
        <f t="shared" si="5"/>
        <v>35.714285714285673</v>
      </c>
      <c r="F12" s="6">
        <v>2</v>
      </c>
      <c r="I12">
        <f t="shared" si="0"/>
        <v>47</v>
      </c>
      <c r="J12">
        <f t="shared" si="1"/>
        <v>35</v>
      </c>
      <c r="L12" s="34">
        <f t="shared" si="6"/>
        <v>250</v>
      </c>
      <c r="M12" s="31">
        <f t="shared" si="7"/>
        <v>7.0000000000000089</v>
      </c>
      <c r="O12" s="34">
        <f t="shared" si="8"/>
        <v>35.714285714285666</v>
      </c>
      <c r="P12" s="32">
        <f>INT(O12/m_jom)</f>
        <v>1</v>
      </c>
      <c r="Q12" s="32">
        <f>IF(P12=0,INT(O12),INT(O12-P12*m_jom))</f>
        <v>14</v>
      </c>
      <c r="R12" s="32">
        <f>IF(O12=Q12,0,MOD($O12-$P12*m_jom,1))*M12</f>
        <v>4.9999999999996652</v>
      </c>
    </row>
    <row r="13" spans="1:22" x14ac:dyDescent="0.25">
      <c r="A13" s="20">
        <v>43105</v>
      </c>
      <c r="B13" s="20">
        <v>43133</v>
      </c>
      <c r="C13" s="15">
        <v>2.9166666666666665</v>
      </c>
      <c r="D13" s="10">
        <v>0.29166666666666702</v>
      </c>
      <c r="E13" s="25">
        <f t="shared" si="5"/>
        <v>9.9999999999999876</v>
      </c>
      <c r="F13" s="5"/>
      <c r="I13">
        <f t="shared" si="0"/>
        <v>29</v>
      </c>
      <c r="J13">
        <f t="shared" si="1"/>
        <v>21</v>
      </c>
      <c r="L13" s="34">
        <f t="shared" ref="L13:L24" si="9">C13*24</f>
        <v>70</v>
      </c>
      <c r="M13" s="31">
        <f t="shared" ref="M13:M24" si="10">D17*24</f>
        <v>7.0000000000000089</v>
      </c>
      <c r="O13" s="34">
        <f t="shared" ref="O13:O24" si="11">L13/M13</f>
        <v>9.9999999999999876</v>
      </c>
      <c r="P13" s="32">
        <f>INT(O13/m_jom)</f>
        <v>0</v>
      </c>
      <c r="Q13" s="32">
        <f>IF(P13=0,INT(O13),INT(O13-P13*m_jom))</f>
        <v>9</v>
      </c>
      <c r="R13" s="32">
        <f>IF(O13=Q13,0,MOD($O13-$P13*m_jom,1))*M13</f>
        <v>6.9999999999999218</v>
      </c>
    </row>
    <row r="14" spans="1:22" x14ac:dyDescent="0.25">
      <c r="A14" s="20">
        <v>43082</v>
      </c>
      <c r="B14" s="20">
        <v>43081</v>
      </c>
      <c r="C14" s="15">
        <v>0.95833333333333337</v>
      </c>
      <c r="D14" s="10">
        <v>0.29166666666666702</v>
      </c>
      <c r="E14" s="25">
        <f t="shared" si="5"/>
        <v>3.285714285714282</v>
      </c>
      <c r="F14" s="5"/>
      <c r="I14">
        <f t="shared" si="0"/>
        <v>-2</v>
      </c>
      <c r="J14">
        <f t="shared" si="1"/>
        <v>-2</v>
      </c>
      <c r="L14" s="34">
        <f t="shared" si="9"/>
        <v>23</v>
      </c>
      <c r="M14" s="31">
        <f t="shared" si="10"/>
        <v>7.0000000000000089</v>
      </c>
      <c r="O14" s="34">
        <f t="shared" si="11"/>
        <v>3.2857142857142816</v>
      </c>
      <c r="P14" s="32">
        <f>INT(O14/m_jom)</f>
        <v>0</v>
      </c>
      <c r="Q14" s="32">
        <f>IF(P14=0,INT(O14),INT(O14-P14*m_jom))</f>
        <v>3</v>
      </c>
      <c r="R14" s="32">
        <f>IF(O14=Q14,0,MOD($O14-$P14*m_jom,1))*M14</f>
        <v>1.9999999999999736</v>
      </c>
    </row>
    <row r="15" spans="1:22" x14ac:dyDescent="0.25">
      <c r="A15" s="21">
        <v>41586</v>
      </c>
      <c r="B15" s="21">
        <v>43081</v>
      </c>
      <c r="C15" s="16"/>
      <c r="D15" s="10">
        <v>0.29166666666666702</v>
      </c>
      <c r="E15" s="28">
        <f t="shared" si="5"/>
        <v>0</v>
      </c>
      <c r="F15" s="9"/>
      <c r="I15">
        <f t="shared" si="0"/>
        <v>1496</v>
      </c>
      <c r="J15">
        <f t="shared" si="1"/>
        <v>1068</v>
      </c>
      <c r="L15" s="34">
        <f t="shared" si="9"/>
        <v>0</v>
      </c>
      <c r="M15" s="31">
        <f t="shared" si="10"/>
        <v>7.0000000000000089</v>
      </c>
      <c r="O15" s="34">
        <f t="shared" si="11"/>
        <v>0</v>
      </c>
      <c r="P15" s="32">
        <f>INT(O15/m_jom)</f>
        <v>0</v>
      </c>
      <c r="Q15" s="32">
        <f>IF(P15=0,INT(O15),INT(O15-P15*m_jom))</f>
        <v>0</v>
      </c>
      <c r="R15" s="32">
        <f>IF(O15=Q15,0,MOD($O15-$P15*m_jom,1))*M15</f>
        <v>0</v>
      </c>
    </row>
    <row r="16" spans="1:22" x14ac:dyDescent="0.25">
      <c r="A16" s="20">
        <v>41582</v>
      </c>
      <c r="B16" s="20">
        <v>41586</v>
      </c>
      <c r="C16" s="15">
        <v>1.625</v>
      </c>
      <c r="D16" s="10">
        <v>0.29166666666666702</v>
      </c>
      <c r="E16" s="25">
        <f t="shared" si="5"/>
        <v>5.571428571428565</v>
      </c>
      <c r="F16" s="5"/>
      <c r="I16">
        <f t="shared" si="0"/>
        <v>5</v>
      </c>
      <c r="J16">
        <f t="shared" si="1"/>
        <v>5</v>
      </c>
      <c r="L16" s="34">
        <f t="shared" si="9"/>
        <v>39</v>
      </c>
      <c r="M16" s="31">
        <f t="shared" si="10"/>
        <v>7.0000000000000089</v>
      </c>
      <c r="O16" s="34">
        <f t="shared" si="11"/>
        <v>5.5714285714285641</v>
      </c>
      <c r="P16" s="32">
        <f>INT(O16/m_jom)</f>
        <v>0</v>
      </c>
      <c r="Q16" s="32">
        <f>IF(P16=0,INT(O16),INT(O16-P16*m_jom))</f>
        <v>5</v>
      </c>
      <c r="R16" s="32">
        <f>IF(O16=Q16,0,MOD($O16-$P16*m_jom,1))*M16</f>
        <v>3.9999999999999534</v>
      </c>
    </row>
    <row r="17" spans="1:21" x14ac:dyDescent="0.25">
      <c r="A17" s="20">
        <v>41281</v>
      </c>
      <c r="B17" s="20">
        <v>41296</v>
      </c>
      <c r="C17" s="15">
        <v>4.708333333333333</v>
      </c>
      <c r="D17" s="10">
        <v>0.29166666666666702</v>
      </c>
      <c r="E17" s="25">
        <f t="shared" si="5"/>
        <v>16.142857142857121</v>
      </c>
      <c r="F17" s="5"/>
      <c r="I17">
        <f t="shared" si="0"/>
        <v>16</v>
      </c>
      <c r="J17">
        <f t="shared" si="1"/>
        <v>12</v>
      </c>
      <c r="L17" s="34">
        <f t="shared" si="9"/>
        <v>113</v>
      </c>
      <c r="M17" s="31">
        <f t="shared" si="10"/>
        <v>7.0000000000000089</v>
      </c>
      <c r="O17" s="34">
        <f t="shared" si="11"/>
        <v>16.142857142857121</v>
      </c>
      <c r="P17" s="32">
        <f>INT(O17/m_jom)</f>
        <v>0</v>
      </c>
      <c r="Q17" s="32">
        <f>IF(P17=0,INT(O17),INT(O17-P17*m_jom))</f>
        <v>16</v>
      </c>
      <c r="R17" s="32">
        <f>IF(O17=Q17,0,MOD($O17-$P17*m_jom,1))*M17</f>
        <v>0.99999999999984845</v>
      </c>
    </row>
    <row r="18" spans="1:21" x14ac:dyDescent="0.25">
      <c r="A18" s="22">
        <v>41023</v>
      </c>
      <c r="B18" s="22">
        <v>41145</v>
      </c>
      <c r="C18" s="17">
        <v>24.125</v>
      </c>
      <c r="D18" s="10">
        <v>0.29166666666666702</v>
      </c>
      <c r="E18" s="27">
        <f t="shared" si="5"/>
        <v>82.714285714285609</v>
      </c>
      <c r="F18" s="7"/>
      <c r="I18">
        <f t="shared" si="0"/>
        <v>123</v>
      </c>
      <c r="J18">
        <f t="shared" si="1"/>
        <v>89</v>
      </c>
      <c r="L18" s="34">
        <f t="shared" si="9"/>
        <v>579</v>
      </c>
      <c r="M18" s="31">
        <f t="shared" si="10"/>
        <v>7.0000000000000089</v>
      </c>
      <c r="O18" s="34">
        <f t="shared" si="11"/>
        <v>82.714285714285609</v>
      </c>
      <c r="P18" s="32">
        <f>INT(O18/m_jom)</f>
        <v>3</v>
      </c>
      <c r="Q18" s="32">
        <f>IF(P18=0,INT(O18),INT(O18-P18*m_jom))</f>
        <v>19</v>
      </c>
      <c r="R18" s="32">
        <f>IF(O18=Q18,0,MOD($O18-$P18*m_jom,1))*M18</f>
        <v>4.9999999999992673</v>
      </c>
      <c r="U18" s="30"/>
    </row>
    <row r="19" spans="1:21" x14ac:dyDescent="0.25">
      <c r="A19" s="21">
        <v>40799</v>
      </c>
      <c r="B19" s="21">
        <v>41012</v>
      </c>
      <c r="C19" s="16">
        <v>39.916666666666664</v>
      </c>
      <c r="D19" s="10">
        <v>0.29166666666666702</v>
      </c>
      <c r="E19" s="28">
        <f t="shared" si="5"/>
        <v>136.85714285714269</v>
      </c>
      <c r="F19" s="9">
        <v>7</v>
      </c>
      <c r="I19">
        <f t="shared" si="0"/>
        <v>214</v>
      </c>
      <c r="J19">
        <f t="shared" si="1"/>
        <v>154</v>
      </c>
      <c r="L19" s="34">
        <f t="shared" si="9"/>
        <v>958</v>
      </c>
      <c r="M19" s="31">
        <f t="shared" si="10"/>
        <v>7.0000000000000089</v>
      </c>
      <c r="O19" s="34">
        <f t="shared" si="11"/>
        <v>136.85714285714269</v>
      </c>
      <c r="P19" s="32">
        <f>INT(O19/m_jom)</f>
        <v>6</v>
      </c>
      <c r="Q19" s="32">
        <f>IF(P19=0,INT(O19),INT(O19-P19*m_jom))</f>
        <v>10</v>
      </c>
      <c r="R19" s="32">
        <f>IF(O19=Q19,0,MOD($O19-$P19*m_jom,1))*M19</f>
        <v>5.9999999999988427</v>
      </c>
    </row>
    <row r="20" spans="1:21" x14ac:dyDescent="0.25">
      <c r="A20" s="22">
        <v>40514</v>
      </c>
      <c r="B20" s="22">
        <v>40724</v>
      </c>
      <c r="C20" s="17">
        <v>44.875</v>
      </c>
      <c r="D20" s="10">
        <v>0.29166666666666702</v>
      </c>
      <c r="E20" s="27">
        <f t="shared" si="5"/>
        <v>153.85714285714266</v>
      </c>
      <c r="F20" s="7">
        <v>8</v>
      </c>
      <c r="I20">
        <f t="shared" si="0"/>
        <v>211</v>
      </c>
      <c r="J20">
        <f t="shared" si="1"/>
        <v>151</v>
      </c>
      <c r="L20" s="34">
        <f t="shared" si="9"/>
        <v>1077</v>
      </c>
      <c r="M20" s="31">
        <f t="shared" si="10"/>
        <v>7.0000000000000089</v>
      </c>
      <c r="O20" s="34">
        <f t="shared" si="11"/>
        <v>153.85714285714266</v>
      </c>
      <c r="P20" s="32">
        <f>INT(O20/m_jom)</f>
        <v>7</v>
      </c>
      <c r="Q20" s="32">
        <f>IF(P20=0,INT(O20),INT(O20-P20*m_jom))</f>
        <v>6</v>
      </c>
      <c r="R20" s="32">
        <f>IF(O20=Q20,0,MOD($O20-$P20*m_jom,1))*M20</f>
        <v>5.9999999999986438</v>
      </c>
    </row>
    <row r="21" spans="1:21" x14ac:dyDescent="0.25">
      <c r="A21" s="20">
        <v>40455</v>
      </c>
      <c r="B21" s="20">
        <v>40457</v>
      </c>
      <c r="C21" s="15">
        <v>0.75</v>
      </c>
      <c r="D21" s="10">
        <v>0.29166666666666702</v>
      </c>
      <c r="E21" s="25">
        <f t="shared" si="5"/>
        <v>2.5714285714285685</v>
      </c>
      <c r="F21" s="5"/>
      <c r="I21">
        <f t="shared" si="0"/>
        <v>3</v>
      </c>
      <c r="J21">
        <f t="shared" si="1"/>
        <v>3</v>
      </c>
      <c r="L21" s="34">
        <f t="shared" si="9"/>
        <v>18</v>
      </c>
      <c r="M21" s="31">
        <f t="shared" si="10"/>
        <v>7.0000000000000089</v>
      </c>
      <c r="O21" s="34">
        <f t="shared" si="11"/>
        <v>2.5714285714285681</v>
      </c>
      <c r="P21" s="32">
        <f>INT(O21/m_jom)</f>
        <v>0</v>
      </c>
      <c r="Q21" s="32">
        <f>IF(P21=0,INT(O21),INT(O21-P21*m_jom))</f>
        <v>2</v>
      </c>
      <c r="R21" s="32">
        <f>IF(O21=Q21,0,MOD($O21-$P21*m_jom,1))*M21</f>
        <v>3.9999999999999813</v>
      </c>
    </row>
    <row r="22" spans="1:21" x14ac:dyDescent="0.25">
      <c r="A22" s="21">
        <v>40182</v>
      </c>
      <c r="B22" s="21">
        <v>40464</v>
      </c>
      <c r="C22" s="16">
        <v>38.666666666666664</v>
      </c>
      <c r="D22" s="10">
        <v>0.29166666666666702</v>
      </c>
      <c r="E22" s="28">
        <f t="shared" si="5"/>
        <v>132.57142857142841</v>
      </c>
      <c r="F22" s="9">
        <v>6</v>
      </c>
      <c r="I22">
        <f t="shared" si="0"/>
        <v>283</v>
      </c>
      <c r="J22">
        <f t="shared" si="1"/>
        <v>203</v>
      </c>
      <c r="L22" s="34">
        <f t="shared" si="9"/>
        <v>928</v>
      </c>
      <c r="M22" s="31">
        <f t="shared" si="10"/>
        <v>7.0000000000000089</v>
      </c>
      <c r="O22" s="34">
        <f t="shared" si="11"/>
        <v>132.57142857142841</v>
      </c>
      <c r="P22" s="32">
        <f>INT(O22/m_jom)</f>
        <v>6</v>
      </c>
      <c r="Q22" s="32">
        <f>IF(P22=0,INT(O22),INT(O22-P22*m_jom))</f>
        <v>6</v>
      </c>
      <c r="R22" s="32">
        <f>IF(O22=Q22,0,MOD($O22-$P22*m_jom,1))*M22</f>
        <v>3.9999999999988964</v>
      </c>
    </row>
    <row r="23" spans="1:21" x14ac:dyDescent="0.25">
      <c r="A23" s="22">
        <v>39822</v>
      </c>
      <c r="B23" s="22">
        <v>39856</v>
      </c>
      <c r="C23" s="17">
        <v>7.75</v>
      </c>
      <c r="D23" s="10">
        <v>0.29166666666666702</v>
      </c>
      <c r="E23" s="27">
        <f t="shared" si="5"/>
        <v>26.571428571428541</v>
      </c>
      <c r="F23" s="7">
        <v>2</v>
      </c>
      <c r="I23">
        <f t="shared" si="0"/>
        <v>35</v>
      </c>
      <c r="J23">
        <f t="shared" si="1"/>
        <v>25</v>
      </c>
      <c r="L23" s="34">
        <f t="shared" si="9"/>
        <v>186</v>
      </c>
      <c r="M23" s="31">
        <f t="shared" si="10"/>
        <v>7.0000000000000089</v>
      </c>
      <c r="O23" s="34">
        <f t="shared" si="11"/>
        <v>26.571428571428537</v>
      </c>
      <c r="P23" s="32">
        <f>INT(O23/m_jom)</f>
        <v>1</v>
      </c>
      <c r="Q23" s="32">
        <f>IF(P23=0,INT(O23),INT(O23-P23*m_jom))</f>
        <v>5</v>
      </c>
      <c r="R23" s="32">
        <f>IF(O23=Q23,0,MOD($O23-$P23*m_jom,1))*M23</f>
        <v>3.9999999999997669</v>
      </c>
    </row>
    <row r="24" spans="1:21" x14ac:dyDescent="0.25">
      <c r="A24" s="22">
        <v>39559</v>
      </c>
      <c r="B24" s="22">
        <v>39689</v>
      </c>
      <c r="C24" s="17">
        <v>12.25</v>
      </c>
      <c r="D24" s="10">
        <v>0.29166666666666702</v>
      </c>
      <c r="E24" s="27">
        <f t="shared" si="5"/>
        <v>41.99999999999995</v>
      </c>
      <c r="F24" s="7"/>
      <c r="I24">
        <f t="shared" si="0"/>
        <v>131</v>
      </c>
      <c r="J24">
        <f t="shared" si="1"/>
        <v>95</v>
      </c>
      <c r="L24" s="34">
        <f t="shared" si="9"/>
        <v>294</v>
      </c>
      <c r="M24" s="31">
        <f t="shared" si="10"/>
        <v>7.0000000000000089</v>
      </c>
      <c r="O24" s="34">
        <f t="shared" si="11"/>
        <v>41.99999999999995</v>
      </c>
      <c r="P24" s="32">
        <f>INT(O24/m_jom)</f>
        <v>2</v>
      </c>
      <c r="Q24" s="32">
        <f>IF(P24=0,INT(O24),INT(O24-P24*m_jom))</f>
        <v>-1</v>
      </c>
      <c r="R24" s="32">
        <f>IF(O24=Q24,0,MOD($O24-$P24*m_jom,1))*M24</f>
        <v>6.9999999999996607</v>
      </c>
    </row>
    <row r="25" spans="1:21" x14ac:dyDescent="0.25">
      <c r="A25" s="20">
        <v>39468</v>
      </c>
      <c r="B25" s="20">
        <v>39486</v>
      </c>
      <c r="C25" s="15">
        <v>4.875</v>
      </c>
      <c r="D25" s="10">
        <v>0.29166666666666702</v>
      </c>
      <c r="E25" s="25">
        <f t="shared" si="5"/>
        <v>16.714285714285694</v>
      </c>
      <c r="F25" s="5"/>
      <c r="I25">
        <f t="shared" si="0"/>
        <v>19</v>
      </c>
      <c r="J25">
        <f t="shared" si="1"/>
        <v>15</v>
      </c>
      <c r="L25" s="34">
        <f t="shared" ref="L25:L88" si="12">C25*24</f>
        <v>117</v>
      </c>
      <c r="M25" s="31">
        <f t="shared" ref="M25:M88" si="13">D29*24</f>
        <v>7.0000000000000089</v>
      </c>
      <c r="O25" s="34">
        <f t="shared" ref="O25:O88" si="14">L25/M25</f>
        <v>16.714285714285694</v>
      </c>
      <c r="P25" s="32">
        <f>INT(O25/m_jom)</f>
        <v>0</v>
      </c>
      <c r="Q25" s="32">
        <f>IF(P25=0,INT(O25),INT(O25-P25*m_jom))</f>
        <v>16</v>
      </c>
      <c r="R25" s="32">
        <f>IF(O25=Q25,0,MOD($O25-$P25*m_jom,1))*M25</f>
        <v>4.9999999999998641</v>
      </c>
    </row>
    <row r="26" spans="1:21" x14ac:dyDescent="0.25">
      <c r="A26" s="22">
        <v>39398</v>
      </c>
      <c r="B26" s="22">
        <v>39465</v>
      </c>
      <c r="C26" s="17">
        <v>14.833333333333334</v>
      </c>
      <c r="D26" s="10">
        <v>0.29166666666666702</v>
      </c>
      <c r="E26" s="27">
        <f t="shared" si="5"/>
        <v>50.857142857142797</v>
      </c>
      <c r="F26" s="7">
        <v>2</v>
      </c>
      <c r="I26">
        <f t="shared" si="0"/>
        <v>68</v>
      </c>
      <c r="J26">
        <f t="shared" si="1"/>
        <v>50</v>
      </c>
      <c r="L26" s="34">
        <f t="shared" si="12"/>
        <v>356</v>
      </c>
      <c r="M26" s="31">
        <f t="shared" si="13"/>
        <v>7.0000000000000089</v>
      </c>
      <c r="O26" s="34">
        <f t="shared" si="14"/>
        <v>50.85714285714279</v>
      </c>
      <c r="P26" s="32">
        <f>INT(O26/m_jom)</f>
        <v>2</v>
      </c>
      <c r="Q26" s="32">
        <f>IF(P26=0,INT(O26),INT(O26-P26*m_jom))</f>
        <v>8</v>
      </c>
      <c r="R26" s="32">
        <f>IF(O26=Q26,0,MOD($O26-$P26*m_jom,1))*M26</f>
        <v>5.999999999999539</v>
      </c>
    </row>
    <row r="27" spans="1:21" x14ac:dyDescent="0.25">
      <c r="A27" s="20">
        <v>39258</v>
      </c>
      <c r="B27" s="20">
        <v>39318</v>
      </c>
      <c r="C27" s="15">
        <v>7.833333333333333</v>
      </c>
      <c r="D27" s="10">
        <v>0.29166666666666702</v>
      </c>
      <c r="E27" s="25">
        <f t="shared" si="5"/>
        <v>26.857142857142822</v>
      </c>
      <c r="F27" s="5"/>
      <c r="I27">
        <f t="shared" si="0"/>
        <v>61</v>
      </c>
      <c r="J27">
        <f t="shared" si="1"/>
        <v>45</v>
      </c>
      <c r="L27" s="34">
        <f t="shared" si="12"/>
        <v>188</v>
      </c>
      <c r="M27" s="31">
        <f t="shared" si="13"/>
        <v>7.0000000000000089</v>
      </c>
      <c r="O27" s="34">
        <f t="shared" si="14"/>
        <v>26.857142857142822</v>
      </c>
      <c r="P27" s="32">
        <f>INT(O27/m_jom)</f>
        <v>1</v>
      </c>
      <c r="Q27" s="32">
        <f>IF(P27=0,INT(O27),INT(O27-P27*m_jom))</f>
        <v>5</v>
      </c>
      <c r="R27" s="32">
        <f>IF(O27=Q27,0,MOD($O27-$P27*m_jom,1))*M27</f>
        <v>5.9999999999997629</v>
      </c>
    </row>
    <row r="28" spans="1:21" x14ac:dyDescent="0.25">
      <c r="A28" s="19">
        <v>39153</v>
      </c>
      <c r="B28" s="19">
        <v>39171</v>
      </c>
      <c r="C28" s="13">
        <v>3.5</v>
      </c>
      <c r="D28" s="10">
        <v>0.29166666666666702</v>
      </c>
      <c r="E28" s="24">
        <f t="shared" si="5"/>
        <v>11.999999999999986</v>
      </c>
      <c r="F28" s="6"/>
      <c r="I28">
        <f t="shared" si="0"/>
        <v>19</v>
      </c>
      <c r="J28">
        <f t="shared" si="1"/>
        <v>15</v>
      </c>
      <c r="L28" s="34">
        <f t="shared" si="12"/>
        <v>84</v>
      </c>
      <c r="M28" s="31">
        <f t="shared" si="13"/>
        <v>7.0000000000000089</v>
      </c>
      <c r="O28" s="34">
        <f t="shared" si="14"/>
        <v>11.999999999999984</v>
      </c>
      <c r="P28" s="32">
        <f>INT(O28/m_jom)</f>
        <v>0</v>
      </c>
      <c r="Q28" s="32">
        <f>IF(P28=0,INT(O28),INT(O28-P28*m_jom))</f>
        <v>12</v>
      </c>
      <c r="R28" s="32">
        <f>IF(O28=Q28,0,MOD($O28-$P28*m_jom,1))*M28</f>
        <v>0</v>
      </c>
    </row>
    <row r="29" spans="1:21" x14ac:dyDescent="0.25">
      <c r="A29" s="20">
        <v>38961</v>
      </c>
      <c r="B29" s="20">
        <v>39079</v>
      </c>
      <c r="C29" s="15">
        <v>28.166666666666668</v>
      </c>
      <c r="D29" s="10">
        <v>0.29166666666666702</v>
      </c>
      <c r="E29" s="25">
        <f t="shared" si="5"/>
        <v>96.571428571428456</v>
      </c>
      <c r="F29" s="5">
        <v>4</v>
      </c>
      <c r="I29">
        <f t="shared" si="0"/>
        <v>119</v>
      </c>
      <c r="J29">
        <f t="shared" si="1"/>
        <v>85</v>
      </c>
      <c r="L29" s="34">
        <f t="shared" si="12"/>
        <v>676</v>
      </c>
      <c r="M29" s="31">
        <f t="shared" si="13"/>
        <v>7.0000000000000089</v>
      </c>
      <c r="O29" s="34">
        <f t="shared" si="14"/>
        <v>96.571428571428456</v>
      </c>
      <c r="P29" s="32">
        <f>INT(O29/m_jom)</f>
        <v>4</v>
      </c>
      <c r="Q29" s="32">
        <f>IF(P29=0,INT(O29),INT(O29-P29*m_jom))</f>
        <v>12</v>
      </c>
      <c r="R29" s="32">
        <f>IF(O29=Q29,0,MOD($O29-$P29*m_jom,1))*M29</f>
        <v>3.9999999999991949</v>
      </c>
    </row>
    <row r="30" spans="1:21" x14ac:dyDescent="0.25">
      <c r="A30" s="22">
        <v>38848</v>
      </c>
      <c r="B30" s="22">
        <v>38898</v>
      </c>
      <c r="C30" s="17">
        <v>10.458333333333334</v>
      </c>
      <c r="D30" s="10">
        <v>0.29166666666666702</v>
      </c>
      <c r="E30" s="27">
        <f t="shared" si="5"/>
        <v>35.857142857142819</v>
      </c>
      <c r="F30" s="7">
        <v>1.5</v>
      </c>
      <c r="I30">
        <f t="shared" si="0"/>
        <v>51</v>
      </c>
      <c r="J30">
        <f t="shared" si="1"/>
        <v>37</v>
      </c>
      <c r="L30" s="34">
        <f t="shared" si="12"/>
        <v>251</v>
      </c>
      <c r="M30" s="31">
        <f t="shared" si="13"/>
        <v>7.0000000000000089</v>
      </c>
      <c r="O30" s="34">
        <f t="shared" si="14"/>
        <v>35.857142857142811</v>
      </c>
      <c r="P30" s="32">
        <f>INT(O30/m_jom)</f>
        <v>1</v>
      </c>
      <c r="Q30" s="32">
        <f>IF(P30=0,INT(O30),INT(O30-P30*m_jom))</f>
        <v>14</v>
      </c>
      <c r="R30" s="32">
        <f>IF(O30=Q30,0,MOD($O30-$P30*m_jom,1))*M30</f>
        <v>5.9999999999996882</v>
      </c>
    </row>
    <row r="31" spans="1:21" x14ac:dyDescent="0.25">
      <c r="A31" s="20">
        <v>38749</v>
      </c>
      <c r="B31" s="20">
        <v>38776</v>
      </c>
      <c r="C31" s="15">
        <v>6.625</v>
      </c>
      <c r="D31" s="10">
        <v>0.29166666666666702</v>
      </c>
      <c r="E31" s="25">
        <f t="shared" si="5"/>
        <v>22.714285714285687</v>
      </c>
      <c r="F31" s="5">
        <v>1</v>
      </c>
      <c r="I31">
        <f t="shared" si="0"/>
        <v>28</v>
      </c>
      <c r="J31">
        <f t="shared" si="1"/>
        <v>20</v>
      </c>
      <c r="L31" s="34">
        <f t="shared" si="12"/>
        <v>159</v>
      </c>
      <c r="M31" s="31">
        <f t="shared" si="13"/>
        <v>7.0000000000000089</v>
      </c>
      <c r="O31" s="34">
        <f t="shared" si="14"/>
        <v>22.714285714285687</v>
      </c>
      <c r="P31" s="32">
        <f>INT(O31/m_jom)</f>
        <v>1</v>
      </c>
      <c r="Q31" s="32">
        <f>IF(P31=0,INT(O31),INT(O31-P31*m_jom))</f>
        <v>1</v>
      </c>
      <c r="R31" s="32">
        <f>IF(O31=Q31,0,MOD($O31-$P31*m_jom,1))*M31</f>
        <v>4.9999999999998144</v>
      </c>
    </row>
    <row r="32" spans="1:21" x14ac:dyDescent="0.25">
      <c r="A32" s="20">
        <v>38677</v>
      </c>
      <c r="B32" s="20">
        <v>38707</v>
      </c>
      <c r="C32" s="15">
        <v>6.583333333333333</v>
      </c>
      <c r="D32" s="10">
        <v>0.29166666666666702</v>
      </c>
      <c r="E32" s="25">
        <f t="shared" si="5"/>
        <v>22.571428571428545</v>
      </c>
      <c r="F32" s="5">
        <v>1</v>
      </c>
      <c r="I32">
        <f t="shared" si="0"/>
        <v>31</v>
      </c>
      <c r="J32">
        <f t="shared" si="1"/>
        <v>23</v>
      </c>
      <c r="L32" s="34">
        <f t="shared" si="12"/>
        <v>158</v>
      </c>
      <c r="M32" s="31">
        <f t="shared" si="13"/>
        <v>7.0000000000000089</v>
      </c>
      <c r="O32" s="34">
        <f t="shared" si="14"/>
        <v>22.571428571428545</v>
      </c>
      <c r="P32" s="32">
        <f>INT(O32/m_jom)</f>
        <v>1</v>
      </c>
      <c r="Q32" s="32">
        <f>IF(P32=0,INT(O32),INT(O32-P32*m_jom))</f>
        <v>1</v>
      </c>
      <c r="R32" s="32">
        <f>IF(O32=Q32,0,MOD($O32-$P32*m_jom,1))*M32</f>
        <v>3.9999999999998166</v>
      </c>
    </row>
    <row r="33" spans="1:18" x14ac:dyDescent="0.25">
      <c r="A33" s="20">
        <v>38595</v>
      </c>
      <c r="B33" s="20">
        <v>38616</v>
      </c>
      <c r="C33" s="15">
        <v>10.75</v>
      </c>
      <c r="D33" s="10">
        <v>0.29166666666666702</v>
      </c>
      <c r="E33" s="25">
        <f t="shared" si="5"/>
        <v>36.857142857142811</v>
      </c>
      <c r="F33" s="5"/>
      <c r="I33">
        <f t="shared" si="0"/>
        <v>22</v>
      </c>
      <c r="J33">
        <f t="shared" si="1"/>
        <v>16</v>
      </c>
      <c r="L33" s="34">
        <f t="shared" si="12"/>
        <v>258</v>
      </c>
      <c r="M33" s="31">
        <f t="shared" si="13"/>
        <v>7.0000000000000089</v>
      </c>
      <c r="O33" s="34">
        <f t="shared" si="14"/>
        <v>36.857142857142811</v>
      </c>
      <c r="P33" s="32">
        <f>INT(O33/m_jom)</f>
        <v>1</v>
      </c>
      <c r="Q33" s="32">
        <f>IF(P33=0,INT(O33),INT(O33-P33*m_jom))</f>
        <v>15</v>
      </c>
      <c r="R33" s="32">
        <f>IF(O33=Q33,0,MOD($O33-$P33*m_jom,1))*M33</f>
        <v>5.9999999999996882</v>
      </c>
    </row>
    <row r="34" spans="1:18" x14ac:dyDescent="0.25">
      <c r="A34" s="20">
        <v>38425</v>
      </c>
      <c r="B34" s="20">
        <v>38559</v>
      </c>
      <c r="C34" s="15">
        <v>25.291666666666668</v>
      </c>
      <c r="D34" s="10">
        <v>0.29166666666666702</v>
      </c>
      <c r="E34" s="25">
        <f t="shared" si="5"/>
        <v>86.714285714285609</v>
      </c>
      <c r="F34" s="5">
        <v>4</v>
      </c>
      <c r="I34">
        <f t="shared" si="0"/>
        <v>135</v>
      </c>
      <c r="J34">
        <f t="shared" si="1"/>
        <v>97</v>
      </c>
      <c r="L34" s="34">
        <f t="shared" si="12"/>
        <v>607</v>
      </c>
      <c r="M34" s="31">
        <f t="shared" si="13"/>
        <v>7.0000000000000089</v>
      </c>
      <c r="O34" s="34">
        <f t="shared" si="14"/>
        <v>86.714285714285609</v>
      </c>
      <c r="P34" s="32">
        <f>INT(O34/m_jom)</f>
        <v>4</v>
      </c>
      <c r="Q34" s="32">
        <f>IF(P34=0,INT(O34),INT(O34-P34*m_jom))</f>
        <v>2</v>
      </c>
      <c r="R34" s="32">
        <f>IF(O34=Q34,0,MOD($O34-$P34*m_jom,1))*M34</f>
        <v>4.9999999999992673</v>
      </c>
    </row>
    <row r="35" spans="1:18" x14ac:dyDescent="0.25">
      <c r="A35" s="19">
        <v>38371</v>
      </c>
      <c r="B35" s="19">
        <v>38373</v>
      </c>
      <c r="C35" s="13">
        <v>0.45833333333333331</v>
      </c>
      <c r="D35" s="10">
        <v>0.29166666666666702</v>
      </c>
      <c r="E35" s="24">
        <f t="shared" ref="E35:E66" si="15">SUM(C35/D35)</f>
        <v>1.5714285714285694</v>
      </c>
      <c r="F35" s="6"/>
      <c r="I35">
        <f t="shared" si="0"/>
        <v>3</v>
      </c>
      <c r="J35">
        <f t="shared" si="1"/>
        <v>3</v>
      </c>
      <c r="L35" s="34">
        <f t="shared" si="12"/>
        <v>11</v>
      </c>
      <c r="M35" s="31">
        <f t="shared" si="13"/>
        <v>7.0000000000000089</v>
      </c>
      <c r="O35" s="34">
        <f t="shared" si="14"/>
        <v>1.5714285714285694</v>
      </c>
      <c r="P35" s="32">
        <f>INT(O35/m_jom)</f>
        <v>0</v>
      </c>
      <c r="Q35" s="32">
        <f>IF(P35=0,INT(O35),INT(O35-P35*m_jom))</f>
        <v>1</v>
      </c>
      <c r="R35" s="32">
        <f>IF(O35=Q35,0,MOD($O35-$P35*m_jom,1))*M35</f>
        <v>3.9999999999999907</v>
      </c>
    </row>
    <row r="36" spans="1:18" x14ac:dyDescent="0.25">
      <c r="A36" s="19">
        <v>38384</v>
      </c>
      <c r="B36" s="19">
        <v>38384</v>
      </c>
      <c r="C36" s="13">
        <v>0.41666666666666669</v>
      </c>
      <c r="D36" s="10">
        <v>0.29166666666666702</v>
      </c>
      <c r="E36" s="24">
        <f t="shared" si="15"/>
        <v>1.4285714285714268</v>
      </c>
      <c r="F36" s="6"/>
      <c r="I36">
        <f t="shared" si="0"/>
        <v>1</v>
      </c>
      <c r="J36">
        <f t="shared" si="1"/>
        <v>1</v>
      </c>
      <c r="L36" s="34">
        <f t="shared" si="12"/>
        <v>10</v>
      </c>
      <c r="M36" s="31">
        <f t="shared" si="13"/>
        <v>7.0000000000000089</v>
      </c>
      <c r="O36" s="34">
        <f t="shared" si="14"/>
        <v>1.4285714285714268</v>
      </c>
      <c r="P36" s="32">
        <f>INT(O36/m_jom)</f>
        <v>0</v>
      </c>
      <c r="Q36" s="32">
        <f>IF(P36=0,INT(O36),INT(O36-P36*m_jom))</f>
        <v>1</v>
      </c>
      <c r="R36" s="32">
        <f>IF(O36=Q36,0,MOD($O36-$P36*m_jom,1))*M36</f>
        <v>2.9999999999999916</v>
      </c>
    </row>
    <row r="37" spans="1:18" x14ac:dyDescent="0.25">
      <c r="A37" s="19">
        <v>38399</v>
      </c>
      <c r="B37" s="19">
        <v>38400</v>
      </c>
      <c r="C37" s="13">
        <v>0.41666666666666669</v>
      </c>
      <c r="D37" s="10">
        <v>0.29166666666666702</v>
      </c>
      <c r="E37" s="24">
        <f t="shared" si="15"/>
        <v>1.4285714285714268</v>
      </c>
      <c r="F37" s="6"/>
      <c r="I37">
        <f t="shared" si="0"/>
        <v>2</v>
      </c>
      <c r="J37">
        <f t="shared" si="1"/>
        <v>2</v>
      </c>
      <c r="L37" s="34">
        <f t="shared" si="12"/>
        <v>10</v>
      </c>
      <c r="M37" s="31">
        <f t="shared" si="13"/>
        <v>7.0000000000000089</v>
      </c>
      <c r="O37" s="34">
        <f t="shared" si="14"/>
        <v>1.4285714285714268</v>
      </c>
      <c r="P37" s="32">
        <f>INT(O37/m_jom)</f>
        <v>0</v>
      </c>
      <c r="Q37" s="32">
        <f>IF(P37=0,INT(O37),INT(O37-P37*m_jom))</f>
        <v>1</v>
      </c>
      <c r="R37" s="32">
        <f>IF(O37=Q37,0,MOD($O37-$P37*m_jom,1))*M37</f>
        <v>2.9999999999999916</v>
      </c>
    </row>
    <row r="38" spans="1:18" x14ac:dyDescent="0.25">
      <c r="A38" s="22">
        <v>38232</v>
      </c>
      <c r="B38" s="22">
        <v>38318</v>
      </c>
      <c r="C38" s="17">
        <v>16.625</v>
      </c>
      <c r="D38" s="10">
        <v>0.29166666666666702</v>
      </c>
      <c r="E38" s="27">
        <f t="shared" si="15"/>
        <v>56.999999999999929</v>
      </c>
      <c r="F38" s="7">
        <v>3</v>
      </c>
      <c r="I38">
        <f t="shared" si="0"/>
        <v>87</v>
      </c>
      <c r="J38">
        <f t="shared" si="1"/>
        <v>62</v>
      </c>
      <c r="L38" s="34">
        <f t="shared" si="12"/>
        <v>399</v>
      </c>
      <c r="M38" s="31">
        <f t="shared" si="13"/>
        <v>7.0000000000000089</v>
      </c>
      <c r="O38" s="34">
        <f t="shared" si="14"/>
        <v>56.999999999999929</v>
      </c>
      <c r="P38" s="32">
        <f>INT(O38/m_jom)</f>
        <v>2</v>
      </c>
      <c r="Q38" s="32">
        <f>IF(P38=0,INT(O38),INT(O38-P38*m_jom))</f>
        <v>14</v>
      </c>
      <c r="R38" s="32">
        <f>IF(O38=Q38,0,MOD($O38-$P38*m_jom,1))*M38</f>
        <v>6.9999999999995115</v>
      </c>
    </row>
    <row r="39" spans="1:18" x14ac:dyDescent="0.25">
      <c r="A39" s="19">
        <v>38176</v>
      </c>
      <c r="B39" s="19">
        <v>38188</v>
      </c>
      <c r="C39" s="13">
        <v>2.375</v>
      </c>
      <c r="D39" s="10">
        <v>0.29166666666666702</v>
      </c>
      <c r="E39" s="24">
        <f t="shared" si="15"/>
        <v>8.1428571428571335</v>
      </c>
      <c r="F39" s="6"/>
      <c r="I39">
        <f t="shared" si="0"/>
        <v>13</v>
      </c>
      <c r="J39">
        <f t="shared" si="1"/>
        <v>9</v>
      </c>
      <c r="L39" s="34">
        <f t="shared" si="12"/>
        <v>57</v>
      </c>
      <c r="M39" s="31">
        <f t="shared" si="13"/>
        <v>7.0000000000000089</v>
      </c>
      <c r="O39" s="34">
        <f t="shared" si="14"/>
        <v>8.1428571428571317</v>
      </c>
      <c r="P39" s="32">
        <f>INT(O39/m_jom)</f>
        <v>0</v>
      </c>
      <c r="Q39" s="32">
        <f>IF(P39=0,INT(O39),INT(O39-P39*m_jom))</f>
        <v>8</v>
      </c>
      <c r="R39" s="32">
        <f>IF(O39=Q39,0,MOD($O39-$P39*m_jom,1))*M39</f>
        <v>0.99999999999992306</v>
      </c>
    </row>
    <row r="40" spans="1:18" x14ac:dyDescent="0.25">
      <c r="A40" s="19">
        <v>38134</v>
      </c>
      <c r="B40" s="19">
        <v>38135</v>
      </c>
      <c r="C40" s="13">
        <v>0.54166666666666663</v>
      </c>
      <c r="D40" s="10">
        <v>0.29166666666666702</v>
      </c>
      <c r="E40" s="24">
        <f t="shared" si="15"/>
        <v>1.8571428571428548</v>
      </c>
      <c r="F40" s="6"/>
      <c r="I40">
        <f t="shared" si="0"/>
        <v>2</v>
      </c>
      <c r="J40">
        <f t="shared" si="1"/>
        <v>2</v>
      </c>
      <c r="L40" s="34">
        <f t="shared" si="12"/>
        <v>13</v>
      </c>
      <c r="M40" s="31">
        <f t="shared" si="13"/>
        <v>7.0000000000000089</v>
      </c>
      <c r="O40" s="34">
        <f t="shared" si="14"/>
        <v>1.8571428571428548</v>
      </c>
      <c r="P40" s="32">
        <f>INT(O40/m_jom)</f>
        <v>0</v>
      </c>
      <c r="Q40" s="32">
        <f>IF(P40=0,INT(O40),INT(O40-P40*m_jom))</f>
        <v>1</v>
      </c>
      <c r="R40" s="32">
        <f>IF(O40=Q40,0,MOD($O40-$P40*m_jom,1))*M40</f>
        <v>5.9999999999999911</v>
      </c>
    </row>
    <row r="41" spans="1:18" x14ac:dyDescent="0.25">
      <c r="A41" s="23">
        <v>37916</v>
      </c>
      <c r="B41" s="23">
        <v>37949</v>
      </c>
      <c r="C41" s="18">
        <v>6.333333333333333</v>
      </c>
      <c r="D41" s="10">
        <v>0.29166666666666702</v>
      </c>
      <c r="E41" s="26">
        <f t="shared" si="15"/>
        <v>21.714285714285687</v>
      </c>
      <c r="F41" s="8">
        <v>1</v>
      </c>
      <c r="I41">
        <f t="shared" si="0"/>
        <v>34</v>
      </c>
      <c r="J41">
        <f t="shared" si="1"/>
        <v>24</v>
      </c>
      <c r="L41" s="34">
        <f t="shared" si="12"/>
        <v>152</v>
      </c>
      <c r="M41" s="31">
        <f t="shared" si="13"/>
        <v>7.0000000000000089</v>
      </c>
      <c r="O41" s="34">
        <f t="shared" si="14"/>
        <v>21.714285714285687</v>
      </c>
      <c r="P41" s="32">
        <f>INT(O41/m_jom)</f>
        <v>1</v>
      </c>
      <c r="Q41" s="32">
        <f>IF(P41=0,INT(O41),INT(O41-P41*m_jom))</f>
        <v>0</v>
      </c>
      <c r="R41" s="32">
        <f>IF(O41=Q41,0,MOD($O41-$P41*m_jom,1))*M41</f>
        <v>4.9999999999998144</v>
      </c>
    </row>
    <row r="42" spans="1:18" x14ac:dyDescent="0.25">
      <c r="A42" s="21">
        <v>37910</v>
      </c>
      <c r="B42" s="21">
        <v>38086</v>
      </c>
      <c r="C42" s="16">
        <v>10.458333333333334</v>
      </c>
      <c r="D42" s="10">
        <v>0.29166666666666702</v>
      </c>
      <c r="E42" s="28">
        <f t="shared" si="15"/>
        <v>35.857142857142819</v>
      </c>
      <c r="F42" s="9">
        <v>5</v>
      </c>
      <c r="I42">
        <f t="shared" si="0"/>
        <v>177</v>
      </c>
      <c r="J42">
        <f t="shared" si="1"/>
        <v>127</v>
      </c>
      <c r="L42" s="34">
        <f t="shared" si="12"/>
        <v>251</v>
      </c>
      <c r="M42" s="31">
        <f t="shared" si="13"/>
        <v>7.0000000000000089</v>
      </c>
      <c r="O42" s="34">
        <f t="shared" si="14"/>
        <v>35.857142857142811</v>
      </c>
      <c r="P42" s="32">
        <f>INT(O42/m_jom)</f>
        <v>1</v>
      </c>
      <c r="Q42" s="32">
        <f>IF(P42=0,INT(O42),INT(O42-P42*m_jom))</f>
        <v>14</v>
      </c>
      <c r="R42" s="32">
        <f>IF(O42=Q42,0,MOD($O42-$P42*m_jom,1))*M42</f>
        <v>5.9999999999996882</v>
      </c>
    </row>
    <row r="43" spans="1:18" x14ac:dyDescent="0.25">
      <c r="A43" s="22">
        <v>37635</v>
      </c>
      <c r="B43" s="22">
        <v>37680</v>
      </c>
      <c r="C43" s="17">
        <v>2</v>
      </c>
      <c r="D43" s="10">
        <v>0.29166666666666702</v>
      </c>
      <c r="E43" s="27">
        <f t="shared" si="15"/>
        <v>6.8571428571428488</v>
      </c>
      <c r="F43" s="7">
        <v>2</v>
      </c>
      <c r="I43">
        <f t="shared" si="0"/>
        <v>46</v>
      </c>
      <c r="J43">
        <f t="shared" si="1"/>
        <v>34</v>
      </c>
      <c r="L43" s="34">
        <f t="shared" si="12"/>
        <v>48</v>
      </c>
      <c r="M43" s="31">
        <f t="shared" si="13"/>
        <v>7.0000000000000089</v>
      </c>
      <c r="O43" s="34">
        <f t="shared" si="14"/>
        <v>6.8571428571428488</v>
      </c>
      <c r="P43" s="32">
        <f>INT(O43/m_jom)</f>
        <v>0</v>
      </c>
      <c r="Q43" s="32">
        <f>IF(P43=0,INT(O43),INT(O43-P43*m_jom))</f>
        <v>6</v>
      </c>
      <c r="R43" s="32">
        <f>IF(O43=Q43,0,MOD($O43-$P43*m_jom,1))*M43</f>
        <v>5.9999999999999494</v>
      </c>
    </row>
    <row r="44" spans="1:18" x14ac:dyDescent="0.25">
      <c r="A44" s="20">
        <v>37550</v>
      </c>
      <c r="B44" s="20">
        <v>37552</v>
      </c>
      <c r="C44" s="15">
        <v>0.91666666666666663</v>
      </c>
      <c r="D44" s="10">
        <v>0.29166666666666702</v>
      </c>
      <c r="E44" s="25">
        <f t="shared" si="15"/>
        <v>3.1428571428571388</v>
      </c>
      <c r="F44" s="5"/>
      <c r="I44">
        <f t="shared" si="0"/>
        <v>3</v>
      </c>
      <c r="J44">
        <f t="shared" si="1"/>
        <v>3</v>
      </c>
      <c r="L44" s="34">
        <f t="shared" si="12"/>
        <v>22</v>
      </c>
      <c r="M44" s="31">
        <f t="shared" si="13"/>
        <v>7.0000000000000089</v>
      </c>
      <c r="O44" s="34">
        <f t="shared" si="14"/>
        <v>3.1428571428571388</v>
      </c>
      <c r="P44" s="32">
        <f>INT(O44/m_jom)</f>
        <v>0</v>
      </c>
      <c r="Q44" s="32">
        <f>IF(P44=0,INT(O44),INT(O44-P44*m_jom))</f>
        <v>3</v>
      </c>
      <c r="R44" s="32">
        <f>IF(O44=Q44,0,MOD($O44-$P44*m_jom,1))*M44</f>
        <v>0.9999999999999728</v>
      </c>
    </row>
    <row r="45" spans="1:18" x14ac:dyDescent="0.25">
      <c r="A45" s="20">
        <v>37543</v>
      </c>
      <c r="B45" s="20">
        <v>37544</v>
      </c>
      <c r="C45" s="15">
        <v>0.33333333333333331</v>
      </c>
      <c r="D45" s="10">
        <v>0.29166666666666702</v>
      </c>
      <c r="E45" s="25">
        <f t="shared" si="15"/>
        <v>1.1428571428571415</v>
      </c>
      <c r="F45" s="5"/>
      <c r="I45">
        <f t="shared" si="0"/>
        <v>2</v>
      </c>
      <c r="J45">
        <f t="shared" si="1"/>
        <v>2</v>
      </c>
      <c r="L45" s="34">
        <f t="shared" si="12"/>
        <v>8</v>
      </c>
      <c r="M45" s="31">
        <f t="shared" si="13"/>
        <v>7.0000000000000089</v>
      </c>
      <c r="O45" s="34">
        <f t="shared" si="14"/>
        <v>1.1428571428571415</v>
      </c>
      <c r="P45" s="32">
        <f>INT(O45/m_jom)</f>
        <v>0</v>
      </c>
      <c r="Q45" s="32">
        <f>IF(P45=0,INT(O45),INT(O45-P45*m_jom))</f>
        <v>1</v>
      </c>
      <c r="R45" s="32">
        <f>IF(O45=Q45,0,MOD($O45-$P45*m_jom,1))*M45</f>
        <v>0.99999999999999145</v>
      </c>
    </row>
    <row r="46" spans="1:18" x14ac:dyDescent="0.25">
      <c r="A46" s="20">
        <v>37454</v>
      </c>
      <c r="B46" s="20">
        <v>37455</v>
      </c>
      <c r="C46" s="15">
        <v>1.0833333333333333</v>
      </c>
      <c r="D46" s="10">
        <v>0.29166666666666702</v>
      </c>
      <c r="E46" s="25">
        <f t="shared" si="15"/>
        <v>3.7142857142857095</v>
      </c>
      <c r="F46" s="5"/>
      <c r="I46">
        <f t="shared" si="0"/>
        <v>2</v>
      </c>
      <c r="J46">
        <f t="shared" si="1"/>
        <v>2</v>
      </c>
      <c r="L46" s="34">
        <f t="shared" si="12"/>
        <v>26</v>
      </c>
      <c r="M46" s="31">
        <f t="shared" si="13"/>
        <v>7.0000000000000089</v>
      </c>
      <c r="O46" s="34">
        <f t="shared" si="14"/>
        <v>3.7142857142857095</v>
      </c>
      <c r="P46" s="32">
        <f>INT(O46/m_jom)</f>
        <v>0</v>
      </c>
      <c r="Q46" s="32">
        <f>IF(P46=0,INT(O46),INT(O46-P46*m_jom))</f>
        <v>3</v>
      </c>
      <c r="R46" s="32">
        <f>IF(O46=Q46,0,MOD($O46-$P46*m_jom,1))*M46</f>
        <v>4.9999999999999734</v>
      </c>
    </row>
    <row r="47" spans="1:18" x14ac:dyDescent="0.25">
      <c r="A47" s="19">
        <v>37348</v>
      </c>
      <c r="B47" s="19">
        <v>37351</v>
      </c>
      <c r="C47" s="13">
        <v>0.75</v>
      </c>
      <c r="D47" s="10">
        <v>0.29166666666666702</v>
      </c>
      <c r="E47" s="24">
        <f t="shared" si="15"/>
        <v>2.5714285714285685</v>
      </c>
      <c r="F47" s="6"/>
      <c r="I47">
        <f t="shared" si="0"/>
        <v>4</v>
      </c>
      <c r="J47">
        <f t="shared" si="1"/>
        <v>4</v>
      </c>
      <c r="L47" s="34">
        <f t="shared" si="12"/>
        <v>18</v>
      </c>
      <c r="M47" s="31">
        <f t="shared" si="13"/>
        <v>7.0000000000000089</v>
      </c>
      <c r="O47" s="34">
        <f t="shared" si="14"/>
        <v>2.5714285714285681</v>
      </c>
      <c r="P47" s="32">
        <f>INT(O47/m_jom)</f>
        <v>0</v>
      </c>
      <c r="Q47" s="32">
        <f>IF(P47=0,INT(O47),INT(O47-P47*m_jom))</f>
        <v>2</v>
      </c>
      <c r="R47" s="32">
        <f>IF(O47=Q47,0,MOD($O47-$P47*m_jom,1))*M47</f>
        <v>3.9999999999999813</v>
      </c>
    </row>
    <row r="48" spans="1:18" x14ac:dyDescent="0.25">
      <c r="A48" s="19">
        <v>37334</v>
      </c>
      <c r="B48" s="19">
        <v>37344</v>
      </c>
      <c r="C48" s="13">
        <v>2.7083333333333335</v>
      </c>
      <c r="D48" s="10">
        <v>0.29166666666666702</v>
      </c>
      <c r="E48" s="24">
        <f t="shared" si="15"/>
        <v>9.2857142857142758</v>
      </c>
      <c r="F48" s="6"/>
      <c r="I48">
        <f t="shared" si="0"/>
        <v>11</v>
      </c>
      <c r="J48">
        <f t="shared" si="1"/>
        <v>9</v>
      </c>
      <c r="L48" s="34">
        <f t="shared" si="12"/>
        <v>65</v>
      </c>
      <c r="M48" s="31">
        <f t="shared" si="13"/>
        <v>7.0000000000000089</v>
      </c>
      <c r="O48" s="34">
        <f t="shared" si="14"/>
        <v>9.285714285714274</v>
      </c>
      <c r="P48" s="32">
        <f>INT(O48/m_jom)</f>
        <v>0</v>
      </c>
      <c r="Q48" s="32">
        <f>IF(P48=0,INT(O48),INT(O48-P48*m_jom))</f>
        <v>9</v>
      </c>
      <c r="R48" s="32">
        <f>IF(O48=Q48,0,MOD($O48-$P48*m_jom,1))*M48</f>
        <v>1.9999999999999207</v>
      </c>
    </row>
    <row r="49" spans="1:18" x14ac:dyDescent="0.25">
      <c r="A49" s="19">
        <v>37298</v>
      </c>
      <c r="B49" s="19">
        <v>37305</v>
      </c>
      <c r="C49" s="13">
        <v>1.9583333333333333</v>
      </c>
      <c r="D49" s="10">
        <v>0.29166666666666702</v>
      </c>
      <c r="E49" s="24">
        <f t="shared" si="15"/>
        <v>6.7142857142857055</v>
      </c>
      <c r="F49" s="6"/>
      <c r="I49">
        <f t="shared" si="0"/>
        <v>8</v>
      </c>
      <c r="J49">
        <f t="shared" si="1"/>
        <v>6</v>
      </c>
      <c r="L49" s="34">
        <f t="shared" si="12"/>
        <v>47</v>
      </c>
      <c r="M49" s="31">
        <f t="shared" si="13"/>
        <v>7.0000000000000089</v>
      </c>
      <c r="O49" s="34">
        <f t="shared" si="14"/>
        <v>6.7142857142857055</v>
      </c>
      <c r="P49" s="32">
        <f>INT(O49/m_jom)</f>
        <v>0</v>
      </c>
      <c r="Q49" s="32">
        <f>IF(P49=0,INT(O49),INT(O49-P49*m_jom))</f>
        <v>6</v>
      </c>
      <c r="R49" s="32">
        <f>IF(O49=Q49,0,MOD($O49-$P49*m_jom,1))*M49</f>
        <v>4.9999999999999449</v>
      </c>
    </row>
    <row r="50" spans="1:18" x14ac:dyDescent="0.25">
      <c r="A50" s="19">
        <v>37287</v>
      </c>
      <c r="B50" s="19">
        <v>37287</v>
      </c>
      <c r="C50" s="13">
        <v>0.33333333333333331</v>
      </c>
      <c r="D50" s="10">
        <v>0.29166666666666702</v>
      </c>
      <c r="E50" s="24">
        <f t="shared" si="15"/>
        <v>1.1428571428571415</v>
      </c>
      <c r="F50" s="6"/>
      <c r="I50">
        <f t="shared" si="0"/>
        <v>1</v>
      </c>
      <c r="J50">
        <f t="shared" si="1"/>
        <v>1</v>
      </c>
      <c r="L50" s="34">
        <f t="shared" si="12"/>
        <v>8</v>
      </c>
      <c r="M50" s="31">
        <f t="shared" si="13"/>
        <v>7.0000000000000089</v>
      </c>
      <c r="O50" s="34">
        <f t="shared" si="14"/>
        <v>1.1428571428571415</v>
      </c>
      <c r="P50" s="32">
        <f>INT(O50/m_jom)</f>
        <v>0</v>
      </c>
      <c r="Q50" s="32">
        <f>IF(P50=0,INT(O50),INT(O50-P50*m_jom))</f>
        <v>1</v>
      </c>
      <c r="R50" s="32">
        <f>IF(O50=Q50,0,MOD($O50-$P50*m_jom,1))*M50</f>
        <v>0.99999999999999145</v>
      </c>
    </row>
    <row r="51" spans="1:18" x14ac:dyDescent="0.25">
      <c r="A51" s="20">
        <v>37165</v>
      </c>
      <c r="B51" s="20">
        <v>37183</v>
      </c>
      <c r="C51" s="15">
        <v>4.541666666666667</v>
      </c>
      <c r="D51" s="10">
        <v>0.29166666666666702</v>
      </c>
      <c r="E51" s="25">
        <f t="shared" si="15"/>
        <v>15.571428571428553</v>
      </c>
      <c r="F51" s="5"/>
      <c r="I51">
        <f t="shared" si="0"/>
        <v>19</v>
      </c>
      <c r="J51">
        <f t="shared" si="1"/>
        <v>15</v>
      </c>
      <c r="L51" s="34">
        <f t="shared" si="12"/>
        <v>109</v>
      </c>
      <c r="M51" s="31">
        <f t="shared" si="13"/>
        <v>7.0000000000000089</v>
      </c>
      <c r="O51" s="34">
        <f t="shared" si="14"/>
        <v>15.571428571428552</v>
      </c>
      <c r="P51" s="32">
        <f>INT(O51/m_jom)</f>
        <v>0</v>
      </c>
      <c r="Q51" s="32">
        <f>IF(P51=0,INT(O51),INT(O51-P51*m_jom))</f>
        <v>15</v>
      </c>
      <c r="R51" s="32">
        <f>IF(O51=Q51,0,MOD($O51-$P51*m_jom,1))*M51</f>
        <v>3.9999999999998663</v>
      </c>
    </row>
    <row r="52" spans="1:18" x14ac:dyDescent="0.25">
      <c r="A52" s="19">
        <v>37070</v>
      </c>
      <c r="B52" s="19">
        <v>37074</v>
      </c>
      <c r="C52" s="13">
        <v>0.875</v>
      </c>
      <c r="D52" s="10">
        <v>0.29166666666666702</v>
      </c>
      <c r="E52" s="24">
        <f t="shared" si="15"/>
        <v>2.9999999999999964</v>
      </c>
      <c r="F52" s="6"/>
      <c r="I52">
        <f t="shared" si="0"/>
        <v>5</v>
      </c>
      <c r="J52">
        <f t="shared" si="1"/>
        <v>3</v>
      </c>
      <c r="L52" s="34">
        <f t="shared" si="12"/>
        <v>21</v>
      </c>
      <c r="M52" s="31">
        <f t="shared" si="13"/>
        <v>7.0000000000000089</v>
      </c>
      <c r="O52" s="34">
        <f t="shared" si="14"/>
        <v>2.999999999999996</v>
      </c>
      <c r="P52" s="32">
        <f>INT(O52/m_jom)</f>
        <v>0</v>
      </c>
      <c r="Q52" s="32">
        <f>IF(P52=0,INT(O52),INT(O52-P52*m_jom))</f>
        <v>3</v>
      </c>
      <c r="R52" s="32">
        <f>IF(O52=Q52,0,MOD($O52-$P52*m_jom,1))*M52</f>
        <v>0</v>
      </c>
    </row>
    <row r="53" spans="1:18" x14ac:dyDescent="0.25">
      <c r="A53" s="19">
        <v>37048</v>
      </c>
      <c r="B53" s="19">
        <v>37056</v>
      </c>
      <c r="C53" s="13">
        <v>1.4583333333333333</v>
      </c>
      <c r="D53" s="10">
        <v>0.29166666666666702</v>
      </c>
      <c r="E53" s="24">
        <f t="shared" si="15"/>
        <v>4.9999999999999938</v>
      </c>
      <c r="F53" s="6"/>
      <c r="I53">
        <f t="shared" si="0"/>
        <v>9</v>
      </c>
      <c r="J53">
        <f t="shared" si="1"/>
        <v>7</v>
      </c>
      <c r="L53" s="34">
        <f t="shared" si="12"/>
        <v>35</v>
      </c>
      <c r="M53" s="31">
        <f t="shared" si="13"/>
        <v>7.0000000000000089</v>
      </c>
      <c r="O53" s="34">
        <f t="shared" si="14"/>
        <v>4.9999999999999938</v>
      </c>
      <c r="P53" s="32">
        <f>INT(O53/m_jom)</f>
        <v>0</v>
      </c>
      <c r="Q53" s="32">
        <f>IF(P53=0,INT(O53),INT(O53-P53*m_jom))</f>
        <v>4</v>
      </c>
      <c r="R53" s="32">
        <f>IF(O53=Q53,0,MOD($O53-$P53*m_jom,1))*M53</f>
        <v>6.9999999999999654</v>
      </c>
    </row>
    <row r="54" spans="1:18" x14ac:dyDescent="0.25">
      <c r="A54" s="19">
        <v>37032</v>
      </c>
      <c r="B54" s="19">
        <v>37032</v>
      </c>
      <c r="C54" s="13">
        <v>0.20833333333333334</v>
      </c>
      <c r="D54" s="10">
        <v>0.29166666666666702</v>
      </c>
      <c r="E54" s="24">
        <f t="shared" si="15"/>
        <v>0.71428571428571341</v>
      </c>
      <c r="F54" s="6"/>
      <c r="I54">
        <f t="shared" si="0"/>
        <v>1</v>
      </c>
      <c r="J54">
        <f t="shared" si="1"/>
        <v>1</v>
      </c>
      <c r="L54" s="34">
        <f t="shared" si="12"/>
        <v>5</v>
      </c>
      <c r="M54" s="31">
        <f t="shared" si="13"/>
        <v>7.0000000000000089</v>
      </c>
      <c r="O54" s="34">
        <f t="shared" si="14"/>
        <v>0.71428571428571341</v>
      </c>
      <c r="P54" s="32">
        <f>INT(O54/m_jom)</f>
        <v>0</v>
      </c>
      <c r="Q54" s="32">
        <f>IF(P54=0,INT(O54),INT(O54-P54*m_jom))</f>
        <v>0</v>
      </c>
      <c r="R54" s="32">
        <f>IF(O54=Q54,0,MOD($O54-$P54*m_jom,1))*M54</f>
        <v>5</v>
      </c>
    </row>
    <row r="55" spans="1:18" x14ac:dyDescent="0.25">
      <c r="A55" s="19">
        <v>37021</v>
      </c>
      <c r="B55" s="19">
        <v>37029</v>
      </c>
      <c r="C55" s="13">
        <v>1.4583333333333333</v>
      </c>
      <c r="D55" s="10">
        <v>0.29166666666666702</v>
      </c>
      <c r="E55" s="24">
        <f t="shared" si="15"/>
        <v>4.9999999999999938</v>
      </c>
      <c r="F55" s="6"/>
      <c r="I55">
        <f t="shared" si="0"/>
        <v>9</v>
      </c>
      <c r="J55">
        <f t="shared" si="1"/>
        <v>7</v>
      </c>
      <c r="L55" s="34">
        <f t="shared" si="12"/>
        <v>35</v>
      </c>
      <c r="M55" s="31">
        <f t="shared" si="13"/>
        <v>7.0000000000000089</v>
      </c>
      <c r="O55" s="34">
        <f t="shared" si="14"/>
        <v>4.9999999999999938</v>
      </c>
      <c r="P55" s="32">
        <f>INT(O55/m_jom)</f>
        <v>0</v>
      </c>
      <c r="Q55" s="32">
        <f>IF(P55=0,INT(O55),INT(O55-P55*m_jom))</f>
        <v>4</v>
      </c>
      <c r="R55" s="32">
        <f>IF(O55=Q55,0,MOD($O55-$P55*m_jom,1))*M55</f>
        <v>6.9999999999999654</v>
      </c>
    </row>
    <row r="56" spans="1:18" x14ac:dyDescent="0.25">
      <c r="A56" s="19">
        <v>36941</v>
      </c>
      <c r="B56" s="19">
        <v>37011</v>
      </c>
      <c r="C56" s="12">
        <v>13.125</v>
      </c>
      <c r="D56" s="10">
        <v>0.29166666666666702</v>
      </c>
      <c r="E56" s="24">
        <f t="shared" si="15"/>
        <v>44.999999999999943</v>
      </c>
      <c r="F56" s="6">
        <v>3</v>
      </c>
      <c r="I56">
        <f t="shared" si="0"/>
        <v>71</v>
      </c>
      <c r="J56">
        <f t="shared" si="1"/>
        <v>51</v>
      </c>
      <c r="L56" s="34">
        <f t="shared" si="12"/>
        <v>315</v>
      </c>
      <c r="M56" s="31">
        <f t="shared" si="13"/>
        <v>7.0000000000000089</v>
      </c>
      <c r="O56" s="34">
        <f t="shared" si="14"/>
        <v>44.999999999999943</v>
      </c>
      <c r="P56" s="32">
        <f>INT(O56/m_jom)</f>
        <v>2</v>
      </c>
      <c r="Q56" s="32">
        <f>IF(P56=0,INT(O56),INT(O56-P56*m_jom))</f>
        <v>2</v>
      </c>
      <c r="R56" s="32">
        <f>IF(O56=Q56,0,MOD($O56-$P56*m_jom,1))*M56</f>
        <v>6.999999999999611</v>
      </c>
    </row>
    <row r="57" spans="1:18" x14ac:dyDescent="0.25">
      <c r="A57" s="20">
        <v>36832</v>
      </c>
      <c r="B57" s="20">
        <v>36860</v>
      </c>
      <c r="C57" s="15">
        <v>4.333333333333333</v>
      </c>
      <c r="D57" s="10">
        <v>0.29166666666666702</v>
      </c>
      <c r="E57" s="25">
        <f t="shared" si="15"/>
        <v>14.857142857142838</v>
      </c>
      <c r="F57" s="5"/>
      <c r="I57">
        <f t="shared" si="0"/>
        <v>29</v>
      </c>
      <c r="J57">
        <f t="shared" si="1"/>
        <v>21</v>
      </c>
      <c r="L57" s="34">
        <f t="shared" si="12"/>
        <v>104</v>
      </c>
      <c r="M57" s="31">
        <f t="shared" si="13"/>
        <v>7.0000000000000089</v>
      </c>
      <c r="O57" s="34">
        <f t="shared" si="14"/>
        <v>14.857142857142838</v>
      </c>
      <c r="P57" s="32">
        <f>INT(O57/m_jom)</f>
        <v>0</v>
      </c>
      <c r="Q57" s="32">
        <f>IF(P57=0,INT(O57),INT(O57-P57*m_jom))</f>
        <v>14</v>
      </c>
      <c r="R57" s="32">
        <f>IF(O57=Q57,0,MOD($O57-$P57*m_jom,1))*M57</f>
        <v>5.9999999999998748</v>
      </c>
    </row>
    <row r="58" spans="1:18" x14ac:dyDescent="0.25">
      <c r="A58" s="22">
        <v>36740</v>
      </c>
      <c r="B58" s="22">
        <v>36798</v>
      </c>
      <c r="C58" s="17">
        <v>8.6666666666666661</v>
      </c>
      <c r="D58" s="10">
        <v>0.29166666666666702</v>
      </c>
      <c r="E58" s="27">
        <f t="shared" si="15"/>
        <v>29.714285714285676</v>
      </c>
      <c r="F58" s="7">
        <v>2</v>
      </c>
      <c r="I58">
        <f t="shared" si="0"/>
        <v>59</v>
      </c>
      <c r="J58">
        <f t="shared" si="1"/>
        <v>43</v>
      </c>
      <c r="L58" s="34">
        <f t="shared" si="12"/>
        <v>208</v>
      </c>
      <c r="M58" s="31">
        <f t="shared" si="13"/>
        <v>7.0000000000000089</v>
      </c>
      <c r="O58" s="34">
        <f t="shared" si="14"/>
        <v>29.714285714285676</v>
      </c>
      <c r="P58" s="32">
        <f>INT(O58/m_jom)</f>
        <v>1</v>
      </c>
      <c r="Q58" s="32">
        <f>IF(P58=0,INT(O58),INT(O58-P58*m_jom))</f>
        <v>8</v>
      </c>
      <c r="R58" s="32">
        <f>IF(O58=Q58,0,MOD($O58-$P58*m_jom,1))*M58</f>
        <v>4.9999999999997398</v>
      </c>
    </row>
    <row r="59" spans="1:18" x14ac:dyDescent="0.25">
      <c r="A59" s="19">
        <v>36633</v>
      </c>
      <c r="B59" s="19">
        <v>36636</v>
      </c>
      <c r="C59" s="13">
        <v>0.29166666666666669</v>
      </c>
      <c r="D59" s="10">
        <v>0.29166666666666702</v>
      </c>
      <c r="E59" s="24">
        <f t="shared" si="15"/>
        <v>0.99999999999999889</v>
      </c>
      <c r="F59" s="6"/>
      <c r="I59">
        <f t="shared" si="0"/>
        <v>4</v>
      </c>
      <c r="J59">
        <f t="shared" si="1"/>
        <v>4</v>
      </c>
      <c r="L59" s="34">
        <f t="shared" si="12"/>
        <v>7</v>
      </c>
      <c r="M59" s="31">
        <f t="shared" si="13"/>
        <v>7.0000000000000089</v>
      </c>
      <c r="O59" s="34">
        <f t="shared" si="14"/>
        <v>0.99999999999999878</v>
      </c>
      <c r="P59" s="32">
        <f>INT(O59/m_jom)</f>
        <v>0</v>
      </c>
      <c r="Q59" s="32">
        <f>IF(P59=0,INT(O59),INT(O59-P59*m_jom))</f>
        <v>0</v>
      </c>
      <c r="R59" s="32">
        <f>IF(O59=Q59,0,MOD($O59-$P59*m_jom,1))*M59</f>
        <v>7</v>
      </c>
    </row>
    <row r="60" spans="1:18" x14ac:dyDescent="0.25">
      <c r="A60" s="22">
        <v>36613</v>
      </c>
      <c r="B60" s="22">
        <v>36738</v>
      </c>
      <c r="C60" s="17">
        <v>26.375</v>
      </c>
      <c r="D60" s="10">
        <v>0.29166666666666702</v>
      </c>
      <c r="E60" s="27">
        <f t="shared" si="15"/>
        <v>90.428571428571317</v>
      </c>
      <c r="F60" s="7">
        <v>4</v>
      </c>
      <c r="I60">
        <f t="shared" si="0"/>
        <v>126</v>
      </c>
      <c r="J60">
        <f t="shared" si="1"/>
        <v>90</v>
      </c>
      <c r="L60" s="34">
        <f t="shared" si="12"/>
        <v>633</v>
      </c>
      <c r="M60" s="31">
        <f t="shared" si="13"/>
        <v>7.0000000000000089</v>
      </c>
      <c r="O60" s="34">
        <f t="shared" si="14"/>
        <v>90.428571428571317</v>
      </c>
      <c r="P60" s="32">
        <f>INT(O60/m_jom)</f>
        <v>4</v>
      </c>
      <c r="Q60" s="32">
        <f>IF(P60=0,INT(O60),INT(O60-P60*m_jom))</f>
        <v>6</v>
      </c>
      <c r="R60" s="32">
        <f>IF(O60=Q60,0,MOD($O60-$P60*m_jom,1))*M60</f>
        <v>2.9999999999992224</v>
      </c>
    </row>
    <row r="61" spans="1:18" x14ac:dyDescent="0.25">
      <c r="A61" s="19">
        <v>36521</v>
      </c>
      <c r="B61" s="19">
        <v>36609</v>
      </c>
      <c r="C61" s="13">
        <v>17.166666666666668</v>
      </c>
      <c r="D61" s="10">
        <v>0.29166666666666702</v>
      </c>
      <c r="E61" s="24">
        <f t="shared" si="15"/>
        <v>58.85714285714279</v>
      </c>
      <c r="F61" s="6">
        <v>4</v>
      </c>
      <c r="I61">
        <f t="shared" si="0"/>
        <v>89</v>
      </c>
      <c r="J61">
        <f t="shared" si="1"/>
        <v>65</v>
      </c>
      <c r="L61" s="34">
        <f t="shared" si="12"/>
        <v>412</v>
      </c>
      <c r="M61" s="31">
        <f t="shared" si="13"/>
        <v>7.0000000000000089</v>
      </c>
      <c r="O61" s="34">
        <f t="shared" si="14"/>
        <v>58.857142857142783</v>
      </c>
      <c r="P61" s="32">
        <f>INT(O61/m_jom)</f>
        <v>2</v>
      </c>
      <c r="Q61" s="32">
        <f>IF(P61=0,INT(O61),INT(O61-P61*m_jom))</f>
        <v>16</v>
      </c>
      <c r="R61" s="32">
        <f>IF(O61=Q61,0,MOD($O61-$P61*m_jom,1))*M61</f>
        <v>5.9999999999994893</v>
      </c>
    </row>
    <row r="62" spans="1:18" x14ac:dyDescent="0.25">
      <c r="A62" s="19">
        <v>36507</v>
      </c>
      <c r="B62" s="19">
        <v>36517</v>
      </c>
      <c r="C62" s="13">
        <v>2.9583333333333335</v>
      </c>
      <c r="D62" s="10">
        <v>0.29166666666666702</v>
      </c>
      <c r="E62" s="24">
        <f t="shared" si="15"/>
        <v>10.142857142857132</v>
      </c>
      <c r="F62" s="6"/>
      <c r="I62">
        <f t="shared" si="0"/>
        <v>11</v>
      </c>
      <c r="J62">
        <f t="shared" si="1"/>
        <v>9</v>
      </c>
      <c r="L62" s="34">
        <f t="shared" si="12"/>
        <v>71</v>
      </c>
      <c r="M62" s="31">
        <f t="shared" si="13"/>
        <v>7.0000000000000089</v>
      </c>
      <c r="O62" s="34">
        <f t="shared" si="14"/>
        <v>10.14285714285713</v>
      </c>
      <c r="P62" s="32">
        <f>INT(O62/m_jom)</f>
        <v>0</v>
      </c>
      <c r="Q62" s="32">
        <f>IF(P62=0,INT(O62),INT(O62-P62*m_jom))</f>
        <v>10</v>
      </c>
      <c r="R62" s="32">
        <f>IF(O62=Q62,0,MOD($O62-$P62*m_jom,1))*M62</f>
        <v>0.99999999999991063</v>
      </c>
    </row>
    <row r="63" spans="1:18" x14ac:dyDescent="0.25">
      <c r="A63" s="19">
        <v>36488</v>
      </c>
      <c r="B63" s="19">
        <v>36501</v>
      </c>
      <c r="C63" s="13">
        <v>3.9166666666666665</v>
      </c>
      <c r="D63" s="10">
        <v>0.29166666666666702</v>
      </c>
      <c r="E63" s="24">
        <f t="shared" si="15"/>
        <v>13.428571428571411</v>
      </c>
      <c r="F63" s="6"/>
      <c r="I63">
        <f t="shared" si="0"/>
        <v>14</v>
      </c>
      <c r="J63">
        <f t="shared" si="1"/>
        <v>10</v>
      </c>
      <c r="L63" s="34">
        <f t="shared" si="12"/>
        <v>94</v>
      </c>
      <c r="M63" s="31">
        <f t="shared" si="13"/>
        <v>7.0000000000000089</v>
      </c>
      <c r="O63" s="34">
        <f t="shared" si="14"/>
        <v>13.428571428571411</v>
      </c>
      <c r="P63" s="32">
        <f>INT(O63/m_jom)</f>
        <v>0</v>
      </c>
      <c r="Q63" s="32">
        <f>IF(P63=0,INT(O63),INT(O63-P63*m_jom))</f>
        <v>13</v>
      </c>
      <c r="R63" s="32">
        <f>IF(O63=Q63,0,MOD($O63-$P63*m_jom,1))*M63</f>
        <v>2.9999999999998814</v>
      </c>
    </row>
    <row r="64" spans="1:18" x14ac:dyDescent="0.25">
      <c r="A64" s="19">
        <v>36446</v>
      </c>
      <c r="B64" s="19">
        <v>36474</v>
      </c>
      <c r="C64" s="13">
        <v>2.5</v>
      </c>
      <c r="D64" s="10">
        <v>0.29166666666666702</v>
      </c>
      <c r="E64" s="24">
        <f t="shared" si="15"/>
        <v>8.5714285714285605</v>
      </c>
      <c r="F64" s="6"/>
      <c r="I64">
        <f t="shared" si="0"/>
        <v>29</v>
      </c>
      <c r="J64">
        <f t="shared" si="1"/>
        <v>21</v>
      </c>
      <c r="L64" s="34">
        <f t="shared" si="12"/>
        <v>60</v>
      </c>
      <c r="M64" s="31">
        <f t="shared" si="13"/>
        <v>7.0000000000000089</v>
      </c>
      <c r="O64" s="34">
        <f t="shared" si="14"/>
        <v>8.5714285714285605</v>
      </c>
      <c r="P64" s="32">
        <f>INT(O64/m_jom)</f>
        <v>0</v>
      </c>
      <c r="Q64" s="32">
        <f>IF(P64=0,INT(O64),INT(O64-P64*m_jom))</f>
        <v>8</v>
      </c>
      <c r="R64" s="32">
        <f>IF(O64=Q64,0,MOD($O64-$P64*m_jom,1))*M64</f>
        <v>3.9999999999999285</v>
      </c>
    </row>
    <row r="65" spans="1:18" x14ac:dyDescent="0.25">
      <c r="A65" s="19">
        <v>36431</v>
      </c>
      <c r="B65" s="19">
        <v>36432</v>
      </c>
      <c r="C65" s="13">
        <v>0.58333333333333337</v>
      </c>
      <c r="D65" s="10">
        <v>0.29166666666666702</v>
      </c>
      <c r="E65" s="24">
        <f t="shared" si="15"/>
        <v>1.9999999999999978</v>
      </c>
      <c r="F65" s="6"/>
      <c r="I65">
        <f t="shared" si="0"/>
        <v>2</v>
      </c>
      <c r="J65">
        <f t="shared" si="1"/>
        <v>2</v>
      </c>
      <c r="L65" s="34">
        <f t="shared" si="12"/>
        <v>14</v>
      </c>
      <c r="M65" s="31">
        <f t="shared" si="13"/>
        <v>7.0000000000000089</v>
      </c>
      <c r="O65" s="34">
        <f t="shared" si="14"/>
        <v>1.9999999999999976</v>
      </c>
      <c r="P65" s="32">
        <f>INT(O65/m_jom)</f>
        <v>0</v>
      </c>
      <c r="Q65" s="32">
        <f>IF(P65=0,INT(O65),INT(O65-P65*m_jom))</f>
        <v>2</v>
      </c>
      <c r="R65" s="32">
        <f>IF(O65=Q65,0,MOD($O65-$P65*m_jom,1))*M65</f>
        <v>0</v>
      </c>
    </row>
    <row r="66" spans="1:18" x14ac:dyDescent="0.25">
      <c r="A66" s="20">
        <v>36129</v>
      </c>
      <c r="B66" s="20">
        <v>36361</v>
      </c>
      <c r="C66" s="15">
        <v>42.125</v>
      </c>
      <c r="D66" s="10">
        <v>0.29166666666666702</v>
      </c>
      <c r="E66" s="25">
        <f t="shared" si="15"/>
        <v>144.42857142857125</v>
      </c>
      <c r="F66" s="5">
        <v>7.5</v>
      </c>
      <c r="I66">
        <f t="shared" si="0"/>
        <v>233</v>
      </c>
      <c r="J66">
        <f t="shared" si="1"/>
        <v>167</v>
      </c>
      <c r="L66" s="34">
        <f t="shared" si="12"/>
        <v>1011</v>
      </c>
      <c r="M66" s="31">
        <f t="shared" si="13"/>
        <v>7.0000000000000089</v>
      </c>
      <c r="O66" s="34">
        <f t="shared" si="14"/>
        <v>144.42857142857125</v>
      </c>
      <c r="P66" s="32">
        <f>INT(O66/m_jom)</f>
        <v>6</v>
      </c>
      <c r="Q66" s="32">
        <f>IF(P66=0,INT(O66),INT(O66-P66*m_jom))</f>
        <v>18</v>
      </c>
      <c r="R66" s="32">
        <f>IF(O66=Q66,0,MOD($O66-$P66*m_jom,1))*M66</f>
        <v>2.999999999998725</v>
      </c>
    </row>
    <row r="67" spans="1:18" x14ac:dyDescent="0.25">
      <c r="A67" s="22">
        <v>36112</v>
      </c>
      <c r="B67" s="22">
        <v>36118</v>
      </c>
      <c r="C67" s="17">
        <v>8.875</v>
      </c>
      <c r="D67" s="10">
        <v>0.29166666666666702</v>
      </c>
      <c r="E67" s="27">
        <f t="shared" ref="E67:E90" si="16">SUM(C67/D67)</f>
        <v>30.428571428571392</v>
      </c>
      <c r="F67" s="7"/>
      <c r="I67">
        <f t="shared" si="0"/>
        <v>7</v>
      </c>
      <c r="J67">
        <f t="shared" si="1"/>
        <v>5</v>
      </c>
      <c r="L67" s="34">
        <f t="shared" si="12"/>
        <v>213</v>
      </c>
      <c r="M67" s="31">
        <f t="shared" si="13"/>
        <v>7.0000000000000089</v>
      </c>
      <c r="O67" s="34">
        <f t="shared" si="14"/>
        <v>30.428571428571392</v>
      </c>
      <c r="P67" s="32">
        <f>INT(O67/m_jom)</f>
        <v>1</v>
      </c>
      <c r="Q67" s="32">
        <f>IF(P67=0,INT(O67),INT(O67-P67*m_jom))</f>
        <v>9</v>
      </c>
      <c r="R67" s="32">
        <f>IF(O67=Q67,0,MOD($O67-$P67*m_jom,1))*M67</f>
        <v>2.9999999999997446</v>
      </c>
    </row>
    <row r="68" spans="1:18" x14ac:dyDescent="0.25">
      <c r="A68" s="22">
        <v>36082</v>
      </c>
      <c r="B68" s="22">
        <v>36113</v>
      </c>
      <c r="C68" s="17">
        <v>4.208333333333333</v>
      </c>
      <c r="D68" s="10">
        <v>0.29166666666666702</v>
      </c>
      <c r="E68" s="27">
        <f t="shared" si="16"/>
        <v>14.428571428571409</v>
      </c>
      <c r="F68" s="7">
        <v>1</v>
      </c>
      <c r="I68">
        <f t="shared" ref="I68:I90" si="17">NETWORKDAYS.INTL($A68,$B68,"0000000")</f>
        <v>32</v>
      </c>
      <c r="J68">
        <f t="shared" ref="J68:J90" si="18">NETWORKDAYS.INTL($A68,$B68,"0000011")</f>
        <v>23</v>
      </c>
      <c r="L68" s="34">
        <f t="shared" si="12"/>
        <v>101</v>
      </c>
      <c r="M68" s="31">
        <f t="shared" si="13"/>
        <v>7.0000000000000089</v>
      </c>
      <c r="O68" s="34">
        <f t="shared" si="14"/>
        <v>14.428571428571411</v>
      </c>
      <c r="P68" s="32">
        <f>INT(O68/m_jom)</f>
        <v>0</v>
      </c>
      <c r="Q68" s="32">
        <f>IF(P68=0,INT(O68),INT(O68-P68*m_jom))</f>
        <v>14</v>
      </c>
      <c r="R68" s="32">
        <f>IF(O68=Q68,0,MOD($O68-$P68*m_jom,1))*M68</f>
        <v>2.9999999999998814</v>
      </c>
    </row>
    <row r="69" spans="1:18" x14ac:dyDescent="0.25">
      <c r="A69" s="19">
        <v>36031</v>
      </c>
      <c r="B69" s="19">
        <v>36032</v>
      </c>
      <c r="C69" s="13">
        <v>0.54166666666666663</v>
      </c>
      <c r="D69" s="10">
        <v>0.29166666666666702</v>
      </c>
      <c r="E69" s="24">
        <f t="shared" si="16"/>
        <v>1.8571428571428548</v>
      </c>
      <c r="F69" s="6"/>
      <c r="I69">
        <f t="shared" si="17"/>
        <v>2</v>
      </c>
      <c r="J69">
        <f t="shared" si="18"/>
        <v>2</v>
      </c>
      <c r="L69" s="34">
        <f t="shared" si="12"/>
        <v>13</v>
      </c>
      <c r="M69" s="31">
        <f t="shared" si="13"/>
        <v>7.0000000000000089</v>
      </c>
      <c r="O69" s="34">
        <f t="shared" si="14"/>
        <v>1.8571428571428548</v>
      </c>
      <c r="P69" s="32">
        <f>INT(O69/m_jom)</f>
        <v>0</v>
      </c>
      <c r="Q69" s="32">
        <f>IF(P69=0,INT(O69),INT(O69-P69*m_jom))</f>
        <v>1</v>
      </c>
      <c r="R69" s="32">
        <f>IF(O69=Q69,0,MOD($O69-$P69*m_jom,1))*M69</f>
        <v>5.9999999999999911</v>
      </c>
    </row>
    <row r="70" spans="1:18" x14ac:dyDescent="0.25">
      <c r="A70" s="19">
        <v>36021</v>
      </c>
      <c r="B70" s="19">
        <v>36028</v>
      </c>
      <c r="C70" s="13">
        <v>1.7083333333333333</v>
      </c>
      <c r="D70" s="10">
        <v>0.29166666666666702</v>
      </c>
      <c r="E70" s="24">
        <f t="shared" si="16"/>
        <v>5.8571428571428497</v>
      </c>
      <c r="F70" s="6"/>
      <c r="I70">
        <f t="shared" si="17"/>
        <v>8</v>
      </c>
      <c r="J70">
        <f t="shared" si="18"/>
        <v>6</v>
      </c>
      <c r="L70" s="34">
        <f t="shared" si="12"/>
        <v>41</v>
      </c>
      <c r="M70" s="31">
        <f t="shared" si="13"/>
        <v>7.0000000000000089</v>
      </c>
      <c r="O70" s="34">
        <f t="shared" si="14"/>
        <v>5.8571428571428497</v>
      </c>
      <c r="P70" s="32">
        <f>INT(O70/m_jom)</f>
        <v>0</v>
      </c>
      <c r="Q70" s="32">
        <f>IF(P70=0,INT(O70),INT(O70-P70*m_jom))</f>
        <v>5</v>
      </c>
      <c r="R70" s="32">
        <f>IF(O70=Q70,0,MOD($O70-$P70*m_jom,1))*M70</f>
        <v>5.9999999999999556</v>
      </c>
    </row>
    <row r="71" spans="1:18" x14ac:dyDescent="0.25">
      <c r="A71" s="19">
        <v>36010</v>
      </c>
      <c r="B71" s="19">
        <v>36012</v>
      </c>
      <c r="C71" s="13">
        <v>1</v>
      </c>
      <c r="D71" s="10">
        <v>0.29166666666666702</v>
      </c>
      <c r="E71" s="24">
        <f t="shared" si="16"/>
        <v>3.4285714285714244</v>
      </c>
      <c r="F71" s="6"/>
      <c r="I71">
        <f t="shared" si="17"/>
        <v>3</v>
      </c>
      <c r="J71">
        <f t="shared" si="18"/>
        <v>3</v>
      </c>
      <c r="L71" s="34">
        <f t="shared" si="12"/>
        <v>24</v>
      </c>
      <c r="M71" s="31">
        <f t="shared" si="13"/>
        <v>7.0000000000000089</v>
      </c>
      <c r="O71" s="34">
        <f t="shared" si="14"/>
        <v>3.4285714285714244</v>
      </c>
      <c r="P71" s="32">
        <f>INT(O71/m_jom)</f>
        <v>0</v>
      </c>
      <c r="Q71" s="32">
        <f>IF(P71=0,INT(O71),INT(O71-P71*m_jom))</f>
        <v>3</v>
      </c>
      <c r="R71" s="32">
        <f>IF(O71=Q71,0,MOD($O71-$P71*m_jom,1))*M71</f>
        <v>2.9999999999999747</v>
      </c>
    </row>
    <row r="72" spans="1:18" x14ac:dyDescent="0.25">
      <c r="A72" s="19">
        <v>36003</v>
      </c>
      <c r="B72" s="19">
        <v>36004</v>
      </c>
      <c r="C72" s="13">
        <v>0.70833333333333337</v>
      </c>
      <c r="D72" s="10">
        <v>0.29166666666666702</v>
      </c>
      <c r="E72" s="24">
        <f t="shared" si="16"/>
        <v>2.4285714285714257</v>
      </c>
      <c r="F72" s="6"/>
      <c r="I72">
        <f t="shared" si="17"/>
        <v>2</v>
      </c>
      <c r="J72">
        <f t="shared" si="18"/>
        <v>2</v>
      </c>
      <c r="L72" s="34">
        <f t="shared" si="12"/>
        <v>17</v>
      </c>
      <c r="M72" s="31">
        <f t="shared" si="13"/>
        <v>7.0000000000000089</v>
      </c>
      <c r="O72" s="34">
        <f t="shared" si="14"/>
        <v>2.4285714285714253</v>
      </c>
      <c r="P72" s="32">
        <f>INT(O72/m_jom)</f>
        <v>0</v>
      </c>
      <c r="Q72" s="32">
        <f>IF(P72=0,INT(O72),INT(O72-P72*m_jom))</f>
        <v>2</v>
      </c>
      <c r="R72" s="32">
        <f>IF(O72=Q72,0,MOD($O72-$P72*m_jom,1))*M72</f>
        <v>2.9999999999999809</v>
      </c>
    </row>
    <row r="73" spans="1:18" x14ac:dyDescent="0.25">
      <c r="A73" s="19">
        <v>35996</v>
      </c>
      <c r="B73" s="19">
        <v>35999</v>
      </c>
      <c r="C73" s="13">
        <v>1.3333333333333333</v>
      </c>
      <c r="D73" s="10">
        <v>0.29166666666666702</v>
      </c>
      <c r="E73" s="24">
        <f t="shared" si="16"/>
        <v>4.5714285714285658</v>
      </c>
      <c r="F73" s="6"/>
      <c r="I73">
        <f t="shared" si="17"/>
        <v>4</v>
      </c>
      <c r="J73">
        <f t="shared" si="18"/>
        <v>4</v>
      </c>
      <c r="L73" s="34">
        <f t="shared" si="12"/>
        <v>32</v>
      </c>
      <c r="M73" s="31">
        <f t="shared" si="13"/>
        <v>7.0000000000000089</v>
      </c>
      <c r="O73" s="34">
        <f t="shared" si="14"/>
        <v>4.5714285714285658</v>
      </c>
      <c r="P73" s="32">
        <f>INT(O73/m_jom)</f>
        <v>0</v>
      </c>
      <c r="Q73" s="32">
        <f>IF(P73=0,INT(O73),INT(O73-P73*m_jom))</f>
        <v>4</v>
      </c>
      <c r="R73" s="32">
        <f>IF(O73=Q73,0,MOD($O73-$P73*m_jom,1))*M73</f>
        <v>3.9999999999999658</v>
      </c>
    </row>
    <row r="74" spans="1:18" x14ac:dyDescent="0.25">
      <c r="A74" s="19">
        <v>35991</v>
      </c>
      <c r="B74" s="19">
        <v>35993</v>
      </c>
      <c r="C74" s="13">
        <v>0.95833333333333337</v>
      </c>
      <c r="D74" s="10">
        <v>0.29166666666666702</v>
      </c>
      <c r="E74" s="24">
        <f t="shared" si="16"/>
        <v>3.285714285714282</v>
      </c>
      <c r="F74" s="6"/>
      <c r="I74">
        <f t="shared" si="17"/>
        <v>3</v>
      </c>
      <c r="J74">
        <f t="shared" si="18"/>
        <v>3</v>
      </c>
      <c r="L74" s="34">
        <f t="shared" si="12"/>
        <v>23</v>
      </c>
      <c r="M74" s="31">
        <f t="shared" si="13"/>
        <v>7.0000000000000089</v>
      </c>
      <c r="O74" s="34">
        <f t="shared" si="14"/>
        <v>3.2857142857142816</v>
      </c>
      <c r="P74" s="32">
        <f>INT(O74/m_jom)</f>
        <v>0</v>
      </c>
      <c r="Q74" s="32">
        <f>IF(P74=0,INT(O74),INT(O74-P74*m_jom))</f>
        <v>3</v>
      </c>
      <c r="R74" s="32">
        <f>IF(O74=Q74,0,MOD($O74-$P74*m_jom,1))*M74</f>
        <v>1.9999999999999736</v>
      </c>
    </row>
    <row r="75" spans="1:18" x14ac:dyDescent="0.25">
      <c r="A75" s="23">
        <v>35821</v>
      </c>
      <c r="B75" s="23">
        <v>35965</v>
      </c>
      <c r="C75" s="18">
        <v>31.5</v>
      </c>
      <c r="D75" s="10">
        <v>0.29166666666666702</v>
      </c>
      <c r="E75" s="26">
        <f t="shared" si="16"/>
        <v>107.99999999999987</v>
      </c>
      <c r="F75" s="8"/>
      <c r="I75">
        <f t="shared" si="17"/>
        <v>145</v>
      </c>
      <c r="J75">
        <f t="shared" si="18"/>
        <v>105</v>
      </c>
      <c r="L75" s="34">
        <f t="shared" si="12"/>
        <v>756</v>
      </c>
      <c r="M75" s="31">
        <f t="shared" si="13"/>
        <v>7.0000000000000089</v>
      </c>
      <c r="O75" s="34">
        <f t="shared" si="14"/>
        <v>107.99999999999986</v>
      </c>
      <c r="P75" s="32">
        <f>INT(O75/m_jom)</f>
        <v>5</v>
      </c>
      <c r="Q75" s="32">
        <f>IF(P75=0,INT(O75),INT(O75-P75*m_jom))</f>
        <v>2</v>
      </c>
      <c r="R75" s="32">
        <f>IF(O75=Q75,0,MOD($O75-$P75*m_jom,1))*M75</f>
        <v>6.9999999999990141</v>
      </c>
    </row>
    <row r="76" spans="1:18" x14ac:dyDescent="0.25">
      <c r="A76" s="22">
        <v>35740</v>
      </c>
      <c r="B76" s="22">
        <v>35764</v>
      </c>
      <c r="C76" s="17">
        <v>5.625</v>
      </c>
      <c r="D76" s="11">
        <v>0.29166666666666702</v>
      </c>
      <c r="E76" s="27">
        <f t="shared" si="16"/>
        <v>19.285714285714263</v>
      </c>
      <c r="F76" s="7"/>
      <c r="I76">
        <f t="shared" si="17"/>
        <v>25</v>
      </c>
      <c r="J76">
        <f t="shared" si="18"/>
        <v>17</v>
      </c>
      <c r="L76" s="34">
        <f t="shared" si="12"/>
        <v>135</v>
      </c>
      <c r="M76" s="31">
        <f t="shared" si="13"/>
        <v>7.0000000000000089</v>
      </c>
      <c r="O76" s="34">
        <f t="shared" si="14"/>
        <v>19.28571428571426</v>
      </c>
      <c r="P76" s="32">
        <f>INT(O76/m_jom)</f>
        <v>0</v>
      </c>
      <c r="Q76" s="32">
        <f>IF(P76=0,INT(O76),INT(O76-P76*m_jom))</f>
        <v>19</v>
      </c>
      <c r="R76" s="32">
        <f>IF(O76=Q76,0,MOD($O76-$P76*m_jom,1))*M76</f>
        <v>1.9999999999998213</v>
      </c>
    </row>
    <row r="77" spans="1:18" x14ac:dyDescent="0.25">
      <c r="A77" s="22">
        <v>35535</v>
      </c>
      <c r="B77" s="22">
        <v>35656</v>
      </c>
      <c r="C77" s="17">
        <v>5</v>
      </c>
      <c r="D77" s="11">
        <v>0.29166666666666702</v>
      </c>
      <c r="E77" s="27">
        <f t="shared" si="16"/>
        <v>17.142857142857121</v>
      </c>
      <c r="F77" s="7">
        <v>4</v>
      </c>
      <c r="I77">
        <f t="shared" si="17"/>
        <v>122</v>
      </c>
      <c r="J77">
        <f t="shared" si="18"/>
        <v>88</v>
      </c>
      <c r="L77" s="34">
        <f t="shared" si="12"/>
        <v>120</v>
      </c>
      <c r="M77" s="31">
        <f t="shared" si="13"/>
        <v>7.0000000000000089</v>
      </c>
      <c r="O77" s="34">
        <f t="shared" si="14"/>
        <v>17.142857142857121</v>
      </c>
      <c r="P77" s="32">
        <f>INT(O77/m_jom)</f>
        <v>0</v>
      </c>
      <c r="Q77" s="32">
        <f>IF(P77=0,INT(O77),INT(O77-P77*m_jom))</f>
        <v>17</v>
      </c>
      <c r="R77" s="32">
        <f>IF(O77=Q77,0,MOD($O77-$P77*m_jom,1))*M77</f>
        <v>0.99999999999984845</v>
      </c>
    </row>
    <row r="78" spans="1:18" x14ac:dyDescent="0.25">
      <c r="A78" s="22">
        <v>35500</v>
      </c>
      <c r="B78" s="22">
        <v>35500</v>
      </c>
      <c r="C78" s="17">
        <v>0.25</v>
      </c>
      <c r="D78" s="11">
        <v>0.29166666666666702</v>
      </c>
      <c r="E78" s="27">
        <f t="shared" si="16"/>
        <v>0.8571428571428561</v>
      </c>
      <c r="F78" s="7"/>
      <c r="I78">
        <f t="shared" si="17"/>
        <v>1</v>
      </c>
      <c r="J78">
        <f t="shared" si="18"/>
        <v>1</v>
      </c>
      <c r="L78" s="34">
        <f t="shared" si="12"/>
        <v>6</v>
      </c>
      <c r="M78" s="31">
        <f t="shared" si="13"/>
        <v>7.0000000000000089</v>
      </c>
      <c r="O78" s="34">
        <f t="shared" si="14"/>
        <v>0.8571428571428561</v>
      </c>
      <c r="P78" s="32">
        <f>INT(O78/m_jom)</f>
        <v>0</v>
      </c>
      <c r="Q78" s="32">
        <f>IF(P78=0,INT(O78),INT(O78-P78*m_jom))</f>
        <v>0</v>
      </c>
      <c r="R78" s="32">
        <f>IF(O78=Q78,0,MOD($O78-$P78*m_jom,1))*M78</f>
        <v>6</v>
      </c>
    </row>
    <row r="79" spans="1:18" x14ac:dyDescent="0.25">
      <c r="A79" s="19">
        <v>35457</v>
      </c>
      <c r="B79" s="19">
        <v>35480</v>
      </c>
      <c r="C79" s="13">
        <v>3.4583333333333335</v>
      </c>
      <c r="D79" s="10">
        <v>0.29166666666666702</v>
      </c>
      <c r="E79" s="24">
        <f t="shared" si="16"/>
        <v>11.857142857142843</v>
      </c>
      <c r="F79" s="6"/>
      <c r="I79">
        <f t="shared" si="17"/>
        <v>24</v>
      </c>
      <c r="J79">
        <f t="shared" si="18"/>
        <v>18</v>
      </c>
      <c r="L79" s="34">
        <f t="shared" si="12"/>
        <v>83</v>
      </c>
      <c r="M79" s="31">
        <f t="shared" si="13"/>
        <v>7.0000000000000089</v>
      </c>
      <c r="O79" s="34">
        <f t="shared" si="14"/>
        <v>11.857142857142842</v>
      </c>
      <c r="P79" s="32">
        <f>INT(O79/m_jom)</f>
        <v>0</v>
      </c>
      <c r="Q79" s="32">
        <f>IF(P79=0,INT(O79),INT(O79-P79*m_jom))</f>
        <v>11</v>
      </c>
      <c r="R79" s="32">
        <f>IF(O79=Q79,0,MOD($O79-$P79*m_jom,1))*M79</f>
        <v>5.9999999999998996</v>
      </c>
    </row>
    <row r="80" spans="1:18" x14ac:dyDescent="0.25">
      <c r="A80" s="20">
        <v>35383</v>
      </c>
      <c r="B80" s="20">
        <v>35396</v>
      </c>
      <c r="C80" s="15">
        <v>0.20833333333333334</v>
      </c>
      <c r="D80" s="10">
        <v>0.29166666666666702</v>
      </c>
      <c r="E80" s="25">
        <f t="shared" si="16"/>
        <v>0.71428571428571341</v>
      </c>
      <c r="F80" s="5"/>
      <c r="I80">
        <f t="shared" si="17"/>
        <v>14</v>
      </c>
      <c r="J80">
        <f t="shared" si="18"/>
        <v>10</v>
      </c>
      <c r="L80" s="34">
        <f t="shared" si="12"/>
        <v>5</v>
      </c>
      <c r="M80" s="31">
        <f t="shared" si="13"/>
        <v>7.0000000000000089</v>
      </c>
      <c r="O80" s="34">
        <f t="shared" si="14"/>
        <v>0.71428571428571341</v>
      </c>
      <c r="P80" s="32">
        <f>INT(O80/m_jom)</f>
        <v>0</v>
      </c>
      <c r="Q80" s="32">
        <f>IF(P80=0,INT(O80),INT(O80-P80*m_jom))</f>
        <v>0</v>
      </c>
      <c r="R80" s="32">
        <f>IF(O80=Q80,0,MOD($O80-$P80*m_jom,1))*M80</f>
        <v>5</v>
      </c>
    </row>
    <row r="81" spans="1:18" x14ac:dyDescent="0.25">
      <c r="A81" s="20">
        <v>35248</v>
      </c>
      <c r="B81" s="20">
        <v>35277</v>
      </c>
      <c r="C81" s="15">
        <v>4.1666666666666664E-2</v>
      </c>
      <c r="D81" s="10">
        <v>0.29166666666666702</v>
      </c>
      <c r="E81" s="25">
        <f t="shared" si="16"/>
        <v>0.14285714285714268</v>
      </c>
      <c r="F81" s="5"/>
      <c r="I81">
        <f t="shared" si="17"/>
        <v>30</v>
      </c>
      <c r="J81">
        <f t="shared" si="18"/>
        <v>22</v>
      </c>
      <c r="L81" s="34">
        <f t="shared" si="12"/>
        <v>1</v>
      </c>
      <c r="M81" s="31">
        <f t="shared" si="13"/>
        <v>7.0000000000000089</v>
      </c>
      <c r="O81" s="34">
        <f t="shared" si="14"/>
        <v>0.14285714285714268</v>
      </c>
      <c r="P81" s="32">
        <f>INT(O81/m_jom)</f>
        <v>0</v>
      </c>
      <c r="Q81" s="32">
        <f>IF(P81=0,INT(O81),INT(O81-P81*m_jom))</f>
        <v>0</v>
      </c>
      <c r="R81" s="32">
        <f>IF(O81=Q81,0,MOD($O81-$P81*m_jom,1))*M81</f>
        <v>1</v>
      </c>
    </row>
    <row r="82" spans="1:18" x14ac:dyDescent="0.25">
      <c r="A82" s="22">
        <v>35217</v>
      </c>
      <c r="B82" s="22">
        <v>35217</v>
      </c>
      <c r="C82" s="17">
        <v>0.33333333333333331</v>
      </c>
      <c r="D82" s="10">
        <v>0.29166666666666702</v>
      </c>
      <c r="E82" s="27">
        <f t="shared" si="16"/>
        <v>1.1428571428571415</v>
      </c>
      <c r="F82" s="7"/>
      <c r="I82">
        <f t="shared" si="17"/>
        <v>1</v>
      </c>
      <c r="J82">
        <f t="shared" si="18"/>
        <v>0</v>
      </c>
      <c r="L82" s="34">
        <f t="shared" si="12"/>
        <v>8</v>
      </c>
      <c r="M82" s="31">
        <f t="shared" si="13"/>
        <v>7.0000000000000089</v>
      </c>
      <c r="O82" s="34">
        <f t="shared" si="14"/>
        <v>1.1428571428571415</v>
      </c>
      <c r="P82" s="32">
        <f>INT(O82/m_jom)</f>
        <v>0</v>
      </c>
      <c r="Q82" s="32">
        <f>IF(P82=0,INT(O82),INT(O82-P82*m_jom))</f>
        <v>1</v>
      </c>
      <c r="R82" s="32">
        <f>IF(O82=Q82,0,MOD($O82-$P82*m_jom,1))*M82</f>
        <v>0.99999999999999145</v>
      </c>
    </row>
    <row r="83" spans="1:18" x14ac:dyDescent="0.25">
      <c r="A83" s="19">
        <v>35217</v>
      </c>
      <c r="B83" s="19">
        <v>35246</v>
      </c>
      <c r="C83" s="13">
        <v>1</v>
      </c>
      <c r="D83" s="10">
        <v>0.29166666666666702</v>
      </c>
      <c r="E83" s="24">
        <f t="shared" si="16"/>
        <v>3.4285714285714244</v>
      </c>
      <c r="F83" s="6"/>
      <c r="I83">
        <f t="shared" si="17"/>
        <v>30</v>
      </c>
      <c r="J83">
        <f t="shared" si="18"/>
        <v>20</v>
      </c>
      <c r="L83" s="34">
        <f t="shared" si="12"/>
        <v>24</v>
      </c>
      <c r="M83" s="31">
        <f t="shared" si="13"/>
        <v>7.0000000000000089</v>
      </c>
      <c r="O83" s="34">
        <f t="shared" si="14"/>
        <v>3.4285714285714244</v>
      </c>
      <c r="P83" s="32">
        <f>INT(O83/m_jom)</f>
        <v>0</v>
      </c>
      <c r="Q83" s="32">
        <f>IF(P83=0,INT(O83),INT(O83-P83*m_jom))</f>
        <v>3</v>
      </c>
      <c r="R83" s="32">
        <f>IF(O83=Q83,0,MOD($O83-$P83*m_jom,1))*M83</f>
        <v>2.9999999999999747</v>
      </c>
    </row>
    <row r="84" spans="1:18" x14ac:dyDescent="0.25">
      <c r="A84" s="22">
        <v>35193</v>
      </c>
      <c r="B84" s="22">
        <v>35194</v>
      </c>
      <c r="C84" s="17">
        <v>0.66666666666666663</v>
      </c>
      <c r="D84" s="10">
        <v>0.29166666666666702</v>
      </c>
      <c r="E84" s="27">
        <f t="shared" si="16"/>
        <v>2.2857142857142829</v>
      </c>
      <c r="F84" s="7"/>
      <c r="I84">
        <f t="shared" si="17"/>
        <v>2</v>
      </c>
      <c r="J84">
        <f t="shared" si="18"/>
        <v>2</v>
      </c>
      <c r="L84" s="34">
        <f t="shared" si="12"/>
        <v>16</v>
      </c>
      <c r="M84" s="31">
        <f t="shared" si="13"/>
        <v>7.0000000000000089</v>
      </c>
      <c r="O84" s="34">
        <f t="shared" si="14"/>
        <v>2.2857142857142829</v>
      </c>
      <c r="P84" s="32">
        <f>INT(O84/m_jom)</f>
        <v>0</v>
      </c>
      <c r="Q84" s="32">
        <f>IF(P84=0,INT(O84),INT(O84-P84*m_jom))</f>
        <v>2</v>
      </c>
      <c r="R84" s="32">
        <f>IF(O84=Q84,0,MOD($O84-$P84*m_jom,1))*M84</f>
        <v>1.9999999999999829</v>
      </c>
    </row>
    <row r="85" spans="1:18" x14ac:dyDescent="0.25">
      <c r="A85" s="22">
        <v>35128</v>
      </c>
      <c r="B85" s="22">
        <v>35193</v>
      </c>
      <c r="C85" s="17">
        <v>1.5</v>
      </c>
      <c r="D85" s="10">
        <v>0.29166666666666702</v>
      </c>
      <c r="E85" s="27">
        <f t="shared" si="16"/>
        <v>5.142857142857137</v>
      </c>
      <c r="F85" s="7"/>
      <c r="I85">
        <f t="shared" si="17"/>
        <v>66</v>
      </c>
      <c r="J85">
        <f t="shared" si="18"/>
        <v>48</v>
      </c>
      <c r="L85" s="34">
        <f t="shared" si="12"/>
        <v>36</v>
      </c>
      <c r="M85" s="31">
        <f t="shared" si="13"/>
        <v>7.0000000000000089</v>
      </c>
      <c r="O85" s="34">
        <f t="shared" si="14"/>
        <v>5.1428571428571361</v>
      </c>
      <c r="P85" s="32">
        <f>INT(O85/m_jom)</f>
        <v>0</v>
      </c>
      <c r="Q85" s="32">
        <f>IF(P85=0,INT(O85),INT(O85-P85*m_jom))</f>
        <v>5</v>
      </c>
      <c r="R85" s="32">
        <f>IF(O85=Q85,0,MOD($O85-$P85*m_jom,1))*M85</f>
        <v>0.99999999999995415</v>
      </c>
    </row>
    <row r="86" spans="1:18" x14ac:dyDescent="0.25">
      <c r="A86" s="19">
        <v>35108</v>
      </c>
      <c r="B86" s="19">
        <v>35111</v>
      </c>
      <c r="C86" s="13">
        <v>1.3333333333333333</v>
      </c>
      <c r="D86" s="10">
        <v>0.29166666666666702</v>
      </c>
      <c r="E86" s="24">
        <f t="shared" si="16"/>
        <v>4.5714285714285658</v>
      </c>
      <c r="F86" s="6"/>
      <c r="I86">
        <f t="shared" si="17"/>
        <v>4</v>
      </c>
      <c r="J86">
        <f t="shared" si="18"/>
        <v>4</v>
      </c>
      <c r="L86" s="34">
        <f t="shared" si="12"/>
        <v>32</v>
      </c>
      <c r="M86" s="31">
        <f t="shared" si="13"/>
        <v>7.0000000000000089</v>
      </c>
      <c r="O86" s="34">
        <f t="shared" si="14"/>
        <v>4.5714285714285658</v>
      </c>
      <c r="P86" s="32">
        <f>INT(O86/m_jom)</f>
        <v>0</v>
      </c>
      <c r="Q86" s="32">
        <f>IF(P86=0,INT(O86),INT(O86-P86*m_jom))</f>
        <v>4</v>
      </c>
      <c r="R86" s="32">
        <f>IF(O86=Q86,0,MOD($O86-$P86*m_jom,1))*M86</f>
        <v>3.9999999999999658</v>
      </c>
    </row>
    <row r="87" spans="1:18" x14ac:dyDescent="0.25">
      <c r="A87" s="22">
        <v>34883</v>
      </c>
      <c r="B87" s="22">
        <v>34904</v>
      </c>
      <c r="C87" s="17">
        <v>4.583333333333333</v>
      </c>
      <c r="D87" s="10">
        <v>0.29166666666666702</v>
      </c>
      <c r="E87" s="27">
        <f t="shared" si="16"/>
        <v>15.714285714285694</v>
      </c>
      <c r="F87" s="7"/>
      <c r="I87">
        <f t="shared" si="17"/>
        <v>22</v>
      </c>
      <c r="J87">
        <f t="shared" si="18"/>
        <v>16</v>
      </c>
      <c r="L87" s="34">
        <f t="shared" si="12"/>
        <v>110</v>
      </c>
      <c r="M87" s="31">
        <f t="shared" si="13"/>
        <v>0</v>
      </c>
      <c r="O87" s="34" t="e">
        <f t="shared" si="14"/>
        <v>#DIV/0!</v>
      </c>
      <c r="P87" s="32" t="e">
        <f>INT(O87/m_jom)</f>
        <v>#DIV/0!</v>
      </c>
      <c r="Q87" s="32" t="e">
        <f>IF(P87=0,INT(O87),INT(O87-P87*m_jom))</f>
        <v>#DIV/0!</v>
      </c>
      <c r="R87" s="32" t="e">
        <f>IF(O87=Q87,0,MOD($O87-$P87*m_jom,1))*M87</f>
        <v>#DIV/0!</v>
      </c>
    </row>
    <row r="88" spans="1:18" x14ac:dyDescent="0.25">
      <c r="A88" s="23">
        <v>34631</v>
      </c>
      <c r="B88" s="23">
        <v>34684</v>
      </c>
      <c r="C88" s="18">
        <v>12.041666666666666</v>
      </c>
      <c r="D88" s="10">
        <v>0.29166666666666702</v>
      </c>
      <c r="E88" s="26">
        <f t="shared" si="16"/>
        <v>41.285714285714235</v>
      </c>
      <c r="F88" s="8">
        <v>2</v>
      </c>
      <c r="I88">
        <f t="shared" si="17"/>
        <v>54</v>
      </c>
      <c r="J88">
        <f t="shared" si="18"/>
        <v>40</v>
      </c>
      <c r="L88" s="34">
        <f t="shared" si="12"/>
        <v>289</v>
      </c>
      <c r="M88" s="31">
        <f t="shared" si="13"/>
        <v>0</v>
      </c>
      <c r="O88" s="34" t="e">
        <f t="shared" si="14"/>
        <v>#DIV/0!</v>
      </c>
      <c r="P88" s="32" t="e">
        <f>INT(O88/m_jom)</f>
        <v>#DIV/0!</v>
      </c>
      <c r="Q88" s="32" t="e">
        <f>IF(P88=0,INT(O88),INT(O88-P88*m_jom))</f>
        <v>#DIV/0!</v>
      </c>
      <c r="R88" s="32" t="e">
        <f>IF(O88=Q88,0,MOD($O88-$P88*m_jom,1))*M88</f>
        <v>#DIV/0!</v>
      </c>
    </row>
    <row r="89" spans="1:18" x14ac:dyDescent="0.25">
      <c r="A89" s="23">
        <v>34484</v>
      </c>
      <c r="B89" s="23">
        <v>34516</v>
      </c>
      <c r="C89" s="18">
        <v>7.041666666666667</v>
      </c>
      <c r="D89" s="10">
        <v>0.29166666666666702</v>
      </c>
      <c r="E89" s="26">
        <f t="shared" si="16"/>
        <v>24.142857142857114</v>
      </c>
      <c r="F89" s="8">
        <v>1</v>
      </c>
      <c r="I89">
        <f t="shared" si="17"/>
        <v>33</v>
      </c>
      <c r="J89">
        <f t="shared" si="18"/>
        <v>25</v>
      </c>
      <c r="L89" s="34">
        <f t="shared" ref="L89:L90" si="19">C89*24</f>
        <v>169</v>
      </c>
      <c r="M89" s="31">
        <f t="shared" ref="M89:M90" si="20">D93*24</f>
        <v>0</v>
      </c>
      <c r="O89" s="34" t="e">
        <f t="shared" ref="O89:O90" si="21">L89/M89</f>
        <v>#DIV/0!</v>
      </c>
      <c r="P89" s="32" t="e">
        <f>INT(O89/m_jom)</f>
        <v>#DIV/0!</v>
      </c>
      <c r="Q89" s="32" t="e">
        <f>IF(P89=0,INT(O89),INT(O89-P89*m_jom))</f>
        <v>#DIV/0!</v>
      </c>
      <c r="R89" s="32" t="e">
        <f>IF(O89=Q89,0,MOD($O89-$P89*m_jom,1))*M89</f>
        <v>#DIV/0!</v>
      </c>
    </row>
    <row r="90" spans="1:18" x14ac:dyDescent="0.25">
      <c r="A90" s="23">
        <v>34359</v>
      </c>
      <c r="B90" s="23">
        <v>34376</v>
      </c>
      <c r="C90" s="18">
        <v>8</v>
      </c>
      <c r="D90" s="10">
        <v>0.29166666666666702</v>
      </c>
      <c r="E90" s="26">
        <f t="shared" si="16"/>
        <v>27.428571428571395</v>
      </c>
      <c r="F90" s="8"/>
      <c r="I90">
        <f t="shared" si="17"/>
        <v>18</v>
      </c>
      <c r="J90">
        <f t="shared" si="18"/>
        <v>14</v>
      </c>
      <c r="L90" s="34">
        <f t="shared" si="19"/>
        <v>192</v>
      </c>
      <c r="M90" s="31">
        <f t="shared" si="20"/>
        <v>0</v>
      </c>
      <c r="O90" s="34" t="e">
        <f t="shared" si="21"/>
        <v>#DIV/0!</v>
      </c>
      <c r="P90" s="32" t="e">
        <f>INT(O90/m_jom)</f>
        <v>#DIV/0!</v>
      </c>
      <c r="Q90" s="32" t="e">
        <f>IF(P90=0,INT(O90),INT(O90-P90*m_jom))</f>
        <v>#DIV/0!</v>
      </c>
      <c r="R90" s="32" t="e">
        <f>IF(O90=Q90,0,MOD($O90-$P90*m_jom,1))*M90</f>
        <v>#DIV/0!</v>
      </c>
    </row>
    <row r="91" spans="1:18" x14ac:dyDescent="0.25">
      <c r="C91" s="14">
        <f>SUM(C3:C90)</f>
        <v>622.04166666666674</v>
      </c>
      <c r="D91" s="14"/>
      <c r="E91" s="29">
        <f>SUM(E3:E90)</f>
        <v>2185.7142857142844</v>
      </c>
      <c r="F91" s="2">
        <f>SUM(F3:F90)</f>
        <v>81</v>
      </c>
    </row>
  </sheetData>
  <autoFilter ref="A2:F90" xr:uid="{C2AA336E-1722-4513-94FC-D995CA9251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m_jom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StOo</dc:creator>
  <cp:lastModifiedBy>Jean-Eric Pelouas</cp:lastModifiedBy>
  <dcterms:created xsi:type="dcterms:W3CDTF">2019-03-12T10:33:39Z</dcterms:created>
  <dcterms:modified xsi:type="dcterms:W3CDTF">2019-03-15T06:13:53Z</dcterms:modified>
</cp:coreProperties>
</file>