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705" yWindow="15" windowWidth="16395" windowHeight="9285"/>
  </bookViews>
  <sheets>
    <sheet name="Base de données" sheetId="7" r:id="rId1"/>
    <sheet name="Calculs" sheetId="5" r:id="rId2"/>
    <sheet name="Synthèse" sheetId="6" r:id="rId3"/>
  </sheets>
  <definedNames>
    <definedName name="Cartons">OFFSET(Calculs!$E$2,,,COUNTA(Calculs!$E:$E)-1)</definedName>
    <definedName name="Catégories">OFFSET(Calculs!$D$2,,,COUNTA(Calculs!$D:$D)-1)</definedName>
    <definedName name="Coût_sanctions">OFFSET(Calculs!$E$2,,,COUNTA(Calculs!$E:$E)-1,2)</definedName>
    <definedName name="Graphiques">Calculs!$AL$2:$AR$10</definedName>
    <definedName name="img_1">OFFSET(Calculs!$P$1,,,COUNTA(Calculs!$P:$P)+2,11)</definedName>
    <definedName name="img_2">OFFSET(Calculs!$AJ$1,,,COUNTA(Calculs!$AJ:$AJ),-3)</definedName>
    <definedName name="Noms_Prénoms">OFFSET(Calculs!$C$2,,,COUNTIF(Calculs!$C:$C,"&gt;&lt;")-1)</definedName>
  </definedNames>
  <calcPr calcId="145621"/>
  <pivotCaches>
    <pivotCache cacheId="84" r:id="rId4"/>
  </pivotCaches>
</workbook>
</file>

<file path=xl/calcChain.xml><?xml version="1.0" encoding="utf-8"?>
<calcChain xmlns="http://schemas.openxmlformats.org/spreadsheetml/2006/main">
  <c r="C14" i="5" l="1"/>
  <c r="C3" i="5"/>
  <c r="C4" i="5"/>
  <c r="C5" i="5"/>
  <c r="C6" i="5"/>
  <c r="C7" i="5"/>
  <c r="C8" i="5"/>
  <c r="C9" i="5"/>
  <c r="C10" i="5"/>
  <c r="C11" i="5"/>
  <c r="C12" i="5"/>
  <c r="C13" i="5"/>
  <c r="C15" i="5"/>
  <c r="C16" i="5"/>
  <c r="C17" i="5"/>
  <c r="C18" i="5"/>
  <c r="C19" i="5"/>
  <c r="C20" i="5"/>
  <c r="C2" i="5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C1" i="5"/>
  <c r="AF25" i="5"/>
  <c r="AF24" i="5"/>
</calcChain>
</file>

<file path=xl/sharedStrings.xml><?xml version="1.0" encoding="utf-8"?>
<sst xmlns="http://schemas.openxmlformats.org/spreadsheetml/2006/main" count="158" uniqueCount="56">
  <si>
    <t>Demay</t>
  </si>
  <si>
    <t>Muller</t>
  </si>
  <si>
    <t>Dorian</t>
  </si>
  <si>
    <t>Godart</t>
  </si>
  <si>
    <t>Hanon</t>
  </si>
  <si>
    <t>Bastien</t>
  </si>
  <si>
    <t>Commien</t>
  </si>
  <si>
    <t>Patrick</t>
  </si>
  <si>
    <t>Pierre</t>
  </si>
  <si>
    <t>CARTONS</t>
  </si>
  <si>
    <t>Romuald</t>
  </si>
  <si>
    <t>Loisirs</t>
  </si>
  <si>
    <t>Thibaut</t>
  </si>
  <si>
    <t>Delahaigue</t>
  </si>
  <si>
    <t>Alexandre</t>
  </si>
  <si>
    <t>Jaune</t>
  </si>
  <si>
    <t>Rouge</t>
  </si>
  <si>
    <t>1 ere Division</t>
  </si>
  <si>
    <t>Lequellec</t>
  </si>
  <si>
    <t>Jean marie</t>
  </si>
  <si>
    <t>Levot</t>
  </si>
  <si>
    <t>Promo 1ere Div</t>
  </si>
  <si>
    <t>Chantereaux</t>
  </si>
  <si>
    <t>Clément</t>
  </si>
  <si>
    <t>Courtois</t>
  </si>
  <si>
    <t>Anthony</t>
  </si>
  <si>
    <t>3 eme Division</t>
  </si>
  <si>
    <t>U15</t>
  </si>
  <si>
    <t>Noms</t>
  </si>
  <si>
    <t>Prénoms</t>
  </si>
  <si>
    <t>Cartons</t>
  </si>
  <si>
    <t>Coût</t>
  </si>
  <si>
    <t>Date</t>
  </si>
  <si>
    <t>Catégorie</t>
  </si>
  <si>
    <t>Catégories</t>
  </si>
  <si>
    <t>Nom Prénom</t>
  </si>
  <si>
    <t>Muller, Dorian</t>
  </si>
  <si>
    <t>Lequellec, Jean marie</t>
  </si>
  <si>
    <t>Hanon, Bastien</t>
  </si>
  <si>
    <t>Hanon, Clément</t>
  </si>
  <si>
    <t>Levot, Romuald</t>
  </si>
  <si>
    <t>Delahaigue, Pierre</t>
  </si>
  <si>
    <t>Chantereaux, Clément</t>
  </si>
  <si>
    <t>Commien, Patrick</t>
  </si>
  <si>
    <t>Demay, Thibaut</t>
  </si>
  <si>
    <t>Courtois, Anthony</t>
  </si>
  <si>
    <t>Godart, Anthony</t>
  </si>
  <si>
    <t>Godart, Alexandre</t>
  </si>
  <si>
    <t>Carton</t>
  </si>
  <si>
    <t>Abusif</t>
  </si>
  <si>
    <t>Total général</t>
  </si>
  <si>
    <t xml:space="preserve">Nb </t>
  </si>
  <si>
    <t xml:space="preserve">Coût </t>
  </si>
  <si>
    <t>Nb cartons</t>
  </si>
  <si>
    <t>Zaleb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</si>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</sst>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\ &quot;€&quot;"/>
    <numFmt numFmtId="172" formatCode="ddd\ dd/mm/yyyy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rgb="FFFFFF00"/>
      <name val="Calibri"/>
      <family val="2"/>
      <scheme val="minor"/>
    </font>
    <font>
      <sz val="9"/>
      <color rgb="FF30303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5" borderId="0" xfId="0" applyFill="1"/>
    <xf numFmtId="0" fontId="1" fillId="0" borderId="0" xfId="0" applyFont="1"/>
    <xf numFmtId="17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/>
    <xf numFmtId="0" fontId="0" fillId="0" borderId="1" xfId="0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6" fontId="2" fillId="2" borderId="2" xfId="0" applyNumberFormat="1" applyFont="1" applyFill="1" applyBorder="1" applyAlignment="1">
      <alignment horizontal="center"/>
    </xf>
    <xf numFmtId="0" fontId="0" fillId="0" borderId="0" xfId="0" applyFill="1"/>
    <xf numFmtId="0" fontId="0" fillId="4" borderId="0" xfId="0" applyFill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5"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72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[Bilan sanctions.xlsm]Calculs!Tableau croisé dynamique5</c:name>
    <c:fmtId val="1"/>
  </c:pivotSource>
  <c:chart>
    <c:autoTitleDeleted val="0"/>
    <c:pivotFmts>
      <c:pivotFmt>
        <c:idx val="0"/>
        <c:spPr>
          <a:solidFill>
            <a:srgbClr val="FFFF00"/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FFC000"/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spPr>
          <a:solidFill>
            <a:srgbClr val="FF0000"/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Calculs!$AC$1</c:f>
              <c:strCache>
                <c:ptCount val="1"/>
                <c:pt idx="0">
                  <c:v>Jaune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Calculs!$AC$2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ser>
          <c:idx val="1"/>
          <c:order val="1"/>
          <c:tx>
            <c:strRef>
              <c:f>Calculs!$AD$1</c:f>
              <c:strCache>
                <c:ptCount val="1"/>
                <c:pt idx="0">
                  <c:v>Abusif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Calculs!$AD$2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2"/>
          <c:order val="2"/>
          <c:tx>
            <c:strRef>
              <c:f>Calculs!$AE$1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Calculs!$AE$2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157440"/>
        <c:axId val="112158976"/>
      </c:barChart>
      <c:catAx>
        <c:axId val="112157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2158976"/>
        <c:crosses val="autoZero"/>
        <c:auto val="1"/>
        <c:lblAlgn val="ctr"/>
        <c:lblOffset val="100"/>
        <c:noMultiLvlLbl val="0"/>
      </c:catAx>
      <c:valAx>
        <c:axId val="112158976"/>
        <c:scaling>
          <c:orientation val="minMax"/>
        </c:scaling>
        <c:delete val="0"/>
        <c:axPos val="l"/>
        <c:majorGridlines>
          <c:spPr>
            <a:ln w="3175"/>
          </c:spPr>
        </c:majorGridlines>
        <c:numFmt formatCode="General" sourceLinked="1"/>
        <c:majorTickMark val="out"/>
        <c:minorTickMark val="none"/>
        <c:tickLblPos val="nextTo"/>
        <c:crossAx val="1121574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[Bilan sanctions.xlsm]Calculs!Tableau croisé dynamique6</c:name>
    <c:fmtId val="2"/>
  </c:pivotSource>
  <c:chart>
    <c:autoTitleDeleted val="0"/>
    <c:pivotFmts>
      <c:pivotFmt>
        <c:idx val="0"/>
        <c:spPr>
          <a:solidFill>
            <a:srgbClr val="FFFF00"/>
          </a:solidFill>
        </c:spPr>
        <c:marker>
          <c:symbol val="none"/>
        </c:marker>
        <c:dLbl>
          <c:idx val="0"/>
          <c:layout/>
          <c:numFmt formatCode="#,##0\ &quot;€&quot;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FFC000"/>
          </a:solidFill>
        </c:spPr>
        <c:marker>
          <c:symbol val="none"/>
        </c:marker>
        <c:dLbl>
          <c:idx val="0"/>
          <c:layout/>
          <c:numFmt formatCode="#,##0\ &quot;€&quot;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spPr>
          <a:solidFill>
            <a:srgbClr val="FF0000"/>
          </a:solidFill>
        </c:spPr>
        <c:marker>
          <c:symbol val="none"/>
        </c:marker>
        <c:dLbl>
          <c:idx val="0"/>
          <c:layout/>
          <c:numFmt formatCode="#,##0\ &quot;€&quot;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Calculs!$AC$4</c:f>
              <c:strCache>
                <c:ptCount val="1"/>
                <c:pt idx="0">
                  <c:v>Jaune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numFmt formatCode="#,##0\ &quot;€&quot;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Calculs!$AC$5</c:f>
              <c:numCache>
                <c:formatCode>General</c:formatCode>
                <c:ptCount val="1"/>
                <c:pt idx="0">
                  <c:v>195</c:v>
                </c:pt>
              </c:numCache>
            </c:numRef>
          </c:val>
        </c:ser>
        <c:ser>
          <c:idx val="1"/>
          <c:order val="1"/>
          <c:tx>
            <c:strRef>
              <c:f>Calculs!$AD$4</c:f>
              <c:strCache>
                <c:ptCount val="1"/>
                <c:pt idx="0">
                  <c:v>Abusif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numFmt formatCode="#,##0\ &quot;€&quot;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Calculs!$AD$5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2"/>
          <c:order val="2"/>
          <c:tx>
            <c:strRef>
              <c:f>Calculs!$AE$4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numFmt formatCode="#,##0\ &quot;€&quot;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Calculs!$AB$5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Calculs!$AE$5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2605056"/>
        <c:axId val="152607360"/>
      </c:barChart>
      <c:catAx>
        <c:axId val="152605056"/>
        <c:scaling>
          <c:orientation val="minMax"/>
        </c:scaling>
        <c:delete val="1"/>
        <c:axPos val="b"/>
        <c:majorTickMark val="out"/>
        <c:minorTickMark val="none"/>
        <c:tickLblPos val="nextTo"/>
        <c:crossAx val="152607360"/>
        <c:crosses val="autoZero"/>
        <c:auto val="1"/>
        <c:lblAlgn val="ctr"/>
        <c:lblOffset val="100"/>
        <c:noMultiLvlLbl val="0"/>
      </c:catAx>
      <c:valAx>
        <c:axId val="152607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60505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133350</xdr:rowOff>
        </xdr:from>
        <xdr:to>
          <xdr:col>1</xdr:col>
          <xdr:colOff>733425</xdr:colOff>
          <xdr:row>2</xdr:row>
          <xdr:rowOff>66675</xdr:rowOff>
        </xdr:to>
        <xdr:sp macro="" textlink="">
          <xdr:nvSpPr>
            <xdr:cNvPr id="6150" name="cmdValider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14288</xdr:colOff>
      <xdr:row>1</xdr:row>
      <xdr:rowOff>195263</xdr:rowOff>
    </xdr:from>
    <xdr:to>
      <xdr:col>40</xdr:col>
      <xdr:colOff>4764</xdr:colOff>
      <xdr:row>9</xdr:row>
      <xdr:rowOff>190501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41</xdr:col>
      <xdr:colOff>4763</xdr:colOff>
      <xdr:row>2</xdr:row>
      <xdr:rowOff>4764</xdr:rowOff>
    </xdr:from>
    <xdr:to>
      <xdr:col>43</xdr:col>
      <xdr:colOff>0</xdr:colOff>
      <xdr:row>10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5</xdr:row>
      <xdr:rowOff>95249</xdr:rowOff>
    </xdr:from>
    <xdr:to>
      <xdr:col>1</xdr:col>
      <xdr:colOff>512922</xdr:colOff>
      <xdr:row>14</xdr:row>
      <xdr:rowOff>19050</xdr:rowOff>
    </xdr:to>
    <xdr:grpSp>
      <xdr:nvGrpSpPr>
        <xdr:cNvPr id="7" name="Groupe 6"/>
        <xdr:cNvGrpSpPr/>
      </xdr:nvGrpSpPr>
      <xdr:grpSpPr>
        <a:xfrm>
          <a:off x="247650" y="1095374"/>
          <a:ext cx="1103472" cy="1724026"/>
          <a:chOff x="2228850" y="514349"/>
          <a:chExt cx="1103472" cy="1724026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228850" y="514349"/>
            <a:ext cx="1103472" cy="1121761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pic>
            <xdr:nvPicPr>
              <xdr:cNvPr id="6" name="Image 5"/>
              <xdr:cNvPicPr>
                <a:picLocks noChangeAspect="1" noChangeArrowheads="1"/>
                <a:extLst>
                  <a:ext uri="{84589F7E-364E-4C9E-8A38-B11213B215E9}">
                    <a14:cameraTool cellRange="Calculs!$AF$23:$AF$25" spid="_x0000_s5173"/>
                  </a:ext>
                </a:extLst>
              </xdr:cNvPicPr>
            </xdr:nvPicPr>
            <xdr:blipFill>
              <a:blip xmlns:r="http://schemas.openxmlformats.org/officeDocument/2006/relationships" r:embed="rId2"/>
              <a:srcRect/>
              <a:stretch>
                <a:fillRect/>
              </a:stretch>
            </xdr:blipFill>
            <xdr:spPr bwMode="auto">
              <a:xfrm>
                <a:off x="2343150" y="1400175"/>
                <a:ext cx="933450" cy="838200"/>
              </a:xfrm>
              <a:prstGeom prst="rect">
                <a:avLst/>
              </a:prstGeom>
              <a:solidFill>
                <a:srgbClr val="FFFFFF" mc:Ignorable="a14" a14:legacySpreadsheetColorIndex="9"/>
              </a:solidFill>
              <a:ln w="9525">
                <a:solidFill>
                  <a:srgbClr val="000000" mc:Ignorable="a14" a14:legacySpreadsheetColorIndex="64"/>
                </a:solidFill>
                <a:miter lim="800000"/>
                <a:headEnd/>
                <a:tailEnd/>
              </a:ln>
            </xdr:spPr>
          </xdr:pic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15</xdr:row>
          <xdr:rowOff>0</xdr:rowOff>
        </xdr:from>
        <xdr:to>
          <xdr:col>8</xdr:col>
          <xdr:colOff>781050</xdr:colOff>
          <xdr:row>29</xdr:row>
          <xdr:rowOff>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img_1" spid="_x0000_s517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95275" y="3000375"/>
              <a:ext cx="7191375" cy="28003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5</xdr:row>
          <xdr:rowOff>19050</xdr:rowOff>
        </xdr:from>
        <xdr:to>
          <xdr:col>6</xdr:col>
          <xdr:colOff>304800</xdr:colOff>
          <xdr:row>14</xdr:row>
          <xdr:rowOff>28575</xdr:rowOff>
        </xdr:to>
        <xdr:pic>
          <xdr:nvPicPr>
            <xdr:cNvPr id="11" name="Image 10"/>
            <xdr:cNvPicPr>
              <a:picLocks noChangeAspect="1" noChangeArrowheads="1"/>
              <a:extLst>
                <a:ext uri="{84589F7E-364E-4C9E-8A38-B11213B215E9}">
                  <a14:cameraTool cellRange="Graphiques" spid="_x0000_s5175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419225" y="1019175"/>
              <a:ext cx="3914775" cy="1809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619125</xdr:colOff>
          <xdr:row>6</xdr:row>
          <xdr:rowOff>157163</xdr:rowOff>
        </xdr:from>
        <xdr:to>
          <xdr:col>8</xdr:col>
          <xdr:colOff>638175</xdr:colOff>
          <xdr:row>10</xdr:row>
          <xdr:rowOff>157163</xdr:rowOff>
        </xdr:to>
        <xdr:pic>
          <xdr:nvPicPr>
            <xdr:cNvPr id="12" name="Image 11"/>
            <xdr:cNvPicPr>
              <a:picLocks noChangeAspect="1" noChangeArrowheads="1"/>
              <a:extLst>
                <a:ext uri="{84589F7E-364E-4C9E-8A38-B11213B215E9}">
                  <a14:cameraTool cellRange="img_2" spid="_x0000_s5176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5648325" y="1357313"/>
              <a:ext cx="1695450" cy="800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432259</xdr:colOff>
      <xdr:row>3</xdr:row>
      <xdr:rowOff>173433</xdr:rowOff>
    </xdr:to>
    <xdr:pic>
      <xdr:nvPicPr>
        <xdr:cNvPr id="13" name="Image 1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38200" y="200025"/>
          <a:ext cx="432259" cy="5734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93.336157754631" createdVersion="4" refreshedVersion="4" minRefreshableVersion="3" recordCount="17">
  <cacheSource type="worksheet">
    <worksheetSource name="tableau1"/>
  </cacheSource>
  <cacheFields count="5">
    <cacheField name="Date" numFmtId="172">
      <sharedItems containsSemiMixedTypes="0" containsNonDate="0" containsDate="1" containsString="0" minDate="2013-09-01T00:00:00" maxDate="2013-09-28T00:00:00"/>
    </cacheField>
    <cacheField name="Catégorie" numFmtId="0">
      <sharedItems count="4">
        <s v="1 ere Division"/>
        <s v="Promo 1ere Div"/>
        <s v="U15" u="1"/>
        <s v="3 eme Division" u="1"/>
      </sharedItems>
    </cacheField>
    <cacheField name="Nom Prénom" numFmtId="0">
      <sharedItems count="13">
        <s v="Muller, Dorian"/>
        <s v="Lequellec, Jean marie"/>
        <s v="Hanon, Bastien"/>
        <s v="Hanon, Clément"/>
        <s v="Levot, Romuald"/>
        <s v="Delahaigue, Pierre"/>
        <s v="Chantereaux, Clément"/>
        <s v="Commien, Patrick"/>
        <s v="Demay, Thibaut"/>
        <s v="Courtois, Anthony"/>
        <s v="Godart, Anthony"/>
        <s v="Godart, Alexandre"/>
        <s v="Zaleb, Jean-Eric" u="1"/>
      </sharedItems>
    </cacheField>
    <cacheField name="Carton" numFmtId="0">
      <sharedItems count="3">
        <s v="Jaune"/>
        <s v="Rouge"/>
        <s v="Abusif"/>
      </sharedItems>
    </cacheField>
    <cacheField name="Coût" numFmtId="0">
      <sharedItems containsSemiMixedTypes="0" containsString="0" containsNumber="1" containsInteger="1" minValue="15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d v="2013-09-01T00:00:00"/>
    <x v="0"/>
    <x v="0"/>
    <x v="0"/>
    <n v="15"/>
  </r>
  <r>
    <d v="2013-09-01T00:00:00"/>
    <x v="0"/>
    <x v="1"/>
    <x v="0"/>
    <n v="15"/>
  </r>
  <r>
    <d v="2013-09-01T00:00:00"/>
    <x v="0"/>
    <x v="2"/>
    <x v="0"/>
    <n v="15"/>
  </r>
  <r>
    <d v="2013-09-08T00:00:00"/>
    <x v="0"/>
    <x v="3"/>
    <x v="0"/>
    <n v="15"/>
  </r>
  <r>
    <d v="2013-09-08T00:00:00"/>
    <x v="0"/>
    <x v="3"/>
    <x v="1"/>
    <n v="30"/>
  </r>
  <r>
    <d v="2013-09-08T00:00:00"/>
    <x v="0"/>
    <x v="4"/>
    <x v="0"/>
    <n v="15"/>
  </r>
  <r>
    <d v="2013-09-08T00:00:00"/>
    <x v="0"/>
    <x v="1"/>
    <x v="0"/>
    <n v="15"/>
  </r>
  <r>
    <d v="2013-09-08T00:00:00"/>
    <x v="0"/>
    <x v="5"/>
    <x v="0"/>
    <n v="15"/>
  </r>
  <r>
    <d v="2013-09-08T00:00:00"/>
    <x v="0"/>
    <x v="5"/>
    <x v="0"/>
    <n v="15"/>
  </r>
  <r>
    <d v="2013-09-08T00:00:00"/>
    <x v="1"/>
    <x v="6"/>
    <x v="0"/>
    <n v="15"/>
  </r>
  <r>
    <d v="2013-09-27T00:00:00"/>
    <x v="0"/>
    <x v="1"/>
    <x v="0"/>
    <n v="15"/>
  </r>
  <r>
    <d v="2013-09-27T00:00:00"/>
    <x v="1"/>
    <x v="7"/>
    <x v="2"/>
    <n v="20"/>
  </r>
  <r>
    <d v="2013-09-27T00:00:00"/>
    <x v="1"/>
    <x v="8"/>
    <x v="0"/>
    <n v="15"/>
  </r>
  <r>
    <d v="2013-09-27T00:00:00"/>
    <x v="1"/>
    <x v="9"/>
    <x v="0"/>
    <n v="15"/>
  </r>
  <r>
    <d v="2013-09-27T00:00:00"/>
    <x v="0"/>
    <x v="10"/>
    <x v="0"/>
    <n v="15"/>
  </r>
  <r>
    <d v="2013-09-27T00:00:00"/>
    <x v="0"/>
    <x v="11"/>
    <x v="2"/>
    <n v="20"/>
  </r>
  <r>
    <d v="2013-09-27T00:00:00"/>
    <x v="0"/>
    <x v="11"/>
    <x v="1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H1:AJ4" firstHeaderRow="0" firstDataRow="1" firstDataCol="1"/>
  <pivotFields count="5">
    <pivotField numFmtId="172" showAll="0"/>
    <pivotField axis="axisRow" showAll="0">
      <items count="5">
        <item x="0"/>
        <item x="1"/>
        <item m="1" x="2"/>
        <item m="1" x="3"/>
        <item t="default"/>
      </items>
    </pivotField>
    <pivotField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b " fld="3" subtotal="count" baseField="0" baseItem="0"/>
    <dataField name="Coût " fld="4" baseField="1" baseItem="0" numFmtId="166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3">
  <location ref="AB4:AF5" firstHeaderRow="0" firstDataRow="1" firstDataCol="1"/>
  <pivotFields count="5">
    <pivotField numFmtId="172" showAll="0"/>
    <pivotField showAll="0"/>
    <pivotField showAll="0"/>
    <pivotField axis="axisCol" showAll="0">
      <items count="4">
        <item x="0"/>
        <item x="2"/>
        <item x="1"/>
        <item t="default"/>
      </items>
    </pivotField>
    <pivotField dataField="1" showAll="0"/>
  </pivotFields>
  <rowItems count="1">
    <i/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Coût " fld="4" baseField="3" baseItem="0"/>
  </dataFields>
  <chartFormats count="3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5">
  <location ref="AB1:AF2" firstHeaderRow="0" firstDataRow="1" firstDataCol="1"/>
  <pivotFields count="5">
    <pivotField numFmtId="172" showAll="0"/>
    <pivotField showAll="0"/>
    <pivotField showAll="0"/>
    <pivotField axis="axisCol" dataField="1" showAll="0">
      <items count="4">
        <item x="0"/>
        <item x="2"/>
        <item x="1"/>
        <item t="default"/>
      </items>
    </pivotField>
    <pivotField showAll="0"/>
  </pivotFields>
  <rowItems count="1">
    <i/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b " fld="3" subtotal="count" baseField="2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X3:Z6" firstHeaderRow="0" firstDataRow="1" firstDataCol="1" rowPageCount="1" colPageCount="1"/>
  <pivotFields count="5">
    <pivotField numFmtId="172" showAll="0"/>
    <pivotField showAll="0"/>
    <pivotField axis="axisRow" showAll="0" sortType="descending">
      <items count="14">
        <item x="6"/>
        <item x="7"/>
        <item x="9"/>
        <item x="5"/>
        <item x="8"/>
        <item x="11"/>
        <item x="10"/>
        <item x="2"/>
        <item x="3"/>
        <item x="1"/>
        <item x="4"/>
        <item x="0"/>
        <item m="1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ame="Cartons" axis="axisPage" dataField="1" multipleItemSelectionAllowed="1" showAll="0">
      <items count="4">
        <item h="1" x="0"/>
        <item h="1" x="2"/>
        <item x="1"/>
        <item t="default"/>
      </items>
    </pivotField>
    <pivotField dataField="1" showAll="0"/>
  </pivotFields>
  <rowFields count="1">
    <field x="2"/>
  </rowFields>
  <rowItems count="3">
    <i>
      <x v="8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Nb " fld="3" subtotal="count" baseField="2" baseItem="0"/>
    <dataField name="Coût " fld="4" baseField="2" baseItem="8" numFmtId="166"/>
  </dataFields>
  <formats count="1">
    <format dxfId="0">
      <pivotArea dataOnly="0" labelOnly="1" outline="0" fieldPosition="0">
        <references count="1">
          <reference field="3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T3:V6" firstHeaderRow="0" firstDataRow="1" firstDataCol="1" rowPageCount="1" colPageCount="1"/>
  <pivotFields count="5">
    <pivotField numFmtId="172" showAll="0"/>
    <pivotField showAll="0"/>
    <pivotField axis="axisRow" showAll="0" sortType="descending">
      <items count="14">
        <item x="6"/>
        <item x="7"/>
        <item x="9"/>
        <item x="5"/>
        <item x="8"/>
        <item x="11"/>
        <item x="10"/>
        <item x="2"/>
        <item x="3"/>
        <item x="1"/>
        <item x="4"/>
        <item x="0"/>
        <item m="1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ame="Cartons" axis="axisPage" dataField="1" multipleItemSelectionAllowed="1" showAll="0">
      <items count="4">
        <item h="1" x="0"/>
        <item x="2"/>
        <item h="1" x="1"/>
        <item t="default"/>
      </items>
    </pivotField>
    <pivotField dataField="1" showAll="0"/>
  </pivotFields>
  <rowFields count="1">
    <field x="2"/>
  </rowFields>
  <rowItems count="3">
    <i>
      <x v="5"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Nb " fld="3" subtotal="count" baseField="2" baseItem="0"/>
    <dataField name="Coût " fld="4" baseField="2" baseItem="5" numFmtId="166"/>
  </dataFields>
  <formats count="1">
    <format dxfId="1">
      <pivotArea dataOnly="0" labelOnly="1" outline="0" fieldPosition="0">
        <references count="1">
          <reference field="3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P3:R14" firstHeaderRow="0" firstDataRow="1" firstDataCol="1" rowPageCount="1" colPageCount="1"/>
  <pivotFields count="5">
    <pivotField numFmtId="172" showAll="0"/>
    <pivotField showAll="0"/>
    <pivotField axis="axisRow" showAll="0" sortType="descending">
      <items count="14">
        <item x="6"/>
        <item x="7"/>
        <item x="9"/>
        <item x="5"/>
        <item x="8"/>
        <item x="11"/>
        <item x="10"/>
        <item x="2"/>
        <item x="3"/>
        <item x="1"/>
        <item x="4"/>
        <item x="0"/>
        <item m="1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ame="Cartons" axis="axisPage" dataField="1" multipleItemSelectionAllowed="1" showAll="0">
      <items count="4">
        <item x="0"/>
        <item h="1" x="2"/>
        <item h="1" x="1"/>
        <item t="default"/>
      </items>
    </pivotField>
    <pivotField dataField="1" showAll="0"/>
  </pivotFields>
  <rowFields count="1">
    <field x="2"/>
  </rowFields>
  <rowItems count="11">
    <i>
      <x v="9"/>
    </i>
    <i>
      <x v="3"/>
    </i>
    <i>
      <x v="7"/>
    </i>
    <i>
      <x v="11"/>
    </i>
    <i>
      <x v="8"/>
    </i>
    <i>
      <x v="2"/>
    </i>
    <i>
      <x v="10"/>
    </i>
    <i>
      <x v="4"/>
    </i>
    <i>
      <x/>
    </i>
    <i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Nb " fld="3" subtotal="count" baseField="2" baseItem="0"/>
    <dataField name="Coût " fld="4" baseField="2" baseItem="9" numFmtId="166"/>
  </dataFields>
  <formats count="2">
    <format dxfId="3">
      <pivotArea field="3" type="button" dataOnly="0" labelOnly="1" outline="0" axis="axisPage" fieldPosition="0"/>
    </format>
    <format dxfId="2">
      <pivotArea dataOnly="0" labelOnly="1" outline="0" fieldPosition="0">
        <references count="1">
          <reference field="3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8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1">
  <location ref="I1:M15" firstHeaderRow="1" firstDataRow="2" firstDataCol="1"/>
  <pivotFields count="5">
    <pivotField numFmtId="172" showAll="0"/>
    <pivotField showAll="0"/>
    <pivotField axis="axisRow" showAll="0">
      <items count="14">
        <item x="6"/>
        <item x="7"/>
        <item x="9"/>
        <item x="5"/>
        <item x="8"/>
        <item x="11"/>
        <item x="10"/>
        <item x="2"/>
        <item x="3"/>
        <item x="1"/>
        <item x="4"/>
        <item x="0"/>
        <item m="1" x="12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b cartons" fld="3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E21" totalsRowShown="0">
  <autoFilter ref="A4:E21"/>
  <tableColumns count="5">
    <tableColumn id="1" name="Date" dataDxfId="4"/>
    <tableColumn id="2" name="Catégorie"/>
    <tableColumn id="3" name="Nom Prénom"/>
    <tableColumn id="4" name="Carton"/>
    <tableColumn id="5" name="Coût">
      <calculatedColumnFormula>IFERROR(VLOOKUP(D5,Coût_sanctions,2,FALSE),0)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E21"/>
  <sheetViews>
    <sheetView showGridLines="0" tabSelected="1" workbookViewId="0">
      <pane ySplit="4" topLeftCell="A5" activePane="bottomLeft" state="frozenSplit"/>
      <selection pane="bottomLeft" activeCell="A25" sqref="A25"/>
    </sheetView>
  </sheetViews>
  <sheetFormatPr baseColWidth="10" defaultRowHeight="15.75" x14ac:dyDescent="0.25"/>
  <cols>
    <col min="1" max="1" width="13.875" bestFit="1" customWidth="1"/>
    <col min="2" max="2" width="13.25" bestFit="1" customWidth="1"/>
    <col min="3" max="3" width="19" bestFit="1" customWidth="1"/>
    <col min="4" max="4" width="8.625" bestFit="1" customWidth="1"/>
    <col min="5" max="5" width="6.875" bestFit="1" customWidth="1"/>
  </cols>
  <sheetData>
    <row r="4" spans="1:5" x14ac:dyDescent="0.25">
      <c r="A4" t="s">
        <v>32</v>
      </c>
      <c r="B4" t="s">
        <v>33</v>
      </c>
      <c r="C4" t="s">
        <v>35</v>
      </c>
      <c r="D4" t="s">
        <v>48</v>
      </c>
      <c r="E4" t="s">
        <v>31</v>
      </c>
    </row>
    <row r="5" spans="1:5" x14ac:dyDescent="0.25">
      <c r="A5" s="4">
        <v>41518</v>
      </c>
      <c r="B5" t="s">
        <v>17</v>
      </c>
      <c r="C5" t="s">
        <v>36</v>
      </c>
      <c r="D5" t="s">
        <v>15</v>
      </c>
      <c r="E5">
        <f ca="1">IFERROR(VLOOKUP(D5,Coût_sanctions,2,FALSE),0)</f>
        <v>15</v>
      </c>
    </row>
    <row r="6" spans="1:5" x14ac:dyDescent="0.25">
      <c r="A6" s="4">
        <v>41518</v>
      </c>
      <c r="B6" t="s">
        <v>17</v>
      </c>
      <c r="C6" t="s">
        <v>37</v>
      </c>
      <c r="D6" t="s">
        <v>15</v>
      </c>
      <c r="E6">
        <f ca="1">IFERROR(VLOOKUP(D6,Coût_sanctions,2,FALSE),0)</f>
        <v>15</v>
      </c>
    </row>
    <row r="7" spans="1:5" x14ac:dyDescent="0.25">
      <c r="A7" s="4">
        <v>41518</v>
      </c>
      <c r="B7" t="s">
        <v>17</v>
      </c>
      <c r="C7" t="s">
        <v>38</v>
      </c>
      <c r="D7" t="s">
        <v>15</v>
      </c>
      <c r="E7">
        <f ca="1">IFERROR(VLOOKUP(D7,Coût_sanctions,2,FALSE),0)</f>
        <v>15</v>
      </c>
    </row>
    <row r="8" spans="1:5" x14ac:dyDescent="0.25">
      <c r="A8" s="4">
        <v>41525</v>
      </c>
      <c r="B8" t="s">
        <v>17</v>
      </c>
      <c r="C8" t="s">
        <v>39</v>
      </c>
      <c r="D8" t="s">
        <v>15</v>
      </c>
      <c r="E8">
        <f ca="1">IFERROR(VLOOKUP(D8,Coût_sanctions,2,FALSE),0)</f>
        <v>15</v>
      </c>
    </row>
    <row r="9" spans="1:5" x14ac:dyDescent="0.25">
      <c r="A9" s="4">
        <v>41525</v>
      </c>
      <c r="B9" t="s">
        <v>17</v>
      </c>
      <c r="C9" t="s">
        <v>39</v>
      </c>
      <c r="D9" t="s">
        <v>16</v>
      </c>
      <c r="E9">
        <f ca="1">IFERROR(VLOOKUP(D9,Coût_sanctions,2,FALSE),0)</f>
        <v>30</v>
      </c>
    </row>
    <row r="10" spans="1:5" x14ac:dyDescent="0.25">
      <c r="A10" s="4">
        <v>41525</v>
      </c>
      <c r="B10" t="s">
        <v>17</v>
      </c>
      <c r="C10" t="s">
        <v>40</v>
      </c>
      <c r="D10" t="s">
        <v>15</v>
      </c>
      <c r="E10">
        <f ca="1">IFERROR(VLOOKUP(D10,Coût_sanctions,2,FALSE),0)</f>
        <v>15</v>
      </c>
    </row>
    <row r="11" spans="1:5" x14ac:dyDescent="0.25">
      <c r="A11" s="4">
        <v>41525</v>
      </c>
      <c r="B11" t="s">
        <v>17</v>
      </c>
      <c r="C11" t="s">
        <v>37</v>
      </c>
      <c r="D11" t="s">
        <v>15</v>
      </c>
      <c r="E11">
        <f ca="1">IFERROR(VLOOKUP(D11,Coût_sanctions,2,FALSE),0)</f>
        <v>15</v>
      </c>
    </row>
    <row r="12" spans="1:5" x14ac:dyDescent="0.25">
      <c r="A12" s="4">
        <v>41525</v>
      </c>
      <c r="B12" t="s">
        <v>17</v>
      </c>
      <c r="C12" t="s">
        <v>41</v>
      </c>
      <c r="D12" t="s">
        <v>15</v>
      </c>
      <c r="E12">
        <f ca="1">IFERROR(VLOOKUP(D12,Coût_sanctions,2,FALSE),0)</f>
        <v>15</v>
      </c>
    </row>
    <row r="13" spans="1:5" x14ac:dyDescent="0.25">
      <c r="A13" s="4">
        <v>41525</v>
      </c>
      <c r="B13" t="s">
        <v>17</v>
      </c>
      <c r="C13" t="s">
        <v>41</v>
      </c>
      <c r="D13" t="s">
        <v>15</v>
      </c>
      <c r="E13">
        <f ca="1">IFERROR(VLOOKUP(D13,Coût_sanctions,2,FALSE),0)</f>
        <v>15</v>
      </c>
    </row>
    <row r="14" spans="1:5" x14ac:dyDescent="0.25">
      <c r="A14" s="4">
        <v>41525</v>
      </c>
      <c r="B14" t="s">
        <v>21</v>
      </c>
      <c r="C14" t="s">
        <v>42</v>
      </c>
      <c r="D14" t="s">
        <v>15</v>
      </c>
      <c r="E14">
        <f ca="1">IFERROR(VLOOKUP(D14,Coût_sanctions,2,FALSE),0)</f>
        <v>15</v>
      </c>
    </row>
    <row r="15" spans="1:5" x14ac:dyDescent="0.25">
      <c r="A15" s="4">
        <v>41544</v>
      </c>
      <c r="B15" t="s">
        <v>17</v>
      </c>
      <c r="C15" t="s">
        <v>37</v>
      </c>
      <c r="D15" t="s">
        <v>15</v>
      </c>
      <c r="E15">
        <f ca="1">IFERROR(VLOOKUP(D15,Coût_sanctions,2,FALSE),0)</f>
        <v>15</v>
      </c>
    </row>
    <row r="16" spans="1:5" x14ac:dyDescent="0.25">
      <c r="A16" s="4">
        <v>41544</v>
      </c>
      <c r="B16" t="s">
        <v>21</v>
      </c>
      <c r="C16" t="s">
        <v>43</v>
      </c>
      <c r="D16" t="s">
        <v>49</v>
      </c>
      <c r="E16">
        <f ca="1">IFERROR(VLOOKUP(D16,Coût_sanctions,2,FALSE),0)</f>
        <v>20</v>
      </c>
    </row>
    <row r="17" spans="1:5" x14ac:dyDescent="0.25">
      <c r="A17" s="4">
        <v>41544</v>
      </c>
      <c r="B17" t="s">
        <v>21</v>
      </c>
      <c r="C17" t="s">
        <v>44</v>
      </c>
      <c r="D17" t="s">
        <v>15</v>
      </c>
      <c r="E17">
        <f ca="1">IFERROR(VLOOKUP(D17,Coût_sanctions,2,FALSE),0)</f>
        <v>15</v>
      </c>
    </row>
    <row r="18" spans="1:5" x14ac:dyDescent="0.25">
      <c r="A18" s="4">
        <v>41544</v>
      </c>
      <c r="B18" t="s">
        <v>21</v>
      </c>
      <c r="C18" t="s">
        <v>45</v>
      </c>
      <c r="D18" t="s">
        <v>15</v>
      </c>
      <c r="E18">
        <f ca="1">IFERROR(VLOOKUP(D18,Coût_sanctions,2,FALSE),0)</f>
        <v>15</v>
      </c>
    </row>
    <row r="19" spans="1:5" x14ac:dyDescent="0.25">
      <c r="A19" s="4">
        <v>41544</v>
      </c>
      <c r="B19" t="s">
        <v>17</v>
      </c>
      <c r="C19" t="s">
        <v>46</v>
      </c>
      <c r="D19" t="s">
        <v>15</v>
      </c>
      <c r="E19">
        <f ca="1">IFERROR(VLOOKUP(D19,Coût_sanctions,2,FALSE),0)</f>
        <v>15</v>
      </c>
    </row>
    <row r="20" spans="1:5" x14ac:dyDescent="0.25">
      <c r="A20" s="4">
        <v>41544</v>
      </c>
      <c r="B20" t="s">
        <v>17</v>
      </c>
      <c r="C20" t="s">
        <v>47</v>
      </c>
      <c r="D20" t="s">
        <v>49</v>
      </c>
      <c r="E20">
        <f ca="1">IFERROR(VLOOKUP(D20,Coût_sanctions,2,FALSE),0)</f>
        <v>20</v>
      </c>
    </row>
    <row r="21" spans="1:5" x14ac:dyDescent="0.25">
      <c r="A21" s="4">
        <v>41544</v>
      </c>
      <c r="B21" t="s">
        <v>17</v>
      </c>
      <c r="C21" t="s">
        <v>47</v>
      </c>
      <c r="D21" t="s">
        <v>16</v>
      </c>
      <c r="E21">
        <f ca="1">IFERROR(VLOOKUP(D21,Coût_sanctions,2,FALSE),0)</f>
        <v>30</v>
      </c>
    </row>
  </sheetData>
  <dataValidations count="3">
    <dataValidation type="list" allowBlank="1" showInputMessage="1" showErrorMessage="1" sqref="C5:C21">
      <formula1>Noms_Prénoms</formula1>
    </dataValidation>
    <dataValidation type="list" allowBlank="1" showInputMessage="1" showErrorMessage="1" sqref="B5:B21">
      <formula1>Catégories</formula1>
    </dataValidation>
    <dataValidation type="list" allowBlank="1" showInputMessage="1" showErrorMessage="1" sqref="D5:D21">
      <formula1>Cartons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50" r:id="rId3" name="cmdValider">
          <controlPr defaultSize="0" autoLine="0" r:id="rId4">
            <anchor moveWithCells="1">
              <from>
                <xdr:col>0</xdr:col>
                <xdr:colOff>95250</xdr:colOff>
                <xdr:row>0</xdr:row>
                <xdr:rowOff>133350</xdr:rowOff>
              </from>
              <to>
                <xdr:col>1</xdr:col>
                <xdr:colOff>733425</xdr:colOff>
                <xdr:row>2</xdr:row>
                <xdr:rowOff>66675</xdr:rowOff>
              </to>
            </anchor>
          </controlPr>
        </control>
      </mc:Choice>
      <mc:Fallback>
        <control shapeId="6150" r:id="rId3" name="cmdValider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26"/>
  <sheetViews>
    <sheetView showGridLines="0" zoomScaleNormal="100" workbookViewId="0">
      <selection activeCell="A18" sqref="A18"/>
    </sheetView>
  </sheetViews>
  <sheetFormatPr baseColWidth="10" defaultRowHeight="15.75" x14ac:dyDescent="0.25"/>
  <cols>
    <col min="3" max="3" width="19" bestFit="1" customWidth="1"/>
    <col min="4" max="4" width="13.25" bestFit="1" customWidth="1"/>
    <col min="5" max="5" width="7.375" bestFit="1" customWidth="1"/>
    <col min="6" max="6" width="4.875" bestFit="1" customWidth="1"/>
    <col min="9" max="9" width="19" customWidth="1"/>
    <col min="10" max="10" width="5.75" customWidth="1"/>
    <col min="11" max="12" width="6.25" customWidth="1"/>
    <col min="13" max="13" width="12.125" customWidth="1"/>
    <col min="14" max="14" width="6.25" customWidth="1"/>
    <col min="15" max="15" width="5.375" customWidth="1"/>
    <col min="16" max="16" width="19" customWidth="1"/>
    <col min="17" max="17" width="7.5" customWidth="1"/>
    <col min="18" max="18" width="5.375" customWidth="1"/>
    <col min="19" max="19" width="2.625" customWidth="1"/>
    <col min="20" max="20" width="15.5" customWidth="1"/>
    <col min="21" max="21" width="8" customWidth="1"/>
    <col min="22" max="22" width="5.125" customWidth="1"/>
    <col min="23" max="23" width="2.625" customWidth="1"/>
    <col min="24" max="24" width="15.5" customWidth="1"/>
    <col min="25" max="25" width="8" customWidth="1"/>
    <col min="26" max="27" width="5.125" customWidth="1"/>
    <col min="28" max="28" width="3.875" customWidth="1"/>
    <col min="29" max="29" width="7.75" bestFit="1" customWidth="1"/>
    <col min="30" max="30" width="8.25" bestFit="1" customWidth="1"/>
    <col min="31" max="31" width="6.25" customWidth="1"/>
    <col min="32" max="32" width="12.125" bestFit="1" customWidth="1"/>
    <col min="33" max="33" width="12.125" customWidth="1"/>
    <col min="34" max="34" width="13.25" bestFit="1" customWidth="1"/>
    <col min="35" max="35" width="3.625" bestFit="1" customWidth="1"/>
    <col min="36" max="36" width="5.375" bestFit="1" customWidth="1"/>
    <col min="37" max="37" width="9.25" customWidth="1"/>
    <col min="38" max="38" width="1.625" customWidth="1"/>
    <col min="41" max="41" width="1.625" customWidth="1"/>
    <col min="43" max="43" width="13.375" customWidth="1"/>
    <col min="44" max="44" width="1.625" customWidth="1"/>
  </cols>
  <sheetData>
    <row r="1" spans="1:37" x14ac:dyDescent="0.25">
      <c r="A1" s="3" t="s">
        <v>28</v>
      </c>
      <c r="B1" s="3" t="s">
        <v>29</v>
      </c>
      <c r="C1" s="3" t="str">
        <f>A1&amp;"_"&amp;B1</f>
        <v>Noms_Prénoms</v>
      </c>
      <c r="D1" s="3" t="s">
        <v>34</v>
      </c>
      <c r="E1" s="3" t="s">
        <v>30</v>
      </c>
      <c r="F1" s="3" t="s">
        <v>31</v>
      </c>
      <c r="I1" s="5" t="s">
        <v>53</v>
      </c>
      <c r="P1" s="5" t="s">
        <v>30</v>
      </c>
      <c r="Q1" s="1" t="s">
        <v>15</v>
      </c>
      <c r="T1" s="5" t="s">
        <v>30</v>
      </c>
      <c r="U1" s="2" t="s">
        <v>49</v>
      </c>
      <c r="X1" s="5" t="s">
        <v>30</v>
      </c>
      <c r="Y1" s="14" t="s">
        <v>16</v>
      </c>
      <c r="AC1" t="s">
        <v>15</v>
      </c>
      <c r="AD1" t="s">
        <v>49</v>
      </c>
      <c r="AE1" t="s">
        <v>16</v>
      </c>
      <c r="AF1" t="s">
        <v>50</v>
      </c>
      <c r="AI1" t="s">
        <v>51</v>
      </c>
      <c r="AJ1" t="s">
        <v>52</v>
      </c>
    </row>
    <row r="2" spans="1:37" x14ac:dyDescent="0.25">
      <c r="A2" t="s">
        <v>22</v>
      </c>
      <c r="B2" t="s">
        <v>23</v>
      </c>
      <c r="C2" t="str">
        <f>IF(AND(A2&lt;&gt;"",B2&lt;&gt;""),A2&amp;", "&amp;B2,"")</f>
        <v>Chantereaux, Clément</v>
      </c>
      <c r="D2" t="s">
        <v>17</v>
      </c>
      <c r="E2" t="s">
        <v>15</v>
      </c>
      <c r="F2">
        <v>15</v>
      </c>
      <c r="J2" t="s">
        <v>15</v>
      </c>
      <c r="K2" t="s">
        <v>49</v>
      </c>
      <c r="L2" t="s">
        <v>16</v>
      </c>
      <c r="M2" t="s">
        <v>50</v>
      </c>
      <c r="AB2" t="s">
        <v>51</v>
      </c>
      <c r="AC2" s="7">
        <v>13</v>
      </c>
      <c r="AD2" s="7">
        <v>2</v>
      </c>
      <c r="AE2" s="7">
        <v>2</v>
      </c>
      <c r="AF2" s="7">
        <v>17</v>
      </c>
      <c r="AG2" s="7"/>
      <c r="AH2" s="6" t="s">
        <v>17</v>
      </c>
      <c r="AI2" s="7">
        <v>13</v>
      </c>
      <c r="AJ2" s="9">
        <v>230</v>
      </c>
      <c r="AK2" s="9"/>
    </row>
    <row r="3" spans="1:37" x14ac:dyDescent="0.25">
      <c r="A3" t="s">
        <v>6</v>
      </c>
      <c r="B3" t="s">
        <v>7</v>
      </c>
      <c r="C3" t="str">
        <f t="shared" ref="C3:C20" si="0">IF(AND(A3&lt;&gt;"",B3&lt;&gt;""),A3&amp;", "&amp;B3,"")</f>
        <v>Commien, Patrick</v>
      </c>
      <c r="D3" t="s">
        <v>26</v>
      </c>
      <c r="E3" t="s">
        <v>49</v>
      </c>
      <c r="F3">
        <v>20</v>
      </c>
      <c r="I3" s="6" t="s">
        <v>42</v>
      </c>
      <c r="J3" s="7">
        <v>1</v>
      </c>
      <c r="K3" s="7"/>
      <c r="L3" s="7"/>
      <c r="M3" s="7">
        <v>1</v>
      </c>
      <c r="Q3" t="s">
        <v>51</v>
      </c>
      <c r="R3" t="s">
        <v>52</v>
      </c>
      <c r="U3" t="s">
        <v>51</v>
      </c>
      <c r="V3" t="s">
        <v>52</v>
      </c>
      <c r="Y3" t="s">
        <v>51</v>
      </c>
      <c r="Z3" t="s">
        <v>52</v>
      </c>
      <c r="AH3" s="6" t="s">
        <v>21</v>
      </c>
      <c r="AI3" s="7">
        <v>4</v>
      </c>
      <c r="AJ3" s="9">
        <v>65</v>
      </c>
      <c r="AK3" s="9"/>
    </row>
    <row r="4" spans="1:37" x14ac:dyDescent="0.25">
      <c r="A4" t="s">
        <v>24</v>
      </c>
      <c r="B4" t="s">
        <v>25</v>
      </c>
      <c r="C4" t="str">
        <f t="shared" si="0"/>
        <v>Courtois, Anthony</v>
      </c>
      <c r="D4" t="s">
        <v>11</v>
      </c>
      <c r="E4" t="s">
        <v>16</v>
      </c>
      <c r="F4">
        <v>30</v>
      </c>
      <c r="I4" s="6" t="s">
        <v>43</v>
      </c>
      <c r="J4" s="7"/>
      <c r="K4" s="7">
        <v>1</v>
      </c>
      <c r="L4" s="7"/>
      <c r="M4" s="7">
        <v>1</v>
      </c>
      <c r="P4" s="6" t="s">
        <v>37</v>
      </c>
      <c r="Q4" s="7">
        <v>3</v>
      </c>
      <c r="R4" s="9">
        <v>45</v>
      </c>
      <c r="S4" s="7"/>
      <c r="T4" s="6" t="s">
        <v>47</v>
      </c>
      <c r="U4" s="7">
        <v>1</v>
      </c>
      <c r="V4" s="9">
        <v>20</v>
      </c>
      <c r="X4" s="6" t="s">
        <v>39</v>
      </c>
      <c r="Y4" s="7">
        <v>1</v>
      </c>
      <c r="Z4" s="9">
        <v>30</v>
      </c>
      <c r="AA4" s="9"/>
      <c r="AC4" t="s">
        <v>15</v>
      </c>
      <c r="AD4" t="s">
        <v>49</v>
      </c>
      <c r="AE4" t="s">
        <v>16</v>
      </c>
      <c r="AF4" t="s">
        <v>50</v>
      </c>
      <c r="AH4" s="6" t="s">
        <v>50</v>
      </c>
      <c r="AI4" s="7">
        <v>17</v>
      </c>
      <c r="AJ4" s="9">
        <v>295</v>
      </c>
      <c r="AK4" s="9"/>
    </row>
    <row r="5" spans="1:37" x14ac:dyDescent="0.25">
      <c r="A5" t="s">
        <v>13</v>
      </c>
      <c r="B5" t="s">
        <v>8</v>
      </c>
      <c r="C5" t="str">
        <f t="shared" si="0"/>
        <v>Delahaigue, Pierre</v>
      </c>
      <c r="D5" t="s">
        <v>21</v>
      </c>
      <c r="I5" s="6" t="s">
        <v>45</v>
      </c>
      <c r="J5" s="7">
        <v>1</v>
      </c>
      <c r="K5" s="7"/>
      <c r="L5" s="7"/>
      <c r="M5" s="7">
        <v>1</v>
      </c>
      <c r="P5" s="6" t="s">
        <v>41</v>
      </c>
      <c r="Q5" s="7">
        <v>2</v>
      </c>
      <c r="R5" s="9">
        <v>30</v>
      </c>
      <c r="S5" s="7"/>
      <c r="T5" s="6" t="s">
        <v>43</v>
      </c>
      <c r="U5" s="7">
        <v>1</v>
      </c>
      <c r="V5" s="9">
        <v>20</v>
      </c>
      <c r="X5" s="6" t="s">
        <v>47</v>
      </c>
      <c r="Y5" s="7">
        <v>1</v>
      </c>
      <c r="Z5" s="9">
        <v>30</v>
      </c>
      <c r="AA5" s="9"/>
      <c r="AB5" t="s">
        <v>52</v>
      </c>
      <c r="AC5" s="7">
        <v>195</v>
      </c>
      <c r="AD5" s="7">
        <v>40</v>
      </c>
      <c r="AE5" s="7">
        <v>60</v>
      </c>
      <c r="AF5" s="7">
        <v>295</v>
      </c>
      <c r="AG5" s="7"/>
    </row>
    <row r="6" spans="1:37" x14ac:dyDescent="0.25">
      <c r="A6" t="s">
        <v>0</v>
      </c>
      <c r="B6" t="s">
        <v>12</v>
      </c>
      <c r="C6" t="str">
        <f t="shared" si="0"/>
        <v>Demay, Thibaut</v>
      </c>
      <c r="D6" t="s">
        <v>27</v>
      </c>
      <c r="I6" s="6" t="s">
        <v>41</v>
      </c>
      <c r="J6" s="7">
        <v>2</v>
      </c>
      <c r="K6" s="7"/>
      <c r="L6" s="7"/>
      <c r="M6" s="7">
        <v>2</v>
      </c>
      <c r="P6" s="6" t="s">
        <v>38</v>
      </c>
      <c r="Q6" s="7">
        <v>1</v>
      </c>
      <c r="R6" s="9">
        <v>15</v>
      </c>
      <c r="S6" s="7"/>
      <c r="T6" s="6" t="s">
        <v>50</v>
      </c>
      <c r="U6" s="7">
        <v>2</v>
      </c>
      <c r="V6" s="9">
        <v>40</v>
      </c>
      <c r="X6" s="6" t="s">
        <v>50</v>
      </c>
      <c r="Y6" s="7">
        <v>2</v>
      </c>
      <c r="Z6" s="9">
        <v>60</v>
      </c>
      <c r="AA6" s="9"/>
    </row>
    <row r="7" spans="1:37" x14ac:dyDescent="0.25">
      <c r="A7" t="s">
        <v>3</v>
      </c>
      <c r="B7" t="s">
        <v>14</v>
      </c>
      <c r="C7" t="str">
        <f t="shared" si="0"/>
        <v>Godart, Alexandre</v>
      </c>
      <c r="I7" s="6" t="s">
        <v>44</v>
      </c>
      <c r="J7" s="7">
        <v>1</v>
      </c>
      <c r="K7" s="7"/>
      <c r="L7" s="7"/>
      <c r="M7" s="7">
        <v>1</v>
      </c>
      <c r="P7" s="6" t="s">
        <v>36</v>
      </c>
      <c r="Q7" s="7">
        <v>1</v>
      </c>
      <c r="R7" s="9">
        <v>15</v>
      </c>
      <c r="S7" s="7"/>
    </row>
    <row r="8" spans="1:37" x14ac:dyDescent="0.25">
      <c r="A8" t="s">
        <v>3</v>
      </c>
      <c r="B8" t="s">
        <v>25</v>
      </c>
      <c r="C8" t="str">
        <f t="shared" si="0"/>
        <v>Godart, Anthony</v>
      </c>
      <c r="I8" s="6" t="s">
        <v>47</v>
      </c>
      <c r="J8" s="7"/>
      <c r="K8" s="7">
        <v>1</v>
      </c>
      <c r="L8" s="7">
        <v>1</v>
      </c>
      <c r="M8" s="7">
        <v>2</v>
      </c>
      <c r="P8" s="6" t="s">
        <v>39</v>
      </c>
      <c r="Q8" s="7">
        <v>1</v>
      </c>
      <c r="R8" s="9">
        <v>15</v>
      </c>
      <c r="S8" s="7"/>
      <c r="AE8" s="8"/>
    </row>
    <row r="9" spans="1:37" x14ac:dyDescent="0.25">
      <c r="A9" t="s">
        <v>4</v>
      </c>
      <c r="B9" t="s">
        <v>5</v>
      </c>
      <c r="C9" t="str">
        <f t="shared" si="0"/>
        <v>Hanon, Bastien</v>
      </c>
      <c r="I9" s="6" t="s">
        <v>46</v>
      </c>
      <c r="J9" s="7">
        <v>1</v>
      </c>
      <c r="K9" s="7"/>
      <c r="L9" s="7"/>
      <c r="M9" s="7">
        <v>1</v>
      </c>
      <c r="P9" s="6" t="s">
        <v>45</v>
      </c>
      <c r="Q9" s="7">
        <v>1</v>
      </c>
      <c r="R9" s="9">
        <v>15</v>
      </c>
      <c r="S9" s="7"/>
      <c r="AE9" s="8"/>
    </row>
    <row r="10" spans="1:37" x14ac:dyDescent="0.25">
      <c r="A10" t="s">
        <v>4</v>
      </c>
      <c r="B10" t="s">
        <v>23</v>
      </c>
      <c r="C10" t="str">
        <f t="shared" si="0"/>
        <v>Hanon, Clément</v>
      </c>
      <c r="I10" s="6" t="s">
        <v>38</v>
      </c>
      <c r="J10" s="7">
        <v>1</v>
      </c>
      <c r="K10" s="7"/>
      <c r="L10" s="7"/>
      <c r="M10" s="7">
        <v>1</v>
      </c>
      <c r="P10" s="6" t="s">
        <v>40</v>
      </c>
      <c r="Q10" s="7">
        <v>1</v>
      </c>
      <c r="R10" s="9">
        <v>15</v>
      </c>
      <c r="S10" s="7"/>
    </row>
    <row r="11" spans="1:37" x14ac:dyDescent="0.25">
      <c r="A11" t="s">
        <v>18</v>
      </c>
      <c r="B11" t="s">
        <v>19</v>
      </c>
      <c r="C11" t="str">
        <f t="shared" si="0"/>
        <v>Lequellec, Jean marie</v>
      </c>
      <c r="I11" s="6" t="s">
        <v>39</v>
      </c>
      <c r="J11" s="7">
        <v>1</v>
      </c>
      <c r="K11" s="7"/>
      <c r="L11" s="7">
        <v>1</v>
      </c>
      <c r="M11" s="7">
        <v>2</v>
      </c>
      <c r="P11" s="6" t="s">
        <v>44</v>
      </c>
      <c r="Q11" s="7">
        <v>1</v>
      </c>
      <c r="R11" s="9">
        <v>15</v>
      </c>
      <c r="S11" s="7"/>
    </row>
    <row r="12" spans="1:37" x14ac:dyDescent="0.25">
      <c r="A12" t="s">
        <v>20</v>
      </c>
      <c r="B12" t="s">
        <v>10</v>
      </c>
      <c r="C12" t="str">
        <f t="shared" si="0"/>
        <v>Levot, Romuald</v>
      </c>
      <c r="I12" s="6" t="s">
        <v>37</v>
      </c>
      <c r="J12" s="7">
        <v>3</v>
      </c>
      <c r="K12" s="7"/>
      <c r="L12" s="7"/>
      <c r="M12" s="7">
        <v>3</v>
      </c>
      <c r="P12" s="6" t="s">
        <v>42</v>
      </c>
      <c r="Q12" s="7">
        <v>1</v>
      </c>
      <c r="R12" s="9">
        <v>15</v>
      </c>
      <c r="S12" s="7"/>
    </row>
    <row r="13" spans="1:37" x14ac:dyDescent="0.25">
      <c r="A13" t="s">
        <v>1</v>
      </c>
      <c r="B13" t="s">
        <v>2</v>
      </c>
      <c r="C13" t="str">
        <f t="shared" si="0"/>
        <v>Muller, Dorian</v>
      </c>
      <c r="I13" s="6" t="s">
        <v>40</v>
      </c>
      <c r="J13" s="7">
        <v>1</v>
      </c>
      <c r="K13" s="7"/>
      <c r="L13" s="7"/>
      <c r="M13" s="7">
        <v>1</v>
      </c>
      <c r="P13" s="6" t="s">
        <v>46</v>
      </c>
      <c r="Q13" s="7">
        <v>1</v>
      </c>
      <c r="R13" s="9">
        <v>15</v>
      </c>
      <c r="S13" s="7"/>
    </row>
    <row r="14" spans="1:37" x14ac:dyDescent="0.25">
      <c r="A14" t="s">
        <v>54</v>
      </c>
      <c r="B14" t="s">
        <v>55</v>
      </c>
      <c r="C14" t="str">
        <f t="shared" si="0"/>
        <v>Zaleb, Jean-Eric</v>
      </c>
      <c r="I14" s="6" t="s">
        <v>36</v>
      </c>
      <c r="J14" s="7">
        <v>1</v>
      </c>
      <c r="K14" s="7"/>
      <c r="L14" s="7"/>
      <c r="M14" s="7">
        <v>1</v>
      </c>
      <c r="P14" s="6" t="s">
        <v>50</v>
      </c>
      <c r="Q14" s="7">
        <v>13</v>
      </c>
      <c r="R14" s="9">
        <v>195</v>
      </c>
      <c r="S14" s="7"/>
    </row>
    <row r="15" spans="1:37" x14ac:dyDescent="0.25">
      <c r="C15" t="str">
        <f t="shared" si="0"/>
        <v/>
      </c>
      <c r="I15" s="6" t="s">
        <v>50</v>
      </c>
      <c r="J15" s="7">
        <v>13</v>
      </c>
      <c r="K15" s="7">
        <v>2</v>
      </c>
      <c r="L15" s="7">
        <v>2</v>
      </c>
      <c r="M15" s="7">
        <v>17</v>
      </c>
    </row>
    <row r="16" spans="1:37" x14ac:dyDescent="0.25">
      <c r="C16" t="str">
        <f t="shared" si="0"/>
        <v/>
      </c>
    </row>
    <row r="17" spans="3:37" x14ac:dyDescent="0.25">
      <c r="C17" t="str">
        <f t="shared" si="0"/>
        <v/>
      </c>
    </row>
    <row r="18" spans="3:37" x14ac:dyDescent="0.25">
      <c r="C18" t="str">
        <f t="shared" si="0"/>
        <v/>
      </c>
    </row>
    <row r="19" spans="3:37" x14ac:dyDescent="0.25">
      <c r="C19" t="str">
        <f t="shared" si="0"/>
        <v/>
      </c>
    </row>
    <row r="20" spans="3:37" x14ac:dyDescent="0.25">
      <c r="C20" t="str">
        <f t="shared" si="0"/>
        <v/>
      </c>
    </row>
    <row r="22" spans="3:37" x14ac:dyDescent="0.25">
      <c r="AG22" s="13"/>
      <c r="AH22" s="13"/>
      <c r="AI22" s="13"/>
      <c r="AJ22" s="13"/>
      <c r="AK22" s="13"/>
    </row>
    <row r="23" spans="3:37" x14ac:dyDescent="0.25">
      <c r="AF23" s="10" t="s">
        <v>9</v>
      </c>
      <c r="AG23" s="15"/>
      <c r="AH23" s="15"/>
      <c r="AI23" s="15"/>
      <c r="AJ23" s="13"/>
      <c r="AK23" s="13"/>
    </row>
    <row r="24" spans="3:37" ht="26.25" x14ac:dyDescent="0.4">
      <c r="AF24" s="11">
        <f>GETPIVOTDATA("Carton",$AB$1)</f>
        <v>17</v>
      </c>
      <c r="AG24" s="16"/>
      <c r="AH24" s="16"/>
      <c r="AI24" s="16"/>
      <c r="AJ24" s="13"/>
      <c r="AK24" s="13"/>
    </row>
    <row r="25" spans="3:37" ht="23.25" x14ac:dyDescent="0.35">
      <c r="AF25" s="12">
        <f>GETPIVOTDATA("Coût",$AB$4)</f>
        <v>295</v>
      </c>
      <c r="AG25" s="17"/>
      <c r="AH25" s="17"/>
      <c r="AI25" s="17"/>
      <c r="AJ25" s="13"/>
      <c r="AK25" s="13"/>
    </row>
    <row r="26" spans="3:37" x14ac:dyDescent="0.25">
      <c r="AG26" s="13"/>
      <c r="AH26" s="13"/>
      <c r="AI26" s="13"/>
      <c r="AJ26" s="13"/>
      <c r="AK26" s="13"/>
    </row>
  </sheetData>
  <sortState ref="C21:C24">
    <sortCondition ref="C21:C24"/>
  </sortState>
  <pageMargins left="0.7" right="0.7" top="0.75" bottom="0.75" header="0.3" footer="0.3"/>
  <pageSetup paperSize="9" orientation="portrait" r:id="rId8"/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4:M24"/>
  <sheetViews>
    <sheetView showGridLines="0" zoomScaleNormal="100" workbookViewId="0">
      <selection activeCell="K15" sqref="K15"/>
    </sheetView>
  </sheetViews>
  <sheetFormatPr baseColWidth="10" defaultRowHeight="15.75" x14ac:dyDescent="0.25"/>
  <sheetData>
    <row r="4" spans="1:13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3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3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3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3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3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3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M12" s="18"/>
    </row>
    <row r="13" spans="1:1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3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3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1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</row>
  </sheetData>
  <pageMargins left="0.25" right="0.25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</vt:lpstr>
      <vt:lpstr>Calculs</vt:lpstr>
      <vt:lpstr>Synthèse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Jean-Eric Pelouas</cp:lastModifiedBy>
  <cp:lastPrinted>2013-07-02T12:14:52Z</cp:lastPrinted>
  <dcterms:created xsi:type="dcterms:W3CDTF">2012-12-04T16:34:37Z</dcterms:created>
  <dcterms:modified xsi:type="dcterms:W3CDTF">2013-11-15T07:09:50Z</dcterms:modified>
</cp:coreProperties>
</file>