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Q19" i="1" l="1"/>
  <c r="P19" i="1"/>
  <c r="Q18" i="1"/>
  <c r="P18" i="1"/>
  <c r="Q17" i="1"/>
  <c r="P17" i="1"/>
  <c r="Q16" i="1"/>
  <c r="P16" i="1"/>
  <c r="P20" i="1" s="1"/>
  <c r="Q15" i="1"/>
  <c r="P15" i="1"/>
  <c r="G23" i="1"/>
  <c r="G16" i="1"/>
  <c r="G17" i="1"/>
  <c r="G18" i="1"/>
  <c r="G19" i="1"/>
  <c r="G20" i="1"/>
  <c r="G21" i="1"/>
  <c r="G15" i="1"/>
  <c r="F16" i="1"/>
  <c r="F17" i="1"/>
  <c r="F27" i="1" s="1"/>
  <c r="F18" i="1"/>
  <c r="F19" i="1"/>
  <c r="F20" i="1"/>
  <c r="F21" i="1"/>
  <c r="F15" i="1"/>
  <c r="O19" i="1"/>
  <c r="L19" i="1"/>
  <c r="O18" i="1"/>
  <c r="L18" i="1"/>
  <c r="O17" i="1"/>
  <c r="L17" i="1"/>
  <c r="O16" i="1"/>
  <c r="L16" i="1"/>
  <c r="O15" i="1"/>
  <c r="L15" i="1"/>
  <c r="Q20" i="1" l="1"/>
  <c r="F25" i="1"/>
  <c r="F22" i="1"/>
  <c r="G22" i="1"/>
  <c r="F28" i="1" l="1"/>
  <c r="F29" i="1"/>
  <c r="F30" i="1" l="1"/>
  <c r="F31" i="1" s="1"/>
</calcChain>
</file>

<file path=xl/sharedStrings.xml><?xml version="1.0" encoding="utf-8"?>
<sst xmlns="http://schemas.openxmlformats.org/spreadsheetml/2006/main" count="50" uniqueCount="48">
  <si>
    <t>Adresse</t>
  </si>
  <si>
    <t>Semaine du 28 Janvier au 3 Février</t>
  </si>
  <si>
    <t>Code postal, Ville</t>
  </si>
  <si>
    <t>Téléphone </t>
  </si>
  <si>
    <t>Télécopie</t>
  </si>
  <si>
    <t>Adresse de messagerie</t>
  </si>
  <si>
    <t>N° :</t>
  </si>
  <si>
    <t>Jour</t>
  </si>
  <si>
    <t>Arrivée</t>
  </si>
  <si>
    <t>Départ</t>
  </si>
  <si>
    <t>Heures normales</t>
  </si>
  <si>
    <t>Heures supplémentaires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</si>
  <si>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</si>
  <si>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</si>
  <si>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</si>
  <si>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</si>
  <si>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</si>
  <si>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</si>
  <si>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</si>
  <si>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</si>
  <si>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</si>
  <si>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Signature de l'employé</t>
  </si>
  <si>
    <t>Signature du responsable</t>
  </si>
  <si>
    <t>Adresse email :</t>
  </si>
  <si>
    <t>Matin</t>
  </si>
  <si>
    <t>Après-Midi</t>
  </si>
  <si>
    <t>Total paie (brut)</t>
  </si>
  <si>
    <t>Total paie (net)</t>
  </si>
  <si>
    <t>Repas chantier</t>
  </si>
  <si>
    <t>Indemnité transports</t>
  </si>
  <si>
    <t>Total repas</t>
  </si>
  <si>
    <t>Total indem transp</t>
  </si>
  <si>
    <t>Indeminité fin mission</t>
  </si>
  <si>
    <t>Congés payés</t>
  </si>
  <si>
    <t xml:space="preserve">Employé : </t>
  </si>
  <si>
    <t xml:space="preserve">Téléphone : </t>
  </si>
  <si>
    <t xml:space="preserve">Responsable : </t>
  </si>
  <si>
    <t>http://forum.excel-pratique.com/excel/cellule-de-calcule-separer-heure-normal-et-heure-sup-t36464.html</t>
  </si>
  <si>
    <t>lundi</t>
  </si>
  <si>
    <t>mardi</t>
  </si>
  <si>
    <t>mercredi</t>
  </si>
  <si>
    <t>jeudi</t>
  </si>
  <si>
    <t>vendredi</t>
  </si>
  <si>
    <t>Bonjour à tous</t>
  </si>
  <si>
    <t>Merci d'avance de votre aide.</t>
  </si>
  <si>
    <t>Que dois-je faire pour y remédier du moins si cela est possible.</t>
  </si>
  <si>
    <t>j'ai adapté les formule de"F15 à F21 et G15 à G21" dans mon tableau</t>
  </si>
  <si>
    <t xml:space="preserve"> en "P15 aP21 et Q15 à Q21 mais les cellules sont au format "heure" et cela ne fonctionne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</si>
</sst>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#&quot; &quot;##&quot; &quot;##&quot; &quot;##&quot; &quot;##"/>
    <numFmt numFmtId="165" formatCode="#,##0.00\ &quot;€&quot;"/>
    <numFmt numFmtId="166" formatCode="[h]:mm"/>
  </numFmts>
  <fonts count="16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color indexed="23"/>
      <name val="Century Gothic"/>
      <family val="2"/>
    </font>
    <font>
      <sz val="11"/>
      <color theme="1"/>
      <name val="Calibri"/>
      <family val="2"/>
      <scheme val="minor"/>
    </font>
    <font>
      <b/>
      <i/>
      <u/>
      <sz val="9"/>
      <name val="Century Gothic"/>
      <family val="2"/>
    </font>
    <font>
      <u/>
      <sz val="14.3"/>
      <color theme="10"/>
      <name val="Calibri"/>
      <family val="2"/>
    </font>
    <font>
      <u/>
      <sz val="8"/>
      <color theme="10"/>
      <name val="Calibri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77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 indent="5"/>
      <protection locked="0"/>
    </xf>
    <xf numFmtId="0" fontId="2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3" fontId="3" fillId="0" borderId="3" xfId="1" applyFont="1" applyBorder="1" applyAlignment="1" applyProtection="1">
      <alignment horizontal="center" vertical="center"/>
      <protection locked="0"/>
    </xf>
    <xf numFmtId="43" fontId="7" fillId="0" borderId="2" xfId="1" applyFont="1" applyBorder="1"/>
    <xf numFmtId="0" fontId="3" fillId="0" borderId="6" xfId="0" applyFont="1" applyBorder="1" applyAlignment="1" applyProtection="1">
      <alignment horizontal="center" vertical="center"/>
      <protection locked="0"/>
    </xf>
    <xf numFmtId="0" fontId="10" fillId="0" borderId="0" xfId="2" applyFont="1" applyAlignment="1" applyProtection="1"/>
    <xf numFmtId="20" fontId="12" fillId="9" borderId="10" xfId="3" applyNumberFormat="1" applyFont="1" applyFill="1" applyBorder="1" applyAlignment="1" applyProtection="1">
      <alignment horizontal="center"/>
    </xf>
    <xf numFmtId="20" fontId="12" fillId="8" borderId="10" xfId="3" applyNumberFormat="1" applyFont="1" applyFill="1" applyBorder="1" applyAlignment="1" applyProtection="1">
      <alignment horizontal="center"/>
    </xf>
    <xf numFmtId="20" fontId="12" fillId="9" borderId="12" xfId="3" applyNumberFormat="1" applyFont="1" applyFill="1" applyBorder="1" applyAlignment="1" applyProtection="1">
      <alignment horizontal="center"/>
    </xf>
    <xf numFmtId="20" fontId="12" fillId="8" borderId="12" xfId="3" applyNumberFormat="1" applyFont="1" applyFill="1" applyBorder="1" applyAlignment="1" applyProtection="1">
      <alignment horizontal="center"/>
    </xf>
    <xf numFmtId="0" fontId="13" fillId="0" borderId="0" xfId="0" applyFont="1" applyProtection="1"/>
    <xf numFmtId="20" fontId="12" fillId="10" borderId="12" xfId="3" applyNumberFormat="1" applyFont="1" applyFill="1" applyBorder="1" applyAlignment="1" applyProtection="1">
      <alignment horizontal="center"/>
    </xf>
    <xf numFmtId="20" fontId="12" fillId="0" borderId="12" xfId="3" applyNumberFormat="1" applyFont="1" applyBorder="1" applyAlignment="1" applyProtection="1">
      <alignment horizontal="center"/>
    </xf>
    <xf numFmtId="0" fontId="12" fillId="0" borderId="9" xfId="3" applyFont="1" applyBorder="1" applyProtection="1"/>
    <xf numFmtId="20" fontId="12" fillId="10" borderId="10" xfId="3" applyNumberFormat="1" applyFont="1" applyFill="1" applyBorder="1" applyAlignment="1" applyProtection="1">
      <alignment horizontal="center"/>
    </xf>
    <xf numFmtId="20" fontId="12" fillId="0" borderId="10" xfId="3" applyNumberFormat="1" applyFont="1" applyBorder="1" applyAlignment="1" applyProtection="1">
      <alignment horizontal="center"/>
    </xf>
    <xf numFmtId="0" fontId="12" fillId="0" borderId="13" xfId="3" applyFont="1" applyBorder="1" applyProtection="1"/>
    <xf numFmtId="0" fontId="12" fillId="0" borderId="16" xfId="3" applyFont="1" applyBorder="1" applyProtection="1"/>
    <xf numFmtId="20" fontId="12" fillId="8" borderId="17" xfId="3" applyNumberFormat="1" applyFont="1" applyFill="1" applyBorder="1" applyAlignment="1" applyProtection="1">
      <alignment horizontal="center"/>
    </xf>
    <xf numFmtId="20" fontId="12" fillId="9" borderId="17" xfId="3" applyNumberFormat="1" applyFont="1" applyFill="1" applyBorder="1" applyAlignment="1" applyProtection="1">
      <alignment horizontal="center"/>
    </xf>
    <xf numFmtId="20" fontId="12" fillId="0" borderId="17" xfId="3" applyNumberFormat="1" applyFont="1" applyBorder="1" applyAlignment="1" applyProtection="1">
      <alignment horizontal="center"/>
    </xf>
    <xf numFmtId="20" fontId="12" fillId="10" borderId="17" xfId="3" applyNumberFormat="1" applyFont="1" applyFill="1" applyBorder="1" applyAlignment="1" applyProtection="1">
      <alignment horizontal="center"/>
    </xf>
    <xf numFmtId="0" fontId="14" fillId="0" borderId="0" xfId="0" applyFont="1"/>
    <xf numFmtId="166" fontId="15" fillId="0" borderId="10" xfId="0" applyNumberFormat="1" applyFont="1" applyBorder="1" applyProtection="1"/>
    <xf numFmtId="166" fontId="15" fillId="0" borderId="11" xfId="0" applyNumberFormat="1" applyFont="1" applyBorder="1" applyProtection="1"/>
    <xf numFmtId="166" fontId="15" fillId="0" borderId="12" xfId="0" applyNumberFormat="1" applyFont="1" applyBorder="1" applyProtection="1"/>
    <xf numFmtId="166" fontId="15" fillId="0" borderId="14" xfId="0" applyNumberFormat="1" applyFont="1" applyBorder="1" applyProtection="1"/>
    <xf numFmtId="166" fontId="15" fillId="0" borderId="17" xfId="0" applyNumberFormat="1" applyFont="1" applyBorder="1" applyProtection="1"/>
    <xf numFmtId="166" fontId="15" fillId="0" borderId="15" xfId="0" applyNumberFormat="1" applyFont="1" applyBorder="1" applyProtection="1"/>
    <xf numFmtId="166" fontId="15" fillId="0" borderId="18" xfId="0" applyNumberFormat="1" applyFont="1" applyBorder="1" applyProtection="1"/>
    <xf numFmtId="166" fontId="15" fillId="0" borderId="19" xfId="0" applyNumberFormat="1" applyFont="1" applyBorder="1" applyProtection="1"/>
    <xf numFmtId="166" fontId="3" fillId="0" borderId="3" xfId="1" applyNumberFormat="1" applyFont="1" applyBorder="1" applyAlignment="1" applyProtection="1">
      <alignment horizontal="center" vertical="center"/>
      <protection locked="0"/>
    </xf>
    <xf numFmtId="166" fontId="3" fillId="0" borderId="3" xfId="0" applyNumberFormat="1" applyFont="1" applyBorder="1" applyAlignment="1" applyProtection="1">
      <alignment horizontal="center" vertical="center"/>
      <protection locked="0"/>
    </xf>
    <xf numFmtId="166" fontId="3" fillId="0" borderId="21" xfId="0" applyNumberFormat="1" applyFont="1" applyBorder="1" applyAlignment="1" applyProtection="1">
      <alignment horizontal="center" vertical="center"/>
      <protection locked="0"/>
    </xf>
    <xf numFmtId="166" fontId="3" fillId="0" borderId="22" xfId="0" applyNumberFormat="1" applyFont="1" applyBorder="1" applyAlignment="1" applyProtection="1">
      <alignment horizontal="center" vertical="center"/>
      <protection locked="0"/>
    </xf>
    <xf numFmtId="20" fontId="15" fillId="0" borderId="10" xfId="3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0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165" fontId="8" fillId="0" borderId="3" xfId="0" applyNumberFormat="1" applyFont="1" applyFill="1" applyBorder="1" applyAlignment="1" applyProtection="1">
      <alignment horizontal="center" vertical="center"/>
    </xf>
    <xf numFmtId="165" fontId="8" fillId="0" borderId="7" xfId="0" applyNumberFormat="1" applyFont="1" applyFill="1" applyBorder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center" vertical="center"/>
    </xf>
    <xf numFmtId="165" fontId="3" fillId="0" borderId="8" xfId="0" applyNumberFormat="1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165" fontId="3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Fill="1" applyBorder="1" applyAlignment="1" applyProtection="1">
      <alignment horizontal="center" vertical="center"/>
    </xf>
    <xf numFmtId="166" fontId="4" fillId="0" borderId="0" xfId="0" applyNumberFormat="1" applyFont="1" applyBorder="1" applyAlignment="1" applyProtection="1">
      <alignment horizontal="center" vertical="center"/>
      <protection locked="0"/>
    </xf>
    <xf numFmtId="2" fontId="3" fillId="0" borderId="5" xfId="0" applyNumberFormat="1" applyFont="1" applyBorder="1" applyAlignment="1" applyProtection="1">
      <alignment horizontal="center" vertical="center" wrapText="1"/>
      <protection locked="0"/>
    </xf>
    <xf numFmtId="165" fontId="1" fillId="0" borderId="0" xfId="0" applyNumberFormat="1" applyFont="1" applyProtection="1">
      <protection locked="0"/>
    </xf>
  </cellXfs>
  <cellStyles count="4">
    <cellStyle name="Lien hypertexte" xfId="2" builtinId="8"/>
    <cellStyle name="Milliers" xfId="1" builtinId="3"/>
    <cellStyle name="Normal" xfId="0" builtinId="0"/>
    <cellStyle name="Normal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ellule-de-calcule-separer-heure-normal-et-heure-sup-t364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1"/>
  <sheetViews>
    <sheetView showGridLines="0" tabSelected="1" topLeftCell="A12" zoomScale="130" zoomScaleNormal="130" workbookViewId="0">
      <selection activeCell="J25" sqref="J25"/>
    </sheetView>
  </sheetViews>
  <sheetFormatPr baseColWidth="10" defaultColWidth="8.85546875" defaultRowHeight="15" x14ac:dyDescent="0.25"/>
  <cols>
    <col min="1" max="1" width="18.42578125" customWidth="1"/>
    <col min="2" max="2" width="8.7109375" customWidth="1"/>
    <col min="3" max="3" width="9" customWidth="1"/>
    <col min="5" max="5" width="9.42578125" customWidth="1"/>
    <col min="6" max="6" width="15.28515625" customWidth="1"/>
    <col min="7" max="7" width="17.42578125" customWidth="1"/>
    <col min="8" max="8" width="4.42578125" customWidth="1"/>
    <col min="10" max="15" width="6.7109375" customWidth="1"/>
    <col min="16" max="16" width="7.85546875" bestFit="1" customWidth="1"/>
    <col min="17" max="17" width="6.7109375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</row>
    <row r="2" spans="1:17" ht="57" customHeight="1" x14ac:dyDescent="0.25">
      <c r="A2" s="1"/>
      <c r="B2" s="1"/>
      <c r="C2" s="1"/>
      <c r="D2" s="1"/>
      <c r="E2" s="1"/>
      <c r="F2" s="1"/>
      <c r="G2" s="1"/>
      <c r="H2" s="1"/>
    </row>
    <row r="3" spans="1:17" ht="40.15" customHeight="1" x14ac:dyDescent="0.25">
      <c r="A3" s="1"/>
      <c r="B3" s="1"/>
      <c r="C3" s="1"/>
      <c r="D3" s="1"/>
      <c r="F3" s="7" t="s">
        <v>1</v>
      </c>
      <c r="G3" s="1"/>
      <c r="H3" s="1"/>
    </row>
    <row r="4" spans="1:17" ht="15.75" x14ac:dyDescent="0.3">
      <c r="A4" s="3" t="s">
        <v>0</v>
      </c>
      <c r="B4" s="3"/>
      <c r="C4" s="3"/>
      <c r="D4" s="1"/>
      <c r="G4" s="1"/>
    </row>
    <row r="5" spans="1:17" ht="15.75" x14ac:dyDescent="0.3">
      <c r="A5" s="3" t="s">
        <v>2</v>
      </c>
      <c r="B5" s="3"/>
      <c r="C5" s="3"/>
      <c r="D5" s="1"/>
      <c r="E5" s="2"/>
      <c r="G5" s="1"/>
    </row>
    <row r="6" spans="1:17" ht="15.75" x14ac:dyDescent="0.3">
      <c r="A6" s="3" t="s">
        <v>3</v>
      </c>
      <c r="B6" s="3"/>
      <c r="C6" s="3"/>
      <c r="D6" s="1"/>
      <c r="E6" s="8" t="s">
        <v>34</v>
      </c>
      <c r="G6" s="1"/>
    </row>
    <row r="7" spans="1:17" ht="15.75" x14ac:dyDescent="0.3">
      <c r="A7" s="3" t="s">
        <v>4</v>
      </c>
      <c r="B7" s="9"/>
      <c r="C7" s="9"/>
      <c r="D7" s="1"/>
      <c r="E7" s="8" t="s">
        <v>35</v>
      </c>
      <c r="G7" s="1"/>
    </row>
    <row r="8" spans="1:17" ht="15.75" x14ac:dyDescent="0.3">
      <c r="A8" s="3" t="s">
        <v>5</v>
      </c>
      <c r="B8" s="10"/>
      <c r="C8" s="10"/>
      <c r="D8" s="1"/>
      <c r="E8" s="8" t="s">
        <v>23</v>
      </c>
      <c r="G8" s="1"/>
    </row>
    <row r="9" spans="1:17" ht="15.75" x14ac:dyDescent="0.3">
      <c r="B9" s="10"/>
      <c r="C9" s="10"/>
      <c r="D9" s="1"/>
      <c r="E9" s="8" t="s">
        <v>6</v>
      </c>
      <c r="G9" s="1"/>
    </row>
    <row r="10" spans="1:17" ht="15.75" x14ac:dyDescent="0.3">
      <c r="B10" s="9"/>
      <c r="C10" s="9"/>
      <c r="D10" s="1"/>
      <c r="E10" s="8" t="s">
        <v>36</v>
      </c>
      <c r="G10" s="1"/>
    </row>
    <row r="11" spans="1:17" ht="15.75" x14ac:dyDescent="0.3">
      <c r="A11" s="3"/>
      <c r="B11" s="9"/>
      <c r="C11" s="9"/>
      <c r="D11" s="1"/>
      <c r="G11" s="1"/>
    </row>
    <row r="12" spans="1:17" ht="15.75" x14ac:dyDescent="0.3">
      <c r="A12" s="3"/>
      <c r="B12" s="9"/>
      <c r="C12" s="9"/>
      <c r="D12" s="1"/>
      <c r="E12" s="8"/>
      <c r="G12" s="1"/>
    </row>
    <row r="13" spans="1:17" ht="13.9" customHeight="1" x14ac:dyDescent="0.25">
      <c r="A13" s="49" t="s">
        <v>7</v>
      </c>
      <c r="B13" s="53" t="s">
        <v>24</v>
      </c>
      <c r="C13" s="54"/>
      <c r="D13" s="53" t="s">
        <v>25</v>
      </c>
      <c r="E13" s="54"/>
      <c r="F13" s="49" t="s">
        <v>10</v>
      </c>
      <c r="G13" s="51" t="s">
        <v>11</v>
      </c>
    </row>
    <row r="14" spans="1:17" ht="15" customHeight="1" thickBot="1" x14ac:dyDescent="0.3">
      <c r="A14" s="50"/>
      <c r="B14" s="13" t="s">
        <v>8</v>
      </c>
      <c r="C14" s="13" t="s">
        <v>9</v>
      </c>
      <c r="D14" s="13" t="s">
        <v>8</v>
      </c>
      <c r="E14" s="13" t="s">
        <v>9</v>
      </c>
      <c r="F14" s="50"/>
      <c r="G14" s="52"/>
      <c r="H14" s="1"/>
    </row>
    <row r="15" spans="1:17" ht="15" customHeight="1" x14ac:dyDescent="0.25">
      <c r="A15" s="12" t="s">
        <v>12</v>
      </c>
      <c r="B15" s="43">
        <v>0.35416666666666669</v>
      </c>
      <c r="C15" s="43">
        <v>0.50347222222222221</v>
      </c>
      <c r="D15" s="43">
        <v>0.54513888888888895</v>
      </c>
      <c r="E15" s="43">
        <v>0.71875</v>
      </c>
      <c r="F15" s="44">
        <f>MIN((C15-B15)+(E15-D15),"07:00")</f>
        <v>0.29166666666666669</v>
      </c>
      <c r="G15" s="45">
        <f>MAX((C15-B15)+(E15-D15)-"07:00",0)</f>
        <v>3.1249999999999889E-2</v>
      </c>
      <c r="H15" s="1"/>
      <c r="I15" s="25" t="s">
        <v>38</v>
      </c>
      <c r="J15" s="19">
        <v>0.29166666666666669</v>
      </c>
      <c r="K15" s="18">
        <v>0.35416666666666669</v>
      </c>
      <c r="L15" s="47">
        <f>IF(K15=0,"",K15-J15)</f>
        <v>6.25E-2</v>
      </c>
      <c r="M15" s="26">
        <v>0.625</v>
      </c>
      <c r="N15" s="19">
        <v>0.70833333333333337</v>
      </c>
      <c r="O15" s="27">
        <f>IF(N15=0,"",N15-M15)</f>
        <v>8.333333333333337E-2</v>
      </c>
      <c r="P15" s="35">
        <f>MIN((K15-J15)+(N15-M15),"03:00")</f>
        <v>0.125</v>
      </c>
      <c r="Q15" s="36">
        <f>MAX((K15-J15)+(N15-M15)-"03:00",0)</f>
        <v>2.083333333333337E-2</v>
      </c>
    </row>
    <row r="16" spans="1:17" ht="15" customHeight="1" x14ac:dyDescent="0.25">
      <c r="A16" s="12" t="s">
        <v>13</v>
      </c>
      <c r="B16" s="43">
        <v>0.35416666666666669</v>
      </c>
      <c r="C16" s="43">
        <v>0.50347222222222221</v>
      </c>
      <c r="D16" s="43">
        <v>0.54513888888888895</v>
      </c>
      <c r="E16" s="43">
        <v>0.71875</v>
      </c>
      <c r="F16" s="44">
        <f t="shared" ref="F16:F21" si="0">MIN((C16-B16)+(E16-D16),"07:00")</f>
        <v>0.29166666666666669</v>
      </c>
      <c r="G16" s="45">
        <f t="shared" ref="G16:G21" si="1">MAX((C16-B16)+(E16-D16)-"07:00",0)</f>
        <v>3.1249999999999889E-2</v>
      </c>
      <c r="H16" s="1"/>
      <c r="I16" s="28" t="s">
        <v>39</v>
      </c>
      <c r="J16" s="21">
        <v>0.29166666666666669</v>
      </c>
      <c r="K16" s="20">
        <v>0.35416666666666669</v>
      </c>
      <c r="L16" s="24">
        <f>IF(K16=0,"",K16-J16)</f>
        <v>6.25E-2</v>
      </c>
      <c r="M16" s="23">
        <v>0.625</v>
      </c>
      <c r="N16" s="21">
        <v>0.70833333333333337</v>
      </c>
      <c r="O16" s="24">
        <f>IF(N16=0,"",N16-M16)</f>
        <v>8.333333333333337E-2</v>
      </c>
      <c r="P16" s="37">
        <f t="shared" ref="P16:P19" si="2">MIN((K16-J16)+(N16-M16),"03:00")</f>
        <v>0.125</v>
      </c>
      <c r="Q16" s="38">
        <f t="shared" ref="Q16:Q19" si="3">MAX((K16-J16)+(N16-M16)-"03:00",0)</f>
        <v>2.083333333333337E-2</v>
      </c>
    </row>
    <row r="17" spans="1:17" ht="15" customHeight="1" x14ac:dyDescent="0.25">
      <c r="A17" s="12" t="s">
        <v>14</v>
      </c>
      <c r="B17" s="43">
        <v>0.35416666666666669</v>
      </c>
      <c r="C17" s="43">
        <v>0.50347222222222221</v>
      </c>
      <c r="D17" s="43">
        <v>0.58333333333333337</v>
      </c>
      <c r="E17" s="43">
        <v>0.71875</v>
      </c>
      <c r="F17" s="44">
        <f t="shared" si="0"/>
        <v>0.28472222222222215</v>
      </c>
      <c r="G17" s="45">
        <f t="shared" si="1"/>
        <v>0</v>
      </c>
      <c r="H17" s="1"/>
      <c r="I17" s="28" t="s">
        <v>40</v>
      </c>
      <c r="J17" s="21">
        <v>0.29166666666666669</v>
      </c>
      <c r="K17" s="20">
        <v>0.35416666666666669</v>
      </c>
      <c r="L17" s="24">
        <f>IF(K17=0,"",K17-J17)</f>
        <v>6.25E-2</v>
      </c>
      <c r="M17" s="20">
        <v>0.5</v>
      </c>
      <c r="N17" s="20">
        <v>0.58333333333333337</v>
      </c>
      <c r="O17" s="24">
        <f>IF(N17=0,"",N17-M17)</f>
        <v>8.333333333333337E-2</v>
      </c>
      <c r="P17" s="37">
        <f t="shared" si="2"/>
        <v>0.125</v>
      </c>
      <c r="Q17" s="38">
        <f t="shared" si="3"/>
        <v>2.083333333333337E-2</v>
      </c>
    </row>
    <row r="18" spans="1:17" ht="15" customHeight="1" x14ac:dyDescent="0.25">
      <c r="A18" s="12" t="s">
        <v>15</v>
      </c>
      <c r="B18" s="43">
        <v>0.35416666666666669</v>
      </c>
      <c r="C18" s="43">
        <v>0.50347222222222221</v>
      </c>
      <c r="D18" s="43">
        <v>0.54513888888888895</v>
      </c>
      <c r="E18" s="43">
        <v>0.71875</v>
      </c>
      <c r="F18" s="44">
        <f t="shared" si="0"/>
        <v>0.29166666666666669</v>
      </c>
      <c r="G18" s="45">
        <f t="shared" si="1"/>
        <v>3.1249999999999889E-2</v>
      </c>
      <c r="H18" s="1"/>
      <c r="I18" s="28" t="s">
        <v>41</v>
      </c>
      <c r="J18" s="21">
        <v>0.29166666666666669</v>
      </c>
      <c r="K18" s="20">
        <v>0.35416666666666669</v>
      </c>
      <c r="L18" s="24">
        <f>IF(K18=0,"",K18-J18)</f>
        <v>6.25E-2</v>
      </c>
      <c r="M18" s="23">
        <v>0.625</v>
      </c>
      <c r="N18" s="21">
        <v>0.70833333333333337</v>
      </c>
      <c r="O18" s="24">
        <f>IF(N18=0,"",N18-M18)</f>
        <v>8.333333333333337E-2</v>
      </c>
      <c r="P18" s="37">
        <f t="shared" si="2"/>
        <v>0.125</v>
      </c>
      <c r="Q18" s="38">
        <f t="shared" si="3"/>
        <v>2.083333333333337E-2</v>
      </c>
    </row>
    <row r="19" spans="1:17" ht="15" customHeight="1" thickBot="1" x14ac:dyDescent="0.3">
      <c r="A19" s="12" t="s">
        <v>16</v>
      </c>
      <c r="B19" s="43">
        <v>0.35416666666666669</v>
      </c>
      <c r="C19" s="43">
        <v>0.50347222222222221</v>
      </c>
      <c r="D19" s="43">
        <v>0.54513888888888895</v>
      </c>
      <c r="E19" s="43">
        <v>0.71875</v>
      </c>
      <c r="F19" s="44">
        <f t="shared" si="0"/>
        <v>0.29166666666666669</v>
      </c>
      <c r="G19" s="45">
        <f t="shared" si="1"/>
        <v>3.1249999999999889E-2</v>
      </c>
      <c r="H19" s="1"/>
      <c r="I19" s="29" t="s">
        <v>42</v>
      </c>
      <c r="J19" s="30">
        <v>0.29166666666666669</v>
      </c>
      <c r="K19" s="31">
        <v>0.35416666666666669</v>
      </c>
      <c r="L19" s="32">
        <f>IF(K19=0,"",K19-J19)</f>
        <v>6.25E-2</v>
      </c>
      <c r="M19" s="33">
        <v>0.625</v>
      </c>
      <c r="N19" s="30">
        <v>0.70833333333333337</v>
      </c>
      <c r="O19" s="32">
        <f>IF(N19=0,"",N19-M19)</f>
        <v>8.333333333333337E-2</v>
      </c>
      <c r="P19" s="39">
        <f t="shared" si="2"/>
        <v>0.125</v>
      </c>
      <c r="Q19" s="40">
        <f t="shared" si="3"/>
        <v>2.083333333333337E-2</v>
      </c>
    </row>
    <row r="20" spans="1:17" ht="15" customHeight="1" thickBot="1" x14ac:dyDescent="0.3">
      <c r="A20" s="12" t="s">
        <v>17</v>
      </c>
      <c r="B20" s="14"/>
      <c r="C20" s="14"/>
      <c r="D20" s="14"/>
      <c r="E20" s="14"/>
      <c r="F20" s="44">
        <f t="shared" si="0"/>
        <v>0</v>
      </c>
      <c r="G20" s="45">
        <f t="shared" si="1"/>
        <v>0</v>
      </c>
      <c r="H20" s="1"/>
      <c r="I20" s="22"/>
      <c r="J20" s="22"/>
      <c r="K20" s="22"/>
      <c r="L20" s="22"/>
      <c r="M20" s="22"/>
      <c r="N20" s="22"/>
      <c r="O20" s="22"/>
      <c r="P20" s="41">
        <f>SUM(P15:P19)</f>
        <v>0.625</v>
      </c>
      <c r="Q20" s="42">
        <f>SUM(Q15:Q19)</f>
        <v>0.10416666666666685</v>
      </c>
    </row>
    <row r="21" spans="1:17" ht="15" customHeight="1" x14ac:dyDescent="0.25">
      <c r="A21" s="12" t="s">
        <v>18</v>
      </c>
      <c r="B21" s="15"/>
      <c r="C21" s="15"/>
      <c r="D21" s="15"/>
      <c r="E21" s="15"/>
      <c r="F21" s="44">
        <f t="shared" si="0"/>
        <v>0</v>
      </c>
      <c r="G21" s="45">
        <f t="shared" si="1"/>
        <v>0</v>
      </c>
      <c r="H21" s="1"/>
    </row>
    <row r="22" spans="1:17" ht="15" customHeight="1" x14ac:dyDescent="0.25">
      <c r="A22" s="11"/>
      <c r="B22" s="11"/>
      <c r="C22" s="11"/>
      <c r="D22" s="55" t="s">
        <v>19</v>
      </c>
      <c r="E22" s="56"/>
      <c r="F22" s="44">
        <f>SUM(F15:F21)</f>
        <v>1.4513888888888891</v>
      </c>
      <c r="G22" s="46">
        <f>SUM(G15:G21)</f>
        <v>0.12499999999999956</v>
      </c>
      <c r="H22" s="1"/>
      <c r="I22" s="17" t="s">
        <v>37</v>
      </c>
    </row>
    <row r="23" spans="1:17" ht="15" customHeight="1" x14ac:dyDescent="0.25">
      <c r="A23" s="11"/>
      <c r="B23" s="11"/>
      <c r="C23" s="11"/>
      <c r="D23" s="63" t="s">
        <v>20</v>
      </c>
      <c r="E23" s="64"/>
      <c r="F23" s="16">
        <v>11.87</v>
      </c>
      <c r="G23" s="75">
        <f>F23*1.25</f>
        <v>14.837499999999999</v>
      </c>
      <c r="H23" s="1"/>
      <c r="I23" s="34" t="s">
        <v>43</v>
      </c>
    </row>
    <row r="24" spans="1:17" ht="15" customHeight="1" x14ac:dyDescent="0.25">
      <c r="A24" s="11"/>
      <c r="B24" s="11"/>
      <c r="C24" s="11"/>
      <c r="D24" s="59" t="s">
        <v>28</v>
      </c>
      <c r="E24" s="60"/>
      <c r="F24" s="71">
        <v>8.4</v>
      </c>
      <c r="G24" s="72"/>
      <c r="H24" s="1"/>
      <c r="I24" s="34" t="s">
        <v>46</v>
      </c>
    </row>
    <row r="25" spans="1:17" ht="15" customHeight="1" x14ac:dyDescent="0.25">
      <c r="A25" s="11"/>
      <c r="B25" s="74"/>
      <c r="C25" s="11"/>
      <c r="D25" s="59" t="s">
        <v>30</v>
      </c>
      <c r="E25" s="60"/>
      <c r="F25" s="71">
        <f>F24*COUNTIF($F$15:$F$21,"&gt;0")</f>
        <v>42</v>
      </c>
      <c r="G25" s="72"/>
      <c r="H25" s="1"/>
      <c r="I25" s="34" t="s">
        <v>47</v>
      </c>
    </row>
    <row r="26" spans="1:17" ht="15" customHeight="1" x14ac:dyDescent="0.25">
      <c r="A26" s="11"/>
      <c r="B26" s="74"/>
      <c r="C26" s="11"/>
      <c r="D26" s="61" t="s">
        <v>29</v>
      </c>
      <c r="E26" s="62"/>
      <c r="F26" s="71">
        <v>2.57</v>
      </c>
      <c r="G26" s="72"/>
      <c r="H26" s="1"/>
      <c r="I26" s="34"/>
    </row>
    <row r="27" spans="1:17" ht="15" customHeight="1" x14ac:dyDescent="0.25">
      <c r="A27" s="11"/>
      <c r="B27" s="11"/>
      <c r="C27" s="11"/>
      <c r="D27" s="61" t="s">
        <v>31</v>
      </c>
      <c r="E27" s="62"/>
      <c r="F27" s="71">
        <f>F26*COUNTIF($F$15:$F$21,"&gt;0")</f>
        <v>12.85</v>
      </c>
      <c r="G27" s="72"/>
      <c r="H27" s="1"/>
      <c r="I27" s="34" t="s">
        <v>45</v>
      </c>
    </row>
    <row r="28" spans="1:17" ht="15" customHeight="1" x14ac:dyDescent="0.25">
      <c r="A28" s="11"/>
      <c r="B28" s="11"/>
      <c r="C28" s="11"/>
      <c r="D28" s="69" t="s">
        <v>26</v>
      </c>
      <c r="E28" s="70"/>
      <c r="F28" s="67">
        <f>(F22*F23*24)+(G22*G23*24)</f>
        <v>457.98416666666651</v>
      </c>
      <c r="G28" s="68"/>
      <c r="H28" s="1"/>
      <c r="I28" s="34" t="s">
        <v>44</v>
      </c>
    </row>
    <row r="29" spans="1:17" ht="15" customHeight="1" x14ac:dyDescent="0.25">
      <c r="A29" s="11"/>
      <c r="B29" s="11"/>
      <c r="C29" s="11"/>
      <c r="D29" s="69" t="s">
        <v>32</v>
      </c>
      <c r="E29" s="70"/>
      <c r="F29" s="67">
        <f>(F28+G28)*10/100</f>
        <v>45.798416666666654</v>
      </c>
      <c r="G29" s="73"/>
      <c r="H29" s="1"/>
    </row>
    <row r="30" spans="1:17" ht="15" customHeight="1" x14ac:dyDescent="0.25">
      <c r="A30" s="11"/>
      <c r="B30" s="11"/>
      <c r="C30" s="11"/>
      <c r="D30" s="69" t="s">
        <v>33</v>
      </c>
      <c r="E30" s="70"/>
      <c r="F30" s="67">
        <f>(F28+G28+F29)*10/100</f>
        <v>50.378258333333314</v>
      </c>
      <c r="G30" s="73"/>
      <c r="H30" s="1"/>
    </row>
    <row r="31" spans="1:17" ht="24.6" customHeight="1" x14ac:dyDescent="0.25">
      <c r="A31" s="1"/>
      <c r="B31" s="1"/>
      <c r="C31" s="1"/>
      <c r="D31" s="57" t="s">
        <v>27</v>
      </c>
      <c r="E31" s="58"/>
      <c r="F31" s="65">
        <f>F28*(1-20%)+F25+F27+F29+F30</f>
        <v>517.41400833333319</v>
      </c>
      <c r="G31" s="66"/>
      <c r="H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76"/>
      <c r="G33" s="1"/>
      <c r="H33" s="1"/>
    </row>
    <row r="34" spans="1:8" ht="15.75" x14ac:dyDescent="0.3">
      <c r="A34" s="4"/>
      <c r="B34" s="4"/>
      <c r="C34" s="4"/>
      <c r="D34" s="4"/>
      <c r="E34" s="48"/>
      <c r="F34" s="48"/>
      <c r="G34" s="48"/>
      <c r="H34" s="1"/>
    </row>
    <row r="35" spans="1:8" x14ac:dyDescent="0.25">
      <c r="A35" s="1"/>
      <c r="B35" s="1"/>
      <c r="C35" s="1"/>
      <c r="D35" s="1"/>
      <c r="E35" s="5" t="s">
        <v>21</v>
      </c>
      <c r="F35" s="6"/>
      <c r="G35" s="6"/>
      <c r="H35" s="1"/>
    </row>
    <row r="36" spans="1:8" x14ac:dyDescent="0.25">
      <c r="A36" s="1"/>
      <c r="B36" s="1"/>
      <c r="C36" s="1"/>
      <c r="D36" s="1"/>
      <c r="E36" s="5"/>
      <c r="F36" s="6"/>
      <c r="G36" s="6"/>
      <c r="H36" s="1"/>
    </row>
    <row r="37" spans="1:8" x14ac:dyDescent="0.25">
      <c r="A37" s="1"/>
      <c r="B37" s="1"/>
      <c r="C37" s="1"/>
      <c r="D37" s="1"/>
      <c r="E37" s="5"/>
      <c r="F37" s="6"/>
      <c r="G37" s="6"/>
      <c r="H37" s="1"/>
    </row>
    <row r="38" spans="1:8" ht="15.75" x14ac:dyDescent="0.3">
      <c r="A38" s="1"/>
      <c r="B38" s="1"/>
      <c r="C38" s="1"/>
      <c r="D38" s="1"/>
      <c r="E38" s="48"/>
      <c r="F38" s="48"/>
      <c r="G38" s="48"/>
      <c r="H38" s="1"/>
    </row>
    <row r="39" spans="1:8" x14ac:dyDescent="0.25">
      <c r="A39" s="1"/>
      <c r="B39" s="1"/>
      <c r="C39" s="1"/>
      <c r="D39" s="1"/>
      <c r="E39" s="5" t="s">
        <v>22</v>
      </c>
      <c r="F39" s="6"/>
      <c r="G39" s="6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</sheetData>
  <mergeCells count="25">
    <mergeCell ref="D29:E29"/>
    <mergeCell ref="D30:E30"/>
    <mergeCell ref="F24:G24"/>
    <mergeCell ref="F25:G25"/>
    <mergeCell ref="F26:G26"/>
    <mergeCell ref="F27:G27"/>
    <mergeCell ref="F29:G29"/>
    <mergeCell ref="F30:G30"/>
    <mergeCell ref="D28:E28"/>
    <mergeCell ref="E34:G34"/>
    <mergeCell ref="E38:G38"/>
    <mergeCell ref="A13:A14"/>
    <mergeCell ref="G13:G14"/>
    <mergeCell ref="F13:F14"/>
    <mergeCell ref="B13:C13"/>
    <mergeCell ref="D13:E13"/>
    <mergeCell ref="D22:E22"/>
    <mergeCell ref="D31:E31"/>
    <mergeCell ref="D24:E24"/>
    <mergeCell ref="D26:E26"/>
    <mergeCell ref="D23:E23"/>
    <mergeCell ref="D25:E25"/>
    <mergeCell ref="D27:E27"/>
    <mergeCell ref="F31:G31"/>
    <mergeCell ref="F28:G28"/>
  </mergeCells>
  <hyperlinks>
    <hyperlink ref="I2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2014-10-29T16:39:17Z</dcterms:modified>
</cp:coreProperties>
</file>