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 activeTab="2"/>
  </bookViews>
  <sheets>
    <sheet name="Clients" sheetId="1" r:id="rId1"/>
    <sheet name="Factures_Saisie" sheetId="2" r:id="rId2"/>
    <sheet name="Facture_Impression" sheetId="3" r:id="rId3"/>
  </sheets>
  <definedNames>
    <definedName name="NumFacture">Facture_Impression!$B$9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3" l="1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B11" i="3"/>
  <c r="B10" i="3"/>
  <c r="O3" i="2"/>
  <c r="O4" i="2"/>
  <c r="O5" i="2"/>
  <c r="F6" i="3" s="1"/>
  <c r="O6" i="2"/>
  <c r="O7" i="2"/>
  <c r="O8" i="2"/>
  <c r="N3" i="2"/>
  <c r="N4" i="2"/>
  <c r="N5" i="2"/>
  <c r="E6" i="3" s="1"/>
  <c r="N6" i="2"/>
  <c r="N7" i="2"/>
  <c r="N8" i="2"/>
  <c r="M3" i="2"/>
  <c r="M4" i="2"/>
  <c r="M5" i="2"/>
  <c r="E5" i="3" s="1"/>
  <c r="M6" i="2"/>
  <c r="M7" i="2"/>
  <c r="M8" i="2"/>
  <c r="L3" i="2"/>
  <c r="L4" i="2"/>
  <c r="L5" i="2"/>
  <c r="E4" i="3" s="1"/>
  <c r="L6" i="2"/>
  <c r="L7" i="2"/>
  <c r="L8" i="2"/>
  <c r="J3" i="2"/>
  <c r="J4" i="2" s="1"/>
  <c r="J5" i="2" s="1"/>
  <c r="J6" i="2" s="1"/>
  <c r="J7" i="2" s="1"/>
  <c r="J8" i="2" l="1"/>
  <c r="K8" i="2" s="1"/>
  <c r="K7" i="2"/>
  <c r="K3" i="2"/>
  <c r="K4" i="2"/>
  <c r="K6" i="2"/>
  <c r="K5" i="2"/>
  <c r="B26" i="3" l="1"/>
  <c r="E26" i="3"/>
  <c r="C26" i="3"/>
  <c r="D26" i="3"/>
  <c r="B22" i="3"/>
  <c r="D22" i="3"/>
  <c r="C22" i="3"/>
  <c r="E22" i="3"/>
  <c r="B18" i="3"/>
  <c r="E18" i="3"/>
  <c r="C18" i="3"/>
  <c r="D18" i="3"/>
  <c r="B14" i="3"/>
  <c r="C14" i="3"/>
  <c r="D14" i="3"/>
  <c r="E14" i="3"/>
  <c r="C25" i="3"/>
  <c r="D25" i="3"/>
  <c r="E25" i="3"/>
  <c r="B25" i="3"/>
  <c r="C21" i="3"/>
  <c r="B21" i="3"/>
  <c r="D21" i="3"/>
  <c r="E21" i="3"/>
  <c r="C17" i="3"/>
  <c r="D17" i="3"/>
  <c r="E17" i="3"/>
  <c r="B17" i="3"/>
  <c r="D28" i="3"/>
  <c r="C28" i="3"/>
  <c r="E28" i="3"/>
  <c r="B28" i="3"/>
  <c r="D24" i="3"/>
  <c r="B24" i="3"/>
  <c r="E24" i="3"/>
  <c r="C24" i="3"/>
  <c r="D20" i="3"/>
  <c r="C20" i="3"/>
  <c r="E20" i="3"/>
  <c r="B20" i="3"/>
  <c r="D16" i="3"/>
  <c r="E16" i="3"/>
  <c r="B16" i="3"/>
  <c r="C16" i="3"/>
  <c r="E27" i="3"/>
  <c r="C27" i="3"/>
  <c r="D27" i="3"/>
  <c r="B27" i="3"/>
  <c r="E23" i="3"/>
  <c r="B23" i="3"/>
  <c r="C23" i="3"/>
  <c r="D23" i="3"/>
  <c r="E19" i="3"/>
  <c r="D19" i="3"/>
  <c r="B19" i="3"/>
  <c r="C19" i="3"/>
  <c r="E15" i="3"/>
  <c r="B15" i="3"/>
  <c r="C15" i="3"/>
  <c r="D15" i="3"/>
  <c r="F18" i="3" l="1"/>
  <c r="F26" i="3"/>
  <c r="F15" i="3"/>
  <c r="F23" i="3"/>
  <c r="F27" i="3"/>
  <c r="F19" i="3"/>
  <c r="F21" i="3"/>
  <c r="F14" i="3"/>
  <c r="F17" i="3"/>
  <c r="F25" i="3"/>
  <c r="F22" i="3"/>
  <c r="F16" i="3"/>
  <c r="F20" i="3"/>
  <c r="F24" i="3"/>
  <c r="F28" i="3"/>
  <c r="F29" i="3" l="1"/>
  <c r="F32" i="3" s="1"/>
  <c r="F33" i="3" l="1"/>
</calcChain>
</file>

<file path=xl/sharedStrings.xml><?xml version="1.0" encoding="utf-8"?>
<sst xmlns="http://schemas.openxmlformats.org/spreadsheetml/2006/main" count="66" uniqueCount="45">
  <si>
    <t>Nom</t>
  </si>
  <si>
    <t>Ville</t>
  </si>
  <si>
    <t>CP</t>
  </si>
  <si>
    <t>Pays</t>
  </si>
  <si>
    <t>Adresse2</t>
  </si>
  <si>
    <t>Adresse1</t>
  </si>
  <si>
    <t>TOT</t>
  </si>
  <si>
    <t>TOTO22</t>
  </si>
  <si>
    <t>5 rue Villa</t>
  </si>
  <si>
    <t>PARIS</t>
  </si>
  <si>
    <t>ULT</t>
  </si>
  <si>
    <t>ULTRABLANC</t>
  </si>
  <si>
    <t>547 ZI du Parc</t>
  </si>
  <si>
    <t>LYON</t>
  </si>
  <si>
    <t>Date</t>
  </si>
  <si>
    <t>Désignation</t>
  </si>
  <si>
    <t>Quantité</t>
  </si>
  <si>
    <t>PU</t>
  </si>
  <si>
    <t>Échéance</t>
  </si>
  <si>
    <t>ytu</t>
  </si>
  <si>
    <t>kj:kjbg:kjb:kjb</t>
  </si>
  <si>
    <t>iuygty</t>
  </si>
  <si>
    <t>iujhiuh</t>
  </si>
  <si>
    <t>MA SOCIETE</t>
  </si>
  <si>
    <t>Rue machin</t>
  </si>
  <si>
    <t>58745 VILLETRUC</t>
  </si>
  <si>
    <t>Facture n°</t>
  </si>
  <si>
    <t>NomClient</t>
  </si>
  <si>
    <t>Total</t>
  </si>
  <si>
    <t>N° ligne</t>
  </si>
  <si>
    <t>TVA taux</t>
  </si>
  <si>
    <t>TVA montant</t>
  </si>
  <si>
    <t>Total TTC</t>
  </si>
  <si>
    <t>tél 01 22 22 22 22</t>
  </si>
  <si>
    <t>info@masociete.fr</t>
  </si>
  <si>
    <t>www.masociete.fr</t>
  </si>
  <si>
    <t>NumFacture</t>
  </si>
  <si>
    <t>IDClient</t>
  </si>
  <si>
    <t>Référence</t>
  </si>
  <si>
    <t>Digramme</t>
  </si>
  <si>
    <t>IndFacture</t>
  </si>
  <si>
    <t>Total HT</t>
  </si>
  <si>
    <t>réservé</t>
  </si>
  <si>
    <t>Empêcher la saisie d'un doublon</t>
  </si>
  <si>
    <t>On nomme distinctement les tableaux (tables)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</si>
</sst>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\ _€_-;\-* #,##0.00\ _€_-;_-* &quot;-&quot;??\ _€_-;_-@_-"/>
    <numFmt numFmtId="164" formatCode="yyyy\-mm\-dd"/>
    <numFmt numFmtId="165" formatCode="#,##0.00_ ;[Red]\-#,##0.00\ ;"/>
    <numFmt numFmtId="166" formatCode="0;\-0;"/>
    <numFmt numFmtId="167" formatCode=";;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2" fillId="0" borderId="0" xfId="2"/>
    <xf numFmtId="164" fontId="0" fillId="0" borderId="0" xfId="0" applyNumberFormat="1"/>
    <xf numFmtId="0" fontId="0" fillId="0" borderId="0" xfId="0" applyFont="1" applyFill="1"/>
    <xf numFmtId="166" fontId="0" fillId="0" borderId="0" xfId="0" applyNumberFormat="1" applyFill="1"/>
    <xf numFmtId="0" fontId="0" fillId="0" borderId="0" xfId="0" applyFill="1"/>
    <xf numFmtId="165" fontId="0" fillId="0" borderId="0" xfId="0" applyNumberFormat="1" applyFill="1"/>
    <xf numFmtId="165" fontId="0" fillId="0" borderId="0" xfId="1" applyNumberFormat="1" applyFont="1" applyFill="1"/>
    <xf numFmtId="0" fontId="0" fillId="0" borderId="0" xfId="0" applyNumberFormat="1" applyFill="1"/>
    <xf numFmtId="0" fontId="0" fillId="0" borderId="0" xfId="0" applyFont="1" applyFill="1" applyBorder="1"/>
    <xf numFmtId="0" fontId="0" fillId="0" borderId="0" xfId="0" applyBorder="1"/>
    <xf numFmtId="165" fontId="0" fillId="0" borderId="0" xfId="1" applyNumberFormat="1" applyFont="1" applyFill="1" applyBorder="1"/>
    <xf numFmtId="165" fontId="0" fillId="0" borderId="0" xfId="0" applyNumberFormat="1" applyFill="1" applyBorder="1"/>
    <xf numFmtId="0" fontId="0" fillId="0" borderId="0" xfId="0" applyFill="1" applyBorder="1"/>
    <xf numFmtId="0" fontId="0" fillId="3" borderId="0" xfId="0" applyFill="1"/>
    <xf numFmtId="0" fontId="0" fillId="0" borderId="1" xfId="0" applyFont="1" applyBorder="1"/>
    <xf numFmtId="9" fontId="0" fillId="0" borderId="2" xfId="0" applyNumberFormat="1" applyFont="1" applyBorder="1"/>
    <xf numFmtId="165" fontId="0" fillId="0" borderId="2" xfId="1" applyNumberFormat="1" applyFont="1" applyBorder="1"/>
    <xf numFmtId="0" fontId="3" fillId="0" borderId="3" xfId="0" applyFont="1" applyBorder="1"/>
    <xf numFmtId="165" fontId="3" fillId="0" borderId="4" xfId="1" applyNumberFormat="1" applyFont="1" applyBorder="1"/>
    <xf numFmtId="167" fontId="0" fillId="0" borderId="0" xfId="0" applyNumberFormat="1" applyFill="1"/>
    <xf numFmtId="0" fontId="0" fillId="0" borderId="0" xfId="0" applyAlignment="1"/>
    <xf numFmtId="164" fontId="0" fillId="0" borderId="0" xfId="0" applyNumberFormat="1" applyAlignment="1"/>
    <xf numFmtId="0" fontId="0" fillId="2" borderId="0" xfId="0" applyFill="1" applyAlignment="1"/>
    <xf numFmtId="0" fontId="4" fillId="0" borderId="0" xfId="0" applyFont="1"/>
  </cellXfs>
  <cellStyles count="3">
    <cellStyle name="Lien hypertexte" xfId="2" builtinId="8"/>
    <cellStyle name="Milliers" xfId="1" builtinId="3"/>
    <cellStyle name="Normal" xfId="0" builtinId="0"/>
  </cellStyles>
  <dxfs count="33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4" formatCode="yyyy\-mm\-dd"/>
      <alignment horizontal="general" vertical="bottom" textRotation="0" wrapText="0" indent="0" justifyLastLine="0" shrinkToFit="0" readingOrder="0"/>
    </dxf>
    <dxf>
      <numFmt numFmtId="164" formatCode="yyyy\-mm\-dd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,##0.00_ ;[Red]\-#,##0.00\ ;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5" formatCode="#,##0.00_ ;[Red]\-#,##0.00\ ;"/>
      <fill>
        <patternFill patternType="none">
          <fgColor indexed="64"/>
          <bgColor auto="1"/>
        </patternFill>
      </fill>
    </dxf>
    <dxf>
      <numFmt numFmtId="165" formatCode="#,##0.00_ ;[Red]\-#,##0.00\ ;"/>
      <fill>
        <patternFill patternType="none">
          <fgColor indexed="64"/>
          <bgColor auto="1"/>
        </patternFill>
      </fill>
    </dxf>
    <dxf>
      <numFmt numFmtId="165" formatCode="#,##0.00_ ;[Red]\-#,##0.00\ ;"/>
      <fill>
        <patternFill patternType="none">
          <fgColor indexed="64"/>
          <bgColor auto="1"/>
        </patternFill>
      </fill>
    </dxf>
    <dxf>
      <numFmt numFmtId="165" formatCode="#,##0.00_ ;[Red]\-#,##0.00\ ;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166" formatCode="0;\-0;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12700</xdr:rowOff>
    </xdr:from>
    <xdr:to>
      <xdr:col>13</xdr:col>
      <xdr:colOff>704381</xdr:colOff>
      <xdr:row>17</xdr:row>
      <xdr:rowOff>2795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0300" y="203200"/>
          <a:ext cx="3752381" cy="30380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50800</xdr:colOff>
      <xdr:row>3</xdr:row>
      <xdr:rowOff>63500</xdr:rowOff>
    </xdr:from>
    <xdr:to>
      <xdr:col>18</xdr:col>
      <xdr:colOff>421657</xdr:colOff>
      <xdr:row>20</xdr:row>
      <xdr:rowOff>110714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04200" y="635000"/>
          <a:ext cx="4942857" cy="32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_Clients" displayName="T_Clients" ref="B2:H4" totalsRowShown="0">
  <autoFilter ref="B2:H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IDClient"/>
    <tableColumn id="2" name="Nom"/>
    <tableColumn id="3" name="Adresse1"/>
    <tableColumn id="4" name="Adresse2"/>
    <tableColumn id="5" name="CP"/>
    <tableColumn id="6" name="Ville"/>
    <tableColumn id="7" name="Pay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_Saisie" displayName="T_Saisie" ref="B2:O8" totalsRowShown="0" headerRowDxfId="1" dataDxfId="0">
  <autoFilter ref="B2:O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NumFacture" dataDxfId="15"/>
    <tableColumn id="2" name="IDClient" dataDxfId="14"/>
    <tableColumn id="3" name="Date" dataDxfId="13"/>
    <tableColumn id="4" name="Échéance" dataDxfId="12"/>
    <tableColumn id="5" name="Référence" dataDxfId="11"/>
    <tableColumn id="6" name="Désignation" dataDxfId="10"/>
    <tableColumn id="7" name="Quantité" dataDxfId="9"/>
    <tableColumn id="8" name="PU" dataDxfId="8"/>
    <tableColumn id="9" name="IndFacture" dataDxfId="7">
      <calculatedColumnFormula>IF(ISTEXT(J2),1,COUNTIF(B$2:B3,B3))</calculatedColumnFormula>
    </tableColumn>
    <tableColumn id="10" name="Digramme" dataDxfId="6">
      <calculatedColumnFormula>T_Saisie[[#This Row],[NumFacture]]&amp;"-"&amp;T_Saisie[[#This Row],[IndFacture]]</calculatedColumnFormula>
    </tableColumn>
    <tableColumn id="11" name="NomClient" dataDxfId="5">
      <calculatedColumnFormula>IFERROR(VLOOKUP(T_Saisie[[#This Row],[IDClient]],T_Clients[],2,FALSE),"N/A")</calculatedColumnFormula>
    </tableColumn>
    <tableColumn id="12" name="Adresse1" dataDxfId="4">
      <calculatedColumnFormula>IFERROR(VLOOKUP(T_Saisie[[#This Row],[IDClient]],T_Clients[],3,FALSE),"N/A")</calculatedColumnFormula>
    </tableColumn>
    <tableColumn id="13" name="CP" dataDxfId="3">
      <calculatedColumnFormula>IFERROR(VLOOKUP(T_Saisie[[#This Row],[IDClient]],T_Clients[],5,FALSE),"N/A")</calculatedColumnFormula>
    </tableColumn>
    <tableColumn id="14" name="Ville" dataDxfId="2">
      <calculatedColumnFormula>IFERROR(VLOOKUP(T_Saisie[[#This Row],[IDClient]],T_Clients[],6,FALSE),"N/A")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_factures" displayName="T_factures" ref="A13:G29" totalsRowCount="1" headerRowDxfId="32" dataDxfId="31" totalsRowDxfId="30">
  <autoFilter ref="A13:G2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N° ligne" totalsRowLabel="Total HT" dataDxfId="29" totalsRowDxfId="22">
      <calculatedColumnFormula>IF(ROW()-ROW(T_factures[[#Headers],[N° ligne]])&lt;=COUNTIF(T_Saisie[NumFacture],NumFacture),ROW()-ROW(T_factures[[#Headers],[N° ligne]]),0)</calculatedColumnFormula>
    </tableColumn>
    <tableColumn id="2" name="Référence" dataDxfId="28" totalsRowDxfId="21">
      <calculatedColumnFormula>IFERROR(VLOOKUP(T_factures[[#This Row],[Digramme]],CHOOSE({1,2},T_Saisie[Digramme],T_Saisie[Référence]),2,FALSE),"")</calculatedColumnFormula>
    </tableColumn>
    <tableColumn id="3" name="Désignation" dataDxfId="27" totalsRowDxfId="20">
      <calculatedColumnFormula>IFERROR(VLOOKUP(T_factures[[#This Row],[Digramme]],CHOOSE({1,2},T_Saisie[Digramme],T_Saisie[Désignation]),2,FALSE),"")</calculatedColumnFormula>
    </tableColumn>
    <tableColumn id="4" name="Quantité" dataDxfId="26" totalsRowDxfId="19" dataCellStyle="Milliers">
      <calculatedColumnFormula>IFERROR(VLOOKUP(T_factures[[#This Row],[Digramme]],CHOOSE({1,2},T_Saisie[Digramme],T_Saisie[Quantité]),2,FALSE),"")</calculatedColumnFormula>
    </tableColumn>
    <tableColumn id="5" name="PU" dataDxfId="25" totalsRowDxfId="18" dataCellStyle="Milliers">
      <calculatedColumnFormula>IFERROR(VLOOKUP(T_factures[[#This Row],[Digramme]],CHOOSE({1,2},T_Saisie[Digramme],T_Saisie[PU]),2,FALSE),"")</calculatedColumnFormula>
    </tableColumn>
    <tableColumn id="7" name="Total" totalsRowFunction="sum" dataDxfId="24" totalsRowDxfId="17" dataCellStyle="Milliers">
      <calculatedColumnFormula>IFERROR(T_factures[[#This Row],[Quantité]]*T_factures[[#This Row],[PU]],0)</calculatedColumnFormula>
    </tableColumn>
    <tableColumn id="6" name="Digramme" dataDxfId="23" totalsRowDxfId="16">
      <calculatedColumnFormula>IF(ROW()-ROW(T_factures[[#Headers],[N° ligne]])&gt;COUNTIF(T_Saisie[NumFacture],NumFacture),"",NumFacture&amp;"-"&amp;ROW()-ROW(T_factures[[#Headers],[N° ligne]]))</calculatedColumnFormula>
    </tableColumn>
  </tableColumns>
  <tableStyleInfo name="TableStyleLight8" showFirstColumn="0" showLastColumn="0" showRowStripes="0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masociete.fr/" TargetMode="External"/><Relationship Id="rId1" Type="http://schemas.openxmlformats.org/officeDocument/2006/relationships/hyperlink" Target="mailto:info@masociete.fr" TargetMode="External"/><Relationship Id="rId5" Type="http://schemas.openxmlformats.org/officeDocument/2006/relationships/table" Target="../tables/table3.xm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O4"/>
  <sheetViews>
    <sheetView showGridLines="0" zoomScale="75" zoomScaleNormal="75" workbookViewId="0">
      <selection activeCell="D29" sqref="D29"/>
    </sheetView>
  </sheetViews>
  <sheetFormatPr baseColWidth="10" defaultRowHeight="15" x14ac:dyDescent="0.25"/>
  <cols>
    <col min="1" max="1" width="1.7109375" customWidth="1"/>
    <col min="2" max="2" width="8.140625" bestFit="1" customWidth="1"/>
    <col min="3" max="3" width="12.42578125" bestFit="1" customWidth="1"/>
    <col min="4" max="4" width="12.85546875" bestFit="1" customWidth="1"/>
    <col min="5" max="5" width="9.140625" bestFit="1" customWidth="1"/>
    <col min="6" max="6" width="7" bestFit="1" customWidth="1"/>
    <col min="7" max="7" width="6.140625" bestFit="1" customWidth="1"/>
    <col min="8" max="8" width="5.140625" bestFit="1" customWidth="1"/>
  </cols>
  <sheetData>
    <row r="2" spans="2:15" x14ac:dyDescent="0.25">
      <c r="B2" t="s">
        <v>37</v>
      </c>
      <c r="C2" t="s">
        <v>0</v>
      </c>
      <c r="D2" t="s">
        <v>5</v>
      </c>
      <c r="E2" t="s">
        <v>4</v>
      </c>
      <c r="F2" t="s">
        <v>2</v>
      </c>
      <c r="G2" t="s">
        <v>1</v>
      </c>
      <c r="H2" t="s">
        <v>3</v>
      </c>
      <c r="O2" s="25" t="s">
        <v>43</v>
      </c>
    </row>
    <row r="3" spans="2:15" x14ac:dyDescent="0.25">
      <c r="B3" t="s">
        <v>6</v>
      </c>
      <c r="C3" t="s">
        <v>7</v>
      </c>
      <c r="D3" t="s">
        <v>8</v>
      </c>
      <c r="F3">
        <v>75000</v>
      </c>
      <c r="G3" t="s">
        <v>9</v>
      </c>
    </row>
    <row r="4" spans="2:15" x14ac:dyDescent="0.25">
      <c r="B4" t="s">
        <v>10</v>
      </c>
      <c r="C4" t="s">
        <v>11</v>
      </c>
      <c r="D4" t="s">
        <v>12</v>
      </c>
      <c r="F4">
        <v>69000</v>
      </c>
      <c r="G4" t="s">
        <v>13</v>
      </c>
    </row>
  </sheetData>
  <dataValidations count="2">
    <dataValidation type="custom" allowBlank="1" showInputMessage="1" showErrorMessage="1" errorTitle="Identifiant client unique" error="L'identifiant client doit être unique." promptTitle="Saisie IDClient" prompt="Veuillez saisir un identifiant unique pour un client" sqref="B3">
      <formula1>COUNTIF(B$3:B4,B3)&lt;=1</formula1>
    </dataValidation>
    <dataValidation type="custom" allowBlank="1" showInputMessage="1" showErrorMessage="1" errorTitle="Identifiant client unique" error="L'identifiant client doit être unique." promptTitle="Saisie IDClient" prompt="Veuillez saisir un identifiant unique pour un client" sqref="B4">
      <formula1>COUNTIF(B$3:B4,B4)&lt;=1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O8"/>
  <sheetViews>
    <sheetView showGridLines="0" zoomScale="75" zoomScaleNormal="75" workbookViewId="0">
      <selection activeCell="J15" sqref="J15"/>
    </sheetView>
  </sheetViews>
  <sheetFormatPr baseColWidth="10" defaultRowHeight="15" x14ac:dyDescent="0.25"/>
  <cols>
    <col min="1" max="1" width="1.7109375" customWidth="1"/>
    <col min="2" max="2" width="15" style="1" customWidth="1"/>
    <col min="3" max="3" width="15" style="1" bestFit="1" customWidth="1"/>
    <col min="4" max="4" width="18.7109375" bestFit="1" customWidth="1"/>
    <col min="5" max="5" width="15.140625" style="1" bestFit="1" customWidth="1"/>
    <col min="6" max="6" width="15.5703125" customWidth="1"/>
    <col min="7" max="7" width="15.42578125" customWidth="1"/>
    <col min="8" max="8" width="13.28515625" customWidth="1"/>
    <col min="9" max="9" width="12.42578125" customWidth="1"/>
    <col min="10" max="10" width="13" customWidth="1"/>
    <col min="11" max="11" width="15.5703125" customWidth="1"/>
    <col min="12" max="12" width="16.42578125" bestFit="1" customWidth="1"/>
    <col min="13" max="13" width="15.140625" bestFit="1" customWidth="1"/>
    <col min="14" max="15" width="8.28515625" customWidth="1"/>
  </cols>
  <sheetData>
    <row r="2" spans="2:15" s="1" customFormat="1" x14ac:dyDescent="0.25">
      <c r="B2" s="22" t="s">
        <v>36</v>
      </c>
      <c r="C2" s="22" t="s">
        <v>37</v>
      </c>
      <c r="D2" s="22" t="s">
        <v>14</v>
      </c>
      <c r="E2" s="22" t="s">
        <v>18</v>
      </c>
      <c r="F2" s="22" t="s">
        <v>38</v>
      </c>
      <c r="G2" s="22" t="s">
        <v>15</v>
      </c>
      <c r="H2" s="22" t="s">
        <v>16</v>
      </c>
      <c r="I2" s="22" t="s">
        <v>17</v>
      </c>
      <c r="J2" s="22" t="s">
        <v>40</v>
      </c>
      <c r="K2" s="22" t="s">
        <v>39</v>
      </c>
      <c r="L2" s="22" t="s">
        <v>27</v>
      </c>
      <c r="M2" s="22" t="s">
        <v>5</v>
      </c>
      <c r="N2" s="22" t="s">
        <v>2</v>
      </c>
      <c r="O2" s="22" t="s">
        <v>1</v>
      </c>
    </row>
    <row r="3" spans="2:15" x14ac:dyDescent="0.25">
      <c r="B3" s="22">
        <v>111</v>
      </c>
      <c r="C3" s="22" t="s">
        <v>10</v>
      </c>
      <c r="D3" s="23">
        <v>43132</v>
      </c>
      <c r="E3" s="23">
        <v>43190</v>
      </c>
      <c r="F3" s="22" t="s">
        <v>19</v>
      </c>
      <c r="G3" s="22" t="s">
        <v>20</v>
      </c>
      <c r="H3" s="22">
        <v>3</v>
      </c>
      <c r="I3" s="22">
        <v>50</v>
      </c>
      <c r="J3" s="24">
        <f>IF(ISTEXT(J2),1,COUNTIF(B$2:B3,B3))</f>
        <v>1</v>
      </c>
      <c r="K3" s="24" t="str">
        <f>T_Saisie[[#This Row],[NumFacture]]&amp;"-"&amp;T_Saisie[[#This Row],[IndFacture]]</f>
        <v>111-1</v>
      </c>
      <c r="L3" s="24" t="str">
        <f>IFERROR(VLOOKUP(T_Saisie[[#This Row],[IDClient]],T_Clients[],2,FALSE),"N/A")</f>
        <v>ULTRABLANC</v>
      </c>
      <c r="M3" s="24" t="str">
        <f>IFERROR(VLOOKUP(T_Saisie[[#This Row],[IDClient]],T_Clients[],3,FALSE),"N/A")</f>
        <v>547 ZI du Parc</v>
      </c>
      <c r="N3" s="24">
        <f>IFERROR(VLOOKUP(T_Saisie[[#This Row],[IDClient]],T_Clients[],5,FALSE),"N/A")</f>
        <v>69000</v>
      </c>
      <c r="O3" s="24" t="str">
        <f>IFERROR(VLOOKUP(T_Saisie[[#This Row],[IDClient]],T_Clients[],6,FALSE),"N/A")</f>
        <v>LYON</v>
      </c>
    </row>
    <row r="4" spans="2:15" x14ac:dyDescent="0.25">
      <c r="B4" s="22">
        <v>111</v>
      </c>
      <c r="C4" s="22" t="s">
        <v>10</v>
      </c>
      <c r="D4" s="23">
        <v>43132</v>
      </c>
      <c r="E4" s="23">
        <v>43190</v>
      </c>
      <c r="F4" s="22" t="s">
        <v>21</v>
      </c>
      <c r="G4" s="22">
        <v>984978897</v>
      </c>
      <c r="H4" s="22">
        <v>15</v>
      </c>
      <c r="I4" s="22">
        <v>22</v>
      </c>
      <c r="J4" s="24">
        <f>IF(ISTEXT(J3),1,COUNTIF(B$2:B4,B4))</f>
        <v>2</v>
      </c>
      <c r="K4" s="24" t="str">
        <f>T_Saisie[[#This Row],[NumFacture]]&amp;"-"&amp;T_Saisie[[#This Row],[IndFacture]]</f>
        <v>111-2</v>
      </c>
      <c r="L4" s="24" t="str">
        <f>IFERROR(VLOOKUP(T_Saisie[[#This Row],[IDClient]],T_Clients[],2,FALSE),"N/A")</f>
        <v>ULTRABLANC</v>
      </c>
      <c r="M4" s="24" t="str">
        <f>IFERROR(VLOOKUP(T_Saisie[[#This Row],[IDClient]],T_Clients[],3,FALSE),"N/A")</f>
        <v>547 ZI du Parc</v>
      </c>
      <c r="N4" s="24">
        <f>IFERROR(VLOOKUP(T_Saisie[[#This Row],[IDClient]],T_Clients[],5,FALSE),"N/A")</f>
        <v>69000</v>
      </c>
      <c r="O4" s="24" t="str">
        <f>IFERROR(VLOOKUP(T_Saisie[[#This Row],[IDClient]],T_Clients[],6,FALSE),"N/A")</f>
        <v>LYON</v>
      </c>
    </row>
    <row r="5" spans="2:15" x14ac:dyDescent="0.25">
      <c r="B5" s="22">
        <v>114</v>
      </c>
      <c r="C5" s="22" t="s">
        <v>6</v>
      </c>
      <c r="D5" s="23">
        <v>43174</v>
      </c>
      <c r="E5" s="23">
        <v>43220</v>
      </c>
      <c r="F5" s="22" t="s">
        <v>22</v>
      </c>
      <c r="G5" s="22">
        <v>848</v>
      </c>
      <c r="H5" s="22">
        <v>777</v>
      </c>
      <c r="I5" s="22">
        <v>3</v>
      </c>
      <c r="J5" s="24">
        <f>IF(ISTEXT(J4),1,COUNTIF(B$2:B5,B5))</f>
        <v>1</v>
      </c>
      <c r="K5" s="24" t="str">
        <f>T_Saisie[[#This Row],[NumFacture]]&amp;"-"&amp;T_Saisie[[#This Row],[IndFacture]]</f>
        <v>114-1</v>
      </c>
      <c r="L5" s="24" t="str">
        <f>IFERROR(VLOOKUP(T_Saisie[[#This Row],[IDClient]],T_Clients[],2,FALSE),"N/A")</f>
        <v>TOTO22</v>
      </c>
      <c r="M5" s="24" t="str">
        <f>IFERROR(VLOOKUP(T_Saisie[[#This Row],[IDClient]],T_Clients[],3,FALSE),"N/A")</f>
        <v>5 rue Villa</v>
      </c>
      <c r="N5" s="24">
        <f>IFERROR(VLOOKUP(T_Saisie[[#This Row],[IDClient]],T_Clients[],5,FALSE),"N/A")</f>
        <v>75000</v>
      </c>
      <c r="O5" s="24" t="str">
        <f>IFERROR(VLOOKUP(T_Saisie[[#This Row],[IDClient]],T_Clients[],6,FALSE),"N/A")</f>
        <v>PARIS</v>
      </c>
    </row>
    <row r="6" spans="2:15" x14ac:dyDescent="0.25">
      <c r="B6" s="22">
        <v>114</v>
      </c>
      <c r="C6" s="22" t="s">
        <v>6</v>
      </c>
      <c r="D6" s="23">
        <v>43174</v>
      </c>
      <c r="E6" s="23">
        <v>43220</v>
      </c>
      <c r="F6" s="22" t="s">
        <v>19</v>
      </c>
      <c r="G6" s="22" t="s">
        <v>20</v>
      </c>
      <c r="H6" s="22">
        <v>22</v>
      </c>
      <c r="I6" s="22">
        <v>49</v>
      </c>
      <c r="J6" s="24">
        <f>IF(ISTEXT(J5),1,COUNTIF(B$2:B6,B6))</f>
        <v>2</v>
      </c>
      <c r="K6" s="24" t="str">
        <f>T_Saisie[[#This Row],[NumFacture]]&amp;"-"&amp;T_Saisie[[#This Row],[IndFacture]]</f>
        <v>114-2</v>
      </c>
      <c r="L6" s="24" t="str">
        <f>IFERROR(VLOOKUP(T_Saisie[[#This Row],[IDClient]],T_Clients[],2,FALSE),"N/A")</f>
        <v>TOTO22</v>
      </c>
      <c r="M6" s="24" t="str">
        <f>IFERROR(VLOOKUP(T_Saisie[[#This Row],[IDClient]],T_Clients[],3,FALSE),"N/A")</f>
        <v>5 rue Villa</v>
      </c>
      <c r="N6" s="24">
        <f>IFERROR(VLOOKUP(T_Saisie[[#This Row],[IDClient]],T_Clients[],5,FALSE),"N/A")</f>
        <v>75000</v>
      </c>
      <c r="O6" s="24" t="str">
        <f>IFERROR(VLOOKUP(T_Saisie[[#This Row],[IDClient]],T_Clients[],6,FALSE),"N/A")</f>
        <v>PARIS</v>
      </c>
    </row>
    <row r="7" spans="2:15" x14ac:dyDescent="0.25">
      <c r="B7" s="22">
        <v>114</v>
      </c>
      <c r="C7" s="22" t="s">
        <v>6</v>
      </c>
      <c r="D7" s="23">
        <v>43174</v>
      </c>
      <c r="E7" s="23">
        <v>43220</v>
      </c>
      <c r="F7" s="22" t="s">
        <v>21</v>
      </c>
      <c r="G7" s="22">
        <v>984978897</v>
      </c>
      <c r="H7" s="22">
        <v>10</v>
      </c>
      <c r="I7" s="22">
        <v>20</v>
      </c>
      <c r="J7" s="24">
        <f>IF(ISTEXT(J6),1,COUNTIF(B$2:B7,B7))</f>
        <v>3</v>
      </c>
      <c r="K7" s="24" t="str">
        <f>T_Saisie[[#This Row],[NumFacture]]&amp;"-"&amp;T_Saisie[[#This Row],[IndFacture]]</f>
        <v>114-3</v>
      </c>
      <c r="L7" s="24" t="str">
        <f>IFERROR(VLOOKUP(T_Saisie[[#This Row],[IDClient]],T_Clients[],2,FALSE),"N/A")</f>
        <v>TOTO22</v>
      </c>
      <c r="M7" s="24" t="str">
        <f>IFERROR(VLOOKUP(T_Saisie[[#This Row],[IDClient]],T_Clients[],3,FALSE),"N/A")</f>
        <v>5 rue Villa</v>
      </c>
      <c r="N7" s="24">
        <f>IFERROR(VLOOKUP(T_Saisie[[#This Row],[IDClient]],T_Clients[],5,FALSE),"N/A")</f>
        <v>75000</v>
      </c>
      <c r="O7" s="24" t="str">
        <f>IFERROR(VLOOKUP(T_Saisie[[#This Row],[IDClient]],T_Clients[],6,FALSE),"N/A")</f>
        <v>PARIS</v>
      </c>
    </row>
    <row r="8" spans="2:15" x14ac:dyDescent="0.25">
      <c r="B8" s="22">
        <v>143</v>
      </c>
      <c r="C8" s="22" t="s">
        <v>10</v>
      </c>
      <c r="D8" s="23">
        <v>43161</v>
      </c>
      <c r="E8" s="23">
        <v>43251</v>
      </c>
      <c r="F8" s="22" t="s">
        <v>21</v>
      </c>
      <c r="G8" s="22">
        <v>984978897</v>
      </c>
      <c r="H8" s="22">
        <v>99</v>
      </c>
      <c r="I8" s="22">
        <v>19</v>
      </c>
      <c r="J8" s="24">
        <f>IF(ISTEXT(J7),1,COUNTIF(B$2:B8,B8))</f>
        <v>1</v>
      </c>
      <c r="K8" s="24" t="str">
        <f>T_Saisie[[#This Row],[NumFacture]]&amp;"-"&amp;T_Saisie[[#This Row],[IndFacture]]</f>
        <v>143-1</v>
      </c>
      <c r="L8" s="24" t="str">
        <f>IFERROR(VLOOKUP(T_Saisie[[#This Row],[IDClient]],T_Clients[],2,FALSE),"N/A")</f>
        <v>ULTRABLANC</v>
      </c>
      <c r="M8" s="24" t="str">
        <f>IFERROR(VLOOKUP(T_Saisie[[#This Row],[IDClient]],T_Clients[],3,FALSE),"N/A")</f>
        <v>547 ZI du Parc</v>
      </c>
      <c r="N8" s="24">
        <f>IFERROR(VLOOKUP(T_Saisie[[#This Row],[IDClient]],T_Clients[],5,FALSE),"N/A")</f>
        <v>69000</v>
      </c>
      <c r="O8" s="24" t="str">
        <f>IFERROR(VLOOKUP(T_Saisie[[#This Row],[IDClient]],T_Clients[],6,FALSE),"N/A")</f>
        <v>LYON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M33"/>
  <sheetViews>
    <sheetView showGridLines="0" tabSelected="1" zoomScale="75" zoomScaleNormal="75" workbookViewId="0">
      <selection activeCell="B9" sqref="B9"/>
    </sheetView>
  </sheetViews>
  <sheetFormatPr baseColWidth="10" defaultRowHeight="15" outlineLevelCol="1" x14ac:dyDescent="0.25"/>
  <cols>
    <col min="2" max="2" width="13" bestFit="1" customWidth="1"/>
    <col min="3" max="3" width="14.28515625" bestFit="1" customWidth="1"/>
    <col min="4" max="4" width="11.85546875" bestFit="1" customWidth="1"/>
    <col min="5" max="5" width="12.7109375" bestFit="1" customWidth="1"/>
    <col min="6" max="6" width="11.85546875" customWidth="1"/>
    <col min="7" max="7" width="13" customWidth="1" outlineLevel="1"/>
  </cols>
  <sheetData>
    <row r="2" spans="1:13" x14ac:dyDescent="0.25">
      <c r="A2" t="s">
        <v>23</v>
      </c>
    </row>
    <row r="3" spans="1:13" x14ac:dyDescent="0.25">
      <c r="A3" t="s">
        <v>24</v>
      </c>
      <c r="M3" s="25" t="s">
        <v>44</v>
      </c>
    </row>
    <row r="4" spans="1:13" x14ac:dyDescent="0.25">
      <c r="A4" t="s">
        <v>25</v>
      </c>
      <c r="E4" t="str">
        <f>IFERROR(VLOOKUP(NumFacture,T_Saisie[],11,0),"N/A")</f>
        <v>N/A</v>
      </c>
    </row>
    <row r="5" spans="1:13" x14ac:dyDescent="0.25">
      <c r="A5" t="s">
        <v>33</v>
      </c>
      <c r="E5" t="str">
        <f>IFERROR(VLOOKUP(NumFacture,T_Saisie[],12,0),"N/A")</f>
        <v>N/A</v>
      </c>
    </row>
    <row r="6" spans="1:13" x14ac:dyDescent="0.25">
      <c r="A6" s="2" t="s">
        <v>34</v>
      </c>
      <c r="E6" t="str">
        <f>IFERROR(VLOOKUP(NumFacture,T_Saisie[],13,0),"N/A")</f>
        <v>N/A</v>
      </c>
      <c r="F6" t="str">
        <f>IFERROR(VLOOKUP(NumFacture,T_Saisie[],14,0),"N/A")</f>
        <v>N/A</v>
      </c>
    </row>
    <row r="7" spans="1:13" x14ac:dyDescent="0.25">
      <c r="A7" s="2" t="s">
        <v>35</v>
      </c>
    </row>
    <row r="9" spans="1:13" x14ac:dyDescent="0.25">
      <c r="A9" t="s">
        <v>26</v>
      </c>
      <c r="B9" s="15"/>
    </row>
    <row r="10" spans="1:13" x14ac:dyDescent="0.25">
      <c r="A10" t="s">
        <v>14</v>
      </c>
      <c r="B10" s="3" t="str">
        <f>IFERROR(VLOOKUP(NumFacture,T_Saisie[],3,0),"N/A")</f>
        <v>N/A</v>
      </c>
    </row>
    <row r="11" spans="1:13" x14ac:dyDescent="0.25">
      <c r="A11" t="s">
        <v>18</v>
      </c>
      <c r="B11" s="3" t="str">
        <f>IFERROR(VLOOKUP(NumFacture,T_Saisie[],4,0),"N/A")</f>
        <v>N/A</v>
      </c>
    </row>
    <row r="13" spans="1:13" x14ac:dyDescent="0.25">
      <c r="A13" s="4" t="s">
        <v>29</v>
      </c>
      <c r="B13" s="4" t="s">
        <v>38</v>
      </c>
      <c r="C13" s="4" t="s">
        <v>15</v>
      </c>
      <c r="D13" s="4" t="s">
        <v>16</v>
      </c>
      <c r="E13" s="4" t="s">
        <v>17</v>
      </c>
      <c r="F13" s="10" t="s">
        <v>28</v>
      </c>
      <c r="G13" s="10" t="s">
        <v>39</v>
      </c>
      <c r="H13" s="11"/>
      <c r="I13" s="11"/>
    </row>
    <row r="14" spans="1:13" x14ac:dyDescent="0.25">
      <c r="A14" s="5">
        <f>IF(ROW()-ROW(T_factures[[#Headers],[N° ligne]])&lt;=COUNTIF(T_Saisie[NumFacture],NumFacture),ROW()-ROW(T_factures[[#Headers],[N° ligne]]),0)</f>
        <v>0</v>
      </c>
      <c r="B14" s="6" t="str">
        <f>IFERROR(VLOOKUP(T_factures[[#This Row],[Digramme]],CHOOSE({1,2},T_Saisie[Digramme],T_Saisie[Référence]),2,FALSE),"")</f>
        <v/>
      </c>
      <c r="C14" s="6" t="str">
        <f>IFERROR(VLOOKUP(T_factures[[#This Row],[Digramme]],CHOOSE({1,2},T_Saisie[Digramme],T_Saisie[Désignation]),2,FALSE),"")</f>
        <v/>
      </c>
      <c r="D14" s="7" t="str">
        <f>IFERROR(VLOOKUP(T_factures[[#This Row],[Digramme]],CHOOSE({1,2},T_Saisie[Digramme],T_Saisie[Quantité]),2,FALSE),"")</f>
        <v/>
      </c>
      <c r="E14" s="7" t="str">
        <f>IFERROR(VLOOKUP(T_factures[[#This Row],[Digramme]],CHOOSE({1,2},T_Saisie[Digramme],T_Saisie[PU]),2,FALSE),"")</f>
        <v/>
      </c>
      <c r="F14" s="12">
        <f>IFERROR(T_factures[[#This Row],[Quantité]]*T_factures[[#This Row],[PU]],0)</f>
        <v>0</v>
      </c>
      <c r="G14" s="13" t="str">
        <f>IF(ROW()-ROW(T_factures[[#Headers],[N° ligne]])&gt;COUNTIF(T_Saisie[NumFacture],NumFacture),"",NumFacture&amp;"-"&amp;ROW()-ROW(T_factures[[#Headers],[N° ligne]]))</f>
        <v/>
      </c>
      <c r="H14" s="11"/>
      <c r="I14" s="11"/>
    </row>
    <row r="15" spans="1:13" x14ac:dyDescent="0.25">
      <c r="A15" s="5">
        <f>IF(ROW()-ROW(T_factures[[#Headers],[N° ligne]])&lt;=COUNTIF(T_Saisie[NumFacture],NumFacture),ROW()-ROW(T_factures[[#Headers],[N° ligne]]),0)</f>
        <v>0</v>
      </c>
      <c r="B15" s="6" t="str">
        <f>IFERROR(VLOOKUP(T_factures[[#This Row],[Digramme]],CHOOSE({1,2},T_Saisie[Digramme],T_Saisie[Référence]),2,FALSE),"")</f>
        <v/>
      </c>
      <c r="C15" s="6" t="str">
        <f>IFERROR(VLOOKUP(T_factures[[#This Row],[Digramme]],CHOOSE({1,2},T_Saisie[Digramme],T_Saisie[Désignation]),2,FALSE),"")</f>
        <v/>
      </c>
      <c r="D15" s="8" t="str">
        <f>IFERROR(VLOOKUP(T_factures[[#This Row],[Digramme]],CHOOSE({1,2},T_Saisie[Digramme],T_Saisie[Quantité]),2,FALSE),"")</f>
        <v/>
      </c>
      <c r="E15" s="8" t="str">
        <f>IFERROR(VLOOKUP(T_factures[[#This Row],[Digramme]],CHOOSE({1,2},T_Saisie[Digramme],T_Saisie[PU]),2,FALSE),"")</f>
        <v/>
      </c>
      <c r="F15" s="12">
        <f>IFERROR(T_factures[[#This Row],[Quantité]]*T_factures[[#This Row],[PU]],0)</f>
        <v>0</v>
      </c>
      <c r="G15" s="13" t="str">
        <f>IF(ROW()-ROW(T_factures[[#Headers],[N° ligne]])&gt;COUNTIF(T_Saisie[NumFacture],NumFacture),"",NumFacture&amp;"-"&amp;ROW()-ROW(T_factures[[#Headers],[N° ligne]]))</f>
        <v/>
      </c>
      <c r="H15" s="11"/>
      <c r="I15" s="11"/>
    </row>
    <row r="16" spans="1:13" x14ac:dyDescent="0.25">
      <c r="A16" s="5">
        <f>IF(ROW()-ROW(T_factures[[#Headers],[N° ligne]])&lt;=COUNTIF(T_Saisie[NumFacture],NumFacture),ROW()-ROW(T_factures[[#Headers],[N° ligne]]),0)</f>
        <v>0</v>
      </c>
      <c r="B16" s="6" t="str">
        <f>IFERROR(VLOOKUP(T_factures[[#This Row],[Digramme]],CHOOSE({1,2},T_Saisie[Digramme],T_Saisie[Référence]),2,FALSE),"")</f>
        <v/>
      </c>
      <c r="C16" s="6" t="str">
        <f>IFERROR(VLOOKUP(T_factures[[#This Row],[Digramme]],CHOOSE({1,2},T_Saisie[Digramme],T_Saisie[Désignation]),2,FALSE),"")</f>
        <v/>
      </c>
      <c r="D16" s="8" t="str">
        <f>IFERROR(VLOOKUP(T_factures[[#This Row],[Digramme]],CHOOSE({1,2},T_Saisie[Digramme],T_Saisie[Quantité]),2,FALSE),"")</f>
        <v/>
      </c>
      <c r="E16" s="8" t="str">
        <f>IFERROR(VLOOKUP(T_factures[[#This Row],[Digramme]],CHOOSE({1,2},T_Saisie[Digramme],T_Saisie[PU]),2,FALSE),"")</f>
        <v/>
      </c>
      <c r="F16" s="12">
        <f>IFERROR(T_factures[[#This Row],[Quantité]]*T_factures[[#This Row],[PU]],0)</f>
        <v>0</v>
      </c>
      <c r="G16" s="13" t="str">
        <f>IF(ROW()-ROW(T_factures[[#Headers],[N° ligne]])&gt;COUNTIF(T_Saisie[NumFacture],NumFacture),"",NumFacture&amp;"-"&amp;ROW()-ROW(T_factures[[#Headers],[N° ligne]]))</f>
        <v/>
      </c>
      <c r="H16" s="11"/>
      <c r="I16" s="11"/>
    </row>
    <row r="17" spans="1:9" x14ac:dyDescent="0.25">
      <c r="A17" s="5">
        <f>IF(ROW()-ROW(T_factures[[#Headers],[N° ligne]])&lt;=COUNTIF(T_Saisie[NumFacture],NumFacture),ROW()-ROW(T_factures[[#Headers],[N° ligne]]),0)</f>
        <v>0</v>
      </c>
      <c r="B17" s="6" t="str">
        <f>IFERROR(VLOOKUP(T_factures[[#This Row],[Digramme]],CHOOSE({1,2},T_Saisie[Digramme],T_Saisie[Référence]),2,FALSE),"")</f>
        <v/>
      </c>
      <c r="C17" s="6" t="str">
        <f>IFERROR(VLOOKUP(T_factures[[#This Row],[Digramme]],CHOOSE({1,2},T_Saisie[Digramme],T_Saisie[Désignation]),2,FALSE),"")</f>
        <v/>
      </c>
      <c r="D17" s="8" t="str">
        <f>IFERROR(VLOOKUP(T_factures[[#This Row],[Digramme]],CHOOSE({1,2},T_Saisie[Digramme],T_Saisie[Quantité]),2,FALSE),"")</f>
        <v/>
      </c>
      <c r="E17" s="8" t="str">
        <f>IFERROR(VLOOKUP(T_factures[[#This Row],[Digramme]],CHOOSE({1,2},T_Saisie[Digramme],T_Saisie[PU]),2,FALSE),"")</f>
        <v/>
      </c>
      <c r="F17" s="12">
        <f>IFERROR(T_factures[[#This Row],[Quantité]]*T_factures[[#This Row],[PU]],0)</f>
        <v>0</v>
      </c>
      <c r="G17" s="13" t="str">
        <f>IF(ROW()-ROW(T_factures[[#Headers],[N° ligne]])&gt;COUNTIF(T_Saisie[NumFacture],NumFacture),"",NumFacture&amp;"-"&amp;ROW()-ROW(T_factures[[#Headers],[N° ligne]]))</f>
        <v/>
      </c>
      <c r="H17" s="11"/>
      <c r="I17" s="11"/>
    </row>
    <row r="18" spans="1:9" x14ac:dyDescent="0.25">
      <c r="A18" s="5">
        <f>IF(ROW()-ROW(T_factures[[#Headers],[N° ligne]])&lt;=COUNTIF(T_Saisie[NumFacture],NumFacture),ROW()-ROW(T_factures[[#Headers],[N° ligne]]),0)</f>
        <v>0</v>
      </c>
      <c r="B18" s="6" t="str">
        <f>IFERROR(VLOOKUP(T_factures[[#This Row],[Digramme]],CHOOSE({1,2},T_Saisie[Digramme],T_Saisie[Référence]),2,FALSE),"")</f>
        <v/>
      </c>
      <c r="C18" s="6" t="str">
        <f>IFERROR(VLOOKUP(T_factures[[#This Row],[Digramme]],CHOOSE({1,2},T_Saisie[Digramme],T_Saisie[Désignation]),2,FALSE),"")</f>
        <v/>
      </c>
      <c r="D18" s="8" t="str">
        <f>IFERROR(VLOOKUP(T_factures[[#This Row],[Digramme]],CHOOSE({1,2},T_Saisie[Digramme],T_Saisie[Quantité]),2,FALSE),"")</f>
        <v/>
      </c>
      <c r="E18" s="8" t="str">
        <f>IFERROR(VLOOKUP(T_factures[[#This Row],[Digramme]],CHOOSE({1,2},T_Saisie[Digramme],T_Saisie[PU]),2,FALSE),"")</f>
        <v/>
      </c>
      <c r="F18" s="12">
        <f>IFERROR(T_factures[[#This Row],[Quantité]]*T_factures[[#This Row],[PU]],0)</f>
        <v>0</v>
      </c>
      <c r="G18" s="13" t="str">
        <f>IF(ROW()-ROW(T_factures[[#Headers],[N° ligne]])&gt;COUNTIF(T_Saisie[NumFacture],NumFacture),"",NumFacture&amp;"-"&amp;ROW()-ROW(T_factures[[#Headers],[N° ligne]]))</f>
        <v/>
      </c>
      <c r="H18" s="11"/>
      <c r="I18" s="11"/>
    </row>
    <row r="19" spans="1:9" x14ac:dyDescent="0.25">
      <c r="A19" s="5">
        <f>IF(ROW()-ROW(T_factures[[#Headers],[N° ligne]])&lt;=COUNTIF(T_Saisie[NumFacture],NumFacture),ROW()-ROW(T_factures[[#Headers],[N° ligne]]),0)</f>
        <v>0</v>
      </c>
      <c r="B19" s="6" t="str">
        <f>IFERROR(VLOOKUP(T_factures[[#This Row],[Digramme]],CHOOSE({1,2},T_Saisie[Digramme],T_Saisie[Référence]),2,FALSE),"")</f>
        <v/>
      </c>
      <c r="C19" s="6" t="str">
        <f>IFERROR(VLOOKUP(T_factures[[#This Row],[Digramme]],CHOOSE({1,2},T_Saisie[Digramme],T_Saisie[Désignation]),2,FALSE),"")</f>
        <v/>
      </c>
      <c r="D19" s="8" t="str">
        <f>IFERROR(VLOOKUP(T_factures[[#This Row],[Digramme]],CHOOSE({1,2},T_Saisie[Digramme],T_Saisie[Quantité]),2,FALSE),"")</f>
        <v/>
      </c>
      <c r="E19" s="8" t="str">
        <f>IFERROR(VLOOKUP(T_factures[[#This Row],[Digramme]],CHOOSE({1,2},T_Saisie[Digramme],T_Saisie[PU]),2,FALSE),"")</f>
        <v/>
      </c>
      <c r="F19" s="12">
        <f>IFERROR(T_factures[[#This Row],[Quantité]]*T_factures[[#This Row],[PU]],0)</f>
        <v>0</v>
      </c>
      <c r="G19" s="13" t="str">
        <f>IF(ROW()-ROW(T_factures[[#Headers],[N° ligne]])&gt;COUNTIF(T_Saisie[NumFacture],NumFacture),"",NumFacture&amp;"-"&amp;ROW()-ROW(T_factures[[#Headers],[N° ligne]]))</f>
        <v/>
      </c>
      <c r="H19" s="11"/>
      <c r="I19" s="11"/>
    </row>
    <row r="20" spans="1:9" x14ac:dyDescent="0.25">
      <c r="A20" s="5">
        <f>IF(ROW()-ROW(T_factures[[#Headers],[N° ligne]])&lt;=COUNTIF(T_Saisie[NumFacture],NumFacture),ROW()-ROW(T_factures[[#Headers],[N° ligne]]),0)</f>
        <v>0</v>
      </c>
      <c r="B20" s="6" t="str">
        <f>IFERROR(VLOOKUP(T_factures[[#This Row],[Digramme]],CHOOSE({1,2},T_Saisie[Digramme],T_Saisie[Référence]),2,FALSE),"")</f>
        <v/>
      </c>
      <c r="C20" s="6" t="str">
        <f>IFERROR(VLOOKUP(T_factures[[#This Row],[Digramme]],CHOOSE({1,2},T_Saisie[Digramme],T_Saisie[Désignation]),2,FALSE),"")</f>
        <v/>
      </c>
      <c r="D20" s="8" t="str">
        <f>IFERROR(VLOOKUP(T_factures[[#This Row],[Digramme]],CHOOSE({1,2},T_Saisie[Digramme],T_Saisie[Quantité]),2,FALSE),"")</f>
        <v/>
      </c>
      <c r="E20" s="8" t="str">
        <f>IFERROR(VLOOKUP(T_factures[[#This Row],[Digramme]],CHOOSE({1,2},T_Saisie[Digramme],T_Saisie[PU]),2,FALSE),"")</f>
        <v/>
      </c>
      <c r="F20" s="12">
        <f>IFERROR(T_factures[[#This Row],[Quantité]]*T_factures[[#This Row],[PU]],0)</f>
        <v>0</v>
      </c>
      <c r="G20" s="13" t="str">
        <f>IF(ROW()-ROW(T_factures[[#Headers],[N° ligne]])&gt;COUNTIF(T_Saisie[NumFacture],NumFacture),"",NumFacture&amp;"-"&amp;ROW()-ROW(T_factures[[#Headers],[N° ligne]]))</f>
        <v/>
      </c>
      <c r="H20" s="11"/>
      <c r="I20" s="11"/>
    </row>
    <row r="21" spans="1:9" x14ac:dyDescent="0.25">
      <c r="A21" s="5">
        <f>IF(ROW()-ROW(T_factures[[#Headers],[N° ligne]])&lt;=COUNTIF(T_Saisie[NumFacture],NumFacture),ROW()-ROW(T_factures[[#Headers],[N° ligne]]),0)</f>
        <v>0</v>
      </c>
      <c r="B21" s="6" t="str">
        <f>IFERROR(VLOOKUP(T_factures[[#This Row],[Digramme]],CHOOSE({1,2},T_Saisie[Digramme],T_Saisie[Référence]),2,FALSE),"")</f>
        <v/>
      </c>
      <c r="C21" s="6" t="str">
        <f>IFERROR(VLOOKUP(T_factures[[#This Row],[Digramme]],CHOOSE({1,2},T_Saisie[Digramme],T_Saisie[Désignation]),2,FALSE),"")</f>
        <v/>
      </c>
      <c r="D21" s="8" t="str">
        <f>IFERROR(VLOOKUP(T_factures[[#This Row],[Digramme]],CHOOSE({1,2},T_Saisie[Digramme],T_Saisie[Quantité]),2,FALSE),"")</f>
        <v/>
      </c>
      <c r="E21" s="8" t="str">
        <f>IFERROR(VLOOKUP(T_factures[[#This Row],[Digramme]],CHOOSE({1,2},T_Saisie[Digramme],T_Saisie[PU]),2,FALSE),"")</f>
        <v/>
      </c>
      <c r="F21" s="12">
        <f>IFERROR(T_factures[[#This Row],[Quantité]]*T_factures[[#This Row],[PU]],0)</f>
        <v>0</v>
      </c>
      <c r="G21" s="13" t="str">
        <f>IF(ROW()-ROW(T_factures[[#Headers],[N° ligne]])&gt;COUNTIF(T_Saisie[NumFacture],NumFacture),"",NumFacture&amp;"-"&amp;ROW()-ROW(T_factures[[#Headers],[N° ligne]]))</f>
        <v/>
      </c>
      <c r="H21" s="11"/>
      <c r="I21" s="11"/>
    </row>
    <row r="22" spans="1:9" x14ac:dyDescent="0.25">
      <c r="A22" s="5">
        <f>IF(ROW()-ROW(T_factures[[#Headers],[N° ligne]])&lt;=COUNTIF(T_Saisie[NumFacture],NumFacture),ROW()-ROW(T_factures[[#Headers],[N° ligne]]),0)</f>
        <v>0</v>
      </c>
      <c r="B22" s="6" t="str">
        <f>IFERROR(VLOOKUP(T_factures[[#This Row],[Digramme]],CHOOSE({1,2},T_Saisie[Digramme],T_Saisie[Référence]),2,FALSE),"")</f>
        <v/>
      </c>
      <c r="C22" s="6" t="str">
        <f>IFERROR(VLOOKUP(T_factures[[#This Row],[Digramme]],CHOOSE({1,2},T_Saisie[Digramme],T_Saisie[Désignation]),2,FALSE),"")</f>
        <v/>
      </c>
      <c r="D22" s="8" t="str">
        <f>IFERROR(VLOOKUP(T_factures[[#This Row],[Digramme]],CHOOSE({1,2},T_Saisie[Digramme],T_Saisie[Quantité]),2,FALSE),"")</f>
        <v/>
      </c>
      <c r="E22" s="8" t="str">
        <f>IFERROR(VLOOKUP(T_factures[[#This Row],[Digramme]],CHOOSE({1,2},T_Saisie[Digramme],T_Saisie[PU]),2,FALSE),"")</f>
        <v/>
      </c>
      <c r="F22" s="12">
        <f>IFERROR(T_factures[[#This Row],[Quantité]]*T_factures[[#This Row],[PU]],0)</f>
        <v>0</v>
      </c>
      <c r="G22" s="13" t="str">
        <f>IF(ROW()-ROW(T_factures[[#Headers],[N° ligne]])&gt;COUNTIF(T_Saisie[NumFacture],NumFacture),"",NumFacture&amp;"-"&amp;ROW()-ROW(T_factures[[#Headers],[N° ligne]]))</f>
        <v/>
      </c>
      <c r="H22" s="11"/>
      <c r="I22" s="11"/>
    </row>
    <row r="23" spans="1:9" x14ac:dyDescent="0.25">
      <c r="A23" s="5">
        <f>IF(ROW()-ROW(T_factures[[#Headers],[N° ligne]])&lt;=COUNTIF(T_Saisie[NumFacture],NumFacture),ROW()-ROW(T_factures[[#Headers],[N° ligne]]),0)</f>
        <v>0</v>
      </c>
      <c r="B23" s="6" t="str">
        <f>IFERROR(VLOOKUP(T_factures[[#This Row],[Digramme]],CHOOSE({1,2},T_Saisie[Digramme],T_Saisie[Référence]),2,FALSE),"")</f>
        <v/>
      </c>
      <c r="C23" s="6" t="str">
        <f>IFERROR(VLOOKUP(T_factures[[#This Row],[Digramme]],CHOOSE({1,2},T_Saisie[Digramme],T_Saisie[Désignation]),2,FALSE),"")</f>
        <v/>
      </c>
      <c r="D23" s="8" t="str">
        <f>IFERROR(VLOOKUP(T_factures[[#This Row],[Digramme]],CHOOSE({1,2},T_Saisie[Digramme],T_Saisie[Quantité]),2,FALSE),"")</f>
        <v/>
      </c>
      <c r="E23" s="8" t="str">
        <f>IFERROR(VLOOKUP(T_factures[[#This Row],[Digramme]],CHOOSE({1,2},T_Saisie[Digramme],T_Saisie[PU]),2,FALSE),"")</f>
        <v/>
      </c>
      <c r="F23" s="12">
        <f>IFERROR(T_factures[[#This Row],[Quantité]]*T_factures[[#This Row],[PU]],0)</f>
        <v>0</v>
      </c>
      <c r="G23" s="13" t="str">
        <f>IF(ROW()-ROW(T_factures[[#Headers],[N° ligne]])&gt;COUNTIF(T_Saisie[NumFacture],NumFacture),"",NumFacture&amp;"-"&amp;ROW()-ROW(T_factures[[#Headers],[N° ligne]]))</f>
        <v/>
      </c>
      <c r="H23" s="11"/>
      <c r="I23" s="11"/>
    </row>
    <row r="24" spans="1:9" x14ac:dyDescent="0.25">
      <c r="A24" s="5">
        <f>IF(ROW()-ROW(T_factures[[#Headers],[N° ligne]])&lt;=COUNTIF(T_Saisie[NumFacture],NumFacture),ROW()-ROW(T_factures[[#Headers],[N° ligne]]),0)</f>
        <v>0</v>
      </c>
      <c r="B24" s="6" t="str">
        <f>IFERROR(VLOOKUP(T_factures[[#This Row],[Digramme]],CHOOSE({1,2},T_Saisie[Digramme],T_Saisie[Référence]),2,FALSE),"")</f>
        <v/>
      </c>
      <c r="C24" s="6" t="str">
        <f>IFERROR(VLOOKUP(T_factures[[#This Row],[Digramme]],CHOOSE({1,2},T_Saisie[Digramme],T_Saisie[Désignation]),2,FALSE),"")</f>
        <v/>
      </c>
      <c r="D24" s="8" t="str">
        <f>IFERROR(VLOOKUP(T_factures[[#This Row],[Digramme]],CHOOSE({1,2},T_Saisie[Digramme],T_Saisie[Quantité]),2,FALSE),"")</f>
        <v/>
      </c>
      <c r="E24" s="8" t="str">
        <f>IFERROR(VLOOKUP(T_factures[[#This Row],[Digramme]],CHOOSE({1,2},T_Saisie[Digramme],T_Saisie[PU]),2,FALSE),"")</f>
        <v/>
      </c>
      <c r="F24" s="12">
        <f>IFERROR(T_factures[[#This Row],[Quantité]]*T_factures[[#This Row],[PU]],0)</f>
        <v>0</v>
      </c>
      <c r="G24" s="13" t="str">
        <f>IF(ROW()-ROW(T_factures[[#Headers],[N° ligne]])&gt;COUNTIF(T_Saisie[NumFacture],NumFacture),"",NumFacture&amp;"-"&amp;ROW()-ROW(T_factures[[#Headers],[N° ligne]]))</f>
        <v/>
      </c>
      <c r="H24" s="11"/>
      <c r="I24" s="11"/>
    </row>
    <row r="25" spans="1:9" x14ac:dyDescent="0.25">
      <c r="A25" s="5">
        <f>IF(ROW()-ROW(T_factures[[#Headers],[N° ligne]])&lt;=COUNTIF(T_Saisie[NumFacture],NumFacture),ROW()-ROW(T_factures[[#Headers],[N° ligne]]),0)</f>
        <v>0</v>
      </c>
      <c r="B25" s="6" t="str">
        <f>IFERROR(VLOOKUP(T_factures[[#This Row],[Digramme]],CHOOSE({1,2},T_Saisie[Digramme],T_Saisie[Référence]),2,FALSE),"")</f>
        <v/>
      </c>
      <c r="C25" s="6" t="str">
        <f>IFERROR(VLOOKUP(T_factures[[#This Row],[Digramme]],CHOOSE({1,2},T_Saisie[Digramme],T_Saisie[Désignation]),2,FALSE),"")</f>
        <v/>
      </c>
      <c r="D25" s="8" t="str">
        <f>IFERROR(VLOOKUP(T_factures[[#This Row],[Digramme]],CHOOSE({1,2},T_Saisie[Digramme],T_Saisie[Quantité]),2,FALSE),"")</f>
        <v/>
      </c>
      <c r="E25" s="8" t="str">
        <f>IFERROR(VLOOKUP(T_factures[[#This Row],[Digramme]],CHOOSE({1,2},T_Saisie[Digramme],T_Saisie[PU]),2,FALSE),"")</f>
        <v/>
      </c>
      <c r="F25" s="12">
        <f>IFERROR(T_factures[[#This Row],[Quantité]]*T_factures[[#This Row],[PU]],0)</f>
        <v>0</v>
      </c>
      <c r="G25" s="13" t="str">
        <f>IF(ROW()-ROW(T_factures[[#Headers],[N° ligne]])&gt;COUNTIF(T_Saisie[NumFacture],NumFacture),"",NumFacture&amp;"-"&amp;ROW()-ROW(T_factures[[#Headers],[N° ligne]]))</f>
        <v/>
      </c>
      <c r="H25" s="11"/>
      <c r="I25" s="11"/>
    </row>
    <row r="26" spans="1:9" x14ac:dyDescent="0.25">
      <c r="A26" s="5">
        <f>IF(ROW()-ROW(T_factures[[#Headers],[N° ligne]])&lt;=COUNTIF(T_Saisie[NumFacture],NumFacture),ROW()-ROW(T_factures[[#Headers],[N° ligne]]),0)</f>
        <v>0</v>
      </c>
      <c r="B26" s="6" t="str">
        <f>IFERROR(VLOOKUP(T_factures[[#This Row],[Digramme]],CHOOSE({1,2},T_Saisie[Digramme],T_Saisie[Référence]),2,FALSE),"")</f>
        <v/>
      </c>
      <c r="C26" s="6" t="str">
        <f>IFERROR(VLOOKUP(T_factures[[#This Row],[Digramme]],CHOOSE({1,2},T_Saisie[Digramme],T_Saisie[Désignation]),2,FALSE),"")</f>
        <v/>
      </c>
      <c r="D26" s="8" t="str">
        <f>IFERROR(VLOOKUP(T_factures[[#This Row],[Digramme]],CHOOSE({1,2},T_Saisie[Digramme],T_Saisie[Quantité]),2,FALSE),"")</f>
        <v/>
      </c>
      <c r="E26" s="8" t="str">
        <f>IFERROR(VLOOKUP(T_factures[[#This Row],[Digramme]],CHOOSE({1,2},T_Saisie[Digramme],T_Saisie[PU]),2,FALSE),"")</f>
        <v/>
      </c>
      <c r="F26" s="12">
        <f>IFERROR(T_factures[[#This Row],[Quantité]]*T_factures[[#This Row],[PU]],0)</f>
        <v>0</v>
      </c>
      <c r="G26" s="13" t="str">
        <f>IF(ROW()-ROW(T_factures[[#Headers],[N° ligne]])&gt;COUNTIF(T_Saisie[NumFacture],NumFacture),"",NumFacture&amp;"-"&amp;ROW()-ROW(T_factures[[#Headers],[N° ligne]]))</f>
        <v/>
      </c>
      <c r="H26" s="11"/>
      <c r="I26" s="11"/>
    </row>
    <row r="27" spans="1:9" x14ac:dyDescent="0.25">
      <c r="A27" s="5">
        <f>IF(ROW()-ROW(T_factures[[#Headers],[N° ligne]])&lt;=COUNTIF(T_Saisie[NumFacture],NumFacture),ROW()-ROW(T_factures[[#Headers],[N° ligne]]),0)</f>
        <v>0</v>
      </c>
      <c r="B27" s="6" t="str">
        <f>IFERROR(VLOOKUP(T_factures[[#This Row],[Digramme]],CHOOSE({1,2},T_Saisie[Digramme],T_Saisie[Référence]),2,FALSE),"")</f>
        <v/>
      </c>
      <c r="C27" s="6" t="str">
        <f>IFERROR(VLOOKUP(T_factures[[#This Row],[Digramme]],CHOOSE({1,2},T_Saisie[Digramme],T_Saisie[Désignation]),2,FALSE),"")</f>
        <v/>
      </c>
      <c r="D27" s="8" t="str">
        <f>IFERROR(VLOOKUP(T_factures[[#This Row],[Digramme]],CHOOSE({1,2},T_Saisie[Digramme],T_Saisie[Quantité]),2,FALSE),"")</f>
        <v/>
      </c>
      <c r="E27" s="8" t="str">
        <f>IFERROR(VLOOKUP(T_factures[[#This Row],[Digramme]],CHOOSE({1,2},T_Saisie[Digramme],T_Saisie[PU]),2,FALSE),"")</f>
        <v/>
      </c>
      <c r="F27" s="12">
        <f>IFERROR(T_factures[[#This Row],[Quantité]]*T_factures[[#This Row],[PU]],0)</f>
        <v>0</v>
      </c>
      <c r="G27" s="13" t="str">
        <f>IF(ROW()-ROW(T_factures[[#Headers],[N° ligne]])&gt;COUNTIF(T_Saisie[NumFacture],NumFacture),"",NumFacture&amp;"-"&amp;ROW()-ROW(T_factures[[#Headers],[N° ligne]]))</f>
        <v/>
      </c>
      <c r="H27" s="11"/>
      <c r="I27" s="11"/>
    </row>
    <row r="28" spans="1:9" x14ac:dyDescent="0.25">
      <c r="A28" s="5">
        <f>IF(ROW()-ROW(T_factures[[#Headers],[N° ligne]])&lt;=COUNTIF(T_Saisie[NumFacture],NumFacture),ROW()-ROW(T_factures[[#Headers],[N° ligne]]),0)</f>
        <v>0</v>
      </c>
      <c r="B28" s="6" t="str">
        <f>IFERROR(VLOOKUP(T_factures[[#This Row],[Digramme]],CHOOSE({1,2},T_Saisie[Digramme],T_Saisie[Référence]),2,FALSE),"")</f>
        <v/>
      </c>
      <c r="C28" s="6" t="str">
        <f>IFERROR(VLOOKUP(T_factures[[#This Row],[Digramme]],CHOOSE({1,2},T_Saisie[Digramme],T_Saisie[Désignation]),2,FALSE),"")</f>
        <v/>
      </c>
      <c r="D28" s="8" t="str">
        <f>IFERROR(VLOOKUP(T_factures[[#This Row],[Digramme]],CHOOSE({1,2},T_Saisie[Digramme],T_Saisie[Quantité]),2,FALSE),"")</f>
        <v/>
      </c>
      <c r="E28" s="8" t="str">
        <f>IFERROR(VLOOKUP(T_factures[[#This Row],[Digramme]],CHOOSE({1,2},T_Saisie[Digramme],T_Saisie[PU]),2,FALSE),"")</f>
        <v/>
      </c>
      <c r="F28" s="12">
        <f>IFERROR(T_factures[[#This Row],[Quantité]]*T_factures[[#This Row],[PU]],0)</f>
        <v>0</v>
      </c>
      <c r="G28" s="13" t="str">
        <f>IF(ROW()-ROW(T_factures[[#Headers],[N° ligne]])&gt;COUNTIF(T_Saisie[NumFacture],NumFacture),"",NumFacture&amp;"-"&amp;ROW()-ROW(T_factures[[#Headers],[N° ligne]]))</f>
        <v/>
      </c>
      <c r="H28" s="11"/>
      <c r="I28" s="11"/>
    </row>
    <row r="29" spans="1:9" x14ac:dyDescent="0.25">
      <c r="A29" s="6" t="s">
        <v>41</v>
      </c>
      <c r="B29" s="6"/>
      <c r="C29" s="6"/>
      <c r="D29" s="9"/>
      <c r="E29" s="9"/>
      <c r="F29" s="13">
        <f>SUBTOTAL(109,T_factures[Total])</f>
        <v>0</v>
      </c>
      <c r="G29" s="14"/>
    </row>
    <row r="30" spans="1:9" x14ac:dyDescent="0.25">
      <c r="A30" s="6"/>
      <c r="B30" s="6"/>
      <c r="C30" s="6"/>
      <c r="D30" s="9"/>
      <c r="E30" s="21" t="s">
        <v>42</v>
      </c>
      <c r="F30" s="13"/>
      <c r="G30" s="14"/>
    </row>
    <row r="31" spans="1:9" x14ac:dyDescent="0.25">
      <c r="E31" s="16" t="s">
        <v>30</v>
      </c>
      <c r="F31" s="17">
        <v>0.2</v>
      </c>
    </row>
    <row r="32" spans="1:9" x14ac:dyDescent="0.25">
      <c r="E32" s="16" t="s">
        <v>31</v>
      </c>
      <c r="F32" s="18">
        <f>T_factures[[#Totals],[Total]]*F31</f>
        <v>0</v>
      </c>
    </row>
    <row r="33" spans="5:6" x14ac:dyDescent="0.25">
      <c r="E33" s="19" t="s">
        <v>32</v>
      </c>
      <c r="F33" s="20">
        <f>ROUND(T_factures[[#Totals],[Total]]+F32,2)</f>
        <v>0</v>
      </c>
    </row>
  </sheetData>
  <hyperlinks>
    <hyperlink ref="A6" r:id="rId1"/>
    <hyperlink ref="A7" r:id="rId2"/>
  </hyperlinks>
  <pageMargins left="0.7" right="0.7" top="0.75" bottom="0.75" header="0.3" footer="0.3"/>
  <pageSetup paperSize="9" orientation="portrait" r:id="rId3"/>
  <drawing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Clients</vt:lpstr>
      <vt:lpstr>Factures_Saisie</vt:lpstr>
      <vt:lpstr>Facture_Impression</vt:lpstr>
      <vt:lpstr>NumFacture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Jean-Eric</cp:lastModifiedBy>
  <cp:lastPrinted>2018-10-13T07:56:45Z</cp:lastPrinted>
  <dcterms:created xsi:type="dcterms:W3CDTF">2018-09-14T07:14:17Z</dcterms:created>
  <dcterms:modified xsi:type="dcterms:W3CDTF">2018-10-13T08:21:29Z</dcterms:modified>
</cp:coreProperties>
</file>