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 codeName="{39D6815B-2028-34A9-64EF-03FDC4A383A5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activeTab="1"/>
  </bookViews>
  <sheets>
    <sheet name="Feuil1" sheetId="1" r:id="rId1"/>
    <sheet name="Feuil2" sheetId="2" r:id="rId2"/>
    <sheet name="Listes" sheetId="4" r:id="rId3"/>
  </sheets>
  <functionGroups builtInGroupCount="18"/>
  <calcPr calcId="162913" concurrentCalc="0"/>
  <pivotCaches>
    <pivotCache cacheId="15" r:id="rId4"/>
  </pivotCache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2" l="1"/>
  <c r="J6" i="1"/>
  <c r="K6" i="1"/>
  <c r="L6" i="1"/>
  <c r="E5" i="2"/>
  <c r="J5" i="1"/>
  <c r="K5" i="1"/>
  <c r="L5" i="1"/>
  <c r="E4" i="2"/>
  <c r="J4" i="1"/>
  <c r="K4" i="1"/>
  <c r="L4" i="1"/>
  <c r="L2" i="1"/>
  <c r="L3" i="1"/>
  <c r="K2" i="1"/>
  <c r="J3" i="1"/>
  <c r="K3" i="1"/>
  <c r="E3" i="2"/>
  <c r="E2" i="2"/>
  <c r="J2" i="1"/>
</calcChain>
</file>

<file path=xl/sharedStrings.xml><?xml version="1.0" encoding="utf-8"?>
<sst xmlns="http://schemas.openxmlformats.org/spreadsheetml/2006/main" count="41" uniqueCount="32">
  <si>
    <t>date</t>
  </si>
  <si>
    <t>Mois</t>
  </si>
  <si>
    <t>Temps d'ouverture</t>
  </si>
  <si>
    <t>Temps utile</t>
  </si>
  <si>
    <t>TRS</t>
  </si>
  <si>
    <t>Date</t>
  </si>
  <si>
    <t>temps d'ouverture</t>
  </si>
  <si>
    <t>référence</t>
  </si>
  <si>
    <t>quantité</t>
  </si>
  <si>
    <t>code</t>
  </si>
  <si>
    <t>t1</t>
  </si>
  <si>
    <t>pièces bonnes</t>
  </si>
  <si>
    <t>rebuts</t>
  </si>
  <si>
    <t>t2</t>
  </si>
  <si>
    <t>t3</t>
  </si>
  <si>
    <t>t4</t>
  </si>
  <si>
    <t>t5</t>
  </si>
  <si>
    <t>temps associé</t>
  </si>
  <si>
    <t>Pièces bonnes</t>
  </si>
  <si>
    <t>temps utile</t>
  </si>
  <si>
    <t>Rebuts</t>
  </si>
  <si>
    <t>mois</t>
  </si>
  <si>
    <t>Temps associé</t>
  </si>
  <si>
    <t>Code</t>
  </si>
  <si>
    <t>tbl_Références</t>
  </si>
  <si>
    <t>tbl_Codes</t>
  </si>
  <si>
    <t>Référence</t>
  </si>
  <si>
    <t>Total général</t>
  </si>
  <si>
    <t xml:space="preserve">Temps utile </t>
  </si>
  <si>
    <t xml:space="preserve">TRS  </t>
  </si>
  <si>
    <t xml:space="preserve">Temps d'ouverture </t>
  </si>
  <si>
    <t>TITRE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</si>
</sst>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/>
    <xf numFmtId="0" fontId="2" fillId="0" borderId="0" xfId="0" applyFont="1" applyBorder="1" applyAlignment="1">
      <alignment horizontal="center"/>
    </xf>
    <xf numFmtId="0" fontId="0" fillId="0" borderId="0" xfId="0"/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9" fontId="2" fillId="0" borderId="0" xfId="1" applyFon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/>
    <xf numFmtId="0" fontId="3" fillId="0" borderId="0" xfId="2"/>
    <xf numFmtId="14" fontId="0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9" fontId="2" fillId="0" borderId="0" xfId="1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pivotButton="1"/>
    <xf numFmtId="0" fontId="0" fillId="0" borderId="0" xfId="0" applyNumberFormat="1"/>
    <xf numFmtId="166" fontId="0" fillId="0" borderId="0" xfId="0" applyNumberFormat="1"/>
  </cellXfs>
  <cellStyles count="3">
    <cellStyle name="Normal" xfId="0" builtinId="0"/>
    <cellStyle name="Pourcentage" xfId="1" builtinId="5"/>
    <cellStyle name="Texte explicatif" xfId="2" builtinId="53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[proposition lauange.xlsm]Feuil2!Tableau croisé dynamique1</c:name>
    <c:fmtId val="0"/>
  </c:pivotSource>
  <c:chart>
    <c:title>
      <c:tx>
        <c:strRef>
          <c:f>Feuil2!$M$1</c:f>
          <c:strCache>
            <c:ptCount val="1"/>
            <c:pt idx="0">
              <c:v>TITRE xxx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ln w="28575" cap="rnd">
            <a:noFill/>
            <a:round/>
          </a:ln>
          <a:effectLst/>
        </c:spPr>
        <c:marker>
          <c:symbol val="dot"/>
          <c:size val="6"/>
          <c:spPr>
            <a:solidFill>
              <a:schemeClr val="accent3"/>
            </a:solidFill>
            <a:ln w="9525">
              <a:solidFill>
                <a:srgbClr val="FF0000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Feuil2!$M$1</c:f>
              <c:strCache>
                <c:ptCount val="1"/>
                <c:pt idx="0">
                  <c:v>Temps d'ouverture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Feuil2!$M$1</c:f>
              <c:strCache>
                <c:ptCount val="3"/>
                <c:pt idx="0">
                  <c:v>05/05/2017</c:v>
                </c:pt>
                <c:pt idx="1">
                  <c:v>09/05/2017</c:v>
                </c:pt>
                <c:pt idx="2">
                  <c:v>04/05/2017</c:v>
                </c:pt>
              </c:strCache>
            </c:strRef>
          </c:cat>
          <c:val>
            <c:numRef>
              <c:f>Feuil2!$M$1</c:f>
              <c:numCache>
                <c:formatCode>General</c:formatCode>
                <c:ptCount val="3"/>
                <c:pt idx="0">
                  <c:v>960</c:v>
                </c:pt>
                <c:pt idx="1">
                  <c:v>780</c:v>
                </c:pt>
                <c:pt idx="2">
                  <c:v>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67-4CA6-A41A-BD273F2308C5}"/>
            </c:ext>
          </c:extLst>
        </c:ser>
        <c:ser>
          <c:idx val="1"/>
          <c:order val="1"/>
          <c:tx>
            <c:strRef>
              <c:f>Feuil2!$M$1</c:f>
              <c:strCache>
                <c:ptCount val="1"/>
                <c:pt idx="0">
                  <c:v>Temps utile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Feuil2!$M$1</c:f>
              <c:strCache>
                <c:ptCount val="3"/>
                <c:pt idx="0">
                  <c:v>05/05/2017</c:v>
                </c:pt>
                <c:pt idx="1">
                  <c:v>09/05/2017</c:v>
                </c:pt>
                <c:pt idx="2">
                  <c:v>04/05/2017</c:v>
                </c:pt>
              </c:strCache>
            </c:strRef>
          </c:cat>
          <c:val>
            <c:numRef>
              <c:f>Feuil2!$M$1</c:f>
              <c:numCache>
                <c:formatCode>General</c:formatCode>
                <c:ptCount val="3"/>
                <c:pt idx="0">
                  <c:v>391.8</c:v>
                </c:pt>
                <c:pt idx="1">
                  <c:v>355</c:v>
                </c:pt>
                <c:pt idx="2">
                  <c:v>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67-4CA6-A41A-BD273F2308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4888384"/>
        <c:axId val="514885432"/>
      </c:barChart>
      <c:lineChart>
        <c:grouping val="standard"/>
        <c:varyColors val="0"/>
        <c:ser>
          <c:idx val="2"/>
          <c:order val="2"/>
          <c:tx>
            <c:strRef>
              <c:f>Feuil2!$M$1</c:f>
              <c:strCache>
                <c:ptCount val="1"/>
                <c:pt idx="0">
                  <c:v>TRS  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6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Feuil2!$M$1</c:f>
              <c:strCache>
                <c:ptCount val="3"/>
                <c:pt idx="0">
                  <c:v>05/05/2017</c:v>
                </c:pt>
                <c:pt idx="1">
                  <c:v>09/05/2017</c:v>
                </c:pt>
                <c:pt idx="2">
                  <c:v>04/05/2017</c:v>
                </c:pt>
              </c:strCache>
            </c:strRef>
          </c:cat>
          <c:val>
            <c:numRef>
              <c:f>Feuil2!$M$1</c:f>
              <c:numCache>
                <c:formatCode>0.0%</c:formatCode>
                <c:ptCount val="3"/>
                <c:pt idx="0">
                  <c:v>0.40812500000000002</c:v>
                </c:pt>
                <c:pt idx="1">
                  <c:v>0.45512820512820512</c:v>
                </c:pt>
                <c:pt idx="2">
                  <c:v>0.26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67-4CA6-A41A-BD273F2308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1393200"/>
        <c:axId val="478988304"/>
      </c:lineChart>
      <c:catAx>
        <c:axId val="51488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4885432"/>
        <c:crosses val="autoZero"/>
        <c:auto val="1"/>
        <c:lblAlgn val="ctr"/>
        <c:lblOffset val="100"/>
        <c:noMultiLvlLbl val="0"/>
      </c:catAx>
      <c:valAx>
        <c:axId val="514885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4888384"/>
        <c:crosses val="autoZero"/>
        <c:crossBetween val="between"/>
      </c:valAx>
      <c:valAx>
        <c:axId val="478988304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1393200"/>
        <c:crosses val="max"/>
        <c:crossBetween val="between"/>
      </c:valAx>
      <c:catAx>
        <c:axId val="3313932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8988304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482600</xdr:colOff>
      <xdr:row>0</xdr:row>
      <xdr:rowOff>165100</xdr:rowOff>
    </xdr:from>
    <xdr:to>
      <xdr:col>3</xdr:col>
      <xdr:colOff>304800</xdr:colOff>
      <xdr:row>6</xdr:row>
      <xdr:rowOff>114300</xdr:rowOff>
    </xdr:to>
    <xdr:sp macro="" textlink="">
      <xdr:nvSpPr>
        <xdr:cNvPr id="1025" name="CommandButton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3</xdr:col>
          <xdr:colOff>9525</xdr:colOff>
          <xdr:row>2</xdr:row>
          <xdr:rowOff>180975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0E10717-16C9-4989-A3DA-1E496F9055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695325</xdr:colOff>
      <xdr:row>14</xdr:row>
      <xdr:rowOff>114300</xdr:rowOff>
    </xdr:from>
    <xdr:to>
      <xdr:col>4</xdr:col>
      <xdr:colOff>662517</xdr:colOff>
      <xdr:row>23</xdr:row>
      <xdr:rowOff>71966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95325" y="2781300"/>
          <a:ext cx="4053417" cy="16721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C'est avec</a:t>
          </a:r>
          <a:r>
            <a:rPr lang="en-US" sz="1100" baseline="0"/>
            <a:t> ce tableau que je veux calculer le TRS par mois pour ensuite le mettre sous forme de graphique. </a:t>
          </a:r>
        </a:p>
        <a:p>
          <a:r>
            <a:rPr lang="en-US" sz="1100" baseline="0"/>
            <a:t>Le temps d'ouverture, la date et le mois sont saisis automatiquement dans la déclaration de prod de la feuille 1.</a:t>
          </a:r>
        </a:p>
        <a:p>
          <a:pPr algn="l"/>
          <a:r>
            <a:rPr lang="en-US" sz="1100" baseline="0"/>
            <a:t>J'aimerais isoler le temps utile par jour (prod de pièces bonnes, 300 est un exemple ici) pour parvenir à calculer le TRS. Je ne trouve pas une formule qui le fasse automatiquement sans qu'il y est des erreurs et je ne sais pas comment le coder via VBA. Je pensais l'insérer dans la déclaration de prod mais je suis bloqué.</a:t>
          </a:r>
          <a:endParaRPr lang="en-US" sz="1100"/>
        </a:p>
      </xdr:txBody>
    </xdr:sp>
    <xdr:clientData/>
  </xdr:twoCellAnchor>
  <xdr:twoCellAnchor>
    <xdr:from>
      <xdr:col>6</xdr:col>
      <xdr:colOff>757237</xdr:colOff>
      <xdr:row>11</xdr:row>
      <xdr:rowOff>0</xdr:rowOff>
    </xdr:from>
    <xdr:to>
      <xdr:col>12</xdr:col>
      <xdr:colOff>538162</xdr:colOff>
      <xdr:row>25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A588215-F61C-43A6-8127-7F1A2137CC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64.433659259259" createdVersion="6" refreshedVersion="6" minRefreshableVersion="3" recordCount="5">
  <cacheSource type="worksheet">
    <worksheetSource name="Tableau2"/>
  </cacheSource>
  <cacheFields count="6">
    <cacheField name="Date" numFmtId="14">
      <sharedItems containsSemiMixedTypes="0" containsNonDate="0" containsDate="1" containsString="0" minDate="2017-05-04T00:00:00" maxDate="2017-05-10T00:00:00" count="3">
        <d v="2017-05-05T00:00:00"/>
        <d v="2017-05-09T00:00:00"/>
        <d v="2017-05-04T00:00:00"/>
      </sharedItems>
    </cacheField>
    <cacheField name="Mois" numFmtId="0">
      <sharedItems containsSemiMixedTypes="0" containsString="0" containsNumber="1" containsInteger="1" minValue="5" maxValue="5"/>
    </cacheField>
    <cacheField name="Temps d'ouverture" numFmtId="0">
      <sharedItems containsSemiMixedTypes="0" containsString="0" containsNumber="1" containsInteger="1" minValue="300" maxValue="600"/>
    </cacheField>
    <cacheField name="Temps utile" numFmtId="0">
      <sharedItems containsSemiMixedTypes="0" containsString="0" containsNumber="1" minValue="91.8" maxValue="300"/>
    </cacheField>
    <cacheField name="TRS" numFmtId="9">
      <sharedItems containsSemiMixedTypes="0" containsString="0" containsNumber="1" minValue="0.19125" maxValue="0.625"/>
    </cacheField>
    <cacheField name="TRS " numFmtId="0" formula="'Temps utile' /'Temps d''ouvertur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5"/>
    <n v="480"/>
    <n v="300"/>
    <n v="0.625"/>
  </r>
  <r>
    <x v="0"/>
    <n v="5"/>
    <n v="480"/>
    <n v="91.8"/>
    <n v="0.19125"/>
  </r>
  <r>
    <x v="1"/>
    <n v="5"/>
    <n v="300"/>
    <n v="100"/>
    <n v="0.33333333333333331"/>
  </r>
  <r>
    <x v="1"/>
    <n v="5"/>
    <n v="480"/>
    <n v="255"/>
    <n v="0.53125"/>
  </r>
  <r>
    <x v="2"/>
    <n v="5"/>
    <n v="600"/>
    <n v="156"/>
    <n v="0.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>
  <location ref="H1:K5" firstHeaderRow="0" firstDataRow="1" firstDataCol="1"/>
  <pivotFields count="6">
    <pivotField axis="axisRow" compact="0" numFmtId="14" outline="0" subtotalTop="0" showAll="0">
      <items count="4">
        <item x="0"/>
        <item x="1"/>
        <item x="2"/>
        <item t="default"/>
      </items>
    </pivotField>
    <pivotField compact="0" outline="0" subtotalTop="0" showAll="0"/>
    <pivotField dataField="1" compact="0" outline="0" subtotalTop="0" showAll="0"/>
    <pivotField dataField="1" compact="0" outline="0" subtotalTop="0" showAll="0"/>
    <pivotField compact="0" numFmtId="9" outline="0" subtotalTop="0" showAll="0"/>
    <pivotField dataField="1" compact="0" outline="0" dragToRow="0" dragToCol="0" dragToPage="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emps d'ouverture " fld="2" baseField="0" baseItem="0"/>
    <dataField name="Temps utile " fld="3" baseField="0" baseItem="0"/>
    <dataField name="TRS  " fld="5" baseField="0" baseItem="0" numFmtId="166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E1:L6" totalsRowShown="0" headerRowDxfId="16" dataDxfId="15">
  <autoFilter ref="E1:L6"/>
  <tableColumns count="8">
    <tableColumn id="1" name="date" dataDxfId="14"/>
    <tableColumn id="2" name="temps d'ouverture" dataDxfId="13"/>
    <tableColumn id="3" name="référence" dataDxfId="12"/>
    <tableColumn id="4" name="quantité" dataDxfId="11"/>
    <tableColumn id="5" name="code" dataDxfId="10"/>
    <tableColumn id="7" name="temps associé" dataDxfId="9">
      <calculatedColumnFormula>VLOOKUP(G:G,Listes!$B$3:$C$7,2,FALSE)</calculatedColumnFormula>
    </tableColumn>
    <tableColumn id="8" name="temps utile" dataDxfId="8">
      <calculatedColumnFormula>IF(Tableau1[[#This Row],[code]]="Pièces bonnes",Tableau1[[#This Row],[temps associé]]*Tableau1[[#This Row],[quantité]],"")</calculatedColumnFormula>
    </tableColumn>
    <tableColumn id="6" name="mois" dataDxfId="7">
      <calculatedColumnFormula>MONTH(Tableau1[[#This Row],[date]])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6" totalsRowShown="0" headerRowDxfId="6" dataDxfId="5">
  <autoFilter ref="A1:E6"/>
  <tableColumns count="5">
    <tableColumn id="1" name="Date" dataDxfId="0"/>
    <tableColumn id="2" name="Mois" dataDxfId="4"/>
    <tableColumn id="3" name="Temps d'ouverture" dataDxfId="3"/>
    <tableColumn id="4" name="Temps utile" dataDxfId="2"/>
    <tableColumn id="5" name="TRS" dataDxfId="1" dataCellStyle="Pourcentage">
      <calculatedColumnFormula>Tableau2[Temps utile]/Tableau2[Temps d''ouverture]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bl_Références" displayName="tbl_Références" ref="B2:C7" totalsRowShown="0">
  <autoFilter ref="B2:C7"/>
  <tableColumns count="2">
    <tableColumn id="1" name="Référence"/>
    <tableColumn id="2" name="Temps associé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bl_Codes" displayName="tbl_Codes" ref="E2:E4" totalsRowShown="0">
  <autoFilter ref="E2:E4"/>
  <tableColumns count="1">
    <tableColumn id="1" name="Cod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L8"/>
  <sheetViews>
    <sheetView workbookViewId="0">
      <selection activeCell="D10" sqref="D10"/>
    </sheetView>
  </sheetViews>
  <sheetFormatPr baseColWidth="10" defaultRowHeight="15" x14ac:dyDescent="0.25"/>
  <cols>
    <col min="3" max="3" width="13.42578125" bestFit="1" customWidth="1"/>
    <col min="4" max="4" width="13.7109375" bestFit="1" customWidth="1"/>
    <col min="5" max="5" width="10.7109375" bestFit="1" customWidth="1"/>
    <col min="6" max="6" width="22.28515625" bestFit="1" customWidth="1"/>
    <col min="7" max="7" width="14.28515625" bestFit="1" customWidth="1"/>
    <col min="8" max="8" width="13.140625" bestFit="1" customWidth="1"/>
    <col min="9" max="9" width="13.7109375" bestFit="1" customWidth="1"/>
    <col min="10" max="10" width="18" bestFit="1" customWidth="1"/>
    <col min="11" max="11" width="15.7109375" bestFit="1" customWidth="1"/>
    <col min="12" max="12" width="9.85546875" bestFit="1" customWidth="1"/>
  </cols>
  <sheetData>
    <row r="1" spans="3:12" x14ac:dyDescent="0.25">
      <c r="C1" s="3"/>
      <c r="E1" s="5" t="s">
        <v>0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17</v>
      </c>
      <c r="K1" s="5" t="s">
        <v>19</v>
      </c>
      <c r="L1" s="5" t="s">
        <v>21</v>
      </c>
    </row>
    <row r="2" spans="3:12" x14ac:dyDescent="0.25">
      <c r="C2" s="3"/>
      <c r="E2" s="7">
        <v>42860</v>
      </c>
      <c r="F2" s="5">
        <v>480</v>
      </c>
      <c r="G2" s="5" t="s">
        <v>10</v>
      </c>
      <c r="H2" s="5">
        <v>50</v>
      </c>
      <c r="I2" s="5" t="s">
        <v>20</v>
      </c>
      <c r="J2" s="5">
        <f>VLOOKUP(G:G,Listes!$B$3:$C$7,2,FALSE)</f>
        <v>1.2</v>
      </c>
      <c r="K2" s="5" t="str">
        <f>IF(Tableau1[[#This Row],[code]]="Pièces bonnes",Tableau1[[#This Row],[temps associé]]*Tableau1[[#This Row],[quantité]],"")</f>
        <v/>
      </c>
      <c r="L2" s="5">
        <f>MONTH(Tableau1[[#This Row],[date]])</f>
        <v>5</v>
      </c>
    </row>
    <row r="3" spans="3:12" x14ac:dyDescent="0.25">
      <c r="C3" s="3"/>
      <c r="E3" s="7">
        <v>42860</v>
      </c>
      <c r="F3" s="5">
        <v>480</v>
      </c>
      <c r="G3" s="5" t="s">
        <v>14</v>
      </c>
      <c r="H3" s="5">
        <v>54</v>
      </c>
      <c r="I3" s="5" t="s">
        <v>18</v>
      </c>
      <c r="J3" s="5">
        <f>VLOOKUP(G:G,Listes!$B$3:$C$7,2,FALSE)</f>
        <v>1.7</v>
      </c>
      <c r="K3" s="5">
        <f>IF(Tableau1[[#This Row],[code]]="Pièces bonnes",Tableau1[[#This Row],[temps associé]]*Tableau1[[#This Row],[quantité]],"")</f>
        <v>91.8</v>
      </c>
      <c r="L3" s="5">
        <f>MONTH(Tableau1[[#This Row],[date]])</f>
        <v>5</v>
      </c>
    </row>
    <row r="4" spans="3:12" x14ac:dyDescent="0.25">
      <c r="C4" s="3"/>
      <c r="E4" s="7">
        <v>42864</v>
      </c>
      <c r="F4" s="5">
        <v>300</v>
      </c>
      <c r="G4" s="5" t="s">
        <v>15</v>
      </c>
      <c r="H4" s="5">
        <v>50</v>
      </c>
      <c r="I4" s="5" t="s">
        <v>11</v>
      </c>
      <c r="J4" s="5">
        <f>VLOOKUP(G:G,Listes!$B$3:$C$7,2,FALSE)</f>
        <v>2</v>
      </c>
      <c r="K4" s="5">
        <f>IF(Tableau1[[#This Row],[code]]="Pièces bonnes",Tableau1[[#This Row],[temps associé]]*Tableau1[[#This Row],[quantité]],"")</f>
        <v>100</v>
      </c>
      <c r="L4" s="11">
        <f>MONTH(Tableau1[[#This Row],[date]])</f>
        <v>5</v>
      </c>
    </row>
    <row r="5" spans="3:12" x14ac:dyDescent="0.25">
      <c r="C5" s="3"/>
      <c r="E5" s="7">
        <v>42864</v>
      </c>
      <c r="F5" s="5">
        <v>480</v>
      </c>
      <c r="G5" s="5" t="s">
        <v>14</v>
      </c>
      <c r="H5" s="5">
        <v>150</v>
      </c>
      <c r="I5" s="5" t="s">
        <v>11</v>
      </c>
      <c r="J5" s="5">
        <f>VLOOKUP(G:G,Listes!$B$3:$C$7,2,FALSE)</f>
        <v>1.7</v>
      </c>
      <c r="K5" s="5">
        <f>IF(Tableau1[[#This Row],[code]]="Pièces bonnes",Tableau1[[#This Row],[temps associé]]*Tableau1[[#This Row],[quantité]],"")</f>
        <v>255</v>
      </c>
      <c r="L5" s="11">
        <f>MONTH(Tableau1[[#This Row],[date]])</f>
        <v>5</v>
      </c>
    </row>
    <row r="6" spans="3:12" x14ac:dyDescent="0.25">
      <c r="C6" s="3"/>
      <c r="E6" s="7">
        <v>42859</v>
      </c>
      <c r="F6" s="5">
        <v>600</v>
      </c>
      <c r="G6" s="5" t="s">
        <v>15</v>
      </c>
      <c r="H6" s="5">
        <v>78</v>
      </c>
      <c r="I6" s="5" t="s">
        <v>11</v>
      </c>
      <c r="J6" s="5">
        <f>VLOOKUP(G:G,Listes!$B$3:$C$7,2,FALSE)</f>
        <v>2</v>
      </c>
      <c r="K6" s="5">
        <f>IF(Tableau1[[#This Row],[code]]="Pièces bonnes",Tableau1[[#This Row],[temps associé]]*Tableau1[[#This Row],[quantité]],"")</f>
        <v>156</v>
      </c>
      <c r="L6" s="11">
        <f>MONTH(Tableau1[[#This Row],[date]])</f>
        <v>5</v>
      </c>
    </row>
    <row r="7" spans="3:12" x14ac:dyDescent="0.25">
      <c r="C7" s="3"/>
    </row>
    <row r="8" spans="3:12" x14ac:dyDescent="0.25">
      <c r="C8" s="3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3</xdr:col>
                <xdr:colOff>9525</xdr:colOff>
                <xdr:row>2</xdr:row>
                <xdr:rowOff>180975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tabSelected="1" workbookViewId="0">
      <selection activeCell="D8" sqref="D8"/>
    </sheetView>
  </sheetViews>
  <sheetFormatPr baseColWidth="10" defaultRowHeight="15" x14ac:dyDescent="0.25"/>
  <cols>
    <col min="1" max="2" width="11.42578125" customWidth="1"/>
    <col min="3" max="3" width="22.42578125" bestFit="1" customWidth="1"/>
    <col min="4" max="4" width="16" bestFit="1" customWidth="1"/>
    <col min="5" max="5" width="11.42578125" customWidth="1"/>
    <col min="8" max="8" width="12.5703125" customWidth="1"/>
    <col min="9" max="9" width="18.28515625" customWidth="1"/>
    <col min="10" max="10" width="11.85546875" customWidth="1"/>
    <col min="11" max="11" width="6.140625" customWidth="1"/>
  </cols>
  <sheetData>
    <row r="1" spans="1:13" x14ac:dyDescent="0.25">
      <c r="A1" s="4" t="s">
        <v>5</v>
      </c>
      <c r="B1" s="2" t="s">
        <v>1</v>
      </c>
      <c r="C1" s="2" t="s">
        <v>2</v>
      </c>
      <c r="D1" s="4" t="s">
        <v>3</v>
      </c>
      <c r="E1" s="2" t="s">
        <v>4</v>
      </c>
      <c r="H1" s="19" t="s">
        <v>5</v>
      </c>
      <c r="I1" s="1" t="s">
        <v>30</v>
      </c>
      <c r="J1" s="1" t="s">
        <v>28</v>
      </c>
      <c r="K1" s="1" t="s">
        <v>29</v>
      </c>
      <c r="M1" t="s">
        <v>31</v>
      </c>
    </row>
    <row r="2" spans="1:13" x14ac:dyDescent="0.25">
      <c r="A2" s="8">
        <v>42860</v>
      </c>
      <c r="B2" s="2">
        <v>5</v>
      </c>
      <c r="C2" s="2">
        <v>480</v>
      </c>
      <c r="D2" s="4">
        <v>300</v>
      </c>
      <c r="E2" s="6">
        <f>Tableau2[Temps utile]/Tableau2[Temps d''ouverture]</f>
        <v>0.625</v>
      </c>
      <c r="H2" s="12">
        <v>42860</v>
      </c>
      <c r="I2" s="20">
        <v>960</v>
      </c>
      <c r="J2" s="20">
        <v>391.8</v>
      </c>
      <c r="K2" s="21">
        <v>0.40812500000000002</v>
      </c>
    </row>
    <row r="3" spans="1:13" x14ac:dyDescent="0.25">
      <c r="A3" s="10">
        <v>42860</v>
      </c>
      <c r="B3" s="9">
        <v>5</v>
      </c>
      <c r="C3" s="9">
        <v>480</v>
      </c>
      <c r="D3" s="18">
        <v>91.8</v>
      </c>
      <c r="E3" s="6">
        <f>Tableau2[Temps utile]/Tableau2[Temps d''ouverture]</f>
        <v>0.19125</v>
      </c>
      <c r="H3" s="12">
        <v>42864</v>
      </c>
      <c r="I3" s="20">
        <v>780</v>
      </c>
      <c r="J3" s="20">
        <v>355</v>
      </c>
      <c r="K3" s="21">
        <v>0.45512820512820512</v>
      </c>
    </row>
    <row r="4" spans="1:13" x14ac:dyDescent="0.25">
      <c r="A4" s="14">
        <v>42864</v>
      </c>
      <c r="B4" s="15">
        <v>5</v>
      </c>
      <c r="C4" s="15">
        <v>300</v>
      </c>
      <c r="D4" s="16">
        <v>100</v>
      </c>
      <c r="E4" s="17">
        <f>Tableau2[Temps utile]/Tableau2[Temps d''ouverture]</f>
        <v>0.33333333333333331</v>
      </c>
      <c r="H4" s="12">
        <v>42859</v>
      </c>
      <c r="I4" s="20">
        <v>600</v>
      </c>
      <c r="J4" s="20">
        <v>156</v>
      </c>
      <c r="K4" s="21">
        <v>0.26</v>
      </c>
    </row>
    <row r="5" spans="1:13" x14ac:dyDescent="0.25">
      <c r="A5" s="14">
        <v>42864</v>
      </c>
      <c r="B5" s="15">
        <v>5</v>
      </c>
      <c r="C5" s="15">
        <v>480</v>
      </c>
      <c r="D5" s="16">
        <v>255</v>
      </c>
      <c r="E5" s="17">
        <f>Tableau2[Temps utile]/Tableau2[Temps d''ouverture]</f>
        <v>0.53125</v>
      </c>
      <c r="H5" s="12" t="s">
        <v>27</v>
      </c>
      <c r="I5" s="20">
        <v>2340</v>
      </c>
      <c r="J5" s="20">
        <v>902.8</v>
      </c>
      <c r="K5" s="21">
        <v>0.38581196581196581</v>
      </c>
    </row>
    <row r="6" spans="1:13" x14ac:dyDescent="0.25">
      <c r="A6" s="14">
        <v>42859</v>
      </c>
      <c r="B6" s="15">
        <v>5</v>
      </c>
      <c r="C6" s="15">
        <v>600</v>
      </c>
      <c r="D6" s="16">
        <v>156</v>
      </c>
      <c r="E6" s="17">
        <f>Tableau2[Temps utile]/Tableau2[Temps d''ouverture]</f>
        <v>0.26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7"/>
  <sheetViews>
    <sheetView showGridLines="0" workbookViewId="0">
      <selection activeCell="C14" sqref="C14"/>
    </sheetView>
  </sheetViews>
  <sheetFormatPr baseColWidth="10" defaultRowHeight="15" x14ac:dyDescent="0.25"/>
  <cols>
    <col min="1" max="1" width="1.7109375" style="1" customWidth="1"/>
    <col min="2" max="2" width="13.28515625" style="1" bestFit="1" customWidth="1"/>
    <col min="3" max="3" width="16" style="1" bestFit="1" customWidth="1"/>
    <col min="4" max="4" width="1.7109375" style="1" customWidth="1"/>
    <col min="5" max="5" width="13.7109375" style="1" bestFit="1" customWidth="1"/>
    <col min="6" max="6" width="1.7109375" style="1" customWidth="1"/>
    <col min="7" max="16384" width="11.42578125" style="1"/>
  </cols>
  <sheetData>
    <row r="1" spans="2:5" x14ac:dyDescent="0.25">
      <c r="B1" s="13" t="s">
        <v>24</v>
      </c>
      <c r="E1" s="13" t="s">
        <v>25</v>
      </c>
    </row>
    <row r="2" spans="2:5" x14ac:dyDescent="0.25">
      <c r="B2" s="1" t="s">
        <v>26</v>
      </c>
      <c r="C2" s="1" t="s">
        <v>22</v>
      </c>
      <c r="E2" s="1" t="s">
        <v>23</v>
      </c>
    </row>
    <row r="3" spans="2:5" x14ac:dyDescent="0.25">
      <c r="B3" s="1" t="s">
        <v>10</v>
      </c>
      <c r="C3" s="1">
        <v>1.2</v>
      </c>
      <c r="E3" s="1" t="s">
        <v>11</v>
      </c>
    </row>
    <row r="4" spans="2:5" x14ac:dyDescent="0.25">
      <c r="B4" s="1" t="s">
        <v>13</v>
      </c>
      <c r="C4" s="1">
        <v>1.3</v>
      </c>
      <c r="E4" s="1" t="s">
        <v>12</v>
      </c>
    </row>
    <row r="5" spans="2:5" x14ac:dyDescent="0.25">
      <c r="B5" s="1" t="s">
        <v>14</v>
      </c>
      <c r="C5" s="1">
        <v>1.7</v>
      </c>
    </row>
    <row r="6" spans="2:5" x14ac:dyDescent="0.25">
      <c r="B6" s="1" t="s">
        <v>15</v>
      </c>
      <c r="C6" s="1">
        <v>2</v>
      </c>
    </row>
    <row r="7" spans="2:5" x14ac:dyDescent="0.25">
      <c r="B7" s="1" t="s">
        <v>16</v>
      </c>
      <c r="C7" s="1">
        <v>2.2999999999999998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Listes</vt:lpstr>
    </vt:vector>
  </TitlesOfParts>
  <Company>Faurecia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Alban (external)</dc:creator>
  <cp:lastModifiedBy>Jean-Eric Pelouas</cp:lastModifiedBy>
  <dcterms:created xsi:type="dcterms:W3CDTF">2017-05-05T10:12:23Z</dcterms:created>
  <dcterms:modified xsi:type="dcterms:W3CDTF">2017-05-09T08:24:55Z</dcterms:modified>
</cp:coreProperties>
</file>