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tabRatio="729" activeTab="1"/>
  </bookViews>
  <sheets>
    <sheet name="Suivi Factures" sheetId="2" r:id="rId1"/>
    <sheet name="Feuil1" sheetId="13" r:id="rId2"/>
    <sheet name="Stat CA par mois" sheetId="12" r:id="rId3"/>
  </sheets>
  <definedNames>
    <definedName name="Km">#REF!</definedName>
    <definedName name="Liste_Client">OFFSET(#REF!,1,0,COUNTA(#REF!)-1,1)</definedName>
    <definedName name="liste_date">OFFSET(#REF!,1,0,COUNTA(#REF!)-1,1)</definedName>
    <definedName name="liste_libellé">OFFSET(#REF!,1,0,COUNTA(#REF!)-1,1)</definedName>
    <definedName name="liste_moy_paiement">OFFSET(#REF!,1,0,COUNTA(#REF!)-1,1)</definedName>
    <definedName name="liste_sous_cat_tiers">OFFSET(#REF!,1,0,COUNTA(#REF!)-1,1)</definedName>
    <definedName name="liste_tache">OFFSET(#REF!,1,0,COUNTA(#REF!)-1,1)</definedName>
    <definedName name="liste_tiers">OFFSET(#REF!,1,0,COUNTA(#REF!)-1,1)</definedName>
    <definedName name="liste_travail_fait">OFFSET('Suivi Factures'!$E:$E,1,0,COUNTA('Suivi Factures'!$E:$E)-1,1)</definedName>
    <definedName name="liste_tva_achat">OFFSET(#REF!,1,0,COUNTA(#REF!)-1,1)</definedName>
    <definedName name="mois_départ">Feuil1!$C$2</definedName>
    <definedName name="montant_tva">OFFSET('Suivi Factures'!$K:$K,1,0,COUNTA('Suivi Factures'!$K:$K)-1,1)</definedName>
    <definedName name="NumMois2">Feuil1!$G$3:$G$14</definedName>
    <definedName name="TVA">OFFSET(#REF!,1,0,COUNTA(#REF!)-1,1)</definedName>
  </definedNames>
  <calcPr calcId="162913" calcOnSave="0"/>
  <pivotCaches>
    <pivotCache cacheId="39" r:id="rId4"/>
  </pivotCaches>
</workbook>
</file>

<file path=xl/calcChain.xml><?xml version="1.0" encoding="utf-8"?>
<calcChain xmlns="http://schemas.openxmlformats.org/spreadsheetml/2006/main">
  <c r="M2" i="2" l="1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N2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G4" i="13"/>
  <c r="G5" i="13"/>
  <c r="G6" i="13"/>
  <c r="G7" i="13"/>
  <c r="G8" i="13"/>
  <c r="G9" i="13"/>
  <c r="G10" i="13"/>
  <c r="G11" i="13"/>
  <c r="G12" i="13"/>
  <c r="G13" i="13"/>
  <c r="G14" i="13"/>
  <c r="G3" i="13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L263" i="2" s="1"/>
  <c r="J264" i="2"/>
  <c r="L264" i="2" s="1"/>
  <c r="K264" i="2" s="1"/>
  <c r="J265" i="2"/>
  <c r="L265" i="2" s="1"/>
  <c r="K265" i="2" s="1"/>
  <c r="J266" i="2"/>
  <c r="L266" i="2" s="1"/>
  <c r="J267" i="2"/>
  <c r="L267" i="2" s="1"/>
  <c r="K267" i="2" s="1"/>
  <c r="J268" i="2"/>
  <c r="L268" i="2" s="1"/>
  <c r="J269" i="2"/>
  <c r="L269" i="2" s="1"/>
  <c r="J270" i="2"/>
  <c r="L270" i="2" s="1"/>
  <c r="J271" i="2"/>
  <c r="L271" i="2" s="1"/>
  <c r="K271" i="2" s="1"/>
  <c r="J272" i="2"/>
  <c r="L272" i="2" s="1"/>
  <c r="K272" i="2" s="1"/>
  <c r="J273" i="2"/>
  <c r="L273" i="2" s="1"/>
  <c r="K273" i="2" s="1"/>
  <c r="J274" i="2"/>
  <c r="L274" i="2" s="1"/>
  <c r="K274" i="2" s="1"/>
  <c r="J275" i="2"/>
  <c r="L275" i="2" s="1"/>
  <c r="K275" i="2" s="1"/>
  <c r="J276" i="2"/>
  <c r="L276" i="2" s="1"/>
  <c r="K276" i="2" s="1"/>
  <c r="J277" i="2"/>
  <c r="L277" i="2" s="1"/>
  <c r="J278" i="2"/>
  <c r="L278" i="2" s="1"/>
  <c r="J2" i="2"/>
  <c r="K277" i="2" l="1"/>
  <c r="K278" i="2"/>
  <c r="K270" i="2"/>
  <c r="K269" i="2"/>
  <c r="K266" i="2"/>
  <c r="K263" i="2"/>
  <c r="K268" i="2"/>
  <c r="L262" i="2"/>
  <c r="K262" i="2" s="1"/>
  <c r="L261" i="2"/>
  <c r="L260" i="2"/>
  <c r="L259" i="2"/>
  <c r="K259" i="2" s="1"/>
  <c r="L258" i="2"/>
  <c r="K258" i="2" s="1"/>
  <c r="L257" i="2"/>
  <c r="K255" i="2"/>
  <c r="L256" i="2"/>
  <c r="K256" i="2" s="1"/>
  <c r="L254" i="2"/>
  <c r="L253" i="2"/>
  <c r="K253" i="2" s="1"/>
  <c r="L252" i="2"/>
  <c r="K252" i="2" s="1"/>
  <c r="L251" i="2"/>
  <c r="K251" i="2" s="1"/>
  <c r="L250" i="2"/>
  <c r="K250" i="2" s="1"/>
  <c r="L249" i="2"/>
  <c r="L248" i="2"/>
  <c r="K248" i="2" s="1"/>
  <c r="L246" i="2"/>
  <c r="K246" i="2" s="1"/>
  <c r="K261" i="2" l="1"/>
  <c r="K260" i="2"/>
  <c r="K257" i="2"/>
  <c r="K254" i="2"/>
  <c r="K249" i="2"/>
  <c r="L247" i="2"/>
  <c r="L245" i="2"/>
  <c r="K245" i="2" s="1"/>
  <c r="L244" i="2"/>
  <c r="L243" i="2"/>
  <c r="L240" i="2"/>
  <c r="L242" i="2"/>
  <c r="L241" i="2"/>
  <c r="L232" i="2"/>
  <c r="K232" i="2" s="1"/>
  <c r="L239" i="2"/>
  <c r="L238" i="2"/>
  <c r="L237" i="2"/>
  <c r="L236" i="2"/>
  <c r="K236" i="2" s="1"/>
  <c r="L235" i="2"/>
  <c r="L234" i="2"/>
  <c r="L233" i="2"/>
  <c r="L231" i="2"/>
  <c r="L230" i="2"/>
  <c r="L226" i="2"/>
  <c r="L229" i="2"/>
  <c r="K229" i="2" s="1"/>
  <c r="L227" i="2"/>
  <c r="K227" i="2" s="1"/>
  <c r="L228" i="2"/>
  <c r="K228" i="2" s="1"/>
  <c r="L225" i="2"/>
  <c r="L224" i="2"/>
  <c r="L222" i="2"/>
  <c r="K222" i="2" s="1"/>
  <c r="L223" i="2"/>
  <c r="K223" i="2" s="1"/>
  <c r="L220" i="2"/>
  <c r="L217" i="2"/>
  <c r="L221" i="2"/>
  <c r="L219" i="2"/>
  <c r="K219" i="2" s="1"/>
  <c r="L218" i="2"/>
  <c r="L213" i="2"/>
  <c r="L215" i="2"/>
  <c r="K215" i="2" s="1"/>
  <c r="L216" i="2"/>
  <c r="K216" i="2" s="1"/>
  <c r="L202" i="2"/>
  <c r="L212" i="2"/>
  <c r="L214" i="2"/>
  <c r="K214" i="2" s="1"/>
  <c r="L211" i="2"/>
  <c r="K211" i="2" s="1"/>
  <c r="L210" i="2"/>
  <c r="K210" i="2" s="1"/>
  <c r="L209" i="2"/>
  <c r="K209" i="2" s="1"/>
  <c r="L208" i="2"/>
  <c r="K208" i="2" s="1"/>
  <c r="K207" i="2"/>
  <c r="K205" i="2"/>
  <c r="L204" i="2"/>
  <c r="K204" i="2" s="1"/>
  <c r="L206" i="2"/>
  <c r="K206" i="2" s="1"/>
  <c r="L203" i="2"/>
  <c r="K203" i="2" s="1"/>
  <c r="L201" i="2"/>
  <c r="L199" i="2"/>
  <c r="L198" i="2"/>
  <c r="K198" i="2" s="1"/>
  <c r="L195" i="2"/>
  <c r="K195" i="2" s="1"/>
  <c r="L196" i="2"/>
  <c r="K196" i="2" s="1"/>
  <c r="L194" i="2"/>
  <c r="L197" i="2"/>
  <c r="K197" i="2" s="1"/>
  <c r="L192" i="2"/>
  <c r="K192" i="2" s="1"/>
  <c r="L193" i="2"/>
  <c r="K193" i="2" s="1"/>
  <c r="L191" i="2"/>
  <c r="L190" i="2"/>
  <c r="L189" i="2"/>
  <c r="L188" i="2"/>
  <c r="L187" i="2"/>
  <c r="K187" i="2" s="1"/>
  <c r="L186" i="2"/>
  <c r="K186" i="2" s="1"/>
  <c r="L184" i="2"/>
  <c r="K184" i="2" s="1"/>
  <c r="L185" i="2"/>
  <c r="K185" i="2" s="1"/>
  <c r="L183" i="2"/>
  <c r="K183" i="2" s="1"/>
  <c r="K181" i="2"/>
  <c r="L182" i="2"/>
  <c r="L180" i="2"/>
  <c r="K180" i="2" s="1"/>
  <c r="L179" i="2"/>
  <c r="L178" i="2"/>
  <c r="L177" i="2"/>
  <c r="L176" i="2"/>
  <c r="K176" i="2" s="1"/>
  <c r="L175" i="2"/>
  <c r="K175" i="2" s="1"/>
  <c r="K240" i="2" l="1"/>
  <c r="K247" i="2"/>
  <c r="K244" i="2"/>
  <c r="K243" i="2"/>
  <c r="K242" i="2"/>
  <c r="K241" i="2"/>
  <c r="K239" i="2"/>
  <c r="K238" i="2"/>
  <c r="K237" i="2"/>
  <c r="K235" i="2"/>
  <c r="K234" i="2"/>
  <c r="K233" i="2"/>
  <c r="K231" i="2"/>
  <c r="K230" i="2"/>
  <c r="K226" i="2"/>
  <c r="K225" i="2"/>
  <c r="K224" i="2"/>
  <c r="K217" i="2"/>
  <c r="K220" i="2"/>
  <c r="K221" i="2"/>
  <c r="K218" i="2"/>
  <c r="K213" i="2"/>
  <c r="K202" i="2"/>
  <c r="K212" i="2"/>
  <c r="K201" i="2"/>
  <c r="K199" i="2"/>
  <c r="K200" i="2"/>
  <c r="K194" i="2"/>
  <c r="K191" i="2"/>
  <c r="K190" i="2"/>
  <c r="K189" i="2"/>
  <c r="K188" i="2"/>
  <c r="K182" i="2"/>
  <c r="K179" i="2"/>
  <c r="K178" i="2"/>
  <c r="K177" i="2"/>
  <c r="L159" i="2"/>
  <c r="K159" i="2" s="1"/>
  <c r="L174" i="2"/>
  <c r="K174" i="2" s="1"/>
  <c r="L173" i="2"/>
  <c r="K173" i="2" s="1"/>
  <c r="L172" i="2"/>
  <c r="K172" i="2" s="1"/>
  <c r="L171" i="2"/>
  <c r="L170" i="2"/>
  <c r="K170" i="2" s="1"/>
  <c r="L169" i="2"/>
  <c r="K169" i="2" s="1"/>
  <c r="L168" i="2"/>
  <c r="L167" i="2"/>
  <c r="L166" i="2"/>
  <c r="K166" i="2" s="1"/>
  <c r="L165" i="2"/>
  <c r="K165" i="2" s="1"/>
  <c r="L163" i="2"/>
  <c r="K163" i="2" s="1"/>
  <c r="L164" i="2"/>
  <c r="K164" i="2" s="1"/>
  <c r="L162" i="2"/>
  <c r="K162" i="2" s="1"/>
  <c r="L161" i="2"/>
  <c r="K161" i="2" s="1"/>
  <c r="L160" i="2"/>
  <c r="K160" i="2" s="1"/>
  <c r="L156" i="2"/>
  <c r="K156" i="2" s="1"/>
  <c r="L157" i="2"/>
  <c r="K157" i="2" s="1"/>
  <c r="L158" i="2"/>
  <c r="K158" i="2" s="1"/>
  <c r="L154" i="2"/>
  <c r="K154" i="2" s="1"/>
  <c r="K155" i="2"/>
  <c r="L153" i="2"/>
  <c r="K153" i="2" s="1"/>
  <c r="L152" i="2"/>
  <c r="K151" i="2"/>
  <c r="L149" i="2"/>
  <c r="K149" i="2" s="1"/>
  <c r="L150" i="2"/>
  <c r="K150" i="2" s="1"/>
  <c r="L147" i="2"/>
  <c r="K147" i="2" s="1"/>
  <c r="L148" i="2"/>
  <c r="K148" i="2" s="1"/>
  <c r="L146" i="2"/>
  <c r="K146" i="2" s="1"/>
  <c r="L145" i="2"/>
  <c r="K145" i="2" s="1"/>
  <c r="L144" i="2"/>
  <c r="K144" i="2" s="1"/>
  <c r="L143" i="2"/>
  <c r="K143" i="2" s="1"/>
  <c r="L142" i="2"/>
  <c r="K142" i="2" s="1"/>
  <c r="L141" i="2"/>
  <c r="K141" i="2" s="1"/>
  <c r="L140" i="2"/>
  <c r="K140" i="2" s="1"/>
  <c r="L137" i="2"/>
  <c r="K137" i="2" s="1"/>
  <c r="L136" i="2"/>
  <c r="K136" i="2" s="1"/>
  <c r="L138" i="2"/>
  <c r="K138" i="2" s="1"/>
  <c r="K171" i="2" l="1"/>
  <c r="K168" i="2"/>
  <c r="K167" i="2"/>
  <c r="K152" i="2"/>
  <c r="L135" i="2" l="1"/>
  <c r="K135" i="2" s="1"/>
  <c r="L139" i="2"/>
  <c r="K139" i="2" s="1"/>
  <c r="L134" i="2"/>
  <c r="K134" i="2" s="1"/>
  <c r="L132" i="2"/>
  <c r="K132" i="2" s="1"/>
  <c r="L133" i="2"/>
  <c r="K133" i="2" s="1"/>
  <c r="L131" i="2"/>
  <c r="K131" i="2" s="1"/>
  <c r="L130" i="2"/>
  <c r="K130" i="2" s="1"/>
  <c r="L129" i="2"/>
  <c r="K129" i="2" s="1"/>
  <c r="L128" i="2"/>
  <c r="K128" i="2" s="1"/>
  <c r="L127" i="2"/>
  <c r="K127" i="2" s="1"/>
  <c r="K126" i="2"/>
  <c r="L125" i="2"/>
  <c r="K125" i="2" s="1"/>
  <c r="L124" i="2"/>
  <c r="K124" i="2" s="1"/>
  <c r="L123" i="2"/>
  <c r="K123" i="2" s="1"/>
  <c r="L122" i="2"/>
  <c r="K122" i="2" s="1"/>
  <c r="L121" i="2"/>
  <c r="K121" i="2" s="1"/>
  <c r="L120" i="2"/>
  <c r="K120" i="2" s="1"/>
  <c r="L119" i="2"/>
  <c r="K119" i="2" s="1"/>
  <c r="L118" i="2"/>
  <c r="K118" i="2" s="1"/>
  <c r="L117" i="2"/>
  <c r="K117" i="2" s="1"/>
  <c r="L113" i="2"/>
  <c r="K113" i="2" s="1"/>
  <c r="L115" i="2"/>
  <c r="K115" i="2" s="1"/>
  <c r="L116" i="2"/>
  <c r="K116" i="2" s="1"/>
  <c r="L114" i="2"/>
  <c r="K114" i="2" s="1"/>
  <c r="L112" i="2"/>
  <c r="K112" i="2" s="1"/>
  <c r="L111" i="2"/>
  <c r="K111" i="2" s="1"/>
  <c r="L109" i="2"/>
  <c r="K109" i="2" s="1"/>
  <c r="L110" i="2"/>
  <c r="K110" i="2" s="1"/>
  <c r="L108" i="2"/>
  <c r="K108" i="2" s="1"/>
  <c r="L107" i="2"/>
  <c r="K107" i="2" s="1"/>
  <c r="L106" i="2"/>
  <c r="K106" i="2" s="1"/>
  <c r="L105" i="2"/>
  <c r="K105" i="2" s="1"/>
  <c r="L103" i="2"/>
  <c r="K103" i="2" s="1"/>
  <c r="L104" i="2"/>
  <c r="K104" i="2" s="1"/>
  <c r="L102" i="2"/>
  <c r="K102" i="2" s="1"/>
  <c r="L101" i="2"/>
  <c r="K101" i="2" s="1"/>
  <c r="L100" i="2"/>
  <c r="K100" i="2" s="1"/>
  <c r="L98" i="2"/>
  <c r="K98" i="2" s="1"/>
  <c r="L99" i="2"/>
  <c r="K99" i="2" s="1"/>
  <c r="L97" i="2"/>
  <c r="K97" i="2" s="1"/>
  <c r="L95" i="2"/>
  <c r="K95" i="2" s="1"/>
  <c r="L96" i="2"/>
  <c r="K96" i="2" s="1"/>
  <c r="L94" i="2"/>
  <c r="K94" i="2" s="1"/>
  <c r="L92" i="2"/>
  <c r="K92" i="2" s="1"/>
  <c r="L93" i="2" l="1"/>
  <c r="K93" i="2" s="1"/>
  <c r="L91" i="2"/>
  <c r="K91" i="2" s="1"/>
  <c r="L90" i="2"/>
  <c r="K90" i="2" s="1"/>
  <c r="L89" i="2"/>
  <c r="K89" i="2" s="1"/>
  <c r="L88" i="2"/>
  <c r="K88" i="2" s="1"/>
  <c r="L87" i="2"/>
  <c r="K87" i="2" s="1"/>
  <c r="L86" i="2"/>
  <c r="K86" i="2" s="1"/>
  <c r="L31" i="2"/>
  <c r="L56" i="2"/>
  <c r="L85" i="2" l="1"/>
  <c r="K85" i="2" s="1"/>
  <c r="L83" i="2"/>
  <c r="K83" i="2" s="1"/>
  <c r="L82" i="2"/>
  <c r="K82" i="2" s="1"/>
  <c r="L81" i="2"/>
  <c r="K81" i="2" s="1"/>
  <c r="L80" i="2"/>
  <c r="K80" i="2" s="1"/>
  <c r="L79" i="2"/>
  <c r="K79" i="2" s="1"/>
  <c r="L78" i="2"/>
  <c r="K78" i="2" s="1"/>
  <c r="L76" i="2"/>
  <c r="K76" i="2" s="1"/>
  <c r="L77" i="2"/>
  <c r="K77" i="2" s="1"/>
  <c r="L75" i="2" l="1"/>
  <c r="K75" i="2" s="1"/>
  <c r="L84" i="2"/>
  <c r="K84" i="2" s="1"/>
  <c r="L74" i="2"/>
  <c r="K74" i="2" s="1"/>
  <c r="L73" i="2"/>
  <c r="K73" i="2" s="1"/>
  <c r="L72" i="2"/>
  <c r="K72" i="2" s="1"/>
  <c r="L71" i="2"/>
  <c r="K71" i="2" s="1"/>
  <c r="L70" i="2"/>
  <c r="K70" i="2" s="1"/>
  <c r="L69" i="2"/>
  <c r="K69" i="2" s="1"/>
  <c r="L68" i="2"/>
  <c r="K68" i="2" s="1"/>
  <c r="L66" i="2"/>
  <c r="K66" i="2" s="1"/>
  <c r="L62" i="2" l="1"/>
  <c r="K62" i="2" s="1"/>
  <c r="K56" i="2" l="1"/>
  <c r="L58" i="2"/>
  <c r="K58" i="2" s="1"/>
  <c r="L60" i="2"/>
  <c r="K60" i="2" s="1"/>
  <c r="L59" i="2"/>
  <c r="K59" i="2" s="1"/>
  <c r="L61" i="2"/>
  <c r="K61" i="2" s="1"/>
  <c r="L63" i="2"/>
  <c r="K63" i="2" s="1"/>
  <c r="L64" i="2"/>
  <c r="K64" i="2" s="1"/>
  <c r="L65" i="2"/>
  <c r="K65" i="2" s="1"/>
  <c r="L67" i="2"/>
  <c r="K67" i="2" s="1"/>
  <c r="L48" i="2"/>
  <c r="K48" i="2" s="1"/>
  <c r="L49" i="2"/>
  <c r="K49" i="2" s="1"/>
  <c r="L50" i="2"/>
  <c r="K50" i="2" s="1"/>
  <c r="L43" i="2" l="1"/>
  <c r="K43" i="2" s="1"/>
  <c r="L44" i="2"/>
  <c r="K44" i="2" s="1"/>
  <c r="L45" i="2"/>
  <c r="K45" i="2" s="1"/>
  <c r="L46" i="2"/>
  <c r="K46" i="2" s="1"/>
  <c r="L47" i="2"/>
  <c r="K47" i="2" s="1"/>
  <c r="L51" i="2"/>
  <c r="K51" i="2" s="1"/>
  <c r="L52" i="2"/>
  <c r="K52" i="2" s="1"/>
  <c r="L53" i="2"/>
  <c r="K53" i="2" s="1"/>
  <c r="L54" i="2"/>
  <c r="K54" i="2" s="1"/>
  <c r="L55" i="2"/>
  <c r="K55" i="2" s="1"/>
  <c r="L57" i="2"/>
  <c r="K57" i="2" s="1"/>
  <c r="L42" i="2"/>
  <c r="K42" i="2" s="1"/>
  <c r="L39" i="2"/>
  <c r="K39" i="2" s="1"/>
  <c r="L40" i="2"/>
  <c r="K40" i="2" s="1"/>
  <c r="L37" i="2"/>
  <c r="K37" i="2" s="1"/>
  <c r="L38" i="2"/>
  <c r="K38" i="2" s="1"/>
  <c r="L41" i="2"/>
  <c r="K41" i="2" s="1"/>
  <c r="L36" i="2"/>
  <c r="K36" i="2" s="1"/>
  <c r="K31" i="2"/>
  <c r="L34" i="2"/>
  <c r="K34" i="2" s="1"/>
  <c r="L33" i="2"/>
  <c r="K33" i="2" s="1"/>
  <c r="L32" i="2"/>
  <c r="K32" i="2" s="1"/>
  <c r="L30" i="2"/>
  <c r="K30" i="2" s="1"/>
  <c r="L28" i="2"/>
  <c r="K28" i="2" s="1"/>
  <c r="L35" i="2"/>
  <c r="K35" i="2" s="1"/>
  <c r="L29" i="2"/>
  <c r="K29" i="2" s="1"/>
  <c r="L27" i="2"/>
  <c r="K27" i="2" s="1"/>
  <c r="L26" i="2"/>
  <c r="K26" i="2" s="1"/>
  <c r="L25" i="2"/>
  <c r="K25" i="2" s="1"/>
  <c r="L24" i="2" l="1"/>
  <c r="K24" i="2" s="1"/>
  <c r="L23" i="2"/>
  <c r="K23" i="2" s="1"/>
  <c r="L22" i="2"/>
  <c r="K22" i="2" s="1"/>
  <c r="L21" i="2"/>
  <c r="K21" i="2" s="1"/>
  <c r="L20" i="2"/>
  <c r="K20" i="2" s="1"/>
  <c r="L19" i="2"/>
  <c r="K19" i="2" s="1"/>
  <c r="L18" i="2" l="1"/>
  <c r="K18" i="2" s="1"/>
  <c r="L17" i="2"/>
  <c r="K17" i="2" s="1"/>
  <c r="L16" i="2" l="1"/>
  <c r="K16" i="2" s="1"/>
  <c r="L15" i="2"/>
  <c r="K15" i="2" s="1"/>
  <c r="L13" i="2"/>
  <c r="K13" i="2" s="1"/>
  <c r="L14" i="2"/>
  <c r="K14" i="2" s="1"/>
  <c r="L10" i="2"/>
  <c r="K10" i="2" s="1"/>
  <c r="L12" i="2"/>
  <c r="K12" i="2" s="1"/>
  <c r="L11" i="2"/>
  <c r="K11" i="2" s="1"/>
  <c r="L9" i="2"/>
  <c r="K9" i="2" s="1"/>
  <c r="L8" i="2"/>
  <c r="K8" i="2" s="1"/>
  <c r="L7" i="2"/>
  <c r="K7" i="2" s="1"/>
  <c r="L6" i="2"/>
  <c r="K6" i="2" s="1"/>
  <c r="L5" i="2" l="1"/>
  <c r="L2" i="2"/>
  <c r="L3" i="2"/>
  <c r="L4" i="2"/>
  <c r="K4" i="2" l="1"/>
  <c r="K2" i="2"/>
  <c r="K3" i="2"/>
  <c r="K5" i="2"/>
</calcChain>
</file>

<file path=xl/comments1.xml><?xml version="1.0" encoding="utf-8"?>
<comments xmlns="http://schemas.openxmlformats.org/spreadsheetml/2006/main">
  <authors>
    <author>Jérôme</author>
  </authors>
  <commentList>
    <comment ref="G7" authorId="0" shapeId="0">
      <text>
        <r>
          <rPr>
            <b/>
            <sz val="9"/>
            <color indexed="81"/>
            <rFont val="Tahoma"/>
            <family val="2"/>
          </rPr>
          <t>Jérôme:</t>
        </r>
        <r>
          <rPr>
            <sz val="9"/>
            <color indexed="81"/>
            <rFont val="Tahoma"/>
            <family val="2"/>
          </rPr>
          <t xml:space="preserve">
Ecrire sur la fact : remise de 150€……..</t>
        </r>
      </text>
    </comment>
    <comment ref="G12" authorId="0" shapeId="0">
      <text>
        <r>
          <rPr>
            <b/>
            <sz val="9"/>
            <color indexed="81"/>
            <rFont val="Tahoma"/>
            <family val="2"/>
          </rPr>
          <t>Jérôme:</t>
        </r>
        <r>
          <rPr>
            <sz val="9"/>
            <color indexed="81"/>
            <rFont val="Tahoma"/>
            <family val="2"/>
          </rPr>
          <t xml:space="preserve">
A voir petit avp
</t>
        </r>
      </text>
    </comment>
  </commentList>
</comments>
</file>

<file path=xl/sharedStrings.xml><?xml version="1.0" encoding="utf-8"?>
<sst xmlns="http://schemas.openxmlformats.org/spreadsheetml/2006/main" count="345" uniqueCount="50">
  <si>
    <t>Client</t>
  </si>
  <si>
    <t>Quoi</t>
  </si>
  <si>
    <t>chantier</t>
  </si>
  <si>
    <t>Date travail fait</t>
  </si>
  <si>
    <t>Quoi 2</t>
  </si>
  <si>
    <t>Nota :</t>
  </si>
  <si>
    <t>TVA</t>
  </si>
  <si>
    <t>TTC</t>
  </si>
  <si>
    <t>HT estimé</t>
  </si>
  <si>
    <t>HT facturé</t>
  </si>
  <si>
    <t>Total général</t>
  </si>
  <si>
    <t>Valeurs</t>
  </si>
  <si>
    <t>Date Facture faite</t>
  </si>
  <si>
    <t>% HT facturé</t>
  </si>
  <si>
    <t>H.T facturé</t>
  </si>
  <si>
    <t>(Tous)</t>
  </si>
  <si>
    <t>Moyenne de HT facturé</t>
  </si>
  <si>
    <t>a</t>
  </si>
  <si>
    <t>b</t>
  </si>
  <si>
    <t>c</t>
  </si>
  <si>
    <t>N° Facture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</si>
  <si>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</si>
  <si>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</si>
  <si>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</si>
  <si>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</si>
  <si>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</si>
  <si>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</si>
  <si>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</si>
  <si>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</si>
  <si>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</si>
  <si>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</si>
  <si>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</si>
  <si>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</si>
  <si>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</si>
  <si>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NumMois</t>
  </si>
  <si>
    <t>NumMois2</t>
  </si>
  <si>
    <t>mois départ</t>
  </si>
  <si>
    <t>Année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</si>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</sst>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4" fontId="1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1" applyNumberFormat="0" applyFill="0" applyAlignment="0" applyProtection="0"/>
    <xf numFmtId="0" fontId="20" fillId="0" borderId="2" applyNumberFormat="0" applyFill="0" applyAlignment="0" applyProtection="0"/>
    <xf numFmtId="0" fontId="21" fillId="0" borderId="3" applyNumberFormat="0" applyFill="0" applyAlignment="0" applyProtection="0"/>
    <xf numFmtId="0" fontId="21" fillId="0" borderId="0" applyNumberFormat="0" applyFill="0" applyBorder="0" applyAlignment="0" applyProtection="0"/>
    <xf numFmtId="0" fontId="22" fillId="3" borderId="0" applyNumberFormat="0" applyBorder="0" applyAlignment="0" applyProtection="0"/>
    <xf numFmtId="0" fontId="23" fillId="4" borderId="0" applyNumberFormat="0" applyBorder="0" applyAlignment="0" applyProtection="0"/>
    <xf numFmtId="0" fontId="24" fillId="5" borderId="0" applyNumberFormat="0" applyBorder="0" applyAlignment="0" applyProtection="0"/>
    <xf numFmtId="0" fontId="25" fillId="6" borderId="4" applyNumberFormat="0" applyAlignment="0" applyProtection="0"/>
    <xf numFmtId="0" fontId="26" fillId="7" borderId="5" applyNumberFormat="0" applyAlignment="0" applyProtection="0"/>
    <xf numFmtId="0" fontId="27" fillId="7" borderId="4" applyNumberFormat="0" applyAlignment="0" applyProtection="0"/>
    <xf numFmtId="0" fontId="28" fillId="0" borderId="6" applyNumberFormat="0" applyFill="0" applyAlignment="0" applyProtection="0"/>
    <xf numFmtId="0" fontId="29" fillId="8" borderId="7" applyNumberFormat="0" applyAlignment="0" applyProtection="0"/>
    <xf numFmtId="0" fontId="30" fillId="0" borderId="0" applyNumberFormat="0" applyFill="0" applyBorder="0" applyAlignment="0" applyProtection="0"/>
    <xf numFmtId="0" fontId="1" fillId="9" borderId="8" applyNumberFormat="0" applyFont="0" applyAlignment="0" applyProtection="0"/>
    <xf numFmtId="0" fontId="31" fillId="0" borderId="0" applyNumberFormat="0" applyFill="0" applyBorder="0" applyAlignment="0" applyProtection="0"/>
    <xf numFmtId="0" fontId="2" fillId="0" borderId="9" applyNumberFormat="0" applyFill="0" applyAlignment="0" applyProtection="0"/>
    <xf numFmtId="0" fontId="32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32" fillId="13" borderId="0" applyNumberFormat="0" applyBorder="0" applyAlignment="0" applyProtection="0"/>
    <xf numFmtId="0" fontId="32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32" fillId="17" borderId="0" applyNumberFormat="0" applyBorder="0" applyAlignment="0" applyProtection="0"/>
    <xf numFmtId="0" fontId="32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32" fillId="21" borderId="0" applyNumberFormat="0" applyBorder="0" applyAlignment="0" applyProtection="0"/>
    <xf numFmtId="0" fontId="32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32" fillId="25" borderId="0" applyNumberFormat="0" applyBorder="0" applyAlignment="0" applyProtection="0"/>
    <xf numFmtId="0" fontId="32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32" fillId="29" borderId="0" applyNumberFormat="0" applyBorder="0" applyAlignment="0" applyProtection="0"/>
    <xf numFmtId="0" fontId="32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32" fillId="33" borderId="0" applyNumberFormat="0" applyBorder="0" applyAlignment="0" applyProtection="0"/>
  </cellStyleXfs>
  <cellXfs count="87">
    <xf numFmtId="0" fontId="0" fillId="0" borderId="0" xfId="0"/>
    <xf numFmtId="14" fontId="0" fillId="0" borderId="0" xfId="0" applyNumberFormat="1"/>
    <xf numFmtId="44" fontId="0" fillId="0" borderId="0" xfId="1" applyFont="1"/>
    <xf numFmtId="0" fontId="2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0" fillId="0" borderId="0" xfId="0" applyNumberFormat="1"/>
    <xf numFmtId="10" fontId="0" fillId="0" borderId="0" xfId="0" applyNumberFormat="1"/>
    <xf numFmtId="2" fontId="0" fillId="0" borderId="0" xfId="0" applyNumberFormat="1"/>
    <xf numFmtId="0" fontId="0" fillId="0" borderId="0" xfId="0" pivotButton="1"/>
    <xf numFmtId="14" fontId="2" fillId="0" borderId="0" xfId="0" applyNumberFormat="1" applyFont="1" applyAlignment="1">
      <alignment horizontal="center"/>
    </xf>
    <xf numFmtId="44" fontId="0" fillId="0" borderId="0" xfId="0" applyNumberFormat="1"/>
    <xf numFmtId="0" fontId="0" fillId="0" borderId="0" xfId="0"/>
    <xf numFmtId="44" fontId="0" fillId="0" borderId="0" xfId="1" applyNumberFormat="1" applyFont="1"/>
    <xf numFmtId="4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2" fontId="0" fillId="0" borderId="0" xfId="1" applyNumberFormat="1" applyFont="1"/>
    <xf numFmtId="0" fontId="0" fillId="0" borderId="0" xfId="0" applyBorder="1" applyAlignment="1"/>
    <xf numFmtId="44" fontId="3" fillId="0" borderId="0" xfId="1" applyFont="1" applyBorder="1" applyAlignment="1"/>
    <xf numFmtId="14" fontId="0" fillId="0" borderId="0" xfId="0" applyNumberFormat="1" applyBorder="1" applyAlignment="1"/>
    <xf numFmtId="14" fontId="0" fillId="0" borderId="0" xfId="0" applyNumberFormat="1" applyFont="1" applyBorder="1" applyAlignment="1"/>
    <xf numFmtId="44" fontId="0" fillId="0" borderId="0" xfId="1" applyFont="1" applyBorder="1" applyAlignment="1"/>
    <xf numFmtId="14" fontId="2" fillId="2" borderId="0" xfId="0" applyNumberFormat="1" applyFont="1" applyFill="1" applyBorder="1" applyAlignment="1"/>
    <xf numFmtId="0" fontId="2" fillId="0" borderId="0" xfId="1" applyNumberFormat="1" applyFont="1" applyFill="1" applyBorder="1" applyAlignment="1"/>
    <xf numFmtId="44" fontId="4" fillId="0" borderId="0" xfId="1" applyFont="1" applyBorder="1" applyAlignment="1"/>
    <xf numFmtId="44" fontId="2" fillId="0" borderId="0" xfId="1" applyFont="1" applyBorder="1" applyAlignment="1"/>
    <xf numFmtId="44" fontId="2" fillId="0" borderId="0" xfId="1" applyNumberFormat="1" applyFont="1" applyBorder="1" applyAlignment="1"/>
    <xf numFmtId="44" fontId="7" fillId="0" borderId="0" xfId="1" applyFont="1" applyBorder="1" applyAlignment="1"/>
    <xf numFmtId="14" fontId="7" fillId="0" borderId="0" xfId="0" applyNumberFormat="1" applyFont="1" applyBorder="1" applyAlignment="1"/>
    <xf numFmtId="44" fontId="8" fillId="0" borderId="0" xfId="1" applyNumberFormat="1" applyFont="1" applyBorder="1" applyAlignment="1"/>
    <xf numFmtId="44" fontId="8" fillId="0" borderId="0" xfId="1" applyNumberFormat="1" applyFont="1" applyFill="1" applyBorder="1" applyAlignment="1"/>
    <xf numFmtId="44" fontId="2" fillId="0" borderId="0" xfId="1" applyNumberFormat="1" applyFont="1" applyFill="1" applyBorder="1" applyAlignment="1"/>
    <xf numFmtId="2" fontId="0" fillId="0" borderId="0" xfId="0" applyNumberFormat="1" applyBorder="1" applyAlignment="1"/>
    <xf numFmtId="44" fontId="9" fillId="0" borderId="0" xfId="1" applyFont="1" applyAlignment="1"/>
    <xf numFmtId="0" fontId="0" fillId="0" borderId="0" xfId="0" applyAlignment="1"/>
    <xf numFmtId="14" fontId="0" fillId="0" borderId="0" xfId="0" applyNumberFormat="1" applyAlignment="1"/>
    <xf numFmtId="14" fontId="9" fillId="0" borderId="0" xfId="0" applyNumberFormat="1" applyFont="1" applyAlignment="1"/>
    <xf numFmtId="44" fontId="10" fillId="0" borderId="0" xfId="1" applyNumberFormat="1" applyFont="1" applyAlignment="1"/>
    <xf numFmtId="44" fontId="9" fillId="0" borderId="0" xfId="1" applyFont="1" applyBorder="1" applyAlignment="1"/>
    <xf numFmtId="14" fontId="9" fillId="0" borderId="0" xfId="0" applyNumberFormat="1" applyFont="1" applyBorder="1" applyAlignment="1"/>
    <xf numFmtId="44" fontId="10" fillId="0" borderId="0" xfId="1" applyNumberFormat="1" applyFont="1" applyBorder="1" applyAlignment="1"/>
    <xf numFmtId="0" fontId="2" fillId="0" borderId="0" xfId="1" applyNumberFormat="1" applyFont="1" applyBorder="1" applyAlignment="1"/>
    <xf numFmtId="44" fontId="0" fillId="0" borderId="0" xfId="1" applyFont="1" applyAlignment="1"/>
    <xf numFmtId="14" fontId="0" fillId="0" borderId="0" xfId="0" applyNumberFormat="1" applyFont="1" applyAlignment="1"/>
    <xf numFmtId="14" fontId="2" fillId="2" borderId="0" xfId="0" applyNumberFormat="1" applyFont="1" applyFill="1" applyAlignment="1"/>
    <xf numFmtId="0" fontId="2" fillId="0" borderId="0" xfId="1" applyNumberFormat="1" applyFont="1" applyAlignment="1"/>
    <xf numFmtId="44" fontId="2" fillId="0" borderId="0" xfId="1" applyNumberFormat="1" applyFont="1" applyAlignment="1"/>
    <xf numFmtId="14" fontId="11" fillId="0" borderId="0" xfId="0" applyNumberFormat="1" applyFont="1" applyAlignment="1"/>
    <xf numFmtId="44" fontId="13" fillId="0" borderId="0" xfId="1" applyFont="1" applyBorder="1" applyAlignment="1"/>
    <xf numFmtId="14" fontId="13" fillId="0" borderId="0" xfId="0" applyNumberFormat="1" applyFont="1" applyBorder="1" applyAlignment="1"/>
    <xf numFmtId="0" fontId="12" fillId="0" borderId="0" xfId="1" applyNumberFormat="1" applyFont="1" applyBorder="1" applyAlignment="1"/>
    <xf numFmtId="44" fontId="12" fillId="0" borderId="0" xfId="1" applyNumberFormat="1" applyFont="1" applyBorder="1" applyAlignment="1"/>
    <xf numFmtId="44" fontId="14" fillId="0" borderId="0" xfId="1" applyFont="1" applyBorder="1" applyAlignment="1"/>
    <xf numFmtId="14" fontId="14" fillId="0" borderId="0" xfId="0" applyNumberFormat="1" applyFont="1" applyBorder="1" applyAlignment="1"/>
    <xf numFmtId="44" fontId="15" fillId="0" borderId="0" xfId="1" applyNumberFormat="1" applyFont="1" applyBorder="1" applyAlignment="1"/>
    <xf numFmtId="0" fontId="15" fillId="0" borderId="0" xfId="1" applyNumberFormat="1" applyFont="1" applyBorder="1" applyAlignment="1"/>
    <xf numFmtId="44" fontId="16" fillId="0" borderId="0" xfId="1" applyFont="1" applyBorder="1" applyAlignment="1"/>
    <xf numFmtId="14" fontId="16" fillId="0" borderId="0" xfId="0" applyNumberFormat="1" applyFont="1" applyBorder="1" applyAlignment="1"/>
    <xf numFmtId="44" fontId="17" fillId="0" borderId="0" xfId="1" applyNumberFormat="1" applyFont="1" applyBorder="1" applyAlignment="1"/>
    <xf numFmtId="44" fontId="16" fillId="0" borderId="0" xfId="1" applyFont="1" applyAlignment="1"/>
    <xf numFmtId="14" fontId="16" fillId="0" borderId="0" xfId="0" applyNumberFormat="1" applyFont="1" applyAlignment="1"/>
    <xf numFmtId="0" fontId="17" fillId="0" borderId="0" xfId="1" applyNumberFormat="1" applyFont="1" applyAlignment="1"/>
    <xf numFmtId="44" fontId="17" fillId="0" borderId="0" xfId="1" applyNumberFormat="1" applyFont="1" applyAlignment="1"/>
    <xf numFmtId="0" fontId="17" fillId="0" borderId="0" xfId="1" applyNumberFormat="1" applyFont="1" applyBorder="1" applyAlignment="1"/>
    <xf numFmtId="0" fontId="34" fillId="0" borderId="0" xfId="1" applyNumberFormat="1" applyFont="1" applyBorder="1" applyAlignment="1"/>
    <xf numFmtId="44" fontId="33" fillId="0" borderId="0" xfId="1" applyFont="1" applyBorder="1" applyAlignment="1"/>
    <xf numFmtId="14" fontId="33" fillId="0" borderId="0" xfId="0" applyNumberFormat="1" applyFont="1" applyBorder="1" applyAlignment="1"/>
    <xf numFmtId="44" fontId="34" fillId="0" borderId="0" xfId="1" applyNumberFormat="1" applyFont="1" applyBorder="1" applyAlignment="1"/>
    <xf numFmtId="44" fontId="35" fillId="0" borderId="0" xfId="1" applyFont="1" applyBorder="1" applyAlignment="1"/>
    <xf numFmtId="14" fontId="35" fillId="0" borderId="0" xfId="0" applyNumberFormat="1" applyFont="1" applyBorder="1" applyAlignment="1"/>
    <xf numFmtId="44" fontId="36" fillId="0" borderId="0" xfId="1" applyNumberFormat="1" applyFont="1" applyBorder="1" applyAlignment="1"/>
    <xf numFmtId="44" fontId="38" fillId="0" borderId="0" xfId="1" applyNumberFormat="1" applyFont="1" applyBorder="1" applyAlignment="1"/>
    <xf numFmtId="44" fontId="37" fillId="0" borderId="0" xfId="1" applyFont="1" applyBorder="1" applyAlignment="1"/>
    <xf numFmtId="14" fontId="37" fillId="0" borderId="0" xfId="0" applyNumberFormat="1" applyFont="1" applyBorder="1" applyAlignment="1"/>
    <xf numFmtId="0" fontId="38" fillId="0" borderId="0" xfId="1" applyNumberFormat="1" applyFont="1" applyBorder="1" applyAlignment="1"/>
    <xf numFmtId="0" fontId="37" fillId="0" borderId="0" xfId="0" applyNumberFormat="1" applyFont="1" applyBorder="1" applyAlignment="1"/>
    <xf numFmtId="44" fontId="39" fillId="0" borderId="0" xfId="1" applyFont="1" applyBorder="1" applyAlignment="1"/>
    <xf numFmtId="14" fontId="39" fillId="0" borderId="0" xfId="0" applyNumberFormat="1" applyFont="1" applyBorder="1" applyAlignment="1"/>
    <xf numFmtId="44" fontId="40" fillId="0" borderId="0" xfId="1" applyNumberFormat="1" applyFont="1" applyBorder="1" applyAlignment="1"/>
    <xf numFmtId="0" fontId="40" fillId="0" borderId="0" xfId="1" applyNumberFormat="1" applyFont="1" applyBorder="1" applyAlignment="1"/>
    <xf numFmtId="44" fontId="41" fillId="0" borderId="0" xfId="1" applyFont="1" applyBorder="1" applyAlignment="1"/>
    <xf numFmtId="14" fontId="41" fillId="0" borderId="0" xfId="0" applyNumberFormat="1" applyFont="1" applyBorder="1" applyAlignment="1"/>
    <xf numFmtId="44" fontId="42" fillId="0" borderId="0" xfId="1" applyNumberFormat="1" applyFont="1" applyBorder="1" applyAlignment="1"/>
    <xf numFmtId="0" fontId="42" fillId="0" borderId="0" xfId="1" applyNumberFormat="1" applyFont="1" applyBorder="1" applyAlignment="1"/>
    <xf numFmtId="0" fontId="0" fillId="0" borderId="0" xfId="0" applyNumberFormat="1" applyAlignment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30">
    <dxf>
      <alignment horizontal="center" readingOrder="0"/>
    </dxf>
    <dxf>
      <numFmt numFmtId="164" formatCode="#,##0.00\ &quot;€&quot;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2" formatCode="0.0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b/>
      </font>
      <fill>
        <patternFill patternType="solid">
          <fgColor indexed="64"/>
          <bgColor theme="7" tint="0.39997558519241921"/>
        </patternFill>
      </fill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alignment horizontal="center" readingOrder="0"/>
    </dxf>
    <dxf>
      <fill>
        <patternFill>
          <bgColor theme="6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ean-Eric Pelouas" refreshedDate="42905.465268171298" createdVersion="3" refreshedVersion="6" minRefreshableVersion="3" recordCount="277">
  <cacheSource type="worksheet">
    <worksheetSource name="Tableau4[#Tout]"/>
  </cacheSource>
  <cacheFields count="18">
    <cacheField name="Client" numFmtId="0">
      <sharedItems containsBlank="1" count="52">
        <s v="a"/>
        <s v="b"/>
        <s v="c"/>
        <s v="m ET Mme foyer" u="1"/>
        <m u="1"/>
        <s v="SCI LA VILLE PERTHE" u="1"/>
        <s v="GOSSET BERTRAND" u="1"/>
        <s v="schacher" u="1"/>
        <s v="euro magic" u="1"/>
        <s v="Chiche" u="1"/>
        <s v="Chouquet" u="1"/>
        <s v="Abri confort" u="1"/>
        <s v="M. &amp;Mme JOURDAN" u="1"/>
        <s v="Mairie de esquay" u="1"/>
        <s v="SCI Marianik" u="1"/>
        <s v="M. &amp; Mme ravida" u="1"/>
        <s v="M. &amp; Mme garnier" u="1"/>
        <s v="INOVA" u="1"/>
        <s v="M. GAULT Alexandre" u="1"/>
        <s v="Patrice André Archi" u="1"/>
        <s v="LG Habitat" u="1"/>
        <s v="SAJAC" u="1"/>
        <s v="Foyer père robert" u="1"/>
        <s v="lenoir archi" u="1"/>
        <s v="BLC" u="1"/>
        <s v="Demaine" u="1"/>
        <s v="M. et Mme SBROLLINI" u="1"/>
        <s v="Maison d'intérieure" u="1"/>
        <s v="mulois" u="1"/>
        <s v="asso epicerie solidaire" u="1"/>
        <s v="demaret" u="1"/>
        <s v="Aude Teddy" u="1"/>
        <s v="Bellin" u="1"/>
        <s v="Nourry" u="1"/>
        <s v="Jean Marc BRUNEL Architecte" u="1"/>
        <s v="Chesnel Batiment SA" u="1"/>
        <s v="jodocuis" u="1"/>
        <s v="ann archi" u="1"/>
        <s v="masson" u="1"/>
        <s v="berthe" u="1"/>
        <s v="Diagform M. Tayeb" u="1"/>
        <s v="printanes" u="1"/>
        <s v="mairie de maizet" u="1"/>
        <s v="inter com creully" u="1"/>
        <s v="Mme Labrousse &amp; M Buchart" u="1"/>
        <s v="M. lambert la table du terroir" u="1"/>
        <s v="Machou (sbrollini)" u="1"/>
        <s v="hotel du Luxembourg" u="1"/>
        <s v="SARL Boitisseur Hoze Concept" u="1"/>
        <s v="CopyCaen" u="1"/>
        <s v="Pean" u="1"/>
        <s v="EDC Manche" u="1"/>
      </sharedItems>
    </cacheField>
    <cacheField name="Quoi" numFmtId="0">
      <sharedItems containsNonDate="0" containsString="0" containsBlank="1"/>
    </cacheField>
    <cacheField name="Quoi 2" numFmtId="44">
      <sharedItems containsNonDate="0" containsString="0" containsBlank="1"/>
    </cacheField>
    <cacheField name="chantier" numFmtId="0">
      <sharedItems containsNonDate="0" containsString="0" containsBlank="1"/>
    </cacheField>
    <cacheField name="Date travail fait" numFmtId="14">
      <sharedItems containsSemiMixedTypes="0" containsNonDate="0" containsDate="1" containsString="0" minDate="2015-02-03T00:00:00" maxDate="2017-06-20T00:00:00"/>
    </cacheField>
    <cacheField name="Nota :" numFmtId="0">
      <sharedItems containsNonDate="0" containsString="0" containsBlank="1"/>
    </cacheField>
    <cacheField name="HT estimé" numFmtId="44">
      <sharedItems containsSemiMixedTypes="0" containsString="0" containsNumber="1" minValue="1.9901806569549985" maxValue="996.50453962899326"/>
    </cacheField>
    <cacheField name="Date Facture faite" numFmtId="14">
      <sharedItems containsNonDate="0" containsDate="1" containsString="0" containsBlank="1" minDate="2015-03-01T00:00:00" maxDate="2017-06-15T00:00:00" count="95">
        <d v="2015-03-01T00:00:00"/>
        <d v="2015-03-02T00:00:00"/>
        <d v="2015-04-06T00:00:00"/>
        <d v="2015-03-12T00:00:00"/>
        <d v="2015-04-05T00:00:00"/>
        <d v="2015-05-04T00:00:00"/>
        <d v="2015-04-16T00:00:00"/>
        <d v="2015-04-18T00:00:00"/>
        <d v="2015-04-21T00:00:00"/>
        <d v="2015-06-02T00:00:00"/>
        <d v="2015-05-21T00:00:00"/>
        <d v="2015-05-27T00:00:00"/>
        <d v="2015-07-02T00:00:00"/>
        <d v="2015-06-24T00:00:00"/>
        <d v="2015-08-01T00:00:00"/>
        <d v="2015-07-07T00:00:00"/>
        <d v="2015-07-08T00:00:00"/>
        <d v="2015-07-15T00:00:00"/>
        <d v="2015-09-01T00:00:00"/>
        <d v="2015-10-01T00:00:00"/>
        <d v="2015-09-29T00:00:00"/>
        <d v="2015-11-01T00:00:00"/>
        <d v="2015-10-02T00:00:00"/>
        <d v="2015-10-13T00:00:00"/>
        <d v="2015-10-26T00:00:00"/>
        <d v="2015-12-01T00:00:00"/>
        <d v="2015-10-19T00:00:00"/>
        <d v="2015-10-29T00:00:00"/>
        <d v="2015-11-09T00:00:00"/>
        <d v="2015-11-04T00:00:00"/>
        <d v="2015-11-23T00:00:00"/>
        <d v="2015-11-30T00:00:00"/>
        <d v="2015-12-31T00:00:00"/>
        <d v="2015-12-10T00:00:00"/>
        <d v="2015-12-21T00:00:00"/>
        <d v="2016-02-03T00:00:00"/>
        <d v="2015-12-28T00:00:00"/>
        <d v="2016-01-14T00:00:00"/>
        <d v="2016-01-21T00:00:00"/>
        <d v="2016-01-25T00:00:00"/>
        <d v="2016-01-31T00:00:00"/>
        <d v="2016-02-27T00:00:00"/>
        <d v="2016-02-18T00:00:00"/>
        <d v="2016-03-08T00:00:00"/>
        <d v="2016-03-31T00:00:00"/>
        <d v="2016-03-17T00:00:00"/>
        <d v="2016-04-30T00:00:00"/>
        <d v="2016-04-08T00:00:00"/>
        <d v="2016-04-14T00:00:00"/>
        <d v="2016-05-02T00:00:00"/>
        <d v="2016-05-31T00:00:00"/>
        <d v="2016-05-18T00:00:00"/>
        <d v="2016-05-19T00:00:00"/>
        <d v="2016-06-03T00:00:00"/>
        <d v="2016-06-30T00:00:00"/>
        <d v="2016-06-15T00:00:00"/>
        <d v="2016-06-29T00:00:00"/>
        <d v="2016-07-31T00:00:00"/>
        <d v="2016-07-12T00:00:00"/>
        <d v="2016-08-01T00:00:00"/>
        <d v="2016-09-26T00:00:00"/>
        <d v="2016-08-05T00:00:00"/>
        <d v="2016-08-11T00:00:00"/>
        <d v="2016-08-09T00:00:00"/>
        <d v="2016-09-30T00:00:00"/>
        <d v="2016-09-27T00:00:00"/>
        <d v="2016-09-06T00:00:00"/>
        <d v="2016-09-09T00:00:00"/>
        <d v="2016-10-31T00:00:00"/>
        <d v="2016-10-08T00:00:00"/>
        <d v="2016-10-21T00:00:00"/>
        <d v="2016-11-30T00:00:00"/>
        <d v="2016-11-28T00:00:00"/>
        <d v="2016-12-15T00:00:00"/>
        <d v="2016-12-31T00:00:00"/>
        <d v="2017-01-27T00:00:00"/>
        <d v="2017-01-31T00:00:00"/>
        <d v="2017-01-20T00:00:00"/>
        <d v="2017-01-23T00:00:00"/>
        <d v="2017-02-27T00:00:00"/>
        <d v="2017-02-03T00:00:00"/>
        <d v="2017-03-23T00:00:00"/>
        <d v="2017-03-03T00:00:00"/>
        <d v="2017-03-31T00:00:00"/>
        <d v="2017-03-17T00:00:00"/>
        <d v="2017-04-27T00:00:00"/>
        <d v="2017-04-11T00:00:00"/>
        <d v="2017-04-19T00:00:00"/>
        <d v="2017-04-30T00:00:00"/>
        <d v="2017-05-03T00:00:00"/>
        <d v="2017-05-31T00:00:00"/>
        <d v="2017-05-18T00:00:00"/>
        <d v="2017-06-14T00:00:00"/>
        <m/>
        <d v="2017-06-06T00:00:00"/>
      </sharedItems>
      <fieldGroup par="17" base="7">
        <rangePr groupBy="months" startDate="2015-03-01T00:00:00" endDate="2017-06-1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6/2017"/>
        </groupItems>
      </fieldGroup>
    </cacheField>
    <cacheField name="N° Facture" numFmtId="0">
      <sharedItems containsNonDate="0" containsString="0" containsBlank="1"/>
    </cacheField>
    <cacheField name="HT facturé" numFmtId="44">
      <sharedItems containsSemiMixedTypes="0" containsString="0" containsNumber="1" minValue="1.9901806569549985" maxValue="996.50453962899326"/>
    </cacheField>
    <cacheField name="TVA" numFmtId="44">
      <sharedItems containsSemiMixedTypes="0" containsString="0" containsNumber="1" minValue="-542.79484941524333" maxValue="275.00070023465224"/>
    </cacheField>
    <cacheField name="TTC" numFmtId="44">
      <sharedItems containsSemiMixedTypes="0" containsString="0" containsNumber="1" minValue="2.3882167883459982" maxValue="1195.805447554792"/>
    </cacheField>
    <cacheField name="Année" numFmtId="0">
      <sharedItems containsMixedTypes="1" containsNumber="1" containsInteger="1" minValue="1900" maxValue="2017" count="5">
        <n v="2015"/>
        <n v="2016"/>
        <n v="2017"/>
        <s v=""/>
        <n v="1900" u="1"/>
      </sharedItems>
    </cacheField>
    <cacheField name="Mois" numFmtId="0">
      <sharedItems containsSemiMixedTypes="0" containsString="0" containsNumber="1" containsInteger="1" minValue="1" maxValue="12" count="12">
        <n v="8"/>
        <n v="9"/>
        <n v="10"/>
        <n v="11"/>
        <n v="12"/>
        <n v="1"/>
        <n v="2"/>
        <n v="3"/>
        <n v="4"/>
        <n v="5"/>
        <n v="7"/>
        <n v="6"/>
      </sharedItems>
    </cacheField>
    <cacheField name="Champ1" numFmtId="0" formula="#NAME?/1.2" databaseField="0"/>
    <cacheField name="Champ2" numFmtId="0" formula="#NAME?/1.2" databaseField="0"/>
    <cacheField name="Champ3" numFmtId="0" formula="'Date Facture faite'+1" databaseField="0"/>
    <cacheField name="Années" numFmtId="0" databaseField="0">
      <fieldGroup base="7">
        <rangePr groupBy="years" startDate="2015-03-01T00:00:00" endDate="2017-06-15T00:00:00"/>
        <groupItems count="5">
          <s v="&lt;01/03/2015"/>
          <s v="2015"/>
          <s v="2016"/>
          <s v="2017"/>
          <s v="&gt;15/06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7">
  <r>
    <x v="0"/>
    <m/>
    <m/>
    <m/>
    <d v="2015-02-03T00:00:00"/>
    <m/>
    <n v="426.8271890798693"/>
    <x v="0"/>
    <m/>
    <n v="426.8271890798693"/>
    <n v="85.365437815973792"/>
    <n v="512.19262689584309"/>
    <x v="0"/>
    <x v="0"/>
  </r>
  <r>
    <x v="1"/>
    <m/>
    <m/>
    <m/>
    <d v="2015-02-18T00:00:00"/>
    <m/>
    <n v="454.81826921799319"/>
    <x v="0"/>
    <m/>
    <n v="454.81826921799319"/>
    <n v="90.963653843598593"/>
    <n v="545.78192306159178"/>
    <x v="0"/>
    <x v="0"/>
  </r>
  <r>
    <x v="2"/>
    <m/>
    <m/>
    <m/>
    <d v="2015-02-22T00:00:00"/>
    <m/>
    <n v="113.53595949685446"/>
    <x v="1"/>
    <m/>
    <n v="113.53595949685446"/>
    <n v="22.707191899370898"/>
    <n v="136.24315139622536"/>
    <x v="0"/>
    <x v="0"/>
  </r>
  <r>
    <x v="0"/>
    <m/>
    <m/>
    <m/>
    <d v="2015-02-26T00:00:00"/>
    <m/>
    <n v="255.45953039666003"/>
    <x v="0"/>
    <m/>
    <n v="255.45953039666003"/>
    <n v="51.091906079332006"/>
    <n v="306.55143647599203"/>
    <x v="0"/>
    <x v="0"/>
  </r>
  <r>
    <x v="1"/>
    <m/>
    <m/>
    <m/>
    <d v="2015-03-05T00:00:00"/>
    <m/>
    <n v="200.26832812864569"/>
    <x v="2"/>
    <m/>
    <n v="200.26832812864569"/>
    <n v="40.053665625729138"/>
    <n v="240.32199375437483"/>
    <x v="0"/>
    <x v="1"/>
  </r>
  <r>
    <x v="2"/>
    <m/>
    <m/>
    <m/>
    <d v="2015-03-10T00:00:00"/>
    <m/>
    <n v="46.559139688438719"/>
    <x v="2"/>
    <m/>
    <n v="46.559139688438719"/>
    <n v="9.3118279376877453"/>
    <n v="55.870967626126465"/>
    <x v="0"/>
    <x v="1"/>
  </r>
  <r>
    <x v="0"/>
    <m/>
    <m/>
    <m/>
    <d v="2015-03-16T00:00:00"/>
    <m/>
    <n v="734.79112736821264"/>
    <x v="3"/>
    <m/>
    <n v="734.79112736821264"/>
    <n v="146.95822547364253"/>
    <n v="881.74935284185517"/>
    <x v="0"/>
    <x v="0"/>
  </r>
  <r>
    <x v="1"/>
    <m/>
    <m/>
    <m/>
    <d v="2015-03-23T00:00:00"/>
    <m/>
    <n v="929.22594102694575"/>
    <x v="4"/>
    <m/>
    <n v="929.22594102694575"/>
    <n v="185.84518820538915"/>
    <n v="1115.0711292323349"/>
    <x v="0"/>
    <x v="1"/>
  </r>
  <r>
    <x v="2"/>
    <m/>
    <m/>
    <m/>
    <d v="2015-03-24T00:00:00"/>
    <m/>
    <n v="838.32926122771789"/>
    <x v="4"/>
    <m/>
    <n v="838.32926122771789"/>
    <n v="167.66585224554353"/>
    <n v="1005.9951134732614"/>
    <x v="0"/>
    <x v="1"/>
  </r>
  <r>
    <x v="0"/>
    <m/>
    <m/>
    <m/>
    <d v="2015-03-24T00:00:00"/>
    <m/>
    <n v="130.47138104072741"/>
    <x v="4"/>
    <m/>
    <n v="130.47138104072741"/>
    <n v="26.094276208145487"/>
    <n v="156.5656572488729"/>
    <x v="0"/>
    <x v="1"/>
  </r>
  <r>
    <x v="1"/>
    <m/>
    <m/>
    <m/>
    <d v="2015-03-25T00:00:00"/>
    <m/>
    <n v="286.13421750647558"/>
    <x v="4"/>
    <m/>
    <n v="286.13421750647558"/>
    <n v="57.226843501295093"/>
    <n v="343.36106100777067"/>
    <x v="0"/>
    <x v="1"/>
  </r>
  <r>
    <x v="2"/>
    <m/>
    <m/>
    <m/>
    <d v="2015-04-01T00:00:00"/>
    <m/>
    <n v="565.63228969936711"/>
    <x v="5"/>
    <m/>
    <n v="565.63228969936711"/>
    <n v="113.12645793987338"/>
    <n v="678.75874763924048"/>
    <x v="0"/>
    <x v="2"/>
  </r>
  <r>
    <x v="0"/>
    <m/>
    <m/>
    <m/>
    <d v="2015-04-01T00:00:00"/>
    <m/>
    <n v="491.4993417000926"/>
    <x v="5"/>
    <m/>
    <n v="491.4993417000926"/>
    <n v="98.29986834001852"/>
    <n v="589.79921004011112"/>
    <x v="0"/>
    <x v="2"/>
  </r>
  <r>
    <x v="1"/>
    <m/>
    <m/>
    <m/>
    <d v="2015-04-02T00:00:00"/>
    <m/>
    <n v="357.63260575019694"/>
    <x v="5"/>
    <m/>
    <n v="357.63260575019694"/>
    <n v="71.5265211500394"/>
    <n v="429.15912690023634"/>
    <x v="0"/>
    <x v="2"/>
  </r>
  <r>
    <x v="2"/>
    <m/>
    <m/>
    <m/>
    <d v="2015-04-08T00:00:00"/>
    <m/>
    <n v="375.34752389451575"/>
    <x v="5"/>
    <m/>
    <n v="375.34752389451575"/>
    <n v="75.069504778903138"/>
    <n v="450.41702867341888"/>
    <x v="0"/>
    <x v="2"/>
  </r>
  <r>
    <x v="0"/>
    <m/>
    <m/>
    <m/>
    <d v="2015-04-16T00:00:00"/>
    <m/>
    <n v="138.81018945537781"/>
    <x v="6"/>
    <m/>
    <n v="138.81018945537781"/>
    <n v="27.762037891075551"/>
    <n v="166.57222734645336"/>
    <x v="0"/>
    <x v="1"/>
  </r>
  <r>
    <x v="1"/>
    <m/>
    <m/>
    <m/>
    <d v="2015-04-18T00:00:00"/>
    <m/>
    <n v="683.0927671943457"/>
    <x v="7"/>
    <m/>
    <n v="683.0927671943457"/>
    <n v="136.61855343886907"/>
    <n v="819.71132063321477"/>
    <x v="0"/>
    <x v="1"/>
  </r>
  <r>
    <x v="2"/>
    <m/>
    <m/>
    <m/>
    <d v="2015-04-20T00:00:00"/>
    <m/>
    <n v="31.173737323830331"/>
    <x v="8"/>
    <m/>
    <n v="31.173737323830331"/>
    <n v="6.2347474647660661"/>
    <n v="37.408484788596397"/>
    <x v="0"/>
    <x v="1"/>
  </r>
  <r>
    <x v="0"/>
    <m/>
    <m/>
    <m/>
    <d v="2015-05-04T00:00:00"/>
    <m/>
    <n v="907.79158665001205"/>
    <x v="9"/>
    <m/>
    <n v="907.79158665001205"/>
    <n v="181.55831733000241"/>
    <n v="1089.3499039800145"/>
    <x v="0"/>
    <x v="3"/>
  </r>
  <r>
    <x v="1"/>
    <m/>
    <m/>
    <m/>
    <d v="2015-05-06T00:00:00"/>
    <m/>
    <n v="225.52895798630334"/>
    <x v="9"/>
    <m/>
    <n v="225.52895798630334"/>
    <n v="45.105791597260634"/>
    <n v="270.63474958356397"/>
    <x v="0"/>
    <x v="3"/>
  </r>
  <r>
    <x v="2"/>
    <m/>
    <m/>
    <m/>
    <d v="2015-05-12T00:00:00"/>
    <m/>
    <n v="205.41717099101319"/>
    <x v="9"/>
    <m/>
    <n v="205.41717099101319"/>
    <n v="41.083434198202639"/>
    <n v="246.50060518921583"/>
    <x v="0"/>
    <x v="3"/>
  </r>
  <r>
    <x v="0"/>
    <m/>
    <m/>
    <m/>
    <d v="2015-05-20T00:00:00"/>
    <m/>
    <n v="970.52030714818113"/>
    <x v="10"/>
    <m/>
    <n v="970.52030714818113"/>
    <n v="194.10406142963609"/>
    <n v="1164.6243685778172"/>
    <x v="0"/>
    <x v="2"/>
  </r>
  <r>
    <x v="1"/>
    <m/>
    <m/>
    <m/>
    <d v="2015-05-27T00:00:00"/>
    <m/>
    <n v="7.7257193256187184"/>
    <x v="11"/>
    <m/>
    <n v="7.7257193256187184"/>
    <n v="1.5451438651237437"/>
    <n v="9.2708631907424621"/>
    <x v="0"/>
    <x v="2"/>
  </r>
  <r>
    <x v="2"/>
    <m/>
    <m/>
    <m/>
    <d v="2015-06-02T00:00:00"/>
    <m/>
    <n v="309.3826560987618"/>
    <x v="12"/>
    <m/>
    <n v="309.3826560987618"/>
    <n v="61.876531219752337"/>
    <n v="371.25918731851414"/>
    <x v="0"/>
    <x v="4"/>
  </r>
  <r>
    <x v="0"/>
    <m/>
    <m/>
    <m/>
    <d v="2015-06-02T00:00:00"/>
    <m/>
    <n v="273.49928684326164"/>
    <x v="9"/>
    <m/>
    <n v="273.49928684326164"/>
    <n v="54.699857368652317"/>
    <n v="328.19914421191396"/>
    <x v="0"/>
    <x v="3"/>
  </r>
  <r>
    <x v="1"/>
    <m/>
    <m/>
    <m/>
    <d v="2015-06-03T00:00:00"/>
    <m/>
    <n v="317.32705050838263"/>
    <x v="12"/>
    <m/>
    <n v="317.32705050838263"/>
    <n v="63.465410101676525"/>
    <n v="380.79246061005915"/>
    <x v="0"/>
    <x v="4"/>
  </r>
  <r>
    <x v="2"/>
    <m/>
    <m/>
    <m/>
    <d v="2015-06-05T00:00:00"/>
    <m/>
    <n v="333.814742126905"/>
    <x v="12"/>
    <m/>
    <n v="333.814742126905"/>
    <n v="66.762948425381012"/>
    <n v="400.57769055228601"/>
    <x v="0"/>
    <x v="4"/>
  </r>
  <r>
    <x v="0"/>
    <m/>
    <m/>
    <m/>
    <d v="2015-06-09T00:00:00"/>
    <m/>
    <n v="191.58258278174424"/>
    <x v="12"/>
    <m/>
    <n v="191.58258278174424"/>
    <n v="38.31651655634883"/>
    <n v="229.89909933809307"/>
    <x v="0"/>
    <x v="4"/>
  </r>
  <r>
    <x v="1"/>
    <m/>
    <m/>
    <m/>
    <d v="2015-06-22T00:00:00"/>
    <m/>
    <n v="152.32590666054568"/>
    <x v="12"/>
    <m/>
    <n v="152.32590666054568"/>
    <n v="30.465181332109125"/>
    <n v="182.79108799265481"/>
    <x v="0"/>
    <x v="4"/>
  </r>
  <r>
    <x v="2"/>
    <m/>
    <m/>
    <m/>
    <d v="2015-06-24T00:00:00"/>
    <m/>
    <n v="346.07773531589925"/>
    <x v="13"/>
    <m/>
    <n v="346.07773531589925"/>
    <n v="69.215547063179827"/>
    <n v="415.29328237907907"/>
    <x v="0"/>
    <x v="3"/>
  </r>
  <r>
    <x v="0"/>
    <m/>
    <m/>
    <m/>
    <d v="2015-06-24T00:00:00"/>
    <m/>
    <n v="697.57857793564199"/>
    <x v="12"/>
    <m/>
    <n v="697.57857793564199"/>
    <n v="139.5157155871284"/>
    <n v="837.09429352277039"/>
    <x v="0"/>
    <x v="4"/>
  </r>
  <r>
    <x v="1"/>
    <m/>
    <m/>
    <m/>
    <d v="2015-06-29T00:00:00"/>
    <m/>
    <n v="290.44981751613773"/>
    <x v="12"/>
    <m/>
    <n v="290.44981751613773"/>
    <n v="58.089963503227523"/>
    <n v="348.53978101936525"/>
    <x v="0"/>
    <x v="4"/>
  </r>
  <r>
    <x v="2"/>
    <m/>
    <m/>
    <m/>
    <d v="2015-07-01T00:00:00"/>
    <m/>
    <n v="307.51900413500368"/>
    <x v="14"/>
    <m/>
    <n v="307.51900413500368"/>
    <n v="61.503800827000703"/>
    <n v="369.02280496200439"/>
    <x v="1"/>
    <x v="5"/>
  </r>
  <r>
    <x v="0"/>
    <m/>
    <m/>
    <m/>
    <d v="2015-07-07T00:00:00"/>
    <m/>
    <n v="436.22340947886386"/>
    <x v="15"/>
    <m/>
    <n v="436.22340947886386"/>
    <n v="87.244681895772771"/>
    <n v="523.46809137463663"/>
    <x v="0"/>
    <x v="4"/>
  </r>
  <r>
    <x v="1"/>
    <m/>
    <m/>
    <m/>
    <d v="2015-07-08T00:00:00"/>
    <m/>
    <n v="780.92326538775967"/>
    <x v="16"/>
    <m/>
    <n v="780.92326538775967"/>
    <n v="156.18465307755184"/>
    <n v="937.10791846531151"/>
    <x v="0"/>
    <x v="4"/>
  </r>
  <r>
    <x v="2"/>
    <m/>
    <m/>
    <m/>
    <d v="2015-07-08T00:00:00"/>
    <m/>
    <n v="660.55149456950858"/>
    <x v="14"/>
    <m/>
    <n v="660.55149456950858"/>
    <n v="132.11029891390172"/>
    <n v="792.66179348341029"/>
    <x v="1"/>
    <x v="5"/>
  </r>
  <r>
    <x v="0"/>
    <m/>
    <m/>
    <m/>
    <d v="2015-07-10T00:00:00"/>
    <m/>
    <n v="322.22717145155877"/>
    <x v="14"/>
    <m/>
    <n v="322.22717145155877"/>
    <n v="64.445434290311766"/>
    <n v="386.67260574187054"/>
    <x v="1"/>
    <x v="5"/>
  </r>
  <r>
    <x v="1"/>
    <m/>
    <m/>
    <m/>
    <d v="2015-07-15T00:00:00"/>
    <m/>
    <n v="553.43342892018325"/>
    <x v="14"/>
    <m/>
    <n v="553.43342892018325"/>
    <n v="110.68668578403663"/>
    <n v="664.12011470421987"/>
    <x v="1"/>
    <x v="5"/>
  </r>
  <r>
    <x v="2"/>
    <m/>
    <m/>
    <m/>
    <d v="2015-07-15T00:00:00"/>
    <m/>
    <n v="938.17092078014605"/>
    <x v="14"/>
    <m/>
    <n v="938.17092078014605"/>
    <n v="187.63418415602916"/>
    <n v="1125.8051049361752"/>
    <x v="1"/>
    <x v="5"/>
  </r>
  <r>
    <x v="0"/>
    <m/>
    <m/>
    <m/>
    <d v="2015-07-15T00:00:00"/>
    <m/>
    <n v="17.261144949874407"/>
    <x v="17"/>
    <m/>
    <n v="17.261144949874407"/>
    <n v="3.4522289899748806"/>
    <n v="20.713373939849287"/>
    <x v="0"/>
    <x v="4"/>
  </r>
  <r>
    <x v="1"/>
    <m/>
    <m/>
    <m/>
    <d v="2015-08-14T00:00:00"/>
    <m/>
    <n v="125.77536748593255"/>
    <x v="18"/>
    <m/>
    <n v="125.77536748593255"/>
    <n v="25.155073497186493"/>
    <n v="150.93044098311904"/>
    <x v="1"/>
    <x v="6"/>
  </r>
  <r>
    <x v="2"/>
    <m/>
    <m/>
    <m/>
    <d v="2015-08-21T00:00:00"/>
    <m/>
    <n v="77.773124022938561"/>
    <x v="18"/>
    <m/>
    <n v="77.773124022938561"/>
    <n v="15.554624804587704"/>
    <n v="93.327748827526264"/>
    <x v="1"/>
    <x v="6"/>
  </r>
  <r>
    <x v="0"/>
    <m/>
    <m/>
    <m/>
    <d v="2015-08-29T00:00:00"/>
    <m/>
    <n v="595.19355166578578"/>
    <x v="18"/>
    <m/>
    <n v="595.19355166578578"/>
    <n v="119.03871033315716"/>
    <n v="714.23226199894293"/>
    <x v="1"/>
    <x v="6"/>
  </r>
  <r>
    <x v="1"/>
    <m/>
    <m/>
    <m/>
    <d v="2015-09-04T00:00:00"/>
    <m/>
    <n v="464.76786896351263"/>
    <x v="19"/>
    <m/>
    <n v="464.76786896351263"/>
    <n v="92.953573792702457"/>
    <n v="557.72144275621508"/>
    <x v="1"/>
    <x v="7"/>
  </r>
  <r>
    <x v="2"/>
    <m/>
    <m/>
    <m/>
    <d v="2015-09-10T00:00:00"/>
    <m/>
    <n v="679.60597476179873"/>
    <x v="19"/>
    <m/>
    <n v="679.60597476179873"/>
    <n v="135.92119495235977"/>
    <n v="815.5271697141585"/>
    <x v="1"/>
    <x v="7"/>
  </r>
  <r>
    <x v="0"/>
    <m/>
    <m/>
    <m/>
    <d v="2015-09-11T00:00:00"/>
    <m/>
    <n v="38.05194334749806"/>
    <x v="19"/>
    <m/>
    <n v="38.05194334749806"/>
    <n v="7.6103886694996135"/>
    <n v="45.662332016997674"/>
    <x v="1"/>
    <x v="7"/>
  </r>
  <r>
    <x v="1"/>
    <m/>
    <m/>
    <m/>
    <d v="2015-09-16T00:00:00"/>
    <m/>
    <n v="129.65582452056833"/>
    <x v="19"/>
    <m/>
    <n v="129.65582452056833"/>
    <n v="25.931164904113672"/>
    <n v="155.586989424682"/>
    <x v="1"/>
    <x v="7"/>
  </r>
  <r>
    <x v="2"/>
    <m/>
    <m/>
    <m/>
    <d v="2015-09-17T00:00:00"/>
    <m/>
    <n v="929.93231773945388"/>
    <x v="19"/>
    <m/>
    <n v="929.93231773945388"/>
    <n v="185.98646354789082"/>
    <n v="1115.9187812873447"/>
    <x v="1"/>
    <x v="7"/>
  </r>
  <r>
    <x v="0"/>
    <m/>
    <m/>
    <m/>
    <d v="2015-09-18T00:00:00"/>
    <m/>
    <n v="564.36261723308382"/>
    <x v="19"/>
    <m/>
    <n v="564.36261723308382"/>
    <n v="112.8725234466167"/>
    <n v="677.23514067970052"/>
    <x v="1"/>
    <x v="7"/>
  </r>
  <r>
    <x v="1"/>
    <m/>
    <m/>
    <m/>
    <d v="2015-09-21T00:00:00"/>
    <m/>
    <n v="403.90050439879167"/>
    <x v="20"/>
    <m/>
    <n v="403.90050439879167"/>
    <n v="80.780100879758322"/>
    <n v="484.68060527854999"/>
    <x v="1"/>
    <x v="6"/>
  </r>
  <r>
    <x v="2"/>
    <m/>
    <m/>
    <m/>
    <d v="2015-09-22T00:00:00"/>
    <m/>
    <n v="887.33210082337644"/>
    <x v="19"/>
    <m/>
    <n v="887.33210082337644"/>
    <n v="177.46642016467524"/>
    <n v="1064.7985209880517"/>
    <x v="1"/>
    <x v="7"/>
  </r>
  <r>
    <x v="0"/>
    <m/>
    <m/>
    <m/>
    <d v="2015-09-23T00:00:00"/>
    <m/>
    <n v="936.59253962635512"/>
    <x v="19"/>
    <m/>
    <n v="936.59253962635512"/>
    <n v="187.31850792527098"/>
    <n v="1123.9110475516261"/>
    <x v="1"/>
    <x v="7"/>
  </r>
  <r>
    <x v="1"/>
    <m/>
    <m/>
    <m/>
    <d v="2015-09-24T00:00:00"/>
    <m/>
    <n v="474.63739634652046"/>
    <x v="20"/>
    <m/>
    <n v="474.63739634652046"/>
    <n v="94.927479269304115"/>
    <n v="569.56487561582458"/>
    <x v="1"/>
    <x v="6"/>
  </r>
  <r>
    <x v="2"/>
    <m/>
    <m/>
    <m/>
    <d v="2015-10-01T00:00:00"/>
    <m/>
    <n v="184.93189655537401"/>
    <x v="21"/>
    <m/>
    <n v="184.93189655537401"/>
    <n v="36.986379311074785"/>
    <n v="221.91827586644879"/>
    <x v="1"/>
    <x v="8"/>
  </r>
  <r>
    <x v="0"/>
    <m/>
    <m/>
    <m/>
    <d v="2015-10-02T00:00:00"/>
    <m/>
    <n v="565.86984971750178"/>
    <x v="22"/>
    <m/>
    <n v="565.86984971750178"/>
    <n v="113.17396994350031"/>
    <n v="679.04381966100209"/>
    <x v="1"/>
    <x v="7"/>
  </r>
  <r>
    <x v="1"/>
    <m/>
    <m/>
    <m/>
    <d v="2015-10-02T00:00:00"/>
    <m/>
    <n v="145.96361887115407"/>
    <x v="21"/>
    <m/>
    <n v="145.96361887115407"/>
    <n v="29.192723774230814"/>
    <n v="175.15634264538488"/>
    <x v="1"/>
    <x v="8"/>
  </r>
  <r>
    <x v="2"/>
    <m/>
    <m/>
    <m/>
    <d v="2015-10-13T00:00:00"/>
    <m/>
    <n v="351.283715586158"/>
    <x v="23"/>
    <m/>
    <n v="351.283715586158"/>
    <n v="70.256743117231565"/>
    <n v="421.54045870338956"/>
    <x v="1"/>
    <x v="7"/>
  </r>
  <r>
    <x v="0"/>
    <m/>
    <m/>
    <m/>
    <d v="2015-10-16T00:00:00"/>
    <m/>
    <n v="463.07996332511004"/>
    <x v="24"/>
    <m/>
    <n v="463.07996332511004"/>
    <n v="92.615992665021963"/>
    <n v="555.69595599013201"/>
    <x v="1"/>
    <x v="7"/>
  </r>
  <r>
    <x v="1"/>
    <m/>
    <m/>
    <m/>
    <d v="2015-10-16T00:00:00"/>
    <m/>
    <n v="310.34464170632168"/>
    <x v="25"/>
    <m/>
    <n v="310.34464170632168"/>
    <n v="62.068928341264325"/>
    <n v="372.41357004758601"/>
    <x v="1"/>
    <x v="9"/>
  </r>
  <r>
    <x v="2"/>
    <m/>
    <m/>
    <m/>
    <d v="2015-10-19T00:00:00"/>
    <m/>
    <n v="68.021243136762834"/>
    <x v="26"/>
    <m/>
    <n v="68.021243136762834"/>
    <n v="13.604248627352561"/>
    <n v="81.625491764115395"/>
    <x v="1"/>
    <x v="7"/>
  </r>
  <r>
    <x v="0"/>
    <m/>
    <m/>
    <m/>
    <d v="2015-10-19T00:00:00"/>
    <m/>
    <n v="464.36136571502493"/>
    <x v="24"/>
    <m/>
    <n v="464.36136571502493"/>
    <n v="92.872273143004918"/>
    <n v="557.23363885802985"/>
    <x v="1"/>
    <x v="7"/>
  </r>
  <r>
    <x v="1"/>
    <m/>
    <m/>
    <m/>
    <d v="2015-10-24T00:00:00"/>
    <m/>
    <n v="279.75664605833373"/>
    <x v="21"/>
    <m/>
    <n v="279.75664605833373"/>
    <n v="55.951329211666746"/>
    <n v="335.70797527000047"/>
    <x v="1"/>
    <x v="8"/>
  </r>
  <r>
    <x v="2"/>
    <m/>
    <m/>
    <m/>
    <d v="2015-10-29T00:00:00"/>
    <m/>
    <n v="148.25106629416996"/>
    <x v="27"/>
    <m/>
    <n v="148.25106629416996"/>
    <n v="29.650213258833986"/>
    <n v="177.90127955300395"/>
    <x v="1"/>
    <x v="7"/>
  </r>
  <r>
    <x v="0"/>
    <m/>
    <m/>
    <m/>
    <d v="2015-11-03T00:00:00"/>
    <m/>
    <n v="31.075509090691011"/>
    <x v="28"/>
    <m/>
    <n v="31.075509090691011"/>
    <n v="6.2151018181381978"/>
    <n v="37.290610908829208"/>
    <x v="1"/>
    <x v="8"/>
  </r>
  <r>
    <x v="1"/>
    <m/>
    <m/>
    <m/>
    <d v="2015-11-04T00:00:00"/>
    <m/>
    <n v="875.45530266969183"/>
    <x v="28"/>
    <m/>
    <n v="875.45530266969183"/>
    <n v="175.09106053393828"/>
    <n v="1050.5463632036301"/>
    <x v="1"/>
    <x v="8"/>
  </r>
  <r>
    <x v="2"/>
    <m/>
    <m/>
    <m/>
    <d v="2015-11-04T00:00:00"/>
    <m/>
    <n v="294.82755512649447"/>
    <x v="29"/>
    <m/>
    <n v="294.82755512649447"/>
    <n v="58.965511025298895"/>
    <n v="353.79306615179337"/>
    <x v="1"/>
    <x v="8"/>
  </r>
  <r>
    <x v="0"/>
    <m/>
    <m/>
    <m/>
    <d v="2015-11-09T00:00:00"/>
    <m/>
    <n v="342.4051082445543"/>
    <x v="30"/>
    <m/>
    <n v="342.4051082445543"/>
    <n v="68.481021648910826"/>
    <n v="410.88612989346512"/>
    <x v="1"/>
    <x v="8"/>
  </r>
  <r>
    <x v="1"/>
    <m/>
    <m/>
    <m/>
    <d v="2015-11-12T00:00:00"/>
    <m/>
    <n v="167.36224726060556"/>
    <x v="25"/>
    <m/>
    <n v="167.36224726060556"/>
    <n v="33.472449452121111"/>
    <n v="200.83469671272667"/>
    <x v="1"/>
    <x v="9"/>
  </r>
  <r>
    <x v="2"/>
    <m/>
    <m/>
    <m/>
    <d v="2015-11-17T00:00:00"/>
    <m/>
    <n v="201.31998756294934"/>
    <x v="25"/>
    <m/>
    <n v="201.31998756294934"/>
    <n v="40.263997512589867"/>
    <n v="241.5839850755392"/>
    <x v="1"/>
    <x v="9"/>
  </r>
  <r>
    <x v="0"/>
    <m/>
    <m/>
    <m/>
    <d v="2015-11-19T00:00:00"/>
    <m/>
    <n v="620.09598934380813"/>
    <x v="25"/>
    <m/>
    <n v="620.09598934380813"/>
    <n v="124.01919786876158"/>
    <n v="744.11518721256971"/>
    <x v="1"/>
    <x v="9"/>
  </r>
  <r>
    <x v="1"/>
    <m/>
    <m/>
    <m/>
    <d v="2015-11-23T00:00:00"/>
    <m/>
    <n v="700.27020637679414"/>
    <x v="30"/>
    <m/>
    <n v="700.27020637679414"/>
    <n v="140.05404127535883"/>
    <n v="840.32424765215296"/>
    <x v="1"/>
    <x v="8"/>
  </r>
  <r>
    <x v="2"/>
    <m/>
    <m/>
    <m/>
    <d v="2015-11-26T00:00:00"/>
    <m/>
    <n v="493.8680505775701"/>
    <x v="31"/>
    <m/>
    <n v="493.8680505775701"/>
    <n v="98.773610115513975"/>
    <n v="592.64166069308408"/>
    <x v="1"/>
    <x v="8"/>
  </r>
  <r>
    <x v="0"/>
    <m/>
    <m/>
    <m/>
    <d v="2015-11-28T00:00:00"/>
    <m/>
    <n v="241.52823265125213"/>
    <x v="25"/>
    <m/>
    <n v="241.52823265125213"/>
    <n v="48.305646530250414"/>
    <n v="289.83387918150254"/>
    <x v="1"/>
    <x v="9"/>
  </r>
  <r>
    <x v="1"/>
    <m/>
    <m/>
    <m/>
    <d v="2015-12-01T00:00:00"/>
    <m/>
    <n v="906.45428648728443"/>
    <x v="25"/>
    <m/>
    <n v="906.45428648728443"/>
    <n v="181.2908572974568"/>
    <n v="1087.7451437847412"/>
    <x v="1"/>
    <x v="9"/>
  </r>
  <r>
    <x v="2"/>
    <m/>
    <m/>
    <m/>
    <d v="2015-12-02T00:00:00"/>
    <m/>
    <n v="210.84985004293233"/>
    <x v="32"/>
    <m/>
    <n v="210.84985004293233"/>
    <n v="42.169970008586461"/>
    <n v="253.01982005151879"/>
    <x v="1"/>
    <x v="9"/>
  </r>
  <r>
    <x v="0"/>
    <m/>
    <m/>
    <m/>
    <d v="2015-12-02T00:00:00"/>
    <m/>
    <n v="292.90099680646074"/>
    <x v="33"/>
    <m/>
    <n v="292.90099680646074"/>
    <n v="58.580199361292159"/>
    <n v="351.4811961677529"/>
    <x v="1"/>
    <x v="9"/>
  </r>
  <r>
    <x v="1"/>
    <m/>
    <m/>
    <m/>
    <d v="2015-12-13T00:00:00"/>
    <m/>
    <n v="698.99961239553522"/>
    <x v="34"/>
    <m/>
    <n v="698.99961239553522"/>
    <n v="139.79992247910707"/>
    <n v="838.79953487464229"/>
    <x v="1"/>
    <x v="9"/>
  </r>
  <r>
    <x v="2"/>
    <m/>
    <m/>
    <m/>
    <d v="2015-12-18T00:00:00"/>
    <m/>
    <n v="766.55304485685087"/>
    <x v="34"/>
    <m/>
    <n v="766.55304485685087"/>
    <n v="153.31060897137013"/>
    <n v="919.863653828221"/>
    <x v="1"/>
    <x v="9"/>
  </r>
  <r>
    <x v="0"/>
    <m/>
    <m/>
    <m/>
    <d v="2015-12-22T00:00:00"/>
    <m/>
    <n v="902.86378357879073"/>
    <x v="35"/>
    <m/>
    <n v="902.86378357879073"/>
    <n v="180.57275671575815"/>
    <n v="1083.4365402945489"/>
    <x v="1"/>
    <x v="10"/>
  </r>
  <r>
    <x v="1"/>
    <m/>
    <m/>
    <m/>
    <d v="2015-12-28T00:00:00"/>
    <m/>
    <n v="238.88579656781928"/>
    <x v="36"/>
    <m/>
    <n v="238.88579656781928"/>
    <n v="47.777159313563857"/>
    <n v="286.66295588138314"/>
    <x v="1"/>
    <x v="9"/>
  </r>
  <r>
    <x v="2"/>
    <m/>
    <m/>
    <m/>
    <d v="2015-12-28T00:00:00"/>
    <m/>
    <n v="889.01101368844968"/>
    <x v="36"/>
    <m/>
    <n v="889.01101368844968"/>
    <n v="177.80220273768998"/>
    <n v="1066.8132164261397"/>
    <x v="1"/>
    <x v="9"/>
  </r>
  <r>
    <x v="0"/>
    <m/>
    <m/>
    <m/>
    <d v="2015-12-28T00:00:00"/>
    <m/>
    <n v="579.12506112364542"/>
    <x v="36"/>
    <m/>
    <n v="579.12506112364542"/>
    <n v="115.82501222472911"/>
    <n v="694.95007334837453"/>
    <x v="1"/>
    <x v="9"/>
  </r>
  <r>
    <x v="1"/>
    <m/>
    <m/>
    <m/>
    <d v="2015-12-28T00:00:00"/>
    <m/>
    <n v="76.810964016792667"/>
    <x v="25"/>
    <m/>
    <n v="76.810964016792667"/>
    <n v="15.362192803358525"/>
    <n v="92.173156820151192"/>
    <x v="1"/>
    <x v="9"/>
  </r>
  <r>
    <x v="2"/>
    <m/>
    <m/>
    <m/>
    <d v="2015-12-28T00:00:00"/>
    <m/>
    <n v="550.69655238871894"/>
    <x v="36"/>
    <m/>
    <n v="550.69655238871894"/>
    <n v="110.13931047774372"/>
    <n v="660.83586286646266"/>
    <x v="1"/>
    <x v="9"/>
  </r>
  <r>
    <x v="0"/>
    <m/>
    <m/>
    <m/>
    <d v="2015-12-30T00:00:00"/>
    <m/>
    <n v="457.89862626204371"/>
    <x v="32"/>
    <m/>
    <n v="457.89862626204371"/>
    <n v="91.579725252408764"/>
    <n v="549.47835151445247"/>
    <x v="1"/>
    <x v="9"/>
  </r>
  <r>
    <x v="1"/>
    <m/>
    <m/>
    <m/>
    <d v="2016-01-13T00:00:00"/>
    <m/>
    <n v="622.38978870441338"/>
    <x v="37"/>
    <m/>
    <n v="622.38978870441338"/>
    <n v="124.47795774088263"/>
    <n v="746.86774644529601"/>
    <x v="1"/>
    <x v="11"/>
  </r>
  <r>
    <x v="2"/>
    <m/>
    <m/>
    <m/>
    <d v="2016-01-21T00:00:00"/>
    <m/>
    <n v="452.37401339655923"/>
    <x v="38"/>
    <m/>
    <n v="452.37401339655923"/>
    <n v="90.474802679311779"/>
    <n v="542.84881607587101"/>
    <x v="1"/>
    <x v="11"/>
  </r>
  <r>
    <x v="0"/>
    <m/>
    <m/>
    <m/>
    <d v="2016-01-25T00:00:00"/>
    <m/>
    <n v="529.67179619485069"/>
    <x v="39"/>
    <m/>
    <n v="529.67179619485069"/>
    <n v="105.93435923897016"/>
    <n v="635.60615543382085"/>
    <x v="1"/>
    <x v="11"/>
  </r>
  <r>
    <x v="1"/>
    <m/>
    <m/>
    <m/>
    <d v="2016-01-27T00:00:00"/>
    <m/>
    <n v="76.364511342828067"/>
    <x v="40"/>
    <m/>
    <n v="76.364511342828067"/>
    <n v="15.272902268565616"/>
    <n v="91.637413611393683"/>
    <x v="1"/>
    <x v="11"/>
  </r>
  <r>
    <x v="2"/>
    <m/>
    <m/>
    <m/>
    <d v="2016-01-29T00:00:00"/>
    <m/>
    <n v="868.02791156290721"/>
    <x v="35"/>
    <m/>
    <n v="868.02791156290721"/>
    <n v="173.6055823125813"/>
    <n v="1041.6334938754885"/>
    <x v="1"/>
    <x v="10"/>
  </r>
  <r>
    <x v="0"/>
    <m/>
    <m/>
    <m/>
    <d v="2016-02-01T00:00:00"/>
    <m/>
    <n v="700.11735992006493"/>
    <x v="41"/>
    <m/>
    <n v="700.11735992006493"/>
    <n v="140.02347198401299"/>
    <n v="840.14083190407791"/>
    <x v="1"/>
    <x v="10"/>
  </r>
  <r>
    <x v="1"/>
    <m/>
    <m/>
    <m/>
    <d v="2016-02-01T00:00:00"/>
    <m/>
    <n v="248.49978102575187"/>
    <x v="41"/>
    <m/>
    <n v="248.49978102575187"/>
    <n v="49.699956205150386"/>
    <n v="298.19973723090226"/>
    <x v="1"/>
    <x v="10"/>
  </r>
  <r>
    <x v="2"/>
    <m/>
    <m/>
    <m/>
    <d v="2016-02-03T00:00:00"/>
    <m/>
    <n v="170.21487802031709"/>
    <x v="41"/>
    <m/>
    <n v="170.21487802031709"/>
    <n v="34.0429756040634"/>
    <n v="204.25785362438049"/>
    <x v="1"/>
    <x v="10"/>
  </r>
  <r>
    <x v="0"/>
    <m/>
    <m/>
    <m/>
    <d v="2016-02-16T00:00:00"/>
    <m/>
    <n v="816.74579296565287"/>
    <x v="41"/>
    <m/>
    <n v="816.74579296565287"/>
    <n v="163.34915859313048"/>
    <n v="980.09495155878335"/>
    <x v="1"/>
    <x v="10"/>
  </r>
  <r>
    <x v="1"/>
    <m/>
    <m/>
    <m/>
    <d v="2016-02-16T00:00:00"/>
    <m/>
    <n v="214.33997738486866"/>
    <x v="42"/>
    <m/>
    <n v="214.33997738486866"/>
    <n v="42.867995476973732"/>
    <n v="257.20797286184239"/>
    <x v="1"/>
    <x v="10"/>
  </r>
  <r>
    <x v="2"/>
    <m/>
    <m/>
    <m/>
    <d v="2016-02-17T00:00:00"/>
    <m/>
    <n v="336.59538992123839"/>
    <x v="42"/>
    <m/>
    <n v="336.59538992123839"/>
    <n v="67.319077984247656"/>
    <n v="403.91446790548605"/>
    <x v="1"/>
    <x v="10"/>
  </r>
  <r>
    <x v="0"/>
    <m/>
    <m/>
    <m/>
    <d v="2016-03-05T00:00:00"/>
    <m/>
    <n v="225.26353705018266"/>
    <x v="43"/>
    <m/>
    <n v="225.26353705018266"/>
    <n v="45.052707410036533"/>
    <n v="270.3162444602192"/>
    <x v="1"/>
    <x v="0"/>
  </r>
  <r>
    <x v="1"/>
    <m/>
    <m/>
    <m/>
    <d v="2016-03-05T00:00:00"/>
    <m/>
    <n v="693.33526489174994"/>
    <x v="43"/>
    <m/>
    <n v="693.33526489174994"/>
    <n v="138.66705297834994"/>
    <n v="832.00231787009989"/>
    <x v="1"/>
    <x v="0"/>
  </r>
  <r>
    <x v="2"/>
    <m/>
    <m/>
    <m/>
    <d v="2016-03-09T00:00:00"/>
    <m/>
    <n v="375.23686312666985"/>
    <x v="44"/>
    <m/>
    <n v="375.23686312666985"/>
    <n v="75.047372625333935"/>
    <n v="450.28423575200378"/>
    <x v="1"/>
    <x v="0"/>
  </r>
  <r>
    <x v="0"/>
    <m/>
    <m/>
    <m/>
    <d v="2016-03-10T00:00:00"/>
    <m/>
    <n v="99.161227627005417"/>
    <x v="44"/>
    <m/>
    <n v="99.161227627005417"/>
    <n v="19.832245525401078"/>
    <n v="118.99347315240649"/>
    <x v="1"/>
    <x v="0"/>
  </r>
  <r>
    <x v="1"/>
    <m/>
    <m/>
    <m/>
    <d v="2016-03-17T00:00:00"/>
    <m/>
    <n v="885.41506747919743"/>
    <x v="45"/>
    <m/>
    <n v="885.41506747919743"/>
    <n v="177.0830134958394"/>
    <n v="1062.4980809750368"/>
    <x v="1"/>
    <x v="0"/>
  </r>
  <r>
    <x v="2"/>
    <m/>
    <m/>
    <m/>
    <d v="2016-03-23T00:00:00"/>
    <m/>
    <n v="805.46746257039683"/>
    <x v="44"/>
    <m/>
    <n v="805.46746257039683"/>
    <n v="161.09349251407934"/>
    <n v="966.56095508447618"/>
    <x v="1"/>
    <x v="0"/>
  </r>
  <r>
    <x v="0"/>
    <m/>
    <m/>
    <m/>
    <d v="2016-03-24T00:00:00"/>
    <m/>
    <n v="122.4553444902301"/>
    <x v="44"/>
    <m/>
    <n v="122.4553444902301"/>
    <n v="24.491068898046009"/>
    <n v="146.94641338827611"/>
    <x v="1"/>
    <x v="0"/>
  </r>
  <r>
    <x v="1"/>
    <m/>
    <m/>
    <m/>
    <d v="2016-03-26T00:00:00"/>
    <m/>
    <n v="638.30450287877409"/>
    <x v="44"/>
    <m/>
    <n v="638.30450287877409"/>
    <n v="127.66090057575479"/>
    <n v="765.96540345452888"/>
    <x v="1"/>
    <x v="0"/>
  </r>
  <r>
    <x v="2"/>
    <m/>
    <m/>
    <m/>
    <d v="2016-03-29T00:00:00"/>
    <m/>
    <n v="458.90944983387448"/>
    <x v="44"/>
    <m/>
    <n v="458.90944983387448"/>
    <n v="91.781889966774827"/>
    <n v="550.6913398006493"/>
    <x v="1"/>
    <x v="0"/>
  </r>
  <r>
    <x v="0"/>
    <m/>
    <m/>
    <m/>
    <d v="2016-04-01T00:00:00"/>
    <m/>
    <n v="905.00836987017885"/>
    <x v="46"/>
    <m/>
    <n v="905.00836987017885"/>
    <n v="181.00167397403573"/>
    <n v="1086.0100438442146"/>
    <x v="1"/>
    <x v="1"/>
  </r>
  <r>
    <x v="1"/>
    <m/>
    <m/>
    <m/>
    <d v="2016-04-02T00:00:00"/>
    <m/>
    <n v="152.52624956183402"/>
    <x v="46"/>
    <m/>
    <n v="152.52624956183402"/>
    <n v="30.505249912366793"/>
    <n v="183.03149947420081"/>
    <x v="1"/>
    <x v="1"/>
  </r>
  <r>
    <x v="2"/>
    <m/>
    <m/>
    <m/>
    <d v="2016-04-05T00:00:00"/>
    <m/>
    <n v="982.70452308221695"/>
    <x v="47"/>
    <m/>
    <n v="982.70452308221695"/>
    <n v="196.5409046164433"/>
    <n v="1179.2454276986603"/>
    <x v="1"/>
    <x v="1"/>
  </r>
  <r>
    <x v="0"/>
    <m/>
    <m/>
    <m/>
    <d v="2016-04-05T00:00:00"/>
    <m/>
    <n v="280.99274990482724"/>
    <x v="46"/>
    <m/>
    <n v="280.99274990482724"/>
    <n v="56.198549980965424"/>
    <n v="337.19129988579266"/>
    <x v="1"/>
    <x v="1"/>
  </r>
  <r>
    <x v="1"/>
    <m/>
    <m/>
    <m/>
    <d v="2016-04-06T00:00:00"/>
    <m/>
    <n v="974.0868504233739"/>
    <x v="47"/>
    <m/>
    <n v="974.0868504233739"/>
    <n v="194.81737008467474"/>
    <n v="1168.9042205080486"/>
    <x v="1"/>
    <x v="1"/>
  </r>
  <r>
    <x v="2"/>
    <m/>
    <m/>
    <m/>
    <d v="2016-04-14T00:00:00"/>
    <m/>
    <n v="956.52652285724071"/>
    <x v="48"/>
    <m/>
    <n v="956.52652285724071"/>
    <n v="191.305304571448"/>
    <n v="1147.8318274286887"/>
    <x v="1"/>
    <x v="1"/>
  </r>
  <r>
    <x v="0"/>
    <m/>
    <m/>
    <m/>
    <d v="2016-04-16T00:00:00"/>
    <m/>
    <n v="246.00791296417711"/>
    <x v="49"/>
    <m/>
    <n v="246.00791296417711"/>
    <n v="49.201582592835422"/>
    <n v="295.20949555701253"/>
    <x v="1"/>
    <x v="2"/>
  </r>
  <r>
    <x v="1"/>
    <m/>
    <m/>
    <m/>
    <d v="2016-04-25T00:00:00"/>
    <m/>
    <n v="924.29336741166992"/>
    <x v="49"/>
    <m/>
    <n v="924.29336741166992"/>
    <n v="184.85867348233398"/>
    <n v="1109.1520408940039"/>
    <x v="1"/>
    <x v="2"/>
  </r>
  <r>
    <x v="2"/>
    <m/>
    <m/>
    <m/>
    <d v="2016-04-29T00:00:00"/>
    <m/>
    <n v="447.01041258330218"/>
    <x v="49"/>
    <m/>
    <n v="447.01041258330218"/>
    <n v="89.402082516660414"/>
    <n v="536.4124950999626"/>
    <x v="1"/>
    <x v="2"/>
  </r>
  <r>
    <x v="0"/>
    <m/>
    <m/>
    <m/>
    <d v="2016-04-29T00:00:00"/>
    <m/>
    <n v="838.73367782763148"/>
    <x v="49"/>
    <m/>
    <n v="838.73367782763148"/>
    <n v="167.74673556552625"/>
    <n v="1006.4804133931577"/>
    <x v="1"/>
    <x v="2"/>
  </r>
  <r>
    <x v="1"/>
    <m/>
    <m/>
    <m/>
    <d v="2016-05-02T00:00:00"/>
    <m/>
    <n v="903.65448565756151"/>
    <x v="50"/>
    <m/>
    <n v="903.65448565756151"/>
    <n v="180.73089713151217"/>
    <n v="1084.3853827890737"/>
    <x v="1"/>
    <x v="2"/>
  </r>
  <r>
    <x v="2"/>
    <m/>
    <m/>
    <m/>
    <d v="2016-05-09T00:00:00"/>
    <m/>
    <n v="637.65868425268616"/>
    <x v="50"/>
    <m/>
    <n v="637.65868425268616"/>
    <n v="127.53173685053719"/>
    <n v="765.19042110322334"/>
    <x v="1"/>
    <x v="2"/>
  </r>
  <r>
    <x v="0"/>
    <m/>
    <m/>
    <m/>
    <d v="2016-05-10T00:00:00"/>
    <m/>
    <n v="824.39792438994482"/>
    <x v="51"/>
    <m/>
    <n v="824.39792438994482"/>
    <n v="164.87958487798892"/>
    <n v="989.27750926793374"/>
    <x v="1"/>
    <x v="2"/>
  </r>
  <r>
    <x v="1"/>
    <m/>
    <m/>
    <m/>
    <d v="2016-05-12T00:00:00"/>
    <m/>
    <n v="670.87026444588525"/>
    <x v="51"/>
    <m/>
    <n v="670.87026444588525"/>
    <n v="134.17405288917701"/>
    <n v="805.04431733506226"/>
    <x v="1"/>
    <x v="2"/>
  </r>
  <r>
    <x v="2"/>
    <m/>
    <m/>
    <m/>
    <d v="2016-05-19T00:00:00"/>
    <m/>
    <n v="324.36281481897322"/>
    <x v="52"/>
    <m/>
    <n v="324.36281481897322"/>
    <n v="64.872562963794621"/>
    <n v="389.23537778276784"/>
    <x v="1"/>
    <x v="2"/>
  </r>
  <r>
    <x v="0"/>
    <m/>
    <m/>
    <m/>
    <d v="2016-05-19T00:00:00"/>
    <m/>
    <n v="187.46117038093914"/>
    <x v="50"/>
    <m/>
    <n v="187.46117038093914"/>
    <n v="37.492234076187827"/>
    <n v="224.95340445712696"/>
    <x v="1"/>
    <x v="2"/>
  </r>
  <r>
    <x v="1"/>
    <m/>
    <m/>
    <m/>
    <d v="2016-05-20T00:00:00"/>
    <m/>
    <n v="128.87873503292812"/>
    <x v="53"/>
    <m/>
    <n v="128.87873503292812"/>
    <n v="25.775747006585618"/>
    <n v="154.65448203951374"/>
    <x v="1"/>
    <x v="3"/>
  </r>
  <r>
    <x v="2"/>
    <m/>
    <m/>
    <m/>
    <d v="2016-05-23T00:00:00"/>
    <m/>
    <n v="484.58078075235125"/>
    <x v="53"/>
    <m/>
    <n v="484.58078075235125"/>
    <n v="96.916156150470272"/>
    <n v="581.49693690282152"/>
    <x v="1"/>
    <x v="3"/>
  </r>
  <r>
    <x v="0"/>
    <m/>
    <m/>
    <m/>
    <d v="2016-05-30T00:00:00"/>
    <m/>
    <n v="444.34047403113107"/>
    <x v="50"/>
    <m/>
    <n v="444.34047403113107"/>
    <n v="88.868094806226168"/>
    <n v="533.20856883735723"/>
    <x v="1"/>
    <x v="2"/>
  </r>
  <r>
    <x v="1"/>
    <m/>
    <m/>
    <m/>
    <d v="2016-05-31T00:00:00"/>
    <m/>
    <n v="896.85060472114117"/>
    <x v="50"/>
    <m/>
    <n v="896.85060472114117"/>
    <n v="-396.85060472114117"/>
    <n v="500"/>
    <x v="1"/>
    <x v="2"/>
  </r>
  <r>
    <x v="2"/>
    <m/>
    <m/>
    <m/>
    <d v="2016-05-31T00:00:00"/>
    <m/>
    <n v="273.28873839336308"/>
    <x v="53"/>
    <m/>
    <n v="273.28873839336308"/>
    <n v="54.657747678672592"/>
    <n v="327.94648607203567"/>
    <x v="1"/>
    <x v="3"/>
  </r>
  <r>
    <x v="0"/>
    <m/>
    <m/>
    <m/>
    <d v="2016-06-01T00:00:00"/>
    <m/>
    <n v="15.044167915551077"/>
    <x v="53"/>
    <m/>
    <n v="15.044167915551077"/>
    <n v="3.0088335831102153"/>
    <n v="18.053001498661292"/>
    <x v="1"/>
    <x v="3"/>
  </r>
  <r>
    <x v="1"/>
    <m/>
    <m/>
    <m/>
    <d v="2016-06-03T00:00:00"/>
    <m/>
    <n v="754.73559015977855"/>
    <x v="54"/>
    <m/>
    <n v="754.73559015977855"/>
    <n v="150.94711803195571"/>
    <n v="905.68270819173426"/>
    <x v="1"/>
    <x v="3"/>
  </r>
  <r>
    <x v="2"/>
    <m/>
    <m/>
    <m/>
    <d v="2016-06-09T00:00:00"/>
    <m/>
    <n v="172.52693972105027"/>
    <x v="55"/>
    <m/>
    <n v="172.52693972105027"/>
    <n v="34.505387944210042"/>
    <n v="207.03232766526031"/>
    <x v="1"/>
    <x v="3"/>
  </r>
  <r>
    <x v="0"/>
    <m/>
    <m/>
    <m/>
    <d v="2016-06-14T00:00:00"/>
    <m/>
    <n v="503.49605997324079"/>
    <x v="54"/>
    <m/>
    <n v="503.49605997324079"/>
    <n v="100.69921199464818"/>
    <n v="604.19527196788897"/>
    <x v="1"/>
    <x v="3"/>
  </r>
  <r>
    <x v="1"/>
    <m/>
    <m/>
    <m/>
    <d v="2016-06-15T00:00:00"/>
    <m/>
    <n v="32.430037699836433"/>
    <x v="54"/>
    <m/>
    <n v="32.430037699836433"/>
    <n v="6.4860075399672823"/>
    <n v="38.916045239803715"/>
    <x v="1"/>
    <x v="3"/>
  </r>
  <r>
    <x v="2"/>
    <m/>
    <m/>
    <m/>
    <d v="2016-06-15T00:00:00"/>
    <m/>
    <n v="623.07711795231944"/>
    <x v="54"/>
    <m/>
    <n v="623.07711795231944"/>
    <n v="124.61542359046382"/>
    <n v="747.69254154278326"/>
    <x v="1"/>
    <x v="3"/>
  </r>
  <r>
    <x v="0"/>
    <m/>
    <m/>
    <m/>
    <d v="2016-06-22T00:00:00"/>
    <m/>
    <n v="228.6114305720649"/>
    <x v="54"/>
    <m/>
    <n v="228.6114305720649"/>
    <n v="45.722286114412981"/>
    <n v="274.33371668647789"/>
    <x v="1"/>
    <x v="3"/>
  </r>
  <r>
    <x v="1"/>
    <m/>
    <m/>
    <m/>
    <d v="2016-06-29T00:00:00"/>
    <m/>
    <n v="807.79910213588983"/>
    <x v="56"/>
    <m/>
    <n v="807.79910213588983"/>
    <n v="161.5598204271779"/>
    <n v="969.35892256306772"/>
    <x v="1"/>
    <x v="3"/>
  </r>
  <r>
    <x v="2"/>
    <m/>
    <m/>
    <m/>
    <d v="2016-06-30T00:00:00"/>
    <m/>
    <n v="432.36714767188664"/>
    <x v="54"/>
    <m/>
    <n v="432.36714767188664"/>
    <n v="86.47342953437726"/>
    <n v="518.8405772062639"/>
    <x v="1"/>
    <x v="3"/>
  </r>
  <r>
    <x v="0"/>
    <m/>
    <m/>
    <m/>
    <d v="2016-06-30T00:00:00"/>
    <m/>
    <n v="643.14132128535471"/>
    <x v="54"/>
    <m/>
    <n v="643.14132128535471"/>
    <n v="128.6282642570709"/>
    <n v="771.7695855424256"/>
    <x v="1"/>
    <x v="3"/>
  </r>
  <r>
    <x v="1"/>
    <m/>
    <m/>
    <m/>
    <d v="2016-07-01T00:00:00"/>
    <m/>
    <n v="559.18420615712319"/>
    <x v="57"/>
    <m/>
    <n v="559.18420615712319"/>
    <n v="111.83684123142461"/>
    <n v="671.0210473885478"/>
    <x v="1"/>
    <x v="4"/>
  </r>
  <r>
    <x v="2"/>
    <m/>
    <m/>
    <m/>
    <d v="2016-07-01T00:00:00"/>
    <m/>
    <n v="200.75158071937628"/>
    <x v="57"/>
    <m/>
    <n v="200.75158071937628"/>
    <n v="40.150316143875244"/>
    <n v="240.90189686325152"/>
    <x v="1"/>
    <x v="4"/>
  </r>
  <r>
    <x v="0"/>
    <m/>
    <m/>
    <m/>
    <d v="2016-07-07T00:00:00"/>
    <m/>
    <n v="789.75912443332243"/>
    <x v="57"/>
    <m/>
    <n v="789.75912443332243"/>
    <n v="157.95182488666444"/>
    <n v="947.71094931998687"/>
    <x v="1"/>
    <x v="4"/>
  </r>
  <r>
    <x v="1"/>
    <m/>
    <m/>
    <m/>
    <d v="2016-07-10T00:00:00"/>
    <m/>
    <n v="206.63402372123184"/>
    <x v="58"/>
    <m/>
    <n v="206.63402372123184"/>
    <n v="41.326804744246346"/>
    <n v="247.96082846547819"/>
    <x v="1"/>
    <x v="4"/>
  </r>
  <r>
    <x v="2"/>
    <m/>
    <m/>
    <m/>
    <d v="2016-07-12T00:00:00"/>
    <m/>
    <n v="803.94135179611669"/>
    <x v="57"/>
    <m/>
    <n v="803.94135179611669"/>
    <n v="160.78827035922325"/>
    <n v="964.72962215533994"/>
    <x v="1"/>
    <x v="4"/>
  </r>
  <r>
    <x v="0"/>
    <m/>
    <m/>
    <m/>
    <d v="2016-07-13T00:00:00"/>
    <m/>
    <n v="877.0102229436992"/>
    <x v="57"/>
    <m/>
    <n v="877.0102229436992"/>
    <n v="175.40204458873984"/>
    <n v="1052.412267532439"/>
    <x v="1"/>
    <x v="4"/>
  </r>
  <r>
    <x v="1"/>
    <m/>
    <m/>
    <m/>
    <d v="2016-07-15T00:00:00"/>
    <m/>
    <n v="341.40132166911366"/>
    <x v="57"/>
    <m/>
    <n v="341.40132166911366"/>
    <n v="68.280264333822743"/>
    <n v="409.6815860029364"/>
    <x v="1"/>
    <x v="4"/>
  </r>
  <r>
    <x v="2"/>
    <m/>
    <m/>
    <m/>
    <d v="2016-07-21T00:00:00"/>
    <m/>
    <n v="901.38238473196429"/>
    <x v="57"/>
    <m/>
    <n v="901.38238473196429"/>
    <n v="180.2764769463929"/>
    <n v="1081.6588616783572"/>
    <x v="1"/>
    <x v="4"/>
  </r>
  <r>
    <x v="0"/>
    <m/>
    <m/>
    <m/>
    <d v="2016-07-27T00:00:00"/>
    <m/>
    <n v="988.03091018029681"/>
    <x v="57"/>
    <m/>
    <n v="988.03091018029681"/>
    <n v="197.60618203605941"/>
    <n v="1185.6370922163562"/>
    <x v="1"/>
    <x v="4"/>
  </r>
  <r>
    <x v="1"/>
    <m/>
    <m/>
    <m/>
    <d v="2016-07-28T00:00:00"/>
    <m/>
    <n v="396.67361133255872"/>
    <x v="57"/>
    <m/>
    <n v="396.67361133255872"/>
    <n v="79.334722266511733"/>
    <n v="476.00833359907045"/>
    <x v="1"/>
    <x v="4"/>
  </r>
  <r>
    <x v="2"/>
    <m/>
    <m/>
    <m/>
    <d v="2016-08-01T00:00:00"/>
    <m/>
    <n v="813.61700811105675"/>
    <x v="59"/>
    <m/>
    <n v="813.61700811105675"/>
    <n v="162.72340162221133"/>
    <n v="976.34040973326807"/>
    <x v="2"/>
    <x v="5"/>
  </r>
  <r>
    <x v="0"/>
    <m/>
    <m/>
    <m/>
    <d v="2016-08-02T00:00:00"/>
    <m/>
    <n v="715.70035084277708"/>
    <x v="60"/>
    <m/>
    <n v="715.70035084277708"/>
    <n v="143.14007016855544"/>
    <n v="858.84042101133252"/>
    <x v="2"/>
    <x v="6"/>
  </r>
  <r>
    <x v="1"/>
    <m/>
    <m/>
    <m/>
    <d v="2016-08-05T00:00:00"/>
    <m/>
    <n v="281.13541694123421"/>
    <x v="61"/>
    <m/>
    <n v="281.13541694123421"/>
    <n v="56.227083388246854"/>
    <n v="337.36250032948107"/>
    <x v="2"/>
    <x v="5"/>
  </r>
  <r>
    <x v="2"/>
    <m/>
    <m/>
    <m/>
    <d v="2016-08-05T00:00:00"/>
    <m/>
    <n v="587.59697931602886"/>
    <x v="62"/>
    <m/>
    <n v="587.59697931602886"/>
    <n v="62.403020683971135"/>
    <n v="650"/>
    <x v="2"/>
    <x v="5"/>
  </r>
  <r>
    <x v="0"/>
    <m/>
    <m/>
    <m/>
    <d v="2016-08-09T00:00:00"/>
    <m/>
    <n v="370.65091096554306"/>
    <x v="63"/>
    <m/>
    <n v="370.65091096554306"/>
    <n v="74.130182193108624"/>
    <n v="444.78109315865169"/>
    <x v="2"/>
    <x v="5"/>
  </r>
  <r>
    <x v="1"/>
    <m/>
    <m/>
    <m/>
    <d v="2016-09-02T00:00:00"/>
    <m/>
    <n v="637.44411097429611"/>
    <x v="64"/>
    <m/>
    <n v="637.44411097429611"/>
    <n v="127.48882219485915"/>
    <n v="764.93293316915526"/>
    <x v="2"/>
    <x v="6"/>
  </r>
  <r>
    <x v="2"/>
    <m/>
    <m/>
    <m/>
    <d v="2016-09-04T00:00:00"/>
    <m/>
    <n v="403.43106199762423"/>
    <x v="60"/>
    <m/>
    <n v="403.43106199762423"/>
    <n v="80.686212399524834"/>
    <n v="484.11727439714906"/>
    <x v="2"/>
    <x v="6"/>
  </r>
  <r>
    <x v="0"/>
    <m/>
    <m/>
    <m/>
    <d v="2016-09-04T00:00:00"/>
    <m/>
    <n v="151.62770343499855"/>
    <x v="65"/>
    <m/>
    <n v="151.62770343499855"/>
    <n v="248.37229656500145"/>
    <n v="400"/>
    <x v="2"/>
    <x v="6"/>
  </r>
  <r>
    <x v="1"/>
    <m/>
    <m/>
    <m/>
    <d v="2016-09-06T00:00:00"/>
    <m/>
    <n v="349.37725242824234"/>
    <x v="66"/>
    <m/>
    <n v="349.37725242824234"/>
    <n v="69.875450485648457"/>
    <n v="419.2527029138908"/>
    <x v="2"/>
    <x v="6"/>
  </r>
  <r>
    <x v="2"/>
    <m/>
    <m/>
    <m/>
    <d v="2016-09-06T00:00:00"/>
    <m/>
    <n v="546.82954969488526"/>
    <x v="64"/>
    <m/>
    <n v="546.82954969488526"/>
    <n v="109.36590993897698"/>
    <n v="656.19545963386224"/>
    <x v="2"/>
    <x v="6"/>
  </r>
  <r>
    <x v="0"/>
    <m/>
    <m/>
    <m/>
    <d v="2016-09-06T00:00:00"/>
    <m/>
    <n v="487.13939785894109"/>
    <x v="67"/>
    <m/>
    <n v="487.13939785894109"/>
    <n v="97.427879571788196"/>
    <n v="584.56727743072929"/>
    <x v="2"/>
    <x v="6"/>
  </r>
  <r>
    <x v="1"/>
    <m/>
    <m/>
    <m/>
    <d v="2016-09-09T00:00:00"/>
    <m/>
    <n v="941.88622350880746"/>
    <x v="64"/>
    <m/>
    <n v="941.88622350880746"/>
    <n v="188.37724470176136"/>
    <n v="1130.2634682105688"/>
    <x v="2"/>
    <x v="6"/>
  </r>
  <r>
    <x v="2"/>
    <m/>
    <m/>
    <m/>
    <d v="2016-09-13T00:00:00"/>
    <m/>
    <n v="609.53531158309966"/>
    <x v="64"/>
    <m/>
    <n v="609.53531158309966"/>
    <n v="121.90706231661989"/>
    <n v="731.44237389971954"/>
    <x v="2"/>
    <x v="6"/>
  </r>
  <r>
    <x v="0"/>
    <m/>
    <m/>
    <m/>
    <d v="2016-09-15T00:00:00"/>
    <m/>
    <n v="976.90908821608798"/>
    <x v="64"/>
    <m/>
    <n v="976.90908821608798"/>
    <n v="195.38181764321746"/>
    <n v="1172.2909058593054"/>
    <x v="2"/>
    <x v="6"/>
  </r>
  <r>
    <x v="1"/>
    <m/>
    <m/>
    <m/>
    <d v="2016-09-17T00:00:00"/>
    <m/>
    <n v="482.35855257078208"/>
    <x v="64"/>
    <m/>
    <n v="482.35855257078208"/>
    <n v="96.471710514156371"/>
    <n v="578.83026308493845"/>
    <x v="2"/>
    <x v="6"/>
  </r>
  <r>
    <x v="2"/>
    <m/>
    <m/>
    <m/>
    <d v="2016-09-22T00:00:00"/>
    <m/>
    <n v="118.23098090513062"/>
    <x v="64"/>
    <m/>
    <n v="118.23098090513062"/>
    <n v="23.646196181026113"/>
    <n v="141.87717708615673"/>
    <x v="2"/>
    <x v="6"/>
  </r>
  <r>
    <x v="0"/>
    <m/>
    <m/>
    <m/>
    <d v="2016-09-22T00:00:00"/>
    <m/>
    <n v="786.65324520296315"/>
    <x v="64"/>
    <m/>
    <n v="786.65324520296315"/>
    <n v="157.33064904059256"/>
    <n v="943.98389424355571"/>
    <x v="2"/>
    <x v="6"/>
  </r>
  <r>
    <x v="1"/>
    <m/>
    <m/>
    <m/>
    <d v="2016-09-27T00:00:00"/>
    <m/>
    <n v="453.53234980644453"/>
    <x v="64"/>
    <m/>
    <n v="453.53234980644453"/>
    <n v="90.70646996128886"/>
    <n v="544.23881976773339"/>
    <x v="2"/>
    <x v="6"/>
  </r>
  <r>
    <x v="2"/>
    <m/>
    <m/>
    <m/>
    <d v="2016-09-29T00:00:00"/>
    <m/>
    <n v="414.62074289681863"/>
    <x v="64"/>
    <m/>
    <n v="414.62074289681863"/>
    <n v="82.924148579363703"/>
    <n v="497.54489147618233"/>
    <x v="2"/>
    <x v="6"/>
  </r>
  <r>
    <x v="0"/>
    <m/>
    <m/>
    <m/>
    <d v="2016-09-29T00:00:00"/>
    <m/>
    <n v="192.76171791062612"/>
    <x v="64"/>
    <m/>
    <n v="192.76171791062612"/>
    <n v="38.552343582125218"/>
    <n v="231.31406149275134"/>
    <x v="2"/>
    <x v="6"/>
  </r>
  <r>
    <x v="1"/>
    <m/>
    <m/>
    <m/>
    <d v="2016-09-29T00:00:00"/>
    <m/>
    <n v="170.66145990476988"/>
    <x v="64"/>
    <m/>
    <n v="170.66145990476988"/>
    <n v="34.132291980953966"/>
    <n v="204.79375188572385"/>
    <x v="2"/>
    <x v="6"/>
  </r>
  <r>
    <x v="2"/>
    <m/>
    <m/>
    <m/>
    <d v="2016-10-04T00:00:00"/>
    <m/>
    <n v="872.48935174006067"/>
    <x v="68"/>
    <m/>
    <n v="872.48935174006067"/>
    <n v="174.49787034801204"/>
    <n v="1046.9872220880727"/>
    <x v="2"/>
    <x v="7"/>
  </r>
  <r>
    <x v="0"/>
    <m/>
    <m/>
    <m/>
    <d v="2016-10-05T00:00:00"/>
    <m/>
    <n v="355.22425135577373"/>
    <x v="69"/>
    <m/>
    <n v="355.22425135577373"/>
    <n v="71.044850271154758"/>
    <n v="426.26910162692849"/>
    <x v="2"/>
    <x v="7"/>
  </r>
  <r>
    <x v="1"/>
    <m/>
    <m/>
    <m/>
    <d v="2016-10-07T00:00:00"/>
    <m/>
    <n v="166.44968480896782"/>
    <x v="68"/>
    <m/>
    <n v="166.44968480896782"/>
    <n v="33.289936961793558"/>
    <n v="199.73962177076137"/>
    <x v="2"/>
    <x v="7"/>
  </r>
  <r>
    <x v="2"/>
    <m/>
    <m/>
    <m/>
    <d v="2016-10-07T00:00:00"/>
    <m/>
    <n v="196.98503810026946"/>
    <x v="68"/>
    <m/>
    <n v="196.98503810026946"/>
    <n v="39.39700762005387"/>
    <n v="236.38204572032333"/>
    <x v="2"/>
    <x v="7"/>
  </r>
  <r>
    <x v="0"/>
    <m/>
    <m/>
    <m/>
    <d v="2016-10-11T00:00:00"/>
    <m/>
    <n v="550.07521126496385"/>
    <x v="68"/>
    <m/>
    <n v="550.07521126496385"/>
    <n v="110.01504225299277"/>
    <n v="660.09025351795663"/>
    <x v="2"/>
    <x v="7"/>
  </r>
  <r>
    <x v="1"/>
    <m/>
    <m/>
    <m/>
    <d v="2016-10-13T00:00:00"/>
    <m/>
    <n v="37.417743083511866"/>
    <x v="68"/>
    <m/>
    <n v="37.417743083511866"/>
    <n v="7.4835486167023717"/>
    <n v="44.901291700214237"/>
    <x v="2"/>
    <x v="7"/>
  </r>
  <r>
    <x v="2"/>
    <m/>
    <m/>
    <m/>
    <d v="2016-10-18T00:00:00"/>
    <m/>
    <n v="824.33820476464587"/>
    <x v="70"/>
    <m/>
    <n v="824.33820476464587"/>
    <n v="164.86764095292915"/>
    <n v="989.20584571757502"/>
    <x v="2"/>
    <x v="7"/>
  </r>
  <r>
    <x v="0"/>
    <m/>
    <m/>
    <m/>
    <d v="2016-10-19T00:00:00"/>
    <m/>
    <n v="124.30721090119012"/>
    <x v="68"/>
    <m/>
    <n v="124.30721090119012"/>
    <n v="24.861442180238029"/>
    <n v="149.16865308142815"/>
    <x v="2"/>
    <x v="7"/>
  </r>
  <r>
    <x v="1"/>
    <m/>
    <m/>
    <m/>
    <d v="2016-10-21T00:00:00"/>
    <m/>
    <n v="743.11298872706163"/>
    <x v="68"/>
    <m/>
    <n v="743.11298872706163"/>
    <n v="148.62259774541235"/>
    <n v="891.73558647247398"/>
    <x v="2"/>
    <x v="7"/>
  </r>
  <r>
    <x v="2"/>
    <m/>
    <m/>
    <m/>
    <d v="2016-10-24T00:00:00"/>
    <m/>
    <n v="89.355394263591407"/>
    <x v="68"/>
    <m/>
    <n v="89.355394263591407"/>
    <n v="17.871078852718284"/>
    <n v="107.22647311630969"/>
    <x v="2"/>
    <x v="7"/>
  </r>
  <r>
    <x v="0"/>
    <m/>
    <m/>
    <m/>
    <d v="2016-10-26T00:00:00"/>
    <m/>
    <n v="473.14353277073474"/>
    <x v="68"/>
    <m/>
    <n v="473.14353277073474"/>
    <n v="94.628706554146902"/>
    <n v="567.77223932488164"/>
    <x v="2"/>
    <x v="7"/>
  </r>
  <r>
    <x v="1"/>
    <m/>
    <m/>
    <m/>
    <d v="2016-10-27T00:00:00"/>
    <m/>
    <n v="919.16284558481607"/>
    <x v="68"/>
    <m/>
    <n v="919.16284558481607"/>
    <n v="183.83256911696321"/>
    <n v="1102.9954147017793"/>
    <x v="2"/>
    <x v="7"/>
  </r>
  <r>
    <x v="2"/>
    <m/>
    <m/>
    <m/>
    <d v="2016-11-04T00:00:00"/>
    <m/>
    <n v="764.11040175768494"/>
    <x v="71"/>
    <m/>
    <n v="764.11040175768494"/>
    <n v="-214.11040175768494"/>
    <n v="550"/>
    <x v="2"/>
    <x v="8"/>
  </r>
  <r>
    <x v="0"/>
    <m/>
    <m/>
    <m/>
    <d v="2016-11-04T00:00:00"/>
    <m/>
    <n v="351.36006376401883"/>
    <x v="71"/>
    <m/>
    <n v="351.36006376401883"/>
    <n v="70.272012752803732"/>
    <n v="421.63207651682256"/>
    <x v="2"/>
    <x v="8"/>
  </r>
  <r>
    <x v="1"/>
    <m/>
    <m/>
    <m/>
    <d v="2016-11-07T00:00:00"/>
    <m/>
    <n v="457.3651747071259"/>
    <x v="71"/>
    <m/>
    <n v="457.3651747071259"/>
    <n v="91.473034941425112"/>
    <n v="548.83820964855101"/>
    <x v="2"/>
    <x v="8"/>
  </r>
  <r>
    <x v="2"/>
    <m/>
    <m/>
    <m/>
    <d v="2016-11-07T00:00:00"/>
    <m/>
    <n v="495.00252258852186"/>
    <x v="71"/>
    <m/>
    <n v="495.00252258852186"/>
    <n v="99.000504517704371"/>
    <n v="594.00302710622623"/>
    <x v="2"/>
    <x v="8"/>
  </r>
  <r>
    <x v="0"/>
    <m/>
    <m/>
    <m/>
    <d v="2016-11-09T00:00:00"/>
    <m/>
    <n v="995.76742624633789"/>
    <x v="71"/>
    <m/>
    <n v="995.76742624633789"/>
    <n v="199.15348524926753"/>
    <n v="1194.9209114956054"/>
    <x v="2"/>
    <x v="8"/>
  </r>
  <r>
    <x v="1"/>
    <m/>
    <m/>
    <m/>
    <d v="2016-11-09T00:00:00"/>
    <m/>
    <n v="996.50453962899326"/>
    <x v="71"/>
    <m/>
    <n v="996.50453962899326"/>
    <n v="199.3009079257987"/>
    <n v="1195.805447554792"/>
    <x v="2"/>
    <x v="8"/>
  </r>
  <r>
    <x v="2"/>
    <m/>
    <m/>
    <m/>
    <d v="2016-11-11T00:00:00"/>
    <m/>
    <n v="500.71187871029144"/>
    <x v="72"/>
    <m/>
    <n v="500.71187871029144"/>
    <n v="100.14237574205822"/>
    <n v="600.85425445234966"/>
    <x v="2"/>
    <x v="8"/>
  </r>
  <r>
    <x v="0"/>
    <m/>
    <m/>
    <m/>
    <d v="2016-11-16T00:00:00"/>
    <m/>
    <n v="549.46378913934177"/>
    <x v="72"/>
    <m/>
    <n v="549.46378913934177"/>
    <n v="109.89275782786831"/>
    <n v="659.35654696721008"/>
    <x v="2"/>
    <x v="8"/>
  </r>
  <r>
    <x v="1"/>
    <m/>
    <m/>
    <m/>
    <d v="2016-11-16T00:00:00"/>
    <m/>
    <n v="428.78532126110258"/>
    <x v="72"/>
    <m/>
    <n v="428.78532126110258"/>
    <n v="85.757064252220516"/>
    <n v="514.5423855133231"/>
    <x v="2"/>
    <x v="8"/>
  </r>
  <r>
    <x v="2"/>
    <m/>
    <m/>
    <m/>
    <d v="2016-11-21T00:00:00"/>
    <m/>
    <n v="696.70888558949218"/>
    <x v="71"/>
    <m/>
    <n v="696.70888558949218"/>
    <n v="139.34177711789846"/>
    <n v="836.05066270739064"/>
    <x v="2"/>
    <x v="8"/>
  </r>
  <r>
    <x v="0"/>
    <m/>
    <m/>
    <m/>
    <d v="2016-11-23T00:00:00"/>
    <m/>
    <n v="562.63065659828089"/>
    <x v="71"/>
    <m/>
    <n v="562.63065659828089"/>
    <n v="112.5261313196562"/>
    <n v="675.15678791793709"/>
    <x v="2"/>
    <x v="8"/>
  </r>
  <r>
    <x v="1"/>
    <m/>
    <m/>
    <m/>
    <d v="2016-11-24T00:00:00"/>
    <m/>
    <n v="782.31937091827479"/>
    <x v="71"/>
    <m/>
    <n v="782.31937091827479"/>
    <n v="156.46387418365487"/>
    <n v="938.78324510192965"/>
    <x v="2"/>
    <x v="8"/>
  </r>
  <r>
    <x v="2"/>
    <m/>
    <m/>
    <m/>
    <d v="2016-11-25T00:00:00"/>
    <m/>
    <n v="797.53894123403416"/>
    <x v="71"/>
    <m/>
    <n v="797.53894123403416"/>
    <n v="159.50778824680674"/>
    <n v="957.0467294808409"/>
    <x v="2"/>
    <x v="8"/>
  </r>
  <r>
    <x v="0"/>
    <m/>
    <m/>
    <m/>
    <d v="2016-11-28T00:00:00"/>
    <m/>
    <n v="413.66089223461711"/>
    <x v="73"/>
    <m/>
    <n v="413.66089223461711"/>
    <n v="82.732178446923399"/>
    <n v="496.39307068154051"/>
    <x v="2"/>
    <x v="9"/>
  </r>
  <r>
    <x v="1"/>
    <m/>
    <m/>
    <m/>
    <d v="2016-11-29T00:00:00"/>
    <m/>
    <n v="313.67951066932932"/>
    <x v="71"/>
    <m/>
    <n v="313.67951066932932"/>
    <n v="62.735902133865864"/>
    <n v="376.41541280319518"/>
    <x v="2"/>
    <x v="8"/>
  </r>
  <r>
    <x v="2"/>
    <m/>
    <m/>
    <m/>
    <d v="2016-11-29T00:00:00"/>
    <m/>
    <n v="657.56513717445966"/>
    <x v="71"/>
    <m/>
    <n v="657.56513717445966"/>
    <n v="131.51302743489191"/>
    <n v="789.07816460935157"/>
    <x v="2"/>
    <x v="8"/>
  </r>
  <r>
    <x v="0"/>
    <m/>
    <m/>
    <m/>
    <d v="2016-11-29T00:00:00"/>
    <m/>
    <n v="716.17453003013793"/>
    <x v="71"/>
    <m/>
    <n v="716.17453003013793"/>
    <n v="143.23490600602759"/>
    <n v="859.40943603616552"/>
    <x v="2"/>
    <x v="8"/>
  </r>
  <r>
    <x v="1"/>
    <m/>
    <m/>
    <m/>
    <d v="2016-12-01T00:00:00"/>
    <m/>
    <n v="672.74576032557752"/>
    <x v="71"/>
    <m/>
    <n v="672.74576032557752"/>
    <n v="134.54915206511544"/>
    <n v="807.29491239069296"/>
    <x v="2"/>
    <x v="8"/>
  </r>
  <r>
    <x v="2"/>
    <m/>
    <m/>
    <m/>
    <d v="2016-12-05T00:00:00"/>
    <m/>
    <n v="121.80774388864791"/>
    <x v="73"/>
    <m/>
    <n v="121.80774388864791"/>
    <n v="24.361548777729581"/>
    <n v="146.16929266637749"/>
    <x v="2"/>
    <x v="9"/>
  </r>
  <r>
    <x v="0"/>
    <m/>
    <m/>
    <m/>
    <d v="2016-12-05T00:00:00"/>
    <m/>
    <n v="378.43506495479505"/>
    <x v="74"/>
    <m/>
    <n v="378.43506495479505"/>
    <n v="21.564935045204948"/>
    <n v="400"/>
    <x v="2"/>
    <x v="9"/>
  </r>
  <r>
    <x v="1"/>
    <m/>
    <m/>
    <m/>
    <d v="2016-12-07T00:00:00"/>
    <m/>
    <n v="93.610352713268227"/>
    <x v="74"/>
    <m/>
    <n v="93.610352713268227"/>
    <n v="18.72207054265364"/>
    <n v="112.33242325592187"/>
    <x v="2"/>
    <x v="9"/>
  </r>
  <r>
    <x v="2"/>
    <m/>
    <m/>
    <m/>
    <d v="2016-12-09T00:00:00"/>
    <m/>
    <n v="896.69655220888819"/>
    <x v="74"/>
    <m/>
    <n v="896.69655220888819"/>
    <n v="179.33931044177768"/>
    <n v="1076.0358626506659"/>
    <x v="2"/>
    <x v="9"/>
  </r>
  <r>
    <x v="0"/>
    <m/>
    <m/>
    <m/>
    <d v="2016-12-09T00:00:00"/>
    <m/>
    <n v="638.88196978667111"/>
    <x v="74"/>
    <m/>
    <n v="638.88196978667111"/>
    <n v="127.77639395733422"/>
    <n v="766.65836374400533"/>
    <x v="2"/>
    <x v="9"/>
  </r>
  <r>
    <x v="1"/>
    <m/>
    <m/>
    <m/>
    <d v="2016-12-14T00:00:00"/>
    <m/>
    <n v="497.35544382434659"/>
    <x v="73"/>
    <m/>
    <n v="497.35544382434659"/>
    <n v="99.471088764869251"/>
    <n v="596.82653258921584"/>
    <x v="2"/>
    <x v="9"/>
  </r>
  <r>
    <x v="2"/>
    <m/>
    <m/>
    <m/>
    <d v="2016-12-14T00:00:00"/>
    <m/>
    <n v="309.95951055089233"/>
    <x v="74"/>
    <m/>
    <n v="309.95951055089233"/>
    <n v="190.04048944910767"/>
    <n v="500"/>
    <x v="2"/>
    <x v="9"/>
  </r>
  <r>
    <x v="0"/>
    <m/>
    <m/>
    <m/>
    <d v="2016-12-14T00:00:00"/>
    <m/>
    <n v="693.66158871319203"/>
    <x v="74"/>
    <m/>
    <n v="693.66158871319203"/>
    <n v="138.73231774263843"/>
    <n v="832.39390645583046"/>
    <x v="2"/>
    <x v="9"/>
  </r>
  <r>
    <x v="1"/>
    <m/>
    <m/>
    <m/>
    <d v="2016-12-14T00:00:00"/>
    <m/>
    <n v="892.79484941524333"/>
    <x v="74"/>
    <m/>
    <n v="892.79484941524333"/>
    <n v="-542.79484941524333"/>
    <n v="350"/>
    <x v="2"/>
    <x v="9"/>
  </r>
  <r>
    <x v="2"/>
    <m/>
    <m/>
    <m/>
    <d v="2016-12-19T00:00:00"/>
    <m/>
    <n v="636.7353561004943"/>
    <x v="74"/>
    <m/>
    <n v="636.7353561004943"/>
    <n v="127.34707122009888"/>
    <n v="764.08242732059318"/>
    <x v="2"/>
    <x v="9"/>
  </r>
  <r>
    <x v="0"/>
    <m/>
    <m/>
    <m/>
    <d v="2016-12-19T00:00:00"/>
    <m/>
    <n v="157.63752811656505"/>
    <x v="75"/>
    <m/>
    <n v="157.63752811656505"/>
    <n v="31.527505623313004"/>
    <n v="189.16503373987806"/>
    <x v="2"/>
    <x v="11"/>
  </r>
  <r>
    <x v="1"/>
    <m/>
    <m/>
    <m/>
    <d v="2016-12-20T00:00:00"/>
    <m/>
    <n v="870.65709903083587"/>
    <x v="74"/>
    <m/>
    <n v="870.65709903083587"/>
    <n v="174.13141980616717"/>
    <n v="1044.788518837003"/>
    <x v="2"/>
    <x v="9"/>
  </r>
  <r>
    <x v="2"/>
    <m/>
    <m/>
    <m/>
    <d v="2016-12-20T00:00:00"/>
    <m/>
    <n v="307.32311354937627"/>
    <x v="74"/>
    <m/>
    <n v="307.32311354937627"/>
    <n v="61.464622709875243"/>
    <n v="368.78773625925152"/>
    <x v="2"/>
    <x v="9"/>
  </r>
  <r>
    <x v="0"/>
    <m/>
    <m/>
    <m/>
    <d v="2016-12-22T00:00:00"/>
    <m/>
    <n v="363.51035087186744"/>
    <x v="74"/>
    <m/>
    <n v="363.51035087186744"/>
    <n v="72.702070174373489"/>
    <n v="436.21242104624093"/>
    <x v="2"/>
    <x v="9"/>
  </r>
  <r>
    <x v="0"/>
    <m/>
    <m/>
    <m/>
    <d v="2017-01-01T00:00:00"/>
    <m/>
    <n v="1.9901806569549985"/>
    <x v="75"/>
    <m/>
    <n v="1.9901806569549985"/>
    <n v="0.39803613139099969"/>
    <n v="2.3882167883459982"/>
    <x v="2"/>
    <x v="11"/>
  </r>
  <r>
    <x v="0"/>
    <m/>
    <m/>
    <m/>
    <d v="2017-01-02T00:00:00"/>
    <m/>
    <n v="345.80748930696382"/>
    <x v="76"/>
    <m/>
    <n v="345.80748930696382"/>
    <n v="69.161497861392775"/>
    <n v="414.96898716835659"/>
    <x v="2"/>
    <x v="11"/>
  </r>
  <r>
    <x v="0"/>
    <m/>
    <m/>
    <m/>
    <d v="2017-01-02T00:00:00"/>
    <m/>
    <n v="651.0129764024781"/>
    <x v="76"/>
    <m/>
    <n v="651.0129764024781"/>
    <n v="130.20259528049564"/>
    <n v="781.21557168297375"/>
    <x v="2"/>
    <x v="11"/>
  </r>
  <r>
    <x v="0"/>
    <m/>
    <m/>
    <m/>
    <d v="2017-01-02T00:00:00"/>
    <m/>
    <n v="840.08781534187119"/>
    <x v="76"/>
    <m/>
    <n v="840.08781534187119"/>
    <n v="168.01756306837422"/>
    <n v="1008.1053784102454"/>
    <x v="2"/>
    <x v="11"/>
  </r>
  <r>
    <x v="0"/>
    <m/>
    <m/>
    <m/>
    <d v="2017-01-06T00:00:00"/>
    <m/>
    <n v="422.200128728778"/>
    <x v="76"/>
    <m/>
    <n v="422.200128728778"/>
    <n v="84.440025745755577"/>
    <n v="506.64015447453357"/>
    <x v="2"/>
    <x v="11"/>
  </r>
  <r>
    <x v="0"/>
    <m/>
    <m/>
    <m/>
    <d v="2017-01-09T00:00:00"/>
    <m/>
    <n v="115.34977112881994"/>
    <x v="76"/>
    <m/>
    <n v="115.34977112881994"/>
    <n v="23.069954225763993"/>
    <n v="138.41972535458393"/>
    <x v="2"/>
    <x v="11"/>
  </r>
  <r>
    <x v="0"/>
    <m/>
    <m/>
    <m/>
    <d v="2017-01-09T00:00:00"/>
    <m/>
    <n v="542.83590282423086"/>
    <x v="76"/>
    <m/>
    <n v="542.83590282423086"/>
    <n v="108.56718056484613"/>
    <n v="651.40308338907698"/>
    <x v="2"/>
    <x v="11"/>
  </r>
  <r>
    <x v="0"/>
    <m/>
    <m/>
    <m/>
    <d v="2017-01-10T00:00:00"/>
    <m/>
    <n v="967.57824584731304"/>
    <x v="76"/>
    <m/>
    <n v="967.57824584731304"/>
    <n v="193.51564916946256"/>
    <n v="1161.0938950167756"/>
    <x v="2"/>
    <x v="11"/>
  </r>
  <r>
    <x v="0"/>
    <m/>
    <m/>
    <m/>
    <d v="2017-01-10T00:00:00"/>
    <m/>
    <n v="563.86611509898057"/>
    <x v="76"/>
    <m/>
    <n v="563.86611509898057"/>
    <n v="112.77322301979609"/>
    <n v="676.63933811877666"/>
    <x v="2"/>
    <x v="11"/>
  </r>
  <r>
    <x v="0"/>
    <m/>
    <m/>
    <m/>
    <d v="2017-01-11T00:00:00"/>
    <m/>
    <n v="357.77571115187988"/>
    <x v="76"/>
    <m/>
    <n v="357.77571115187988"/>
    <n v="71.555142230375964"/>
    <n v="429.33085338225584"/>
    <x v="2"/>
    <x v="11"/>
  </r>
  <r>
    <x v="0"/>
    <m/>
    <m/>
    <m/>
    <d v="2017-01-11T00:00:00"/>
    <m/>
    <n v="859.64153022582423"/>
    <x v="76"/>
    <m/>
    <n v="859.64153022582423"/>
    <n v="171.92830604516485"/>
    <n v="1031.5698362709891"/>
    <x v="2"/>
    <x v="11"/>
  </r>
  <r>
    <x v="0"/>
    <m/>
    <m/>
    <m/>
    <d v="2017-01-12T00:00:00"/>
    <m/>
    <n v="131.81231458175225"/>
    <x v="75"/>
    <m/>
    <n v="131.81231458175225"/>
    <n v="26.362462916350438"/>
    <n v="158.17477749810269"/>
    <x v="2"/>
    <x v="11"/>
  </r>
  <r>
    <x v="0"/>
    <m/>
    <m/>
    <m/>
    <d v="2017-01-15T00:00:00"/>
    <m/>
    <n v="219.30591673782806"/>
    <x v="76"/>
    <m/>
    <n v="219.30591673782806"/>
    <n v="43.8611833475656"/>
    <n v="263.16710008539366"/>
    <x v="2"/>
    <x v="11"/>
  </r>
  <r>
    <x v="0"/>
    <m/>
    <m/>
    <m/>
    <d v="2017-01-20T00:00:00"/>
    <m/>
    <n v="748.09064566258212"/>
    <x v="76"/>
    <m/>
    <n v="748.09064566258212"/>
    <n v="149.6181291325164"/>
    <n v="897.70877479509852"/>
    <x v="2"/>
    <x v="11"/>
  </r>
  <r>
    <x v="0"/>
    <m/>
    <m/>
    <m/>
    <d v="2017-01-20T00:00:00"/>
    <m/>
    <n v="712.81993859003126"/>
    <x v="77"/>
    <m/>
    <n v="712.81993859003126"/>
    <n v="142.56398771800627"/>
    <n v="855.38392630803753"/>
    <x v="2"/>
    <x v="11"/>
  </r>
  <r>
    <x v="0"/>
    <m/>
    <m/>
    <m/>
    <d v="2017-01-23T00:00:00"/>
    <m/>
    <n v="512.36606160936822"/>
    <x v="78"/>
    <m/>
    <n v="512.36606160936822"/>
    <n v="102.47321232187358"/>
    <n v="614.83927393124179"/>
    <x v="2"/>
    <x v="11"/>
  </r>
  <r>
    <x v="0"/>
    <m/>
    <m/>
    <m/>
    <d v="2017-01-25T00:00:00"/>
    <m/>
    <n v="587.37855368950386"/>
    <x v="76"/>
    <m/>
    <n v="587.37855368950386"/>
    <n v="117.47571073790073"/>
    <n v="704.85426442740459"/>
    <x v="2"/>
    <x v="11"/>
  </r>
  <r>
    <x v="0"/>
    <m/>
    <m/>
    <m/>
    <d v="2017-01-26T00:00:00"/>
    <m/>
    <n v="821.65386110335055"/>
    <x v="76"/>
    <m/>
    <n v="821.65386110335055"/>
    <n v="164.33077222067004"/>
    <n v="985.98463332402059"/>
    <x v="2"/>
    <x v="11"/>
  </r>
  <r>
    <x v="0"/>
    <m/>
    <m/>
    <m/>
    <d v="2017-02-02T00:00:00"/>
    <m/>
    <n v="211.19535583135163"/>
    <x v="79"/>
    <m/>
    <n v="211.19535583135163"/>
    <n v="42.239071166270321"/>
    <n v="253.43442699762196"/>
    <x v="2"/>
    <x v="10"/>
  </r>
  <r>
    <x v="0"/>
    <m/>
    <m/>
    <m/>
    <d v="2017-02-03T00:00:00"/>
    <m/>
    <n v="237.06577914730886"/>
    <x v="79"/>
    <m/>
    <n v="237.06577914730886"/>
    <n v="47.413155829461772"/>
    <n v="284.47893497677063"/>
    <x v="2"/>
    <x v="10"/>
  </r>
  <r>
    <x v="0"/>
    <m/>
    <m/>
    <m/>
    <d v="2017-02-03T00:00:00"/>
    <m/>
    <n v="52.591619541479282"/>
    <x v="80"/>
    <m/>
    <n v="52.591619541479282"/>
    <n v="10.518323908295855"/>
    <n v="63.109943449775137"/>
    <x v="2"/>
    <x v="10"/>
  </r>
  <r>
    <x v="0"/>
    <m/>
    <m/>
    <m/>
    <d v="2017-02-04T00:00:00"/>
    <m/>
    <n v="764.5001734313937"/>
    <x v="79"/>
    <m/>
    <n v="764.5001734313937"/>
    <n v="152.90003468627867"/>
    <n v="917.40020811767238"/>
    <x v="2"/>
    <x v="10"/>
  </r>
  <r>
    <x v="0"/>
    <m/>
    <m/>
    <m/>
    <d v="2017-02-06T00:00:00"/>
    <m/>
    <n v="460.99825664964499"/>
    <x v="79"/>
    <m/>
    <n v="460.99825664964499"/>
    <n v="92.199651329928997"/>
    <n v="553.19790797957398"/>
    <x v="2"/>
    <x v="10"/>
  </r>
  <r>
    <x v="0"/>
    <m/>
    <m/>
    <m/>
    <d v="2017-02-06T00:00:00"/>
    <m/>
    <n v="926.41280281777699"/>
    <x v="79"/>
    <m/>
    <n v="926.41280281777699"/>
    <n v="185.28256056355531"/>
    <n v="1111.6953633813323"/>
    <x v="2"/>
    <x v="10"/>
  </r>
  <r>
    <x v="0"/>
    <m/>
    <m/>
    <m/>
    <d v="2017-02-10T00:00:00"/>
    <m/>
    <n v="990.84957462718376"/>
    <x v="79"/>
    <m/>
    <n v="990.84957462718376"/>
    <n v="198.16991492543661"/>
    <n v="1189.0194895526204"/>
    <x v="2"/>
    <x v="10"/>
  </r>
  <r>
    <x v="0"/>
    <m/>
    <m/>
    <m/>
    <d v="2017-02-22T00:00:00"/>
    <m/>
    <n v="5.1669544567286563"/>
    <x v="79"/>
    <m/>
    <n v="5.1669544567286563"/>
    <n v="1.0333908913457313"/>
    <n v="6.2003453480743875"/>
    <x v="2"/>
    <x v="10"/>
  </r>
  <r>
    <x v="0"/>
    <m/>
    <m/>
    <m/>
    <d v="2017-02-27T00:00:00"/>
    <m/>
    <n v="127.01251257742119"/>
    <x v="79"/>
    <m/>
    <n v="127.01251257742119"/>
    <n v="25.402502515484244"/>
    <n v="152.41501509290543"/>
    <x v="2"/>
    <x v="10"/>
  </r>
  <r>
    <x v="0"/>
    <m/>
    <m/>
    <m/>
    <d v="2017-02-28T00:00:00"/>
    <m/>
    <n v="89.181109560032112"/>
    <x v="81"/>
    <m/>
    <n v="89.181109560032112"/>
    <n v="17.836221912006422"/>
    <n v="107.01733147203853"/>
    <x v="2"/>
    <x v="0"/>
  </r>
  <r>
    <x v="0"/>
    <m/>
    <m/>
    <m/>
    <d v="2017-03-03T00:00:00"/>
    <m/>
    <n v="891.08737431916711"/>
    <x v="82"/>
    <m/>
    <n v="891.08737431916711"/>
    <n v="178.21747486383333"/>
    <n v="1069.3048491830004"/>
    <x v="2"/>
    <x v="0"/>
  </r>
  <r>
    <x v="0"/>
    <m/>
    <m/>
    <m/>
    <d v="2017-03-07T00:00:00"/>
    <m/>
    <n v="173.04761754126451"/>
    <x v="83"/>
    <m/>
    <n v="173.04761754126451"/>
    <n v="34.609523508252892"/>
    <n v="207.65714104951741"/>
    <x v="2"/>
    <x v="0"/>
  </r>
  <r>
    <x v="0"/>
    <m/>
    <m/>
    <m/>
    <d v="2017-03-17T00:00:00"/>
    <m/>
    <n v="917.99405082904821"/>
    <x v="84"/>
    <m/>
    <n v="917.99405082904821"/>
    <n v="183.5988101658096"/>
    <n v="1101.5928609948578"/>
    <x v="2"/>
    <x v="0"/>
  </r>
  <r>
    <x v="0"/>
    <m/>
    <m/>
    <m/>
    <d v="2017-03-20T00:00:00"/>
    <m/>
    <n v="327.03298829847074"/>
    <x v="83"/>
    <m/>
    <n v="327.03298829847074"/>
    <n v="65.406597659694114"/>
    <n v="392.43958595816486"/>
    <x v="2"/>
    <x v="0"/>
  </r>
  <r>
    <x v="0"/>
    <m/>
    <m/>
    <m/>
    <d v="2017-03-22T00:00:00"/>
    <m/>
    <n v="816.17973758886728"/>
    <x v="83"/>
    <m/>
    <n v="816.17973758886728"/>
    <n v="163.23594751777341"/>
    <n v="979.41568510664069"/>
    <x v="2"/>
    <x v="0"/>
  </r>
  <r>
    <x v="0"/>
    <m/>
    <m/>
    <m/>
    <d v="2017-03-27T00:00:00"/>
    <m/>
    <n v="477.46335434700779"/>
    <x v="83"/>
    <m/>
    <n v="477.46335434700779"/>
    <n v="95.492670869401536"/>
    <n v="572.95602521640933"/>
    <x v="2"/>
    <x v="0"/>
  </r>
  <r>
    <x v="0"/>
    <m/>
    <m/>
    <m/>
    <d v="2017-03-27T00:00:00"/>
    <m/>
    <n v="352.87668598659127"/>
    <x v="83"/>
    <m/>
    <n v="352.87668598659127"/>
    <n v="70.57533719731822"/>
    <n v="423.45202318390949"/>
    <x v="2"/>
    <x v="0"/>
  </r>
  <r>
    <x v="0"/>
    <m/>
    <m/>
    <m/>
    <d v="2017-03-31T00:00:00"/>
    <m/>
    <n v="10.9900791577201"/>
    <x v="85"/>
    <m/>
    <n v="10.9900791577201"/>
    <n v="2.1980158315440192"/>
    <n v="13.188094989264119"/>
    <x v="2"/>
    <x v="1"/>
  </r>
  <r>
    <x v="0"/>
    <m/>
    <m/>
    <m/>
    <d v="2017-04-03T00:00:00"/>
    <m/>
    <n v="641.62247122873441"/>
    <x v="85"/>
    <m/>
    <n v="641.62247122873441"/>
    <n v="128.32449424574691"/>
    <n v="769.94696547448132"/>
    <x v="2"/>
    <x v="1"/>
  </r>
  <r>
    <x v="0"/>
    <m/>
    <m/>
    <m/>
    <d v="2017-04-08T00:00:00"/>
    <m/>
    <n v="762.20634130553572"/>
    <x v="85"/>
    <m/>
    <n v="762.20634130553572"/>
    <n v="152.4412682611071"/>
    <n v="914.64760956664281"/>
    <x v="2"/>
    <x v="1"/>
  </r>
  <r>
    <x v="0"/>
    <m/>
    <m/>
    <m/>
    <d v="2017-04-11T00:00:00"/>
    <m/>
    <n v="663.03670395222844"/>
    <x v="86"/>
    <m/>
    <n v="663.03670395222844"/>
    <n v="132.60734079044562"/>
    <n v="795.64404474267405"/>
    <x v="2"/>
    <x v="1"/>
  </r>
  <r>
    <x v="0"/>
    <m/>
    <m/>
    <m/>
    <d v="2017-04-12T00:00:00"/>
    <m/>
    <n v="782.97616128443519"/>
    <x v="87"/>
    <m/>
    <n v="782.97616128443519"/>
    <n v="156.59523225688702"/>
    <n v="939.57139354132221"/>
    <x v="2"/>
    <x v="1"/>
  </r>
  <r>
    <x v="0"/>
    <m/>
    <m/>
    <m/>
    <d v="2017-04-13T00:00:00"/>
    <m/>
    <n v="161.20667364079188"/>
    <x v="85"/>
    <m/>
    <n v="161.20667364079188"/>
    <n v="32.241334728158364"/>
    <n v="193.44800836895024"/>
    <x v="2"/>
    <x v="1"/>
  </r>
  <r>
    <x v="0"/>
    <m/>
    <m/>
    <m/>
    <d v="2017-04-13T00:00:00"/>
    <m/>
    <n v="292.48302252632686"/>
    <x v="88"/>
    <m/>
    <n v="292.48302252632686"/>
    <n v="58.496604505265339"/>
    <n v="350.9796270315922"/>
    <x v="2"/>
    <x v="1"/>
  </r>
  <r>
    <x v="0"/>
    <m/>
    <m/>
    <m/>
    <d v="2017-04-19T00:00:00"/>
    <m/>
    <n v="124.99929976534774"/>
    <x v="85"/>
    <m/>
    <n v="124.99929976534774"/>
    <n v="275.00070023465224"/>
    <n v="400"/>
    <x v="2"/>
    <x v="1"/>
  </r>
  <r>
    <x v="0"/>
    <m/>
    <m/>
    <m/>
    <d v="2017-04-19T00:00:00"/>
    <m/>
    <n v="392.8438286768353"/>
    <x v="88"/>
    <m/>
    <n v="392.8438286768353"/>
    <n v="78.568765735367037"/>
    <n v="471.41259441220234"/>
    <x v="2"/>
    <x v="1"/>
  </r>
  <r>
    <x v="0"/>
    <m/>
    <m/>
    <m/>
    <d v="2017-04-24T00:00:00"/>
    <m/>
    <n v="147.74538895514655"/>
    <x v="85"/>
    <m/>
    <n v="147.74538895514655"/>
    <n v="29.549077791029305"/>
    <n v="177.29446674617586"/>
    <x v="2"/>
    <x v="1"/>
  </r>
  <r>
    <x v="0"/>
    <m/>
    <m/>
    <m/>
    <d v="2017-04-27T00:00:00"/>
    <m/>
    <n v="855.78924062372369"/>
    <x v="88"/>
    <m/>
    <n v="855.78924062372369"/>
    <n v="171.15784812474465"/>
    <n v="1026.9470887484683"/>
    <x v="2"/>
    <x v="1"/>
  </r>
  <r>
    <x v="0"/>
    <m/>
    <m/>
    <m/>
    <d v="2017-05-03T00:00:00"/>
    <m/>
    <n v="677.27759040708884"/>
    <x v="89"/>
    <m/>
    <n v="677.27759040708884"/>
    <n v="135.45551808141772"/>
    <n v="812.73310848850656"/>
    <x v="2"/>
    <x v="2"/>
  </r>
  <r>
    <x v="0"/>
    <m/>
    <m/>
    <m/>
    <d v="2017-05-06T00:00:00"/>
    <m/>
    <n v="85.477522898636309"/>
    <x v="90"/>
    <m/>
    <n v="85.477522898636309"/>
    <n v="17.095504579727262"/>
    <n v="102.57302747836357"/>
    <x v="2"/>
    <x v="2"/>
  </r>
  <r>
    <x v="0"/>
    <m/>
    <m/>
    <m/>
    <d v="2017-05-15T00:00:00"/>
    <m/>
    <n v="88.785777652891866"/>
    <x v="91"/>
    <m/>
    <n v="88.785777652891866"/>
    <n v="17.757155530578373"/>
    <n v="106.54293318347024"/>
    <x v="2"/>
    <x v="2"/>
  </r>
  <r>
    <x v="0"/>
    <m/>
    <m/>
    <m/>
    <d v="2017-05-15T00:00:00"/>
    <m/>
    <n v="719.68155702299123"/>
    <x v="90"/>
    <m/>
    <n v="719.68155702299123"/>
    <n v="143.9363114045982"/>
    <n v="863.61786842758943"/>
    <x v="2"/>
    <x v="2"/>
  </r>
  <r>
    <x v="0"/>
    <m/>
    <m/>
    <m/>
    <d v="2017-05-19T00:00:00"/>
    <m/>
    <n v="455.17032748314489"/>
    <x v="92"/>
    <m/>
    <n v="455.17032748314489"/>
    <n v="91.034065496628955"/>
    <n v="546.20439297977384"/>
    <x v="2"/>
    <x v="3"/>
  </r>
  <r>
    <x v="0"/>
    <m/>
    <m/>
    <m/>
    <d v="2017-05-19T00:00:00"/>
    <m/>
    <n v="865.02458680509699"/>
    <x v="90"/>
    <m/>
    <n v="865.02458680509699"/>
    <n v="173.00491736101935"/>
    <n v="1038.0295041661163"/>
    <x v="2"/>
    <x v="2"/>
  </r>
  <r>
    <x v="0"/>
    <m/>
    <m/>
    <m/>
    <d v="2017-05-25T00:00:00"/>
    <m/>
    <n v="402.30747852316495"/>
    <x v="92"/>
    <m/>
    <n v="402.30747852316495"/>
    <n v="80.461495704632966"/>
    <n v="482.76897422779791"/>
    <x v="2"/>
    <x v="3"/>
  </r>
  <r>
    <x v="0"/>
    <m/>
    <m/>
    <m/>
    <d v="2017-05-30T00:00:00"/>
    <m/>
    <n v="317.72768199194644"/>
    <x v="92"/>
    <m/>
    <n v="317.72768199194644"/>
    <n v="63.545536398389288"/>
    <n v="381.27321839033573"/>
    <x v="2"/>
    <x v="3"/>
  </r>
  <r>
    <x v="0"/>
    <m/>
    <m/>
    <m/>
    <d v="2017-05-31T00:00:00"/>
    <m/>
    <n v="653.23862044728799"/>
    <x v="90"/>
    <m/>
    <n v="653.23862044728799"/>
    <n v="130.6477240894576"/>
    <n v="783.88634453674558"/>
    <x v="2"/>
    <x v="2"/>
  </r>
  <r>
    <x v="0"/>
    <m/>
    <m/>
    <m/>
    <d v="2017-06-01T00:00:00"/>
    <m/>
    <n v="803.15598364050447"/>
    <x v="93"/>
    <m/>
    <n v="803.15598364050447"/>
    <n v="160.6311967281008"/>
    <n v="963.78718036860528"/>
    <x v="3"/>
    <x v="11"/>
  </r>
  <r>
    <x v="0"/>
    <m/>
    <m/>
    <m/>
    <d v="2017-06-01T00:00:00"/>
    <m/>
    <n v="753.50343949849491"/>
    <x v="93"/>
    <m/>
    <n v="753.50343949849491"/>
    <n v="150.70068789969901"/>
    <n v="904.20412739819392"/>
    <x v="3"/>
    <x v="11"/>
  </r>
  <r>
    <x v="0"/>
    <m/>
    <m/>
    <m/>
    <d v="2017-06-02T00:00:00"/>
    <m/>
    <n v="45.813231504307161"/>
    <x v="93"/>
    <m/>
    <n v="45.813231504307161"/>
    <n v="9.1626463008614323"/>
    <n v="54.975877805168594"/>
    <x v="3"/>
    <x v="11"/>
  </r>
  <r>
    <x v="0"/>
    <m/>
    <m/>
    <m/>
    <d v="2017-06-04T00:00:00"/>
    <m/>
    <n v="784.88530433150856"/>
    <x v="94"/>
    <m/>
    <n v="784.88530433150856"/>
    <n v="156.97706086630171"/>
    <n v="941.86236519781028"/>
    <x v="2"/>
    <x v="3"/>
  </r>
  <r>
    <x v="0"/>
    <m/>
    <m/>
    <m/>
    <d v="2017-06-07T00:00:00"/>
    <m/>
    <n v="135.54986826268723"/>
    <x v="93"/>
    <m/>
    <n v="135.54986826268723"/>
    <n v="27.109973652537434"/>
    <n v="162.65984191522466"/>
    <x v="3"/>
    <x v="11"/>
  </r>
  <r>
    <x v="0"/>
    <m/>
    <m/>
    <m/>
    <d v="2017-06-09T00:00:00"/>
    <m/>
    <n v="944.39822129313234"/>
    <x v="92"/>
    <m/>
    <n v="944.39822129313234"/>
    <n v="188.87964425862651"/>
    <n v="1133.2778655517589"/>
    <x v="2"/>
    <x v="3"/>
  </r>
  <r>
    <x v="0"/>
    <m/>
    <m/>
    <m/>
    <d v="2017-06-09T00:00:00"/>
    <m/>
    <n v="54.68827467310755"/>
    <x v="93"/>
    <m/>
    <n v="54.68827467310755"/>
    <n v="10.937654934621513"/>
    <n v="65.625929607729063"/>
    <x v="3"/>
    <x v="11"/>
  </r>
  <r>
    <x v="0"/>
    <m/>
    <m/>
    <m/>
    <d v="2017-06-10T00:00:00"/>
    <m/>
    <n v="433.12454373874908"/>
    <x v="93"/>
    <m/>
    <n v="433.12454373874908"/>
    <n v="86.624908747749771"/>
    <n v="519.74945248649885"/>
    <x v="3"/>
    <x v="11"/>
  </r>
  <r>
    <x v="0"/>
    <m/>
    <m/>
    <m/>
    <d v="2017-06-14T00:00:00"/>
    <m/>
    <n v="24.218058313679734"/>
    <x v="93"/>
    <m/>
    <n v="24.218058313679734"/>
    <n v="4.8436116627359453"/>
    <n v="29.061669976415679"/>
    <x v="3"/>
    <x v="11"/>
  </r>
  <r>
    <x v="0"/>
    <m/>
    <m/>
    <m/>
    <d v="2017-05-15T00:00:00"/>
    <m/>
    <n v="543.05197811894823"/>
    <x v="93"/>
    <m/>
    <n v="543.05197811894823"/>
    <n v="108.6103956237896"/>
    <n v="651.66237374273783"/>
    <x v="3"/>
    <x v="11"/>
  </r>
  <r>
    <x v="0"/>
    <m/>
    <m/>
    <m/>
    <d v="2017-06-19T00:00:00"/>
    <m/>
    <n v="656.01473093599566"/>
    <x v="93"/>
    <m/>
    <n v="656.01473093599566"/>
    <n v="131.20294618719913"/>
    <n v="787.21767712319479"/>
    <x v="3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9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compact="0" compactData="0" multipleFieldFilters="0" rowHeaderCaption="Date travail fait">
  <location ref="A3:F33" firstHeaderRow="1" firstDataRow="2" firstDataCol="3" rowPageCount="1" colPageCount="1"/>
  <pivotFields count="18">
    <pivotField axis="axisPage" compact="0" outline="0" showAll="0">
      <items count="53">
        <item m="1" x="11"/>
        <item m="1" x="31"/>
        <item m="1" x="32"/>
        <item m="1" x="39"/>
        <item m="1" x="24"/>
        <item m="1" x="35"/>
        <item m="1" x="9"/>
        <item m="1" x="49"/>
        <item m="1" x="25"/>
        <item m="1" x="30"/>
        <item m="1" x="40"/>
        <item m="1" x="51"/>
        <item m="1" x="6"/>
        <item m="1" x="47"/>
        <item m="1" x="17"/>
        <item m="1" x="34"/>
        <item m="1" x="20"/>
        <item m="1" x="16"/>
        <item m="1" x="15"/>
        <item m="1" x="12"/>
        <item m="1" x="26"/>
        <item m="1" x="18"/>
        <item m="1" x="45"/>
        <item m="1" x="46"/>
        <item m="1" x="13"/>
        <item m="1" x="42"/>
        <item m="1" x="27"/>
        <item m="1" x="44"/>
        <item m="1" x="33"/>
        <item m="1" x="19"/>
        <item m="1" x="48"/>
        <item m="1" x="5"/>
        <item m="1" x="14"/>
        <item m="1" x="4"/>
        <item m="1" x="21"/>
        <item m="1" x="41"/>
        <item m="1" x="36"/>
        <item m="1" x="22"/>
        <item m="1" x="23"/>
        <item m="1" x="29"/>
        <item m="1" x="10"/>
        <item m="1" x="28"/>
        <item m="1" x="7"/>
        <item m="1" x="50"/>
        <item m="1" x="8"/>
        <item m="1" x="43"/>
        <item m="1" x="37"/>
        <item m="1" x="3"/>
        <item m="1" x="38"/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 defaultSubtotal="0"/>
    <pivotField dataField="1" compact="0" outline="0" showAll="0"/>
    <pivotField compact="0" numFmtId="44" outline="0" showAll="0"/>
    <pivotField compact="0" numFmtId="44" outline="0" showAll="0"/>
    <pivotField axis="axisRow" compact="0" outline="0" showAll="0" defaultSubtotal="0">
      <items count="5">
        <item m="1" x="4"/>
        <item x="0"/>
        <item x="1"/>
        <item x="2"/>
        <item h="1" x="3"/>
      </items>
    </pivotField>
    <pivotField axis="axisRow" compact="0" outline="0" showAll="0" defaultSubtotal="0">
      <items count="12">
        <item x="5"/>
        <item x="6"/>
        <item x="7"/>
        <item x="8"/>
        <item x="9"/>
        <item x="11"/>
        <item x="10"/>
        <item x="0"/>
        <item x="1"/>
        <item x="2"/>
        <item x="3"/>
        <item x="4"/>
      </items>
    </pivotField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showAll="0" defaultSubtotal="0">
      <items count="5">
        <item sd="0" x="0"/>
        <item sd="0" x="1"/>
        <item sd="0" x="2"/>
        <item sd="0" x="3"/>
        <item x="4"/>
      </items>
    </pivotField>
  </pivotFields>
  <rowFields count="3">
    <field x="12"/>
    <field x="13"/>
    <field x="7"/>
  </rowFields>
  <rowItems count="29">
    <i>
      <x v="1"/>
      <x v="7"/>
      <x v="3"/>
    </i>
    <i r="1">
      <x v="8"/>
      <x v="4"/>
    </i>
    <i r="1">
      <x v="9"/>
      <x v="5"/>
    </i>
    <i r="1">
      <x v="10"/>
      <x v="6"/>
    </i>
    <i r="1">
      <x v="11"/>
      <x v="7"/>
    </i>
    <i>
      <x v="2"/>
      <x/>
      <x v="8"/>
    </i>
    <i r="1">
      <x v="1"/>
      <x v="9"/>
    </i>
    <i r="1">
      <x v="2"/>
      <x v="10"/>
    </i>
    <i r="1">
      <x v="3"/>
      <x v="11"/>
    </i>
    <i r="1">
      <x v="4"/>
      <x v="12"/>
    </i>
    <i r="1">
      <x v="5"/>
      <x v="1"/>
    </i>
    <i r="1">
      <x v="6"/>
      <x v="2"/>
    </i>
    <i r="1">
      <x v="7"/>
      <x v="3"/>
    </i>
    <i r="1">
      <x v="8"/>
      <x v="4"/>
    </i>
    <i r="1">
      <x v="9"/>
      <x v="5"/>
    </i>
    <i r="1">
      <x v="10"/>
      <x v="6"/>
    </i>
    <i r="1">
      <x v="11"/>
      <x v="7"/>
    </i>
    <i>
      <x v="3"/>
      <x/>
      <x v="8"/>
    </i>
    <i r="1">
      <x v="1"/>
      <x v="9"/>
    </i>
    <i r="1">
      <x v="2"/>
      <x v="10"/>
    </i>
    <i r="1">
      <x v="3"/>
      <x v="11"/>
    </i>
    <i r="1">
      <x v="4"/>
      <x v="12"/>
    </i>
    <i r="1">
      <x v="5"/>
      <x v="1"/>
    </i>
    <i r="1">
      <x v="6"/>
      <x v="2"/>
    </i>
    <i r="1">
      <x v="7"/>
      <x v="3"/>
    </i>
    <i r="1">
      <x v="8"/>
      <x v="4"/>
    </i>
    <i r="1">
      <x v="9"/>
      <x v="5"/>
    </i>
    <i r="1">
      <x v="10"/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% HT facturé" fld="9" showDataAs="percentOfTotal" baseField="0" baseItem="0" numFmtId="10"/>
    <dataField name="H.T facturé" fld="9" baseField="0" baseItem="0" numFmtId="44"/>
    <dataField name="Moyenne de HT facturé" fld="9" subtotal="average" baseField="0" baseItem="0" numFmtId="2"/>
  </dataFields>
  <formats count="7">
    <format dxfId="2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7">
      <pivotArea field="4" grandRow="1" outline="0" collapsedLevelsAreSubtotals="1">
        <references count="1">
          <reference field="4294967294" count="1" selected="0">
            <x v="1"/>
          </reference>
        </references>
      </pivotArea>
    </format>
    <format dxfId="26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5">
      <pivotArea type="topRight" dataOnly="0" labelOnly="1" outline="0" fieldPosition="0"/>
    </format>
    <format dxfId="2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2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filters count="1">
    <filter fld="4" type="dateNewerThan" evalOrder="-1" id="6">
      <autoFilter ref="A1">
        <filterColumn colId="0">
          <customFilters>
            <customFilter operator="greaterThan" val="42210"/>
          </customFilters>
        </filterColumn>
      </autoFilter>
    </filter>
  </filters>
</pivotTableDefinition>
</file>

<file path=xl/tables/table1.xml><?xml version="1.0" encoding="utf-8"?>
<table xmlns="http://schemas.openxmlformats.org/spreadsheetml/2006/main" id="4" name="Tableau4" displayName="Tableau4" ref="A1:N278" totalsRowShown="0" dataDxfId="9">
  <autoFilter ref="A1:N278"/>
  <sortState ref="A213:P275">
    <sortCondition ref="E1:E275"/>
  </sortState>
  <tableColumns count="14">
    <tableColumn id="1" name="Client" dataDxfId="21"/>
    <tableColumn id="2" name="Quoi" dataDxfId="20"/>
    <tableColumn id="7" name="Quoi 2" dataDxfId="19" dataCellStyle="Monétaire"/>
    <tableColumn id="3" name="chantier" dataDxfId="18"/>
    <tableColumn id="5" name="Date travail fait" dataDxfId="17"/>
    <tableColumn id="8" name="Nota :" dataDxfId="16"/>
    <tableColumn id="4" name="HT estimé" dataDxfId="15" dataCellStyle="Monétaire"/>
    <tableColumn id="6" name="Date Facture faite" dataDxfId="14"/>
    <tableColumn id="11" name="N° Facture" dataDxfId="13" dataCellStyle="Monétaire"/>
    <tableColumn id="9" name="HT facturé" dataDxfId="12" dataCellStyle="Monétaire">
      <calculatedColumnFormula>Tableau4[[#This Row],[HT estimé]]</calculatedColumnFormula>
    </tableColumn>
    <tableColumn id="12" name="TVA" dataDxfId="11" dataCellStyle="Monétaire">
      <calculatedColumnFormula>Tableau4[[#This Row],[TTC]]-Tableau4[[#This Row],[HT facturé]]</calculatedColumnFormula>
    </tableColumn>
    <tableColumn id="13" name="TTC" dataDxfId="10" dataCellStyle="Monétaire">
      <calculatedColumnFormula>Tableau4[[#This Row],[HT facturé]]*1.2</calculatedColumnFormula>
    </tableColumn>
    <tableColumn id="10" name="Année" dataDxfId="7">
      <calculatedColumnFormula>IF(Tableau4[[#This Row],[Date Facture faite]]="","",YEAR(Tableau4[[#This Row],[Date Facture faite]])+(--MONTH(Tableau4[[#This Row],[Date Facture faite]])&gt;=mois_départ))</calculatedColumnFormula>
    </tableColumn>
    <tableColumn id="14" name="Mois" dataDxfId="8">
      <calculatedColumnFormula>INDEX(NumMois2,MONTH(Tableau4[[#This Row],[Date Facture faite]]))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N278"/>
  <sheetViews>
    <sheetView showGridLines="0" topLeftCell="A259" workbookViewId="0">
      <pane xSplit="1" topLeftCell="B1" activePane="topRight" state="frozen"/>
      <selection pane="topRight" activeCell="M271" sqref="M271"/>
    </sheetView>
  </sheetViews>
  <sheetFormatPr baseColWidth="10" defaultRowHeight="15" x14ac:dyDescent="0.25"/>
  <cols>
    <col min="1" max="1" width="8.5703125" bestFit="1" customWidth="1"/>
    <col min="2" max="2" width="7.5703125" bestFit="1" customWidth="1"/>
    <col min="3" max="3" width="10.42578125" style="2" customWidth="1"/>
    <col min="4" max="4" width="25.42578125" customWidth="1"/>
    <col min="5" max="5" width="16.85546875" customWidth="1"/>
    <col min="6" max="6" width="10.85546875" style="4" bestFit="1" customWidth="1"/>
    <col min="7" max="7" width="13.5703125" style="2" customWidth="1"/>
    <col min="8" max="8" width="21.42578125" style="1" customWidth="1"/>
    <col min="9" max="9" width="13.85546875" style="7" customWidth="1"/>
    <col min="10" max="10" width="14.5703125" customWidth="1"/>
    <col min="11" max="11" width="9.42578125" customWidth="1"/>
    <col min="12" max="12" width="10.85546875" customWidth="1"/>
    <col min="13" max="13" width="18.5703125" bestFit="1" customWidth="1"/>
    <col min="14" max="14" width="13.85546875" bestFit="1" customWidth="1"/>
    <col min="15" max="15" width="13" bestFit="1" customWidth="1"/>
  </cols>
  <sheetData>
    <row r="1" spans="1:14" x14ac:dyDescent="0.25">
      <c r="A1" s="13" t="s">
        <v>0</v>
      </c>
      <c r="B1" t="s">
        <v>1</v>
      </c>
      <c r="C1" s="2" t="s">
        <v>4</v>
      </c>
      <c r="D1" t="s">
        <v>2</v>
      </c>
      <c r="E1" t="s">
        <v>3</v>
      </c>
      <c r="F1" s="5" t="s">
        <v>5</v>
      </c>
      <c r="G1" s="2" t="s">
        <v>8</v>
      </c>
      <c r="H1" s="11" t="s">
        <v>12</v>
      </c>
      <c r="I1" s="6" t="s">
        <v>20</v>
      </c>
      <c r="J1" s="3" t="s">
        <v>9</v>
      </c>
      <c r="K1" s="3" t="s">
        <v>6</v>
      </c>
      <c r="L1" s="3" t="s">
        <v>7</v>
      </c>
      <c r="M1" t="s">
        <v>37</v>
      </c>
      <c r="N1" t="s">
        <v>21</v>
      </c>
    </row>
    <row r="2" spans="1:14" x14ac:dyDescent="0.25">
      <c r="A2" s="19" t="s">
        <v>17</v>
      </c>
      <c r="B2" s="19"/>
      <c r="C2" s="20"/>
      <c r="D2" s="19"/>
      <c r="E2" s="21">
        <v>42038</v>
      </c>
      <c r="F2" s="22"/>
      <c r="G2" s="23">
        <v>426.8271890798693</v>
      </c>
      <c r="H2" s="24">
        <v>42064</v>
      </c>
      <c r="I2" s="25"/>
      <c r="J2" s="26">
        <f>Tableau4[[#This Row],[HT estimé]]</f>
        <v>426.8271890798693</v>
      </c>
      <c r="K2" s="26">
        <f>Tableau4[[#This Row],[TTC]]-Tableau4[[#This Row],[HT facturé]]</f>
        <v>85.365437815973792</v>
      </c>
      <c r="L2" s="26">
        <f>Tableau4[[#This Row],[HT facturé]]*1.2</f>
        <v>512.19262689584309</v>
      </c>
      <c r="M2" s="36">
        <f>IF(Tableau4[[#This Row],[Date Facture faite]]="","",YEAR(Tableau4[[#This Row],[Date Facture faite]])+(--MONTH(Tableau4[[#This Row],[Date Facture faite]])&gt;=mois_départ))</f>
        <v>2015</v>
      </c>
      <c r="N2" s="36">
        <f>INDEX(NumMois2,MONTH(Tableau4[[#This Row],[Date Facture faite]]))</f>
        <v>8</v>
      </c>
    </row>
    <row r="3" spans="1:14" x14ac:dyDescent="0.25">
      <c r="A3" s="19" t="s">
        <v>18</v>
      </c>
      <c r="B3" s="19"/>
      <c r="C3" s="20"/>
      <c r="D3" s="19"/>
      <c r="E3" s="21">
        <v>42053</v>
      </c>
      <c r="F3" s="22"/>
      <c r="G3" s="23">
        <v>454.81826921799319</v>
      </c>
      <c r="H3" s="24">
        <v>42064</v>
      </c>
      <c r="I3" s="25"/>
      <c r="J3" s="26">
        <f>Tableau4[[#This Row],[HT estimé]]</f>
        <v>454.81826921799319</v>
      </c>
      <c r="K3" s="26">
        <f>Tableau4[[#This Row],[TTC]]-Tableau4[[#This Row],[HT facturé]]</f>
        <v>90.963653843598593</v>
      </c>
      <c r="L3" s="26">
        <f>Tableau4[[#This Row],[HT facturé]]*1.2</f>
        <v>545.78192306159178</v>
      </c>
      <c r="M3" s="36">
        <f>IF(Tableau4[[#This Row],[Date Facture faite]]="","",YEAR(Tableau4[[#This Row],[Date Facture faite]])+(--MONTH(Tableau4[[#This Row],[Date Facture faite]])&gt;=mois_départ))</f>
        <v>2015</v>
      </c>
      <c r="N3" s="36">
        <f>INDEX(NumMois2,MONTH(Tableau4[[#This Row],[Date Facture faite]]))</f>
        <v>8</v>
      </c>
    </row>
    <row r="4" spans="1:14" x14ac:dyDescent="0.25">
      <c r="A4" s="19" t="s">
        <v>19</v>
      </c>
      <c r="B4" s="19"/>
      <c r="C4" s="23"/>
      <c r="D4" s="19"/>
      <c r="E4" s="21">
        <v>42057</v>
      </c>
      <c r="F4" s="22"/>
      <c r="G4" s="23">
        <v>113.53595949685446</v>
      </c>
      <c r="H4" s="24">
        <v>42065</v>
      </c>
      <c r="I4" s="25"/>
      <c r="J4" s="26">
        <f>Tableau4[[#This Row],[HT estimé]]</f>
        <v>113.53595949685446</v>
      </c>
      <c r="K4" s="27">
        <f>Tableau4[[#This Row],[TTC]]-Tableau4[[#This Row],[HT facturé]]</f>
        <v>22.707191899370898</v>
      </c>
      <c r="L4" s="27">
        <f>Tableau4[[#This Row],[HT facturé]]*1.2</f>
        <v>136.24315139622536</v>
      </c>
      <c r="M4" s="36">
        <f>IF(Tableau4[[#This Row],[Date Facture faite]]="","",YEAR(Tableau4[[#This Row],[Date Facture faite]])+(--MONTH(Tableau4[[#This Row],[Date Facture faite]])&gt;=mois_départ))</f>
        <v>2015</v>
      </c>
      <c r="N4" s="36">
        <f>INDEX(NumMois2,MONTH(Tableau4[[#This Row],[Date Facture faite]]))</f>
        <v>8</v>
      </c>
    </row>
    <row r="5" spans="1:14" x14ac:dyDescent="0.25">
      <c r="A5" s="19" t="s">
        <v>17</v>
      </c>
      <c r="B5" s="19"/>
      <c r="C5" s="23"/>
      <c r="D5" s="19"/>
      <c r="E5" s="21">
        <v>42061</v>
      </c>
      <c r="F5" s="22"/>
      <c r="G5" s="23">
        <v>255.45953039666003</v>
      </c>
      <c r="H5" s="24">
        <v>42064</v>
      </c>
      <c r="I5" s="25"/>
      <c r="J5" s="26">
        <f>Tableau4[[#This Row],[HT estimé]]</f>
        <v>255.45953039666003</v>
      </c>
      <c r="K5" s="28">
        <f>Tableau4[[#This Row],[TTC]]-Tableau4[[#This Row],[HT facturé]]</f>
        <v>51.091906079332006</v>
      </c>
      <c r="L5" s="28">
        <f>Tableau4[[#This Row],[HT facturé]]*1.2</f>
        <v>306.55143647599203</v>
      </c>
      <c r="M5" s="36">
        <f>IF(Tableau4[[#This Row],[Date Facture faite]]="","",YEAR(Tableau4[[#This Row],[Date Facture faite]])+(--MONTH(Tableau4[[#This Row],[Date Facture faite]])&gt;=mois_départ))</f>
        <v>2015</v>
      </c>
      <c r="N5" s="36">
        <f>INDEX(NumMois2,MONTH(Tableau4[[#This Row],[Date Facture faite]]))</f>
        <v>8</v>
      </c>
    </row>
    <row r="6" spans="1:14" x14ac:dyDescent="0.25">
      <c r="A6" s="19" t="s">
        <v>18</v>
      </c>
      <c r="B6" s="19"/>
      <c r="C6" s="23"/>
      <c r="D6" s="19"/>
      <c r="E6" s="21">
        <v>42068</v>
      </c>
      <c r="F6" s="22"/>
      <c r="G6" s="23">
        <v>200.26832812864569</v>
      </c>
      <c r="H6" s="24">
        <v>42100</v>
      </c>
      <c r="I6" s="25"/>
      <c r="J6" s="26">
        <f>Tableau4[[#This Row],[HT estimé]]</f>
        <v>200.26832812864569</v>
      </c>
      <c r="K6" s="28">
        <f>Tableau4[[#This Row],[TTC]]-Tableau4[[#This Row],[HT facturé]]</f>
        <v>40.053665625729138</v>
      </c>
      <c r="L6" s="28">
        <f>Tableau4[[#This Row],[HT facturé]]*1.2</f>
        <v>240.32199375437483</v>
      </c>
      <c r="M6" s="36">
        <f>IF(Tableau4[[#This Row],[Date Facture faite]]="","",YEAR(Tableau4[[#This Row],[Date Facture faite]])+(--MONTH(Tableau4[[#This Row],[Date Facture faite]])&gt;=mois_départ))</f>
        <v>2015</v>
      </c>
      <c r="N6" s="36">
        <f>INDEX(NumMois2,MONTH(Tableau4[[#This Row],[Date Facture faite]]))</f>
        <v>9</v>
      </c>
    </row>
    <row r="7" spans="1:14" x14ac:dyDescent="0.25">
      <c r="A7" s="19" t="s">
        <v>19</v>
      </c>
      <c r="B7" s="19"/>
      <c r="C7" s="23"/>
      <c r="D7" s="19"/>
      <c r="E7" s="21">
        <v>42073</v>
      </c>
      <c r="F7" s="22"/>
      <c r="G7" s="23">
        <v>46.559139688438719</v>
      </c>
      <c r="H7" s="24">
        <v>42100</v>
      </c>
      <c r="I7" s="25"/>
      <c r="J7" s="26">
        <f>Tableau4[[#This Row],[HT estimé]]</f>
        <v>46.559139688438719</v>
      </c>
      <c r="K7" s="28">
        <f>Tableau4[[#This Row],[TTC]]-Tableau4[[#This Row],[HT facturé]]</f>
        <v>9.3118279376877453</v>
      </c>
      <c r="L7" s="28">
        <f>Tableau4[[#This Row],[HT facturé]]*1.2</f>
        <v>55.870967626126465</v>
      </c>
      <c r="M7" s="36">
        <f>IF(Tableau4[[#This Row],[Date Facture faite]]="","",YEAR(Tableau4[[#This Row],[Date Facture faite]])+(--MONTH(Tableau4[[#This Row],[Date Facture faite]])&gt;=mois_départ))</f>
        <v>2015</v>
      </c>
      <c r="N7" s="36">
        <f>INDEX(NumMois2,MONTH(Tableau4[[#This Row],[Date Facture faite]]))</f>
        <v>9</v>
      </c>
    </row>
    <row r="8" spans="1:14" x14ac:dyDescent="0.25">
      <c r="A8" s="19" t="s">
        <v>17</v>
      </c>
      <c r="B8" s="19"/>
      <c r="C8" s="23"/>
      <c r="D8" s="19"/>
      <c r="E8" s="21">
        <v>42079</v>
      </c>
      <c r="F8" s="22"/>
      <c r="G8" s="23">
        <v>734.79112736821264</v>
      </c>
      <c r="H8" s="24">
        <v>42075</v>
      </c>
      <c r="I8" s="25"/>
      <c r="J8" s="26">
        <f>Tableau4[[#This Row],[HT estimé]]</f>
        <v>734.79112736821264</v>
      </c>
      <c r="K8" s="28">
        <f>Tableau4[[#This Row],[TTC]]-Tableau4[[#This Row],[HT facturé]]</f>
        <v>146.95822547364253</v>
      </c>
      <c r="L8" s="28">
        <f>Tableau4[[#This Row],[HT facturé]]*1.2</f>
        <v>881.74935284185517</v>
      </c>
      <c r="M8" s="36">
        <f>IF(Tableau4[[#This Row],[Date Facture faite]]="","",YEAR(Tableau4[[#This Row],[Date Facture faite]])+(--MONTH(Tableau4[[#This Row],[Date Facture faite]])&gt;=mois_départ))</f>
        <v>2015</v>
      </c>
      <c r="N8" s="36">
        <f>INDEX(NumMois2,MONTH(Tableau4[[#This Row],[Date Facture faite]]))</f>
        <v>8</v>
      </c>
    </row>
    <row r="9" spans="1:14" x14ac:dyDescent="0.25">
      <c r="A9" s="19" t="s">
        <v>18</v>
      </c>
      <c r="B9" s="19"/>
      <c r="C9" s="23"/>
      <c r="D9" s="19"/>
      <c r="E9" s="21">
        <v>42086</v>
      </c>
      <c r="F9" s="22"/>
      <c r="G9" s="23">
        <v>929.22594102694575</v>
      </c>
      <c r="H9" s="24">
        <v>42099</v>
      </c>
      <c r="I9" s="25"/>
      <c r="J9" s="26">
        <f>Tableau4[[#This Row],[HT estimé]]</f>
        <v>929.22594102694575</v>
      </c>
      <c r="K9" s="28">
        <f>Tableau4[[#This Row],[TTC]]-Tableau4[[#This Row],[HT facturé]]</f>
        <v>185.84518820538915</v>
      </c>
      <c r="L9" s="28">
        <f>Tableau4[[#This Row],[HT facturé]]*1.2</f>
        <v>1115.0711292323349</v>
      </c>
      <c r="M9" s="36">
        <f>IF(Tableau4[[#This Row],[Date Facture faite]]="","",YEAR(Tableau4[[#This Row],[Date Facture faite]])+(--MONTH(Tableau4[[#This Row],[Date Facture faite]])&gt;=mois_départ))</f>
        <v>2015</v>
      </c>
      <c r="N9" s="36">
        <f>INDEX(NumMois2,MONTH(Tableau4[[#This Row],[Date Facture faite]]))</f>
        <v>9</v>
      </c>
    </row>
    <row r="10" spans="1:14" x14ac:dyDescent="0.25">
      <c r="A10" s="19" t="s">
        <v>19</v>
      </c>
      <c r="B10" s="19"/>
      <c r="C10" s="23"/>
      <c r="D10" s="19"/>
      <c r="E10" s="21">
        <v>42087</v>
      </c>
      <c r="F10" s="21"/>
      <c r="G10" s="23">
        <v>838.32926122771789</v>
      </c>
      <c r="H10" s="24">
        <v>42099</v>
      </c>
      <c r="I10" s="25"/>
      <c r="J10" s="26">
        <f>Tableau4[[#This Row],[HT estimé]]</f>
        <v>838.32926122771789</v>
      </c>
      <c r="K10" s="28">
        <f>Tableau4[[#This Row],[TTC]]-Tableau4[[#This Row],[HT facturé]]</f>
        <v>167.66585224554353</v>
      </c>
      <c r="L10" s="28">
        <f>Tableau4[[#This Row],[HT facturé]]*1.2</f>
        <v>1005.9951134732614</v>
      </c>
      <c r="M10" s="36">
        <f>IF(Tableau4[[#This Row],[Date Facture faite]]="","",YEAR(Tableau4[[#This Row],[Date Facture faite]])+(--MONTH(Tableau4[[#This Row],[Date Facture faite]])&gt;=mois_départ))</f>
        <v>2015</v>
      </c>
      <c r="N10" s="36">
        <f>INDEX(NumMois2,MONTH(Tableau4[[#This Row],[Date Facture faite]]))</f>
        <v>9</v>
      </c>
    </row>
    <row r="11" spans="1:14" x14ac:dyDescent="0.25">
      <c r="A11" s="19" t="s">
        <v>17</v>
      </c>
      <c r="B11" s="19"/>
      <c r="C11" s="23"/>
      <c r="D11" s="19"/>
      <c r="E11" s="21">
        <v>42087</v>
      </c>
      <c r="F11" s="22"/>
      <c r="G11" s="23">
        <v>130.47138104072741</v>
      </c>
      <c r="H11" s="24">
        <v>42099</v>
      </c>
      <c r="I11" s="25"/>
      <c r="J11" s="26">
        <f>Tableau4[[#This Row],[HT estimé]]</f>
        <v>130.47138104072741</v>
      </c>
      <c r="K11" s="28">
        <f>Tableau4[[#This Row],[TTC]]-Tableau4[[#This Row],[HT facturé]]</f>
        <v>26.094276208145487</v>
      </c>
      <c r="L11" s="28">
        <f>Tableau4[[#This Row],[HT facturé]]*1.2</f>
        <v>156.5656572488729</v>
      </c>
      <c r="M11" s="36">
        <f>IF(Tableau4[[#This Row],[Date Facture faite]]="","",YEAR(Tableau4[[#This Row],[Date Facture faite]])+(--MONTH(Tableau4[[#This Row],[Date Facture faite]])&gt;=mois_départ))</f>
        <v>2015</v>
      </c>
      <c r="N11" s="36">
        <f>INDEX(NumMois2,MONTH(Tableau4[[#This Row],[Date Facture faite]]))</f>
        <v>9</v>
      </c>
    </row>
    <row r="12" spans="1:14" x14ac:dyDescent="0.25">
      <c r="A12" s="19" t="s">
        <v>18</v>
      </c>
      <c r="B12" s="19"/>
      <c r="C12" s="23"/>
      <c r="D12" s="19"/>
      <c r="E12" s="21">
        <v>42088</v>
      </c>
      <c r="F12" s="22"/>
      <c r="G12" s="23">
        <v>286.13421750647558</v>
      </c>
      <c r="H12" s="24">
        <v>42099</v>
      </c>
      <c r="I12" s="25"/>
      <c r="J12" s="26">
        <f>Tableau4[[#This Row],[HT estimé]]</f>
        <v>286.13421750647558</v>
      </c>
      <c r="K12" s="28">
        <f>Tableau4[[#This Row],[TTC]]-Tableau4[[#This Row],[HT facturé]]</f>
        <v>57.226843501295093</v>
      </c>
      <c r="L12" s="28">
        <f>Tableau4[[#This Row],[HT facturé]]*1.2</f>
        <v>343.36106100777067</v>
      </c>
      <c r="M12" s="36">
        <f>IF(Tableau4[[#This Row],[Date Facture faite]]="","",YEAR(Tableau4[[#This Row],[Date Facture faite]])+(--MONTH(Tableau4[[#This Row],[Date Facture faite]])&gt;=mois_départ))</f>
        <v>2015</v>
      </c>
      <c r="N12" s="36">
        <f>INDEX(NumMois2,MONTH(Tableau4[[#This Row],[Date Facture faite]]))</f>
        <v>9</v>
      </c>
    </row>
    <row r="13" spans="1:14" x14ac:dyDescent="0.25">
      <c r="A13" s="19" t="s">
        <v>19</v>
      </c>
      <c r="B13" s="19"/>
      <c r="C13" s="29"/>
      <c r="D13" s="19"/>
      <c r="E13" s="21">
        <v>42095</v>
      </c>
      <c r="F13" s="30"/>
      <c r="G13" s="23">
        <v>565.63228969936711</v>
      </c>
      <c r="H13" s="24">
        <v>42128</v>
      </c>
      <c r="I13" s="25"/>
      <c r="J13" s="26">
        <f>Tableau4[[#This Row],[HT estimé]]</f>
        <v>565.63228969936711</v>
      </c>
      <c r="K13" s="31">
        <f>Tableau4[[#This Row],[TTC]]-Tableau4[[#This Row],[HT facturé]]</f>
        <v>113.12645793987338</v>
      </c>
      <c r="L13" s="31">
        <f>Tableau4[[#This Row],[HT facturé]]*1.2</f>
        <v>678.75874763924048</v>
      </c>
      <c r="M13" s="36">
        <f>IF(Tableau4[[#This Row],[Date Facture faite]]="","",YEAR(Tableau4[[#This Row],[Date Facture faite]])+(--MONTH(Tableau4[[#This Row],[Date Facture faite]])&gt;=mois_départ))</f>
        <v>2015</v>
      </c>
      <c r="N13" s="36">
        <f>INDEX(NumMois2,MONTH(Tableau4[[#This Row],[Date Facture faite]]))</f>
        <v>10</v>
      </c>
    </row>
    <row r="14" spans="1:14" x14ac:dyDescent="0.25">
      <c r="A14" s="19" t="s">
        <v>17</v>
      </c>
      <c r="B14" s="19"/>
      <c r="C14" s="29"/>
      <c r="D14" s="19"/>
      <c r="E14" s="21">
        <v>42095</v>
      </c>
      <c r="F14" s="30"/>
      <c r="G14" s="23">
        <v>491.4993417000926</v>
      </c>
      <c r="H14" s="24">
        <v>42128</v>
      </c>
      <c r="I14" s="25"/>
      <c r="J14" s="26">
        <f>Tableau4[[#This Row],[HT estimé]]</f>
        <v>491.4993417000926</v>
      </c>
      <c r="K14" s="31">
        <f>Tableau4[[#This Row],[TTC]]-Tableau4[[#This Row],[HT facturé]]</f>
        <v>98.29986834001852</v>
      </c>
      <c r="L14" s="31">
        <f>Tableau4[[#This Row],[HT facturé]]*1.2</f>
        <v>589.79921004011112</v>
      </c>
      <c r="M14" s="36">
        <f>IF(Tableau4[[#This Row],[Date Facture faite]]="","",YEAR(Tableau4[[#This Row],[Date Facture faite]])+(--MONTH(Tableau4[[#This Row],[Date Facture faite]])&gt;=mois_départ))</f>
        <v>2015</v>
      </c>
      <c r="N14" s="36">
        <f>INDEX(NumMois2,MONTH(Tableau4[[#This Row],[Date Facture faite]]))</f>
        <v>10</v>
      </c>
    </row>
    <row r="15" spans="1:14" x14ac:dyDescent="0.25">
      <c r="A15" s="19" t="s">
        <v>18</v>
      </c>
      <c r="B15" s="19"/>
      <c r="C15" s="23"/>
      <c r="D15" s="19"/>
      <c r="E15" s="21">
        <v>42096</v>
      </c>
      <c r="F15" s="21"/>
      <c r="G15" s="23">
        <v>357.63260575019694</v>
      </c>
      <c r="H15" s="24">
        <v>42128</v>
      </c>
      <c r="I15" s="25"/>
      <c r="J15" s="26">
        <f>Tableau4[[#This Row],[HT estimé]]</f>
        <v>357.63260575019694</v>
      </c>
      <c r="K15" s="28">
        <f>Tableau4[[#This Row],[TTC]]-Tableau4[[#This Row],[HT facturé]]</f>
        <v>71.5265211500394</v>
      </c>
      <c r="L15" s="28">
        <f>Tableau4[[#This Row],[HT facturé]]*1.2</f>
        <v>429.15912690023634</v>
      </c>
      <c r="M15" s="36">
        <f>IF(Tableau4[[#This Row],[Date Facture faite]]="","",YEAR(Tableau4[[#This Row],[Date Facture faite]])+(--MONTH(Tableau4[[#This Row],[Date Facture faite]])&gt;=mois_départ))</f>
        <v>2015</v>
      </c>
      <c r="N15" s="36">
        <f>INDEX(NumMois2,MONTH(Tableau4[[#This Row],[Date Facture faite]]))</f>
        <v>10</v>
      </c>
    </row>
    <row r="16" spans="1:14" x14ac:dyDescent="0.25">
      <c r="A16" s="19" t="s">
        <v>19</v>
      </c>
      <c r="B16" s="19"/>
      <c r="C16" s="23"/>
      <c r="D16" s="19"/>
      <c r="E16" s="21">
        <v>42102</v>
      </c>
      <c r="F16" s="21"/>
      <c r="G16" s="23">
        <v>375.34752389451575</v>
      </c>
      <c r="H16" s="24">
        <v>42128</v>
      </c>
      <c r="I16" s="25"/>
      <c r="J16" s="26">
        <f>Tableau4[[#This Row],[HT estimé]]</f>
        <v>375.34752389451575</v>
      </c>
      <c r="K16" s="28">
        <f>Tableau4[[#This Row],[TTC]]-Tableau4[[#This Row],[HT facturé]]</f>
        <v>75.069504778903138</v>
      </c>
      <c r="L16" s="28">
        <f>Tableau4[[#This Row],[HT facturé]]*1.2</f>
        <v>450.41702867341888</v>
      </c>
      <c r="M16" s="36">
        <f>IF(Tableau4[[#This Row],[Date Facture faite]]="","",YEAR(Tableau4[[#This Row],[Date Facture faite]])+(--MONTH(Tableau4[[#This Row],[Date Facture faite]])&gt;=mois_départ))</f>
        <v>2015</v>
      </c>
      <c r="N16" s="36">
        <f>INDEX(NumMois2,MONTH(Tableau4[[#This Row],[Date Facture faite]]))</f>
        <v>10</v>
      </c>
    </row>
    <row r="17" spans="1:14" x14ac:dyDescent="0.25">
      <c r="A17" s="19" t="s">
        <v>17</v>
      </c>
      <c r="B17" s="19"/>
      <c r="C17" s="23"/>
      <c r="D17" s="19"/>
      <c r="E17" s="21">
        <v>42110</v>
      </c>
      <c r="F17" s="22"/>
      <c r="G17" s="23">
        <v>138.81018945537781</v>
      </c>
      <c r="H17" s="24">
        <v>42110</v>
      </c>
      <c r="I17" s="25"/>
      <c r="J17" s="26">
        <f>Tableau4[[#This Row],[HT estimé]]</f>
        <v>138.81018945537781</v>
      </c>
      <c r="K17" s="28">
        <f>Tableau4[[#This Row],[TTC]]-Tableau4[[#This Row],[HT facturé]]</f>
        <v>27.762037891075551</v>
      </c>
      <c r="L17" s="28">
        <f>Tableau4[[#This Row],[HT facturé]]*1.2</f>
        <v>166.57222734645336</v>
      </c>
      <c r="M17" s="36">
        <f>IF(Tableau4[[#This Row],[Date Facture faite]]="","",YEAR(Tableau4[[#This Row],[Date Facture faite]])+(--MONTH(Tableau4[[#This Row],[Date Facture faite]])&gt;=mois_départ))</f>
        <v>2015</v>
      </c>
      <c r="N17" s="36">
        <f>INDEX(NumMois2,MONTH(Tableau4[[#This Row],[Date Facture faite]]))</f>
        <v>9</v>
      </c>
    </row>
    <row r="18" spans="1:14" x14ac:dyDescent="0.25">
      <c r="A18" s="19" t="s">
        <v>18</v>
      </c>
      <c r="B18" s="19"/>
      <c r="C18" s="23"/>
      <c r="D18" s="19"/>
      <c r="E18" s="21">
        <v>42112</v>
      </c>
      <c r="F18" s="22"/>
      <c r="G18" s="23">
        <v>683.0927671943457</v>
      </c>
      <c r="H18" s="24">
        <v>42112</v>
      </c>
      <c r="I18" s="25"/>
      <c r="J18" s="26">
        <f>Tableau4[[#This Row],[HT estimé]]</f>
        <v>683.0927671943457</v>
      </c>
      <c r="K18" s="28">
        <f>Tableau4[[#This Row],[TTC]]-Tableau4[[#This Row],[HT facturé]]</f>
        <v>136.61855343886907</v>
      </c>
      <c r="L18" s="28">
        <f>Tableau4[[#This Row],[HT facturé]]*1.2</f>
        <v>819.71132063321477</v>
      </c>
      <c r="M18" s="36">
        <f>IF(Tableau4[[#This Row],[Date Facture faite]]="","",YEAR(Tableau4[[#This Row],[Date Facture faite]])+(--MONTH(Tableau4[[#This Row],[Date Facture faite]])&gt;=mois_départ))</f>
        <v>2015</v>
      </c>
      <c r="N18" s="36">
        <f>INDEX(NumMois2,MONTH(Tableau4[[#This Row],[Date Facture faite]]))</f>
        <v>9</v>
      </c>
    </row>
    <row r="19" spans="1:14" x14ac:dyDescent="0.25">
      <c r="A19" s="19" t="s">
        <v>19</v>
      </c>
      <c r="B19" s="19"/>
      <c r="C19" s="23"/>
      <c r="D19" s="19"/>
      <c r="E19" s="21">
        <v>42114</v>
      </c>
      <c r="F19" s="22"/>
      <c r="G19" s="23">
        <v>31.173737323830331</v>
      </c>
      <c r="H19" s="24">
        <v>42115</v>
      </c>
      <c r="I19" s="25"/>
      <c r="J19" s="26">
        <f>Tableau4[[#This Row],[HT estimé]]</f>
        <v>31.173737323830331</v>
      </c>
      <c r="K19" s="28">
        <f>Tableau4[[#This Row],[TTC]]-Tableau4[[#This Row],[HT facturé]]</f>
        <v>6.2347474647660661</v>
      </c>
      <c r="L19" s="28">
        <f>Tableau4[[#This Row],[HT facturé]]*1.2</f>
        <v>37.408484788596397</v>
      </c>
      <c r="M19" s="36">
        <f>IF(Tableau4[[#This Row],[Date Facture faite]]="","",YEAR(Tableau4[[#This Row],[Date Facture faite]])+(--MONTH(Tableau4[[#This Row],[Date Facture faite]])&gt;=mois_départ))</f>
        <v>2015</v>
      </c>
      <c r="N19" s="36">
        <f>INDEX(NumMois2,MONTH(Tableau4[[#This Row],[Date Facture faite]]))</f>
        <v>9</v>
      </c>
    </row>
    <row r="20" spans="1:14" x14ac:dyDescent="0.25">
      <c r="A20" s="19" t="s">
        <v>17</v>
      </c>
      <c r="B20" s="19"/>
      <c r="C20" s="29"/>
      <c r="D20" s="19"/>
      <c r="E20" s="21">
        <v>42128</v>
      </c>
      <c r="F20" s="30"/>
      <c r="G20" s="23">
        <v>907.79158665001205</v>
      </c>
      <c r="H20" s="24">
        <v>42157</v>
      </c>
      <c r="I20" s="25"/>
      <c r="J20" s="26">
        <f>Tableau4[[#This Row],[HT estimé]]</f>
        <v>907.79158665001205</v>
      </c>
      <c r="K20" s="32">
        <f>Tableau4[[#This Row],[TTC]]-Tableau4[[#This Row],[HT facturé]]</f>
        <v>181.55831733000241</v>
      </c>
      <c r="L20" s="32">
        <f>Tableau4[[#This Row],[HT facturé]]*1.2</f>
        <v>1089.3499039800145</v>
      </c>
      <c r="M20" s="36">
        <f>IF(Tableau4[[#This Row],[Date Facture faite]]="","",YEAR(Tableau4[[#This Row],[Date Facture faite]])+(--MONTH(Tableau4[[#This Row],[Date Facture faite]])&gt;=mois_départ))</f>
        <v>2015</v>
      </c>
      <c r="N20" s="36">
        <f>INDEX(NumMois2,MONTH(Tableau4[[#This Row],[Date Facture faite]]))</f>
        <v>11</v>
      </c>
    </row>
    <row r="21" spans="1:14" x14ac:dyDescent="0.25">
      <c r="A21" s="19" t="s">
        <v>18</v>
      </c>
      <c r="B21" s="19"/>
      <c r="C21" s="23"/>
      <c r="D21" s="19"/>
      <c r="E21" s="21">
        <v>42130</v>
      </c>
      <c r="F21" s="21"/>
      <c r="G21" s="23">
        <v>225.52895798630334</v>
      </c>
      <c r="H21" s="24">
        <v>42157</v>
      </c>
      <c r="I21" s="25"/>
      <c r="J21" s="26">
        <f>Tableau4[[#This Row],[HT estimé]]</f>
        <v>225.52895798630334</v>
      </c>
      <c r="K21" s="33">
        <f>Tableau4[[#This Row],[TTC]]-Tableau4[[#This Row],[HT facturé]]</f>
        <v>45.105791597260634</v>
      </c>
      <c r="L21" s="33">
        <f>Tableau4[[#This Row],[HT facturé]]*1.2</f>
        <v>270.63474958356397</v>
      </c>
      <c r="M21" s="36">
        <f>IF(Tableau4[[#This Row],[Date Facture faite]]="","",YEAR(Tableau4[[#This Row],[Date Facture faite]])+(--MONTH(Tableau4[[#This Row],[Date Facture faite]])&gt;=mois_départ))</f>
        <v>2015</v>
      </c>
      <c r="N21" s="36">
        <f>INDEX(NumMois2,MONTH(Tableau4[[#This Row],[Date Facture faite]]))</f>
        <v>11</v>
      </c>
    </row>
    <row r="22" spans="1:14" x14ac:dyDescent="0.25">
      <c r="A22" s="19" t="s">
        <v>19</v>
      </c>
      <c r="B22" s="19"/>
      <c r="C22" s="23"/>
      <c r="D22" s="19"/>
      <c r="E22" s="21">
        <v>42136</v>
      </c>
      <c r="F22" s="21"/>
      <c r="G22" s="23">
        <v>205.41717099101319</v>
      </c>
      <c r="H22" s="24">
        <v>42157</v>
      </c>
      <c r="I22" s="25"/>
      <c r="J22" s="26">
        <f>Tableau4[[#This Row],[HT estimé]]</f>
        <v>205.41717099101319</v>
      </c>
      <c r="K22" s="33">
        <f>Tableau4[[#This Row],[TTC]]-Tableau4[[#This Row],[HT facturé]]</f>
        <v>41.083434198202639</v>
      </c>
      <c r="L22" s="33">
        <f>Tableau4[[#This Row],[HT facturé]]*1.2</f>
        <v>246.50060518921583</v>
      </c>
      <c r="M22" s="36">
        <f>IF(Tableau4[[#This Row],[Date Facture faite]]="","",YEAR(Tableau4[[#This Row],[Date Facture faite]])+(--MONTH(Tableau4[[#This Row],[Date Facture faite]])&gt;=mois_départ))</f>
        <v>2015</v>
      </c>
      <c r="N22" s="36">
        <f>INDEX(NumMois2,MONTH(Tableau4[[#This Row],[Date Facture faite]]))</f>
        <v>11</v>
      </c>
    </row>
    <row r="23" spans="1:14" x14ac:dyDescent="0.25">
      <c r="A23" s="19" t="s">
        <v>17</v>
      </c>
      <c r="B23" s="19"/>
      <c r="C23" s="23"/>
      <c r="D23" s="19"/>
      <c r="E23" s="21">
        <v>42144</v>
      </c>
      <c r="F23" s="22"/>
      <c r="G23" s="23">
        <v>970.52030714818113</v>
      </c>
      <c r="H23" s="24">
        <v>42145</v>
      </c>
      <c r="I23" s="25"/>
      <c r="J23" s="26">
        <f>Tableau4[[#This Row],[HT estimé]]</f>
        <v>970.52030714818113</v>
      </c>
      <c r="K23" s="28">
        <f>Tableau4[[#This Row],[TTC]]-Tableau4[[#This Row],[HT facturé]]</f>
        <v>194.10406142963609</v>
      </c>
      <c r="L23" s="28">
        <f>Tableau4[[#This Row],[HT facturé]]*1.2</f>
        <v>1164.6243685778172</v>
      </c>
      <c r="M23" s="36">
        <f>IF(Tableau4[[#This Row],[Date Facture faite]]="","",YEAR(Tableau4[[#This Row],[Date Facture faite]])+(--MONTH(Tableau4[[#This Row],[Date Facture faite]])&gt;=mois_départ))</f>
        <v>2015</v>
      </c>
      <c r="N23" s="36">
        <f>INDEX(NumMois2,MONTH(Tableau4[[#This Row],[Date Facture faite]]))</f>
        <v>10</v>
      </c>
    </row>
    <row r="24" spans="1:14" x14ac:dyDescent="0.25">
      <c r="A24" s="19" t="s">
        <v>18</v>
      </c>
      <c r="B24" s="19"/>
      <c r="C24" s="23"/>
      <c r="D24" s="19"/>
      <c r="E24" s="21">
        <v>42151</v>
      </c>
      <c r="F24" s="22"/>
      <c r="G24" s="23">
        <v>7.7257193256187184</v>
      </c>
      <c r="H24" s="24">
        <v>42151</v>
      </c>
      <c r="I24" s="25"/>
      <c r="J24" s="26">
        <f>Tableau4[[#This Row],[HT estimé]]</f>
        <v>7.7257193256187184</v>
      </c>
      <c r="K24" s="28">
        <f>Tableau4[[#This Row],[TTC]]-Tableau4[[#This Row],[HT facturé]]</f>
        <v>1.5451438651237437</v>
      </c>
      <c r="L24" s="28">
        <f>Tableau4[[#This Row],[HT facturé]]*1.2</f>
        <v>9.2708631907424621</v>
      </c>
      <c r="M24" s="36">
        <f>IF(Tableau4[[#This Row],[Date Facture faite]]="","",YEAR(Tableau4[[#This Row],[Date Facture faite]])+(--MONTH(Tableau4[[#This Row],[Date Facture faite]])&gt;=mois_départ))</f>
        <v>2015</v>
      </c>
      <c r="N24" s="36">
        <f>INDEX(NumMois2,MONTH(Tableau4[[#This Row],[Date Facture faite]]))</f>
        <v>10</v>
      </c>
    </row>
    <row r="25" spans="1:14" x14ac:dyDescent="0.25">
      <c r="A25" s="19" t="s">
        <v>19</v>
      </c>
      <c r="B25" s="19"/>
      <c r="C25" s="23"/>
      <c r="D25" s="19"/>
      <c r="E25" s="21">
        <v>42157</v>
      </c>
      <c r="F25" s="21"/>
      <c r="G25" s="23">
        <v>309.3826560987618</v>
      </c>
      <c r="H25" s="24">
        <v>42187</v>
      </c>
      <c r="I25" s="25"/>
      <c r="J25" s="26">
        <f>Tableau4[[#This Row],[HT estimé]]</f>
        <v>309.3826560987618</v>
      </c>
      <c r="K25" s="33">
        <f>Tableau4[[#This Row],[TTC]]-Tableau4[[#This Row],[HT facturé]]</f>
        <v>61.876531219752337</v>
      </c>
      <c r="L25" s="33">
        <f>Tableau4[[#This Row],[HT facturé]]*1.2</f>
        <v>371.25918731851414</v>
      </c>
      <c r="M25" s="36">
        <f>IF(Tableau4[[#This Row],[Date Facture faite]]="","",YEAR(Tableau4[[#This Row],[Date Facture faite]])+(--MONTH(Tableau4[[#This Row],[Date Facture faite]])&gt;=mois_départ))</f>
        <v>2015</v>
      </c>
      <c r="N25" s="36">
        <f>INDEX(NumMois2,MONTH(Tableau4[[#This Row],[Date Facture faite]]))</f>
        <v>12</v>
      </c>
    </row>
    <row r="26" spans="1:14" x14ac:dyDescent="0.25">
      <c r="A26" s="19" t="s">
        <v>17</v>
      </c>
      <c r="B26" s="19"/>
      <c r="C26" s="23"/>
      <c r="D26" s="19"/>
      <c r="E26" s="21">
        <v>42157</v>
      </c>
      <c r="F26" s="22"/>
      <c r="G26" s="23">
        <v>273.49928684326164</v>
      </c>
      <c r="H26" s="24">
        <v>42157</v>
      </c>
      <c r="I26" s="25"/>
      <c r="J26" s="26">
        <f>Tableau4[[#This Row],[HT estimé]]</f>
        <v>273.49928684326164</v>
      </c>
      <c r="K26" s="33">
        <f>Tableau4[[#This Row],[TTC]]-Tableau4[[#This Row],[HT facturé]]</f>
        <v>54.699857368652317</v>
      </c>
      <c r="L26" s="33">
        <f>Tableau4[[#This Row],[HT facturé]]*1.2</f>
        <v>328.19914421191396</v>
      </c>
      <c r="M26" s="36">
        <f>IF(Tableau4[[#This Row],[Date Facture faite]]="","",YEAR(Tableau4[[#This Row],[Date Facture faite]])+(--MONTH(Tableau4[[#This Row],[Date Facture faite]])&gt;=mois_départ))</f>
        <v>2015</v>
      </c>
      <c r="N26" s="36">
        <f>INDEX(NumMois2,MONTH(Tableau4[[#This Row],[Date Facture faite]]))</f>
        <v>11</v>
      </c>
    </row>
    <row r="27" spans="1:14" x14ac:dyDescent="0.25">
      <c r="A27" s="19" t="s">
        <v>18</v>
      </c>
      <c r="B27" s="19"/>
      <c r="C27" s="23"/>
      <c r="D27" s="19"/>
      <c r="E27" s="21">
        <v>42158</v>
      </c>
      <c r="F27" s="22"/>
      <c r="G27" s="23">
        <v>317.32705050838263</v>
      </c>
      <c r="H27" s="24">
        <v>42187</v>
      </c>
      <c r="I27" s="25"/>
      <c r="J27" s="26">
        <f>Tableau4[[#This Row],[HT estimé]]</f>
        <v>317.32705050838263</v>
      </c>
      <c r="K27" s="33">
        <f>Tableau4[[#This Row],[TTC]]-Tableau4[[#This Row],[HT facturé]]</f>
        <v>63.465410101676525</v>
      </c>
      <c r="L27" s="33">
        <f>Tableau4[[#This Row],[HT facturé]]*1.2</f>
        <v>380.79246061005915</v>
      </c>
      <c r="M27" s="36">
        <f>IF(Tableau4[[#This Row],[Date Facture faite]]="","",YEAR(Tableau4[[#This Row],[Date Facture faite]])+(--MONTH(Tableau4[[#This Row],[Date Facture faite]])&gt;=mois_départ))</f>
        <v>2015</v>
      </c>
      <c r="N27" s="36">
        <f>INDEX(NumMois2,MONTH(Tableau4[[#This Row],[Date Facture faite]]))</f>
        <v>12</v>
      </c>
    </row>
    <row r="28" spans="1:14" x14ac:dyDescent="0.25">
      <c r="A28" s="19" t="s">
        <v>19</v>
      </c>
      <c r="B28" s="19"/>
      <c r="C28" s="23"/>
      <c r="D28" s="19"/>
      <c r="E28" s="21">
        <v>42160</v>
      </c>
      <c r="F28" s="21"/>
      <c r="G28" s="23">
        <v>333.814742126905</v>
      </c>
      <c r="H28" s="24">
        <v>42187</v>
      </c>
      <c r="I28" s="25"/>
      <c r="J28" s="26">
        <f>Tableau4[[#This Row],[HT estimé]]</f>
        <v>333.814742126905</v>
      </c>
      <c r="K28" s="33">
        <f>Tableau4[[#This Row],[TTC]]-Tableau4[[#This Row],[HT facturé]]</f>
        <v>66.762948425381012</v>
      </c>
      <c r="L28" s="33">
        <f>Tableau4[[#This Row],[HT facturé]]*1.2</f>
        <v>400.57769055228601</v>
      </c>
      <c r="M28" s="36">
        <f>IF(Tableau4[[#This Row],[Date Facture faite]]="","",YEAR(Tableau4[[#This Row],[Date Facture faite]])+(--MONTH(Tableau4[[#This Row],[Date Facture faite]])&gt;=mois_départ))</f>
        <v>2015</v>
      </c>
      <c r="N28" s="36">
        <f>INDEX(NumMois2,MONTH(Tableau4[[#This Row],[Date Facture faite]]))</f>
        <v>12</v>
      </c>
    </row>
    <row r="29" spans="1:14" x14ac:dyDescent="0.25">
      <c r="A29" s="19" t="s">
        <v>17</v>
      </c>
      <c r="B29" s="19"/>
      <c r="C29" s="23"/>
      <c r="D29" s="19"/>
      <c r="E29" s="21">
        <v>42164</v>
      </c>
      <c r="F29" s="34"/>
      <c r="G29" s="23">
        <v>191.58258278174424</v>
      </c>
      <c r="H29" s="24">
        <v>42187</v>
      </c>
      <c r="I29" s="25"/>
      <c r="J29" s="26">
        <f>Tableau4[[#This Row],[HT estimé]]</f>
        <v>191.58258278174424</v>
      </c>
      <c r="K29" s="33">
        <f>Tableau4[[#This Row],[TTC]]-Tableau4[[#This Row],[HT facturé]]</f>
        <v>38.31651655634883</v>
      </c>
      <c r="L29" s="33">
        <f>Tableau4[[#This Row],[HT facturé]]*1.2</f>
        <v>229.89909933809307</v>
      </c>
      <c r="M29" s="36">
        <f>IF(Tableau4[[#This Row],[Date Facture faite]]="","",YEAR(Tableau4[[#This Row],[Date Facture faite]])+(--MONTH(Tableau4[[#This Row],[Date Facture faite]])&gt;=mois_départ))</f>
        <v>2015</v>
      </c>
      <c r="N29" s="36">
        <f>INDEX(NumMois2,MONTH(Tableau4[[#This Row],[Date Facture faite]]))</f>
        <v>12</v>
      </c>
    </row>
    <row r="30" spans="1:14" x14ac:dyDescent="0.25">
      <c r="A30" s="19" t="s">
        <v>18</v>
      </c>
      <c r="B30" s="19"/>
      <c r="C30" s="23"/>
      <c r="D30" s="19"/>
      <c r="E30" s="21">
        <v>42177</v>
      </c>
      <c r="F30" s="21"/>
      <c r="G30" s="23">
        <v>152.32590666054568</v>
      </c>
      <c r="H30" s="24">
        <v>42187</v>
      </c>
      <c r="I30" s="25"/>
      <c r="J30" s="26">
        <f>Tableau4[[#This Row],[HT estimé]]</f>
        <v>152.32590666054568</v>
      </c>
      <c r="K30" s="33">
        <f>Tableau4[[#This Row],[TTC]]-Tableau4[[#This Row],[HT facturé]]</f>
        <v>30.465181332109125</v>
      </c>
      <c r="L30" s="33">
        <f>Tableau4[[#This Row],[HT facturé]]*1.2</f>
        <v>182.79108799265481</v>
      </c>
      <c r="M30" s="36">
        <f>IF(Tableau4[[#This Row],[Date Facture faite]]="","",YEAR(Tableau4[[#This Row],[Date Facture faite]])+(--MONTH(Tableau4[[#This Row],[Date Facture faite]])&gt;=mois_départ))</f>
        <v>2015</v>
      </c>
      <c r="N30" s="36">
        <f>INDEX(NumMois2,MONTH(Tableau4[[#This Row],[Date Facture faite]]))</f>
        <v>12</v>
      </c>
    </row>
    <row r="31" spans="1:14" x14ac:dyDescent="0.25">
      <c r="A31" s="19" t="s">
        <v>19</v>
      </c>
      <c r="B31" s="19"/>
      <c r="C31" s="23"/>
      <c r="D31" s="19"/>
      <c r="E31" s="21">
        <v>42179</v>
      </c>
      <c r="F31" s="22"/>
      <c r="G31" s="23">
        <v>346.07773531589925</v>
      </c>
      <c r="H31" s="24">
        <v>42179</v>
      </c>
      <c r="I31" s="25"/>
      <c r="J31" s="26">
        <f>Tableau4[[#This Row],[HT estimé]]</f>
        <v>346.07773531589925</v>
      </c>
      <c r="K31" s="33">
        <f>Tableau4[[#This Row],[TTC]]-Tableau4[[#This Row],[HT facturé]]</f>
        <v>69.215547063179827</v>
      </c>
      <c r="L31" s="33">
        <f>Tableau4[[#This Row],[HT facturé]]*1.2</f>
        <v>415.29328237907907</v>
      </c>
      <c r="M31" s="36">
        <f>IF(Tableau4[[#This Row],[Date Facture faite]]="","",YEAR(Tableau4[[#This Row],[Date Facture faite]])+(--MONTH(Tableau4[[#This Row],[Date Facture faite]])&gt;=mois_départ))</f>
        <v>2015</v>
      </c>
      <c r="N31" s="36">
        <f>INDEX(NumMois2,MONTH(Tableau4[[#This Row],[Date Facture faite]]))</f>
        <v>11</v>
      </c>
    </row>
    <row r="32" spans="1:14" x14ac:dyDescent="0.25">
      <c r="A32" s="19" t="s">
        <v>17</v>
      </c>
      <c r="B32" s="19"/>
      <c r="C32" s="23"/>
      <c r="D32" s="19"/>
      <c r="E32" s="21">
        <v>42179</v>
      </c>
      <c r="F32" s="22"/>
      <c r="G32" s="23">
        <v>697.57857793564199</v>
      </c>
      <c r="H32" s="24">
        <v>42187</v>
      </c>
      <c r="I32" s="25"/>
      <c r="J32" s="26">
        <f>Tableau4[[#This Row],[HT estimé]]</f>
        <v>697.57857793564199</v>
      </c>
      <c r="K32" s="33">
        <f>Tableau4[[#This Row],[TTC]]-Tableau4[[#This Row],[HT facturé]]</f>
        <v>139.5157155871284</v>
      </c>
      <c r="L32" s="33">
        <f>Tableau4[[#This Row],[HT facturé]]*1.2</f>
        <v>837.09429352277039</v>
      </c>
      <c r="M32" s="36">
        <f>IF(Tableau4[[#This Row],[Date Facture faite]]="","",YEAR(Tableau4[[#This Row],[Date Facture faite]])+(--MONTH(Tableau4[[#This Row],[Date Facture faite]])&gt;=mois_départ))</f>
        <v>2015</v>
      </c>
      <c r="N32" s="36">
        <f>INDEX(NumMois2,MONTH(Tableau4[[#This Row],[Date Facture faite]]))</f>
        <v>12</v>
      </c>
    </row>
    <row r="33" spans="1:14" x14ac:dyDescent="0.25">
      <c r="A33" s="19" t="s">
        <v>18</v>
      </c>
      <c r="B33" s="19"/>
      <c r="C33" s="23"/>
      <c r="D33" s="19"/>
      <c r="E33" s="21">
        <v>42184</v>
      </c>
      <c r="F33" s="22"/>
      <c r="G33" s="23">
        <v>290.44981751613773</v>
      </c>
      <c r="H33" s="24">
        <v>42187</v>
      </c>
      <c r="I33" s="25"/>
      <c r="J33" s="26">
        <f>Tableau4[[#This Row],[HT estimé]]</f>
        <v>290.44981751613773</v>
      </c>
      <c r="K33" s="33">
        <f>Tableau4[[#This Row],[TTC]]-Tableau4[[#This Row],[HT facturé]]</f>
        <v>58.089963503227523</v>
      </c>
      <c r="L33" s="33">
        <f>Tableau4[[#This Row],[HT facturé]]*1.2</f>
        <v>348.53978101936525</v>
      </c>
      <c r="M33" s="36">
        <f>IF(Tableau4[[#This Row],[Date Facture faite]]="","",YEAR(Tableau4[[#This Row],[Date Facture faite]])+(--MONTH(Tableau4[[#This Row],[Date Facture faite]])&gt;=mois_départ))</f>
        <v>2015</v>
      </c>
      <c r="N33" s="36">
        <f>INDEX(NumMois2,MONTH(Tableau4[[#This Row],[Date Facture faite]]))</f>
        <v>12</v>
      </c>
    </row>
    <row r="34" spans="1:14" x14ac:dyDescent="0.25">
      <c r="A34" s="19" t="s">
        <v>19</v>
      </c>
      <c r="B34" s="19"/>
      <c r="C34" s="23"/>
      <c r="D34" s="19"/>
      <c r="E34" s="21">
        <v>42186</v>
      </c>
      <c r="F34" s="22"/>
      <c r="G34" s="23">
        <v>307.51900413500368</v>
      </c>
      <c r="H34" s="24">
        <v>42217</v>
      </c>
      <c r="I34" s="25"/>
      <c r="J34" s="26">
        <f>Tableau4[[#This Row],[HT estimé]]</f>
        <v>307.51900413500368</v>
      </c>
      <c r="K34" s="28">
        <f>Tableau4[[#This Row],[TTC]]-Tableau4[[#This Row],[HT facturé]]</f>
        <v>61.503800827000703</v>
      </c>
      <c r="L34" s="28">
        <f>Tableau4[[#This Row],[HT facturé]]*1.2</f>
        <v>369.02280496200439</v>
      </c>
      <c r="M34" s="36">
        <f>IF(Tableau4[[#This Row],[Date Facture faite]]="","",YEAR(Tableau4[[#This Row],[Date Facture faite]])+(--MONTH(Tableau4[[#This Row],[Date Facture faite]])&gt;=mois_départ))</f>
        <v>2016</v>
      </c>
      <c r="N34" s="36">
        <f>INDEX(NumMois2,MONTH(Tableau4[[#This Row],[Date Facture faite]]))</f>
        <v>1</v>
      </c>
    </row>
    <row r="35" spans="1:14" x14ac:dyDescent="0.25">
      <c r="A35" s="19" t="s">
        <v>17</v>
      </c>
      <c r="B35" s="19"/>
      <c r="C35" s="23"/>
      <c r="D35" s="19"/>
      <c r="E35" s="21">
        <v>42192</v>
      </c>
      <c r="F35" s="22"/>
      <c r="G35" s="23">
        <v>436.22340947886386</v>
      </c>
      <c r="H35" s="24">
        <v>42192</v>
      </c>
      <c r="I35" s="25"/>
      <c r="J35" s="26">
        <f>Tableau4[[#This Row],[HT estimé]]</f>
        <v>436.22340947886386</v>
      </c>
      <c r="K35" s="28">
        <f>Tableau4[[#This Row],[TTC]]-Tableau4[[#This Row],[HT facturé]]</f>
        <v>87.244681895772771</v>
      </c>
      <c r="L35" s="28">
        <f>Tableau4[[#This Row],[HT facturé]]*1.2</f>
        <v>523.46809137463663</v>
      </c>
      <c r="M35" s="36">
        <f>IF(Tableau4[[#This Row],[Date Facture faite]]="","",YEAR(Tableau4[[#This Row],[Date Facture faite]])+(--MONTH(Tableau4[[#This Row],[Date Facture faite]])&gt;=mois_départ))</f>
        <v>2015</v>
      </c>
      <c r="N35" s="36">
        <f>INDEX(NumMois2,MONTH(Tableau4[[#This Row],[Date Facture faite]]))</f>
        <v>12</v>
      </c>
    </row>
    <row r="36" spans="1:14" x14ac:dyDescent="0.25">
      <c r="A36" s="19" t="s">
        <v>18</v>
      </c>
      <c r="B36" s="19"/>
      <c r="C36" s="23"/>
      <c r="D36" s="19"/>
      <c r="E36" s="21">
        <v>42193</v>
      </c>
      <c r="F36" s="22"/>
      <c r="G36" s="23">
        <v>780.92326538775967</v>
      </c>
      <c r="H36" s="24">
        <v>42193</v>
      </c>
      <c r="I36" s="25"/>
      <c r="J36" s="26">
        <f>Tableau4[[#This Row],[HT estimé]]</f>
        <v>780.92326538775967</v>
      </c>
      <c r="K36" s="28">
        <f>Tableau4[[#This Row],[TTC]]-Tableau4[[#This Row],[HT facturé]]</f>
        <v>156.18465307755184</v>
      </c>
      <c r="L36" s="28">
        <f>Tableau4[[#This Row],[HT facturé]]*1.2</f>
        <v>937.10791846531151</v>
      </c>
      <c r="M36" s="36">
        <f>IF(Tableau4[[#This Row],[Date Facture faite]]="","",YEAR(Tableau4[[#This Row],[Date Facture faite]])+(--MONTH(Tableau4[[#This Row],[Date Facture faite]])&gt;=mois_départ))</f>
        <v>2015</v>
      </c>
      <c r="N36" s="36">
        <f>INDEX(NumMois2,MONTH(Tableau4[[#This Row],[Date Facture faite]]))</f>
        <v>12</v>
      </c>
    </row>
    <row r="37" spans="1:14" x14ac:dyDescent="0.25">
      <c r="A37" s="19" t="s">
        <v>19</v>
      </c>
      <c r="B37" s="19"/>
      <c r="C37" s="35"/>
      <c r="D37" s="36"/>
      <c r="E37" s="37">
        <v>42193</v>
      </c>
      <c r="F37" s="38"/>
      <c r="G37" s="23">
        <v>660.55149456950858</v>
      </c>
      <c r="H37" s="24">
        <v>42217</v>
      </c>
      <c r="I37" s="25"/>
      <c r="J37" s="26">
        <f>Tableau4[[#This Row],[HT estimé]]</f>
        <v>660.55149456950858</v>
      </c>
      <c r="K37" s="39">
        <f>Tableau4[[#This Row],[TTC]]-Tableau4[[#This Row],[HT facturé]]</f>
        <v>132.11029891390172</v>
      </c>
      <c r="L37" s="39">
        <f>Tableau4[[#This Row],[HT facturé]]*1.2</f>
        <v>792.66179348341029</v>
      </c>
      <c r="M37" s="36">
        <f>IF(Tableau4[[#This Row],[Date Facture faite]]="","",YEAR(Tableau4[[#This Row],[Date Facture faite]])+(--MONTH(Tableau4[[#This Row],[Date Facture faite]])&gt;=mois_départ))</f>
        <v>2016</v>
      </c>
      <c r="N37" s="36">
        <f>INDEX(NumMois2,MONTH(Tableau4[[#This Row],[Date Facture faite]]))</f>
        <v>1</v>
      </c>
    </row>
    <row r="38" spans="1:14" x14ac:dyDescent="0.25">
      <c r="A38" s="19" t="s">
        <v>17</v>
      </c>
      <c r="B38" s="36"/>
      <c r="C38" s="35"/>
      <c r="D38" s="36"/>
      <c r="E38" s="37">
        <v>42195</v>
      </c>
      <c r="F38" s="38"/>
      <c r="G38" s="23">
        <v>322.22717145155877</v>
      </c>
      <c r="H38" s="24">
        <v>42217</v>
      </c>
      <c r="I38" s="25"/>
      <c r="J38" s="26">
        <f>Tableau4[[#This Row],[HT estimé]]</f>
        <v>322.22717145155877</v>
      </c>
      <c r="K38" s="39">
        <f>Tableau4[[#This Row],[TTC]]-Tableau4[[#This Row],[HT facturé]]</f>
        <v>64.445434290311766</v>
      </c>
      <c r="L38" s="39">
        <f>Tableau4[[#This Row],[HT facturé]]*1.2</f>
        <v>386.67260574187054</v>
      </c>
      <c r="M38" s="36">
        <f>IF(Tableau4[[#This Row],[Date Facture faite]]="","",YEAR(Tableau4[[#This Row],[Date Facture faite]])+(--MONTH(Tableau4[[#This Row],[Date Facture faite]])&gt;=mois_départ))</f>
        <v>2016</v>
      </c>
      <c r="N38" s="36">
        <f>INDEX(NumMois2,MONTH(Tableau4[[#This Row],[Date Facture faite]]))</f>
        <v>1</v>
      </c>
    </row>
    <row r="39" spans="1:14" x14ac:dyDescent="0.25">
      <c r="A39" s="19" t="s">
        <v>18</v>
      </c>
      <c r="B39" s="19"/>
      <c r="C39" s="23"/>
      <c r="D39" s="19"/>
      <c r="E39" s="21">
        <v>42200</v>
      </c>
      <c r="F39" s="22"/>
      <c r="G39" s="23">
        <v>553.43342892018325</v>
      </c>
      <c r="H39" s="24">
        <v>42217</v>
      </c>
      <c r="I39" s="25"/>
      <c r="J39" s="26">
        <f>Tableau4[[#This Row],[HT estimé]]</f>
        <v>553.43342892018325</v>
      </c>
      <c r="K39" s="28">
        <f>Tableau4[[#This Row],[TTC]]-Tableau4[[#This Row],[HT facturé]]</f>
        <v>110.68668578403663</v>
      </c>
      <c r="L39" s="28">
        <f>Tableau4[[#This Row],[HT facturé]]*1.2</f>
        <v>664.12011470421987</v>
      </c>
      <c r="M39" s="36">
        <f>IF(Tableau4[[#This Row],[Date Facture faite]]="","",YEAR(Tableau4[[#This Row],[Date Facture faite]])+(--MONTH(Tableau4[[#This Row],[Date Facture faite]])&gt;=mois_départ))</f>
        <v>2016</v>
      </c>
      <c r="N39" s="36">
        <f>INDEX(NumMois2,MONTH(Tableau4[[#This Row],[Date Facture faite]]))</f>
        <v>1</v>
      </c>
    </row>
    <row r="40" spans="1:14" x14ac:dyDescent="0.25">
      <c r="A40" s="19" t="s">
        <v>19</v>
      </c>
      <c r="B40" s="19"/>
      <c r="C40" s="23"/>
      <c r="D40" s="19"/>
      <c r="E40" s="21">
        <v>42200</v>
      </c>
      <c r="F40" s="22"/>
      <c r="G40" s="23">
        <v>938.17092078014605</v>
      </c>
      <c r="H40" s="24">
        <v>42217</v>
      </c>
      <c r="I40" s="25"/>
      <c r="J40" s="26">
        <f>Tableau4[[#This Row],[HT estimé]]</f>
        <v>938.17092078014605</v>
      </c>
      <c r="K40" s="28">
        <f>Tableau4[[#This Row],[TTC]]-Tableau4[[#This Row],[HT facturé]]</f>
        <v>187.63418415602916</v>
      </c>
      <c r="L40" s="28">
        <f>Tableau4[[#This Row],[HT facturé]]*1.2</f>
        <v>1125.8051049361752</v>
      </c>
      <c r="M40" s="36">
        <f>IF(Tableau4[[#This Row],[Date Facture faite]]="","",YEAR(Tableau4[[#This Row],[Date Facture faite]])+(--MONTH(Tableau4[[#This Row],[Date Facture faite]])&gt;=mois_départ))</f>
        <v>2016</v>
      </c>
      <c r="N40" s="36">
        <f>INDEX(NumMois2,MONTH(Tableau4[[#This Row],[Date Facture faite]]))</f>
        <v>1</v>
      </c>
    </row>
    <row r="41" spans="1:14" x14ac:dyDescent="0.25">
      <c r="A41" s="19" t="s">
        <v>17</v>
      </c>
      <c r="B41" s="19"/>
      <c r="C41" s="40"/>
      <c r="D41" s="19"/>
      <c r="E41" s="21">
        <v>42200</v>
      </c>
      <c r="F41" s="41"/>
      <c r="G41" s="23">
        <v>17.261144949874407</v>
      </c>
      <c r="H41" s="24">
        <v>42200</v>
      </c>
      <c r="I41" s="25"/>
      <c r="J41" s="26">
        <f>Tableau4[[#This Row],[HT estimé]]</f>
        <v>17.261144949874407</v>
      </c>
      <c r="K41" s="42">
        <f>Tableau4[[#This Row],[TTC]]-Tableau4[[#This Row],[HT facturé]]</f>
        <v>3.4522289899748806</v>
      </c>
      <c r="L41" s="42">
        <f>Tableau4[[#This Row],[HT facturé]]*1.2</f>
        <v>20.713373939849287</v>
      </c>
      <c r="M41" s="36">
        <f>IF(Tableau4[[#This Row],[Date Facture faite]]="","",YEAR(Tableau4[[#This Row],[Date Facture faite]])+(--MONTH(Tableau4[[#This Row],[Date Facture faite]])&gt;=mois_départ))</f>
        <v>2015</v>
      </c>
      <c r="N41" s="36">
        <f>INDEX(NumMois2,MONTH(Tableau4[[#This Row],[Date Facture faite]]))</f>
        <v>12</v>
      </c>
    </row>
    <row r="42" spans="1:14" x14ac:dyDescent="0.25">
      <c r="A42" s="19" t="s">
        <v>18</v>
      </c>
      <c r="B42" s="19"/>
      <c r="C42" s="23"/>
      <c r="D42" s="19"/>
      <c r="E42" s="21">
        <v>42230</v>
      </c>
      <c r="F42" s="22"/>
      <c r="G42" s="23">
        <v>125.77536748593255</v>
      </c>
      <c r="H42" s="24">
        <v>42248</v>
      </c>
      <c r="I42" s="43"/>
      <c r="J42" s="26">
        <f>Tableau4[[#This Row],[HT estimé]]</f>
        <v>125.77536748593255</v>
      </c>
      <c r="K42" s="28">
        <f>Tableau4[[#This Row],[TTC]]-Tableau4[[#This Row],[HT facturé]]</f>
        <v>25.155073497186493</v>
      </c>
      <c r="L42" s="28">
        <f>Tableau4[[#This Row],[HT facturé]]*1.2</f>
        <v>150.93044098311904</v>
      </c>
      <c r="M42" s="36">
        <f>IF(Tableau4[[#This Row],[Date Facture faite]]="","",YEAR(Tableau4[[#This Row],[Date Facture faite]])+(--MONTH(Tableau4[[#This Row],[Date Facture faite]])&gt;=mois_départ))</f>
        <v>2016</v>
      </c>
      <c r="N42" s="36">
        <f>INDEX(NumMois2,MONTH(Tableau4[[#This Row],[Date Facture faite]]))</f>
        <v>2</v>
      </c>
    </row>
    <row r="43" spans="1:14" x14ac:dyDescent="0.25">
      <c r="A43" s="19" t="s">
        <v>19</v>
      </c>
      <c r="B43" s="36"/>
      <c r="C43" s="44"/>
      <c r="D43" s="36"/>
      <c r="E43" s="37">
        <v>42237</v>
      </c>
      <c r="F43" s="45"/>
      <c r="G43" s="23">
        <v>77.773124022938561</v>
      </c>
      <c r="H43" s="46">
        <v>42248</v>
      </c>
      <c r="I43" s="47"/>
      <c r="J43" s="26">
        <f>Tableau4[[#This Row],[HT estimé]]</f>
        <v>77.773124022938561</v>
      </c>
      <c r="K43" s="48">
        <f>Tableau4[[#This Row],[TTC]]-Tableau4[[#This Row],[HT facturé]]</f>
        <v>15.554624804587704</v>
      </c>
      <c r="L43" s="48">
        <f>Tableau4[[#This Row],[HT facturé]]*1.2</f>
        <v>93.327748827526264</v>
      </c>
      <c r="M43" s="36">
        <f>IF(Tableau4[[#This Row],[Date Facture faite]]="","",YEAR(Tableau4[[#This Row],[Date Facture faite]])+(--MONTH(Tableau4[[#This Row],[Date Facture faite]])&gt;=mois_départ))</f>
        <v>2016</v>
      </c>
      <c r="N43" s="36">
        <f>INDEX(NumMois2,MONTH(Tableau4[[#This Row],[Date Facture faite]]))</f>
        <v>2</v>
      </c>
    </row>
    <row r="44" spans="1:14" x14ac:dyDescent="0.25">
      <c r="A44" s="19" t="s">
        <v>17</v>
      </c>
      <c r="B44" s="36"/>
      <c r="C44" s="44"/>
      <c r="D44" s="36"/>
      <c r="E44" s="37">
        <v>42245</v>
      </c>
      <c r="F44" s="45"/>
      <c r="G44" s="23">
        <v>595.19355166578578</v>
      </c>
      <c r="H44" s="46">
        <v>42248</v>
      </c>
      <c r="I44" s="47"/>
      <c r="J44" s="26">
        <f>Tableau4[[#This Row],[HT estimé]]</f>
        <v>595.19355166578578</v>
      </c>
      <c r="K44" s="48">
        <f>Tableau4[[#This Row],[TTC]]-Tableau4[[#This Row],[HT facturé]]</f>
        <v>119.03871033315716</v>
      </c>
      <c r="L44" s="48">
        <f>Tableau4[[#This Row],[HT facturé]]*1.2</f>
        <v>714.23226199894293</v>
      </c>
      <c r="M44" s="36">
        <f>IF(Tableau4[[#This Row],[Date Facture faite]]="","",YEAR(Tableau4[[#This Row],[Date Facture faite]])+(--MONTH(Tableau4[[#This Row],[Date Facture faite]])&gt;=mois_départ))</f>
        <v>2016</v>
      </c>
      <c r="N44" s="36">
        <f>INDEX(NumMois2,MONTH(Tableau4[[#This Row],[Date Facture faite]]))</f>
        <v>2</v>
      </c>
    </row>
    <row r="45" spans="1:14" x14ac:dyDescent="0.25">
      <c r="A45" s="19" t="s">
        <v>18</v>
      </c>
      <c r="B45" s="36"/>
      <c r="C45" s="44"/>
      <c r="D45" s="36"/>
      <c r="E45" s="37">
        <v>42251</v>
      </c>
      <c r="F45" s="45"/>
      <c r="G45" s="23">
        <v>464.76786896351263</v>
      </c>
      <c r="H45" s="46">
        <v>42278</v>
      </c>
      <c r="I45" s="47"/>
      <c r="J45" s="26">
        <f>Tableau4[[#This Row],[HT estimé]]</f>
        <v>464.76786896351263</v>
      </c>
      <c r="K45" s="48">
        <f>Tableau4[[#This Row],[TTC]]-Tableau4[[#This Row],[HT facturé]]</f>
        <v>92.953573792702457</v>
      </c>
      <c r="L45" s="48">
        <f>Tableau4[[#This Row],[HT facturé]]*1.2</f>
        <v>557.72144275621508</v>
      </c>
      <c r="M45" s="36">
        <f>IF(Tableau4[[#This Row],[Date Facture faite]]="","",YEAR(Tableau4[[#This Row],[Date Facture faite]])+(--MONTH(Tableau4[[#This Row],[Date Facture faite]])&gt;=mois_départ))</f>
        <v>2016</v>
      </c>
      <c r="N45" s="36">
        <f>INDEX(NumMois2,MONTH(Tableau4[[#This Row],[Date Facture faite]]))</f>
        <v>3</v>
      </c>
    </row>
    <row r="46" spans="1:14" x14ac:dyDescent="0.25">
      <c r="A46" s="19" t="s">
        <v>19</v>
      </c>
      <c r="B46" s="36"/>
      <c r="C46" s="44"/>
      <c r="D46" s="36"/>
      <c r="E46" s="37">
        <v>42257</v>
      </c>
      <c r="F46" s="45"/>
      <c r="G46" s="23">
        <v>679.60597476179873</v>
      </c>
      <c r="H46" s="46">
        <v>42278</v>
      </c>
      <c r="I46" s="47"/>
      <c r="J46" s="26">
        <f>Tableau4[[#This Row],[HT estimé]]</f>
        <v>679.60597476179873</v>
      </c>
      <c r="K46" s="48">
        <f>Tableau4[[#This Row],[TTC]]-Tableau4[[#This Row],[HT facturé]]</f>
        <v>135.92119495235977</v>
      </c>
      <c r="L46" s="48">
        <f>Tableau4[[#This Row],[HT facturé]]*1.2</f>
        <v>815.5271697141585</v>
      </c>
      <c r="M46" s="36">
        <f>IF(Tableau4[[#This Row],[Date Facture faite]]="","",YEAR(Tableau4[[#This Row],[Date Facture faite]])+(--MONTH(Tableau4[[#This Row],[Date Facture faite]])&gt;=mois_départ))</f>
        <v>2016</v>
      </c>
      <c r="N46" s="36">
        <f>INDEX(NumMois2,MONTH(Tableau4[[#This Row],[Date Facture faite]]))</f>
        <v>3</v>
      </c>
    </row>
    <row r="47" spans="1:14" x14ac:dyDescent="0.25">
      <c r="A47" s="19" t="s">
        <v>17</v>
      </c>
      <c r="B47" s="19"/>
      <c r="C47" s="44"/>
      <c r="D47" s="36"/>
      <c r="E47" s="37">
        <v>42258</v>
      </c>
      <c r="F47" s="37"/>
      <c r="G47" s="23">
        <v>38.05194334749806</v>
      </c>
      <c r="H47" s="46">
        <v>42278</v>
      </c>
      <c r="I47" s="47"/>
      <c r="J47" s="26">
        <f>Tableau4[[#This Row],[HT estimé]]</f>
        <v>38.05194334749806</v>
      </c>
      <c r="K47" s="48">
        <f>Tableau4[[#This Row],[TTC]]-Tableau4[[#This Row],[HT facturé]]</f>
        <v>7.6103886694996135</v>
      </c>
      <c r="L47" s="48">
        <f>Tableau4[[#This Row],[HT facturé]]*1.2</f>
        <v>45.662332016997674</v>
      </c>
      <c r="M47" s="36">
        <f>IF(Tableau4[[#This Row],[Date Facture faite]]="","",YEAR(Tableau4[[#This Row],[Date Facture faite]])+(--MONTH(Tableau4[[#This Row],[Date Facture faite]])&gt;=mois_départ))</f>
        <v>2016</v>
      </c>
      <c r="N47" s="36">
        <f>INDEX(NumMois2,MONTH(Tableau4[[#This Row],[Date Facture faite]]))</f>
        <v>3</v>
      </c>
    </row>
    <row r="48" spans="1:14" x14ac:dyDescent="0.25">
      <c r="A48" s="19" t="s">
        <v>18</v>
      </c>
      <c r="B48" s="36"/>
      <c r="C48" s="44"/>
      <c r="D48" s="19"/>
      <c r="E48" s="37">
        <v>42263</v>
      </c>
      <c r="F48" s="37"/>
      <c r="G48" s="23">
        <v>129.65582452056833</v>
      </c>
      <c r="H48" s="46">
        <v>42278</v>
      </c>
      <c r="I48" s="47"/>
      <c r="J48" s="26">
        <f>Tableau4[[#This Row],[HT estimé]]</f>
        <v>129.65582452056833</v>
      </c>
      <c r="K48" s="48">
        <f>Tableau4[[#This Row],[TTC]]-Tableau4[[#This Row],[HT facturé]]</f>
        <v>25.931164904113672</v>
      </c>
      <c r="L48" s="48">
        <f>Tableau4[[#This Row],[HT facturé]]*1.2</f>
        <v>155.586989424682</v>
      </c>
      <c r="M48" s="36">
        <f>IF(Tableau4[[#This Row],[Date Facture faite]]="","",YEAR(Tableau4[[#This Row],[Date Facture faite]])+(--MONTH(Tableau4[[#This Row],[Date Facture faite]])&gt;=mois_départ))</f>
        <v>2016</v>
      </c>
      <c r="N48" s="36">
        <f>INDEX(NumMois2,MONTH(Tableau4[[#This Row],[Date Facture faite]]))</f>
        <v>3</v>
      </c>
    </row>
    <row r="49" spans="1:14" x14ac:dyDescent="0.25">
      <c r="A49" s="19" t="s">
        <v>19</v>
      </c>
      <c r="B49" s="36"/>
      <c r="C49" s="44"/>
      <c r="D49" s="36"/>
      <c r="E49" s="37">
        <v>42264</v>
      </c>
      <c r="F49" s="37"/>
      <c r="G49" s="23">
        <v>929.93231773945388</v>
      </c>
      <c r="H49" s="46">
        <v>42278</v>
      </c>
      <c r="I49" s="47"/>
      <c r="J49" s="26">
        <f>Tableau4[[#This Row],[HT estimé]]</f>
        <v>929.93231773945388</v>
      </c>
      <c r="K49" s="48">
        <f>Tableau4[[#This Row],[TTC]]-Tableau4[[#This Row],[HT facturé]]</f>
        <v>185.98646354789082</v>
      </c>
      <c r="L49" s="48">
        <f>Tableau4[[#This Row],[HT facturé]]*1.2</f>
        <v>1115.9187812873447</v>
      </c>
      <c r="M49" s="36">
        <f>IF(Tableau4[[#This Row],[Date Facture faite]]="","",YEAR(Tableau4[[#This Row],[Date Facture faite]])+(--MONTH(Tableau4[[#This Row],[Date Facture faite]])&gt;=mois_départ))</f>
        <v>2016</v>
      </c>
      <c r="N49" s="36">
        <f>INDEX(NumMois2,MONTH(Tableau4[[#This Row],[Date Facture faite]]))</f>
        <v>3</v>
      </c>
    </row>
    <row r="50" spans="1:14" x14ac:dyDescent="0.25">
      <c r="A50" s="19" t="s">
        <v>17</v>
      </c>
      <c r="B50" s="36"/>
      <c r="C50" s="44"/>
      <c r="D50" s="36"/>
      <c r="E50" s="37">
        <v>42265</v>
      </c>
      <c r="F50" s="45"/>
      <c r="G50" s="23">
        <v>564.36261723308382</v>
      </c>
      <c r="H50" s="46">
        <v>42278</v>
      </c>
      <c r="I50" s="47"/>
      <c r="J50" s="26">
        <f>Tableau4[[#This Row],[HT estimé]]</f>
        <v>564.36261723308382</v>
      </c>
      <c r="K50" s="48">
        <f>Tableau4[[#This Row],[TTC]]-Tableau4[[#This Row],[HT facturé]]</f>
        <v>112.8725234466167</v>
      </c>
      <c r="L50" s="48">
        <f>Tableau4[[#This Row],[HT facturé]]*1.2</f>
        <v>677.23514067970052</v>
      </c>
      <c r="M50" s="36">
        <f>IF(Tableau4[[#This Row],[Date Facture faite]]="","",YEAR(Tableau4[[#This Row],[Date Facture faite]])+(--MONTH(Tableau4[[#This Row],[Date Facture faite]])&gt;=mois_départ))</f>
        <v>2016</v>
      </c>
      <c r="N50" s="36">
        <f>INDEX(NumMois2,MONTH(Tableau4[[#This Row],[Date Facture faite]]))</f>
        <v>3</v>
      </c>
    </row>
    <row r="51" spans="1:14" x14ac:dyDescent="0.25">
      <c r="A51" s="19" t="s">
        <v>18</v>
      </c>
      <c r="B51" s="19"/>
      <c r="C51" s="44"/>
      <c r="D51" s="36"/>
      <c r="E51" s="37">
        <v>42268</v>
      </c>
      <c r="F51" s="37"/>
      <c r="G51" s="23">
        <v>403.90050439879167</v>
      </c>
      <c r="H51" s="46">
        <v>42276</v>
      </c>
      <c r="I51" s="47"/>
      <c r="J51" s="26">
        <f>Tableau4[[#This Row],[HT estimé]]</f>
        <v>403.90050439879167</v>
      </c>
      <c r="K51" s="48">
        <f>Tableau4[[#This Row],[TTC]]-Tableau4[[#This Row],[HT facturé]]</f>
        <v>80.780100879758322</v>
      </c>
      <c r="L51" s="48">
        <f>Tableau4[[#This Row],[HT facturé]]*1.2</f>
        <v>484.68060527854999</v>
      </c>
      <c r="M51" s="36">
        <f>IF(Tableau4[[#This Row],[Date Facture faite]]="","",YEAR(Tableau4[[#This Row],[Date Facture faite]])+(--MONTH(Tableau4[[#This Row],[Date Facture faite]])&gt;=mois_départ))</f>
        <v>2016</v>
      </c>
      <c r="N51" s="36">
        <f>INDEX(NumMois2,MONTH(Tableau4[[#This Row],[Date Facture faite]]))</f>
        <v>2</v>
      </c>
    </row>
    <row r="52" spans="1:14" x14ac:dyDescent="0.25">
      <c r="A52" s="19" t="s">
        <v>19</v>
      </c>
      <c r="B52" s="36"/>
      <c r="C52" s="44"/>
      <c r="D52" s="36"/>
      <c r="E52" s="37">
        <v>42269</v>
      </c>
      <c r="F52" s="45"/>
      <c r="G52" s="23">
        <v>887.33210082337644</v>
      </c>
      <c r="H52" s="46">
        <v>42278</v>
      </c>
      <c r="I52" s="47"/>
      <c r="J52" s="26">
        <f>Tableau4[[#This Row],[HT estimé]]</f>
        <v>887.33210082337644</v>
      </c>
      <c r="K52" s="48">
        <f>Tableau4[[#This Row],[TTC]]-Tableau4[[#This Row],[HT facturé]]</f>
        <v>177.46642016467524</v>
      </c>
      <c r="L52" s="48">
        <f>Tableau4[[#This Row],[HT facturé]]*1.2</f>
        <v>1064.7985209880517</v>
      </c>
      <c r="M52" s="36">
        <f>IF(Tableau4[[#This Row],[Date Facture faite]]="","",YEAR(Tableau4[[#This Row],[Date Facture faite]])+(--MONTH(Tableau4[[#This Row],[Date Facture faite]])&gt;=mois_départ))</f>
        <v>2016</v>
      </c>
      <c r="N52" s="36">
        <f>INDEX(NumMois2,MONTH(Tableau4[[#This Row],[Date Facture faite]]))</f>
        <v>3</v>
      </c>
    </row>
    <row r="53" spans="1:14" x14ac:dyDescent="0.25">
      <c r="A53" s="19" t="s">
        <v>17</v>
      </c>
      <c r="B53" s="36"/>
      <c r="C53" s="44"/>
      <c r="D53" s="36"/>
      <c r="E53" s="37">
        <v>42270</v>
      </c>
      <c r="F53" s="49"/>
      <c r="G53" s="23">
        <v>936.59253962635512</v>
      </c>
      <c r="H53" s="46">
        <v>42278</v>
      </c>
      <c r="I53" s="47"/>
      <c r="J53" s="26">
        <f>Tableau4[[#This Row],[HT estimé]]</f>
        <v>936.59253962635512</v>
      </c>
      <c r="K53" s="48">
        <f>Tableau4[[#This Row],[TTC]]-Tableau4[[#This Row],[HT facturé]]</f>
        <v>187.31850792527098</v>
      </c>
      <c r="L53" s="48">
        <f>Tableau4[[#This Row],[HT facturé]]*1.2</f>
        <v>1123.9110475516261</v>
      </c>
      <c r="M53" s="36">
        <f>IF(Tableau4[[#This Row],[Date Facture faite]]="","",YEAR(Tableau4[[#This Row],[Date Facture faite]])+(--MONTH(Tableau4[[#This Row],[Date Facture faite]])&gt;=mois_départ))</f>
        <v>2016</v>
      </c>
      <c r="N53" s="36">
        <f>INDEX(NumMois2,MONTH(Tableau4[[#This Row],[Date Facture faite]]))</f>
        <v>3</v>
      </c>
    </row>
    <row r="54" spans="1:14" x14ac:dyDescent="0.25">
      <c r="A54" s="19" t="s">
        <v>18</v>
      </c>
      <c r="B54" s="36"/>
      <c r="C54" s="44"/>
      <c r="D54" s="36"/>
      <c r="E54" s="37">
        <v>42271</v>
      </c>
      <c r="F54" s="37"/>
      <c r="G54" s="23">
        <v>474.63739634652046</v>
      </c>
      <c r="H54" s="46">
        <v>42276</v>
      </c>
      <c r="I54" s="47"/>
      <c r="J54" s="26">
        <f>Tableau4[[#This Row],[HT estimé]]</f>
        <v>474.63739634652046</v>
      </c>
      <c r="K54" s="48">
        <f>Tableau4[[#This Row],[TTC]]-Tableau4[[#This Row],[HT facturé]]</f>
        <v>94.927479269304115</v>
      </c>
      <c r="L54" s="48">
        <f>Tableau4[[#This Row],[HT facturé]]*1.2</f>
        <v>569.56487561582458</v>
      </c>
      <c r="M54" s="36">
        <f>IF(Tableau4[[#This Row],[Date Facture faite]]="","",YEAR(Tableau4[[#This Row],[Date Facture faite]])+(--MONTH(Tableau4[[#This Row],[Date Facture faite]])&gt;=mois_départ))</f>
        <v>2016</v>
      </c>
      <c r="N54" s="36">
        <f>INDEX(NumMois2,MONTH(Tableau4[[#This Row],[Date Facture faite]]))</f>
        <v>2</v>
      </c>
    </row>
    <row r="55" spans="1:14" x14ac:dyDescent="0.25">
      <c r="A55" s="19" t="s">
        <v>19</v>
      </c>
      <c r="B55" s="36"/>
      <c r="C55" s="44"/>
      <c r="D55" s="36"/>
      <c r="E55" s="37">
        <v>42278</v>
      </c>
      <c r="F55" s="45"/>
      <c r="G55" s="23">
        <v>184.93189655537401</v>
      </c>
      <c r="H55" s="46">
        <v>42309</v>
      </c>
      <c r="I55" s="47"/>
      <c r="J55" s="26">
        <f>Tableau4[[#This Row],[HT estimé]]</f>
        <v>184.93189655537401</v>
      </c>
      <c r="K55" s="48">
        <f>Tableau4[[#This Row],[TTC]]-Tableau4[[#This Row],[HT facturé]]</f>
        <v>36.986379311074785</v>
      </c>
      <c r="L55" s="48">
        <f>Tableau4[[#This Row],[HT facturé]]*1.2</f>
        <v>221.91827586644879</v>
      </c>
      <c r="M55" s="36">
        <f>IF(Tableau4[[#This Row],[Date Facture faite]]="","",YEAR(Tableau4[[#This Row],[Date Facture faite]])+(--MONTH(Tableau4[[#This Row],[Date Facture faite]])&gt;=mois_départ))</f>
        <v>2016</v>
      </c>
      <c r="N55" s="36">
        <f>INDEX(NumMois2,MONTH(Tableau4[[#This Row],[Date Facture faite]]))</f>
        <v>4</v>
      </c>
    </row>
    <row r="56" spans="1:14" x14ac:dyDescent="0.25">
      <c r="A56" s="19" t="s">
        <v>17</v>
      </c>
      <c r="B56" s="36"/>
      <c r="C56" s="44"/>
      <c r="D56" s="36"/>
      <c r="E56" s="37">
        <v>42279</v>
      </c>
      <c r="F56" s="45"/>
      <c r="G56" s="23">
        <v>565.86984971750178</v>
      </c>
      <c r="H56" s="46">
        <v>42279</v>
      </c>
      <c r="I56" s="47"/>
      <c r="J56" s="26">
        <f>Tableau4[[#This Row],[HT estimé]]</f>
        <v>565.86984971750178</v>
      </c>
      <c r="K56" s="48">
        <f>Tableau4[[#This Row],[TTC]]-Tableau4[[#This Row],[HT facturé]]</f>
        <v>113.17396994350031</v>
      </c>
      <c r="L56" s="48">
        <f>Tableau4[[#This Row],[HT facturé]]*1.2</f>
        <v>679.04381966100209</v>
      </c>
      <c r="M56" s="36">
        <f>IF(Tableau4[[#This Row],[Date Facture faite]]="","",YEAR(Tableau4[[#This Row],[Date Facture faite]])+(--MONTH(Tableau4[[#This Row],[Date Facture faite]])&gt;=mois_départ))</f>
        <v>2016</v>
      </c>
      <c r="N56" s="36">
        <f>INDEX(NumMois2,MONTH(Tableau4[[#This Row],[Date Facture faite]]))</f>
        <v>3</v>
      </c>
    </row>
    <row r="57" spans="1:14" x14ac:dyDescent="0.25">
      <c r="A57" s="19" t="s">
        <v>18</v>
      </c>
      <c r="B57" s="19"/>
      <c r="C57" s="23"/>
      <c r="D57" s="19"/>
      <c r="E57" s="21">
        <v>42279</v>
      </c>
      <c r="F57" s="22"/>
      <c r="G57" s="23">
        <v>145.96361887115407</v>
      </c>
      <c r="H57" s="24">
        <v>42309</v>
      </c>
      <c r="I57" s="43"/>
      <c r="J57" s="26">
        <f>Tableau4[[#This Row],[HT estimé]]</f>
        <v>145.96361887115407</v>
      </c>
      <c r="K57" s="28">
        <f>Tableau4[[#This Row],[TTC]]-Tableau4[[#This Row],[HT facturé]]</f>
        <v>29.192723774230814</v>
      </c>
      <c r="L57" s="28">
        <f>Tableau4[[#This Row],[HT facturé]]*1.2</f>
        <v>175.15634264538488</v>
      </c>
      <c r="M57" s="36">
        <f>IF(Tableau4[[#This Row],[Date Facture faite]]="","",YEAR(Tableau4[[#This Row],[Date Facture faite]])+(--MONTH(Tableau4[[#This Row],[Date Facture faite]])&gt;=mois_départ))</f>
        <v>2016</v>
      </c>
      <c r="N57" s="36">
        <f>INDEX(NumMois2,MONTH(Tableau4[[#This Row],[Date Facture faite]]))</f>
        <v>4</v>
      </c>
    </row>
    <row r="58" spans="1:14" x14ac:dyDescent="0.25">
      <c r="A58" s="19" t="s">
        <v>19</v>
      </c>
      <c r="B58" s="36"/>
      <c r="C58" s="44"/>
      <c r="D58" s="36"/>
      <c r="E58" s="37">
        <v>42290</v>
      </c>
      <c r="F58" s="45"/>
      <c r="G58" s="23">
        <v>351.283715586158</v>
      </c>
      <c r="H58" s="46">
        <v>42290</v>
      </c>
      <c r="I58" s="47"/>
      <c r="J58" s="26">
        <f>Tableau4[[#This Row],[HT estimé]]</f>
        <v>351.283715586158</v>
      </c>
      <c r="K58" s="48">
        <f>Tableau4[[#This Row],[TTC]]-Tableau4[[#This Row],[HT facturé]]</f>
        <v>70.256743117231565</v>
      </c>
      <c r="L58" s="48">
        <f>Tableau4[[#This Row],[HT facturé]]*1.2</f>
        <v>421.54045870338956</v>
      </c>
      <c r="M58" s="36">
        <f>IF(Tableau4[[#This Row],[Date Facture faite]]="","",YEAR(Tableau4[[#This Row],[Date Facture faite]])+(--MONTH(Tableau4[[#This Row],[Date Facture faite]])&gt;=mois_départ))</f>
        <v>2016</v>
      </c>
      <c r="N58" s="36">
        <f>INDEX(NumMois2,MONTH(Tableau4[[#This Row],[Date Facture faite]]))</f>
        <v>3</v>
      </c>
    </row>
    <row r="59" spans="1:14" x14ac:dyDescent="0.25">
      <c r="A59" s="19" t="s">
        <v>17</v>
      </c>
      <c r="B59" s="19"/>
      <c r="C59" s="44"/>
      <c r="D59" s="36"/>
      <c r="E59" s="37">
        <v>42293</v>
      </c>
      <c r="F59" s="45"/>
      <c r="G59" s="23">
        <v>463.07996332511004</v>
      </c>
      <c r="H59" s="46">
        <v>42303</v>
      </c>
      <c r="I59" s="47"/>
      <c r="J59" s="26">
        <f>Tableau4[[#This Row],[HT estimé]]</f>
        <v>463.07996332511004</v>
      </c>
      <c r="K59" s="48">
        <f>Tableau4[[#This Row],[TTC]]-Tableau4[[#This Row],[HT facturé]]</f>
        <v>92.615992665021963</v>
      </c>
      <c r="L59" s="48">
        <f>Tableau4[[#This Row],[HT facturé]]*1.2</f>
        <v>555.69595599013201</v>
      </c>
      <c r="M59" s="36">
        <f>IF(Tableau4[[#This Row],[Date Facture faite]]="","",YEAR(Tableau4[[#This Row],[Date Facture faite]])+(--MONTH(Tableau4[[#This Row],[Date Facture faite]])&gt;=mois_départ))</f>
        <v>2016</v>
      </c>
      <c r="N59" s="36">
        <f>INDEX(NumMois2,MONTH(Tableau4[[#This Row],[Date Facture faite]]))</f>
        <v>3</v>
      </c>
    </row>
    <row r="60" spans="1:14" x14ac:dyDescent="0.25">
      <c r="A60" s="19" t="s">
        <v>18</v>
      </c>
      <c r="B60" s="36"/>
      <c r="C60" s="44"/>
      <c r="D60" s="36"/>
      <c r="E60" s="37">
        <v>42293</v>
      </c>
      <c r="F60" s="37"/>
      <c r="G60" s="23">
        <v>310.34464170632168</v>
      </c>
      <c r="H60" s="46">
        <v>42339</v>
      </c>
      <c r="I60" s="47"/>
      <c r="J60" s="26">
        <f>Tableau4[[#This Row],[HT estimé]]</f>
        <v>310.34464170632168</v>
      </c>
      <c r="K60" s="48">
        <f>Tableau4[[#This Row],[TTC]]-Tableau4[[#This Row],[HT facturé]]</f>
        <v>62.068928341264325</v>
      </c>
      <c r="L60" s="48">
        <f>Tableau4[[#This Row],[HT facturé]]*1.2</f>
        <v>372.41357004758601</v>
      </c>
      <c r="M60" s="36">
        <f>IF(Tableau4[[#This Row],[Date Facture faite]]="","",YEAR(Tableau4[[#This Row],[Date Facture faite]])+(--MONTH(Tableau4[[#This Row],[Date Facture faite]])&gt;=mois_départ))</f>
        <v>2016</v>
      </c>
      <c r="N60" s="36">
        <f>INDEX(NumMois2,MONTH(Tableau4[[#This Row],[Date Facture faite]]))</f>
        <v>5</v>
      </c>
    </row>
    <row r="61" spans="1:14" x14ac:dyDescent="0.25">
      <c r="A61" s="19" t="s">
        <v>19</v>
      </c>
      <c r="B61" s="36"/>
      <c r="C61" s="44"/>
      <c r="D61" s="36"/>
      <c r="E61" s="37">
        <v>42296</v>
      </c>
      <c r="F61" s="45"/>
      <c r="G61" s="23">
        <v>68.021243136762834</v>
      </c>
      <c r="H61" s="46">
        <v>42296</v>
      </c>
      <c r="I61" s="47"/>
      <c r="J61" s="26">
        <f>Tableau4[[#This Row],[HT estimé]]</f>
        <v>68.021243136762834</v>
      </c>
      <c r="K61" s="48">
        <f>Tableau4[[#This Row],[TTC]]-Tableau4[[#This Row],[HT facturé]]</f>
        <v>13.604248627352561</v>
      </c>
      <c r="L61" s="48">
        <f>Tableau4[[#This Row],[HT facturé]]*1.2</f>
        <v>81.625491764115395</v>
      </c>
      <c r="M61" s="36">
        <f>IF(Tableau4[[#This Row],[Date Facture faite]]="","",YEAR(Tableau4[[#This Row],[Date Facture faite]])+(--MONTH(Tableau4[[#This Row],[Date Facture faite]])&gt;=mois_départ))</f>
        <v>2016</v>
      </c>
      <c r="N61" s="36">
        <f>INDEX(NumMois2,MONTH(Tableau4[[#This Row],[Date Facture faite]]))</f>
        <v>3</v>
      </c>
    </row>
    <row r="62" spans="1:14" x14ac:dyDescent="0.25">
      <c r="A62" s="19" t="s">
        <v>17</v>
      </c>
      <c r="B62" s="19"/>
      <c r="C62" s="44"/>
      <c r="D62" s="36"/>
      <c r="E62" s="37">
        <v>42296</v>
      </c>
      <c r="F62" s="45"/>
      <c r="G62" s="23">
        <v>464.36136571502493</v>
      </c>
      <c r="H62" s="46">
        <v>42303</v>
      </c>
      <c r="I62" s="47"/>
      <c r="J62" s="26">
        <f>Tableau4[[#This Row],[HT estimé]]</f>
        <v>464.36136571502493</v>
      </c>
      <c r="K62" s="48">
        <f>Tableau4[[#This Row],[TTC]]-Tableau4[[#This Row],[HT facturé]]</f>
        <v>92.872273143004918</v>
      </c>
      <c r="L62" s="48">
        <f>Tableau4[[#This Row],[HT facturé]]*1.2</f>
        <v>557.23363885802985</v>
      </c>
      <c r="M62" s="36">
        <f>IF(Tableau4[[#This Row],[Date Facture faite]]="","",YEAR(Tableau4[[#This Row],[Date Facture faite]])+(--MONTH(Tableau4[[#This Row],[Date Facture faite]])&gt;=mois_départ))</f>
        <v>2016</v>
      </c>
      <c r="N62" s="36">
        <f>INDEX(NumMois2,MONTH(Tableau4[[#This Row],[Date Facture faite]]))</f>
        <v>3</v>
      </c>
    </row>
    <row r="63" spans="1:14" x14ac:dyDescent="0.25">
      <c r="A63" s="19" t="s">
        <v>18</v>
      </c>
      <c r="B63" s="36"/>
      <c r="C63" s="44"/>
      <c r="D63" s="36"/>
      <c r="E63" s="37">
        <v>42301</v>
      </c>
      <c r="F63" s="45"/>
      <c r="G63" s="23">
        <v>279.75664605833373</v>
      </c>
      <c r="H63" s="46">
        <v>42309</v>
      </c>
      <c r="I63" s="47"/>
      <c r="J63" s="26">
        <f>Tableau4[[#This Row],[HT estimé]]</f>
        <v>279.75664605833373</v>
      </c>
      <c r="K63" s="48">
        <f>Tableau4[[#This Row],[TTC]]-Tableau4[[#This Row],[HT facturé]]</f>
        <v>55.951329211666746</v>
      </c>
      <c r="L63" s="48">
        <f>Tableau4[[#This Row],[HT facturé]]*1.2</f>
        <v>335.70797527000047</v>
      </c>
      <c r="M63" s="36">
        <f>IF(Tableau4[[#This Row],[Date Facture faite]]="","",YEAR(Tableau4[[#This Row],[Date Facture faite]])+(--MONTH(Tableau4[[#This Row],[Date Facture faite]])&gt;=mois_départ))</f>
        <v>2016</v>
      </c>
      <c r="N63" s="36">
        <f>INDEX(NumMois2,MONTH(Tableau4[[#This Row],[Date Facture faite]]))</f>
        <v>4</v>
      </c>
    </row>
    <row r="64" spans="1:14" x14ac:dyDescent="0.25">
      <c r="A64" s="19" t="s">
        <v>19</v>
      </c>
      <c r="B64" s="19"/>
      <c r="C64" s="44"/>
      <c r="D64" s="36"/>
      <c r="E64" s="37">
        <v>42306</v>
      </c>
      <c r="F64" s="45"/>
      <c r="G64" s="23">
        <v>148.25106629416996</v>
      </c>
      <c r="H64" s="46">
        <v>42306</v>
      </c>
      <c r="I64" s="47"/>
      <c r="J64" s="26">
        <f>Tableau4[[#This Row],[HT estimé]]</f>
        <v>148.25106629416996</v>
      </c>
      <c r="K64" s="48">
        <f>Tableau4[[#This Row],[TTC]]-Tableau4[[#This Row],[HT facturé]]</f>
        <v>29.650213258833986</v>
      </c>
      <c r="L64" s="48">
        <f>Tableau4[[#This Row],[HT facturé]]*1.2</f>
        <v>177.90127955300395</v>
      </c>
      <c r="M64" s="36">
        <f>IF(Tableau4[[#This Row],[Date Facture faite]]="","",YEAR(Tableau4[[#This Row],[Date Facture faite]])+(--MONTH(Tableau4[[#This Row],[Date Facture faite]])&gt;=mois_départ))</f>
        <v>2016</v>
      </c>
      <c r="N64" s="36">
        <f>INDEX(NumMois2,MONTH(Tableau4[[#This Row],[Date Facture faite]]))</f>
        <v>3</v>
      </c>
    </row>
    <row r="65" spans="1:14" x14ac:dyDescent="0.25">
      <c r="A65" s="19" t="s">
        <v>17</v>
      </c>
      <c r="B65" s="36"/>
      <c r="C65" s="44"/>
      <c r="D65" s="36"/>
      <c r="E65" s="37">
        <v>42311</v>
      </c>
      <c r="F65" s="45"/>
      <c r="G65" s="23">
        <v>31.075509090691011</v>
      </c>
      <c r="H65" s="46">
        <v>42317</v>
      </c>
      <c r="I65" s="47"/>
      <c r="J65" s="26">
        <f>Tableau4[[#This Row],[HT estimé]]</f>
        <v>31.075509090691011</v>
      </c>
      <c r="K65" s="48">
        <f>Tableau4[[#This Row],[TTC]]-Tableau4[[#This Row],[HT facturé]]</f>
        <v>6.2151018181381978</v>
      </c>
      <c r="L65" s="48">
        <f>Tableau4[[#This Row],[HT facturé]]*1.2</f>
        <v>37.290610908829208</v>
      </c>
      <c r="M65" s="36">
        <f>IF(Tableau4[[#This Row],[Date Facture faite]]="","",YEAR(Tableau4[[#This Row],[Date Facture faite]])+(--MONTH(Tableau4[[#This Row],[Date Facture faite]])&gt;=mois_départ))</f>
        <v>2016</v>
      </c>
      <c r="N65" s="36">
        <f>INDEX(NumMois2,MONTH(Tableau4[[#This Row],[Date Facture faite]]))</f>
        <v>4</v>
      </c>
    </row>
    <row r="66" spans="1:14" x14ac:dyDescent="0.25">
      <c r="A66" s="19" t="s">
        <v>18</v>
      </c>
      <c r="B66" s="19"/>
      <c r="C66" s="50"/>
      <c r="D66" s="19"/>
      <c r="E66" s="21">
        <v>42312</v>
      </c>
      <c r="F66" s="51"/>
      <c r="G66" s="23">
        <v>875.45530266969183</v>
      </c>
      <c r="H66" s="24">
        <v>42317</v>
      </c>
      <c r="I66" s="52"/>
      <c r="J66" s="26">
        <f>Tableau4[[#This Row],[HT estimé]]</f>
        <v>875.45530266969183</v>
      </c>
      <c r="K66" s="53">
        <f>Tableau4[[#This Row],[TTC]]-Tableau4[[#This Row],[HT facturé]]</f>
        <v>175.09106053393828</v>
      </c>
      <c r="L66" s="53">
        <f>Tableau4[[#This Row],[HT facturé]]*1.2</f>
        <v>1050.5463632036301</v>
      </c>
      <c r="M66" s="36">
        <f>IF(Tableau4[[#This Row],[Date Facture faite]]="","",YEAR(Tableau4[[#This Row],[Date Facture faite]])+(--MONTH(Tableau4[[#This Row],[Date Facture faite]])&gt;=mois_départ))</f>
        <v>2016</v>
      </c>
      <c r="N66" s="36">
        <f>INDEX(NumMois2,MONTH(Tableau4[[#This Row],[Date Facture faite]]))</f>
        <v>4</v>
      </c>
    </row>
    <row r="67" spans="1:14" x14ac:dyDescent="0.25">
      <c r="A67" s="19" t="s">
        <v>19</v>
      </c>
      <c r="B67" s="19"/>
      <c r="C67" s="23"/>
      <c r="D67" s="19"/>
      <c r="E67" s="21">
        <v>42312</v>
      </c>
      <c r="F67" s="22"/>
      <c r="G67" s="23">
        <v>294.82755512649447</v>
      </c>
      <c r="H67" s="24">
        <v>42312</v>
      </c>
      <c r="I67" s="43"/>
      <c r="J67" s="26">
        <f>Tableau4[[#This Row],[HT estimé]]</f>
        <v>294.82755512649447</v>
      </c>
      <c r="K67" s="28">
        <f>Tableau4[[#This Row],[TTC]]-Tableau4[[#This Row],[HT facturé]]</f>
        <v>58.965511025298895</v>
      </c>
      <c r="L67" s="28">
        <f>Tableau4[[#This Row],[HT facturé]]*1.2</f>
        <v>353.79306615179337</v>
      </c>
      <c r="M67" s="36">
        <f>IF(Tableau4[[#This Row],[Date Facture faite]]="","",YEAR(Tableau4[[#This Row],[Date Facture faite]])+(--MONTH(Tableau4[[#This Row],[Date Facture faite]])&gt;=mois_départ))</f>
        <v>2016</v>
      </c>
      <c r="N67" s="36">
        <f>INDEX(NumMois2,MONTH(Tableau4[[#This Row],[Date Facture faite]]))</f>
        <v>4</v>
      </c>
    </row>
    <row r="68" spans="1:14" x14ac:dyDescent="0.25">
      <c r="A68" s="19" t="s">
        <v>17</v>
      </c>
      <c r="B68" s="19"/>
      <c r="C68" s="50"/>
      <c r="D68" s="19"/>
      <c r="E68" s="21">
        <v>42317</v>
      </c>
      <c r="F68" s="51"/>
      <c r="G68" s="23">
        <v>342.4051082445543</v>
      </c>
      <c r="H68" s="24">
        <v>42331</v>
      </c>
      <c r="I68" s="43"/>
      <c r="J68" s="26">
        <f>Tableau4[[#This Row],[HT estimé]]</f>
        <v>342.4051082445543</v>
      </c>
      <c r="K68" s="53">
        <f>Tableau4[[#This Row],[TTC]]-Tableau4[[#This Row],[HT facturé]]</f>
        <v>68.481021648910826</v>
      </c>
      <c r="L68" s="53">
        <f>Tableau4[[#This Row],[HT facturé]]*1.2</f>
        <v>410.88612989346512</v>
      </c>
      <c r="M68" s="36">
        <f>IF(Tableau4[[#This Row],[Date Facture faite]]="","",YEAR(Tableau4[[#This Row],[Date Facture faite]])+(--MONTH(Tableau4[[#This Row],[Date Facture faite]])&gt;=mois_départ))</f>
        <v>2016</v>
      </c>
      <c r="N68" s="36">
        <f>INDEX(NumMois2,MONTH(Tableau4[[#This Row],[Date Facture faite]]))</f>
        <v>4</v>
      </c>
    </row>
    <row r="69" spans="1:14" x14ac:dyDescent="0.25">
      <c r="A69" s="19" t="s">
        <v>18</v>
      </c>
      <c r="B69" s="19"/>
      <c r="C69" s="23"/>
      <c r="D69" s="36"/>
      <c r="E69" s="21">
        <v>42320</v>
      </c>
      <c r="F69" s="21"/>
      <c r="G69" s="23">
        <v>167.36224726060556</v>
      </c>
      <c r="H69" s="24">
        <v>42339</v>
      </c>
      <c r="I69" s="43"/>
      <c r="J69" s="26">
        <f>Tableau4[[#This Row],[HT estimé]]</f>
        <v>167.36224726060556</v>
      </c>
      <c r="K69" s="28">
        <f>Tableau4[[#This Row],[TTC]]-Tableau4[[#This Row],[HT facturé]]</f>
        <v>33.472449452121111</v>
      </c>
      <c r="L69" s="28">
        <f>Tableau4[[#This Row],[HT facturé]]*1.2</f>
        <v>200.83469671272667</v>
      </c>
      <c r="M69" s="36">
        <f>IF(Tableau4[[#This Row],[Date Facture faite]]="","",YEAR(Tableau4[[#This Row],[Date Facture faite]])+(--MONTH(Tableau4[[#This Row],[Date Facture faite]])&gt;=mois_départ))</f>
        <v>2016</v>
      </c>
      <c r="N69" s="36">
        <f>INDEX(NumMois2,MONTH(Tableau4[[#This Row],[Date Facture faite]]))</f>
        <v>5</v>
      </c>
    </row>
    <row r="70" spans="1:14" x14ac:dyDescent="0.25">
      <c r="A70" s="19" t="s">
        <v>19</v>
      </c>
      <c r="B70" s="19"/>
      <c r="C70" s="23"/>
      <c r="D70" s="19"/>
      <c r="E70" s="21">
        <v>42325</v>
      </c>
      <c r="F70" s="22"/>
      <c r="G70" s="23">
        <v>201.31998756294934</v>
      </c>
      <c r="H70" s="24">
        <v>42339</v>
      </c>
      <c r="I70" s="43"/>
      <c r="J70" s="26">
        <f>Tableau4[[#This Row],[HT estimé]]</f>
        <v>201.31998756294934</v>
      </c>
      <c r="K70" s="28">
        <f>Tableau4[[#This Row],[TTC]]-Tableau4[[#This Row],[HT facturé]]</f>
        <v>40.263997512589867</v>
      </c>
      <c r="L70" s="28">
        <f>Tableau4[[#This Row],[HT facturé]]*1.2</f>
        <v>241.5839850755392</v>
      </c>
      <c r="M70" s="36">
        <f>IF(Tableau4[[#This Row],[Date Facture faite]]="","",YEAR(Tableau4[[#This Row],[Date Facture faite]])+(--MONTH(Tableau4[[#This Row],[Date Facture faite]])&gt;=mois_départ))</f>
        <v>2016</v>
      </c>
      <c r="N70" s="36">
        <f>INDEX(NumMois2,MONTH(Tableau4[[#This Row],[Date Facture faite]]))</f>
        <v>5</v>
      </c>
    </row>
    <row r="71" spans="1:14" x14ac:dyDescent="0.25">
      <c r="A71" s="19" t="s">
        <v>17</v>
      </c>
      <c r="B71" s="19"/>
      <c r="C71" s="54"/>
      <c r="D71" s="19"/>
      <c r="E71" s="21">
        <v>42327</v>
      </c>
      <c r="F71" s="55"/>
      <c r="G71" s="23">
        <v>620.09598934380813</v>
      </c>
      <c r="H71" s="24">
        <v>42339</v>
      </c>
      <c r="I71" s="43"/>
      <c r="J71" s="26">
        <f>Tableau4[[#This Row],[HT estimé]]</f>
        <v>620.09598934380813</v>
      </c>
      <c r="K71" s="56">
        <f>Tableau4[[#This Row],[TTC]]-Tableau4[[#This Row],[HT facturé]]</f>
        <v>124.01919786876158</v>
      </c>
      <c r="L71" s="56">
        <f>Tableau4[[#This Row],[HT facturé]]*1.2</f>
        <v>744.11518721256971</v>
      </c>
      <c r="M71" s="36">
        <f>IF(Tableau4[[#This Row],[Date Facture faite]]="","",YEAR(Tableau4[[#This Row],[Date Facture faite]])+(--MONTH(Tableau4[[#This Row],[Date Facture faite]])&gt;=mois_départ))</f>
        <v>2016</v>
      </c>
      <c r="N71" s="36">
        <f>INDEX(NumMois2,MONTH(Tableau4[[#This Row],[Date Facture faite]]))</f>
        <v>5</v>
      </c>
    </row>
    <row r="72" spans="1:14" x14ac:dyDescent="0.25">
      <c r="A72" s="19" t="s">
        <v>18</v>
      </c>
      <c r="B72" s="19"/>
      <c r="C72" s="54"/>
      <c r="D72" s="19"/>
      <c r="E72" s="21">
        <v>42331</v>
      </c>
      <c r="F72" s="55"/>
      <c r="G72" s="23">
        <v>700.27020637679414</v>
      </c>
      <c r="H72" s="24">
        <v>42331</v>
      </c>
      <c r="I72" s="57"/>
      <c r="J72" s="26">
        <f>Tableau4[[#This Row],[HT estimé]]</f>
        <v>700.27020637679414</v>
      </c>
      <c r="K72" s="56">
        <f>Tableau4[[#This Row],[TTC]]-Tableau4[[#This Row],[HT facturé]]</f>
        <v>140.05404127535883</v>
      </c>
      <c r="L72" s="56">
        <f>Tableau4[[#This Row],[HT facturé]]*1.2</f>
        <v>840.32424765215296</v>
      </c>
      <c r="M72" s="36">
        <f>IF(Tableau4[[#This Row],[Date Facture faite]]="","",YEAR(Tableau4[[#This Row],[Date Facture faite]])+(--MONTH(Tableau4[[#This Row],[Date Facture faite]])&gt;=mois_départ))</f>
        <v>2016</v>
      </c>
      <c r="N72" s="36">
        <f>INDEX(NumMois2,MONTH(Tableau4[[#This Row],[Date Facture faite]]))</f>
        <v>4</v>
      </c>
    </row>
    <row r="73" spans="1:14" x14ac:dyDescent="0.25">
      <c r="A73" s="19" t="s">
        <v>19</v>
      </c>
      <c r="B73" s="19"/>
      <c r="C73" s="58"/>
      <c r="D73" s="19"/>
      <c r="E73" s="21">
        <v>42334</v>
      </c>
      <c r="F73" s="59"/>
      <c r="G73" s="23">
        <v>493.8680505775701</v>
      </c>
      <c r="H73" s="24">
        <v>42338</v>
      </c>
      <c r="I73" s="43"/>
      <c r="J73" s="26">
        <f>Tableau4[[#This Row],[HT estimé]]</f>
        <v>493.8680505775701</v>
      </c>
      <c r="K73" s="60">
        <f>Tableau4[[#This Row],[TTC]]-Tableau4[[#This Row],[HT facturé]]</f>
        <v>98.773610115513975</v>
      </c>
      <c r="L73" s="60">
        <f>Tableau4[[#This Row],[HT facturé]]*1.2</f>
        <v>592.64166069308408</v>
      </c>
      <c r="M73" s="36">
        <f>IF(Tableau4[[#This Row],[Date Facture faite]]="","",YEAR(Tableau4[[#This Row],[Date Facture faite]])+(--MONTH(Tableau4[[#This Row],[Date Facture faite]])&gt;=mois_départ))</f>
        <v>2016</v>
      </c>
      <c r="N73" s="36">
        <f>INDEX(NumMois2,MONTH(Tableau4[[#This Row],[Date Facture faite]]))</f>
        <v>4</v>
      </c>
    </row>
    <row r="74" spans="1:14" x14ac:dyDescent="0.25">
      <c r="A74" s="19" t="s">
        <v>17</v>
      </c>
      <c r="B74" s="19"/>
      <c r="C74" s="23"/>
      <c r="D74" s="19"/>
      <c r="E74" s="21">
        <v>42336</v>
      </c>
      <c r="F74" s="22"/>
      <c r="G74" s="23">
        <v>241.52823265125213</v>
      </c>
      <c r="H74" s="24">
        <v>42339</v>
      </c>
      <c r="I74" s="43"/>
      <c r="J74" s="26">
        <f>Tableau4[[#This Row],[HT estimé]]</f>
        <v>241.52823265125213</v>
      </c>
      <c r="K74" s="28">
        <f>Tableau4[[#This Row],[TTC]]-Tableau4[[#This Row],[HT facturé]]</f>
        <v>48.305646530250414</v>
      </c>
      <c r="L74" s="28">
        <f>Tableau4[[#This Row],[HT facturé]]*1.2</f>
        <v>289.83387918150254</v>
      </c>
      <c r="M74" s="36">
        <f>IF(Tableau4[[#This Row],[Date Facture faite]]="","",YEAR(Tableau4[[#This Row],[Date Facture faite]])+(--MONTH(Tableau4[[#This Row],[Date Facture faite]])&gt;=mois_départ))</f>
        <v>2016</v>
      </c>
      <c r="N74" s="36">
        <f>INDEX(NumMois2,MONTH(Tableau4[[#This Row],[Date Facture faite]]))</f>
        <v>5</v>
      </c>
    </row>
    <row r="75" spans="1:14" x14ac:dyDescent="0.25">
      <c r="A75" s="19" t="s">
        <v>18</v>
      </c>
      <c r="B75" s="19"/>
      <c r="C75" s="23"/>
      <c r="D75" s="19"/>
      <c r="E75" s="21">
        <v>42339</v>
      </c>
      <c r="F75" s="22"/>
      <c r="G75" s="23">
        <v>906.45428648728443</v>
      </c>
      <c r="H75" s="24">
        <v>42339</v>
      </c>
      <c r="I75" s="43"/>
      <c r="J75" s="26">
        <f>Tableau4[[#This Row],[HT estimé]]</f>
        <v>906.45428648728443</v>
      </c>
      <c r="K75" s="28">
        <f>Tableau4[[#This Row],[TTC]]-Tableau4[[#This Row],[HT facturé]]</f>
        <v>181.2908572974568</v>
      </c>
      <c r="L75" s="28">
        <f>Tableau4[[#This Row],[HT facturé]]*1.2</f>
        <v>1087.7451437847412</v>
      </c>
      <c r="M75" s="36">
        <f>IF(Tableau4[[#This Row],[Date Facture faite]]="","",YEAR(Tableau4[[#This Row],[Date Facture faite]])+(--MONTH(Tableau4[[#This Row],[Date Facture faite]])&gt;=mois_départ))</f>
        <v>2016</v>
      </c>
      <c r="N75" s="36">
        <f>INDEX(NumMois2,MONTH(Tableau4[[#This Row],[Date Facture faite]]))</f>
        <v>5</v>
      </c>
    </row>
    <row r="76" spans="1:14" x14ac:dyDescent="0.25">
      <c r="A76" s="19" t="s">
        <v>19</v>
      </c>
      <c r="B76" s="19"/>
      <c r="C76" s="23"/>
      <c r="D76" s="19"/>
      <c r="E76" s="21">
        <v>42340</v>
      </c>
      <c r="F76" s="21"/>
      <c r="G76" s="23">
        <v>210.84985004293233</v>
      </c>
      <c r="H76" s="24">
        <v>42369</v>
      </c>
      <c r="I76" s="43"/>
      <c r="J76" s="26">
        <f>Tableau4[[#This Row],[HT estimé]]</f>
        <v>210.84985004293233</v>
      </c>
      <c r="K76" s="28">
        <f>Tableau4[[#This Row],[TTC]]-Tableau4[[#This Row],[HT facturé]]</f>
        <v>42.169970008586461</v>
      </c>
      <c r="L76" s="28">
        <f>Tableau4[[#This Row],[HT facturé]]*1.2</f>
        <v>253.01982005151879</v>
      </c>
      <c r="M76" s="36">
        <f>IF(Tableau4[[#This Row],[Date Facture faite]]="","",YEAR(Tableau4[[#This Row],[Date Facture faite]])+(--MONTH(Tableau4[[#This Row],[Date Facture faite]])&gt;=mois_départ))</f>
        <v>2016</v>
      </c>
      <c r="N76" s="36">
        <f>INDEX(NumMois2,MONTH(Tableau4[[#This Row],[Date Facture faite]]))</f>
        <v>5</v>
      </c>
    </row>
    <row r="77" spans="1:14" x14ac:dyDescent="0.25">
      <c r="A77" s="19" t="s">
        <v>17</v>
      </c>
      <c r="B77" s="19"/>
      <c r="C77" s="23"/>
      <c r="D77" s="19"/>
      <c r="E77" s="21">
        <v>42340</v>
      </c>
      <c r="F77" s="22"/>
      <c r="G77" s="23">
        <v>292.90099680646074</v>
      </c>
      <c r="H77" s="24">
        <v>42348</v>
      </c>
      <c r="I77" s="43"/>
      <c r="J77" s="26">
        <f>Tableau4[[#This Row],[HT estimé]]</f>
        <v>292.90099680646074</v>
      </c>
      <c r="K77" s="28">
        <f>Tableau4[[#This Row],[TTC]]-Tableau4[[#This Row],[HT facturé]]</f>
        <v>58.580199361292159</v>
      </c>
      <c r="L77" s="28">
        <f>Tableau4[[#This Row],[HT facturé]]*1.2</f>
        <v>351.4811961677529</v>
      </c>
      <c r="M77" s="36">
        <f>IF(Tableau4[[#This Row],[Date Facture faite]]="","",YEAR(Tableau4[[#This Row],[Date Facture faite]])+(--MONTH(Tableau4[[#This Row],[Date Facture faite]])&gt;=mois_départ))</f>
        <v>2016</v>
      </c>
      <c r="N77" s="36">
        <f>INDEX(NumMois2,MONTH(Tableau4[[#This Row],[Date Facture faite]]))</f>
        <v>5</v>
      </c>
    </row>
    <row r="78" spans="1:14" x14ac:dyDescent="0.25">
      <c r="A78" s="19" t="s">
        <v>18</v>
      </c>
      <c r="B78" s="36"/>
      <c r="C78" s="61"/>
      <c r="D78" s="36"/>
      <c r="E78" s="37">
        <v>42351</v>
      </c>
      <c r="F78" s="62"/>
      <c r="G78" s="23">
        <v>698.99961239553522</v>
      </c>
      <c r="H78" s="46">
        <v>42359</v>
      </c>
      <c r="I78" s="63"/>
      <c r="J78" s="26">
        <f>Tableau4[[#This Row],[HT estimé]]</f>
        <v>698.99961239553522</v>
      </c>
      <c r="K78" s="64">
        <f>Tableau4[[#This Row],[TTC]]-Tableau4[[#This Row],[HT facturé]]</f>
        <v>139.79992247910707</v>
      </c>
      <c r="L78" s="64">
        <f>Tableau4[[#This Row],[HT facturé]]*1.2</f>
        <v>838.79953487464229</v>
      </c>
      <c r="M78" s="36">
        <f>IF(Tableau4[[#This Row],[Date Facture faite]]="","",YEAR(Tableau4[[#This Row],[Date Facture faite]])+(--MONTH(Tableau4[[#This Row],[Date Facture faite]])&gt;=mois_départ))</f>
        <v>2016</v>
      </c>
      <c r="N78" s="36">
        <f>INDEX(NumMois2,MONTH(Tableau4[[#This Row],[Date Facture faite]]))</f>
        <v>5</v>
      </c>
    </row>
    <row r="79" spans="1:14" x14ac:dyDescent="0.25">
      <c r="A79" s="19" t="s">
        <v>19</v>
      </c>
      <c r="B79" s="19"/>
      <c r="C79" s="58"/>
      <c r="D79" s="19"/>
      <c r="E79" s="21">
        <v>42356</v>
      </c>
      <c r="F79" s="59"/>
      <c r="G79" s="23">
        <v>766.55304485685087</v>
      </c>
      <c r="H79" s="24">
        <v>42359</v>
      </c>
      <c r="I79" s="65"/>
      <c r="J79" s="26">
        <f>Tableau4[[#This Row],[HT estimé]]</f>
        <v>766.55304485685087</v>
      </c>
      <c r="K79" s="60">
        <f>Tableau4[[#This Row],[TTC]]-Tableau4[[#This Row],[HT facturé]]</f>
        <v>153.31060897137013</v>
      </c>
      <c r="L79" s="60">
        <f>Tableau4[[#This Row],[HT facturé]]*1.2</f>
        <v>919.863653828221</v>
      </c>
      <c r="M79" s="36">
        <f>IF(Tableau4[[#This Row],[Date Facture faite]]="","",YEAR(Tableau4[[#This Row],[Date Facture faite]])+(--MONTH(Tableau4[[#This Row],[Date Facture faite]])&gt;=mois_départ))</f>
        <v>2016</v>
      </c>
      <c r="N79" s="36">
        <f>INDEX(NumMois2,MONTH(Tableau4[[#This Row],[Date Facture faite]]))</f>
        <v>5</v>
      </c>
    </row>
    <row r="80" spans="1:14" x14ac:dyDescent="0.25">
      <c r="A80" s="19" t="s">
        <v>17</v>
      </c>
      <c r="B80" s="19"/>
      <c r="C80" s="58"/>
      <c r="D80" s="19"/>
      <c r="E80" s="21">
        <v>42360</v>
      </c>
      <c r="F80" s="59"/>
      <c r="G80" s="23">
        <v>902.86378357879073</v>
      </c>
      <c r="H80" s="24">
        <v>42403</v>
      </c>
      <c r="I80" s="65"/>
      <c r="J80" s="26">
        <f>Tableau4[[#This Row],[HT estimé]]</f>
        <v>902.86378357879073</v>
      </c>
      <c r="K80" s="60">
        <f>Tableau4[[#This Row],[TTC]]-Tableau4[[#This Row],[HT facturé]]</f>
        <v>180.57275671575815</v>
      </c>
      <c r="L80" s="60">
        <f>Tableau4[[#This Row],[HT facturé]]*1.2</f>
        <v>1083.4365402945489</v>
      </c>
      <c r="M80" s="36">
        <f>IF(Tableau4[[#This Row],[Date Facture faite]]="","",YEAR(Tableau4[[#This Row],[Date Facture faite]])+(--MONTH(Tableau4[[#This Row],[Date Facture faite]])&gt;=mois_départ))</f>
        <v>2016</v>
      </c>
      <c r="N80" s="36">
        <f>INDEX(NumMois2,MONTH(Tableau4[[#This Row],[Date Facture faite]]))</f>
        <v>7</v>
      </c>
    </row>
    <row r="81" spans="1:14" x14ac:dyDescent="0.25">
      <c r="A81" s="19" t="s">
        <v>18</v>
      </c>
      <c r="B81" s="19"/>
      <c r="C81" s="58"/>
      <c r="D81" s="19"/>
      <c r="E81" s="21">
        <v>42366</v>
      </c>
      <c r="F81" s="59"/>
      <c r="G81" s="23">
        <v>238.88579656781928</v>
      </c>
      <c r="H81" s="24">
        <v>42366</v>
      </c>
      <c r="I81" s="43"/>
      <c r="J81" s="26">
        <f>Tableau4[[#This Row],[HT estimé]]</f>
        <v>238.88579656781928</v>
      </c>
      <c r="K81" s="60">
        <f>Tableau4[[#This Row],[TTC]]-Tableau4[[#This Row],[HT facturé]]</f>
        <v>47.777159313563857</v>
      </c>
      <c r="L81" s="60">
        <f>Tableau4[[#This Row],[HT facturé]]*1.2</f>
        <v>286.66295588138314</v>
      </c>
      <c r="M81" s="36">
        <f>IF(Tableau4[[#This Row],[Date Facture faite]]="","",YEAR(Tableau4[[#This Row],[Date Facture faite]])+(--MONTH(Tableau4[[#This Row],[Date Facture faite]])&gt;=mois_départ))</f>
        <v>2016</v>
      </c>
      <c r="N81" s="36">
        <f>INDEX(NumMois2,MONTH(Tableau4[[#This Row],[Date Facture faite]]))</f>
        <v>5</v>
      </c>
    </row>
    <row r="82" spans="1:14" x14ac:dyDescent="0.25">
      <c r="A82" s="19" t="s">
        <v>19</v>
      </c>
      <c r="B82" s="19"/>
      <c r="C82" s="58"/>
      <c r="D82" s="19"/>
      <c r="E82" s="21">
        <v>42366</v>
      </c>
      <c r="F82" s="59"/>
      <c r="G82" s="23">
        <v>889.01101368844968</v>
      </c>
      <c r="H82" s="24">
        <v>42366</v>
      </c>
      <c r="I82" s="43"/>
      <c r="J82" s="26">
        <f>Tableau4[[#This Row],[HT estimé]]</f>
        <v>889.01101368844968</v>
      </c>
      <c r="K82" s="60">
        <f>Tableau4[[#This Row],[TTC]]-Tableau4[[#This Row],[HT facturé]]</f>
        <v>177.80220273768998</v>
      </c>
      <c r="L82" s="60">
        <f>Tableau4[[#This Row],[HT facturé]]*1.2</f>
        <v>1066.8132164261397</v>
      </c>
      <c r="M82" s="36">
        <f>IF(Tableau4[[#This Row],[Date Facture faite]]="","",YEAR(Tableau4[[#This Row],[Date Facture faite]])+(--MONTH(Tableau4[[#This Row],[Date Facture faite]])&gt;=mois_départ))</f>
        <v>2016</v>
      </c>
      <c r="N82" s="36">
        <f>INDEX(NumMois2,MONTH(Tableau4[[#This Row],[Date Facture faite]]))</f>
        <v>5</v>
      </c>
    </row>
    <row r="83" spans="1:14" x14ac:dyDescent="0.25">
      <c r="A83" s="19" t="s">
        <v>17</v>
      </c>
      <c r="B83" s="19"/>
      <c r="C83" s="58"/>
      <c r="D83" s="19"/>
      <c r="E83" s="21">
        <v>42366</v>
      </c>
      <c r="F83" s="59"/>
      <c r="G83" s="23">
        <v>579.12506112364542</v>
      </c>
      <c r="H83" s="24">
        <v>42366</v>
      </c>
      <c r="I83" s="43"/>
      <c r="J83" s="26">
        <f>Tableau4[[#This Row],[HT estimé]]</f>
        <v>579.12506112364542</v>
      </c>
      <c r="K83" s="60">
        <f>Tableau4[[#This Row],[TTC]]-Tableau4[[#This Row],[HT facturé]]</f>
        <v>115.82501222472911</v>
      </c>
      <c r="L83" s="60">
        <f>Tableau4[[#This Row],[HT facturé]]*1.2</f>
        <v>694.95007334837453</v>
      </c>
      <c r="M83" s="36">
        <f>IF(Tableau4[[#This Row],[Date Facture faite]]="","",YEAR(Tableau4[[#This Row],[Date Facture faite]])+(--MONTH(Tableau4[[#This Row],[Date Facture faite]])&gt;=mois_départ))</f>
        <v>2016</v>
      </c>
      <c r="N83" s="36">
        <f>INDEX(NumMois2,MONTH(Tableau4[[#This Row],[Date Facture faite]]))</f>
        <v>5</v>
      </c>
    </row>
    <row r="84" spans="1:14" x14ac:dyDescent="0.25">
      <c r="A84" s="19" t="s">
        <v>18</v>
      </c>
      <c r="B84" s="19"/>
      <c r="C84" s="23"/>
      <c r="D84" s="19"/>
      <c r="E84" s="21">
        <v>42366</v>
      </c>
      <c r="F84" s="22"/>
      <c r="G84" s="23">
        <v>76.810964016792667</v>
      </c>
      <c r="H84" s="24">
        <v>42339</v>
      </c>
      <c r="I84" s="43"/>
      <c r="J84" s="26">
        <f>Tableau4[[#This Row],[HT estimé]]</f>
        <v>76.810964016792667</v>
      </c>
      <c r="K84" s="28">
        <f>Tableau4[[#This Row],[TTC]]-Tableau4[[#This Row],[HT facturé]]</f>
        <v>15.362192803358525</v>
      </c>
      <c r="L84" s="28">
        <f>Tableau4[[#This Row],[HT facturé]]*1.2</f>
        <v>92.173156820151192</v>
      </c>
      <c r="M84" s="36">
        <f>IF(Tableau4[[#This Row],[Date Facture faite]]="","",YEAR(Tableau4[[#This Row],[Date Facture faite]])+(--MONTH(Tableau4[[#This Row],[Date Facture faite]])&gt;=mois_départ))</f>
        <v>2016</v>
      </c>
      <c r="N84" s="36">
        <f>INDEX(NumMois2,MONTH(Tableau4[[#This Row],[Date Facture faite]]))</f>
        <v>5</v>
      </c>
    </row>
    <row r="85" spans="1:14" x14ac:dyDescent="0.25">
      <c r="A85" s="19" t="s">
        <v>19</v>
      </c>
      <c r="B85" s="19"/>
      <c r="C85" s="58"/>
      <c r="D85" s="19"/>
      <c r="E85" s="21">
        <v>42366</v>
      </c>
      <c r="F85" s="59"/>
      <c r="G85" s="23">
        <v>550.69655238871894</v>
      </c>
      <c r="H85" s="24">
        <v>42366</v>
      </c>
      <c r="I85" s="43"/>
      <c r="J85" s="26">
        <f>Tableau4[[#This Row],[HT estimé]]</f>
        <v>550.69655238871894</v>
      </c>
      <c r="K85" s="60">
        <f>Tableau4[[#This Row],[TTC]]-Tableau4[[#This Row],[HT facturé]]</f>
        <v>110.13931047774372</v>
      </c>
      <c r="L85" s="60">
        <f>Tableau4[[#This Row],[HT facturé]]*1.2</f>
        <v>660.83586286646266</v>
      </c>
      <c r="M85" s="36">
        <f>IF(Tableau4[[#This Row],[Date Facture faite]]="","",YEAR(Tableau4[[#This Row],[Date Facture faite]])+(--MONTH(Tableau4[[#This Row],[Date Facture faite]])&gt;=mois_départ))</f>
        <v>2016</v>
      </c>
      <c r="N85" s="36">
        <f>INDEX(NumMois2,MONTH(Tableau4[[#This Row],[Date Facture faite]]))</f>
        <v>5</v>
      </c>
    </row>
    <row r="86" spans="1:14" x14ac:dyDescent="0.25">
      <c r="A86" s="19" t="s">
        <v>17</v>
      </c>
      <c r="B86" s="19"/>
      <c r="C86" s="23"/>
      <c r="D86" s="19"/>
      <c r="E86" s="21">
        <v>42368</v>
      </c>
      <c r="F86" s="22"/>
      <c r="G86" s="23">
        <v>457.89862626204371</v>
      </c>
      <c r="H86" s="24">
        <v>42369</v>
      </c>
      <c r="I86" s="43"/>
      <c r="J86" s="26">
        <f>Tableau4[[#This Row],[HT estimé]]</f>
        <v>457.89862626204371</v>
      </c>
      <c r="K86" s="28">
        <f>Tableau4[[#This Row],[TTC]]-Tableau4[[#This Row],[HT facturé]]</f>
        <v>91.579725252408764</v>
      </c>
      <c r="L86" s="28">
        <f>Tableau4[[#This Row],[HT facturé]]*1.2</f>
        <v>549.47835151445247</v>
      </c>
      <c r="M86" s="36">
        <f>IF(Tableau4[[#This Row],[Date Facture faite]]="","",YEAR(Tableau4[[#This Row],[Date Facture faite]])+(--MONTH(Tableau4[[#This Row],[Date Facture faite]])&gt;=mois_départ))</f>
        <v>2016</v>
      </c>
      <c r="N86" s="36">
        <f>INDEX(NumMois2,MONTH(Tableau4[[#This Row],[Date Facture faite]]))</f>
        <v>5</v>
      </c>
    </row>
    <row r="87" spans="1:14" x14ac:dyDescent="0.25">
      <c r="A87" s="19" t="s">
        <v>18</v>
      </c>
      <c r="B87" s="19"/>
      <c r="C87" s="58"/>
      <c r="D87" s="19"/>
      <c r="E87" s="21">
        <v>42382</v>
      </c>
      <c r="F87" s="59"/>
      <c r="G87" s="23">
        <v>622.38978870441338</v>
      </c>
      <c r="H87" s="24">
        <v>42383</v>
      </c>
      <c r="I87" s="65"/>
      <c r="J87" s="26">
        <f>Tableau4[[#This Row],[HT estimé]]</f>
        <v>622.38978870441338</v>
      </c>
      <c r="K87" s="60">
        <f>Tableau4[[#This Row],[TTC]]-Tableau4[[#This Row],[HT facturé]]</f>
        <v>124.47795774088263</v>
      </c>
      <c r="L87" s="60">
        <f>Tableau4[[#This Row],[HT facturé]]*1.2</f>
        <v>746.86774644529601</v>
      </c>
      <c r="M87" s="36">
        <f>IF(Tableau4[[#This Row],[Date Facture faite]]="","",YEAR(Tableau4[[#This Row],[Date Facture faite]])+(--MONTH(Tableau4[[#This Row],[Date Facture faite]])&gt;=mois_départ))</f>
        <v>2016</v>
      </c>
      <c r="N87" s="36">
        <f>INDEX(NumMois2,MONTH(Tableau4[[#This Row],[Date Facture faite]]))</f>
        <v>6</v>
      </c>
    </row>
    <row r="88" spans="1:14" x14ac:dyDescent="0.25">
      <c r="A88" s="19" t="s">
        <v>19</v>
      </c>
      <c r="B88" s="19"/>
      <c r="C88" s="58"/>
      <c r="D88" s="19"/>
      <c r="E88" s="21">
        <v>42390</v>
      </c>
      <c r="F88" s="59"/>
      <c r="G88" s="23">
        <v>452.37401339655923</v>
      </c>
      <c r="H88" s="24">
        <v>42390</v>
      </c>
      <c r="I88" s="65"/>
      <c r="J88" s="26">
        <f>Tableau4[[#This Row],[HT estimé]]</f>
        <v>452.37401339655923</v>
      </c>
      <c r="K88" s="60">
        <f>Tableau4[[#This Row],[TTC]]-Tableau4[[#This Row],[HT facturé]]</f>
        <v>90.474802679311779</v>
      </c>
      <c r="L88" s="60">
        <f>Tableau4[[#This Row],[HT facturé]]*1.2</f>
        <v>542.84881607587101</v>
      </c>
      <c r="M88" s="36">
        <f>IF(Tableau4[[#This Row],[Date Facture faite]]="","",YEAR(Tableau4[[#This Row],[Date Facture faite]])+(--MONTH(Tableau4[[#This Row],[Date Facture faite]])&gt;=mois_départ))</f>
        <v>2016</v>
      </c>
      <c r="N88" s="36">
        <f>INDEX(NumMois2,MONTH(Tableau4[[#This Row],[Date Facture faite]]))</f>
        <v>6</v>
      </c>
    </row>
    <row r="89" spans="1:14" x14ac:dyDescent="0.25">
      <c r="A89" s="19" t="s">
        <v>17</v>
      </c>
      <c r="B89" s="19"/>
      <c r="C89" s="58"/>
      <c r="D89" s="19"/>
      <c r="E89" s="21">
        <v>42394</v>
      </c>
      <c r="F89" s="59"/>
      <c r="G89" s="23">
        <v>529.67179619485069</v>
      </c>
      <c r="H89" s="24">
        <v>42394</v>
      </c>
      <c r="I89" s="65"/>
      <c r="J89" s="26">
        <f>Tableau4[[#This Row],[HT estimé]]</f>
        <v>529.67179619485069</v>
      </c>
      <c r="K89" s="60">
        <f>Tableau4[[#This Row],[TTC]]-Tableau4[[#This Row],[HT facturé]]</f>
        <v>105.93435923897016</v>
      </c>
      <c r="L89" s="60">
        <f>Tableau4[[#This Row],[HT facturé]]*1.2</f>
        <v>635.60615543382085</v>
      </c>
      <c r="M89" s="36">
        <f>IF(Tableau4[[#This Row],[Date Facture faite]]="","",YEAR(Tableau4[[#This Row],[Date Facture faite]])+(--MONTH(Tableau4[[#This Row],[Date Facture faite]])&gt;=mois_départ))</f>
        <v>2016</v>
      </c>
      <c r="N89" s="36">
        <f>INDEX(NumMois2,MONTH(Tableau4[[#This Row],[Date Facture faite]]))</f>
        <v>6</v>
      </c>
    </row>
    <row r="90" spans="1:14" x14ac:dyDescent="0.25">
      <c r="A90" s="19" t="s">
        <v>18</v>
      </c>
      <c r="B90" s="19"/>
      <c r="C90" s="58"/>
      <c r="D90" s="19"/>
      <c r="E90" s="21">
        <v>42396</v>
      </c>
      <c r="F90" s="59"/>
      <c r="G90" s="23">
        <v>76.364511342828067</v>
      </c>
      <c r="H90" s="24">
        <v>42400</v>
      </c>
      <c r="I90" s="65"/>
      <c r="J90" s="26">
        <f>Tableau4[[#This Row],[HT estimé]]</f>
        <v>76.364511342828067</v>
      </c>
      <c r="K90" s="60">
        <f>Tableau4[[#This Row],[TTC]]-Tableau4[[#This Row],[HT facturé]]</f>
        <v>15.272902268565616</v>
      </c>
      <c r="L90" s="60">
        <f>Tableau4[[#This Row],[HT facturé]]*1.2</f>
        <v>91.637413611393683</v>
      </c>
      <c r="M90" s="86">
        <f>IF(Tableau4[[#This Row],[Date Facture faite]]="","",YEAR(Tableau4[[#This Row],[Date Facture faite]])+(--MONTH(Tableau4[[#This Row],[Date Facture faite]])&gt;=mois_départ))</f>
        <v>2016</v>
      </c>
      <c r="N90" s="36">
        <f>INDEX(NumMois2,MONTH(Tableau4[[#This Row],[Date Facture faite]]))</f>
        <v>6</v>
      </c>
    </row>
    <row r="91" spans="1:14" x14ac:dyDescent="0.25">
      <c r="A91" s="19" t="s">
        <v>19</v>
      </c>
      <c r="B91" s="19"/>
      <c r="C91" s="58"/>
      <c r="D91" s="19"/>
      <c r="E91" s="21">
        <v>42398</v>
      </c>
      <c r="F91" s="59"/>
      <c r="G91" s="23">
        <v>868.02791156290721</v>
      </c>
      <c r="H91" s="24">
        <v>42403</v>
      </c>
      <c r="I91" s="65"/>
      <c r="J91" s="26">
        <f>Tableau4[[#This Row],[HT estimé]]</f>
        <v>868.02791156290721</v>
      </c>
      <c r="K91" s="60">
        <f>Tableau4[[#This Row],[TTC]]-Tableau4[[#This Row],[HT facturé]]</f>
        <v>173.6055823125813</v>
      </c>
      <c r="L91" s="60">
        <f>Tableau4[[#This Row],[HT facturé]]*1.2</f>
        <v>1041.6334938754885</v>
      </c>
      <c r="M91" s="36">
        <f>IF(Tableau4[[#This Row],[Date Facture faite]]="","",YEAR(Tableau4[[#This Row],[Date Facture faite]])+(--MONTH(Tableau4[[#This Row],[Date Facture faite]])&gt;=mois_départ))</f>
        <v>2016</v>
      </c>
      <c r="N91" s="36">
        <f>INDEX(NumMois2,MONTH(Tableau4[[#This Row],[Date Facture faite]]))</f>
        <v>7</v>
      </c>
    </row>
    <row r="92" spans="1:14" x14ac:dyDescent="0.25">
      <c r="A92" s="19" t="s">
        <v>17</v>
      </c>
      <c r="B92" s="19"/>
      <c r="C92" s="58"/>
      <c r="D92" s="19"/>
      <c r="E92" s="21">
        <v>42401</v>
      </c>
      <c r="F92" s="59"/>
      <c r="G92" s="23">
        <v>700.11735992006493</v>
      </c>
      <c r="H92" s="24">
        <v>42427</v>
      </c>
      <c r="I92" s="43"/>
      <c r="J92" s="26">
        <f>Tableau4[[#This Row],[HT estimé]]</f>
        <v>700.11735992006493</v>
      </c>
      <c r="K92" s="60">
        <f>Tableau4[[#This Row],[TTC]]-Tableau4[[#This Row],[HT facturé]]</f>
        <v>140.02347198401299</v>
      </c>
      <c r="L92" s="60">
        <f>Tableau4[[#This Row],[HT facturé]]*1.2</f>
        <v>840.14083190407791</v>
      </c>
      <c r="M92" s="36">
        <f>IF(Tableau4[[#This Row],[Date Facture faite]]="","",YEAR(Tableau4[[#This Row],[Date Facture faite]])+(--MONTH(Tableau4[[#This Row],[Date Facture faite]])&gt;=mois_départ))</f>
        <v>2016</v>
      </c>
      <c r="N92" s="36">
        <f>INDEX(NumMois2,MONTH(Tableau4[[#This Row],[Date Facture faite]]))</f>
        <v>7</v>
      </c>
    </row>
    <row r="93" spans="1:14" x14ac:dyDescent="0.25">
      <c r="A93" s="19" t="s">
        <v>18</v>
      </c>
      <c r="B93" s="19"/>
      <c r="C93" s="58"/>
      <c r="D93" s="19"/>
      <c r="E93" s="21">
        <v>42401</v>
      </c>
      <c r="F93" s="59"/>
      <c r="G93" s="23">
        <v>248.49978102575187</v>
      </c>
      <c r="H93" s="24">
        <v>42427</v>
      </c>
      <c r="I93" s="43"/>
      <c r="J93" s="26">
        <f>Tableau4[[#This Row],[HT estimé]]</f>
        <v>248.49978102575187</v>
      </c>
      <c r="K93" s="60">
        <f>Tableau4[[#This Row],[TTC]]-Tableau4[[#This Row],[HT facturé]]</f>
        <v>49.699956205150386</v>
      </c>
      <c r="L93" s="60">
        <f>Tableau4[[#This Row],[HT facturé]]*1.2</f>
        <v>298.19973723090226</v>
      </c>
      <c r="M93" s="36">
        <f>IF(Tableau4[[#This Row],[Date Facture faite]]="","",YEAR(Tableau4[[#This Row],[Date Facture faite]])+(--MONTH(Tableau4[[#This Row],[Date Facture faite]])&gt;=mois_départ))</f>
        <v>2016</v>
      </c>
      <c r="N93" s="36">
        <f>INDEX(NumMois2,MONTH(Tableau4[[#This Row],[Date Facture faite]]))</f>
        <v>7</v>
      </c>
    </row>
    <row r="94" spans="1:14" x14ac:dyDescent="0.25">
      <c r="A94" s="19" t="s">
        <v>19</v>
      </c>
      <c r="B94" s="19"/>
      <c r="C94" s="58"/>
      <c r="D94" s="19"/>
      <c r="E94" s="21">
        <v>42403</v>
      </c>
      <c r="F94" s="59"/>
      <c r="G94" s="23">
        <v>170.21487802031709</v>
      </c>
      <c r="H94" s="24">
        <v>42427</v>
      </c>
      <c r="I94" s="43"/>
      <c r="J94" s="26">
        <f>Tableau4[[#This Row],[HT estimé]]</f>
        <v>170.21487802031709</v>
      </c>
      <c r="K94" s="60">
        <f>Tableau4[[#This Row],[TTC]]-Tableau4[[#This Row],[HT facturé]]</f>
        <v>34.0429756040634</v>
      </c>
      <c r="L94" s="60">
        <f>Tableau4[[#This Row],[HT facturé]]*1.2</f>
        <v>204.25785362438049</v>
      </c>
      <c r="M94" s="36">
        <f>IF(Tableau4[[#This Row],[Date Facture faite]]="","",YEAR(Tableau4[[#This Row],[Date Facture faite]])+(--MONTH(Tableau4[[#This Row],[Date Facture faite]])&gt;=mois_départ))</f>
        <v>2016</v>
      </c>
      <c r="N94" s="36">
        <f>INDEX(NumMois2,MONTH(Tableau4[[#This Row],[Date Facture faite]]))</f>
        <v>7</v>
      </c>
    </row>
    <row r="95" spans="1:14" x14ac:dyDescent="0.25">
      <c r="A95" s="19" t="s">
        <v>17</v>
      </c>
      <c r="B95" s="19"/>
      <c r="C95" s="58"/>
      <c r="D95" s="19"/>
      <c r="E95" s="21">
        <v>42416</v>
      </c>
      <c r="F95" s="59"/>
      <c r="G95" s="23">
        <v>816.74579296565287</v>
      </c>
      <c r="H95" s="24">
        <v>42427</v>
      </c>
      <c r="I95" s="43"/>
      <c r="J95" s="26">
        <f>Tableau4[[#This Row],[HT estimé]]</f>
        <v>816.74579296565287</v>
      </c>
      <c r="K95" s="60">
        <f>Tableau4[[#This Row],[TTC]]-Tableau4[[#This Row],[HT facturé]]</f>
        <v>163.34915859313048</v>
      </c>
      <c r="L95" s="60">
        <f>Tableau4[[#This Row],[HT facturé]]*1.2</f>
        <v>980.09495155878335</v>
      </c>
      <c r="M95" s="36">
        <f>IF(Tableau4[[#This Row],[Date Facture faite]]="","",YEAR(Tableau4[[#This Row],[Date Facture faite]])+(--MONTH(Tableau4[[#This Row],[Date Facture faite]])&gt;=mois_départ))</f>
        <v>2016</v>
      </c>
      <c r="N95" s="36">
        <f>INDEX(NumMois2,MONTH(Tableau4[[#This Row],[Date Facture faite]]))</f>
        <v>7</v>
      </c>
    </row>
    <row r="96" spans="1:14" x14ac:dyDescent="0.25">
      <c r="A96" s="19" t="s">
        <v>18</v>
      </c>
      <c r="B96" s="19"/>
      <c r="C96" s="58"/>
      <c r="D96" s="19"/>
      <c r="E96" s="21">
        <v>42416</v>
      </c>
      <c r="F96" s="59"/>
      <c r="G96" s="23">
        <v>214.33997738486866</v>
      </c>
      <c r="H96" s="24">
        <v>42418</v>
      </c>
      <c r="I96" s="65"/>
      <c r="J96" s="26">
        <f>Tableau4[[#This Row],[HT estimé]]</f>
        <v>214.33997738486866</v>
      </c>
      <c r="K96" s="60">
        <f>Tableau4[[#This Row],[TTC]]-Tableau4[[#This Row],[HT facturé]]</f>
        <v>42.867995476973732</v>
      </c>
      <c r="L96" s="60">
        <f>Tableau4[[#This Row],[HT facturé]]*1.2</f>
        <v>257.20797286184239</v>
      </c>
      <c r="M96" s="36">
        <f>IF(Tableau4[[#This Row],[Date Facture faite]]="","",YEAR(Tableau4[[#This Row],[Date Facture faite]])+(--MONTH(Tableau4[[#This Row],[Date Facture faite]])&gt;=mois_départ))</f>
        <v>2016</v>
      </c>
      <c r="N96" s="36">
        <f>INDEX(NumMois2,MONTH(Tableau4[[#This Row],[Date Facture faite]]))</f>
        <v>7</v>
      </c>
    </row>
    <row r="97" spans="1:14" x14ac:dyDescent="0.25">
      <c r="A97" s="19" t="s">
        <v>19</v>
      </c>
      <c r="B97" s="19"/>
      <c r="C97" s="58"/>
      <c r="D97" s="19"/>
      <c r="E97" s="21">
        <v>42417</v>
      </c>
      <c r="F97" s="59"/>
      <c r="G97" s="23">
        <v>336.59538992123839</v>
      </c>
      <c r="H97" s="24">
        <v>42418</v>
      </c>
      <c r="I97" s="65"/>
      <c r="J97" s="26">
        <f>Tableau4[[#This Row],[HT estimé]]</f>
        <v>336.59538992123839</v>
      </c>
      <c r="K97" s="60">
        <f>Tableau4[[#This Row],[TTC]]-Tableau4[[#This Row],[HT facturé]]</f>
        <v>67.319077984247656</v>
      </c>
      <c r="L97" s="60">
        <f>Tableau4[[#This Row],[HT facturé]]*1.2</f>
        <v>403.91446790548605</v>
      </c>
      <c r="M97" s="36">
        <f>IF(Tableau4[[#This Row],[Date Facture faite]]="","",YEAR(Tableau4[[#This Row],[Date Facture faite]])+(--MONTH(Tableau4[[#This Row],[Date Facture faite]])&gt;=mois_départ))</f>
        <v>2016</v>
      </c>
      <c r="N97" s="36">
        <f>INDEX(NumMois2,MONTH(Tableau4[[#This Row],[Date Facture faite]]))</f>
        <v>7</v>
      </c>
    </row>
    <row r="98" spans="1:14" x14ac:dyDescent="0.25">
      <c r="A98" s="19" t="s">
        <v>17</v>
      </c>
      <c r="B98" s="19"/>
      <c r="C98" s="58"/>
      <c r="D98" s="19"/>
      <c r="E98" s="21">
        <v>42434</v>
      </c>
      <c r="F98" s="59"/>
      <c r="G98" s="23">
        <v>225.26353705018266</v>
      </c>
      <c r="H98" s="24">
        <v>42437</v>
      </c>
      <c r="I98" s="65"/>
      <c r="J98" s="26">
        <f>Tableau4[[#This Row],[HT estimé]]</f>
        <v>225.26353705018266</v>
      </c>
      <c r="K98" s="60">
        <f>Tableau4[[#This Row],[TTC]]-Tableau4[[#This Row],[HT facturé]]</f>
        <v>45.052707410036533</v>
      </c>
      <c r="L98" s="60">
        <f>Tableau4[[#This Row],[HT facturé]]*1.2</f>
        <v>270.3162444602192</v>
      </c>
      <c r="M98" s="36">
        <f>IF(Tableau4[[#This Row],[Date Facture faite]]="","",YEAR(Tableau4[[#This Row],[Date Facture faite]])+(--MONTH(Tableau4[[#This Row],[Date Facture faite]])&gt;=mois_départ))</f>
        <v>2016</v>
      </c>
      <c r="N98" s="36">
        <f>INDEX(NumMois2,MONTH(Tableau4[[#This Row],[Date Facture faite]]))</f>
        <v>8</v>
      </c>
    </row>
    <row r="99" spans="1:14" x14ac:dyDescent="0.25">
      <c r="A99" s="19" t="s">
        <v>18</v>
      </c>
      <c r="B99" s="19"/>
      <c r="C99" s="58"/>
      <c r="D99" s="19"/>
      <c r="E99" s="21">
        <v>42434</v>
      </c>
      <c r="F99" s="59"/>
      <c r="G99" s="23">
        <v>693.33526489174994</v>
      </c>
      <c r="H99" s="24">
        <v>42437</v>
      </c>
      <c r="I99" s="65"/>
      <c r="J99" s="26">
        <f>Tableau4[[#This Row],[HT estimé]]</f>
        <v>693.33526489174994</v>
      </c>
      <c r="K99" s="60">
        <f>Tableau4[[#This Row],[TTC]]-Tableau4[[#This Row],[HT facturé]]</f>
        <v>138.66705297834994</v>
      </c>
      <c r="L99" s="60">
        <f>Tableau4[[#This Row],[HT facturé]]*1.2</f>
        <v>832.00231787009989</v>
      </c>
      <c r="M99" s="36">
        <f>IF(Tableau4[[#This Row],[Date Facture faite]]="","",YEAR(Tableau4[[#This Row],[Date Facture faite]])+(--MONTH(Tableau4[[#This Row],[Date Facture faite]])&gt;=mois_départ))</f>
        <v>2016</v>
      </c>
      <c r="N99" s="36">
        <f>INDEX(NumMois2,MONTH(Tableau4[[#This Row],[Date Facture faite]]))</f>
        <v>8</v>
      </c>
    </row>
    <row r="100" spans="1:14" x14ac:dyDescent="0.25">
      <c r="A100" s="19" t="s">
        <v>19</v>
      </c>
      <c r="B100" s="19"/>
      <c r="C100" s="58"/>
      <c r="D100" s="19"/>
      <c r="E100" s="21">
        <v>42438</v>
      </c>
      <c r="F100" s="59"/>
      <c r="G100" s="23">
        <v>375.23686312666985</v>
      </c>
      <c r="H100" s="24">
        <v>42460</v>
      </c>
      <c r="I100" s="65"/>
      <c r="J100" s="26">
        <f>Tableau4[[#This Row],[HT estimé]]</f>
        <v>375.23686312666985</v>
      </c>
      <c r="K100" s="60">
        <f>Tableau4[[#This Row],[TTC]]-Tableau4[[#This Row],[HT facturé]]</f>
        <v>75.047372625333935</v>
      </c>
      <c r="L100" s="60">
        <f>Tableau4[[#This Row],[HT facturé]]*1.2</f>
        <v>450.28423575200378</v>
      </c>
      <c r="M100" s="36">
        <f>IF(Tableau4[[#This Row],[Date Facture faite]]="","",YEAR(Tableau4[[#This Row],[Date Facture faite]])+(--MONTH(Tableau4[[#This Row],[Date Facture faite]])&gt;=mois_départ))</f>
        <v>2016</v>
      </c>
      <c r="N100" s="36">
        <f>INDEX(NumMois2,MONTH(Tableau4[[#This Row],[Date Facture faite]]))</f>
        <v>8</v>
      </c>
    </row>
    <row r="101" spans="1:14" x14ac:dyDescent="0.25">
      <c r="A101" s="19" t="s">
        <v>17</v>
      </c>
      <c r="B101" s="19"/>
      <c r="C101" s="58"/>
      <c r="D101" s="19"/>
      <c r="E101" s="21">
        <v>42439</v>
      </c>
      <c r="F101" s="59"/>
      <c r="G101" s="23">
        <v>99.161227627005417</v>
      </c>
      <c r="H101" s="24">
        <v>42460</v>
      </c>
      <c r="I101" s="65"/>
      <c r="J101" s="26">
        <f>Tableau4[[#This Row],[HT estimé]]</f>
        <v>99.161227627005417</v>
      </c>
      <c r="K101" s="60">
        <f>Tableau4[[#This Row],[TTC]]-Tableau4[[#This Row],[HT facturé]]</f>
        <v>19.832245525401078</v>
      </c>
      <c r="L101" s="60">
        <f>Tableau4[[#This Row],[HT facturé]]*1.2</f>
        <v>118.99347315240649</v>
      </c>
      <c r="M101" s="36">
        <f>IF(Tableau4[[#This Row],[Date Facture faite]]="","",YEAR(Tableau4[[#This Row],[Date Facture faite]])+(--MONTH(Tableau4[[#This Row],[Date Facture faite]])&gt;=mois_départ))</f>
        <v>2016</v>
      </c>
      <c r="N101" s="36">
        <f>INDEX(NumMois2,MONTH(Tableau4[[#This Row],[Date Facture faite]]))</f>
        <v>8</v>
      </c>
    </row>
    <row r="102" spans="1:14" x14ac:dyDescent="0.25">
      <c r="A102" s="19" t="s">
        <v>18</v>
      </c>
      <c r="B102" s="19"/>
      <c r="C102" s="58"/>
      <c r="D102" s="19"/>
      <c r="E102" s="21">
        <v>42446</v>
      </c>
      <c r="F102" s="59"/>
      <c r="G102" s="23">
        <v>885.41506747919743</v>
      </c>
      <c r="H102" s="24">
        <v>42446</v>
      </c>
      <c r="I102" s="65"/>
      <c r="J102" s="26">
        <f>Tableau4[[#This Row],[HT estimé]]</f>
        <v>885.41506747919743</v>
      </c>
      <c r="K102" s="60">
        <f>Tableau4[[#This Row],[TTC]]-Tableau4[[#This Row],[HT facturé]]</f>
        <v>177.0830134958394</v>
      </c>
      <c r="L102" s="60">
        <f>Tableau4[[#This Row],[HT facturé]]*1.2</f>
        <v>1062.4980809750368</v>
      </c>
      <c r="M102" s="36">
        <f>IF(Tableau4[[#This Row],[Date Facture faite]]="","",YEAR(Tableau4[[#This Row],[Date Facture faite]])+(--MONTH(Tableau4[[#This Row],[Date Facture faite]])&gt;=mois_départ))</f>
        <v>2016</v>
      </c>
      <c r="N102" s="36">
        <f>INDEX(NumMois2,MONTH(Tableau4[[#This Row],[Date Facture faite]]))</f>
        <v>8</v>
      </c>
    </row>
    <row r="103" spans="1:14" x14ac:dyDescent="0.25">
      <c r="A103" s="19" t="s">
        <v>19</v>
      </c>
      <c r="B103" s="19"/>
      <c r="C103" s="58"/>
      <c r="D103" s="19"/>
      <c r="E103" s="21">
        <v>42452</v>
      </c>
      <c r="F103" s="59"/>
      <c r="G103" s="23">
        <v>805.46746257039683</v>
      </c>
      <c r="H103" s="24">
        <v>42460</v>
      </c>
      <c r="I103" s="65"/>
      <c r="J103" s="26">
        <f>Tableau4[[#This Row],[HT estimé]]</f>
        <v>805.46746257039683</v>
      </c>
      <c r="K103" s="60">
        <f>Tableau4[[#This Row],[TTC]]-Tableau4[[#This Row],[HT facturé]]</f>
        <v>161.09349251407934</v>
      </c>
      <c r="L103" s="60">
        <f>Tableau4[[#This Row],[HT facturé]]*1.2</f>
        <v>966.56095508447618</v>
      </c>
      <c r="M103" s="36">
        <f>IF(Tableau4[[#This Row],[Date Facture faite]]="","",YEAR(Tableau4[[#This Row],[Date Facture faite]])+(--MONTH(Tableau4[[#This Row],[Date Facture faite]])&gt;=mois_départ))</f>
        <v>2016</v>
      </c>
      <c r="N103" s="36">
        <f>INDEX(NumMois2,MONTH(Tableau4[[#This Row],[Date Facture faite]]))</f>
        <v>8</v>
      </c>
    </row>
    <row r="104" spans="1:14" x14ac:dyDescent="0.25">
      <c r="A104" s="19" t="s">
        <v>17</v>
      </c>
      <c r="B104" s="19"/>
      <c r="C104" s="58"/>
      <c r="D104" s="19"/>
      <c r="E104" s="21">
        <v>42453</v>
      </c>
      <c r="F104" s="59"/>
      <c r="G104" s="23">
        <v>122.4553444902301</v>
      </c>
      <c r="H104" s="24">
        <v>42460</v>
      </c>
      <c r="I104" s="65"/>
      <c r="J104" s="26">
        <f>Tableau4[[#This Row],[HT estimé]]</f>
        <v>122.4553444902301</v>
      </c>
      <c r="K104" s="60">
        <f>Tableau4[[#This Row],[TTC]]-Tableau4[[#This Row],[HT facturé]]</f>
        <v>24.491068898046009</v>
      </c>
      <c r="L104" s="60">
        <f>Tableau4[[#This Row],[HT facturé]]*1.2</f>
        <v>146.94641338827611</v>
      </c>
      <c r="M104" s="36">
        <f>IF(Tableau4[[#This Row],[Date Facture faite]]="","",YEAR(Tableau4[[#This Row],[Date Facture faite]])+(--MONTH(Tableau4[[#This Row],[Date Facture faite]])&gt;=mois_départ))</f>
        <v>2016</v>
      </c>
      <c r="N104" s="36">
        <f>INDEX(NumMois2,MONTH(Tableau4[[#This Row],[Date Facture faite]]))</f>
        <v>8</v>
      </c>
    </row>
    <row r="105" spans="1:14" x14ac:dyDescent="0.25">
      <c r="A105" s="19" t="s">
        <v>18</v>
      </c>
      <c r="B105" s="19"/>
      <c r="C105" s="58"/>
      <c r="D105" s="19"/>
      <c r="E105" s="21">
        <v>42455</v>
      </c>
      <c r="F105" s="59"/>
      <c r="G105" s="23">
        <v>638.30450287877409</v>
      </c>
      <c r="H105" s="24">
        <v>42460</v>
      </c>
      <c r="I105" s="65"/>
      <c r="J105" s="26">
        <f>Tableau4[[#This Row],[HT estimé]]</f>
        <v>638.30450287877409</v>
      </c>
      <c r="K105" s="60">
        <f>Tableau4[[#This Row],[TTC]]-Tableau4[[#This Row],[HT facturé]]</f>
        <v>127.66090057575479</v>
      </c>
      <c r="L105" s="60">
        <f>Tableau4[[#This Row],[HT facturé]]*1.2</f>
        <v>765.96540345452888</v>
      </c>
      <c r="M105" s="36">
        <f>IF(Tableau4[[#This Row],[Date Facture faite]]="","",YEAR(Tableau4[[#This Row],[Date Facture faite]])+(--MONTH(Tableau4[[#This Row],[Date Facture faite]])&gt;=mois_départ))</f>
        <v>2016</v>
      </c>
      <c r="N105" s="36">
        <f>INDEX(NumMois2,MONTH(Tableau4[[#This Row],[Date Facture faite]]))</f>
        <v>8</v>
      </c>
    </row>
    <row r="106" spans="1:14" x14ac:dyDescent="0.25">
      <c r="A106" s="19" t="s">
        <v>19</v>
      </c>
      <c r="B106" s="19"/>
      <c r="C106" s="58"/>
      <c r="D106" s="19"/>
      <c r="E106" s="21">
        <v>42458</v>
      </c>
      <c r="F106" s="59"/>
      <c r="G106" s="23">
        <v>458.90944983387448</v>
      </c>
      <c r="H106" s="24">
        <v>42460</v>
      </c>
      <c r="I106" s="65"/>
      <c r="J106" s="26">
        <f>Tableau4[[#This Row],[HT estimé]]</f>
        <v>458.90944983387448</v>
      </c>
      <c r="K106" s="60">
        <f>Tableau4[[#This Row],[TTC]]-Tableau4[[#This Row],[HT facturé]]</f>
        <v>91.781889966774827</v>
      </c>
      <c r="L106" s="60">
        <f>Tableau4[[#This Row],[HT facturé]]*1.2</f>
        <v>550.6913398006493</v>
      </c>
      <c r="M106" s="36">
        <f>IF(Tableau4[[#This Row],[Date Facture faite]]="","",YEAR(Tableau4[[#This Row],[Date Facture faite]])+(--MONTH(Tableau4[[#This Row],[Date Facture faite]])&gt;=mois_départ))</f>
        <v>2016</v>
      </c>
      <c r="N106" s="36">
        <f>INDEX(NumMois2,MONTH(Tableau4[[#This Row],[Date Facture faite]]))</f>
        <v>8</v>
      </c>
    </row>
    <row r="107" spans="1:14" x14ac:dyDescent="0.25">
      <c r="A107" s="19" t="s">
        <v>17</v>
      </c>
      <c r="B107" s="19"/>
      <c r="C107" s="58"/>
      <c r="D107" s="19"/>
      <c r="E107" s="21">
        <v>42461</v>
      </c>
      <c r="F107" s="59"/>
      <c r="G107" s="23">
        <v>905.00836987017885</v>
      </c>
      <c r="H107" s="24">
        <v>42490</v>
      </c>
      <c r="I107" s="65"/>
      <c r="J107" s="26">
        <f>Tableau4[[#This Row],[HT estimé]]</f>
        <v>905.00836987017885</v>
      </c>
      <c r="K107" s="60">
        <f>Tableau4[[#This Row],[TTC]]-Tableau4[[#This Row],[HT facturé]]</f>
        <v>181.00167397403573</v>
      </c>
      <c r="L107" s="60">
        <f>Tableau4[[#This Row],[HT facturé]]*1.2</f>
        <v>1086.0100438442146</v>
      </c>
      <c r="M107" s="36">
        <f>IF(Tableau4[[#This Row],[Date Facture faite]]="","",YEAR(Tableau4[[#This Row],[Date Facture faite]])+(--MONTH(Tableau4[[#This Row],[Date Facture faite]])&gt;=mois_départ))</f>
        <v>2016</v>
      </c>
      <c r="N107" s="36">
        <f>INDEX(NumMois2,MONTH(Tableau4[[#This Row],[Date Facture faite]]))</f>
        <v>9</v>
      </c>
    </row>
    <row r="108" spans="1:14" x14ac:dyDescent="0.25">
      <c r="A108" s="19" t="s">
        <v>18</v>
      </c>
      <c r="B108" s="19"/>
      <c r="C108" s="58"/>
      <c r="D108" s="19"/>
      <c r="E108" s="21">
        <v>42462</v>
      </c>
      <c r="F108" s="59"/>
      <c r="G108" s="23">
        <v>152.52624956183402</v>
      </c>
      <c r="H108" s="24">
        <v>42490</v>
      </c>
      <c r="I108" s="65"/>
      <c r="J108" s="26">
        <f>Tableau4[[#This Row],[HT estimé]]</f>
        <v>152.52624956183402</v>
      </c>
      <c r="K108" s="60">
        <f>Tableau4[[#This Row],[TTC]]-Tableau4[[#This Row],[HT facturé]]</f>
        <v>30.505249912366793</v>
      </c>
      <c r="L108" s="60">
        <f>Tableau4[[#This Row],[HT facturé]]*1.2</f>
        <v>183.03149947420081</v>
      </c>
      <c r="M108" s="36">
        <f>IF(Tableau4[[#This Row],[Date Facture faite]]="","",YEAR(Tableau4[[#This Row],[Date Facture faite]])+(--MONTH(Tableau4[[#This Row],[Date Facture faite]])&gt;=mois_départ))</f>
        <v>2016</v>
      </c>
      <c r="N108" s="36">
        <f>INDEX(NumMois2,MONTH(Tableau4[[#This Row],[Date Facture faite]]))</f>
        <v>9</v>
      </c>
    </row>
    <row r="109" spans="1:14" x14ac:dyDescent="0.25">
      <c r="A109" s="19" t="s">
        <v>19</v>
      </c>
      <c r="B109" s="19"/>
      <c r="C109" s="58"/>
      <c r="D109" s="19"/>
      <c r="E109" s="21">
        <v>42465</v>
      </c>
      <c r="F109" s="59"/>
      <c r="G109" s="23">
        <v>982.70452308221695</v>
      </c>
      <c r="H109" s="24">
        <v>42468</v>
      </c>
      <c r="I109" s="65"/>
      <c r="J109" s="26">
        <f>Tableau4[[#This Row],[HT estimé]]</f>
        <v>982.70452308221695</v>
      </c>
      <c r="K109" s="60">
        <f>Tableau4[[#This Row],[TTC]]-Tableau4[[#This Row],[HT facturé]]</f>
        <v>196.5409046164433</v>
      </c>
      <c r="L109" s="60">
        <f>Tableau4[[#This Row],[HT facturé]]*1.2</f>
        <v>1179.2454276986603</v>
      </c>
      <c r="M109" s="36">
        <f>IF(Tableau4[[#This Row],[Date Facture faite]]="","",YEAR(Tableau4[[#This Row],[Date Facture faite]])+(--MONTH(Tableau4[[#This Row],[Date Facture faite]])&gt;=mois_départ))</f>
        <v>2016</v>
      </c>
      <c r="N109" s="36">
        <f>INDEX(NumMois2,MONTH(Tableau4[[#This Row],[Date Facture faite]]))</f>
        <v>9</v>
      </c>
    </row>
    <row r="110" spans="1:14" x14ac:dyDescent="0.25">
      <c r="A110" s="19" t="s">
        <v>17</v>
      </c>
      <c r="B110" s="19"/>
      <c r="C110" s="58"/>
      <c r="D110" s="19"/>
      <c r="E110" s="21">
        <v>42465</v>
      </c>
      <c r="F110" s="59"/>
      <c r="G110" s="23">
        <v>280.99274990482724</v>
      </c>
      <c r="H110" s="24">
        <v>42490</v>
      </c>
      <c r="I110" s="65"/>
      <c r="J110" s="26">
        <f>Tableau4[[#This Row],[HT estimé]]</f>
        <v>280.99274990482724</v>
      </c>
      <c r="K110" s="60">
        <f>Tableau4[[#This Row],[TTC]]-Tableau4[[#This Row],[HT facturé]]</f>
        <v>56.198549980965424</v>
      </c>
      <c r="L110" s="60">
        <f>Tableau4[[#This Row],[HT facturé]]*1.2</f>
        <v>337.19129988579266</v>
      </c>
      <c r="M110" s="36">
        <f>IF(Tableau4[[#This Row],[Date Facture faite]]="","",YEAR(Tableau4[[#This Row],[Date Facture faite]])+(--MONTH(Tableau4[[#This Row],[Date Facture faite]])&gt;=mois_départ))</f>
        <v>2016</v>
      </c>
      <c r="N110" s="36">
        <f>INDEX(NumMois2,MONTH(Tableau4[[#This Row],[Date Facture faite]]))</f>
        <v>9</v>
      </c>
    </row>
    <row r="111" spans="1:14" x14ac:dyDescent="0.25">
      <c r="A111" s="19" t="s">
        <v>18</v>
      </c>
      <c r="B111" s="19"/>
      <c r="C111" s="58"/>
      <c r="D111" s="19"/>
      <c r="E111" s="21">
        <v>42466</v>
      </c>
      <c r="F111" s="59"/>
      <c r="G111" s="23">
        <v>974.0868504233739</v>
      </c>
      <c r="H111" s="24">
        <v>42468</v>
      </c>
      <c r="I111" s="65"/>
      <c r="J111" s="26">
        <f>Tableau4[[#This Row],[HT estimé]]</f>
        <v>974.0868504233739</v>
      </c>
      <c r="K111" s="60">
        <f>Tableau4[[#This Row],[TTC]]-Tableau4[[#This Row],[HT facturé]]</f>
        <v>194.81737008467474</v>
      </c>
      <c r="L111" s="60">
        <f>Tableau4[[#This Row],[HT facturé]]*1.2</f>
        <v>1168.9042205080486</v>
      </c>
      <c r="M111" s="36">
        <f>IF(Tableau4[[#This Row],[Date Facture faite]]="","",YEAR(Tableau4[[#This Row],[Date Facture faite]])+(--MONTH(Tableau4[[#This Row],[Date Facture faite]])&gt;=mois_départ))</f>
        <v>2016</v>
      </c>
      <c r="N111" s="36">
        <f>INDEX(NumMois2,MONTH(Tableau4[[#This Row],[Date Facture faite]]))</f>
        <v>9</v>
      </c>
    </row>
    <row r="112" spans="1:14" x14ac:dyDescent="0.25">
      <c r="A112" s="19" t="s">
        <v>19</v>
      </c>
      <c r="B112" s="19"/>
      <c r="C112" s="58"/>
      <c r="D112" s="19"/>
      <c r="E112" s="21">
        <v>42474</v>
      </c>
      <c r="F112" s="59"/>
      <c r="G112" s="23">
        <v>956.52652285724071</v>
      </c>
      <c r="H112" s="24">
        <v>42474</v>
      </c>
      <c r="I112" s="65"/>
      <c r="J112" s="26">
        <f>Tableau4[[#This Row],[HT estimé]]</f>
        <v>956.52652285724071</v>
      </c>
      <c r="K112" s="60">
        <f>Tableau4[[#This Row],[TTC]]-Tableau4[[#This Row],[HT facturé]]</f>
        <v>191.305304571448</v>
      </c>
      <c r="L112" s="60">
        <f>Tableau4[[#This Row],[HT facturé]]*1.2</f>
        <v>1147.8318274286887</v>
      </c>
      <c r="M112" s="36">
        <f>IF(Tableau4[[#This Row],[Date Facture faite]]="","",YEAR(Tableau4[[#This Row],[Date Facture faite]])+(--MONTH(Tableau4[[#This Row],[Date Facture faite]])&gt;=mois_départ))</f>
        <v>2016</v>
      </c>
      <c r="N112" s="36">
        <f>INDEX(NumMois2,MONTH(Tableau4[[#This Row],[Date Facture faite]]))</f>
        <v>9</v>
      </c>
    </row>
    <row r="113" spans="1:14" x14ac:dyDescent="0.25">
      <c r="A113" s="19" t="s">
        <v>17</v>
      </c>
      <c r="B113" s="19"/>
      <c r="C113" s="58"/>
      <c r="D113" s="19"/>
      <c r="E113" s="21">
        <v>42476</v>
      </c>
      <c r="F113" s="59"/>
      <c r="G113" s="23">
        <v>246.00791296417711</v>
      </c>
      <c r="H113" s="24">
        <v>42492</v>
      </c>
      <c r="I113" s="65"/>
      <c r="J113" s="26">
        <f>Tableau4[[#This Row],[HT estimé]]</f>
        <v>246.00791296417711</v>
      </c>
      <c r="K113" s="60">
        <f>Tableau4[[#This Row],[TTC]]-Tableau4[[#This Row],[HT facturé]]</f>
        <v>49.201582592835422</v>
      </c>
      <c r="L113" s="60">
        <f>Tableau4[[#This Row],[HT facturé]]*1.2</f>
        <v>295.20949555701253</v>
      </c>
      <c r="M113" s="36">
        <f>IF(Tableau4[[#This Row],[Date Facture faite]]="","",YEAR(Tableau4[[#This Row],[Date Facture faite]])+(--MONTH(Tableau4[[#This Row],[Date Facture faite]])&gt;=mois_départ))</f>
        <v>2016</v>
      </c>
      <c r="N113" s="36">
        <f>INDEX(NumMois2,MONTH(Tableau4[[#This Row],[Date Facture faite]]))</f>
        <v>10</v>
      </c>
    </row>
    <row r="114" spans="1:14" x14ac:dyDescent="0.25">
      <c r="A114" s="19" t="s">
        <v>18</v>
      </c>
      <c r="B114" s="19"/>
      <c r="C114" s="58"/>
      <c r="D114" s="19"/>
      <c r="E114" s="21">
        <v>42485</v>
      </c>
      <c r="F114" s="59"/>
      <c r="G114" s="23">
        <v>924.29336741166992</v>
      </c>
      <c r="H114" s="24">
        <v>42492</v>
      </c>
      <c r="I114" s="65"/>
      <c r="J114" s="26">
        <f>Tableau4[[#This Row],[HT estimé]]</f>
        <v>924.29336741166992</v>
      </c>
      <c r="K114" s="60">
        <f>Tableau4[[#This Row],[TTC]]-Tableau4[[#This Row],[HT facturé]]</f>
        <v>184.85867348233398</v>
      </c>
      <c r="L114" s="60">
        <f>Tableau4[[#This Row],[HT facturé]]*1.2</f>
        <v>1109.1520408940039</v>
      </c>
      <c r="M114" s="36">
        <f>IF(Tableau4[[#This Row],[Date Facture faite]]="","",YEAR(Tableau4[[#This Row],[Date Facture faite]])+(--MONTH(Tableau4[[#This Row],[Date Facture faite]])&gt;=mois_départ))</f>
        <v>2016</v>
      </c>
      <c r="N114" s="36">
        <f>INDEX(NumMois2,MONTH(Tableau4[[#This Row],[Date Facture faite]]))</f>
        <v>10</v>
      </c>
    </row>
    <row r="115" spans="1:14" x14ac:dyDescent="0.25">
      <c r="A115" s="19" t="s">
        <v>19</v>
      </c>
      <c r="B115" s="19"/>
      <c r="C115" s="58"/>
      <c r="D115" s="19"/>
      <c r="E115" s="21">
        <v>42489</v>
      </c>
      <c r="F115" s="59"/>
      <c r="G115" s="23">
        <v>447.01041258330218</v>
      </c>
      <c r="H115" s="24">
        <v>42492</v>
      </c>
      <c r="I115" s="65"/>
      <c r="J115" s="26">
        <f>Tableau4[[#This Row],[HT estimé]]</f>
        <v>447.01041258330218</v>
      </c>
      <c r="K115" s="60">
        <f>Tableau4[[#This Row],[TTC]]-Tableau4[[#This Row],[HT facturé]]</f>
        <v>89.402082516660414</v>
      </c>
      <c r="L115" s="60">
        <f>Tableau4[[#This Row],[HT facturé]]*1.2</f>
        <v>536.4124950999626</v>
      </c>
      <c r="M115" s="36">
        <f>IF(Tableau4[[#This Row],[Date Facture faite]]="","",YEAR(Tableau4[[#This Row],[Date Facture faite]])+(--MONTH(Tableau4[[#This Row],[Date Facture faite]])&gt;=mois_départ))</f>
        <v>2016</v>
      </c>
      <c r="N115" s="36">
        <f>INDEX(NumMois2,MONTH(Tableau4[[#This Row],[Date Facture faite]]))</f>
        <v>10</v>
      </c>
    </row>
    <row r="116" spans="1:14" x14ac:dyDescent="0.25">
      <c r="A116" s="19" t="s">
        <v>17</v>
      </c>
      <c r="B116" s="19"/>
      <c r="C116" s="58"/>
      <c r="D116" s="19"/>
      <c r="E116" s="21">
        <v>42489</v>
      </c>
      <c r="F116" s="59"/>
      <c r="G116" s="23">
        <v>838.73367782763148</v>
      </c>
      <c r="H116" s="24">
        <v>42492</v>
      </c>
      <c r="I116" s="65"/>
      <c r="J116" s="26">
        <f>Tableau4[[#This Row],[HT estimé]]</f>
        <v>838.73367782763148</v>
      </c>
      <c r="K116" s="60">
        <f>Tableau4[[#This Row],[TTC]]-Tableau4[[#This Row],[HT facturé]]</f>
        <v>167.74673556552625</v>
      </c>
      <c r="L116" s="60">
        <f>Tableau4[[#This Row],[HT facturé]]*1.2</f>
        <v>1006.4804133931577</v>
      </c>
      <c r="M116" s="36">
        <f>IF(Tableau4[[#This Row],[Date Facture faite]]="","",YEAR(Tableau4[[#This Row],[Date Facture faite]])+(--MONTH(Tableau4[[#This Row],[Date Facture faite]])&gt;=mois_départ))</f>
        <v>2016</v>
      </c>
      <c r="N116" s="36">
        <f>INDEX(NumMois2,MONTH(Tableau4[[#This Row],[Date Facture faite]]))</f>
        <v>10</v>
      </c>
    </row>
    <row r="117" spans="1:14" x14ac:dyDescent="0.25">
      <c r="A117" s="19" t="s">
        <v>18</v>
      </c>
      <c r="B117" s="19"/>
      <c r="C117" s="58"/>
      <c r="D117" s="19"/>
      <c r="E117" s="21">
        <v>42492</v>
      </c>
      <c r="F117" s="59"/>
      <c r="G117" s="23">
        <v>903.65448565756151</v>
      </c>
      <c r="H117" s="24">
        <v>42521</v>
      </c>
      <c r="I117" s="65"/>
      <c r="J117" s="26">
        <f>Tableau4[[#This Row],[HT estimé]]</f>
        <v>903.65448565756151</v>
      </c>
      <c r="K117" s="60">
        <f>Tableau4[[#This Row],[TTC]]-Tableau4[[#This Row],[HT facturé]]</f>
        <v>180.73089713151217</v>
      </c>
      <c r="L117" s="60">
        <f>Tableau4[[#This Row],[HT facturé]]*1.2</f>
        <v>1084.3853827890737</v>
      </c>
      <c r="M117" s="36">
        <f>IF(Tableau4[[#This Row],[Date Facture faite]]="","",YEAR(Tableau4[[#This Row],[Date Facture faite]])+(--MONTH(Tableau4[[#This Row],[Date Facture faite]])&gt;=mois_départ))</f>
        <v>2016</v>
      </c>
      <c r="N117" s="36">
        <f>INDEX(NumMois2,MONTH(Tableau4[[#This Row],[Date Facture faite]]))</f>
        <v>10</v>
      </c>
    </row>
    <row r="118" spans="1:14" x14ac:dyDescent="0.25">
      <c r="A118" s="19" t="s">
        <v>19</v>
      </c>
      <c r="B118" s="19"/>
      <c r="C118" s="58"/>
      <c r="D118" s="19"/>
      <c r="E118" s="21">
        <v>42499</v>
      </c>
      <c r="F118" s="59"/>
      <c r="G118" s="23">
        <v>637.65868425268616</v>
      </c>
      <c r="H118" s="24">
        <v>42521</v>
      </c>
      <c r="I118" s="65"/>
      <c r="J118" s="26">
        <f>Tableau4[[#This Row],[HT estimé]]</f>
        <v>637.65868425268616</v>
      </c>
      <c r="K118" s="60">
        <f>Tableau4[[#This Row],[TTC]]-Tableau4[[#This Row],[HT facturé]]</f>
        <v>127.53173685053719</v>
      </c>
      <c r="L118" s="60">
        <f>Tableau4[[#This Row],[HT facturé]]*1.2</f>
        <v>765.19042110322334</v>
      </c>
      <c r="M118" s="36">
        <f>IF(Tableau4[[#This Row],[Date Facture faite]]="","",YEAR(Tableau4[[#This Row],[Date Facture faite]])+(--MONTH(Tableau4[[#This Row],[Date Facture faite]])&gt;=mois_départ))</f>
        <v>2016</v>
      </c>
      <c r="N118" s="36">
        <f>INDEX(NumMois2,MONTH(Tableau4[[#This Row],[Date Facture faite]]))</f>
        <v>10</v>
      </c>
    </row>
    <row r="119" spans="1:14" x14ac:dyDescent="0.25">
      <c r="A119" s="19" t="s">
        <v>17</v>
      </c>
      <c r="B119" s="19"/>
      <c r="C119" s="58"/>
      <c r="D119" s="19"/>
      <c r="E119" s="21">
        <v>42500</v>
      </c>
      <c r="F119" s="59"/>
      <c r="G119" s="23">
        <v>824.39792438994482</v>
      </c>
      <c r="H119" s="24">
        <v>42508</v>
      </c>
      <c r="I119" s="43"/>
      <c r="J119" s="26">
        <f>Tableau4[[#This Row],[HT estimé]]</f>
        <v>824.39792438994482</v>
      </c>
      <c r="K119" s="60">
        <f>Tableau4[[#This Row],[TTC]]-Tableau4[[#This Row],[HT facturé]]</f>
        <v>164.87958487798892</v>
      </c>
      <c r="L119" s="60">
        <f>Tableau4[[#This Row],[HT facturé]]*1.2</f>
        <v>989.27750926793374</v>
      </c>
      <c r="M119" s="36">
        <f>IF(Tableau4[[#This Row],[Date Facture faite]]="","",YEAR(Tableau4[[#This Row],[Date Facture faite]])+(--MONTH(Tableau4[[#This Row],[Date Facture faite]])&gt;=mois_départ))</f>
        <v>2016</v>
      </c>
      <c r="N119" s="36">
        <f>INDEX(NumMois2,MONTH(Tableau4[[#This Row],[Date Facture faite]]))</f>
        <v>10</v>
      </c>
    </row>
    <row r="120" spans="1:14" x14ac:dyDescent="0.25">
      <c r="A120" s="19" t="s">
        <v>18</v>
      </c>
      <c r="B120" s="19"/>
      <c r="C120" s="58"/>
      <c r="D120" s="19"/>
      <c r="E120" s="21">
        <v>42502</v>
      </c>
      <c r="F120" s="59"/>
      <c r="G120" s="23">
        <v>670.87026444588525</v>
      </c>
      <c r="H120" s="24">
        <v>42508</v>
      </c>
      <c r="I120" s="43"/>
      <c r="J120" s="26">
        <f>Tableau4[[#This Row],[HT estimé]]</f>
        <v>670.87026444588525</v>
      </c>
      <c r="K120" s="60">
        <f>Tableau4[[#This Row],[TTC]]-Tableau4[[#This Row],[HT facturé]]</f>
        <v>134.17405288917701</v>
      </c>
      <c r="L120" s="60">
        <f>Tableau4[[#This Row],[HT facturé]]*1.2</f>
        <v>805.04431733506226</v>
      </c>
      <c r="M120" s="36">
        <f>IF(Tableau4[[#This Row],[Date Facture faite]]="","",YEAR(Tableau4[[#This Row],[Date Facture faite]])+(--MONTH(Tableau4[[#This Row],[Date Facture faite]])&gt;=mois_départ))</f>
        <v>2016</v>
      </c>
      <c r="N120" s="36">
        <f>INDEX(NumMois2,MONTH(Tableau4[[#This Row],[Date Facture faite]]))</f>
        <v>10</v>
      </c>
    </row>
    <row r="121" spans="1:14" x14ac:dyDescent="0.25">
      <c r="A121" s="19" t="s">
        <v>19</v>
      </c>
      <c r="B121" s="19"/>
      <c r="C121" s="58"/>
      <c r="D121" s="19"/>
      <c r="E121" s="21">
        <v>42509</v>
      </c>
      <c r="F121" s="59"/>
      <c r="G121" s="23">
        <v>324.36281481897322</v>
      </c>
      <c r="H121" s="24">
        <v>42509</v>
      </c>
      <c r="I121" s="43"/>
      <c r="J121" s="26">
        <f>Tableau4[[#This Row],[HT estimé]]</f>
        <v>324.36281481897322</v>
      </c>
      <c r="K121" s="60">
        <f>Tableau4[[#This Row],[TTC]]-Tableau4[[#This Row],[HT facturé]]</f>
        <v>64.872562963794621</v>
      </c>
      <c r="L121" s="60">
        <f>Tableau4[[#This Row],[HT facturé]]*1.2</f>
        <v>389.23537778276784</v>
      </c>
      <c r="M121" s="36">
        <f>IF(Tableau4[[#This Row],[Date Facture faite]]="","",YEAR(Tableau4[[#This Row],[Date Facture faite]])+(--MONTH(Tableau4[[#This Row],[Date Facture faite]])&gt;=mois_départ))</f>
        <v>2016</v>
      </c>
      <c r="N121" s="36">
        <f>INDEX(NumMois2,MONTH(Tableau4[[#This Row],[Date Facture faite]]))</f>
        <v>10</v>
      </c>
    </row>
    <row r="122" spans="1:14" x14ac:dyDescent="0.25">
      <c r="A122" s="19" t="s">
        <v>17</v>
      </c>
      <c r="B122" s="19"/>
      <c r="C122" s="58"/>
      <c r="D122" s="19"/>
      <c r="E122" s="21">
        <v>42509</v>
      </c>
      <c r="F122" s="59"/>
      <c r="G122" s="23">
        <v>187.46117038093914</v>
      </c>
      <c r="H122" s="24">
        <v>42521</v>
      </c>
      <c r="I122" s="65"/>
      <c r="J122" s="26">
        <f>Tableau4[[#This Row],[HT estimé]]</f>
        <v>187.46117038093914</v>
      </c>
      <c r="K122" s="60">
        <f>Tableau4[[#This Row],[TTC]]-Tableau4[[#This Row],[HT facturé]]</f>
        <v>37.492234076187827</v>
      </c>
      <c r="L122" s="60">
        <f>Tableau4[[#This Row],[HT facturé]]*1.2</f>
        <v>224.95340445712696</v>
      </c>
      <c r="M122" s="36">
        <f>IF(Tableau4[[#This Row],[Date Facture faite]]="","",YEAR(Tableau4[[#This Row],[Date Facture faite]])+(--MONTH(Tableau4[[#This Row],[Date Facture faite]])&gt;=mois_départ))</f>
        <v>2016</v>
      </c>
      <c r="N122" s="36">
        <f>INDEX(NumMois2,MONTH(Tableau4[[#This Row],[Date Facture faite]]))</f>
        <v>10</v>
      </c>
    </row>
    <row r="123" spans="1:14" x14ac:dyDescent="0.25">
      <c r="A123" s="19" t="s">
        <v>18</v>
      </c>
      <c r="B123" s="19"/>
      <c r="C123" s="58"/>
      <c r="D123" s="19"/>
      <c r="E123" s="21">
        <v>42510</v>
      </c>
      <c r="F123" s="59"/>
      <c r="G123" s="23">
        <v>128.87873503292812</v>
      </c>
      <c r="H123" s="24">
        <v>42524</v>
      </c>
      <c r="I123" s="65"/>
      <c r="J123" s="26">
        <f>Tableau4[[#This Row],[HT estimé]]</f>
        <v>128.87873503292812</v>
      </c>
      <c r="K123" s="60">
        <f>Tableau4[[#This Row],[TTC]]-Tableau4[[#This Row],[HT facturé]]</f>
        <v>25.775747006585618</v>
      </c>
      <c r="L123" s="60">
        <f>Tableau4[[#This Row],[HT facturé]]*1.2</f>
        <v>154.65448203951374</v>
      </c>
      <c r="M123" s="36">
        <f>IF(Tableau4[[#This Row],[Date Facture faite]]="","",YEAR(Tableau4[[#This Row],[Date Facture faite]])+(--MONTH(Tableau4[[#This Row],[Date Facture faite]])&gt;=mois_départ))</f>
        <v>2016</v>
      </c>
      <c r="N123" s="36">
        <f>INDEX(NumMois2,MONTH(Tableau4[[#This Row],[Date Facture faite]]))</f>
        <v>11</v>
      </c>
    </row>
    <row r="124" spans="1:14" x14ac:dyDescent="0.25">
      <c r="A124" s="19" t="s">
        <v>19</v>
      </c>
      <c r="B124" s="19"/>
      <c r="C124" s="58"/>
      <c r="D124" s="19"/>
      <c r="E124" s="21">
        <v>42513</v>
      </c>
      <c r="F124" s="59"/>
      <c r="G124" s="23">
        <v>484.58078075235125</v>
      </c>
      <c r="H124" s="24">
        <v>42524</v>
      </c>
      <c r="I124" s="65"/>
      <c r="J124" s="26">
        <f>Tableau4[[#This Row],[HT estimé]]</f>
        <v>484.58078075235125</v>
      </c>
      <c r="K124" s="60">
        <f>Tableau4[[#This Row],[TTC]]-Tableau4[[#This Row],[HT facturé]]</f>
        <v>96.916156150470272</v>
      </c>
      <c r="L124" s="60">
        <f>Tableau4[[#This Row],[HT facturé]]*1.2</f>
        <v>581.49693690282152</v>
      </c>
      <c r="M124" s="36">
        <f>IF(Tableau4[[#This Row],[Date Facture faite]]="","",YEAR(Tableau4[[#This Row],[Date Facture faite]])+(--MONTH(Tableau4[[#This Row],[Date Facture faite]])&gt;=mois_départ))</f>
        <v>2016</v>
      </c>
      <c r="N124" s="36">
        <f>INDEX(NumMois2,MONTH(Tableau4[[#This Row],[Date Facture faite]]))</f>
        <v>11</v>
      </c>
    </row>
    <row r="125" spans="1:14" x14ac:dyDescent="0.25">
      <c r="A125" s="19" t="s">
        <v>17</v>
      </c>
      <c r="B125" s="19"/>
      <c r="C125" s="58"/>
      <c r="D125" s="19"/>
      <c r="E125" s="21">
        <v>42520</v>
      </c>
      <c r="F125" s="59"/>
      <c r="G125" s="23">
        <v>444.34047403113107</v>
      </c>
      <c r="H125" s="24">
        <v>42521</v>
      </c>
      <c r="I125" s="65"/>
      <c r="J125" s="26">
        <f>Tableau4[[#This Row],[HT estimé]]</f>
        <v>444.34047403113107</v>
      </c>
      <c r="K125" s="60">
        <f>Tableau4[[#This Row],[TTC]]-Tableau4[[#This Row],[HT facturé]]</f>
        <v>88.868094806226168</v>
      </c>
      <c r="L125" s="60">
        <f>Tableau4[[#This Row],[HT facturé]]*1.2</f>
        <v>533.20856883735723</v>
      </c>
      <c r="M125" s="36">
        <f>IF(Tableau4[[#This Row],[Date Facture faite]]="","",YEAR(Tableau4[[#This Row],[Date Facture faite]])+(--MONTH(Tableau4[[#This Row],[Date Facture faite]])&gt;=mois_départ))</f>
        <v>2016</v>
      </c>
      <c r="N125" s="36">
        <f>INDEX(NumMois2,MONTH(Tableau4[[#This Row],[Date Facture faite]]))</f>
        <v>10</v>
      </c>
    </row>
    <row r="126" spans="1:14" x14ac:dyDescent="0.25">
      <c r="A126" s="19" t="s">
        <v>18</v>
      </c>
      <c r="B126" s="19"/>
      <c r="C126" s="58"/>
      <c r="D126" s="19"/>
      <c r="E126" s="21">
        <v>42521</v>
      </c>
      <c r="F126" s="59"/>
      <c r="G126" s="23">
        <v>896.85060472114117</v>
      </c>
      <c r="H126" s="24">
        <v>42521</v>
      </c>
      <c r="I126" s="65"/>
      <c r="J126" s="26">
        <f>Tableau4[[#This Row],[HT estimé]]</f>
        <v>896.85060472114117</v>
      </c>
      <c r="K126" s="60">
        <f>Tableau4[[#This Row],[TTC]]-Tableau4[[#This Row],[HT facturé]]</f>
        <v>-396.85060472114117</v>
      </c>
      <c r="L126" s="60">
        <v>500</v>
      </c>
      <c r="M126" s="36">
        <f>IF(Tableau4[[#This Row],[Date Facture faite]]="","",YEAR(Tableau4[[#This Row],[Date Facture faite]])+(--MONTH(Tableau4[[#This Row],[Date Facture faite]])&gt;=mois_départ))</f>
        <v>2016</v>
      </c>
      <c r="N126" s="36">
        <f>INDEX(NumMois2,MONTH(Tableau4[[#This Row],[Date Facture faite]]))</f>
        <v>10</v>
      </c>
    </row>
    <row r="127" spans="1:14" x14ac:dyDescent="0.25">
      <c r="A127" s="19" t="s">
        <v>19</v>
      </c>
      <c r="B127" s="19"/>
      <c r="C127" s="58"/>
      <c r="D127" s="19"/>
      <c r="E127" s="21">
        <v>42521</v>
      </c>
      <c r="F127" s="59"/>
      <c r="G127" s="23">
        <v>273.28873839336308</v>
      </c>
      <c r="H127" s="24">
        <v>42524</v>
      </c>
      <c r="I127" s="65"/>
      <c r="J127" s="26">
        <f>Tableau4[[#This Row],[HT estimé]]</f>
        <v>273.28873839336308</v>
      </c>
      <c r="K127" s="60">
        <f>Tableau4[[#This Row],[TTC]]-Tableau4[[#This Row],[HT facturé]]</f>
        <v>54.657747678672592</v>
      </c>
      <c r="L127" s="60">
        <f>Tableau4[[#This Row],[HT facturé]]*1.2</f>
        <v>327.94648607203567</v>
      </c>
      <c r="M127" s="36">
        <f>IF(Tableau4[[#This Row],[Date Facture faite]]="","",YEAR(Tableau4[[#This Row],[Date Facture faite]])+(--MONTH(Tableau4[[#This Row],[Date Facture faite]])&gt;=mois_départ))</f>
        <v>2016</v>
      </c>
      <c r="N127" s="36">
        <f>INDEX(NumMois2,MONTH(Tableau4[[#This Row],[Date Facture faite]]))</f>
        <v>11</v>
      </c>
    </row>
    <row r="128" spans="1:14" x14ac:dyDescent="0.25">
      <c r="A128" s="19" t="s">
        <v>17</v>
      </c>
      <c r="B128" s="19"/>
      <c r="C128" s="58"/>
      <c r="D128" s="19"/>
      <c r="E128" s="21">
        <v>42522</v>
      </c>
      <c r="F128" s="59"/>
      <c r="G128" s="23">
        <v>15.044167915551077</v>
      </c>
      <c r="H128" s="24">
        <v>42524</v>
      </c>
      <c r="I128" s="65"/>
      <c r="J128" s="26">
        <f>Tableau4[[#This Row],[HT estimé]]</f>
        <v>15.044167915551077</v>
      </c>
      <c r="K128" s="60">
        <f>Tableau4[[#This Row],[TTC]]-Tableau4[[#This Row],[HT facturé]]</f>
        <v>3.0088335831102153</v>
      </c>
      <c r="L128" s="60">
        <f>Tableau4[[#This Row],[HT facturé]]*1.2</f>
        <v>18.053001498661292</v>
      </c>
      <c r="M128" s="36">
        <f>IF(Tableau4[[#This Row],[Date Facture faite]]="","",YEAR(Tableau4[[#This Row],[Date Facture faite]])+(--MONTH(Tableau4[[#This Row],[Date Facture faite]])&gt;=mois_départ))</f>
        <v>2016</v>
      </c>
      <c r="N128" s="36">
        <f>INDEX(NumMois2,MONTH(Tableau4[[#This Row],[Date Facture faite]]))</f>
        <v>11</v>
      </c>
    </row>
    <row r="129" spans="1:14" x14ac:dyDescent="0.25">
      <c r="A129" s="19" t="s">
        <v>18</v>
      </c>
      <c r="B129" s="19"/>
      <c r="C129" s="58"/>
      <c r="D129" s="19"/>
      <c r="E129" s="21">
        <v>42524</v>
      </c>
      <c r="F129" s="59"/>
      <c r="G129" s="23">
        <v>754.73559015977855</v>
      </c>
      <c r="H129" s="24">
        <v>42551</v>
      </c>
      <c r="I129" s="65"/>
      <c r="J129" s="26">
        <f>Tableau4[[#This Row],[HT estimé]]</f>
        <v>754.73559015977855</v>
      </c>
      <c r="K129" s="60">
        <f>Tableau4[[#This Row],[TTC]]-Tableau4[[#This Row],[HT facturé]]</f>
        <v>150.94711803195571</v>
      </c>
      <c r="L129" s="60">
        <f>Tableau4[[#This Row],[HT facturé]]*1.2</f>
        <v>905.68270819173426</v>
      </c>
      <c r="M129" s="36">
        <f>IF(Tableau4[[#This Row],[Date Facture faite]]="","",YEAR(Tableau4[[#This Row],[Date Facture faite]])+(--MONTH(Tableau4[[#This Row],[Date Facture faite]])&gt;=mois_départ))</f>
        <v>2016</v>
      </c>
      <c r="N129" s="36">
        <f>INDEX(NumMois2,MONTH(Tableau4[[#This Row],[Date Facture faite]]))</f>
        <v>11</v>
      </c>
    </row>
    <row r="130" spans="1:14" x14ac:dyDescent="0.25">
      <c r="A130" s="19" t="s">
        <v>19</v>
      </c>
      <c r="B130" s="19"/>
      <c r="C130" s="58"/>
      <c r="D130" s="19"/>
      <c r="E130" s="21">
        <v>42530</v>
      </c>
      <c r="F130" s="59"/>
      <c r="G130" s="23">
        <v>172.52693972105027</v>
      </c>
      <c r="H130" s="24">
        <v>42536</v>
      </c>
      <c r="I130" s="65"/>
      <c r="J130" s="26">
        <f>Tableau4[[#This Row],[HT estimé]]</f>
        <v>172.52693972105027</v>
      </c>
      <c r="K130" s="60">
        <f>Tableau4[[#This Row],[TTC]]-Tableau4[[#This Row],[HT facturé]]</f>
        <v>34.505387944210042</v>
      </c>
      <c r="L130" s="60">
        <f>Tableau4[[#This Row],[HT facturé]]*1.2</f>
        <v>207.03232766526031</v>
      </c>
      <c r="M130" s="36">
        <f>IF(Tableau4[[#This Row],[Date Facture faite]]="","",YEAR(Tableau4[[#This Row],[Date Facture faite]])+(--MONTH(Tableau4[[#This Row],[Date Facture faite]])&gt;=mois_départ))</f>
        <v>2016</v>
      </c>
      <c r="N130" s="36">
        <f>INDEX(NumMois2,MONTH(Tableau4[[#This Row],[Date Facture faite]]))</f>
        <v>11</v>
      </c>
    </row>
    <row r="131" spans="1:14" x14ac:dyDescent="0.25">
      <c r="A131" s="19" t="s">
        <v>17</v>
      </c>
      <c r="B131" s="19"/>
      <c r="C131" s="58"/>
      <c r="D131" s="19"/>
      <c r="E131" s="21">
        <v>42535</v>
      </c>
      <c r="F131" s="59"/>
      <c r="G131" s="23">
        <v>503.49605997324079</v>
      </c>
      <c r="H131" s="24">
        <v>42551</v>
      </c>
      <c r="I131" s="65"/>
      <c r="J131" s="26">
        <f>Tableau4[[#This Row],[HT estimé]]</f>
        <v>503.49605997324079</v>
      </c>
      <c r="K131" s="60">
        <f>Tableau4[[#This Row],[TTC]]-Tableau4[[#This Row],[HT facturé]]</f>
        <v>100.69921199464818</v>
      </c>
      <c r="L131" s="60">
        <f>Tableau4[[#This Row],[HT facturé]]*1.2</f>
        <v>604.19527196788897</v>
      </c>
      <c r="M131" s="36">
        <f>IF(Tableau4[[#This Row],[Date Facture faite]]="","",YEAR(Tableau4[[#This Row],[Date Facture faite]])+(--MONTH(Tableau4[[#This Row],[Date Facture faite]])&gt;=mois_départ))</f>
        <v>2016</v>
      </c>
      <c r="N131" s="36">
        <f>INDEX(NumMois2,MONTH(Tableau4[[#This Row],[Date Facture faite]]))</f>
        <v>11</v>
      </c>
    </row>
    <row r="132" spans="1:14" x14ac:dyDescent="0.25">
      <c r="A132" s="19" t="s">
        <v>18</v>
      </c>
      <c r="B132" s="19"/>
      <c r="C132" s="58"/>
      <c r="D132" s="19"/>
      <c r="E132" s="21">
        <v>42536</v>
      </c>
      <c r="F132" s="59"/>
      <c r="G132" s="23">
        <v>32.430037699836433</v>
      </c>
      <c r="H132" s="24">
        <v>42551</v>
      </c>
      <c r="I132" s="65"/>
      <c r="J132" s="26">
        <f>Tableau4[[#This Row],[HT estimé]]</f>
        <v>32.430037699836433</v>
      </c>
      <c r="K132" s="60">
        <f>Tableau4[[#This Row],[TTC]]-Tableau4[[#This Row],[HT facturé]]</f>
        <v>6.4860075399672823</v>
      </c>
      <c r="L132" s="60">
        <f>Tableau4[[#This Row],[HT facturé]]*1.2</f>
        <v>38.916045239803715</v>
      </c>
      <c r="M132" s="36">
        <f>IF(Tableau4[[#This Row],[Date Facture faite]]="","",YEAR(Tableau4[[#This Row],[Date Facture faite]])+(--MONTH(Tableau4[[#This Row],[Date Facture faite]])&gt;=mois_départ))</f>
        <v>2016</v>
      </c>
      <c r="N132" s="36">
        <f>INDEX(NumMois2,MONTH(Tableau4[[#This Row],[Date Facture faite]]))</f>
        <v>11</v>
      </c>
    </row>
    <row r="133" spans="1:14" x14ac:dyDescent="0.25">
      <c r="A133" s="19" t="s">
        <v>19</v>
      </c>
      <c r="B133" s="19"/>
      <c r="C133" s="58"/>
      <c r="D133" s="19"/>
      <c r="E133" s="21">
        <v>42536</v>
      </c>
      <c r="F133" s="59"/>
      <c r="G133" s="23">
        <v>623.07711795231944</v>
      </c>
      <c r="H133" s="24">
        <v>42551</v>
      </c>
      <c r="I133" s="65"/>
      <c r="J133" s="26">
        <f>Tableau4[[#This Row],[HT estimé]]</f>
        <v>623.07711795231944</v>
      </c>
      <c r="K133" s="60">
        <f>Tableau4[[#This Row],[TTC]]-Tableau4[[#This Row],[HT facturé]]</f>
        <v>124.61542359046382</v>
      </c>
      <c r="L133" s="60">
        <f>Tableau4[[#This Row],[HT facturé]]*1.2</f>
        <v>747.69254154278326</v>
      </c>
      <c r="M133" s="36">
        <f>IF(Tableau4[[#This Row],[Date Facture faite]]="","",YEAR(Tableau4[[#This Row],[Date Facture faite]])+(--MONTH(Tableau4[[#This Row],[Date Facture faite]])&gt;=mois_départ))</f>
        <v>2016</v>
      </c>
      <c r="N133" s="36">
        <f>INDEX(NumMois2,MONTH(Tableau4[[#This Row],[Date Facture faite]]))</f>
        <v>11</v>
      </c>
    </row>
    <row r="134" spans="1:14" x14ac:dyDescent="0.25">
      <c r="A134" s="19" t="s">
        <v>17</v>
      </c>
      <c r="B134" s="19"/>
      <c r="C134" s="58"/>
      <c r="D134" s="19"/>
      <c r="E134" s="21">
        <v>42543</v>
      </c>
      <c r="F134" s="59"/>
      <c r="G134" s="23">
        <v>228.6114305720649</v>
      </c>
      <c r="H134" s="24">
        <v>42551</v>
      </c>
      <c r="I134" s="65"/>
      <c r="J134" s="26">
        <f>Tableau4[[#This Row],[HT estimé]]</f>
        <v>228.6114305720649</v>
      </c>
      <c r="K134" s="60">
        <f>Tableau4[[#This Row],[TTC]]-Tableau4[[#This Row],[HT facturé]]</f>
        <v>45.722286114412981</v>
      </c>
      <c r="L134" s="60">
        <f>Tableau4[[#This Row],[HT facturé]]*1.2</f>
        <v>274.33371668647789</v>
      </c>
      <c r="M134" s="36">
        <f>IF(Tableau4[[#This Row],[Date Facture faite]]="","",YEAR(Tableau4[[#This Row],[Date Facture faite]])+(--MONTH(Tableau4[[#This Row],[Date Facture faite]])&gt;=mois_départ))</f>
        <v>2016</v>
      </c>
      <c r="N134" s="36">
        <f>INDEX(NumMois2,MONTH(Tableau4[[#This Row],[Date Facture faite]]))</f>
        <v>11</v>
      </c>
    </row>
    <row r="135" spans="1:14" x14ac:dyDescent="0.25">
      <c r="A135" s="19" t="s">
        <v>18</v>
      </c>
      <c r="B135" s="19"/>
      <c r="C135" s="58"/>
      <c r="D135" s="19"/>
      <c r="E135" s="21">
        <v>42550</v>
      </c>
      <c r="F135" s="59"/>
      <c r="G135" s="23">
        <v>807.79910213588983</v>
      </c>
      <c r="H135" s="24">
        <v>42550</v>
      </c>
      <c r="I135" s="43"/>
      <c r="J135" s="26">
        <f>Tableau4[[#This Row],[HT estimé]]</f>
        <v>807.79910213588983</v>
      </c>
      <c r="K135" s="60">
        <f>Tableau4[[#This Row],[TTC]]-Tableau4[[#This Row],[HT facturé]]</f>
        <v>161.5598204271779</v>
      </c>
      <c r="L135" s="60">
        <f>Tableau4[[#This Row],[HT facturé]]*1.2</f>
        <v>969.35892256306772</v>
      </c>
      <c r="M135" s="36">
        <f>IF(Tableau4[[#This Row],[Date Facture faite]]="","",YEAR(Tableau4[[#This Row],[Date Facture faite]])+(--MONTH(Tableau4[[#This Row],[Date Facture faite]])&gt;=mois_départ))</f>
        <v>2016</v>
      </c>
      <c r="N135" s="36">
        <f>INDEX(NumMois2,MONTH(Tableau4[[#This Row],[Date Facture faite]]))</f>
        <v>11</v>
      </c>
    </row>
    <row r="136" spans="1:14" x14ac:dyDescent="0.25">
      <c r="A136" s="19" t="s">
        <v>19</v>
      </c>
      <c r="B136" s="19"/>
      <c r="C136" s="58"/>
      <c r="D136" s="19"/>
      <c r="E136" s="21">
        <v>42551</v>
      </c>
      <c r="F136" s="59"/>
      <c r="G136" s="23">
        <v>432.36714767188664</v>
      </c>
      <c r="H136" s="24">
        <v>42551</v>
      </c>
      <c r="I136" s="65"/>
      <c r="J136" s="26">
        <f>Tableau4[[#This Row],[HT estimé]]</f>
        <v>432.36714767188664</v>
      </c>
      <c r="K136" s="60">
        <f>Tableau4[[#This Row],[TTC]]-Tableau4[[#This Row],[HT facturé]]</f>
        <v>86.47342953437726</v>
      </c>
      <c r="L136" s="60">
        <f>Tableau4[[#This Row],[HT facturé]]*1.2</f>
        <v>518.8405772062639</v>
      </c>
      <c r="M136" s="36">
        <f>IF(Tableau4[[#This Row],[Date Facture faite]]="","",YEAR(Tableau4[[#This Row],[Date Facture faite]])+(--MONTH(Tableau4[[#This Row],[Date Facture faite]])&gt;=mois_départ))</f>
        <v>2016</v>
      </c>
      <c r="N136" s="36">
        <f>INDEX(NumMois2,MONTH(Tableau4[[#This Row],[Date Facture faite]]))</f>
        <v>11</v>
      </c>
    </row>
    <row r="137" spans="1:14" x14ac:dyDescent="0.25">
      <c r="A137" s="19" t="s">
        <v>17</v>
      </c>
      <c r="B137" s="19"/>
      <c r="C137" s="58"/>
      <c r="D137" s="19"/>
      <c r="E137" s="21">
        <v>42551</v>
      </c>
      <c r="F137" s="59"/>
      <c r="G137" s="23">
        <v>643.14132128535471</v>
      </c>
      <c r="H137" s="24">
        <v>42551</v>
      </c>
      <c r="I137" s="65"/>
      <c r="J137" s="26">
        <f>Tableau4[[#This Row],[HT estimé]]</f>
        <v>643.14132128535471</v>
      </c>
      <c r="K137" s="60">
        <f>Tableau4[[#This Row],[TTC]]-Tableau4[[#This Row],[HT facturé]]</f>
        <v>128.6282642570709</v>
      </c>
      <c r="L137" s="60">
        <f>Tableau4[[#This Row],[HT facturé]]*1.2</f>
        <v>771.7695855424256</v>
      </c>
      <c r="M137" s="36">
        <f>IF(Tableau4[[#This Row],[Date Facture faite]]="","",YEAR(Tableau4[[#This Row],[Date Facture faite]])+(--MONTH(Tableau4[[#This Row],[Date Facture faite]])&gt;=mois_départ))</f>
        <v>2016</v>
      </c>
      <c r="N137" s="36">
        <f>INDEX(NumMois2,MONTH(Tableau4[[#This Row],[Date Facture faite]]))</f>
        <v>11</v>
      </c>
    </row>
    <row r="138" spans="1:14" x14ac:dyDescent="0.25">
      <c r="A138" s="19" t="s">
        <v>18</v>
      </c>
      <c r="B138" s="19"/>
      <c r="C138" s="58"/>
      <c r="D138" s="19"/>
      <c r="E138" s="21">
        <v>42552</v>
      </c>
      <c r="F138" s="59"/>
      <c r="G138" s="23">
        <v>559.18420615712319</v>
      </c>
      <c r="H138" s="24">
        <v>42582</v>
      </c>
      <c r="I138" s="65"/>
      <c r="J138" s="26">
        <f>Tableau4[[#This Row],[HT estimé]]</f>
        <v>559.18420615712319</v>
      </c>
      <c r="K138" s="60">
        <f>Tableau4[[#This Row],[TTC]]-Tableau4[[#This Row],[HT facturé]]</f>
        <v>111.83684123142461</v>
      </c>
      <c r="L138" s="60">
        <f>Tableau4[[#This Row],[HT facturé]]*1.2</f>
        <v>671.0210473885478</v>
      </c>
      <c r="M138" s="36">
        <f>IF(Tableau4[[#This Row],[Date Facture faite]]="","",YEAR(Tableau4[[#This Row],[Date Facture faite]])+(--MONTH(Tableau4[[#This Row],[Date Facture faite]])&gt;=mois_départ))</f>
        <v>2016</v>
      </c>
      <c r="N138" s="36">
        <f>INDEX(NumMois2,MONTH(Tableau4[[#This Row],[Date Facture faite]]))</f>
        <v>12</v>
      </c>
    </row>
    <row r="139" spans="1:14" x14ac:dyDescent="0.25">
      <c r="A139" s="19" t="s">
        <v>19</v>
      </c>
      <c r="B139" s="19"/>
      <c r="C139" s="58"/>
      <c r="D139" s="19"/>
      <c r="E139" s="21">
        <v>42552</v>
      </c>
      <c r="F139" s="59"/>
      <c r="G139" s="23">
        <v>200.75158071937628</v>
      </c>
      <c r="H139" s="24">
        <v>42582</v>
      </c>
      <c r="I139" s="65"/>
      <c r="J139" s="26">
        <f>Tableau4[[#This Row],[HT estimé]]</f>
        <v>200.75158071937628</v>
      </c>
      <c r="K139" s="60">
        <f>Tableau4[[#This Row],[TTC]]-Tableau4[[#This Row],[HT facturé]]</f>
        <v>40.150316143875244</v>
      </c>
      <c r="L139" s="60">
        <f>Tableau4[[#This Row],[HT facturé]]*1.2</f>
        <v>240.90189686325152</v>
      </c>
      <c r="M139" s="36">
        <f>IF(Tableau4[[#This Row],[Date Facture faite]]="","",YEAR(Tableau4[[#This Row],[Date Facture faite]])+(--MONTH(Tableau4[[#This Row],[Date Facture faite]])&gt;=mois_départ))</f>
        <v>2016</v>
      </c>
      <c r="N139" s="36">
        <f>INDEX(NumMois2,MONTH(Tableau4[[#This Row],[Date Facture faite]]))</f>
        <v>12</v>
      </c>
    </row>
    <row r="140" spans="1:14" x14ac:dyDescent="0.25">
      <c r="A140" s="19" t="s">
        <v>17</v>
      </c>
      <c r="B140" s="19"/>
      <c r="C140" s="58"/>
      <c r="D140" s="19"/>
      <c r="E140" s="21">
        <v>42558</v>
      </c>
      <c r="F140" s="59"/>
      <c r="G140" s="23">
        <v>789.75912443332243</v>
      </c>
      <c r="H140" s="24">
        <v>42582</v>
      </c>
      <c r="I140" s="65"/>
      <c r="J140" s="26">
        <f>Tableau4[[#This Row],[HT estimé]]</f>
        <v>789.75912443332243</v>
      </c>
      <c r="K140" s="60">
        <f>Tableau4[[#This Row],[TTC]]-Tableau4[[#This Row],[HT facturé]]</f>
        <v>157.95182488666444</v>
      </c>
      <c r="L140" s="60">
        <f>Tableau4[[#This Row],[HT facturé]]*1.2</f>
        <v>947.71094931998687</v>
      </c>
      <c r="M140" s="36">
        <f>IF(Tableau4[[#This Row],[Date Facture faite]]="","",YEAR(Tableau4[[#This Row],[Date Facture faite]])+(--MONTH(Tableau4[[#This Row],[Date Facture faite]])&gt;=mois_départ))</f>
        <v>2016</v>
      </c>
      <c r="N140" s="36">
        <f>INDEX(NumMois2,MONTH(Tableau4[[#This Row],[Date Facture faite]]))</f>
        <v>12</v>
      </c>
    </row>
    <row r="141" spans="1:14" x14ac:dyDescent="0.25">
      <c r="A141" s="19" t="s">
        <v>18</v>
      </c>
      <c r="B141" s="19"/>
      <c r="C141" s="58"/>
      <c r="D141" s="19"/>
      <c r="E141" s="21">
        <v>42561</v>
      </c>
      <c r="F141" s="59"/>
      <c r="G141" s="23">
        <v>206.63402372123184</v>
      </c>
      <c r="H141" s="24">
        <v>42563</v>
      </c>
      <c r="I141" s="65"/>
      <c r="J141" s="26">
        <f>Tableau4[[#This Row],[HT estimé]]</f>
        <v>206.63402372123184</v>
      </c>
      <c r="K141" s="60">
        <f>Tableau4[[#This Row],[TTC]]-Tableau4[[#This Row],[HT facturé]]</f>
        <v>41.326804744246346</v>
      </c>
      <c r="L141" s="60">
        <f>Tableau4[[#This Row],[HT facturé]]*1.2</f>
        <v>247.96082846547819</v>
      </c>
      <c r="M141" s="36">
        <f>IF(Tableau4[[#This Row],[Date Facture faite]]="","",YEAR(Tableau4[[#This Row],[Date Facture faite]])+(--MONTH(Tableau4[[#This Row],[Date Facture faite]])&gt;=mois_départ))</f>
        <v>2016</v>
      </c>
      <c r="N141" s="36">
        <f>INDEX(NumMois2,MONTH(Tableau4[[#This Row],[Date Facture faite]]))</f>
        <v>12</v>
      </c>
    </row>
    <row r="142" spans="1:14" x14ac:dyDescent="0.25">
      <c r="A142" s="19" t="s">
        <v>19</v>
      </c>
      <c r="B142" s="19"/>
      <c r="C142" s="58"/>
      <c r="D142" s="19"/>
      <c r="E142" s="21">
        <v>42563</v>
      </c>
      <c r="F142" s="59"/>
      <c r="G142" s="23">
        <v>803.94135179611669</v>
      </c>
      <c r="H142" s="24">
        <v>42582</v>
      </c>
      <c r="I142" s="65"/>
      <c r="J142" s="26">
        <f>Tableau4[[#This Row],[HT estimé]]</f>
        <v>803.94135179611669</v>
      </c>
      <c r="K142" s="60">
        <f>Tableau4[[#This Row],[TTC]]-Tableau4[[#This Row],[HT facturé]]</f>
        <v>160.78827035922325</v>
      </c>
      <c r="L142" s="60">
        <f>Tableau4[[#This Row],[HT facturé]]*1.2</f>
        <v>964.72962215533994</v>
      </c>
      <c r="M142" s="36">
        <f>IF(Tableau4[[#This Row],[Date Facture faite]]="","",YEAR(Tableau4[[#This Row],[Date Facture faite]])+(--MONTH(Tableau4[[#This Row],[Date Facture faite]])&gt;=mois_départ))</f>
        <v>2016</v>
      </c>
      <c r="N142" s="36">
        <f>INDEX(NumMois2,MONTH(Tableau4[[#This Row],[Date Facture faite]]))</f>
        <v>12</v>
      </c>
    </row>
    <row r="143" spans="1:14" x14ac:dyDescent="0.25">
      <c r="A143" s="19" t="s">
        <v>17</v>
      </c>
      <c r="B143" s="19"/>
      <c r="C143" s="58"/>
      <c r="D143" s="19"/>
      <c r="E143" s="21">
        <v>42564</v>
      </c>
      <c r="F143" s="21"/>
      <c r="G143" s="23">
        <v>877.0102229436992</v>
      </c>
      <c r="H143" s="24">
        <v>42582</v>
      </c>
      <c r="I143" s="65"/>
      <c r="J143" s="26">
        <f>Tableau4[[#This Row],[HT estimé]]</f>
        <v>877.0102229436992</v>
      </c>
      <c r="K143" s="60">
        <f>Tableau4[[#This Row],[TTC]]-Tableau4[[#This Row],[HT facturé]]</f>
        <v>175.40204458873984</v>
      </c>
      <c r="L143" s="60">
        <f>Tableau4[[#This Row],[HT facturé]]*1.2</f>
        <v>1052.412267532439</v>
      </c>
      <c r="M143" s="36">
        <f>IF(Tableau4[[#This Row],[Date Facture faite]]="","",YEAR(Tableau4[[#This Row],[Date Facture faite]])+(--MONTH(Tableau4[[#This Row],[Date Facture faite]])&gt;=mois_départ))</f>
        <v>2016</v>
      </c>
      <c r="N143" s="36">
        <f>INDEX(NumMois2,MONTH(Tableau4[[#This Row],[Date Facture faite]]))</f>
        <v>12</v>
      </c>
    </row>
    <row r="144" spans="1:14" x14ac:dyDescent="0.25">
      <c r="A144" s="19" t="s">
        <v>18</v>
      </c>
      <c r="B144" s="19"/>
      <c r="C144" s="58"/>
      <c r="D144" s="19"/>
      <c r="E144" s="21">
        <v>42566</v>
      </c>
      <c r="F144" s="59"/>
      <c r="G144" s="23">
        <v>341.40132166911366</v>
      </c>
      <c r="H144" s="24">
        <v>42582</v>
      </c>
      <c r="I144" s="65"/>
      <c r="J144" s="26">
        <f>Tableau4[[#This Row],[HT estimé]]</f>
        <v>341.40132166911366</v>
      </c>
      <c r="K144" s="60">
        <f>Tableau4[[#This Row],[TTC]]-Tableau4[[#This Row],[HT facturé]]</f>
        <v>68.280264333822743</v>
      </c>
      <c r="L144" s="60">
        <f>Tableau4[[#This Row],[HT facturé]]*1.2</f>
        <v>409.6815860029364</v>
      </c>
      <c r="M144" s="36">
        <f>IF(Tableau4[[#This Row],[Date Facture faite]]="","",YEAR(Tableau4[[#This Row],[Date Facture faite]])+(--MONTH(Tableau4[[#This Row],[Date Facture faite]])&gt;=mois_départ))</f>
        <v>2016</v>
      </c>
      <c r="N144" s="36">
        <f>INDEX(NumMois2,MONTH(Tableau4[[#This Row],[Date Facture faite]]))</f>
        <v>12</v>
      </c>
    </row>
    <row r="145" spans="1:14" x14ac:dyDescent="0.25">
      <c r="A145" s="19" t="s">
        <v>19</v>
      </c>
      <c r="B145" s="19"/>
      <c r="C145" s="58"/>
      <c r="D145" s="19"/>
      <c r="E145" s="21">
        <v>42572</v>
      </c>
      <c r="F145" s="59"/>
      <c r="G145" s="23">
        <v>901.38238473196429</v>
      </c>
      <c r="H145" s="24">
        <v>42582</v>
      </c>
      <c r="I145" s="65"/>
      <c r="J145" s="26">
        <f>Tableau4[[#This Row],[HT estimé]]</f>
        <v>901.38238473196429</v>
      </c>
      <c r="K145" s="60">
        <f>Tableau4[[#This Row],[TTC]]-Tableau4[[#This Row],[HT facturé]]</f>
        <v>180.2764769463929</v>
      </c>
      <c r="L145" s="60">
        <f>Tableau4[[#This Row],[HT facturé]]*1.2</f>
        <v>1081.6588616783572</v>
      </c>
      <c r="M145" s="36">
        <f>IF(Tableau4[[#This Row],[Date Facture faite]]="","",YEAR(Tableau4[[#This Row],[Date Facture faite]])+(--MONTH(Tableau4[[#This Row],[Date Facture faite]])&gt;=mois_départ))</f>
        <v>2016</v>
      </c>
      <c r="N145" s="36">
        <f>INDEX(NumMois2,MONTH(Tableau4[[#This Row],[Date Facture faite]]))</f>
        <v>12</v>
      </c>
    </row>
    <row r="146" spans="1:14" x14ac:dyDescent="0.25">
      <c r="A146" s="19" t="s">
        <v>17</v>
      </c>
      <c r="B146" s="19"/>
      <c r="C146" s="58"/>
      <c r="D146" s="19"/>
      <c r="E146" s="21">
        <v>42578</v>
      </c>
      <c r="F146" s="59"/>
      <c r="G146" s="23">
        <v>988.03091018029681</v>
      </c>
      <c r="H146" s="24">
        <v>42582</v>
      </c>
      <c r="I146" s="65"/>
      <c r="J146" s="26">
        <f>Tableau4[[#This Row],[HT estimé]]</f>
        <v>988.03091018029681</v>
      </c>
      <c r="K146" s="60">
        <f>Tableau4[[#This Row],[TTC]]-Tableau4[[#This Row],[HT facturé]]</f>
        <v>197.60618203605941</v>
      </c>
      <c r="L146" s="60">
        <f>Tableau4[[#This Row],[HT facturé]]*1.2</f>
        <v>1185.6370922163562</v>
      </c>
      <c r="M146" s="36">
        <f>IF(Tableau4[[#This Row],[Date Facture faite]]="","",YEAR(Tableau4[[#This Row],[Date Facture faite]])+(--MONTH(Tableau4[[#This Row],[Date Facture faite]])&gt;=mois_départ))</f>
        <v>2016</v>
      </c>
      <c r="N146" s="36">
        <f>INDEX(NumMois2,MONTH(Tableau4[[#This Row],[Date Facture faite]]))</f>
        <v>12</v>
      </c>
    </row>
    <row r="147" spans="1:14" x14ac:dyDescent="0.25">
      <c r="A147" s="19" t="s">
        <v>18</v>
      </c>
      <c r="B147" s="19"/>
      <c r="C147" s="23"/>
      <c r="D147" s="19"/>
      <c r="E147" s="21">
        <v>42579</v>
      </c>
      <c r="F147" s="22"/>
      <c r="G147" s="23">
        <v>396.67361133255872</v>
      </c>
      <c r="H147" s="24">
        <v>42582</v>
      </c>
      <c r="I147" s="43"/>
      <c r="J147" s="26">
        <f>Tableau4[[#This Row],[HT estimé]]</f>
        <v>396.67361133255872</v>
      </c>
      <c r="K147" s="28">
        <f>Tableau4[[#This Row],[TTC]]-Tableau4[[#This Row],[HT facturé]]</f>
        <v>79.334722266511733</v>
      </c>
      <c r="L147" s="28">
        <f>Tableau4[[#This Row],[HT facturé]]*1.2</f>
        <v>476.00833359907045</v>
      </c>
      <c r="M147" s="36">
        <f>IF(Tableau4[[#This Row],[Date Facture faite]]="","",YEAR(Tableau4[[#This Row],[Date Facture faite]])+(--MONTH(Tableau4[[#This Row],[Date Facture faite]])&gt;=mois_départ))</f>
        <v>2016</v>
      </c>
      <c r="N147" s="36">
        <f>INDEX(NumMois2,MONTH(Tableau4[[#This Row],[Date Facture faite]]))</f>
        <v>12</v>
      </c>
    </row>
    <row r="148" spans="1:14" x14ac:dyDescent="0.25">
      <c r="A148" s="19" t="s">
        <v>19</v>
      </c>
      <c r="B148" s="19"/>
      <c r="C148" s="58"/>
      <c r="D148" s="19"/>
      <c r="E148" s="21">
        <v>42583</v>
      </c>
      <c r="F148" s="59"/>
      <c r="G148" s="23">
        <v>813.61700811105675</v>
      </c>
      <c r="H148" s="24">
        <v>42583</v>
      </c>
      <c r="I148" s="65"/>
      <c r="J148" s="26">
        <f>Tableau4[[#This Row],[HT estimé]]</f>
        <v>813.61700811105675</v>
      </c>
      <c r="K148" s="60">
        <f>Tableau4[[#This Row],[TTC]]-Tableau4[[#This Row],[HT facturé]]</f>
        <v>162.72340162221133</v>
      </c>
      <c r="L148" s="60">
        <f>Tableau4[[#This Row],[HT facturé]]*1.2</f>
        <v>976.34040973326807</v>
      </c>
      <c r="M148" s="36">
        <f>IF(Tableau4[[#This Row],[Date Facture faite]]="","",YEAR(Tableau4[[#This Row],[Date Facture faite]])+(--MONTH(Tableau4[[#This Row],[Date Facture faite]])&gt;=mois_départ))</f>
        <v>2017</v>
      </c>
      <c r="N148" s="36">
        <f>INDEX(NumMois2,MONTH(Tableau4[[#This Row],[Date Facture faite]]))</f>
        <v>1</v>
      </c>
    </row>
    <row r="149" spans="1:14" x14ac:dyDescent="0.25">
      <c r="A149" s="19" t="s">
        <v>17</v>
      </c>
      <c r="B149" s="19"/>
      <c r="C149" s="58"/>
      <c r="D149" s="19"/>
      <c r="E149" s="21">
        <v>42584</v>
      </c>
      <c r="F149" s="59"/>
      <c r="G149" s="23">
        <v>715.70035084277708</v>
      </c>
      <c r="H149" s="24">
        <v>42639</v>
      </c>
      <c r="I149" s="43"/>
      <c r="J149" s="26">
        <f>Tableau4[[#This Row],[HT estimé]]</f>
        <v>715.70035084277708</v>
      </c>
      <c r="K149" s="60">
        <f>Tableau4[[#This Row],[TTC]]-Tableau4[[#This Row],[HT facturé]]</f>
        <v>143.14007016855544</v>
      </c>
      <c r="L149" s="60">
        <f>Tableau4[[#This Row],[HT facturé]]*1.2</f>
        <v>858.84042101133252</v>
      </c>
      <c r="M149" s="36">
        <f>IF(Tableau4[[#This Row],[Date Facture faite]]="","",YEAR(Tableau4[[#This Row],[Date Facture faite]])+(--MONTH(Tableau4[[#This Row],[Date Facture faite]])&gt;=mois_départ))</f>
        <v>2017</v>
      </c>
      <c r="N149" s="36">
        <f>INDEX(NumMois2,MONTH(Tableau4[[#This Row],[Date Facture faite]]))</f>
        <v>2</v>
      </c>
    </row>
    <row r="150" spans="1:14" x14ac:dyDescent="0.25">
      <c r="A150" s="19" t="s">
        <v>18</v>
      </c>
      <c r="B150" s="19"/>
      <c r="C150" s="58"/>
      <c r="D150" s="19"/>
      <c r="E150" s="21">
        <v>42587</v>
      </c>
      <c r="F150" s="59"/>
      <c r="G150" s="23">
        <v>281.13541694123421</v>
      </c>
      <c r="H150" s="24">
        <v>42587</v>
      </c>
      <c r="I150" s="65"/>
      <c r="J150" s="26">
        <f>Tableau4[[#This Row],[HT estimé]]</f>
        <v>281.13541694123421</v>
      </c>
      <c r="K150" s="60">
        <f>Tableau4[[#This Row],[TTC]]-Tableau4[[#This Row],[HT facturé]]</f>
        <v>56.227083388246854</v>
      </c>
      <c r="L150" s="60">
        <f>Tableau4[[#This Row],[HT facturé]]*1.2</f>
        <v>337.36250032948107</v>
      </c>
      <c r="M150" s="36">
        <f>IF(Tableau4[[#This Row],[Date Facture faite]]="","",YEAR(Tableau4[[#This Row],[Date Facture faite]])+(--MONTH(Tableau4[[#This Row],[Date Facture faite]])&gt;=mois_départ))</f>
        <v>2017</v>
      </c>
      <c r="N150" s="36">
        <f>INDEX(NumMois2,MONTH(Tableau4[[#This Row],[Date Facture faite]]))</f>
        <v>1</v>
      </c>
    </row>
    <row r="151" spans="1:14" x14ac:dyDescent="0.25">
      <c r="A151" s="19" t="s">
        <v>19</v>
      </c>
      <c r="B151" s="19"/>
      <c r="C151" s="58"/>
      <c r="D151" s="19"/>
      <c r="E151" s="21">
        <v>42587</v>
      </c>
      <c r="F151" s="59"/>
      <c r="G151" s="23">
        <v>587.59697931602886</v>
      </c>
      <c r="H151" s="24">
        <v>42593</v>
      </c>
      <c r="I151" s="65"/>
      <c r="J151" s="26">
        <f>Tableau4[[#This Row],[HT estimé]]</f>
        <v>587.59697931602886</v>
      </c>
      <c r="K151" s="60">
        <f>Tableau4[[#This Row],[TTC]]-Tableau4[[#This Row],[HT facturé]]</f>
        <v>62.403020683971135</v>
      </c>
      <c r="L151" s="60">
        <v>650</v>
      </c>
      <c r="M151" s="36">
        <f>IF(Tableau4[[#This Row],[Date Facture faite]]="","",YEAR(Tableau4[[#This Row],[Date Facture faite]])+(--MONTH(Tableau4[[#This Row],[Date Facture faite]])&gt;=mois_départ))</f>
        <v>2017</v>
      </c>
      <c r="N151" s="36">
        <f>INDEX(NumMois2,MONTH(Tableau4[[#This Row],[Date Facture faite]]))</f>
        <v>1</v>
      </c>
    </row>
    <row r="152" spans="1:14" x14ac:dyDescent="0.25">
      <c r="A152" s="19" t="s">
        <v>17</v>
      </c>
      <c r="B152" s="19"/>
      <c r="C152" s="58"/>
      <c r="D152" s="19"/>
      <c r="E152" s="21">
        <v>42591</v>
      </c>
      <c r="F152" s="59"/>
      <c r="G152" s="23">
        <v>370.65091096554306</v>
      </c>
      <c r="H152" s="24">
        <v>42591</v>
      </c>
      <c r="I152" s="65"/>
      <c r="J152" s="26">
        <f>Tableau4[[#This Row],[HT estimé]]</f>
        <v>370.65091096554306</v>
      </c>
      <c r="K152" s="60">
        <f>Tableau4[[#This Row],[TTC]]-Tableau4[[#This Row],[HT facturé]]</f>
        <v>74.130182193108624</v>
      </c>
      <c r="L152" s="60">
        <f>Tableau4[[#This Row],[HT facturé]]*1.2</f>
        <v>444.78109315865169</v>
      </c>
      <c r="M152" s="36">
        <f>IF(Tableau4[[#This Row],[Date Facture faite]]="","",YEAR(Tableau4[[#This Row],[Date Facture faite]])+(--MONTH(Tableau4[[#This Row],[Date Facture faite]])&gt;=mois_départ))</f>
        <v>2017</v>
      </c>
      <c r="N152" s="36">
        <f>INDEX(NumMois2,MONTH(Tableau4[[#This Row],[Date Facture faite]]))</f>
        <v>1</v>
      </c>
    </row>
    <row r="153" spans="1:14" x14ac:dyDescent="0.25">
      <c r="A153" s="19" t="s">
        <v>18</v>
      </c>
      <c r="B153" s="19"/>
      <c r="C153" s="58"/>
      <c r="D153" s="19"/>
      <c r="E153" s="21">
        <v>42615</v>
      </c>
      <c r="F153" s="59"/>
      <c r="G153" s="23">
        <v>637.44411097429611</v>
      </c>
      <c r="H153" s="24">
        <v>42643</v>
      </c>
      <c r="I153" s="43"/>
      <c r="J153" s="26">
        <f>Tableau4[[#This Row],[HT estimé]]</f>
        <v>637.44411097429611</v>
      </c>
      <c r="K153" s="60">
        <f>Tableau4[[#This Row],[TTC]]-Tableau4[[#This Row],[HT facturé]]</f>
        <v>127.48882219485915</v>
      </c>
      <c r="L153" s="60">
        <f>Tableau4[[#This Row],[HT facturé]]*1.2</f>
        <v>764.93293316915526</v>
      </c>
      <c r="M153" s="36">
        <f>IF(Tableau4[[#This Row],[Date Facture faite]]="","",YEAR(Tableau4[[#This Row],[Date Facture faite]])+(--MONTH(Tableau4[[#This Row],[Date Facture faite]])&gt;=mois_départ))</f>
        <v>2017</v>
      </c>
      <c r="N153" s="36">
        <f>INDEX(NumMois2,MONTH(Tableau4[[#This Row],[Date Facture faite]]))</f>
        <v>2</v>
      </c>
    </row>
    <row r="154" spans="1:14" x14ac:dyDescent="0.25">
      <c r="A154" s="19" t="s">
        <v>19</v>
      </c>
      <c r="B154" s="19"/>
      <c r="C154" s="58"/>
      <c r="D154" s="19"/>
      <c r="E154" s="21">
        <v>42617</v>
      </c>
      <c r="F154" s="59"/>
      <c r="G154" s="23">
        <v>403.43106199762423</v>
      </c>
      <c r="H154" s="24">
        <v>42639</v>
      </c>
      <c r="I154" s="43"/>
      <c r="J154" s="26">
        <f>Tableau4[[#This Row],[HT estimé]]</f>
        <v>403.43106199762423</v>
      </c>
      <c r="K154" s="60">
        <f>Tableau4[[#This Row],[TTC]]-Tableau4[[#This Row],[HT facturé]]</f>
        <v>80.686212399524834</v>
      </c>
      <c r="L154" s="60">
        <f>Tableau4[[#This Row],[HT facturé]]*1.2</f>
        <v>484.11727439714906</v>
      </c>
      <c r="M154" s="36">
        <f>IF(Tableau4[[#This Row],[Date Facture faite]]="","",YEAR(Tableau4[[#This Row],[Date Facture faite]])+(--MONTH(Tableau4[[#This Row],[Date Facture faite]])&gt;=mois_départ))</f>
        <v>2017</v>
      </c>
      <c r="N154" s="36">
        <f>INDEX(NumMois2,MONTH(Tableau4[[#This Row],[Date Facture faite]]))</f>
        <v>2</v>
      </c>
    </row>
    <row r="155" spans="1:14" x14ac:dyDescent="0.25">
      <c r="A155" s="19" t="s">
        <v>17</v>
      </c>
      <c r="B155" s="19"/>
      <c r="C155" s="58"/>
      <c r="D155" s="19"/>
      <c r="E155" s="21">
        <v>42617</v>
      </c>
      <c r="F155" s="59"/>
      <c r="G155" s="23">
        <v>151.62770343499855</v>
      </c>
      <c r="H155" s="24">
        <v>42640</v>
      </c>
      <c r="I155" s="66"/>
      <c r="J155" s="26">
        <f>Tableau4[[#This Row],[HT estimé]]</f>
        <v>151.62770343499855</v>
      </c>
      <c r="K155" s="60">
        <f>Tableau4[[#This Row],[TTC]]-Tableau4[[#This Row],[HT facturé]]</f>
        <v>248.37229656500145</v>
      </c>
      <c r="L155" s="60">
        <v>400</v>
      </c>
      <c r="M155" s="36">
        <f>IF(Tableau4[[#This Row],[Date Facture faite]]="","",YEAR(Tableau4[[#This Row],[Date Facture faite]])+(--MONTH(Tableau4[[#This Row],[Date Facture faite]])&gt;=mois_départ))</f>
        <v>2017</v>
      </c>
      <c r="N155" s="36">
        <f>INDEX(NumMois2,MONTH(Tableau4[[#This Row],[Date Facture faite]]))</f>
        <v>2</v>
      </c>
    </row>
    <row r="156" spans="1:14" x14ac:dyDescent="0.25">
      <c r="A156" s="19" t="s">
        <v>18</v>
      </c>
      <c r="B156" s="19"/>
      <c r="C156" s="58"/>
      <c r="D156" s="19"/>
      <c r="E156" s="21">
        <v>42619</v>
      </c>
      <c r="F156" s="59"/>
      <c r="G156" s="23">
        <v>349.37725242824234</v>
      </c>
      <c r="H156" s="24">
        <v>42619</v>
      </c>
      <c r="I156" s="43"/>
      <c r="J156" s="26">
        <f>Tableau4[[#This Row],[HT estimé]]</f>
        <v>349.37725242824234</v>
      </c>
      <c r="K156" s="60">
        <f>Tableau4[[#This Row],[TTC]]-Tableau4[[#This Row],[HT facturé]]</f>
        <v>69.875450485648457</v>
      </c>
      <c r="L156" s="60">
        <f>Tableau4[[#This Row],[HT facturé]]*1.2</f>
        <v>419.2527029138908</v>
      </c>
      <c r="M156" s="36">
        <f>IF(Tableau4[[#This Row],[Date Facture faite]]="","",YEAR(Tableau4[[#This Row],[Date Facture faite]])+(--MONTH(Tableau4[[#This Row],[Date Facture faite]])&gt;=mois_départ))</f>
        <v>2017</v>
      </c>
      <c r="N156" s="36">
        <f>INDEX(NumMois2,MONTH(Tableau4[[#This Row],[Date Facture faite]]))</f>
        <v>2</v>
      </c>
    </row>
    <row r="157" spans="1:14" x14ac:dyDescent="0.25">
      <c r="A157" s="19" t="s">
        <v>19</v>
      </c>
      <c r="B157" s="19"/>
      <c r="C157" s="58"/>
      <c r="D157" s="19"/>
      <c r="E157" s="21">
        <v>42619</v>
      </c>
      <c r="F157" s="59"/>
      <c r="G157" s="23">
        <v>546.82954969488526</v>
      </c>
      <c r="H157" s="24">
        <v>42643</v>
      </c>
      <c r="I157" s="43"/>
      <c r="J157" s="26">
        <f>Tableau4[[#This Row],[HT estimé]]</f>
        <v>546.82954969488526</v>
      </c>
      <c r="K157" s="60">
        <f>Tableau4[[#This Row],[TTC]]-Tableau4[[#This Row],[HT facturé]]</f>
        <v>109.36590993897698</v>
      </c>
      <c r="L157" s="60">
        <f>Tableau4[[#This Row],[HT facturé]]*1.2</f>
        <v>656.19545963386224</v>
      </c>
      <c r="M157" s="36">
        <f>IF(Tableau4[[#This Row],[Date Facture faite]]="","",YEAR(Tableau4[[#This Row],[Date Facture faite]])+(--MONTH(Tableau4[[#This Row],[Date Facture faite]])&gt;=mois_départ))</f>
        <v>2017</v>
      </c>
      <c r="N157" s="36">
        <f>INDEX(NumMois2,MONTH(Tableau4[[#This Row],[Date Facture faite]]))</f>
        <v>2</v>
      </c>
    </row>
    <row r="158" spans="1:14" x14ac:dyDescent="0.25">
      <c r="A158" s="19" t="s">
        <v>17</v>
      </c>
      <c r="B158" s="19"/>
      <c r="C158" s="58"/>
      <c r="D158" s="19"/>
      <c r="E158" s="21">
        <v>42619</v>
      </c>
      <c r="F158" s="59"/>
      <c r="G158" s="23">
        <v>487.13939785894109</v>
      </c>
      <c r="H158" s="24">
        <v>42622</v>
      </c>
      <c r="I158" s="65"/>
      <c r="J158" s="26">
        <f>Tableau4[[#This Row],[HT estimé]]</f>
        <v>487.13939785894109</v>
      </c>
      <c r="K158" s="60">
        <f>Tableau4[[#This Row],[TTC]]-Tableau4[[#This Row],[HT facturé]]</f>
        <v>97.427879571788196</v>
      </c>
      <c r="L158" s="60">
        <f>Tableau4[[#This Row],[HT facturé]]*1.2</f>
        <v>584.56727743072929</v>
      </c>
      <c r="M158" s="36">
        <f>IF(Tableau4[[#This Row],[Date Facture faite]]="","",YEAR(Tableau4[[#This Row],[Date Facture faite]])+(--MONTH(Tableau4[[#This Row],[Date Facture faite]])&gt;=mois_départ))</f>
        <v>2017</v>
      </c>
      <c r="N158" s="36">
        <f>INDEX(NumMois2,MONTH(Tableau4[[#This Row],[Date Facture faite]]))</f>
        <v>2</v>
      </c>
    </row>
    <row r="159" spans="1:14" x14ac:dyDescent="0.25">
      <c r="A159" s="19" t="s">
        <v>18</v>
      </c>
      <c r="B159" s="19"/>
      <c r="C159" s="58"/>
      <c r="D159" s="19"/>
      <c r="E159" s="21">
        <v>42622</v>
      </c>
      <c r="F159" s="59"/>
      <c r="G159" s="23">
        <v>941.88622350880746</v>
      </c>
      <c r="H159" s="46">
        <v>42643</v>
      </c>
      <c r="I159" s="43"/>
      <c r="J159" s="26">
        <f>Tableau4[[#This Row],[HT estimé]]</f>
        <v>941.88622350880746</v>
      </c>
      <c r="K159" s="60">
        <f>Tableau4[[#This Row],[TTC]]-Tableau4[[#This Row],[HT facturé]]</f>
        <v>188.37724470176136</v>
      </c>
      <c r="L159" s="60">
        <f>Tableau4[[#This Row],[HT facturé]]*1.2</f>
        <v>1130.2634682105688</v>
      </c>
      <c r="M159" s="36">
        <f>IF(Tableau4[[#This Row],[Date Facture faite]]="","",YEAR(Tableau4[[#This Row],[Date Facture faite]])+(--MONTH(Tableau4[[#This Row],[Date Facture faite]])&gt;=mois_départ))</f>
        <v>2017</v>
      </c>
      <c r="N159" s="36">
        <f>INDEX(NumMois2,MONTH(Tableau4[[#This Row],[Date Facture faite]]))</f>
        <v>2</v>
      </c>
    </row>
    <row r="160" spans="1:14" x14ac:dyDescent="0.25">
      <c r="A160" s="19" t="s">
        <v>19</v>
      </c>
      <c r="B160" s="19"/>
      <c r="C160" s="58"/>
      <c r="D160" s="19"/>
      <c r="E160" s="21">
        <v>42626</v>
      </c>
      <c r="F160" s="59"/>
      <c r="G160" s="23">
        <v>609.53531158309966</v>
      </c>
      <c r="H160" s="24">
        <v>42643</v>
      </c>
      <c r="I160" s="43"/>
      <c r="J160" s="26">
        <f>Tableau4[[#This Row],[HT estimé]]</f>
        <v>609.53531158309966</v>
      </c>
      <c r="K160" s="60">
        <f>Tableau4[[#This Row],[TTC]]-Tableau4[[#This Row],[HT facturé]]</f>
        <v>121.90706231661989</v>
      </c>
      <c r="L160" s="60">
        <f>Tableau4[[#This Row],[HT facturé]]*1.2</f>
        <v>731.44237389971954</v>
      </c>
      <c r="M160" s="36">
        <f>IF(Tableau4[[#This Row],[Date Facture faite]]="","",YEAR(Tableau4[[#This Row],[Date Facture faite]])+(--MONTH(Tableau4[[#This Row],[Date Facture faite]])&gt;=mois_départ))</f>
        <v>2017</v>
      </c>
      <c r="N160" s="36">
        <f>INDEX(NumMois2,MONTH(Tableau4[[#This Row],[Date Facture faite]]))</f>
        <v>2</v>
      </c>
    </row>
    <row r="161" spans="1:14" x14ac:dyDescent="0.25">
      <c r="A161" s="19" t="s">
        <v>17</v>
      </c>
      <c r="B161" s="19"/>
      <c r="C161" s="67"/>
      <c r="D161" s="19"/>
      <c r="E161" s="21">
        <v>42628</v>
      </c>
      <c r="F161" s="68"/>
      <c r="G161" s="23">
        <v>976.90908821608798</v>
      </c>
      <c r="H161" s="46">
        <v>42643</v>
      </c>
      <c r="I161" s="47"/>
      <c r="J161" s="26">
        <f>Tableau4[[#This Row],[HT estimé]]</f>
        <v>976.90908821608798</v>
      </c>
      <c r="K161" s="69">
        <f>Tableau4[[#This Row],[TTC]]-Tableau4[[#This Row],[HT facturé]]</f>
        <v>195.38181764321746</v>
      </c>
      <c r="L161" s="69">
        <f>Tableau4[[#This Row],[HT facturé]]*1.2</f>
        <v>1172.2909058593054</v>
      </c>
      <c r="M161" s="36">
        <f>IF(Tableau4[[#This Row],[Date Facture faite]]="","",YEAR(Tableau4[[#This Row],[Date Facture faite]])+(--MONTH(Tableau4[[#This Row],[Date Facture faite]])&gt;=mois_départ))</f>
        <v>2017</v>
      </c>
      <c r="N161" s="36">
        <f>INDEX(NumMois2,MONTH(Tableau4[[#This Row],[Date Facture faite]]))</f>
        <v>2</v>
      </c>
    </row>
    <row r="162" spans="1:14" x14ac:dyDescent="0.25">
      <c r="A162" s="19" t="s">
        <v>18</v>
      </c>
      <c r="B162" s="19"/>
      <c r="C162" s="67"/>
      <c r="D162" s="19"/>
      <c r="E162" s="21">
        <v>42630</v>
      </c>
      <c r="F162" s="68"/>
      <c r="G162" s="23">
        <v>482.35855257078208</v>
      </c>
      <c r="H162" s="24">
        <v>42643</v>
      </c>
      <c r="I162" s="66"/>
      <c r="J162" s="26">
        <f>Tableau4[[#This Row],[HT estimé]]</f>
        <v>482.35855257078208</v>
      </c>
      <c r="K162" s="69">
        <f>Tableau4[[#This Row],[TTC]]-Tableau4[[#This Row],[HT facturé]]</f>
        <v>96.471710514156371</v>
      </c>
      <c r="L162" s="69">
        <f>Tableau4[[#This Row],[HT facturé]]*1.2</f>
        <v>578.83026308493845</v>
      </c>
      <c r="M162" s="36">
        <f>IF(Tableau4[[#This Row],[Date Facture faite]]="","",YEAR(Tableau4[[#This Row],[Date Facture faite]])+(--MONTH(Tableau4[[#This Row],[Date Facture faite]])&gt;=mois_départ))</f>
        <v>2017</v>
      </c>
      <c r="N162" s="36">
        <f>INDEX(NumMois2,MONTH(Tableau4[[#This Row],[Date Facture faite]]))</f>
        <v>2</v>
      </c>
    </row>
    <row r="163" spans="1:14" x14ac:dyDescent="0.25">
      <c r="A163" s="19" t="s">
        <v>19</v>
      </c>
      <c r="B163" s="19"/>
      <c r="C163" s="67"/>
      <c r="D163" s="19"/>
      <c r="E163" s="21">
        <v>42635</v>
      </c>
      <c r="F163" s="68"/>
      <c r="G163" s="23">
        <v>118.23098090513062</v>
      </c>
      <c r="H163" s="24">
        <v>42643</v>
      </c>
      <c r="I163" s="66"/>
      <c r="J163" s="26">
        <f>Tableau4[[#This Row],[HT estimé]]</f>
        <v>118.23098090513062</v>
      </c>
      <c r="K163" s="69">
        <f>Tableau4[[#This Row],[TTC]]-Tableau4[[#This Row],[HT facturé]]</f>
        <v>23.646196181026113</v>
      </c>
      <c r="L163" s="69">
        <f>Tableau4[[#This Row],[HT facturé]]*1.2</f>
        <v>141.87717708615673</v>
      </c>
      <c r="M163" s="36">
        <f>IF(Tableau4[[#This Row],[Date Facture faite]]="","",YEAR(Tableau4[[#This Row],[Date Facture faite]])+(--MONTH(Tableau4[[#This Row],[Date Facture faite]])&gt;=mois_départ))</f>
        <v>2017</v>
      </c>
      <c r="N163" s="36">
        <f>INDEX(NumMois2,MONTH(Tableau4[[#This Row],[Date Facture faite]]))</f>
        <v>2</v>
      </c>
    </row>
    <row r="164" spans="1:14" x14ac:dyDescent="0.25">
      <c r="A164" s="19" t="s">
        <v>17</v>
      </c>
      <c r="B164" s="19"/>
      <c r="C164" s="67"/>
      <c r="D164" s="19"/>
      <c r="E164" s="21">
        <v>42635</v>
      </c>
      <c r="F164" s="68"/>
      <c r="G164" s="23">
        <v>786.65324520296315</v>
      </c>
      <c r="H164" s="24">
        <v>42643</v>
      </c>
      <c r="I164" s="43"/>
      <c r="J164" s="26">
        <f>Tableau4[[#This Row],[HT estimé]]</f>
        <v>786.65324520296315</v>
      </c>
      <c r="K164" s="69">
        <f>Tableau4[[#This Row],[TTC]]-Tableau4[[#This Row],[HT facturé]]</f>
        <v>157.33064904059256</v>
      </c>
      <c r="L164" s="69">
        <f>Tableau4[[#This Row],[HT facturé]]*1.2</f>
        <v>943.98389424355571</v>
      </c>
      <c r="M164" s="36">
        <f>IF(Tableau4[[#This Row],[Date Facture faite]]="","",YEAR(Tableau4[[#This Row],[Date Facture faite]])+(--MONTH(Tableau4[[#This Row],[Date Facture faite]])&gt;=mois_départ))</f>
        <v>2017</v>
      </c>
      <c r="N164" s="36">
        <f>INDEX(NumMois2,MONTH(Tableau4[[#This Row],[Date Facture faite]]))</f>
        <v>2</v>
      </c>
    </row>
    <row r="165" spans="1:14" x14ac:dyDescent="0.25">
      <c r="A165" s="19" t="s">
        <v>18</v>
      </c>
      <c r="B165" s="19"/>
      <c r="C165" s="67"/>
      <c r="D165" s="19"/>
      <c r="E165" s="21">
        <v>42640</v>
      </c>
      <c r="F165" s="68"/>
      <c r="G165" s="23">
        <v>453.53234980644453</v>
      </c>
      <c r="H165" s="24">
        <v>42643</v>
      </c>
      <c r="I165" s="43"/>
      <c r="J165" s="26">
        <f>Tableau4[[#This Row],[HT estimé]]</f>
        <v>453.53234980644453</v>
      </c>
      <c r="K165" s="69">
        <f>Tableau4[[#This Row],[TTC]]-Tableau4[[#This Row],[HT facturé]]</f>
        <v>90.70646996128886</v>
      </c>
      <c r="L165" s="69">
        <f>Tableau4[[#This Row],[HT facturé]]*1.2</f>
        <v>544.23881976773339</v>
      </c>
      <c r="M165" s="36">
        <f>IF(Tableau4[[#This Row],[Date Facture faite]]="","",YEAR(Tableau4[[#This Row],[Date Facture faite]])+(--MONTH(Tableau4[[#This Row],[Date Facture faite]])&gt;=mois_départ))</f>
        <v>2017</v>
      </c>
      <c r="N165" s="36">
        <f>INDEX(NumMois2,MONTH(Tableau4[[#This Row],[Date Facture faite]]))</f>
        <v>2</v>
      </c>
    </row>
    <row r="166" spans="1:14" x14ac:dyDescent="0.25">
      <c r="A166" s="19" t="s">
        <v>19</v>
      </c>
      <c r="B166" s="19"/>
      <c r="C166" s="67"/>
      <c r="D166" s="19"/>
      <c r="E166" s="21">
        <v>42642</v>
      </c>
      <c r="F166" s="68"/>
      <c r="G166" s="23">
        <v>414.62074289681863</v>
      </c>
      <c r="H166" s="24">
        <v>42643</v>
      </c>
      <c r="I166" s="47"/>
      <c r="J166" s="26">
        <f>Tableau4[[#This Row],[HT estimé]]</f>
        <v>414.62074289681863</v>
      </c>
      <c r="K166" s="69">
        <f>Tableau4[[#This Row],[TTC]]-Tableau4[[#This Row],[HT facturé]]</f>
        <v>82.924148579363703</v>
      </c>
      <c r="L166" s="69">
        <f>Tableau4[[#This Row],[HT facturé]]*1.2</f>
        <v>497.54489147618233</v>
      </c>
      <c r="M166" s="36">
        <f>IF(Tableau4[[#This Row],[Date Facture faite]]="","",YEAR(Tableau4[[#This Row],[Date Facture faite]])+(--MONTH(Tableau4[[#This Row],[Date Facture faite]])&gt;=mois_départ))</f>
        <v>2017</v>
      </c>
      <c r="N166" s="36">
        <f>INDEX(NumMois2,MONTH(Tableau4[[#This Row],[Date Facture faite]]))</f>
        <v>2</v>
      </c>
    </row>
    <row r="167" spans="1:14" x14ac:dyDescent="0.25">
      <c r="A167" s="19" t="s">
        <v>17</v>
      </c>
      <c r="B167" s="19"/>
      <c r="C167" s="67"/>
      <c r="D167" s="19"/>
      <c r="E167" s="21">
        <v>42642</v>
      </c>
      <c r="F167" s="68"/>
      <c r="G167" s="23">
        <v>192.76171791062612</v>
      </c>
      <c r="H167" s="24">
        <v>42643</v>
      </c>
      <c r="I167" s="47"/>
      <c r="J167" s="26">
        <f>Tableau4[[#This Row],[HT estimé]]</f>
        <v>192.76171791062612</v>
      </c>
      <c r="K167" s="69">
        <f>Tableau4[[#This Row],[TTC]]-Tableau4[[#This Row],[HT facturé]]</f>
        <v>38.552343582125218</v>
      </c>
      <c r="L167" s="69">
        <f>Tableau4[[#This Row],[HT facturé]]*1.2</f>
        <v>231.31406149275134</v>
      </c>
      <c r="M167" s="36">
        <f>IF(Tableau4[[#This Row],[Date Facture faite]]="","",YEAR(Tableau4[[#This Row],[Date Facture faite]])+(--MONTH(Tableau4[[#This Row],[Date Facture faite]])&gt;=mois_départ))</f>
        <v>2017</v>
      </c>
      <c r="N167" s="36">
        <f>INDEX(NumMois2,MONTH(Tableau4[[#This Row],[Date Facture faite]]))</f>
        <v>2</v>
      </c>
    </row>
    <row r="168" spans="1:14" x14ac:dyDescent="0.25">
      <c r="A168" s="19" t="s">
        <v>18</v>
      </c>
      <c r="B168" s="19"/>
      <c r="C168" s="67"/>
      <c r="D168" s="19"/>
      <c r="E168" s="21">
        <v>42642</v>
      </c>
      <c r="F168" s="68"/>
      <c r="G168" s="23">
        <v>170.66145990476988</v>
      </c>
      <c r="H168" s="24">
        <v>42643</v>
      </c>
      <c r="I168" s="47"/>
      <c r="J168" s="26">
        <f>Tableau4[[#This Row],[HT estimé]]</f>
        <v>170.66145990476988</v>
      </c>
      <c r="K168" s="69">
        <f>Tableau4[[#This Row],[TTC]]-Tableau4[[#This Row],[HT facturé]]</f>
        <v>34.132291980953966</v>
      </c>
      <c r="L168" s="69">
        <f>Tableau4[[#This Row],[HT facturé]]*1.2</f>
        <v>204.79375188572385</v>
      </c>
      <c r="M168" s="36">
        <f>IF(Tableau4[[#This Row],[Date Facture faite]]="","",YEAR(Tableau4[[#This Row],[Date Facture faite]])+(--MONTH(Tableau4[[#This Row],[Date Facture faite]])&gt;=mois_départ))</f>
        <v>2017</v>
      </c>
      <c r="N168" s="36">
        <f>INDEX(NumMois2,MONTH(Tableau4[[#This Row],[Date Facture faite]]))</f>
        <v>2</v>
      </c>
    </row>
    <row r="169" spans="1:14" x14ac:dyDescent="0.25">
      <c r="A169" s="19" t="s">
        <v>19</v>
      </c>
      <c r="B169" s="19"/>
      <c r="C169" s="67"/>
      <c r="D169" s="19"/>
      <c r="E169" s="21">
        <v>42647</v>
      </c>
      <c r="F169" s="68"/>
      <c r="G169" s="23">
        <v>872.48935174006067</v>
      </c>
      <c r="H169" s="24">
        <v>42674</v>
      </c>
      <c r="I169" s="66"/>
      <c r="J169" s="26">
        <f>Tableau4[[#This Row],[HT estimé]]</f>
        <v>872.48935174006067</v>
      </c>
      <c r="K169" s="69">
        <f>Tableau4[[#This Row],[TTC]]-Tableau4[[#This Row],[HT facturé]]</f>
        <v>174.49787034801204</v>
      </c>
      <c r="L169" s="69">
        <f>Tableau4[[#This Row],[HT facturé]]*1.2</f>
        <v>1046.9872220880727</v>
      </c>
      <c r="M169" s="36">
        <f>IF(Tableau4[[#This Row],[Date Facture faite]]="","",YEAR(Tableau4[[#This Row],[Date Facture faite]])+(--MONTH(Tableau4[[#This Row],[Date Facture faite]])&gt;=mois_départ))</f>
        <v>2017</v>
      </c>
      <c r="N169" s="36">
        <f>INDEX(NumMois2,MONTH(Tableau4[[#This Row],[Date Facture faite]]))</f>
        <v>3</v>
      </c>
    </row>
    <row r="170" spans="1:14" x14ac:dyDescent="0.25">
      <c r="A170" s="19" t="s">
        <v>17</v>
      </c>
      <c r="B170" s="19"/>
      <c r="C170" s="67"/>
      <c r="D170" s="19"/>
      <c r="E170" s="21">
        <v>42648</v>
      </c>
      <c r="F170" s="68"/>
      <c r="G170" s="23">
        <v>355.22425135577373</v>
      </c>
      <c r="H170" s="24">
        <v>42651</v>
      </c>
      <c r="I170" s="66"/>
      <c r="J170" s="26">
        <f>Tableau4[[#This Row],[HT estimé]]</f>
        <v>355.22425135577373</v>
      </c>
      <c r="K170" s="69">
        <f>Tableau4[[#This Row],[TTC]]-Tableau4[[#This Row],[HT facturé]]</f>
        <v>71.044850271154758</v>
      </c>
      <c r="L170" s="69">
        <f>Tableau4[[#This Row],[HT facturé]]*1.2</f>
        <v>426.26910162692849</v>
      </c>
      <c r="M170" s="36">
        <f>IF(Tableau4[[#This Row],[Date Facture faite]]="","",YEAR(Tableau4[[#This Row],[Date Facture faite]])+(--MONTH(Tableau4[[#This Row],[Date Facture faite]])&gt;=mois_départ))</f>
        <v>2017</v>
      </c>
      <c r="N170" s="36">
        <f>INDEX(NumMois2,MONTH(Tableau4[[#This Row],[Date Facture faite]]))</f>
        <v>3</v>
      </c>
    </row>
    <row r="171" spans="1:14" x14ac:dyDescent="0.25">
      <c r="A171" s="19" t="s">
        <v>18</v>
      </c>
      <c r="B171" s="19"/>
      <c r="C171" s="67"/>
      <c r="D171" s="19"/>
      <c r="E171" s="21">
        <v>42650</v>
      </c>
      <c r="F171" s="68"/>
      <c r="G171" s="23">
        <v>166.44968480896782</v>
      </c>
      <c r="H171" s="24">
        <v>42674</v>
      </c>
      <c r="I171" s="66"/>
      <c r="J171" s="26">
        <f>Tableau4[[#This Row],[HT estimé]]</f>
        <v>166.44968480896782</v>
      </c>
      <c r="K171" s="69">
        <f>Tableau4[[#This Row],[TTC]]-Tableau4[[#This Row],[HT facturé]]</f>
        <v>33.289936961793558</v>
      </c>
      <c r="L171" s="69">
        <f>Tableau4[[#This Row],[HT facturé]]*1.2</f>
        <v>199.73962177076137</v>
      </c>
      <c r="M171" s="36">
        <f>IF(Tableau4[[#This Row],[Date Facture faite]]="","",YEAR(Tableau4[[#This Row],[Date Facture faite]])+(--MONTH(Tableau4[[#This Row],[Date Facture faite]])&gt;=mois_départ))</f>
        <v>2017</v>
      </c>
      <c r="N171" s="36">
        <f>INDEX(NumMois2,MONTH(Tableau4[[#This Row],[Date Facture faite]]))</f>
        <v>3</v>
      </c>
    </row>
    <row r="172" spans="1:14" x14ac:dyDescent="0.25">
      <c r="A172" s="19" t="s">
        <v>19</v>
      </c>
      <c r="B172" s="19"/>
      <c r="C172" s="67"/>
      <c r="D172" s="19"/>
      <c r="E172" s="21">
        <v>42650</v>
      </c>
      <c r="F172" s="68"/>
      <c r="G172" s="23">
        <v>196.98503810026946</v>
      </c>
      <c r="H172" s="24">
        <v>42674</v>
      </c>
      <c r="I172" s="66"/>
      <c r="J172" s="26">
        <f>Tableau4[[#This Row],[HT estimé]]</f>
        <v>196.98503810026946</v>
      </c>
      <c r="K172" s="69">
        <f>Tableau4[[#This Row],[TTC]]-Tableau4[[#This Row],[HT facturé]]</f>
        <v>39.39700762005387</v>
      </c>
      <c r="L172" s="69">
        <f>Tableau4[[#This Row],[HT facturé]]*1.2</f>
        <v>236.38204572032333</v>
      </c>
      <c r="M172" s="36">
        <f>IF(Tableau4[[#This Row],[Date Facture faite]]="","",YEAR(Tableau4[[#This Row],[Date Facture faite]])+(--MONTH(Tableau4[[#This Row],[Date Facture faite]])&gt;=mois_départ))</f>
        <v>2017</v>
      </c>
      <c r="N172" s="36">
        <f>INDEX(NumMois2,MONTH(Tableau4[[#This Row],[Date Facture faite]]))</f>
        <v>3</v>
      </c>
    </row>
    <row r="173" spans="1:14" x14ac:dyDescent="0.25">
      <c r="A173" s="19" t="s">
        <v>17</v>
      </c>
      <c r="B173" s="19"/>
      <c r="C173" s="67"/>
      <c r="D173" s="19"/>
      <c r="E173" s="21">
        <v>42654</v>
      </c>
      <c r="F173" s="68"/>
      <c r="G173" s="23">
        <v>550.07521126496385</v>
      </c>
      <c r="H173" s="24">
        <v>42674</v>
      </c>
      <c r="I173" s="66"/>
      <c r="J173" s="26">
        <f>Tableau4[[#This Row],[HT estimé]]</f>
        <v>550.07521126496385</v>
      </c>
      <c r="K173" s="69">
        <f>Tableau4[[#This Row],[TTC]]-Tableau4[[#This Row],[HT facturé]]</f>
        <v>110.01504225299277</v>
      </c>
      <c r="L173" s="69">
        <f>Tableau4[[#This Row],[HT facturé]]*1.2</f>
        <v>660.09025351795663</v>
      </c>
      <c r="M173" s="36">
        <f>IF(Tableau4[[#This Row],[Date Facture faite]]="","",YEAR(Tableau4[[#This Row],[Date Facture faite]])+(--MONTH(Tableau4[[#This Row],[Date Facture faite]])&gt;=mois_départ))</f>
        <v>2017</v>
      </c>
      <c r="N173" s="36">
        <f>INDEX(NumMois2,MONTH(Tableau4[[#This Row],[Date Facture faite]]))</f>
        <v>3</v>
      </c>
    </row>
    <row r="174" spans="1:14" x14ac:dyDescent="0.25">
      <c r="A174" s="19" t="s">
        <v>18</v>
      </c>
      <c r="B174" s="19"/>
      <c r="C174" s="67"/>
      <c r="D174" s="19"/>
      <c r="E174" s="21">
        <v>42656</v>
      </c>
      <c r="F174" s="68"/>
      <c r="G174" s="23">
        <v>37.417743083511866</v>
      </c>
      <c r="H174" s="24">
        <v>42674</v>
      </c>
      <c r="I174" s="66"/>
      <c r="J174" s="26">
        <f>Tableau4[[#This Row],[HT estimé]]</f>
        <v>37.417743083511866</v>
      </c>
      <c r="K174" s="69">
        <f>Tableau4[[#This Row],[TTC]]-Tableau4[[#This Row],[HT facturé]]</f>
        <v>7.4835486167023717</v>
      </c>
      <c r="L174" s="69">
        <f>Tableau4[[#This Row],[HT facturé]]*1.2</f>
        <v>44.901291700214237</v>
      </c>
      <c r="M174" s="36">
        <f>IF(Tableau4[[#This Row],[Date Facture faite]]="","",YEAR(Tableau4[[#This Row],[Date Facture faite]])+(--MONTH(Tableau4[[#This Row],[Date Facture faite]])&gt;=mois_départ))</f>
        <v>2017</v>
      </c>
      <c r="N174" s="36">
        <f>INDEX(NumMois2,MONTH(Tableau4[[#This Row],[Date Facture faite]]))</f>
        <v>3</v>
      </c>
    </row>
    <row r="175" spans="1:14" x14ac:dyDescent="0.25">
      <c r="A175" s="19" t="s">
        <v>19</v>
      </c>
      <c r="B175" s="19"/>
      <c r="C175" s="67"/>
      <c r="D175" s="19"/>
      <c r="E175" s="21">
        <v>42661</v>
      </c>
      <c r="F175" s="68"/>
      <c r="G175" s="23">
        <v>824.33820476464587</v>
      </c>
      <c r="H175" s="24">
        <v>42664</v>
      </c>
      <c r="I175" s="43"/>
      <c r="J175" s="26">
        <f>Tableau4[[#This Row],[HT estimé]]</f>
        <v>824.33820476464587</v>
      </c>
      <c r="K175" s="69">
        <f>Tableau4[[#This Row],[TTC]]-Tableau4[[#This Row],[HT facturé]]</f>
        <v>164.86764095292915</v>
      </c>
      <c r="L175" s="69">
        <f>Tableau4[[#This Row],[HT facturé]]*1.2</f>
        <v>989.20584571757502</v>
      </c>
      <c r="M175" s="36">
        <f>IF(Tableau4[[#This Row],[Date Facture faite]]="","",YEAR(Tableau4[[#This Row],[Date Facture faite]])+(--MONTH(Tableau4[[#This Row],[Date Facture faite]])&gt;=mois_départ))</f>
        <v>2017</v>
      </c>
      <c r="N175" s="36">
        <f>INDEX(NumMois2,MONTH(Tableau4[[#This Row],[Date Facture faite]]))</f>
        <v>3</v>
      </c>
    </row>
    <row r="176" spans="1:14" x14ac:dyDescent="0.25">
      <c r="A176" s="19" t="s">
        <v>17</v>
      </c>
      <c r="B176" s="19"/>
      <c r="C176" s="67"/>
      <c r="D176" s="19"/>
      <c r="E176" s="21">
        <v>42662</v>
      </c>
      <c r="F176" s="68"/>
      <c r="G176" s="23">
        <v>124.30721090119012</v>
      </c>
      <c r="H176" s="24">
        <v>42674</v>
      </c>
      <c r="I176" s="66"/>
      <c r="J176" s="26">
        <f>Tableau4[[#This Row],[HT estimé]]</f>
        <v>124.30721090119012</v>
      </c>
      <c r="K176" s="69">
        <f>Tableau4[[#This Row],[TTC]]-Tableau4[[#This Row],[HT facturé]]</f>
        <v>24.861442180238029</v>
      </c>
      <c r="L176" s="69">
        <f>Tableau4[[#This Row],[HT facturé]]*1.2</f>
        <v>149.16865308142815</v>
      </c>
      <c r="M176" s="36">
        <f>IF(Tableau4[[#This Row],[Date Facture faite]]="","",YEAR(Tableau4[[#This Row],[Date Facture faite]])+(--MONTH(Tableau4[[#This Row],[Date Facture faite]])&gt;=mois_départ))</f>
        <v>2017</v>
      </c>
      <c r="N176" s="36">
        <f>INDEX(NumMois2,MONTH(Tableau4[[#This Row],[Date Facture faite]]))</f>
        <v>3</v>
      </c>
    </row>
    <row r="177" spans="1:14" x14ac:dyDescent="0.25">
      <c r="A177" s="19" t="s">
        <v>18</v>
      </c>
      <c r="B177" s="19"/>
      <c r="C177" s="67"/>
      <c r="D177" s="19"/>
      <c r="E177" s="21">
        <v>42664</v>
      </c>
      <c r="F177" s="68"/>
      <c r="G177" s="23">
        <v>743.11298872706163</v>
      </c>
      <c r="H177" s="24">
        <v>42674</v>
      </c>
      <c r="I177" s="66"/>
      <c r="J177" s="26">
        <f>Tableau4[[#This Row],[HT estimé]]</f>
        <v>743.11298872706163</v>
      </c>
      <c r="K177" s="69">
        <f>Tableau4[[#This Row],[TTC]]-Tableau4[[#This Row],[HT facturé]]</f>
        <v>148.62259774541235</v>
      </c>
      <c r="L177" s="69">
        <f>Tableau4[[#This Row],[HT facturé]]*1.2</f>
        <v>891.73558647247398</v>
      </c>
      <c r="M177" s="36">
        <f>IF(Tableau4[[#This Row],[Date Facture faite]]="","",YEAR(Tableau4[[#This Row],[Date Facture faite]])+(--MONTH(Tableau4[[#This Row],[Date Facture faite]])&gt;=mois_départ))</f>
        <v>2017</v>
      </c>
      <c r="N177" s="36">
        <f>INDEX(NumMois2,MONTH(Tableau4[[#This Row],[Date Facture faite]]))</f>
        <v>3</v>
      </c>
    </row>
    <row r="178" spans="1:14" x14ac:dyDescent="0.25">
      <c r="A178" s="19" t="s">
        <v>19</v>
      </c>
      <c r="B178" s="19"/>
      <c r="C178" s="67"/>
      <c r="D178" s="19"/>
      <c r="E178" s="21">
        <v>42667</v>
      </c>
      <c r="F178" s="68"/>
      <c r="G178" s="23">
        <v>89.355394263591407</v>
      </c>
      <c r="H178" s="24">
        <v>42674</v>
      </c>
      <c r="I178" s="66"/>
      <c r="J178" s="26">
        <f>Tableau4[[#This Row],[HT estimé]]</f>
        <v>89.355394263591407</v>
      </c>
      <c r="K178" s="69">
        <f>Tableau4[[#This Row],[TTC]]-Tableau4[[#This Row],[HT facturé]]</f>
        <v>17.871078852718284</v>
      </c>
      <c r="L178" s="69">
        <f>Tableau4[[#This Row],[HT facturé]]*1.2</f>
        <v>107.22647311630969</v>
      </c>
      <c r="M178" s="36">
        <f>IF(Tableau4[[#This Row],[Date Facture faite]]="","",YEAR(Tableau4[[#This Row],[Date Facture faite]])+(--MONTH(Tableau4[[#This Row],[Date Facture faite]])&gt;=mois_départ))</f>
        <v>2017</v>
      </c>
      <c r="N178" s="36">
        <f>INDEX(NumMois2,MONTH(Tableau4[[#This Row],[Date Facture faite]]))</f>
        <v>3</v>
      </c>
    </row>
    <row r="179" spans="1:14" x14ac:dyDescent="0.25">
      <c r="A179" s="19" t="s">
        <v>17</v>
      </c>
      <c r="B179" s="19"/>
      <c r="C179" s="67"/>
      <c r="D179" s="19"/>
      <c r="E179" s="21">
        <v>42669</v>
      </c>
      <c r="F179" s="68"/>
      <c r="G179" s="23">
        <v>473.14353277073474</v>
      </c>
      <c r="H179" s="24">
        <v>42674</v>
      </c>
      <c r="I179" s="66"/>
      <c r="J179" s="26">
        <f>Tableau4[[#This Row],[HT estimé]]</f>
        <v>473.14353277073474</v>
      </c>
      <c r="K179" s="69">
        <f>Tableau4[[#This Row],[TTC]]-Tableau4[[#This Row],[HT facturé]]</f>
        <v>94.628706554146902</v>
      </c>
      <c r="L179" s="69">
        <f>Tableau4[[#This Row],[HT facturé]]*1.2</f>
        <v>567.77223932488164</v>
      </c>
      <c r="M179" s="36">
        <f>IF(Tableau4[[#This Row],[Date Facture faite]]="","",YEAR(Tableau4[[#This Row],[Date Facture faite]])+(--MONTH(Tableau4[[#This Row],[Date Facture faite]])&gt;=mois_départ))</f>
        <v>2017</v>
      </c>
      <c r="N179" s="36">
        <f>INDEX(NumMois2,MONTH(Tableau4[[#This Row],[Date Facture faite]]))</f>
        <v>3</v>
      </c>
    </row>
    <row r="180" spans="1:14" x14ac:dyDescent="0.25">
      <c r="A180" s="19" t="s">
        <v>18</v>
      </c>
      <c r="B180" s="19"/>
      <c r="C180" s="67"/>
      <c r="D180" s="19"/>
      <c r="E180" s="21">
        <v>42670</v>
      </c>
      <c r="F180" s="68"/>
      <c r="G180" s="23">
        <v>919.16284558481607</v>
      </c>
      <c r="H180" s="24">
        <v>42674</v>
      </c>
      <c r="I180" s="66"/>
      <c r="J180" s="26">
        <f>Tableau4[[#This Row],[HT estimé]]</f>
        <v>919.16284558481607</v>
      </c>
      <c r="K180" s="69">
        <f>Tableau4[[#This Row],[TTC]]-Tableau4[[#This Row],[HT facturé]]</f>
        <v>183.83256911696321</v>
      </c>
      <c r="L180" s="69">
        <f>Tableau4[[#This Row],[HT facturé]]*1.2</f>
        <v>1102.9954147017793</v>
      </c>
      <c r="M180" s="36">
        <f>IF(Tableau4[[#This Row],[Date Facture faite]]="","",YEAR(Tableau4[[#This Row],[Date Facture faite]])+(--MONTH(Tableau4[[#This Row],[Date Facture faite]])&gt;=mois_départ))</f>
        <v>2017</v>
      </c>
      <c r="N180" s="36">
        <f>INDEX(NumMois2,MONTH(Tableau4[[#This Row],[Date Facture faite]]))</f>
        <v>3</v>
      </c>
    </row>
    <row r="181" spans="1:14" x14ac:dyDescent="0.25">
      <c r="A181" s="19" t="s">
        <v>19</v>
      </c>
      <c r="B181" s="19"/>
      <c r="C181" s="67"/>
      <c r="D181" s="19"/>
      <c r="E181" s="21">
        <v>42678</v>
      </c>
      <c r="F181" s="68"/>
      <c r="G181" s="23">
        <v>764.11040175768494</v>
      </c>
      <c r="H181" s="24">
        <v>42704</v>
      </c>
      <c r="I181" s="66"/>
      <c r="J181" s="26">
        <f>Tableau4[[#This Row],[HT estimé]]</f>
        <v>764.11040175768494</v>
      </c>
      <c r="K181" s="69">
        <f>Tableau4[[#This Row],[TTC]]-Tableau4[[#This Row],[HT facturé]]</f>
        <v>-214.11040175768494</v>
      </c>
      <c r="L181" s="69">
        <v>550</v>
      </c>
      <c r="M181" s="36">
        <f>IF(Tableau4[[#This Row],[Date Facture faite]]="","",YEAR(Tableau4[[#This Row],[Date Facture faite]])+(--MONTH(Tableau4[[#This Row],[Date Facture faite]])&gt;=mois_départ))</f>
        <v>2017</v>
      </c>
      <c r="N181" s="36">
        <f>INDEX(NumMois2,MONTH(Tableau4[[#This Row],[Date Facture faite]]))</f>
        <v>4</v>
      </c>
    </row>
    <row r="182" spans="1:14" x14ac:dyDescent="0.25">
      <c r="A182" s="19" t="s">
        <v>17</v>
      </c>
      <c r="B182" s="19"/>
      <c r="C182" s="67"/>
      <c r="D182" s="19"/>
      <c r="E182" s="21">
        <v>42678</v>
      </c>
      <c r="F182" s="68"/>
      <c r="G182" s="23">
        <v>351.36006376401883</v>
      </c>
      <c r="H182" s="24">
        <v>42704</v>
      </c>
      <c r="I182" s="66"/>
      <c r="J182" s="26">
        <f>Tableau4[[#This Row],[HT estimé]]</f>
        <v>351.36006376401883</v>
      </c>
      <c r="K182" s="69">
        <f>Tableau4[[#This Row],[TTC]]-Tableau4[[#This Row],[HT facturé]]</f>
        <v>70.272012752803732</v>
      </c>
      <c r="L182" s="69">
        <f>Tableau4[[#This Row],[HT facturé]]*1.2</f>
        <v>421.63207651682256</v>
      </c>
      <c r="M182" s="36">
        <f>IF(Tableau4[[#This Row],[Date Facture faite]]="","",YEAR(Tableau4[[#This Row],[Date Facture faite]])+(--MONTH(Tableau4[[#This Row],[Date Facture faite]])&gt;=mois_départ))</f>
        <v>2017</v>
      </c>
      <c r="N182" s="36">
        <f>INDEX(NumMois2,MONTH(Tableau4[[#This Row],[Date Facture faite]]))</f>
        <v>4</v>
      </c>
    </row>
    <row r="183" spans="1:14" x14ac:dyDescent="0.25">
      <c r="A183" s="19" t="s">
        <v>18</v>
      </c>
      <c r="B183" s="19"/>
      <c r="C183" s="67"/>
      <c r="D183" s="19"/>
      <c r="E183" s="21">
        <v>42681</v>
      </c>
      <c r="F183" s="68"/>
      <c r="G183" s="23">
        <v>457.3651747071259</v>
      </c>
      <c r="H183" s="24">
        <v>42704</v>
      </c>
      <c r="I183" s="66"/>
      <c r="J183" s="26">
        <f>Tableau4[[#This Row],[HT estimé]]</f>
        <v>457.3651747071259</v>
      </c>
      <c r="K183" s="69">
        <f>Tableau4[[#This Row],[TTC]]-Tableau4[[#This Row],[HT facturé]]</f>
        <v>91.473034941425112</v>
      </c>
      <c r="L183" s="69">
        <f>Tableau4[[#This Row],[HT facturé]]*1.2</f>
        <v>548.83820964855101</v>
      </c>
      <c r="M183" s="36">
        <f>IF(Tableau4[[#This Row],[Date Facture faite]]="","",YEAR(Tableau4[[#This Row],[Date Facture faite]])+(--MONTH(Tableau4[[#This Row],[Date Facture faite]])&gt;=mois_départ))</f>
        <v>2017</v>
      </c>
      <c r="N183" s="36">
        <f>INDEX(NumMois2,MONTH(Tableau4[[#This Row],[Date Facture faite]]))</f>
        <v>4</v>
      </c>
    </row>
    <row r="184" spans="1:14" x14ac:dyDescent="0.25">
      <c r="A184" s="19" t="s">
        <v>19</v>
      </c>
      <c r="B184" s="19"/>
      <c r="C184" s="67"/>
      <c r="D184" s="19"/>
      <c r="E184" s="21">
        <v>42681</v>
      </c>
      <c r="F184" s="21"/>
      <c r="G184" s="23">
        <v>495.00252258852186</v>
      </c>
      <c r="H184" s="24">
        <v>42704</v>
      </c>
      <c r="I184" s="66"/>
      <c r="J184" s="26">
        <f>Tableau4[[#This Row],[HT estimé]]</f>
        <v>495.00252258852186</v>
      </c>
      <c r="K184" s="69">
        <f>Tableau4[[#This Row],[TTC]]-Tableau4[[#This Row],[HT facturé]]</f>
        <v>99.000504517704371</v>
      </c>
      <c r="L184" s="69">
        <f>Tableau4[[#This Row],[HT facturé]]*1.2</f>
        <v>594.00302710622623</v>
      </c>
      <c r="M184" s="36">
        <f>IF(Tableau4[[#This Row],[Date Facture faite]]="","",YEAR(Tableau4[[#This Row],[Date Facture faite]])+(--MONTH(Tableau4[[#This Row],[Date Facture faite]])&gt;=mois_départ))</f>
        <v>2017</v>
      </c>
      <c r="N184" s="36">
        <f>INDEX(NumMois2,MONTH(Tableau4[[#This Row],[Date Facture faite]]))</f>
        <v>4</v>
      </c>
    </row>
    <row r="185" spans="1:14" x14ac:dyDescent="0.25">
      <c r="A185" s="19" t="s">
        <v>17</v>
      </c>
      <c r="B185" s="19"/>
      <c r="C185" s="67"/>
      <c r="D185" s="19"/>
      <c r="E185" s="21">
        <v>42683</v>
      </c>
      <c r="F185" s="68"/>
      <c r="G185" s="23">
        <v>995.76742624633789</v>
      </c>
      <c r="H185" s="24">
        <v>42704</v>
      </c>
      <c r="I185" s="66"/>
      <c r="J185" s="26">
        <f>Tableau4[[#This Row],[HT estimé]]</f>
        <v>995.76742624633789</v>
      </c>
      <c r="K185" s="69">
        <f>Tableau4[[#This Row],[TTC]]-Tableau4[[#This Row],[HT facturé]]</f>
        <v>199.15348524926753</v>
      </c>
      <c r="L185" s="69">
        <f>Tableau4[[#This Row],[HT facturé]]*1.2</f>
        <v>1194.9209114956054</v>
      </c>
      <c r="M185" s="36">
        <f>IF(Tableau4[[#This Row],[Date Facture faite]]="","",YEAR(Tableau4[[#This Row],[Date Facture faite]])+(--MONTH(Tableau4[[#This Row],[Date Facture faite]])&gt;=mois_départ))</f>
        <v>2017</v>
      </c>
      <c r="N185" s="36">
        <f>INDEX(NumMois2,MONTH(Tableau4[[#This Row],[Date Facture faite]]))</f>
        <v>4</v>
      </c>
    </row>
    <row r="186" spans="1:14" x14ac:dyDescent="0.25">
      <c r="A186" s="19" t="s">
        <v>18</v>
      </c>
      <c r="B186" s="19"/>
      <c r="C186" s="67"/>
      <c r="D186" s="19"/>
      <c r="E186" s="21">
        <v>42683</v>
      </c>
      <c r="F186" s="68"/>
      <c r="G186" s="23">
        <v>996.50453962899326</v>
      </c>
      <c r="H186" s="24">
        <v>42704</v>
      </c>
      <c r="I186" s="66"/>
      <c r="J186" s="26">
        <f>Tableau4[[#This Row],[HT estimé]]</f>
        <v>996.50453962899326</v>
      </c>
      <c r="K186" s="69">
        <f>Tableau4[[#This Row],[TTC]]-Tableau4[[#This Row],[HT facturé]]</f>
        <v>199.3009079257987</v>
      </c>
      <c r="L186" s="69">
        <f>Tableau4[[#This Row],[HT facturé]]*1.2</f>
        <v>1195.805447554792</v>
      </c>
      <c r="M186" s="36">
        <f>IF(Tableau4[[#This Row],[Date Facture faite]]="","",YEAR(Tableau4[[#This Row],[Date Facture faite]])+(--MONTH(Tableau4[[#This Row],[Date Facture faite]])&gt;=mois_départ))</f>
        <v>2017</v>
      </c>
      <c r="N186" s="36">
        <f>INDEX(NumMois2,MONTH(Tableau4[[#This Row],[Date Facture faite]]))</f>
        <v>4</v>
      </c>
    </row>
    <row r="187" spans="1:14" x14ac:dyDescent="0.25">
      <c r="A187" s="19" t="s">
        <v>19</v>
      </c>
      <c r="B187" s="19"/>
      <c r="C187" s="67"/>
      <c r="D187" s="19"/>
      <c r="E187" s="21">
        <v>42685</v>
      </c>
      <c r="F187" s="68"/>
      <c r="G187" s="23">
        <v>500.71187871029144</v>
      </c>
      <c r="H187" s="24">
        <v>42702</v>
      </c>
      <c r="I187" s="43"/>
      <c r="J187" s="26">
        <f>Tableau4[[#This Row],[HT estimé]]</f>
        <v>500.71187871029144</v>
      </c>
      <c r="K187" s="69">
        <f>Tableau4[[#This Row],[TTC]]-Tableau4[[#This Row],[HT facturé]]</f>
        <v>100.14237574205822</v>
      </c>
      <c r="L187" s="69">
        <f>Tableau4[[#This Row],[HT facturé]]*1.2</f>
        <v>600.85425445234966</v>
      </c>
      <c r="M187" s="36">
        <f>IF(Tableau4[[#This Row],[Date Facture faite]]="","",YEAR(Tableau4[[#This Row],[Date Facture faite]])+(--MONTH(Tableau4[[#This Row],[Date Facture faite]])&gt;=mois_départ))</f>
        <v>2017</v>
      </c>
      <c r="N187" s="36">
        <f>INDEX(NumMois2,MONTH(Tableau4[[#This Row],[Date Facture faite]]))</f>
        <v>4</v>
      </c>
    </row>
    <row r="188" spans="1:14" x14ac:dyDescent="0.25">
      <c r="A188" s="19" t="s">
        <v>17</v>
      </c>
      <c r="B188" s="19"/>
      <c r="C188" s="67"/>
      <c r="D188" s="19"/>
      <c r="E188" s="21">
        <v>42690</v>
      </c>
      <c r="F188" s="68"/>
      <c r="G188" s="23">
        <v>549.46378913934177</v>
      </c>
      <c r="H188" s="24">
        <v>42702</v>
      </c>
      <c r="I188" s="43"/>
      <c r="J188" s="26">
        <f>Tableau4[[#This Row],[HT estimé]]</f>
        <v>549.46378913934177</v>
      </c>
      <c r="K188" s="69">
        <f>Tableau4[[#This Row],[TTC]]-Tableau4[[#This Row],[HT facturé]]</f>
        <v>109.89275782786831</v>
      </c>
      <c r="L188" s="69">
        <f>Tableau4[[#This Row],[HT facturé]]*1.2</f>
        <v>659.35654696721008</v>
      </c>
      <c r="M188" s="36">
        <f>IF(Tableau4[[#This Row],[Date Facture faite]]="","",YEAR(Tableau4[[#This Row],[Date Facture faite]])+(--MONTH(Tableau4[[#This Row],[Date Facture faite]])&gt;=mois_départ))</f>
        <v>2017</v>
      </c>
      <c r="N188" s="36">
        <f>INDEX(NumMois2,MONTH(Tableau4[[#This Row],[Date Facture faite]]))</f>
        <v>4</v>
      </c>
    </row>
    <row r="189" spans="1:14" x14ac:dyDescent="0.25">
      <c r="A189" s="19" t="s">
        <v>18</v>
      </c>
      <c r="B189" s="19"/>
      <c r="C189" s="67"/>
      <c r="D189" s="19"/>
      <c r="E189" s="21">
        <v>42690</v>
      </c>
      <c r="F189" s="68"/>
      <c r="G189" s="23">
        <v>428.78532126110258</v>
      </c>
      <c r="H189" s="24">
        <v>42702</v>
      </c>
      <c r="I189" s="43"/>
      <c r="J189" s="26">
        <f>Tableau4[[#This Row],[HT estimé]]</f>
        <v>428.78532126110258</v>
      </c>
      <c r="K189" s="69">
        <f>Tableau4[[#This Row],[TTC]]-Tableau4[[#This Row],[HT facturé]]</f>
        <v>85.757064252220516</v>
      </c>
      <c r="L189" s="69">
        <f>Tableau4[[#This Row],[HT facturé]]*1.2</f>
        <v>514.5423855133231</v>
      </c>
      <c r="M189" s="36">
        <f>IF(Tableau4[[#This Row],[Date Facture faite]]="","",YEAR(Tableau4[[#This Row],[Date Facture faite]])+(--MONTH(Tableau4[[#This Row],[Date Facture faite]])&gt;=mois_départ))</f>
        <v>2017</v>
      </c>
      <c r="N189" s="36">
        <f>INDEX(NumMois2,MONTH(Tableau4[[#This Row],[Date Facture faite]]))</f>
        <v>4</v>
      </c>
    </row>
    <row r="190" spans="1:14" x14ac:dyDescent="0.25">
      <c r="A190" s="19" t="s">
        <v>19</v>
      </c>
      <c r="B190" s="19"/>
      <c r="C190" s="67"/>
      <c r="D190" s="19"/>
      <c r="E190" s="21">
        <v>42695</v>
      </c>
      <c r="F190" s="68"/>
      <c r="G190" s="23">
        <v>696.70888558949218</v>
      </c>
      <c r="H190" s="24">
        <v>42704</v>
      </c>
      <c r="I190" s="66"/>
      <c r="J190" s="26">
        <f>Tableau4[[#This Row],[HT estimé]]</f>
        <v>696.70888558949218</v>
      </c>
      <c r="K190" s="69">
        <f>Tableau4[[#This Row],[TTC]]-Tableau4[[#This Row],[HT facturé]]</f>
        <v>139.34177711789846</v>
      </c>
      <c r="L190" s="69">
        <f>Tableau4[[#This Row],[HT facturé]]*1.2</f>
        <v>836.05066270739064</v>
      </c>
      <c r="M190" s="36">
        <f>IF(Tableau4[[#This Row],[Date Facture faite]]="","",YEAR(Tableau4[[#This Row],[Date Facture faite]])+(--MONTH(Tableau4[[#This Row],[Date Facture faite]])&gt;=mois_départ))</f>
        <v>2017</v>
      </c>
      <c r="N190" s="36">
        <f>INDEX(NumMois2,MONTH(Tableau4[[#This Row],[Date Facture faite]]))</f>
        <v>4</v>
      </c>
    </row>
    <row r="191" spans="1:14" x14ac:dyDescent="0.25">
      <c r="A191" s="19" t="s">
        <v>17</v>
      </c>
      <c r="B191" s="19"/>
      <c r="C191" s="67"/>
      <c r="D191" s="19"/>
      <c r="E191" s="21">
        <v>42697</v>
      </c>
      <c r="F191" s="68"/>
      <c r="G191" s="23">
        <v>562.63065659828089</v>
      </c>
      <c r="H191" s="24">
        <v>42704</v>
      </c>
      <c r="I191" s="66"/>
      <c r="J191" s="26">
        <f>Tableau4[[#This Row],[HT estimé]]</f>
        <v>562.63065659828089</v>
      </c>
      <c r="K191" s="69">
        <f>Tableau4[[#This Row],[TTC]]-Tableau4[[#This Row],[HT facturé]]</f>
        <v>112.5261313196562</v>
      </c>
      <c r="L191" s="69">
        <f>Tableau4[[#This Row],[HT facturé]]*1.2</f>
        <v>675.15678791793709</v>
      </c>
      <c r="M191" s="36">
        <f>IF(Tableau4[[#This Row],[Date Facture faite]]="","",YEAR(Tableau4[[#This Row],[Date Facture faite]])+(--MONTH(Tableau4[[#This Row],[Date Facture faite]])&gt;=mois_départ))</f>
        <v>2017</v>
      </c>
      <c r="N191" s="36">
        <f>INDEX(NumMois2,MONTH(Tableau4[[#This Row],[Date Facture faite]]))</f>
        <v>4</v>
      </c>
    </row>
    <row r="192" spans="1:14" x14ac:dyDescent="0.25">
      <c r="A192" s="19" t="s">
        <v>18</v>
      </c>
      <c r="B192" s="19"/>
      <c r="C192" s="67"/>
      <c r="D192" s="19"/>
      <c r="E192" s="21">
        <v>42698</v>
      </c>
      <c r="F192" s="68"/>
      <c r="G192" s="23">
        <v>782.31937091827479</v>
      </c>
      <c r="H192" s="24">
        <v>42704</v>
      </c>
      <c r="I192" s="66"/>
      <c r="J192" s="26">
        <f>Tableau4[[#This Row],[HT estimé]]</f>
        <v>782.31937091827479</v>
      </c>
      <c r="K192" s="69">
        <f>Tableau4[[#This Row],[TTC]]-Tableau4[[#This Row],[HT facturé]]</f>
        <v>156.46387418365487</v>
      </c>
      <c r="L192" s="69">
        <f>Tableau4[[#This Row],[HT facturé]]*1.2</f>
        <v>938.78324510192965</v>
      </c>
      <c r="M192" s="36">
        <f>IF(Tableau4[[#This Row],[Date Facture faite]]="","",YEAR(Tableau4[[#This Row],[Date Facture faite]])+(--MONTH(Tableau4[[#This Row],[Date Facture faite]])&gt;=mois_départ))</f>
        <v>2017</v>
      </c>
      <c r="N192" s="36">
        <f>INDEX(NumMois2,MONTH(Tableau4[[#This Row],[Date Facture faite]]))</f>
        <v>4</v>
      </c>
    </row>
    <row r="193" spans="1:14" x14ac:dyDescent="0.25">
      <c r="A193" s="19" t="s">
        <v>19</v>
      </c>
      <c r="B193" s="19"/>
      <c r="C193" s="67"/>
      <c r="D193" s="19"/>
      <c r="E193" s="21">
        <v>42699</v>
      </c>
      <c r="F193" s="68"/>
      <c r="G193" s="23">
        <v>797.53894123403416</v>
      </c>
      <c r="H193" s="24">
        <v>42704</v>
      </c>
      <c r="I193" s="66"/>
      <c r="J193" s="26">
        <f>Tableau4[[#This Row],[HT estimé]]</f>
        <v>797.53894123403416</v>
      </c>
      <c r="K193" s="69">
        <f>Tableau4[[#This Row],[TTC]]-Tableau4[[#This Row],[HT facturé]]</f>
        <v>159.50778824680674</v>
      </c>
      <c r="L193" s="69">
        <f>Tableau4[[#This Row],[HT facturé]]*1.2</f>
        <v>957.0467294808409</v>
      </c>
      <c r="M193" s="36">
        <f>IF(Tableau4[[#This Row],[Date Facture faite]]="","",YEAR(Tableau4[[#This Row],[Date Facture faite]])+(--MONTH(Tableau4[[#This Row],[Date Facture faite]])&gt;=mois_départ))</f>
        <v>2017</v>
      </c>
      <c r="N193" s="36">
        <f>INDEX(NumMois2,MONTH(Tableau4[[#This Row],[Date Facture faite]]))</f>
        <v>4</v>
      </c>
    </row>
    <row r="194" spans="1:14" x14ac:dyDescent="0.25">
      <c r="A194" s="19" t="s">
        <v>17</v>
      </c>
      <c r="B194" s="19"/>
      <c r="C194" s="67"/>
      <c r="D194" s="19"/>
      <c r="E194" s="21">
        <v>42702</v>
      </c>
      <c r="F194" s="68"/>
      <c r="G194" s="23">
        <v>413.66089223461711</v>
      </c>
      <c r="H194" s="24">
        <v>42719</v>
      </c>
      <c r="I194" s="43"/>
      <c r="J194" s="26">
        <f>Tableau4[[#This Row],[HT estimé]]</f>
        <v>413.66089223461711</v>
      </c>
      <c r="K194" s="69">
        <f>Tableau4[[#This Row],[TTC]]-Tableau4[[#This Row],[HT facturé]]</f>
        <v>82.732178446923399</v>
      </c>
      <c r="L194" s="69">
        <f>Tableau4[[#This Row],[HT facturé]]*1.2</f>
        <v>496.39307068154051</v>
      </c>
      <c r="M194" s="36">
        <f>IF(Tableau4[[#This Row],[Date Facture faite]]="","",YEAR(Tableau4[[#This Row],[Date Facture faite]])+(--MONTH(Tableau4[[#This Row],[Date Facture faite]])&gt;=mois_départ))</f>
        <v>2017</v>
      </c>
      <c r="N194" s="36">
        <f>INDEX(NumMois2,MONTH(Tableau4[[#This Row],[Date Facture faite]]))</f>
        <v>5</v>
      </c>
    </row>
    <row r="195" spans="1:14" x14ac:dyDescent="0.25">
      <c r="A195" s="19" t="s">
        <v>18</v>
      </c>
      <c r="B195" s="19"/>
      <c r="C195" s="67"/>
      <c r="D195" s="19"/>
      <c r="E195" s="21">
        <v>42703</v>
      </c>
      <c r="F195" s="68"/>
      <c r="G195" s="23">
        <v>313.67951066932932</v>
      </c>
      <c r="H195" s="24">
        <v>42704</v>
      </c>
      <c r="I195" s="66"/>
      <c r="J195" s="26">
        <f>Tableau4[[#This Row],[HT estimé]]</f>
        <v>313.67951066932932</v>
      </c>
      <c r="K195" s="69">
        <f>Tableau4[[#This Row],[TTC]]-Tableau4[[#This Row],[HT facturé]]</f>
        <v>62.735902133865864</v>
      </c>
      <c r="L195" s="69">
        <f>Tableau4[[#This Row],[HT facturé]]*1.2</f>
        <v>376.41541280319518</v>
      </c>
      <c r="M195" s="36">
        <f>IF(Tableau4[[#This Row],[Date Facture faite]]="","",YEAR(Tableau4[[#This Row],[Date Facture faite]])+(--MONTH(Tableau4[[#This Row],[Date Facture faite]])&gt;=mois_départ))</f>
        <v>2017</v>
      </c>
      <c r="N195" s="36">
        <f>INDEX(NumMois2,MONTH(Tableau4[[#This Row],[Date Facture faite]]))</f>
        <v>4</v>
      </c>
    </row>
    <row r="196" spans="1:14" x14ac:dyDescent="0.25">
      <c r="A196" s="19" t="s">
        <v>19</v>
      </c>
      <c r="B196" s="19"/>
      <c r="C196" s="67"/>
      <c r="D196" s="19"/>
      <c r="E196" s="21">
        <v>42703</v>
      </c>
      <c r="F196" s="68"/>
      <c r="G196" s="23">
        <v>657.56513717445966</v>
      </c>
      <c r="H196" s="24">
        <v>42704</v>
      </c>
      <c r="I196" s="66"/>
      <c r="J196" s="26">
        <f>Tableau4[[#This Row],[HT estimé]]</f>
        <v>657.56513717445966</v>
      </c>
      <c r="K196" s="69">
        <f>Tableau4[[#This Row],[TTC]]-Tableau4[[#This Row],[HT facturé]]</f>
        <v>131.51302743489191</v>
      </c>
      <c r="L196" s="69">
        <f>Tableau4[[#This Row],[HT facturé]]*1.2</f>
        <v>789.07816460935157</v>
      </c>
      <c r="M196" s="36">
        <f>IF(Tableau4[[#This Row],[Date Facture faite]]="","",YEAR(Tableau4[[#This Row],[Date Facture faite]])+(--MONTH(Tableau4[[#This Row],[Date Facture faite]])&gt;=mois_départ))</f>
        <v>2017</v>
      </c>
      <c r="N196" s="36">
        <f>INDEX(NumMois2,MONTH(Tableau4[[#This Row],[Date Facture faite]]))</f>
        <v>4</v>
      </c>
    </row>
    <row r="197" spans="1:14" x14ac:dyDescent="0.25">
      <c r="A197" s="19" t="s">
        <v>17</v>
      </c>
      <c r="B197" s="19"/>
      <c r="C197" s="67"/>
      <c r="D197" s="19"/>
      <c r="E197" s="21">
        <v>42703</v>
      </c>
      <c r="F197" s="68"/>
      <c r="G197" s="23">
        <v>716.17453003013793</v>
      </c>
      <c r="H197" s="24">
        <v>42704</v>
      </c>
      <c r="I197" s="66"/>
      <c r="J197" s="26">
        <f>Tableau4[[#This Row],[HT estimé]]</f>
        <v>716.17453003013793</v>
      </c>
      <c r="K197" s="69">
        <f>Tableau4[[#This Row],[TTC]]-Tableau4[[#This Row],[HT facturé]]</f>
        <v>143.23490600602759</v>
      </c>
      <c r="L197" s="69">
        <f>Tableau4[[#This Row],[HT facturé]]*1.2</f>
        <v>859.40943603616552</v>
      </c>
      <c r="M197" s="36">
        <f>IF(Tableau4[[#This Row],[Date Facture faite]]="","",YEAR(Tableau4[[#This Row],[Date Facture faite]])+(--MONTH(Tableau4[[#This Row],[Date Facture faite]])&gt;=mois_départ))</f>
        <v>2017</v>
      </c>
      <c r="N197" s="36">
        <f>INDEX(NumMois2,MONTH(Tableau4[[#This Row],[Date Facture faite]]))</f>
        <v>4</v>
      </c>
    </row>
    <row r="198" spans="1:14" x14ac:dyDescent="0.25">
      <c r="A198" s="19" t="s">
        <v>18</v>
      </c>
      <c r="B198" s="19"/>
      <c r="C198" s="67"/>
      <c r="D198" s="19"/>
      <c r="E198" s="21">
        <v>42705</v>
      </c>
      <c r="F198" s="68"/>
      <c r="G198" s="23">
        <v>672.74576032557752</v>
      </c>
      <c r="H198" s="24">
        <v>42704</v>
      </c>
      <c r="I198" s="66"/>
      <c r="J198" s="26">
        <f>Tableau4[[#This Row],[HT estimé]]</f>
        <v>672.74576032557752</v>
      </c>
      <c r="K198" s="69">
        <f>Tableau4[[#This Row],[TTC]]-Tableau4[[#This Row],[HT facturé]]</f>
        <v>134.54915206511544</v>
      </c>
      <c r="L198" s="69">
        <f>Tableau4[[#This Row],[HT facturé]]*1.2</f>
        <v>807.29491239069296</v>
      </c>
      <c r="M198" s="36">
        <f>IF(Tableau4[[#This Row],[Date Facture faite]]="","",YEAR(Tableau4[[#This Row],[Date Facture faite]])+(--MONTH(Tableau4[[#This Row],[Date Facture faite]])&gt;=mois_départ))</f>
        <v>2017</v>
      </c>
      <c r="N198" s="36">
        <f>INDEX(NumMois2,MONTH(Tableau4[[#This Row],[Date Facture faite]]))</f>
        <v>4</v>
      </c>
    </row>
    <row r="199" spans="1:14" x14ac:dyDescent="0.25">
      <c r="A199" s="19" t="s">
        <v>19</v>
      </c>
      <c r="B199" s="19"/>
      <c r="C199" s="67"/>
      <c r="D199" s="19"/>
      <c r="E199" s="21">
        <v>42709</v>
      </c>
      <c r="F199" s="68"/>
      <c r="G199" s="23">
        <v>121.80774388864791</v>
      </c>
      <c r="H199" s="24">
        <v>42719</v>
      </c>
      <c r="I199" s="43"/>
      <c r="J199" s="26">
        <f>Tableau4[[#This Row],[HT estimé]]</f>
        <v>121.80774388864791</v>
      </c>
      <c r="K199" s="69">
        <f>Tableau4[[#This Row],[TTC]]-Tableau4[[#This Row],[HT facturé]]</f>
        <v>24.361548777729581</v>
      </c>
      <c r="L199" s="69">
        <f>Tableau4[[#This Row],[HT facturé]]*1.2</f>
        <v>146.16929266637749</v>
      </c>
      <c r="M199" s="36">
        <f>IF(Tableau4[[#This Row],[Date Facture faite]]="","",YEAR(Tableau4[[#This Row],[Date Facture faite]])+(--MONTH(Tableau4[[#This Row],[Date Facture faite]])&gt;=mois_départ))</f>
        <v>2017</v>
      </c>
      <c r="N199" s="36">
        <f>INDEX(NumMois2,MONTH(Tableau4[[#This Row],[Date Facture faite]]))</f>
        <v>5</v>
      </c>
    </row>
    <row r="200" spans="1:14" x14ac:dyDescent="0.25">
      <c r="A200" s="19" t="s">
        <v>17</v>
      </c>
      <c r="B200" s="19"/>
      <c r="C200" s="67"/>
      <c r="D200" s="19"/>
      <c r="E200" s="21">
        <v>42709</v>
      </c>
      <c r="F200" s="68"/>
      <c r="G200" s="23">
        <v>378.43506495479505</v>
      </c>
      <c r="H200" s="24">
        <v>42735</v>
      </c>
      <c r="I200" s="43"/>
      <c r="J200" s="26">
        <f>Tableau4[[#This Row],[HT estimé]]</f>
        <v>378.43506495479505</v>
      </c>
      <c r="K200" s="69">
        <f>Tableau4[[#This Row],[TTC]]-Tableau4[[#This Row],[HT facturé]]</f>
        <v>21.564935045204948</v>
      </c>
      <c r="L200" s="69">
        <v>400</v>
      </c>
      <c r="M200" s="36">
        <f>IF(Tableau4[[#This Row],[Date Facture faite]]="","",YEAR(Tableau4[[#This Row],[Date Facture faite]])+(--MONTH(Tableau4[[#This Row],[Date Facture faite]])&gt;=mois_départ))</f>
        <v>2017</v>
      </c>
      <c r="N200" s="36">
        <f>INDEX(NumMois2,MONTH(Tableau4[[#This Row],[Date Facture faite]]))</f>
        <v>5</v>
      </c>
    </row>
    <row r="201" spans="1:14" x14ac:dyDescent="0.25">
      <c r="A201" s="19" t="s">
        <v>18</v>
      </c>
      <c r="B201" s="19"/>
      <c r="C201" s="67"/>
      <c r="D201" s="19"/>
      <c r="E201" s="21">
        <v>42711</v>
      </c>
      <c r="F201" s="68"/>
      <c r="G201" s="23">
        <v>93.610352713268227</v>
      </c>
      <c r="H201" s="24">
        <v>42735</v>
      </c>
      <c r="I201" s="43"/>
      <c r="J201" s="26">
        <f>Tableau4[[#This Row],[HT estimé]]</f>
        <v>93.610352713268227</v>
      </c>
      <c r="K201" s="69">
        <f>Tableau4[[#This Row],[TTC]]-Tableau4[[#This Row],[HT facturé]]</f>
        <v>18.72207054265364</v>
      </c>
      <c r="L201" s="69">
        <f>Tableau4[[#This Row],[HT facturé]]*1.2</f>
        <v>112.33242325592187</v>
      </c>
      <c r="M201" s="36">
        <f>IF(Tableau4[[#This Row],[Date Facture faite]]="","",YEAR(Tableau4[[#This Row],[Date Facture faite]])+(--MONTH(Tableau4[[#This Row],[Date Facture faite]])&gt;=mois_départ))</f>
        <v>2017</v>
      </c>
      <c r="N201" s="36">
        <f>INDEX(NumMois2,MONTH(Tableau4[[#This Row],[Date Facture faite]]))</f>
        <v>5</v>
      </c>
    </row>
    <row r="202" spans="1:14" x14ac:dyDescent="0.25">
      <c r="A202" s="19" t="s">
        <v>19</v>
      </c>
      <c r="B202" s="19"/>
      <c r="C202" s="67"/>
      <c r="D202" s="19"/>
      <c r="E202" s="21">
        <v>42713</v>
      </c>
      <c r="F202" s="68"/>
      <c r="G202" s="23">
        <v>896.69655220888819</v>
      </c>
      <c r="H202" s="24">
        <v>42735</v>
      </c>
      <c r="I202" s="43"/>
      <c r="J202" s="26">
        <f>Tableau4[[#This Row],[HT estimé]]</f>
        <v>896.69655220888819</v>
      </c>
      <c r="K202" s="69">
        <f>Tableau4[[#This Row],[TTC]]-Tableau4[[#This Row],[HT facturé]]</f>
        <v>179.33931044177768</v>
      </c>
      <c r="L202" s="69">
        <f>Tableau4[[#This Row],[HT facturé]]*1.2</f>
        <v>1076.0358626506659</v>
      </c>
      <c r="M202" s="36">
        <f>IF(Tableau4[[#This Row],[Date Facture faite]]="","",YEAR(Tableau4[[#This Row],[Date Facture faite]])+(--MONTH(Tableau4[[#This Row],[Date Facture faite]])&gt;=mois_départ))</f>
        <v>2017</v>
      </c>
      <c r="N202" s="36">
        <f>INDEX(NumMois2,MONTH(Tableau4[[#This Row],[Date Facture faite]]))</f>
        <v>5</v>
      </c>
    </row>
    <row r="203" spans="1:14" x14ac:dyDescent="0.25">
      <c r="A203" s="19" t="s">
        <v>17</v>
      </c>
      <c r="B203" s="19"/>
      <c r="C203" s="67"/>
      <c r="D203" s="19"/>
      <c r="E203" s="21">
        <v>42713</v>
      </c>
      <c r="F203" s="68"/>
      <c r="G203" s="23">
        <v>638.88196978667111</v>
      </c>
      <c r="H203" s="24">
        <v>42735</v>
      </c>
      <c r="I203" s="43"/>
      <c r="J203" s="26">
        <f>Tableau4[[#This Row],[HT estimé]]</f>
        <v>638.88196978667111</v>
      </c>
      <c r="K203" s="69">
        <f>Tableau4[[#This Row],[TTC]]-Tableau4[[#This Row],[HT facturé]]</f>
        <v>127.77639395733422</v>
      </c>
      <c r="L203" s="69">
        <f>Tableau4[[#This Row],[HT facturé]]*1.2</f>
        <v>766.65836374400533</v>
      </c>
      <c r="M203" s="36">
        <f>IF(Tableau4[[#This Row],[Date Facture faite]]="","",YEAR(Tableau4[[#This Row],[Date Facture faite]])+(--MONTH(Tableau4[[#This Row],[Date Facture faite]])&gt;=mois_départ))</f>
        <v>2017</v>
      </c>
      <c r="N203" s="36">
        <f>INDEX(NumMois2,MONTH(Tableau4[[#This Row],[Date Facture faite]]))</f>
        <v>5</v>
      </c>
    </row>
    <row r="204" spans="1:14" s="16" customFormat="1" x14ac:dyDescent="0.25">
      <c r="A204" s="19" t="s">
        <v>18</v>
      </c>
      <c r="B204" s="19"/>
      <c r="C204" s="67"/>
      <c r="D204" s="19"/>
      <c r="E204" s="21">
        <v>42718</v>
      </c>
      <c r="F204" s="68"/>
      <c r="G204" s="23">
        <v>497.35544382434659</v>
      </c>
      <c r="H204" s="24">
        <v>42719</v>
      </c>
      <c r="I204" s="43"/>
      <c r="J204" s="26">
        <f>Tableau4[[#This Row],[HT estimé]]</f>
        <v>497.35544382434659</v>
      </c>
      <c r="K204" s="69">
        <f>Tableau4[[#This Row],[TTC]]-Tableau4[[#This Row],[HT facturé]]</f>
        <v>99.471088764869251</v>
      </c>
      <c r="L204" s="69">
        <f>Tableau4[[#This Row],[HT facturé]]*1.2</f>
        <v>596.82653258921584</v>
      </c>
      <c r="M204" s="36">
        <f>IF(Tableau4[[#This Row],[Date Facture faite]]="","",YEAR(Tableau4[[#This Row],[Date Facture faite]])+(--MONTH(Tableau4[[#This Row],[Date Facture faite]])&gt;=mois_départ))</f>
        <v>2017</v>
      </c>
      <c r="N204" s="36">
        <f>INDEX(NumMois2,MONTH(Tableau4[[#This Row],[Date Facture faite]]))</f>
        <v>5</v>
      </c>
    </row>
    <row r="205" spans="1:14" x14ac:dyDescent="0.25">
      <c r="A205" s="19" t="s">
        <v>19</v>
      </c>
      <c r="B205" s="19"/>
      <c r="C205" s="67"/>
      <c r="D205" s="19"/>
      <c r="E205" s="21">
        <v>42718</v>
      </c>
      <c r="F205" s="68"/>
      <c r="G205" s="23">
        <v>309.95951055089233</v>
      </c>
      <c r="H205" s="24">
        <v>42735</v>
      </c>
      <c r="I205" s="43"/>
      <c r="J205" s="26">
        <f>Tableau4[[#This Row],[HT estimé]]</f>
        <v>309.95951055089233</v>
      </c>
      <c r="K205" s="69">
        <f>Tableau4[[#This Row],[TTC]]-Tableau4[[#This Row],[HT facturé]]</f>
        <v>190.04048944910767</v>
      </c>
      <c r="L205" s="69">
        <v>500</v>
      </c>
      <c r="M205" s="36">
        <f>IF(Tableau4[[#This Row],[Date Facture faite]]="","",YEAR(Tableau4[[#This Row],[Date Facture faite]])+(--MONTH(Tableau4[[#This Row],[Date Facture faite]])&gt;=mois_départ))</f>
        <v>2017</v>
      </c>
      <c r="N205" s="36">
        <f>INDEX(NumMois2,MONTH(Tableau4[[#This Row],[Date Facture faite]]))</f>
        <v>5</v>
      </c>
    </row>
    <row r="206" spans="1:14" x14ac:dyDescent="0.25">
      <c r="A206" s="19" t="s">
        <v>17</v>
      </c>
      <c r="B206" s="19"/>
      <c r="C206" s="67"/>
      <c r="D206" s="19"/>
      <c r="E206" s="21">
        <v>42718</v>
      </c>
      <c r="F206" s="68"/>
      <c r="G206" s="23">
        <v>693.66158871319203</v>
      </c>
      <c r="H206" s="24">
        <v>42735</v>
      </c>
      <c r="I206" s="43"/>
      <c r="J206" s="26">
        <f>Tableau4[[#This Row],[HT estimé]]</f>
        <v>693.66158871319203</v>
      </c>
      <c r="K206" s="69">
        <f>Tableau4[[#This Row],[TTC]]-Tableau4[[#This Row],[HT facturé]]</f>
        <v>138.73231774263843</v>
      </c>
      <c r="L206" s="69">
        <f>Tableau4[[#This Row],[HT facturé]]*1.2</f>
        <v>832.39390645583046</v>
      </c>
      <c r="M206" s="36">
        <f>IF(Tableau4[[#This Row],[Date Facture faite]]="","",YEAR(Tableau4[[#This Row],[Date Facture faite]])+(--MONTH(Tableau4[[#This Row],[Date Facture faite]])&gt;=mois_départ))</f>
        <v>2017</v>
      </c>
      <c r="N206" s="36">
        <f>INDEX(NumMois2,MONTH(Tableau4[[#This Row],[Date Facture faite]]))</f>
        <v>5</v>
      </c>
    </row>
    <row r="207" spans="1:14" x14ac:dyDescent="0.25">
      <c r="A207" s="19" t="s">
        <v>18</v>
      </c>
      <c r="B207" s="19"/>
      <c r="C207" s="67"/>
      <c r="D207" s="19"/>
      <c r="E207" s="21">
        <v>42718</v>
      </c>
      <c r="F207" s="68"/>
      <c r="G207" s="23">
        <v>892.79484941524333</v>
      </c>
      <c r="H207" s="24">
        <v>42735</v>
      </c>
      <c r="I207" s="43"/>
      <c r="J207" s="26">
        <f>Tableau4[[#This Row],[HT estimé]]</f>
        <v>892.79484941524333</v>
      </c>
      <c r="K207" s="69">
        <f>Tableau4[[#This Row],[TTC]]-Tableau4[[#This Row],[HT facturé]]</f>
        <v>-542.79484941524333</v>
      </c>
      <c r="L207" s="69">
        <v>350</v>
      </c>
      <c r="M207" s="36">
        <f>IF(Tableau4[[#This Row],[Date Facture faite]]="","",YEAR(Tableau4[[#This Row],[Date Facture faite]])+(--MONTH(Tableau4[[#This Row],[Date Facture faite]])&gt;=mois_départ))</f>
        <v>2017</v>
      </c>
      <c r="N207" s="36">
        <f>INDEX(NumMois2,MONTH(Tableau4[[#This Row],[Date Facture faite]]))</f>
        <v>5</v>
      </c>
    </row>
    <row r="208" spans="1:14" x14ac:dyDescent="0.25">
      <c r="A208" s="19" t="s">
        <v>19</v>
      </c>
      <c r="B208" s="19"/>
      <c r="C208" s="67"/>
      <c r="D208" s="19"/>
      <c r="E208" s="21">
        <v>42723</v>
      </c>
      <c r="F208" s="68"/>
      <c r="G208" s="23">
        <v>636.7353561004943</v>
      </c>
      <c r="H208" s="24">
        <v>42735</v>
      </c>
      <c r="I208" s="43"/>
      <c r="J208" s="26">
        <f>Tableau4[[#This Row],[HT estimé]]</f>
        <v>636.7353561004943</v>
      </c>
      <c r="K208" s="69">
        <f>Tableau4[[#This Row],[TTC]]-Tableau4[[#This Row],[HT facturé]]</f>
        <v>127.34707122009888</v>
      </c>
      <c r="L208" s="69">
        <f>Tableau4[[#This Row],[HT facturé]]*1.2</f>
        <v>764.08242732059318</v>
      </c>
      <c r="M208" s="36">
        <f>IF(Tableau4[[#This Row],[Date Facture faite]]="","",YEAR(Tableau4[[#This Row],[Date Facture faite]])+(--MONTH(Tableau4[[#This Row],[Date Facture faite]])&gt;=mois_départ))</f>
        <v>2017</v>
      </c>
      <c r="N208" s="36">
        <f>INDEX(NumMois2,MONTH(Tableau4[[#This Row],[Date Facture faite]]))</f>
        <v>5</v>
      </c>
    </row>
    <row r="209" spans="1:14" x14ac:dyDescent="0.25">
      <c r="A209" s="19" t="s">
        <v>17</v>
      </c>
      <c r="B209" s="19"/>
      <c r="C209" s="67"/>
      <c r="D209" s="19"/>
      <c r="E209" s="21">
        <v>42723</v>
      </c>
      <c r="F209" s="68"/>
      <c r="G209" s="23">
        <v>157.63752811656505</v>
      </c>
      <c r="H209" s="24">
        <v>42762</v>
      </c>
      <c r="I209" s="66"/>
      <c r="J209" s="26">
        <f>Tableau4[[#This Row],[HT estimé]]</f>
        <v>157.63752811656505</v>
      </c>
      <c r="K209" s="69">
        <f>Tableau4[[#This Row],[TTC]]-Tableau4[[#This Row],[HT facturé]]</f>
        <v>31.527505623313004</v>
      </c>
      <c r="L209" s="69">
        <f>Tableau4[[#This Row],[HT facturé]]*1.2</f>
        <v>189.16503373987806</v>
      </c>
      <c r="M209" s="36">
        <f>IF(Tableau4[[#This Row],[Date Facture faite]]="","",YEAR(Tableau4[[#This Row],[Date Facture faite]])+(--MONTH(Tableau4[[#This Row],[Date Facture faite]])&gt;=mois_départ))</f>
        <v>2017</v>
      </c>
      <c r="N209" s="36">
        <f>INDEX(NumMois2,MONTH(Tableau4[[#This Row],[Date Facture faite]]))</f>
        <v>6</v>
      </c>
    </row>
    <row r="210" spans="1:14" x14ac:dyDescent="0.25">
      <c r="A210" s="19" t="s">
        <v>18</v>
      </c>
      <c r="B210" s="19"/>
      <c r="C210" s="67"/>
      <c r="D210" s="19"/>
      <c r="E210" s="21">
        <v>42724</v>
      </c>
      <c r="F210" s="68"/>
      <c r="G210" s="23">
        <v>870.65709903083587</v>
      </c>
      <c r="H210" s="24">
        <v>42735</v>
      </c>
      <c r="I210" s="43"/>
      <c r="J210" s="26">
        <f>Tableau4[[#This Row],[HT estimé]]</f>
        <v>870.65709903083587</v>
      </c>
      <c r="K210" s="69">
        <f>Tableau4[[#This Row],[TTC]]-Tableau4[[#This Row],[HT facturé]]</f>
        <v>174.13141980616717</v>
      </c>
      <c r="L210" s="69">
        <f>Tableau4[[#This Row],[HT facturé]]*1.2</f>
        <v>1044.788518837003</v>
      </c>
      <c r="M210" s="36">
        <f>IF(Tableau4[[#This Row],[Date Facture faite]]="","",YEAR(Tableau4[[#This Row],[Date Facture faite]])+(--MONTH(Tableau4[[#This Row],[Date Facture faite]])&gt;=mois_départ))</f>
        <v>2017</v>
      </c>
      <c r="N210" s="36">
        <f>INDEX(NumMois2,MONTH(Tableau4[[#This Row],[Date Facture faite]]))</f>
        <v>5</v>
      </c>
    </row>
    <row r="211" spans="1:14" x14ac:dyDescent="0.25">
      <c r="A211" s="19" t="s">
        <v>19</v>
      </c>
      <c r="B211" s="19"/>
      <c r="C211" s="67"/>
      <c r="D211" s="19"/>
      <c r="E211" s="21">
        <v>42724</v>
      </c>
      <c r="F211" s="68"/>
      <c r="G211" s="23">
        <v>307.32311354937627</v>
      </c>
      <c r="H211" s="24">
        <v>42735</v>
      </c>
      <c r="I211" s="43"/>
      <c r="J211" s="26">
        <f>Tableau4[[#This Row],[HT estimé]]</f>
        <v>307.32311354937627</v>
      </c>
      <c r="K211" s="69">
        <f>Tableau4[[#This Row],[TTC]]-Tableau4[[#This Row],[HT facturé]]</f>
        <v>61.464622709875243</v>
      </c>
      <c r="L211" s="69">
        <f>Tableau4[[#This Row],[HT facturé]]*1.2</f>
        <v>368.78773625925152</v>
      </c>
      <c r="M211" s="36">
        <f>IF(Tableau4[[#This Row],[Date Facture faite]]="","",YEAR(Tableau4[[#This Row],[Date Facture faite]])+(--MONTH(Tableau4[[#This Row],[Date Facture faite]])&gt;=mois_départ))</f>
        <v>2017</v>
      </c>
      <c r="N211" s="36">
        <f>INDEX(NumMois2,MONTH(Tableau4[[#This Row],[Date Facture faite]]))</f>
        <v>5</v>
      </c>
    </row>
    <row r="212" spans="1:14" x14ac:dyDescent="0.25">
      <c r="A212" s="19" t="s">
        <v>17</v>
      </c>
      <c r="B212" s="19"/>
      <c r="C212" s="67"/>
      <c r="D212" s="19"/>
      <c r="E212" s="21">
        <v>42726</v>
      </c>
      <c r="F212" s="68"/>
      <c r="G212" s="23">
        <v>363.51035087186744</v>
      </c>
      <c r="H212" s="24">
        <v>42735</v>
      </c>
      <c r="I212" s="43"/>
      <c r="J212" s="26">
        <f>Tableau4[[#This Row],[HT estimé]]</f>
        <v>363.51035087186744</v>
      </c>
      <c r="K212" s="69">
        <f>Tableau4[[#This Row],[TTC]]-Tableau4[[#This Row],[HT facturé]]</f>
        <v>72.702070174373489</v>
      </c>
      <c r="L212" s="69">
        <f>Tableau4[[#This Row],[HT facturé]]*1.2</f>
        <v>436.21242104624093</v>
      </c>
      <c r="M212" s="36">
        <f>IF(Tableau4[[#This Row],[Date Facture faite]]="","",YEAR(Tableau4[[#This Row],[Date Facture faite]])+(--MONTH(Tableau4[[#This Row],[Date Facture faite]])&gt;=mois_départ))</f>
        <v>2017</v>
      </c>
      <c r="N212" s="36">
        <f>INDEX(NumMois2,MONTH(Tableau4[[#This Row],[Date Facture faite]]))</f>
        <v>5</v>
      </c>
    </row>
    <row r="213" spans="1:14" x14ac:dyDescent="0.25">
      <c r="A213" s="19" t="s">
        <v>17</v>
      </c>
      <c r="B213" s="19"/>
      <c r="C213" s="67"/>
      <c r="D213" s="19"/>
      <c r="E213" s="21">
        <v>42736</v>
      </c>
      <c r="F213" s="68"/>
      <c r="G213" s="23">
        <v>1.9901806569549985</v>
      </c>
      <c r="H213" s="24">
        <v>42762</v>
      </c>
      <c r="I213" s="66"/>
      <c r="J213" s="26">
        <f>Tableau4[[#This Row],[HT estimé]]</f>
        <v>1.9901806569549985</v>
      </c>
      <c r="K213" s="69">
        <f>Tableau4[[#This Row],[TTC]]-Tableau4[[#This Row],[HT facturé]]</f>
        <v>0.39803613139099969</v>
      </c>
      <c r="L213" s="69">
        <f>Tableau4[[#This Row],[HT facturé]]*1.2</f>
        <v>2.3882167883459982</v>
      </c>
      <c r="M213" s="36">
        <f>IF(Tableau4[[#This Row],[Date Facture faite]]="","",YEAR(Tableau4[[#This Row],[Date Facture faite]])+(--MONTH(Tableau4[[#This Row],[Date Facture faite]])&gt;=mois_départ))</f>
        <v>2017</v>
      </c>
      <c r="N213" s="36">
        <f>INDEX(NumMois2,MONTH(Tableau4[[#This Row],[Date Facture faite]]))</f>
        <v>6</v>
      </c>
    </row>
    <row r="214" spans="1:14" x14ac:dyDescent="0.25">
      <c r="A214" s="19" t="s">
        <v>17</v>
      </c>
      <c r="B214" s="36"/>
      <c r="C214" s="67"/>
      <c r="D214" s="19"/>
      <c r="E214" s="21">
        <v>42737</v>
      </c>
      <c r="F214" s="68"/>
      <c r="G214" s="23">
        <v>345.80748930696382</v>
      </c>
      <c r="H214" s="24">
        <v>42766</v>
      </c>
      <c r="I214" s="66"/>
      <c r="J214" s="26">
        <f>Tableau4[[#This Row],[HT estimé]]</f>
        <v>345.80748930696382</v>
      </c>
      <c r="K214" s="69">
        <f>Tableau4[[#This Row],[TTC]]-Tableau4[[#This Row],[HT facturé]]</f>
        <v>69.161497861392775</v>
      </c>
      <c r="L214" s="69">
        <f>Tableau4[[#This Row],[HT facturé]]*1.2</f>
        <v>414.96898716835659</v>
      </c>
      <c r="M214" s="36">
        <f>IF(Tableau4[[#This Row],[Date Facture faite]]="","",YEAR(Tableau4[[#This Row],[Date Facture faite]])+(--MONTH(Tableau4[[#This Row],[Date Facture faite]])&gt;=mois_départ))</f>
        <v>2017</v>
      </c>
      <c r="N214" s="36">
        <f>INDEX(NumMois2,MONTH(Tableau4[[#This Row],[Date Facture faite]]))</f>
        <v>6</v>
      </c>
    </row>
    <row r="215" spans="1:14" x14ac:dyDescent="0.25">
      <c r="A215" s="19" t="s">
        <v>17</v>
      </c>
      <c r="B215" s="19"/>
      <c r="C215" s="67"/>
      <c r="D215" s="19"/>
      <c r="E215" s="21">
        <v>42737</v>
      </c>
      <c r="F215" s="68"/>
      <c r="G215" s="23">
        <v>651.0129764024781</v>
      </c>
      <c r="H215" s="24">
        <v>42766</v>
      </c>
      <c r="I215" s="66"/>
      <c r="J215" s="26">
        <f>Tableau4[[#This Row],[HT estimé]]</f>
        <v>651.0129764024781</v>
      </c>
      <c r="K215" s="69">
        <f>Tableau4[[#This Row],[TTC]]-Tableau4[[#This Row],[HT facturé]]</f>
        <v>130.20259528049564</v>
      </c>
      <c r="L215" s="69">
        <f>Tableau4[[#This Row],[HT facturé]]*1.2</f>
        <v>781.21557168297375</v>
      </c>
      <c r="M215" s="36">
        <f>IF(Tableau4[[#This Row],[Date Facture faite]]="","",YEAR(Tableau4[[#This Row],[Date Facture faite]])+(--MONTH(Tableau4[[#This Row],[Date Facture faite]])&gt;=mois_départ))</f>
        <v>2017</v>
      </c>
      <c r="N215" s="36">
        <f>INDEX(NumMois2,MONTH(Tableau4[[#This Row],[Date Facture faite]]))</f>
        <v>6</v>
      </c>
    </row>
    <row r="216" spans="1:14" x14ac:dyDescent="0.25">
      <c r="A216" s="19" t="s">
        <v>17</v>
      </c>
      <c r="B216" s="19"/>
      <c r="C216" s="67"/>
      <c r="D216" s="19"/>
      <c r="E216" s="21">
        <v>42737</v>
      </c>
      <c r="F216" s="68"/>
      <c r="G216" s="23">
        <v>840.08781534187119</v>
      </c>
      <c r="H216" s="24">
        <v>42766</v>
      </c>
      <c r="I216" s="66"/>
      <c r="J216" s="26">
        <f>Tableau4[[#This Row],[HT estimé]]</f>
        <v>840.08781534187119</v>
      </c>
      <c r="K216" s="69">
        <f>Tableau4[[#This Row],[TTC]]-Tableau4[[#This Row],[HT facturé]]</f>
        <v>168.01756306837422</v>
      </c>
      <c r="L216" s="69">
        <f>Tableau4[[#This Row],[HT facturé]]*1.2</f>
        <v>1008.1053784102454</v>
      </c>
      <c r="M216" s="36">
        <f>IF(Tableau4[[#This Row],[Date Facture faite]]="","",YEAR(Tableau4[[#This Row],[Date Facture faite]])+(--MONTH(Tableau4[[#This Row],[Date Facture faite]])&gt;=mois_départ))</f>
        <v>2017</v>
      </c>
      <c r="N216" s="36">
        <f>INDEX(NumMois2,MONTH(Tableau4[[#This Row],[Date Facture faite]]))</f>
        <v>6</v>
      </c>
    </row>
    <row r="217" spans="1:14" s="16" customFormat="1" x14ac:dyDescent="0.25">
      <c r="A217" s="19" t="s">
        <v>17</v>
      </c>
      <c r="B217" s="19"/>
      <c r="C217" s="67"/>
      <c r="D217" s="19"/>
      <c r="E217" s="21">
        <v>42741</v>
      </c>
      <c r="F217" s="68"/>
      <c r="G217" s="23">
        <v>422.200128728778</v>
      </c>
      <c r="H217" s="24">
        <v>42766</v>
      </c>
      <c r="I217" s="66"/>
      <c r="J217" s="26">
        <f>Tableau4[[#This Row],[HT estimé]]</f>
        <v>422.200128728778</v>
      </c>
      <c r="K217" s="69">
        <f>Tableau4[[#This Row],[TTC]]-Tableau4[[#This Row],[HT facturé]]</f>
        <v>84.440025745755577</v>
      </c>
      <c r="L217" s="69">
        <f>Tableau4[[#This Row],[HT facturé]]*1.2</f>
        <v>506.64015447453357</v>
      </c>
      <c r="M217" s="36">
        <f>IF(Tableau4[[#This Row],[Date Facture faite]]="","",YEAR(Tableau4[[#This Row],[Date Facture faite]])+(--MONTH(Tableau4[[#This Row],[Date Facture faite]])&gt;=mois_départ))</f>
        <v>2017</v>
      </c>
      <c r="N217" s="36">
        <f>INDEX(NumMois2,MONTH(Tableau4[[#This Row],[Date Facture faite]]))</f>
        <v>6</v>
      </c>
    </row>
    <row r="218" spans="1:14" x14ac:dyDescent="0.25">
      <c r="A218" s="19" t="s">
        <v>17</v>
      </c>
      <c r="B218" s="19"/>
      <c r="C218" s="67"/>
      <c r="D218" s="19"/>
      <c r="E218" s="21">
        <v>42744</v>
      </c>
      <c r="F218" s="68"/>
      <c r="G218" s="23">
        <v>115.34977112881994</v>
      </c>
      <c r="H218" s="24">
        <v>42766</v>
      </c>
      <c r="I218" s="66"/>
      <c r="J218" s="26">
        <f>Tableau4[[#This Row],[HT estimé]]</f>
        <v>115.34977112881994</v>
      </c>
      <c r="K218" s="69">
        <f>Tableau4[[#This Row],[TTC]]-Tableau4[[#This Row],[HT facturé]]</f>
        <v>23.069954225763993</v>
      </c>
      <c r="L218" s="69">
        <f>Tableau4[[#This Row],[HT facturé]]*1.2</f>
        <v>138.41972535458393</v>
      </c>
      <c r="M218" s="36">
        <f>IF(Tableau4[[#This Row],[Date Facture faite]]="","",YEAR(Tableau4[[#This Row],[Date Facture faite]])+(--MONTH(Tableau4[[#This Row],[Date Facture faite]])&gt;=mois_départ))</f>
        <v>2017</v>
      </c>
      <c r="N218" s="36">
        <f>INDEX(NumMois2,MONTH(Tableau4[[#This Row],[Date Facture faite]]))</f>
        <v>6</v>
      </c>
    </row>
    <row r="219" spans="1:14" x14ac:dyDescent="0.25">
      <c r="A219" s="19" t="s">
        <v>17</v>
      </c>
      <c r="B219" s="19"/>
      <c r="C219" s="67"/>
      <c r="D219" s="19"/>
      <c r="E219" s="21">
        <v>42744</v>
      </c>
      <c r="F219" s="68"/>
      <c r="G219" s="23">
        <v>542.83590282423086</v>
      </c>
      <c r="H219" s="24">
        <v>42766</v>
      </c>
      <c r="I219" s="66"/>
      <c r="J219" s="26">
        <f>Tableau4[[#This Row],[HT estimé]]</f>
        <v>542.83590282423086</v>
      </c>
      <c r="K219" s="69">
        <f>Tableau4[[#This Row],[TTC]]-Tableau4[[#This Row],[HT facturé]]</f>
        <v>108.56718056484613</v>
      </c>
      <c r="L219" s="69">
        <f>Tableau4[[#This Row],[HT facturé]]*1.2</f>
        <v>651.40308338907698</v>
      </c>
      <c r="M219" s="36">
        <f>IF(Tableau4[[#This Row],[Date Facture faite]]="","",YEAR(Tableau4[[#This Row],[Date Facture faite]])+(--MONTH(Tableau4[[#This Row],[Date Facture faite]])&gt;=mois_départ))</f>
        <v>2017</v>
      </c>
      <c r="N219" s="36">
        <f>INDEX(NumMois2,MONTH(Tableau4[[#This Row],[Date Facture faite]]))</f>
        <v>6</v>
      </c>
    </row>
    <row r="220" spans="1:14" x14ac:dyDescent="0.25">
      <c r="A220" s="19" t="s">
        <v>17</v>
      </c>
      <c r="B220" s="19"/>
      <c r="C220" s="67"/>
      <c r="D220" s="19"/>
      <c r="E220" s="21">
        <v>42745</v>
      </c>
      <c r="F220" s="68"/>
      <c r="G220" s="23">
        <v>967.57824584731304</v>
      </c>
      <c r="H220" s="24">
        <v>42766</v>
      </c>
      <c r="I220" s="66"/>
      <c r="J220" s="26">
        <f>Tableau4[[#This Row],[HT estimé]]</f>
        <v>967.57824584731304</v>
      </c>
      <c r="K220" s="69">
        <f>Tableau4[[#This Row],[TTC]]-Tableau4[[#This Row],[HT facturé]]</f>
        <v>193.51564916946256</v>
      </c>
      <c r="L220" s="69">
        <f>Tableau4[[#This Row],[HT facturé]]*1.2</f>
        <v>1161.0938950167756</v>
      </c>
      <c r="M220" s="36">
        <f>IF(Tableau4[[#This Row],[Date Facture faite]]="","",YEAR(Tableau4[[#This Row],[Date Facture faite]])+(--MONTH(Tableau4[[#This Row],[Date Facture faite]])&gt;=mois_départ))</f>
        <v>2017</v>
      </c>
      <c r="N220" s="36">
        <f>INDEX(NumMois2,MONTH(Tableau4[[#This Row],[Date Facture faite]]))</f>
        <v>6</v>
      </c>
    </row>
    <row r="221" spans="1:14" x14ac:dyDescent="0.25">
      <c r="A221" s="19" t="s">
        <v>17</v>
      </c>
      <c r="B221" s="19"/>
      <c r="C221" s="67"/>
      <c r="D221" s="19"/>
      <c r="E221" s="21">
        <v>42745</v>
      </c>
      <c r="F221" s="68"/>
      <c r="G221" s="23">
        <v>563.86611509898057</v>
      </c>
      <c r="H221" s="24">
        <v>42766</v>
      </c>
      <c r="I221" s="66"/>
      <c r="J221" s="26">
        <f>Tableau4[[#This Row],[HT estimé]]</f>
        <v>563.86611509898057</v>
      </c>
      <c r="K221" s="69">
        <f>Tableau4[[#This Row],[TTC]]-Tableau4[[#This Row],[HT facturé]]</f>
        <v>112.77322301979609</v>
      </c>
      <c r="L221" s="69">
        <f>Tableau4[[#This Row],[HT facturé]]*1.2</f>
        <v>676.63933811877666</v>
      </c>
      <c r="M221" s="36">
        <f>IF(Tableau4[[#This Row],[Date Facture faite]]="","",YEAR(Tableau4[[#This Row],[Date Facture faite]])+(--MONTH(Tableau4[[#This Row],[Date Facture faite]])&gt;=mois_départ))</f>
        <v>2017</v>
      </c>
      <c r="N221" s="36">
        <f>INDEX(NumMois2,MONTH(Tableau4[[#This Row],[Date Facture faite]]))</f>
        <v>6</v>
      </c>
    </row>
    <row r="222" spans="1:14" x14ac:dyDescent="0.25">
      <c r="A222" s="19" t="s">
        <v>17</v>
      </c>
      <c r="B222" s="19"/>
      <c r="C222" s="67"/>
      <c r="D222" s="19"/>
      <c r="E222" s="21">
        <v>42746</v>
      </c>
      <c r="F222" s="68"/>
      <c r="G222" s="23">
        <v>357.77571115187988</v>
      </c>
      <c r="H222" s="24">
        <v>42766</v>
      </c>
      <c r="I222" s="66"/>
      <c r="J222" s="26">
        <f>Tableau4[[#This Row],[HT estimé]]</f>
        <v>357.77571115187988</v>
      </c>
      <c r="K222" s="69">
        <f>Tableau4[[#This Row],[TTC]]-Tableau4[[#This Row],[HT facturé]]</f>
        <v>71.555142230375964</v>
      </c>
      <c r="L222" s="69">
        <f>Tableau4[[#This Row],[HT facturé]]*1.2</f>
        <v>429.33085338225584</v>
      </c>
      <c r="M222" s="36">
        <f>IF(Tableau4[[#This Row],[Date Facture faite]]="","",YEAR(Tableau4[[#This Row],[Date Facture faite]])+(--MONTH(Tableau4[[#This Row],[Date Facture faite]])&gt;=mois_départ))</f>
        <v>2017</v>
      </c>
      <c r="N222" s="36">
        <f>INDEX(NumMois2,MONTH(Tableau4[[#This Row],[Date Facture faite]]))</f>
        <v>6</v>
      </c>
    </row>
    <row r="223" spans="1:14" x14ac:dyDescent="0.25">
      <c r="A223" s="19" t="s">
        <v>17</v>
      </c>
      <c r="B223" s="19"/>
      <c r="C223" s="67"/>
      <c r="D223" s="19"/>
      <c r="E223" s="21">
        <v>42746</v>
      </c>
      <c r="F223" s="68"/>
      <c r="G223" s="23">
        <v>859.64153022582423</v>
      </c>
      <c r="H223" s="24">
        <v>42766</v>
      </c>
      <c r="I223" s="66"/>
      <c r="J223" s="26">
        <f>Tableau4[[#This Row],[HT estimé]]</f>
        <v>859.64153022582423</v>
      </c>
      <c r="K223" s="69">
        <f>Tableau4[[#This Row],[TTC]]-Tableau4[[#This Row],[HT facturé]]</f>
        <v>171.92830604516485</v>
      </c>
      <c r="L223" s="69">
        <f>Tableau4[[#This Row],[HT facturé]]*1.2</f>
        <v>1031.5698362709891</v>
      </c>
      <c r="M223" s="36">
        <f>IF(Tableau4[[#This Row],[Date Facture faite]]="","",YEAR(Tableau4[[#This Row],[Date Facture faite]])+(--MONTH(Tableau4[[#This Row],[Date Facture faite]])&gt;=mois_départ))</f>
        <v>2017</v>
      </c>
      <c r="N223" s="36">
        <f>INDEX(NumMois2,MONTH(Tableau4[[#This Row],[Date Facture faite]]))</f>
        <v>6</v>
      </c>
    </row>
    <row r="224" spans="1:14" x14ac:dyDescent="0.25">
      <c r="A224" s="19" t="s">
        <v>17</v>
      </c>
      <c r="B224" s="19"/>
      <c r="C224" s="67"/>
      <c r="D224" s="19"/>
      <c r="E224" s="21">
        <v>42747</v>
      </c>
      <c r="F224" s="68"/>
      <c r="G224" s="23">
        <v>131.81231458175225</v>
      </c>
      <c r="H224" s="24">
        <v>42762</v>
      </c>
      <c r="I224" s="66"/>
      <c r="J224" s="26">
        <f>Tableau4[[#This Row],[HT estimé]]</f>
        <v>131.81231458175225</v>
      </c>
      <c r="K224" s="69">
        <f>Tableau4[[#This Row],[TTC]]-Tableau4[[#This Row],[HT facturé]]</f>
        <v>26.362462916350438</v>
      </c>
      <c r="L224" s="69">
        <f>Tableau4[[#This Row],[HT facturé]]*1.2</f>
        <v>158.17477749810269</v>
      </c>
      <c r="M224" s="36">
        <f>IF(Tableau4[[#This Row],[Date Facture faite]]="","",YEAR(Tableau4[[#This Row],[Date Facture faite]])+(--MONTH(Tableau4[[#This Row],[Date Facture faite]])&gt;=mois_départ))</f>
        <v>2017</v>
      </c>
      <c r="N224" s="36">
        <f>INDEX(NumMois2,MONTH(Tableau4[[#This Row],[Date Facture faite]]))</f>
        <v>6</v>
      </c>
    </row>
    <row r="225" spans="1:14" x14ac:dyDescent="0.25">
      <c r="A225" s="19" t="s">
        <v>17</v>
      </c>
      <c r="B225" s="19"/>
      <c r="C225" s="67"/>
      <c r="D225" s="19"/>
      <c r="E225" s="21">
        <v>42750</v>
      </c>
      <c r="F225" s="68"/>
      <c r="G225" s="23">
        <v>219.30591673782806</v>
      </c>
      <c r="H225" s="24">
        <v>42766</v>
      </c>
      <c r="I225" s="66"/>
      <c r="J225" s="26">
        <f>Tableau4[[#This Row],[HT estimé]]</f>
        <v>219.30591673782806</v>
      </c>
      <c r="K225" s="69">
        <f>Tableau4[[#This Row],[TTC]]-Tableau4[[#This Row],[HT facturé]]</f>
        <v>43.8611833475656</v>
      </c>
      <c r="L225" s="69">
        <f>Tableau4[[#This Row],[HT facturé]]*1.2</f>
        <v>263.16710008539366</v>
      </c>
      <c r="M225" s="36">
        <f>IF(Tableau4[[#This Row],[Date Facture faite]]="","",YEAR(Tableau4[[#This Row],[Date Facture faite]])+(--MONTH(Tableau4[[#This Row],[Date Facture faite]])&gt;=mois_départ))</f>
        <v>2017</v>
      </c>
      <c r="N225" s="36">
        <f>INDEX(NumMois2,MONTH(Tableau4[[#This Row],[Date Facture faite]]))</f>
        <v>6</v>
      </c>
    </row>
    <row r="226" spans="1:14" x14ac:dyDescent="0.25">
      <c r="A226" s="19" t="s">
        <v>17</v>
      </c>
      <c r="B226" s="19"/>
      <c r="C226" s="67"/>
      <c r="D226" s="19"/>
      <c r="E226" s="21">
        <v>42755</v>
      </c>
      <c r="F226" s="68"/>
      <c r="G226" s="23">
        <v>748.09064566258212</v>
      </c>
      <c r="H226" s="24">
        <v>42766</v>
      </c>
      <c r="I226" s="66"/>
      <c r="J226" s="26">
        <f>Tableau4[[#This Row],[HT estimé]]</f>
        <v>748.09064566258212</v>
      </c>
      <c r="K226" s="69">
        <f>Tableau4[[#This Row],[TTC]]-Tableau4[[#This Row],[HT facturé]]</f>
        <v>149.6181291325164</v>
      </c>
      <c r="L226" s="69">
        <f>Tableau4[[#This Row],[HT facturé]]*1.2</f>
        <v>897.70877479509852</v>
      </c>
      <c r="M226" s="36">
        <f>IF(Tableau4[[#This Row],[Date Facture faite]]="","",YEAR(Tableau4[[#This Row],[Date Facture faite]])+(--MONTH(Tableau4[[#This Row],[Date Facture faite]])&gt;=mois_départ))</f>
        <v>2017</v>
      </c>
      <c r="N226" s="36">
        <f>INDEX(NumMois2,MONTH(Tableau4[[#This Row],[Date Facture faite]]))</f>
        <v>6</v>
      </c>
    </row>
    <row r="227" spans="1:14" x14ac:dyDescent="0.25">
      <c r="A227" s="19" t="s">
        <v>17</v>
      </c>
      <c r="B227" s="19"/>
      <c r="C227" s="67"/>
      <c r="D227" s="19"/>
      <c r="E227" s="21">
        <v>42755</v>
      </c>
      <c r="F227" s="68"/>
      <c r="G227" s="23">
        <v>712.81993859003126</v>
      </c>
      <c r="H227" s="24">
        <v>42755</v>
      </c>
      <c r="I227" s="66"/>
      <c r="J227" s="26">
        <f>Tableau4[[#This Row],[HT estimé]]</f>
        <v>712.81993859003126</v>
      </c>
      <c r="K227" s="69">
        <f>Tableau4[[#This Row],[TTC]]-Tableau4[[#This Row],[HT facturé]]</f>
        <v>142.56398771800627</v>
      </c>
      <c r="L227" s="69">
        <f>Tableau4[[#This Row],[HT facturé]]*1.2</f>
        <v>855.38392630803753</v>
      </c>
      <c r="M227" s="36">
        <f>IF(Tableau4[[#This Row],[Date Facture faite]]="","",YEAR(Tableau4[[#This Row],[Date Facture faite]])+(--MONTH(Tableau4[[#This Row],[Date Facture faite]])&gt;=mois_départ))</f>
        <v>2017</v>
      </c>
      <c r="N227" s="36">
        <f>INDEX(NumMois2,MONTH(Tableau4[[#This Row],[Date Facture faite]]))</f>
        <v>6</v>
      </c>
    </row>
    <row r="228" spans="1:14" x14ac:dyDescent="0.25">
      <c r="A228" s="19" t="s">
        <v>17</v>
      </c>
      <c r="B228" s="19"/>
      <c r="C228" s="67"/>
      <c r="D228" s="19"/>
      <c r="E228" s="21">
        <v>42758</v>
      </c>
      <c r="F228" s="68"/>
      <c r="G228" s="23">
        <v>512.36606160936822</v>
      </c>
      <c r="H228" s="24">
        <v>42758</v>
      </c>
      <c r="I228" s="66"/>
      <c r="J228" s="26">
        <f>Tableau4[[#This Row],[HT estimé]]</f>
        <v>512.36606160936822</v>
      </c>
      <c r="K228" s="69">
        <f>Tableau4[[#This Row],[TTC]]-Tableau4[[#This Row],[HT facturé]]</f>
        <v>102.47321232187358</v>
      </c>
      <c r="L228" s="69">
        <f>Tableau4[[#This Row],[HT facturé]]*1.2</f>
        <v>614.83927393124179</v>
      </c>
      <c r="M228" s="36">
        <f>IF(Tableau4[[#This Row],[Date Facture faite]]="","",YEAR(Tableau4[[#This Row],[Date Facture faite]])+(--MONTH(Tableau4[[#This Row],[Date Facture faite]])&gt;=mois_départ))</f>
        <v>2017</v>
      </c>
      <c r="N228" s="36">
        <f>INDEX(NumMois2,MONTH(Tableau4[[#This Row],[Date Facture faite]]))</f>
        <v>6</v>
      </c>
    </row>
    <row r="229" spans="1:14" x14ac:dyDescent="0.25">
      <c r="A229" s="19" t="s">
        <v>17</v>
      </c>
      <c r="B229" s="19"/>
      <c r="C229" s="67"/>
      <c r="D229" s="19"/>
      <c r="E229" s="21">
        <v>42760</v>
      </c>
      <c r="F229" s="68"/>
      <c r="G229" s="23">
        <v>587.37855368950386</v>
      </c>
      <c r="H229" s="24">
        <v>42766</v>
      </c>
      <c r="I229" s="66"/>
      <c r="J229" s="26">
        <f>Tableau4[[#This Row],[HT estimé]]</f>
        <v>587.37855368950386</v>
      </c>
      <c r="K229" s="69">
        <f>Tableau4[[#This Row],[TTC]]-Tableau4[[#This Row],[HT facturé]]</f>
        <v>117.47571073790073</v>
      </c>
      <c r="L229" s="69">
        <f>Tableau4[[#This Row],[HT facturé]]*1.2</f>
        <v>704.85426442740459</v>
      </c>
      <c r="M229" s="36">
        <f>IF(Tableau4[[#This Row],[Date Facture faite]]="","",YEAR(Tableau4[[#This Row],[Date Facture faite]])+(--MONTH(Tableau4[[#This Row],[Date Facture faite]])&gt;=mois_départ))</f>
        <v>2017</v>
      </c>
      <c r="N229" s="36">
        <f>INDEX(NumMois2,MONTH(Tableau4[[#This Row],[Date Facture faite]]))</f>
        <v>6</v>
      </c>
    </row>
    <row r="230" spans="1:14" x14ac:dyDescent="0.25">
      <c r="A230" s="19" t="s">
        <v>17</v>
      </c>
      <c r="B230" s="19"/>
      <c r="C230" s="67"/>
      <c r="D230" s="19"/>
      <c r="E230" s="21">
        <v>42761</v>
      </c>
      <c r="F230" s="68"/>
      <c r="G230" s="23">
        <v>821.65386110335055</v>
      </c>
      <c r="H230" s="24">
        <v>42766</v>
      </c>
      <c r="I230" s="66"/>
      <c r="J230" s="26">
        <f>Tableau4[[#This Row],[HT estimé]]</f>
        <v>821.65386110335055</v>
      </c>
      <c r="K230" s="69">
        <f>Tableau4[[#This Row],[TTC]]-Tableau4[[#This Row],[HT facturé]]</f>
        <v>164.33077222067004</v>
      </c>
      <c r="L230" s="69">
        <f>Tableau4[[#This Row],[HT facturé]]*1.2</f>
        <v>985.98463332402059</v>
      </c>
      <c r="M230" s="36">
        <f>IF(Tableau4[[#This Row],[Date Facture faite]]="","",YEAR(Tableau4[[#This Row],[Date Facture faite]])+(--MONTH(Tableau4[[#This Row],[Date Facture faite]])&gt;=mois_départ))</f>
        <v>2017</v>
      </c>
      <c r="N230" s="36">
        <f>INDEX(NumMois2,MONTH(Tableau4[[#This Row],[Date Facture faite]]))</f>
        <v>6</v>
      </c>
    </row>
    <row r="231" spans="1:14" x14ac:dyDescent="0.25">
      <c r="A231" s="19" t="s">
        <v>17</v>
      </c>
      <c r="B231" s="19"/>
      <c r="C231" s="67"/>
      <c r="D231" s="19"/>
      <c r="E231" s="21">
        <v>42768</v>
      </c>
      <c r="F231" s="68"/>
      <c r="G231" s="23">
        <v>211.19535583135163</v>
      </c>
      <c r="H231" s="24">
        <v>42793</v>
      </c>
      <c r="I231" s="43"/>
      <c r="J231" s="26">
        <f>Tableau4[[#This Row],[HT estimé]]</f>
        <v>211.19535583135163</v>
      </c>
      <c r="K231" s="69">
        <f>Tableau4[[#This Row],[TTC]]-Tableau4[[#This Row],[HT facturé]]</f>
        <v>42.239071166270321</v>
      </c>
      <c r="L231" s="69">
        <f>Tableau4[[#This Row],[HT facturé]]*1.2</f>
        <v>253.43442699762196</v>
      </c>
      <c r="M231" s="36">
        <f>IF(Tableau4[[#This Row],[Date Facture faite]]="","",YEAR(Tableau4[[#This Row],[Date Facture faite]])+(--MONTH(Tableau4[[#This Row],[Date Facture faite]])&gt;=mois_départ))</f>
        <v>2017</v>
      </c>
      <c r="N231" s="36">
        <f>INDEX(NumMois2,MONTH(Tableau4[[#This Row],[Date Facture faite]]))</f>
        <v>7</v>
      </c>
    </row>
    <row r="232" spans="1:14" x14ac:dyDescent="0.25">
      <c r="A232" s="19" t="s">
        <v>17</v>
      </c>
      <c r="B232" s="19"/>
      <c r="C232" s="70"/>
      <c r="D232" s="19"/>
      <c r="E232" s="21">
        <v>42769</v>
      </c>
      <c r="F232" s="71"/>
      <c r="G232" s="23">
        <v>237.06577914730886</v>
      </c>
      <c r="H232" s="24">
        <v>42793</v>
      </c>
      <c r="I232" s="43"/>
      <c r="J232" s="26">
        <f>Tableau4[[#This Row],[HT estimé]]</f>
        <v>237.06577914730886</v>
      </c>
      <c r="K232" s="72">
        <f>Tableau4[[#This Row],[TTC]]-Tableau4[[#This Row],[HT facturé]]</f>
        <v>47.413155829461772</v>
      </c>
      <c r="L232" s="72">
        <f>Tableau4[[#This Row],[HT facturé]]*1.2</f>
        <v>284.47893497677063</v>
      </c>
      <c r="M232" s="36">
        <f>IF(Tableau4[[#This Row],[Date Facture faite]]="","",YEAR(Tableau4[[#This Row],[Date Facture faite]])+(--MONTH(Tableau4[[#This Row],[Date Facture faite]])&gt;=mois_départ))</f>
        <v>2017</v>
      </c>
      <c r="N232" s="36">
        <f>INDEX(NumMois2,MONTH(Tableau4[[#This Row],[Date Facture faite]]))</f>
        <v>7</v>
      </c>
    </row>
    <row r="233" spans="1:14" x14ac:dyDescent="0.25">
      <c r="A233" s="19" t="s">
        <v>17</v>
      </c>
      <c r="B233" s="19"/>
      <c r="C233" s="23"/>
      <c r="D233" s="19"/>
      <c r="E233" s="21">
        <v>42769</v>
      </c>
      <c r="F233" s="22"/>
      <c r="G233" s="23">
        <v>52.591619541479282</v>
      </c>
      <c r="H233" s="24">
        <v>42769</v>
      </c>
      <c r="I233" s="43"/>
      <c r="J233" s="26">
        <f>Tableau4[[#This Row],[HT estimé]]</f>
        <v>52.591619541479282</v>
      </c>
      <c r="K233" s="28">
        <f>Tableau4[[#This Row],[TTC]]-Tableau4[[#This Row],[HT facturé]]</f>
        <v>10.518323908295855</v>
      </c>
      <c r="L233" s="28">
        <f>Tableau4[[#This Row],[HT facturé]]*1.2</f>
        <v>63.109943449775137</v>
      </c>
      <c r="M233" s="36">
        <f>IF(Tableau4[[#This Row],[Date Facture faite]]="","",YEAR(Tableau4[[#This Row],[Date Facture faite]])+(--MONTH(Tableau4[[#This Row],[Date Facture faite]])&gt;=mois_départ))</f>
        <v>2017</v>
      </c>
      <c r="N233" s="36">
        <f>INDEX(NumMois2,MONTH(Tableau4[[#This Row],[Date Facture faite]]))</f>
        <v>7</v>
      </c>
    </row>
    <row r="234" spans="1:14" x14ac:dyDescent="0.25">
      <c r="A234" s="19" t="s">
        <v>17</v>
      </c>
      <c r="B234" s="19"/>
      <c r="C234" s="70"/>
      <c r="D234" s="19"/>
      <c r="E234" s="21">
        <v>42770</v>
      </c>
      <c r="F234" s="71"/>
      <c r="G234" s="23">
        <v>764.5001734313937</v>
      </c>
      <c r="H234" s="24">
        <v>42793</v>
      </c>
      <c r="I234" s="43"/>
      <c r="J234" s="26">
        <f>Tableau4[[#This Row],[HT estimé]]</f>
        <v>764.5001734313937</v>
      </c>
      <c r="K234" s="72">
        <f>Tableau4[[#This Row],[TTC]]-Tableau4[[#This Row],[HT facturé]]</f>
        <v>152.90003468627867</v>
      </c>
      <c r="L234" s="72">
        <f>Tableau4[[#This Row],[HT facturé]]*1.2</f>
        <v>917.40020811767238</v>
      </c>
      <c r="M234" s="36">
        <f>IF(Tableau4[[#This Row],[Date Facture faite]]="","",YEAR(Tableau4[[#This Row],[Date Facture faite]])+(--MONTH(Tableau4[[#This Row],[Date Facture faite]])&gt;=mois_départ))</f>
        <v>2017</v>
      </c>
      <c r="N234" s="36">
        <f>INDEX(NumMois2,MONTH(Tableau4[[#This Row],[Date Facture faite]]))</f>
        <v>7</v>
      </c>
    </row>
    <row r="235" spans="1:14" x14ac:dyDescent="0.25">
      <c r="A235" s="19" t="s">
        <v>17</v>
      </c>
      <c r="B235" s="19"/>
      <c r="C235" s="70"/>
      <c r="D235" s="19"/>
      <c r="E235" s="21">
        <v>42772</v>
      </c>
      <c r="F235" s="71"/>
      <c r="G235" s="23">
        <v>460.99825664964499</v>
      </c>
      <c r="H235" s="24">
        <v>42793</v>
      </c>
      <c r="I235" s="43"/>
      <c r="J235" s="26">
        <f>Tableau4[[#This Row],[HT estimé]]</f>
        <v>460.99825664964499</v>
      </c>
      <c r="K235" s="72">
        <f>Tableau4[[#This Row],[TTC]]-Tableau4[[#This Row],[HT facturé]]</f>
        <v>92.199651329928997</v>
      </c>
      <c r="L235" s="72">
        <f>Tableau4[[#This Row],[HT facturé]]*1.2</f>
        <v>553.19790797957398</v>
      </c>
      <c r="M235" s="36">
        <f>IF(Tableau4[[#This Row],[Date Facture faite]]="","",YEAR(Tableau4[[#This Row],[Date Facture faite]])+(--MONTH(Tableau4[[#This Row],[Date Facture faite]])&gt;=mois_départ))</f>
        <v>2017</v>
      </c>
      <c r="N235" s="36">
        <f>INDEX(NumMois2,MONTH(Tableau4[[#This Row],[Date Facture faite]]))</f>
        <v>7</v>
      </c>
    </row>
    <row r="236" spans="1:14" x14ac:dyDescent="0.25">
      <c r="A236" s="19" t="s">
        <v>17</v>
      </c>
      <c r="B236" s="19"/>
      <c r="C236" s="70"/>
      <c r="D236" s="19"/>
      <c r="E236" s="21">
        <v>42772</v>
      </c>
      <c r="F236" s="71"/>
      <c r="G236" s="23">
        <v>926.41280281777699</v>
      </c>
      <c r="H236" s="24">
        <v>42793</v>
      </c>
      <c r="I236" s="43"/>
      <c r="J236" s="26">
        <f>Tableau4[[#This Row],[HT estimé]]</f>
        <v>926.41280281777699</v>
      </c>
      <c r="K236" s="72">
        <f>Tableau4[[#This Row],[TTC]]-Tableau4[[#This Row],[HT facturé]]</f>
        <v>185.28256056355531</v>
      </c>
      <c r="L236" s="72">
        <f>Tableau4[[#This Row],[HT facturé]]*1.2</f>
        <v>1111.6953633813323</v>
      </c>
      <c r="M236" s="36">
        <f>IF(Tableau4[[#This Row],[Date Facture faite]]="","",YEAR(Tableau4[[#This Row],[Date Facture faite]])+(--MONTH(Tableau4[[#This Row],[Date Facture faite]])&gt;=mois_départ))</f>
        <v>2017</v>
      </c>
      <c r="N236" s="36">
        <f>INDEX(NumMois2,MONTH(Tableau4[[#This Row],[Date Facture faite]]))</f>
        <v>7</v>
      </c>
    </row>
    <row r="237" spans="1:14" x14ac:dyDescent="0.25">
      <c r="A237" s="19" t="s">
        <v>17</v>
      </c>
      <c r="B237" s="19"/>
      <c r="C237" s="70"/>
      <c r="D237" s="19"/>
      <c r="E237" s="21">
        <v>42776</v>
      </c>
      <c r="F237" s="71"/>
      <c r="G237" s="23">
        <v>990.84957462718376</v>
      </c>
      <c r="H237" s="24">
        <v>42793</v>
      </c>
      <c r="I237" s="43"/>
      <c r="J237" s="26">
        <f>Tableau4[[#This Row],[HT estimé]]</f>
        <v>990.84957462718376</v>
      </c>
      <c r="K237" s="72">
        <f>Tableau4[[#This Row],[TTC]]-Tableau4[[#This Row],[HT facturé]]</f>
        <v>198.16991492543661</v>
      </c>
      <c r="L237" s="72">
        <f>Tableau4[[#This Row],[HT facturé]]*1.2</f>
        <v>1189.0194895526204</v>
      </c>
      <c r="M237" s="36">
        <f>IF(Tableau4[[#This Row],[Date Facture faite]]="","",YEAR(Tableau4[[#This Row],[Date Facture faite]])+(--MONTH(Tableau4[[#This Row],[Date Facture faite]])&gt;=mois_départ))</f>
        <v>2017</v>
      </c>
      <c r="N237" s="36">
        <f>INDEX(NumMois2,MONTH(Tableau4[[#This Row],[Date Facture faite]]))</f>
        <v>7</v>
      </c>
    </row>
    <row r="238" spans="1:14" x14ac:dyDescent="0.25">
      <c r="A238" s="19" t="s">
        <v>17</v>
      </c>
      <c r="B238" s="19"/>
      <c r="C238" s="70"/>
      <c r="D238" s="19"/>
      <c r="E238" s="21">
        <v>42788</v>
      </c>
      <c r="F238" s="21"/>
      <c r="G238" s="23">
        <v>5.1669544567286563</v>
      </c>
      <c r="H238" s="24">
        <v>42793</v>
      </c>
      <c r="I238" s="43"/>
      <c r="J238" s="26">
        <f>Tableau4[[#This Row],[HT estimé]]</f>
        <v>5.1669544567286563</v>
      </c>
      <c r="K238" s="73">
        <f>Tableau4[[#This Row],[TTC]]-Tableau4[[#This Row],[HT facturé]]</f>
        <v>1.0333908913457313</v>
      </c>
      <c r="L238" s="73">
        <f>Tableau4[[#This Row],[HT facturé]]*1.2</f>
        <v>6.2003453480743875</v>
      </c>
      <c r="M238" s="36">
        <f>IF(Tableau4[[#This Row],[Date Facture faite]]="","",YEAR(Tableau4[[#This Row],[Date Facture faite]])+(--MONTH(Tableau4[[#This Row],[Date Facture faite]])&gt;=mois_départ))</f>
        <v>2017</v>
      </c>
      <c r="N238" s="36">
        <f>INDEX(NumMois2,MONTH(Tableau4[[#This Row],[Date Facture faite]]))</f>
        <v>7</v>
      </c>
    </row>
    <row r="239" spans="1:14" x14ac:dyDescent="0.25">
      <c r="A239" s="19" t="s">
        <v>17</v>
      </c>
      <c r="B239" s="19"/>
      <c r="C239" s="74"/>
      <c r="D239" s="19"/>
      <c r="E239" s="21">
        <v>42793</v>
      </c>
      <c r="F239" s="75"/>
      <c r="G239" s="23">
        <v>127.01251257742119</v>
      </c>
      <c r="H239" s="24">
        <v>42793</v>
      </c>
      <c r="I239" s="43"/>
      <c r="J239" s="26">
        <f>Tableau4[[#This Row],[HT estimé]]</f>
        <v>127.01251257742119</v>
      </c>
      <c r="K239" s="73">
        <f>Tableau4[[#This Row],[TTC]]-Tableau4[[#This Row],[HT facturé]]</f>
        <v>25.402502515484244</v>
      </c>
      <c r="L239" s="73">
        <f>Tableau4[[#This Row],[HT facturé]]*1.2</f>
        <v>152.41501509290543</v>
      </c>
      <c r="M239" s="36">
        <f>IF(Tableau4[[#This Row],[Date Facture faite]]="","",YEAR(Tableau4[[#This Row],[Date Facture faite]])+(--MONTH(Tableau4[[#This Row],[Date Facture faite]])&gt;=mois_départ))</f>
        <v>2017</v>
      </c>
      <c r="N239" s="36">
        <f>INDEX(NumMois2,MONTH(Tableau4[[#This Row],[Date Facture faite]]))</f>
        <v>7</v>
      </c>
    </row>
    <row r="240" spans="1:14" x14ac:dyDescent="0.25">
      <c r="A240" s="19" t="s">
        <v>17</v>
      </c>
      <c r="B240" s="19"/>
      <c r="C240" s="74"/>
      <c r="D240" s="19"/>
      <c r="E240" s="21">
        <v>42794</v>
      </c>
      <c r="F240" s="75"/>
      <c r="G240" s="23">
        <v>89.181109560032112</v>
      </c>
      <c r="H240" s="24">
        <v>42817</v>
      </c>
      <c r="I240" s="76"/>
      <c r="J240" s="26">
        <f>Tableau4[[#This Row],[HT estimé]]</f>
        <v>89.181109560032112</v>
      </c>
      <c r="K240" s="73">
        <f>Tableau4[[#This Row],[TTC]]-Tableau4[[#This Row],[HT facturé]]</f>
        <v>17.836221912006422</v>
      </c>
      <c r="L240" s="73">
        <f>Tableau4[[#This Row],[HT facturé]]*1.2</f>
        <v>107.01733147203853</v>
      </c>
      <c r="M240" s="36">
        <f>IF(Tableau4[[#This Row],[Date Facture faite]]="","",YEAR(Tableau4[[#This Row],[Date Facture faite]])+(--MONTH(Tableau4[[#This Row],[Date Facture faite]])&gt;=mois_départ))</f>
        <v>2017</v>
      </c>
      <c r="N240" s="36">
        <f>INDEX(NumMois2,MONTH(Tableau4[[#This Row],[Date Facture faite]]))</f>
        <v>8</v>
      </c>
    </row>
    <row r="241" spans="1:14" x14ac:dyDescent="0.25">
      <c r="A241" s="19" t="s">
        <v>17</v>
      </c>
      <c r="B241" s="19"/>
      <c r="C241" s="74"/>
      <c r="D241" s="19"/>
      <c r="E241" s="21">
        <v>42797</v>
      </c>
      <c r="F241" s="75"/>
      <c r="G241" s="23">
        <v>891.08737431916711</v>
      </c>
      <c r="H241" s="24">
        <v>42797</v>
      </c>
      <c r="I241" s="43"/>
      <c r="J241" s="26">
        <f>Tableau4[[#This Row],[HT estimé]]</f>
        <v>891.08737431916711</v>
      </c>
      <c r="K241" s="73">
        <f>Tableau4[[#This Row],[TTC]]-Tableau4[[#This Row],[HT facturé]]</f>
        <v>178.21747486383333</v>
      </c>
      <c r="L241" s="73">
        <f>Tableau4[[#This Row],[HT facturé]]*1.2</f>
        <v>1069.3048491830004</v>
      </c>
      <c r="M241" s="36">
        <f>IF(Tableau4[[#This Row],[Date Facture faite]]="","",YEAR(Tableau4[[#This Row],[Date Facture faite]])+(--MONTH(Tableau4[[#This Row],[Date Facture faite]])&gt;=mois_départ))</f>
        <v>2017</v>
      </c>
      <c r="N241" s="36">
        <f>INDEX(NumMois2,MONTH(Tableau4[[#This Row],[Date Facture faite]]))</f>
        <v>8</v>
      </c>
    </row>
    <row r="242" spans="1:14" x14ac:dyDescent="0.25">
      <c r="A242" s="19" t="s">
        <v>17</v>
      </c>
      <c r="B242" s="19"/>
      <c r="C242" s="74"/>
      <c r="D242" s="19"/>
      <c r="E242" s="21">
        <v>42801</v>
      </c>
      <c r="F242" s="75"/>
      <c r="G242" s="23">
        <v>173.04761754126451</v>
      </c>
      <c r="H242" s="24">
        <v>42825</v>
      </c>
      <c r="I242" s="76"/>
      <c r="J242" s="26">
        <f>Tableau4[[#This Row],[HT estimé]]</f>
        <v>173.04761754126451</v>
      </c>
      <c r="K242" s="73">
        <f>Tableau4[[#This Row],[TTC]]-Tableau4[[#This Row],[HT facturé]]</f>
        <v>34.609523508252892</v>
      </c>
      <c r="L242" s="73">
        <f>Tableau4[[#This Row],[HT facturé]]*1.2</f>
        <v>207.65714104951741</v>
      </c>
      <c r="M242" s="36">
        <f>IF(Tableau4[[#This Row],[Date Facture faite]]="","",YEAR(Tableau4[[#This Row],[Date Facture faite]])+(--MONTH(Tableau4[[#This Row],[Date Facture faite]])&gt;=mois_départ))</f>
        <v>2017</v>
      </c>
      <c r="N242" s="36">
        <f>INDEX(NumMois2,MONTH(Tableau4[[#This Row],[Date Facture faite]]))</f>
        <v>8</v>
      </c>
    </row>
    <row r="243" spans="1:14" x14ac:dyDescent="0.25">
      <c r="A243" s="19" t="s">
        <v>17</v>
      </c>
      <c r="B243" s="19"/>
      <c r="C243" s="74"/>
      <c r="D243" s="19"/>
      <c r="E243" s="21">
        <v>42811</v>
      </c>
      <c r="F243" s="75"/>
      <c r="G243" s="23">
        <v>917.99405082904821</v>
      </c>
      <c r="H243" s="24">
        <v>42811</v>
      </c>
      <c r="I243" s="43"/>
      <c r="J243" s="26">
        <f>Tableau4[[#This Row],[HT estimé]]</f>
        <v>917.99405082904821</v>
      </c>
      <c r="K243" s="73">
        <f>Tableau4[[#This Row],[TTC]]-Tableau4[[#This Row],[HT facturé]]</f>
        <v>183.5988101658096</v>
      </c>
      <c r="L243" s="73">
        <f>Tableau4[[#This Row],[HT facturé]]*1.2</f>
        <v>1101.5928609948578</v>
      </c>
      <c r="M243" s="36">
        <f>IF(Tableau4[[#This Row],[Date Facture faite]]="","",YEAR(Tableau4[[#This Row],[Date Facture faite]])+(--MONTH(Tableau4[[#This Row],[Date Facture faite]])&gt;=mois_départ))</f>
        <v>2017</v>
      </c>
      <c r="N243" s="36">
        <f>INDEX(NumMois2,MONTH(Tableau4[[#This Row],[Date Facture faite]]))</f>
        <v>8</v>
      </c>
    </row>
    <row r="244" spans="1:14" x14ac:dyDescent="0.25">
      <c r="A244" s="19" t="s">
        <v>17</v>
      </c>
      <c r="B244" s="19"/>
      <c r="C244" s="74"/>
      <c r="D244" s="19"/>
      <c r="E244" s="21">
        <v>42814</v>
      </c>
      <c r="F244" s="75"/>
      <c r="G244" s="23">
        <v>327.03298829847074</v>
      </c>
      <c r="H244" s="24">
        <v>42825</v>
      </c>
      <c r="I244" s="76"/>
      <c r="J244" s="26">
        <f>Tableau4[[#This Row],[HT estimé]]</f>
        <v>327.03298829847074</v>
      </c>
      <c r="K244" s="73">
        <f>Tableau4[[#This Row],[TTC]]-Tableau4[[#This Row],[HT facturé]]</f>
        <v>65.406597659694114</v>
      </c>
      <c r="L244" s="73">
        <f>Tableau4[[#This Row],[HT facturé]]*1.2</f>
        <v>392.43958595816486</v>
      </c>
      <c r="M244" s="36">
        <f>IF(Tableau4[[#This Row],[Date Facture faite]]="","",YEAR(Tableau4[[#This Row],[Date Facture faite]])+(--MONTH(Tableau4[[#This Row],[Date Facture faite]])&gt;=mois_départ))</f>
        <v>2017</v>
      </c>
      <c r="N244" s="36">
        <f>INDEX(NumMois2,MONTH(Tableau4[[#This Row],[Date Facture faite]]))</f>
        <v>8</v>
      </c>
    </row>
    <row r="245" spans="1:14" x14ac:dyDescent="0.25">
      <c r="A245" s="19" t="s">
        <v>17</v>
      </c>
      <c r="B245" s="19"/>
      <c r="C245" s="74"/>
      <c r="D245" s="19"/>
      <c r="E245" s="21">
        <v>42816</v>
      </c>
      <c r="F245" s="77"/>
      <c r="G245" s="23">
        <v>816.17973758886728</v>
      </c>
      <c r="H245" s="24">
        <v>42825</v>
      </c>
      <c r="I245" s="76"/>
      <c r="J245" s="26">
        <f>Tableau4[[#This Row],[HT estimé]]</f>
        <v>816.17973758886728</v>
      </c>
      <c r="K245" s="73">
        <f>Tableau4[[#This Row],[TTC]]-Tableau4[[#This Row],[HT facturé]]</f>
        <v>163.23594751777341</v>
      </c>
      <c r="L245" s="73">
        <f>Tableau4[[#This Row],[HT facturé]]*1.2</f>
        <v>979.41568510664069</v>
      </c>
      <c r="M245" s="36">
        <f>IF(Tableau4[[#This Row],[Date Facture faite]]="","",YEAR(Tableau4[[#This Row],[Date Facture faite]])+(--MONTH(Tableau4[[#This Row],[Date Facture faite]])&gt;=mois_départ))</f>
        <v>2017</v>
      </c>
      <c r="N245" s="36">
        <f>INDEX(NumMois2,MONTH(Tableau4[[#This Row],[Date Facture faite]]))</f>
        <v>8</v>
      </c>
    </row>
    <row r="246" spans="1:14" x14ac:dyDescent="0.25">
      <c r="A246" s="19" t="s">
        <v>17</v>
      </c>
      <c r="B246" s="19"/>
      <c r="C246" s="74"/>
      <c r="D246" s="19"/>
      <c r="E246" s="21">
        <v>42821</v>
      </c>
      <c r="F246" s="75"/>
      <c r="G246" s="23">
        <v>477.46335434700779</v>
      </c>
      <c r="H246" s="24">
        <v>42825</v>
      </c>
      <c r="I246" s="76"/>
      <c r="J246" s="26">
        <f>Tableau4[[#This Row],[HT estimé]]</f>
        <v>477.46335434700779</v>
      </c>
      <c r="K246" s="73">
        <f>Tableau4[[#This Row],[TTC]]-Tableau4[[#This Row],[HT facturé]]</f>
        <v>95.492670869401536</v>
      </c>
      <c r="L246" s="73">
        <f>Tableau4[[#This Row],[HT facturé]]*1.2</f>
        <v>572.95602521640933</v>
      </c>
      <c r="M246" s="36">
        <f>IF(Tableau4[[#This Row],[Date Facture faite]]="","",YEAR(Tableau4[[#This Row],[Date Facture faite]])+(--MONTH(Tableau4[[#This Row],[Date Facture faite]])&gt;=mois_départ))</f>
        <v>2017</v>
      </c>
      <c r="N246" s="36">
        <f>INDEX(NumMois2,MONTH(Tableau4[[#This Row],[Date Facture faite]]))</f>
        <v>8</v>
      </c>
    </row>
    <row r="247" spans="1:14" x14ac:dyDescent="0.25">
      <c r="A247" s="19" t="s">
        <v>17</v>
      </c>
      <c r="B247" s="19"/>
      <c r="C247" s="74"/>
      <c r="D247" s="19"/>
      <c r="E247" s="21">
        <v>42821</v>
      </c>
      <c r="F247" s="75"/>
      <c r="G247" s="23">
        <v>352.87668598659127</v>
      </c>
      <c r="H247" s="24">
        <v>42825</v>
      </c>
      <c r="I247" s="76"/>
      <c r="J247" s="26">
        <f>Tableau4[[#This Row],[HT estimé]]</f>
        <v>352.87668598659127</v>
      </c>
      <c r="K247" s="73">
        <f>Tableau4[[#This Row],[TTC]]-Tableau4[[#This Row],[HT facturé]]</f>
        <v>70.57533719731822</v>
      </c>
      <c r="L247" s="73">
        <f>Tableau4[[#This Row],[HT facturé]]*1.2</f>
        <v>423.45202318390949</v>
      </c>
      <c r="M247" s="36">
        <f>IF(Tableau4[[#This Row],[Date Facture faite]]="","",YEAR(Tableau4[[#This Row],[Date Facture faite]])+(--MONTH(Tableau4[[#This Row],[Date Facture faite]])&gt;=mois_départ))</f>
        <v>2017</v>
      </c>
      <c r="N247" s="36">
        <f>INDEX(NumMois2,MONTH(Tableau4[[#This Row],[Date Facture faite]]))</f>
        <v>8</v>
      </c>
    </row>
    <row r="248" spans="1:14" x14ac:dyDescent="0.25">
      <c r="A248" s="19" t="s">
        <v>17</v>
      </c>
      <c r="B248" s="19"/>
      <c r="C248" s="74"/>
      <c r="D248" s="19"/>
      <c r="E248" s="21">
        <v>42825</v>
      </c>
      <c r="F248" s="75"/>
      <c r="G248" s="23">
        <v>10.9900791577201</v>
      </c>
      <c r="H248" s="24">
        <v>42852</v>
      </c>
      <c r="I248" s="43"/>
      <c r="J248" s="26">
        <f>Tableau4[[#This Row],[HT estimé]]</f>
        <v>10.9900791577201</v>
      </c>
      <c r="K248" s="73">
        <f>Tableau4[[#This Row],[TTC]]-Tableau4[[#This Row],[HT facturé]]</f>
        <v>2.1980158315440192</v>
      </c>
      <c r="L248" s="73">
        <f>Tableau4[[#This Row],[HT facturé]]*1.2</f>
        <v>13.188094989264119</v>
      </c>
      <c r="M248" s="36">
        <f>IF(Tableau4[[#This Row],[Date Facture faite]]="","",YEAR(Tableau4[[#This Row],[Date Facture faite]])+(--MONTH(Tableau4[[#This Row],[Date Facture faite]])&gt;=mois_départ))</f>
        <v>2017</v>
      </c>
      <c r="N248" s="36">
        <f>INDEX(NumMois2,MONTH(Tableau4[[#This Row],[Date Facture faite]]))</f>
        <v>9</v>
      </c>
    </row>
    <row r="249" spans="1:14" x14ac:dyDescent="0.25">
      <c r="A249" s="19" t="s">
        <v>17</v>
      </c>
      <c r="B249" s="19"/>
      <c r="C249" s="74"/>
      <c r="D249" s="19"/>
      <c r="E249" s="21">
        <v>42828</v>
      </c>
      <c r="F249" s="75"/>
      <c r="G249" s="23">
        <v>641.62247122873441</v>
      </c>
      <c r="H249" s="24">
        <v>42852</v>
      </c>
      <c r="I249" s="43"/>
      <c r="J249" s="26">
        <f>Tableau4[[#This Row],[HT estimé]]</f>
        <v>641.62247122873441</v>
      </c>
      <c r="K249" s="73">
        <f>Tableau4[[#This Row],[TTC]]-Tableau4[[#This Row],[HT facturé]]</f>
        <v>128.32449424574691</v>
      </c>
      <c r="L249" s="73">
        <f>Tableau4[[#This Row],[HT facturé]]*1.2</f>
        <v>769.94696547448132</v>
      </c>
      <c r="M249" s="36">
        <f>IF(Tableau4[[#This Row],[Date Facture faite]]="","",YEAR(Tableau4[[#This Row],[Date Facture faite]])+(--MONTH(Tableau4[[#This Row],[Date Facture faite]])&gt;=mois_départ))</f>
        <v>2017</v>
      </c>
      <c r="N249" s="36">
        <f>INDEX(NumMois2,MONTH(Tableau4[[#This Row],[Date Facture faite]]))</f>
        <v>9</v>
      </c>
    </row>
    <row r="250" spans="1:14" x14ac:dyDescent="0.25">
      <c r="A250" s="19" t="s">
        <v>17</v>
      </c>
      <c r="B250" s="19"/>
      <c r="C250" s="74"/>
      <c r="D250" s="19"/>
      <c r="E250" s="21">
        <v>42833</v>
      </c>
      <c r="F250" s="75"/>
      <c r="G250" s="23">
        <v>762.20634130553572</v>
      </c>
      <c r="H250" s="24">
        <v>42852</v>
      </c>
      <c r="I250" s="43"/>
      <c r="J250" s="26">
        <f>Tableau4[[#This Row],[HT estimé]]</f>
        <v>762.20634130553572</v>
      </c>
      <c r="K250" s="73">
        <f>Tableau4[[#This Row],[TTC]]-Tableau4[[#This Row],[HT facturé]]</f>
        <v>152.4412682611071</v>
      </c>
      <c r="L250" s="73">
        <f>Tableau4[[#This Row],[HT facturé]]*1.2</f>
        <v>914.64760956664281</v>
      </c>
      <c r="M250" s="36">
        <f>IF(Tableau4[[#This Row],[Date Facture faite]]="","",YEAR(Tableau4[[#This Row],[Date Facture faite]])+(--MONTH(Tableau4[[#This Row],[Date Facture faite]])&gt;=mois_départ))</f>
        <v>2017</v>
      </c>
      <c r="N250" s="36">
        <f>INDEX(NumMois2,MONTH(Tableau4[[#This Row],[Date Facture faite]]))</f>
        <v>9</v>
      </c>
    </row>
    <row r="251" spans="1:14" x14ac:dyDescent="0.25">
      <c r="A251" s="19" t="s">
        <v>17</v>
      </c>
      <c r="B251" s="19"/>
      <c r="C251" s="23"/>
      <c r="D251" s="19"/>
      <c r="E251" s="21">
        <v>42836</v>
      </c>
      <c r="F251" s="21"/>
      <c r="G251" s="23">
        <v>663.03670395222844</v>
      </c>
      <c r="H251" s="24">
        <v>42836</v>
      </c>
      <c r="I251" s="43"/>
      <c r="J251" s="26">
        <f>Tableau4[[#This Row],[HT estimé]]</f>
        <v>663.03670395222844</v>
      </c>
      <c r="K251" s="28">
        <f>Tableau4[[#This Row],[TTC]]-Tableau4[[#This Row],[HT facturé]]</f>
        <v>132.60734079044562</v>
      </c>
      <c r="L251" s="28">
        <f>Tableau4[[#This Row],[HT facturé]]*1.2</f>
        <v>795.64404474267405</v>
      </c>
      <c r="M251" s="36">
        <f>IF(Tableau4[[#This Row],[Date Facture faite]]="","",YEAR(Tableau4[[#This Row],[Date Facture faite]])+(--MONTH(Tableau4[[#This Row],[Date Facture faite]])&gt;=mois_départ))</f>
        <v>2017</v>
      </c>
      <c r="N251" s="36">
        <f>INDEX(NumMois2,MONTH(Tableau4[[#This Row],[Date Facture faite]]))</f>
        <v>9</v>
      </c>
    </row>
    <row r="252" spans="1:14" x14ac:dyDescent="0.25">
      <c r="A252" s="19" t="s">
        <v>17</v>
      </c>
      <c r="B252" s="19"/>
      <c r="C252" s="78"/>
      <c r="D252" s="19"/>
      <c r="E252" s="21">
        <v>42837</v>
      </c>
      <c r="F252" s="79"/>
      <c r="G252" s="23">
        <v>782.97616128443519</v>
      </c>
      <c r="H252" s="24">
        <v>42844</v>
      </c>
      <c r="I252" s="43"/>
      <c r="J252" s="26">
        <f>Tableau4[[#This Row],[HT estimé]]</f>
        <v>782.97616128443519</v>
      </c>
      <c r="K252" s="80">
        <f>Tableau4[[#This Row],[TTC]]-Tableau4[[#This Row],[HT facturé]]</f>
        <v>156.59523225688702</v>
      </c>
      <c r="L252" s="80">
        <f>Tableau4[[#This Row],[HT facturé]]*1.2</f>
        <v>939.57139354132221</v>
      </c>
      <c r="M252" s="36">
        <f>IF(Tableau4[[#This Row],[Date Facture faite]]="","",YEAR(Tableau4[[#This Row],[Date Facture faite]])+(--MONTH(Tableau4[[#This Row],[Date Facture faite]])&gt;=mois_départ))</f>
        <v>2017</v>
      </c>
      <c r="N252" s="36">
        <f>INDEX(NumMois2,MONTH(Tableau4[[#This Row],[Date Facture faite]]))</f>
        <v>9</v>
      </c>
    </row>
    <row r="253" spans="1:14" x14ac:dyDescent="0.25">
      <c r="A253" s="19" t="s">
        <v>17</v>
      </c>
      <c r="B253" s="19"/>
      <c r="C253" s="78"/>
      <c r="D253" s="19"/>
      <c r="E253" s="21">
        <v>42838</v>
      </c>
      <c r="F253" s="79"/>
      <c r="G253" s="23">
        <v>161.20667364079188</v>
      </c>
      <c r="H253" s="24">
        <v>42852</v>
      </c>
      <c r="I253" s="43"/>
      <c r="J253" s="26">
        <f>Tableau4[[#This Row],[HT estimé]]</f>
        <v>161.20667364079188</v>
      </c>
      <c r="K253" s="80">
        <f>Tableau4[[#This Row],[TTC]]-Tableau4[[#This Row],[HT facturé]]</f>
        <v>32.241334728158364</v>
      </c>
      <c r="L253" s="80">
        <f>Tableau4[[#This Row],[HT facturé]]*1.2</f>
        <v>193.44800836895024</v>
      </c>
      <c r="M253" s="36">
        <f>IF(Tableau4[[#This Row],[Date Facture faite]]="","",YEAR(Tableau4[[#This Row],[Date Facture faite]])+(--MONTH(Tableau4[[#This Row],[Date Facture faite]])&gt;=mois_départ))</f>
        <v>2017</v>
      </c>
      <c r="N253" s="36">
        <f>INDEX(NumMois2,MONTH(Tableau4[[#This Row],[Date Facture faite]]))</f>
        <v>9</v>
      </c>
    </row>
    <row r="254" spans="1:14" x14ac:dyDescent="0.25">
      <c r="A254" s="19" t="s">
        <v>17</v>
      </c>
      <c r="B254" s="19"/>
      <c r="C254" s="78"/>
      <c r="D254" s="19"/>
      <c r="E254" s="21">
        <v>42838</v>
      </c>
      <c r="F254" s="79"/>
      <c r="G254" s="23">
        <v>292.48302252632686</v>
      </c>
      <c r="H254" s="24">
        <v>42855</v>
      </c>
      <c r="I254" s="81"/>
      <c r="J254" s="26">
        <f>Tableau4[[#This Row],[HT estimé]]</f>
        <v>292.48302252632686</v>
      </c>
      <c r="K254" s="80">
        <f>Tableau4[[#This Row],[TTC]]-Tableau4[[#This Row],[HT facturé]]</f>
        <v>58.496604505265339</v>
      </c>
      <c r="L254" s="80">
        <f>Tableau4[[#This Row],[HT facturé]]*1.2</f>
        <v>350.9796270315922</v>
      </c>
      <c r="M254" s="36">
        <f>IF(Tableau4[[#This Row],[Date Facture faite]]="","",YEAR(Tableau4[[#This Row],[Date Facture faite]])+(--MONTH(Tableau4[[#This Row],[Date Facture faite]])&gt;=mois_départ))</f>
        <v>2017</v>
      </c>
      <c r="N254" s="36">
        <f>INDEX(NumMois2,MONTH(Tableau4[[#This Row],[Date Facture faite]]))</f>
        <v>9</v>
      </c>
    </row>
    <row r="255" spans="1:14" x14ac:dyDescent="0.25">
      <c r="A255" s="19" t="s">
        <v>17</v>
      </c>
      <c r="B255" s="19"/>
      <c r="C255" s="78"/>
      <c r="D255" s="19"/>
      <c r="E255" s="21">
        <v>42844</v>
      </c>
      <c r="F255" s="79"/>
      <c r="G255" s="23">
        <v>124.99929976534774</v>
      </c>
      <c r="H255" s="24">
        <v>42852</v>
      </c>
      <c r="I255" s="81"/>
      <c r="J255" s="26">
        <f>Tableau4[[#This Row],[HT estimé]]</f>
        <v>124.99929976534774</v>
      </c>
      <c r="K255" s="80">
        <f>Tableau4[[#This Row],[TTC]]-Tableau4[[#This Row],[HT facturé]]</f>
        <v>275.00070023465224</v>
      </c>
      <c r="L255" s="80">
        <v>400</v>
      </c>
      <c r="M255" s="36">
        <f>IF(Tableau4[[#This Row],[Date Facture faite]]="","",YEAR(Tableau4[[#This Row],[Date Facture faite]])+(--MONTH(Tableau4[[#This Row],[Date Facture faite]])&gt;=mois_départ))</f>
        <v>2017</v>
      </c>
      <c r="N255" s="36">
        <f>INDEX(NumMois2,MONTH(Tableau4[[#This Row],[Date Facture faite]]))</f>
        <v>9</v>
      </c>
    </row>
    <row r="256" spans="1:14" x14ac:dyDescent="0.25">
      <c r="A256" s="19" t="s">
        <v>17</v>
      </c>
      <c r="B256" s="19"/>
      <c r="C256" s="78"/>
      <c r="D256" s="19"/>
      <c r="E256" s="21">
        <v>42844</v>
      </c>
      <c r="F256" s="79"/>
      <c r="G256" s="23">
        <v>392.8438286768353</v>
      </c>
      <c r="H256" s="24">
        <v>42855</v>
      </c>
      <c r="I256" s="81"/>
      <c r="J256" s="26">
        <f>Tableau4[[#This Row],[HT estimé]]</f>
        <v>392.8438286768353</v>
      </c>
      <c r="K256" s="80">
        <f>Tableau4[[#This Row],[TTC]]-Tableau4[[#This Row],[HT facturé]]</f>
        <v>78.568765735367037</v>
      </c>
      <c r="L256" s="80">
        <f>Tableau4[[#This Row],[HT facturé]]*1.2</f>
        <v>471.41259441220234</v>
      </c>
      <c r="M256" s="36">
        <f>IF(Tableau4[[#This Row],[Date Facture faite]]="","",YEAR(Tableau4[[#This Row],[Date Facture faite]])+(--MONTH(Tableau4[[#This Row],[Date Facture faite]])&gt;=mois_départ))</f>
        <v>2017</v>
      </c>
      <c r="N256" s="36">
        <f>INDEX(NumMois2,MONTH(Tableau4[[#This Row],[Date Facture faite]]))</f>
        <v>9</v>
      </c>
    </row>
    <row r="257" spans="1:14" x14ac:dyDescent="0.25">
      <c r="A257" s="19" t="s">
        <v>17</v>
      </c>
      <c r="B257" s="19"/>
      <c r="C257" s="78"/>
      <c r="D257" s="19"/>
      <c r="E257" s="21">
        <v>42849</v>
      </c>
      <c r="F257" s="79"/>
      <c r="G257" s="23">
        <v>147.74538895514655</v>
      </c>
      <c r="H257" s="24">
        <v>42852</v>
      </c>
      <c r="I257" s="43"/>
      <c r="J257" s="26">
        <f>Tableau4[[#This Row],[HT estimé]]</f>
        <v>147.74538895514655</v>
      </c>
      <c r="K257" s="80">
        <f>Tableau4[[#This Row],[TTC]]-Tableau4[[#This Row],[HT facturé]]</f>
        <v>29.549077791029305</v>
      </c>
      <c r="L257" s="80">
        <f>Tableau4[[#This Row],[HT facturé]]*1.2</f>
        <v>177.29446674617586</v>
      </c>
      <c r="M257" s="36">
        <f>IF(Tableau4[[#This Row],[Date Facture faite]]="","",YEAR(Tableau4[[#This Row],[Date Facture faite]])+(--MONTH(Tableau4[[#This Row],[Date Facture faite]])&gt;=mois_départ))</f>
        <v>2017</v>
      </c>
      <c r="N257" s="36">
        <f>INDEX(NumMois2,MONTH(Tableau4[[#This Row],[Date Facture faite]]))</f>
        <v>9</v>
      </c>
    </row>
    <row r="258" spans="1:14" x14ac:dyDescent="0.25">
      <c r="A258" s="19" t="s">
        <v>17</v>
      </c>
      <c r="B258" s="19"/>
      <c r="C258" s="78"/>
      <c r="D258" s="19"/>
      <c r="E258" s="21">
        <v>42852</v>
      </c>
      <c r="F258" s="79"/>
      <c r="G258" s="23">
        <v>855.78924062372369</v>
      </c>
      <c r="H258" s="24">
        <v>42855</v>
      </c>
      <c r="I258" s="81"/>
      <c r="J258" s="26">
        <f>Tableau4[[#This Row],[HT estimé]]</f>
        <v>855.78924062372369</v>
      </c>
      <c r="K258" s="80">
        <f>Tableau4[[#This Row],[TTC]]-Tableau4[[#This Row],[HT facturé]]</f>
        <v>171.15784812474465</v>
      </c>
      <c r="L258" s="80">
        <f>Tableau4[[#This Row],[HT facturé]]*1.2</f>
        <v>1026.9470887484683</v>
      </c>
      <c r="M258" s="36">
        <f>IF(Tableau4[[#This Row],[Date Facture faite]]="","",YEAR(Tableau4[[#This Row],[Date Facture faite]])+(--MONTH(Tableau4[[#This Row],[Date Facture faite]])&gt;=mois_départ))</f>
        <v>2017</v>
      </c>
      <c r="N258" s="36">
        <f>INDEX(NumMois2,MONTH(Tableau4[[#This Row],[Date Facture faite]]))</f>
        <v>9</v>
      </c>
    </row>
    <row r="259" spans="1:14" x14ac:dyDescent="0.25">
      <c r="A259" s="19" t="s">
        <v>17</v>
      </c>
      <c r="B259" s="19"/>
      <c r="C259" s="78"/>
      <c r="D259" s="19"/>
      <c r="E259" s="21">
        <v>42858</v>
      </c>
      <c r="F259" s="79"/>
      <c r="G259" s="23">
        <v>677.27759040708884</v>
      </c>
      <c r="H259" s="24">
        <v>42858</v>
      </c>
      <c r="I259" s="81"/>
      <c r="J259" s="26">
        <f>Tableau4[[#This Row],[HT estimé]]</f>
        <v>677.27759040708884</v>
      </c>
      <c r="K259" s="80">
        <f>Tableau4[[#This Row],[TTC]]-Tableau4[[#This Row],[HT facturé]]</f>
        <v>135.45551808141772</v>
      </c>
      <c r="L259" s="80">
        <f>Tableau4[[#This Row],[HT facturé]]*1.2</f>
        <v>812.73310848850656</v>
      </c>
      <c r="M259" s="36">
        <f>IF(Tableau4[[#This Row],[Date Facture faite]]="","",YEAR(Tableau4[[#This Row],[Date Facture faite]])+(--MONTH(Tableau4[[#This Row],[Date Facture faite]])&gt;=mois_départ))</f>
        <v>2017</v>
      </c>
      <c r="N259" s="36">
        <f>INDEX(NumMois2,MONTH(Tableau4[[#This Row],[Date Facture faite]]))</f>
        <v>10</v>
      </c>
    </row>
    <row r="260" spans="1:14" x14ac:dyDescent="0.25">
      <c r="A260" s="19" t="s">
        <v>17</v>
      </c>
      <c r="B260" s="19"/>
      <c r="C260" s="78"/>
      <c r="D260" s="19"/>
      <c r="E260" s="21">
        <v>42861</v>
      </c>
      <c r="F260" s="79"/>
      <c r="G260" s="23">
        <v>85.477522898636309</v>
      </c>
      <c r="H260" s="24">
        <v>42886</v>
      </c>
      <c r="I260" s="43"/>
      <c r="J260" s="26">
        <f>Tableau4[[#This Row],[HT estimé]]</f>
        <v>85.477522898636309</v>
      </c>
      <c r="K260" s="80">
        <f>Tableau4[[#This Row],[TTC]]-Tableau4[[#This Row],[HT facturé]]</f>
        <v>17.095504579727262</v>
      </c>
      <c r="L260" s="80">
        <f>Tableau4[[#This Row],[HT facturé]]*1.2</f>
        <v>102.57302747836357</v>
      </c>
      <c r="M260" s="36">
        <f>IF(Tableau4[[#This Row],[Date Facture faite]]="","",YEAR(Tableau4[[#This Row],[Date Facture faite]])+(--MONTH(Tableau4[[#This Row],[Date Facture faite]])&gt;=mois_départ))</f>
        <v>2017</v>
      </c>
      <c r="N260" s="36">
        <f>INDEX(NumMois2,MONTH(Tableau4[[#This Row],[Date Facture faite]]))</f>
        <v>10</v>
      </c>
    </row>
    <row r="261" spans="1:14" x14ac:dyDescent="0.25">
      <c r="A261" s="19" t="s">
        <v>17</v>
      </c>
      <c r="B261" s="19"/>
      <c r="C261" s="78"/>
      <c r="D261" s="19"/>
      <c r="E261" s="21">
        <v>42870</v>
      </c>
      <c r="F261" s="79"/>
      <c r="G261" s="23">
        <v>88.785777652891866</v>
      </c>
      <c r="H261" s="24">
        <v>42873</v>
      </c>
      <c r="I261" s="43"/>
      <c r="J261" s="26">
        <f>Tableau4[[#This Row],[HT estimé]]</f>
        <v>88.785777652891866</v>
      </c>
      <c r="K261" s="80">
        <f>Tableau4[[#This Row],[TTC]]-Tableau4[[#This Row],[HT facturé]]</f>
        <v>17.757155530578373</v>
      </c>
      <c r="L261" s="80">
        <f>Tableau4[[#This Row],[HT facturé]]*1.2</f>
        <v>106.54293318347024</v>
      </c>
      <c r="M261" s="36">
        <f>IF(Tableau4[[#This Row],[Date Facture faite]]="","",YEAR(Tableau4[[#This Row],[Date Facture faite]])+(--MONTH(Tableau4[[#This Row],[Date Facture faite]])&gt;=mois_départ))</f>
        <v>2017</v>
      </c>
      <c r="N261" s="36">
        <f>INDEX(NumMois2,MONTH(Tableau4[[#This Row],[Date Facture faite]]))</f>
        <v>10</v>
      </c>
    </row>
    <row r="262" spans="1:14" x14ac:dyDescent="0.25">
      <c r="A262" s="19" t="s">
        <v>17</v>
      </c>
      <c r="B262" s="19"/>
      <c r="C262" s="78"/>
      <c r="D262" s="19"/>
      <c r="E262" s="21">
        <v>42870</v>
      </c>
      <c r="F262" s="79"/>
      <c r="G262" s="23">
        <v>719.68155702299123</v>
      </c>
      <c r="H262" s="24">
        <v>42886</v>
      </c>
      <c r="I262" s="43"/>
      <c r="J262" s="26">
        <f>Tableau4[[#This Row],[HT estimé]]</f>
        <v>719.68155702299123</v>
      </c>
      <c r="K262" s="80">
        <f>Tableau4[[#This Row],[TTC]]-Tableau4[[#This Row],[HT facturé]]</f>
        <v>143.9363114045982</v>
      </c>
      <c r="L262" s="80">
        <f>Tableau4[[#This Row],[HT facturé]]*1.2</f>
        <v>863.61786842758943</v>
      </c>
      <c r="M262" s="36">
        <f>IF(Tableau4[[#This Row],[Date Facture faite]]="","",YEAR(Tableau4[[#This Row],[Date Facture faite]])+(--MONTH(Tableau4[[#This Row],[Date Facture faite]])&gt;=mois_départ))</f>
        <v>2017</v>
      </c>
      <c r="N262" s="36">
        <f>INDEX(NumMois2,MONTH(Tableau4[[#This Row],[Date Facture faite]]))</f>
        <v>10</v>
      </c>
    </row>
    <row r="263" spans="1:14" x14ac:dyDescent="0.25">
      <c r="A263" s="19" t="s">
        <v>17</v>
      </c>
      <c r="B263" s="19"/>
      <c r="C263" s="78"/>
      <c r="D263" s="19"/>
      <c r="E263" s="21">
        <v>42874</v>
      </c>
      <c r="F263" s="79"/>
      <c r="G263" s="23">
        <v>455.17032748314489</v>
      </c>
      <c r="H263" s="24">
        <v>42900</v>
      </c>
      <c r="I263" s="43"/>
      <c r="J263" s="26">
        <f>Tableau4[[#This Row],[HT estimé]]</f>
        <v>455.17032748314489</v>
      </c>
      <c r="K263" s="80">
        <f>Tableau4[[#This Row],[TTC]]-Tableau4[[#This Row],[HT facturé]]</f>
        <v>91.034065496628955</v>
      </c>
      <c r="L263" s="80">
        <f>Tableau4[[#This Row],[HT facturé]]*1.2</f>
        <v>546.20439297977384</v>
      </c>
      <c r="M263" s="36">
        <f>IF(Tableau4[[#This Row],[Date Facture faite]]="","",YEAR(Tableau4[[#This Row],[Date Facture faite]])+(--MONTH(Tableau4[[#This Row],[Date Facture faite]])&gt;=mois_départ))</f>
        <v>2017</v>
      </c>
      <c r="N263" s="36">
        <f>INDEX(NumMois2,MONTH(Tableau4[[#This Row],[Date Facture faite]]))</f>
        <v>11</v>
      </c>
    </row>
    <row r="264" spans="1:14" x14ac:dyDescent="0.25">
      <c r="A264" s="19" t="s">
        <v>17</v>
      </c>
      <c r="B264" s="19"/>
      <c r="C264" s="78"/>
      <c r="D264" s="19"/>
      <c r="E264" s="21">
        <v>42874</v>
      </c>
      <c r="F264" s="79"/>
      <c r="G264" s="23">
        <v>865.02458680509699</v>
      </c>
      <c r="H264" s="24">
        <v>42886</v>
      </c>
      <c r="I264" s="43"/>
      <c r="J264" s="26">
        <f>Tableau4[[#This Row],[HT estimé]]</f>
        <v>865.02458680509699</v>
      </c>
      <c r="K264" s="80">
        <f>Tableau4[[#This Row],[TTC]]-Tableau4[[#This Row],[HT facturé]]</f>
        <v>173.00491736101935</v>
      </c>
      <c r="L264" s="80">
        <f>Tableau4[[#This Row],[HT facturé]]*1.2</f>
        <v>1038.0295041661163</v>
      </c>
      <c r="M264" s="36">
        <f>IF(Tableau4[[#This Row],[Date Facture faite]]="","",YEAR(Tableau4[[#This Row],[Date Facture faite]])+(--MONTH(Tableau4[[#This Row],[Date Facture faite]])&gt;=mois_départ))</f>
        <v>2017</v>
      </c>
      <c r="N264" s="36">
        <f>INDEX(NumMois2,MONTH(Tableau4[[#This Row],[Date Facture faite]]))</f>
        <v>10</v>
      </c>
    </row>
    <row r="265" spans="1:14" x14ac:dyDescent="0.25">
      <c r="A265" s="19" t="s">
        <v>17</v>
      </c>
      <c r="B265" s="19"/>
      <c r="C265" s="78"/>
      <c r="D265" s="19"/>
      <c r="E265" s="21">
        <v>42880</v>
      </c>
      <c r="F265" s="79"/>
      <c r="G265" s="23">
        <v>402.30747852316495</v>
      </c>
      <c r="H265" s="24">
        <v>42900</v>
      </c>
      <c r="I265" s="43"/>
      <c r="J265" s="26">
        <f>Tableau4[[#This Row],[HT estimé]]</f>
        <v>402.30747852316495</v>
      </c>
      <c r="K265" s="80">
        <f>Tableau4[[#This Row],[TTC]]-Tableau4[[#This Row],[HT facturé]]</f>
        <v>80.461495704632966</v>
      </c>
      <c r="L265" s="80">
        <f>Tableau4[[#This Row],[HT facturé]]*1.2</f>
        <v>482.76897422779791</v>
      </c>
      <c r="M265" s="36">
        <f>IF(Tableau4[[#This Row],[Date Facture faite]]="","",YEAR(Tableau4[[#This Row],[Date Facture faite]])+(--MONTH(Tableau4[[#This Row],[Date Facture faite]])&gt;=mois_départ))</f>
        <v>2017</v>
      </c>
      <c r="N265" s="36">
        <f>INDEX(NumMois2,MONTH(Tableau4[[#This Row],[Date Facture faite]]))</f>
        <v>11</v>
      </c>
    </row>
    <row r="266" spans="1:14" x14ac:dyDescent="0.25">
      <c r="A266" s="19" t="s">
        <v>17</v>
      </c>
      <c r="B266" s="19"/>
      <c r="C266" s="78"/>
      <c r="D266" s="19"/>
      <c r="E266" s="21">
        <v>42885</v>
      </c>
      <c r="F266" s="79"/>
      <c r="G266" s="23">
        <v>317.72768199194644</v>
      </c>
      <c r="H266" s="24">
        <v>42900</v>
      </c>
      <c r="I266" s="43"/>
      <c r="J266" s="26">
        <f>Tableau4[[#This Row],[HT estimé]]</f>
        <v>317.72768199194644</v>
      </c>
      <c r="K266" s="80">
        <f>Tableau4[[#This Row],[TTC]]-Tableau4[[#This Row],[HT facturé]]</f>
        <v>63.545536398389288</v>
      </c>
      <c r="L266" s="80">
        <f>Tableau4[[#This Row],[HT facturé]]*1.2</f>
        <v>381.27321839033573</v>
      </c>
      <c r="M266" s="36">
        <f>IF(Tableau4[[#This Row],[Date Facture faite]]="","",YEAR(Tableau4[[#This Row],[Date Facture faite]])+(--MONTH(Tableau4[[#This Row],[Date Facture faite]])&gt;=mois_départ))</f>
        <v>2017</v>
      </c>
      <c r="N266" s="36">
        <f>INDEX(NumMois2,MONTH(Tableau4[[#This Row],[Date Facture faite]]))</f>
        <v>11</v>
      </c>
    </row>
    <row r="267" spans="1:14" x14ac:dyDescent="0.25">
      <c r="A267" s="19" t="s">
        <v>17</v>
      </c>
      <c r="B267" s="19"/>
      <c r="C267" s="82"/>
      <c r="D267" s="19"/>
      <c r="E267" s="21">
        <v>42886</v>
      </c>
      <c r="F267" s="83"/>
      <c r="G267" s="23">
        <v>653.23862044728799</v>
      </c>
      <c r="H267" s="24">
        <v>42886</v>
      </c>
      <c r="I267" s="43"/>
      <c r="J267" s="26">
        <f>Tableau4[[#This Row],[HT estimé]]</f>
        <v>653.23862044728799</v>
      </c>
      <c r="K267" s="84">
        <f>Tableau4[[#This Row],[TTC]]-Tableau4[[#This Row],[HT facturé]]</f>
        <v>130.6477240894576</v>
      </c>
      <c r="L267" s="84">
        <f>Tableau4[[#This Row],[HT facturé]]*1.2</f>
        <v>783.88634453674558</v>
      </c>
      <c r="M267" s="36">
        <f>IF(Tableau4[[#This Row],[Date Facture faite]]="","",YEAR(Tableau4[[#This Row],[Date Facture faite]])+(--MONTH(Tableau4[[#This Row],[Date Facture faite]])&gt;=mois_départ))</f>
        <v>2017</v>
      </c>
      <c r="N267" s="36">
        <f>INDEX(NumMois2,MONTH(Tableau4[[#This Row],[Date Facture faite]]))</f>
        <v>10</v>
      </c>
    </row>
    <row r="268" spans="1:14" x14ac:dyDescent="0.25">
      <c r="A268" s="19" t="s">
        <v>17</v>
      </c>
      <c r="B268" s="19"/>
      <c r="C268" s="78"/>
      <c r="D268" s="19"/>
      <c r="E268" s="21">
        <v>42887</v>
      </c>
      <c r="F268" s="21"/>
      <c r="G268" s="23">
        <v>803.15598364050447</v>
      </c>
      <c r="H268" s="24"/>
      <c r="I268" s="81"/>
      <c r="J268" s="26">
        <f>Tableau4[[#This Row],[HT estimé]]</f>
        <v>803.15598364050447</v>
      </c>
      <c r="K268" s="80">
        <f>Tableau4[[#This Row],[TTC]]-Tableau4[[#This Row],[HT facturé]]</f>
        <v>160.6311967281008</v>
      </c>
      <c r="L268" s="80">
        <f>Tableau4[[#This Row],[HT facturé]]*1.2</f>
        <v>963.78718036860528</v>
      </c>
      <c r="M268" s="36" t="str">
        <f>IF(Tableau4[[#This Row],[Date Facture faite]]="","",YEAR(Tableau4[[#This Row],[Date Facture faite]])+(--MONTH(Tableau4[[#This Row],[Date Facture faite]])&gt;=mois_départ))</f>
        <v/>
      </c>
      <c r="N268" s="36">
        <f>INDEX(NumMois2,MONTH(Tableau4[[#This Row],[Date Facture faite]]))</f>
        <v>6</v>
      </c>
    </row>
    <row r="269" spans="1:14" x14ac:dyDescent="0.25">
      <c r="A269" s="19" t="s">
        <v>17</v>
      </c>
      <c r="B269" s="19"/>
      <c r="C269" s="78"/>
      <c r="D269" s="19"/>
      <c r="E269" s="21">
        <v>42887</v>
      </c>
      <c r="F269" s="22"/>
      <c r="G269" s="23">
        <v>753.50343949849491</v>
      </c>
      <c r="H269" s="24"/>
      <c r="I269" s="43"/>
      <c r="J269" s="26">
        <f>Tableau4[[#This Row],[HT estimé]]</f>
        <v>753.50343949849491</v>
      </c>
      <c r="K269" s="28">
        <f>Tableau4[[#This Row],[TTC]]-Tableau4[[#This Row],[HT facturé]]</f>
        <v>150.70068789969901</v>
      </c>
      <c r="L269" s="28">
        <f>Tableau4[[#This Row],[HT facturé]]*1.2</f>
        <v>904.20412739819392</v>
      </c>
      <c r="M269" s="36" t="str">
        <f>IF(Tableau4[[#This Row],[Date Facture faite]]="","",YEAR(Tableau4[[#This Row],[Date Facture faite]])+(--MONTH(Tableau4[[#This Row],[Date Facture faite]])&gt;=mois_départ))</f>
        <v/>
      </c>
      <c r="N269" s="36">
        <f>INDEX(NumMois2,MONTH(Tableau4[[#This Row],[Date Facture faite]]))</f>
        <v>6</v>
      </c>
    </row>
    <row r="270" spans="1:14" x14ac:dyDescent="0.25">
      <c r="A270" s="19" t="s">
        <v>17</v>
      </c>
      <c r="B270" s="19"/>
      <c r="C270" s="82"/>
      <c r="D270" s="19"/>
      <c r="E270" s="21">
        <v>42888</v>
      </c>
      <c r="F270" s="83"/>
      <c r="G270" s="23">
        <v>45.813231504307161</v>
      </c>
      <c r="H270" s="24"/>
      <c r="I270" s="85"/>
      <c r="J270" s="26">
        <f>Tableau4[[#This Row],[HT estimé]]</f>
        <v>45.813231504307161</v>
      </c>
      <c r="K270" s="84">
        <f>Tableau4[[#This Row],[TTC]]-Tableau4[[#This Row],[HT facturé]]</f>
        <v>9.1626463008614323</v>
      </c>
      <c r="L270" s="84">
        <f>Tableau4[[#This Row],[HT facturé]]*1.2</f>
        <v>54.975877805168594</v>
      </c>
      <c r="M270" s="36" t="str">
        <f>IF(Tableau4[[#This Row],[Date Facture faite]]="","",YEAR(Tableau4[[#This Row],[Date Facture faite]])+(--MONTH(Tableau4[[#This Row],[Date Facture faite]])&gt;=mois_départ))</f>
        <v/>
      </c>
      <c r="N270" s="36">
        <f>INDEX(NumMois2,MONTH(Tableau4[[#This Row],[Date Facture faite]]))</f>
        <v>6</v>
      </c>
    </row>
    <row r="271" spans="1:14" x14ac:dyDescent="0.25">
      <c r="A271" s="19" t="s">
        <v>17</v>
      </c>
      <c r="B271" s="19"/>
      <c r="C271" s="82"/>
      <c r="D271" s="19"/>
      <c r="E271" s="21">
        <v>42890</v>
      </c>
      <c r="F271" s="83"/>
      <c r="G271" s="23">
        <v>784.88530433150856</v>
      </c>
      <c r="H271" s="24">
        <v>42892</v>
      </c>
      <c r="I271" s="85"/>
      <c r="J271" s="26">
        <f>Tableau4[[#This Row],[HT estimé]]</f>
        <v>784.88530433150856</v>
      </c>
      <c r="K271" s="84">
        <f>Tableau4[[#This Row],[TTC]]-Tableau4[[#This Row],[HT facturé]]</f>
        <v>156.97706086630171</v>
      </c>
      <c r="L271" s="84">
        <f>Tableau4[[#This Row],[HT facturé]]*1.2</f>
        <v>941.86236519781028</v>
      </c>
      <c r="M271" s="36">
        <f>IF(Tableau4[[#This Row],[Date Facture faite]]="","",YEAR(Tableau4[[#This Row],[Date Facture faite]])+(--MONTH(Tableau4[[#This Row],[Date Facture faite]])&gt;=mois_départ))</f>
        <v>2017</v>
      </c>
      <c r="N271" s="36">
        <f>INDEX(NumMois2,MONTH(Tableau4[[#This Row],[Date Facture faite]]))</f>
        <v>11</v>
      </c>
    </row>
    <row r="272" spans="1:14" x14ac:dyDescent="0.25">
      <c r="A272" s="19" t="s">
        <v>17</v>
      </c>
      <c r="B272" s="19"/>
      <c r="C272" s="82"/>
      <c r="D272" s="19"/>
      <c r="E272" s="21">
        <v>42893</v>
      </c>
      <c r="F272" s="83"/>
      <c r="G272" s="23">
        <v>135.54986826268723</v>
      </c>
      <c r="H272" s="24"/>
      <c r="I272" s="85"/>
      <c r="J272" s="26">
        <f>Tableau4[[#This Row],[HT estimé]]</f>
        <v>135.54986826268723</v>
      </c>
      <c r="K272" s="84">
        <f>Tableau4[[#This Row],[TTC]]-Tableau4[[#This Row],[HT facturé]]</f>
        <v>27.109973652537434</v>
      </c>
      <c r="L272" s="84">
        <f>Tableau4[[#This Row],[HT facturé]]*1.2</f>
        <v>162.65984191522466</v>
      </c>
      <c r="M272" s="36" t="str">
        <f>IF(Tableau4[[#This Row],[Date Facture faite]]="","",YEAR(Tableau4[[#This Row],[Date Facture faite]])+(--MONTH(Tableau4[[#This Row],[Date Facture faite]])&gt;=mois_départ))</f>
        <v/>
      </c>
      <c r="N272" s="36">
        <f>INDEX(NumMois2,MONTH(Tableau4[[#This Row],[Date Facture faite]]))</f>
        <v>6</v>
      </c>
    </row>
    <row r="273" spans="1:14" x14ac:dyDescent="0.25">
      <c r="A273" s="19" t="s">
        <v>17</v>
      </c>
      <c r="B273" s="19"/>
      <c r="C273" s="82"/>
      <c r="D273" s="19"/>
      <c r="E273" s="21">
        <v>42895</v>
      </c>
      <c r="F273" s="83"/>
      <c r="G273" s="23">
        <v>944.39822129313234</v>
      </c>
      <c r="H273" s="24">
        <v>42900</v>
      </c>
      <c r="I273" s="43"/>
      <c r="J273" s="26">
        <f>Tableau4[[#This Row],[HT estimé]]</f>
        <v>944.39822129313234</v>
      </c>
      <c r="K273" s="84">
        <f>Tableau4[[#This Row],[TTC]]-Tableau4[[#This Row],[HT facturé]]</f>
        <v>188.87964425862651</v>
      </c>
      <c r="L273" s="84">
        <f>Tableau4[[#This Row],[HT facturé]]*1.2</f>
        <v>1133.2778655517589</v>
      </c>
      <c r="M273" s="36">
        <f>IF(Tableau4[[#This Row],[Date Facture faite]]="","",YEAR(Tableau4[[#This Row],[Date Facture faite]])+(--MONTH(Tableau4[[#This Row],[Date Facture faite]])&gt;=mois_départ))</f>
        <v>2017</v>
      </c>
      <c r="N273" s="36">
        <f>INDEX(NumMois2,MONTH(Tableau4[[#This Row],[Date Facture faite]]))</f>
        <v>11</v>
      </c>
    </row>
    <row r="274" spans="1:14" x14ac:dyDescent="0.25">
      <c r="A274" s="19" t="s">
        <v>17</v>
      </c>
      <c r="B274" s="19"/>
      <c r="C274" s="82"/>
      <c r="D274" s="19"/>
      <c r="E274" s="21">
        <v>42895</v>
      </c>
      <c r="F274" s="83"/>
      <c r="G274" s="23">
        <v>54.68827467310755</v>
      </c>
      <c r="H274" s="24"/>
      <c r="I274" s="85"/>
      <c r="J274" s="26">
        <f>Tableau4[[#This Row],[HT estimé]]</f>
        <v>54.68827467310755</v>
      </c>
      <c r="K274" s="84">
        <f>Tableau4[[#This Row],[TTC]]-Tableau4[[#This Row],[HT facturé]]</f>
        <v>10.937654934621513</v>
      </c>
      <c r="L274" s="84">
        <f>Tableau4[[#This Row],[HT facturé]]*1.2</f>
        <v>65.625929607729063</v>
      </c>
      <c r="M274" s="36" t="str">
        <f>IF(Tableau4[[#This Row],[Date Facture faite]]="","",YEAR(Tableau4[[#This Row],[Date Facture faite]])+(--MONTH(Tableau4[[#This Row],[Date Facture faite]])&gt;=mois_départ))</f>
        <v/>
      </c>
      <c r="N274" s="36">
        <f>INDEX(NumMois2,MONTH(Tableau4[[#This Row],[Date Facture faite]]))</f>
        <v>6</v>
      </c>
    </row>
    <row r="275" spans="1:14" x14ac:dyDescent="0.25">
      <c r="A275" s="19" t="s">
        <v>17</v>
      </c>
      <c r="B275" s="19"/>
      <c r="C275" s="82"/>
      <c r="D275" s="19"/>
      <c r="E275" s="21">
        <v>42896</v>
      </c>
      <c r="F275" s="83"/>
      <c r="G275" s="23">
        <v>433.12454373874908</v>
      </c>
      <c r="H275" s="24"/>
      <c r="I275" s="85"/>
      <c r="J275" s="26">
        <f>Tableau4[[#This Row],[HT estimé]]</f>
        <v>433.12454373874908</v>
      </c>
      <c r="K275" s="84">
        <f>Tableau4[[#This Row],[TTC]]-Tableau4[[#This Row],[HT facturé]]</f>
        <v>86.624908747749771</v>
      </c>
      <c r="L275" s="84">
        <f>Tableau4[[#This Row],[HT facturé]]*1.2</f>
        <v>519.74945248649885</v>
      </c>
      <c r="M275" s="36" t="str">
        <f>IF(Tableau4[[#This Row],[Date Facture faite]]="","",YEAR(Tableau4[[#This Row],[Date Facture faite]])+(--MONTH(Tableau4[[#This Row],[Date Facture faite]])&gt;=mois_départ))</f>
        <v/>
      </c>
      <c r="N275" s="36">
        <f>INDEX(NumMois2,MONTH(Tableau4[[#This Row],[Date Facture faite]]))</f>
        <v>6</v>
      </c>
    </row>
    <row r="276" spans="1:14" x14ac:dyDescent="0.25">
      <c r="A276" s="19" t="s">
        <v>17</v>
      </c>
      <c r="B276" s="19"/>
      <c r="C276" s="82"/>
      <c r="D276" s="19"/>
      <c r="E276" s="21">
        <v>42900</v>
      </c>
      <c r="F276" s="83"/>
      <c r="G276" s="23">
        <v>24.218058313679734</v>
      </c>
      <c r="H276" s="24"/>
      <c r="I276" s="85"/>
      <c r="J276" s="26">
        <f>Tableau4[[#This Row],[HT estimé]]</f>
        <v>24.218058313679734</v>
      </c>
      <c r="K276" s="84">
        <f>Tableau4[[#This Row],[TTC]]-Tableau4[[#This Row],[HT facturé]]</f>
        <v>4.8436116627359453</v>
      </c>
      <c r="L276" s="84">
        <f>Tableau4[[#This Row],[HT facturé]]*1.2</f>
        <v>29.061669976415679</v>
      </c>
      <c r="M276" s="36" t="str">
        <f>IF(Tableau4[[#This Row],[Date Facture faite]]="","",YEAR(Tableau4[[#This Row],[Date Facture faite]])+(--MONTH(Tableau4[[#This Row],[Date Facture faite]])&gt;=mois_départ))</f>
        <v/>
      </c>
      <c r="N276" s="36">
        <f>INDEX(NumMois2,MONTH(Tableau4[[#This Row],[Date Facture faite]]))</f>
        <v>6</v>
      </c>
    </row>
    <row r="277" spans="1:14" x14ac:dyDescent="0.25">
      <c r="A277" s="19" t="s">
        <v>17</v>
      </c>
      <c r="B277" s="19"/>
      <c r="C277" s="82"/>
      <c r="D277" s="19"/>
      <c r="E277" s="21">
        <v>42870</v>
      </c>
      <c r="F277" s="83"/>
      <c r="G277" s="23">
        <v>543.05197811894823</v>
      </c>
      <c r="H277" s="24"/>
      <c r="I277" s="85"/>
      <c r="J277" s="26">
        <f>Tableau4[[#This Row],[HT estimé]]</f>
        <v>543.05197811894823</v>
      </c>
      <c r="K277" s="84">
        <f>Tableau4[[#This Row],[TTC]]-Tableau4[[#This Row],[HT facturé]]</f>
        <v>108.6103956237896</v>
      </c>
      <c r="L277" s="84">
        <f>Tableau4[[#This Row],[HT facturé]]*1.2</f>
        <v>651.66237374273783</v>
      </c>
      <c r="M277" s="36" t="str">
        <f>IF(Tableau4[[#This Row],[Date Facture faite]]="","",YEAR(Tableau4[[#This Row],[Date Facture faite]])+(--MONTH(Tableau4[[#This Row],[Date Facture faite]])&gt;=mois_départ))</f>
        <v/>
      </c>
      <c r="N277" s="36">
        <f>INDEX(NumMois2,MONTH(Tableau4[[#This Row],[Date Facture faite]]))</f>
        <v>6</v>
      </c>
    </row>
    <row r="278" spans="1:14" x14ac:dyDescent="0.25">
      <c r="A278" s="19" t="s">
        <v>17</v>
      </c>
      <c r="B278" s="19"/>
      <c r="C278" s="82"/>
      <c r="D278" s="19"/>
      <c r="E278" s="21">
        <v>42905</v>
      </c>
      <c r="F278" s="83"/>
      <c r="G278" s="23">
        <v>656.01473093599566</v>
      </c>
      <c r="H278" s="24"/>
      <c r="I278" s="85"/>
      <c r="J278" s="26">
        <f>Tableau4[[#This Row],[HT estimé]]</f>
        <v>656.01473093599566</v>
      </c>
      <c r="K278" s="84">
        <f>Tableau4[[#This Row],[TTC]]-Tableau4[[#This Row],[HT facturé]]</f>
        <v>131.20294618719913</v>
      </c>
      <c r="L278" s="84">
        <f>Tableau4[[#This Row],[HT facturé]]*1.2</f>
        <v>787.21767712319479</v>
      </c>
      <c r="M278" s="36" t="str">
        <f>IF(Tableau4[[#This Row],[Date Facture faite]]="","",YEAR(Tableau4[[#This Row],[Date Facture faite]])+(--MONTH(Tableau4[[#This Row],[Date Facture faite]])&gt;=mois_départ))</f>
        <v/>
      </c>
      <c r="N278" s="36">
        <f>INDEX(NumMois2,MONTH(Tableau4[[#This Row],[Date Facture faite]]))</f>
        <v>6</v>
      </c>
    </row>
  </sheetData>
  <conditionalFormatting sqref="H1:H153 H155:H1048576">
    <cfRule type="cellIs" dxfId="29" priority="11" operator="equal">
      <formula>"X"</formula>
    </cfRule>
  </conditionalFormatting>
  <dataValidations count="2">
    <dataValidation type="list" allowBlank="1" showInputMessage="1" showErrorMessage="1" sqref="A2:A278">
      <formula1>Liste_Client</formula1>
    </dataValidation>
    <dataValidation type="list" allowBlank="1" showInputMessage="1" showErrorMessage="1" sqref="B2:B278">
      <formula1>liste_tache</formula1>
    </dataValidation>
  </dataValidations>
  <pageMargins left="0.70866141732283472" right="0.70866141732283472" top="0.74803149606299213" bottom="0.74803149606299213" header="0.31496062992125984" footer="0.31496062992125984"/>
  <pageSetup paperSize="9" scale="13" orientation="landscape" horizontalDpi="4294967293" verticalDpi="4294967293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14"/>
  <sheetViews>
    <sheetView tabSelected="1" workbookViewId="0">
      <selection activeCell="D29" sqref="D29:D31"/>
    </sheetView>
  </sheetViews>
  <sheetFormatPr baseColWidth="10" defaultRowHeight="15" x14ac:dyDescent="0.25"/>
  <sheetData>
    <row r="2" spans="2:7" x14ac:dyDescent="0.25">
      <c r="B2" t="s">
        <v>36</v>
      </c>
      <c r="C2">
        <v>8</v>
      </c>
      <c r="E2" t="s">
        <v>21</v>
      </c>
      <c r="F2" t="s">
        <v>34</v>
      </c>
      <c r="G2" t="s">
        <v>35</v>
      </c>
    </row>
    <row r="3" spans="2:7" x14ac:dyDescent="0.25">
      <c r="E3" t="s">
        <v>22</v>
      </c>
      <c r="F3">
        <v>1</v>
      </c>
      <c r="G3">
        <f>IF(F3&lt;mois_départ,12,0)+(F3-mois_départ+1)</f>
        <v>6</v>
      </c>
    </row>
    <row r="4" spans="2:7" x14ac:dyDescent="0.25">
      <c r="E4" t="s">
        <v>23</v>
      </c>
      <c r="F4">
        <v>2</v>
      </c>
      <c r="G4" s="17">
        <f>IF(F4&lt;mois_départ,12,0)+(F4-mois_départ+1)</f>
        <v>7</v>
      </c>
    </row>
    <row r="5" spans="2:7" x14ac:dyDescent="0.25">
      <c r="E5" s="17" t="s">
        <v>24</v>
      </c>
      <c r="F5">
        <v>3</v>
      </c>
      <c r="G5" s="17">
        <f>IF(F5&lt;mois_départ,12,0)+(F5-mois_départ+1)</f>
        <v>8</v>
      </c>
    </row>
    <row r="6" spans="2:7" x14ac:dyDescent="0.25">
      <c r="E6" s="17" t="s">
        <v>25</v>
      </c>
      <c r="F6">
        <v>4</v>
      </c>
      <c r="G6" s="17">
        <f>IF(F6&lt;mois_départ,12,0)+(F6-mois_départ+1)</f>
        <v>9</v>
      </c>
    </row>
    <row r="7" spans="2:7" x14ac:dyDescent="0.25">
      <c r="E7" s="17" t="s">
        <v>26</v>
      </c>
      <c r="F7">
        <v>5</v>
      </c>
      <c r="G7" s="17">
        <f>IF(F7&lt;mois_départ,12,0)+(F7-mois_départ+1)</f>
        <v>10</v>
      </c>
    </row>
    <row r="8" spans="2:7" x14ac:dyDescent="0.25">
      <c r="E8" s="17" t="s">
        <v>27</v>
      </c>
      <c r="F8">
        <v>6</v>
      </c>
      <c r="G8" s="17">
        <f>IF(F8&lt;mois_départ,12,0)+(F8-mois_départ+1)</f>
        <v>11</v>
      </c>
    </row>
    <row r="9" spans="2:7" x14ac:dyDescent="0.25">
      <c r="E9" s="17" t="s">
        <v>28</v>
      </c>
      <c r="F9">
        <v>7</v>
      </c>
      <c r="G9" s="17">
        <f>IF(F9&lt;mois_départ,12,0)+(F9-mois_départ+1)</f>
        <v>12</v>
      </c>
    </row>
    <row r="10" spans="2:7" x14ac:dyDescent="0.25">
      <c r="E10" s="17" t="s">
        <v>29</v>
      </c>
      <c r="F10">
        <v>8</v>
      </c>
      <c r="G10" s="17">
        <f>IF(F10&lt;mois_départ,12,0)+(F10-mois_départ+1)</f>
        <v>1</v>
      </c>
    </row>
    <row r="11" spans="2:7" x14ac:dyDescent="0.25">
      <c r="E11" s="17" t="s">
        <v>30</v>
      </c>
      <c r="F11">
        <v>9</v>
      </c>
      <c r="G11" s="17">
        <f>IF(F11&lt;mois_départ,12,0)+(F11-mois_départ+1)</f>
        <v>2</v>
      </c>
    </row>
    <row r="12" spans="2:7" x14ac:dyDescent="0.25">
      <c r="E12" s="17" t="s">
        <v>31</v>
      </c>
      <c r="F12">
        <v>10</v>
      </c>
      <c r="G12" s="17">
        <f>IF(F12&lt;mois_départ,12,0)+(F12-mois_départ+1)</f>
        <v>3</v>
      </c>
    </row>
    <row r="13" spans="2:7" x14ac:dyDescent="0.25">
      <c r="E13" s="17" t="s">
        <v>32</v>
      </c>
      <c r="F13">
        <v>11</v>
      </c>
      <c r="G13" s="17">
        <f>IF(F13&lt;mois_départ,12,0)+(F13-mois_départ+1)</f>
        <v>4</v>
      </c>
    </row>
    <row r="14" spans="2:7" x14ac:dyDescent="0.25">
      <c r="E14" s="17" t="s">
        <v>33</v>
      </c>
      <c r="F14">
        <v>12</v>
      </c>
      <c r="G14" s="17">
        <f>IF(F14&lt;mois_départ,12,0)+(F14-mois_départ+1)</f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50"/>
  </sheetPr>
  <dimension ref="A1:F117"/>
  <sheetViews>
    <sheetView topLeftCell="A6" workbookViewId="0">
      <selection activeCell="A18" sqref="A18"/>
    </sheetView>
  </sheetViews>
  <sheetFormatPr baseColWidth="10" defaultRowHeight="15" x14ac:dyDescent="0.25"/>
  <cols>
    <col min="1" max="1" width="16.85546875" customWidth="1"/>
    <col min="2" max="2" width="12" customWidth="1"/>
    <col min="3" max="3" width="19.140625" style="14" customWidth="1"/>
    <col min="4" max="4" width="12" style="18" customWidth="1"/>
    <col min="5" max="5" width="12.85546875" customWidth="1"/>
    <col min="6" max="6" width="22" customWidth="1"/>
  </cols>
  <sheetData>
    <row r="1" spans="1:6" x14ac:dyDescent="0.25">
      <c r="A1" s="10" t="s">
        <v>0</v>
      </c>
      <c r="B1" s="17" t="s">
        <v>15</v>
      </c>
    </row>
    <row r="3" spans="1:6" x14ac:dyDescent="0.25">
      <c r="C3"/>
      <c r="D3" s="10" t="s">
        <v>11</v>
      </c>
      <c r="E3" s="12"/>
      <c r="F3" s="12"/>
    </row>
    <row r="4" spans="1:6" x14ac:dyDescent="0.25">
      <c r="A4" s="10" t="s">
        <v>37</v>
      </c>
      <c r="B4" s="10" t="s">
        <v>21</v>
      </c>
      <c r="C4" s="10" t="s">
        <v>12</v>
      </c>
      <c r="D4" s="17" t="s">
        <v>13</v>
      </c>
      <c r="E4" s="15" t="s">
        <v>14</v>
      </c>
      <c r="F4" s="9" t="s">
        <v>16</v>
      </c>
    </row>
    <row r="5" spans="1:6" x14ac:dyDescent="0.25">
      <c r="A5" s="17">
        <v>2015</v>
      </c>
      <c r="B5" s="17">
        <v>8</v>
      </c>
      <c r="C5" s="1" t="s">
        <v>40</v>
      </c>
      <c r="D5" s="8">
        <v>1.5255914716324216E-2</v>
      </c>
      <c r="E5" s="12">
        <v>1985.4320755595895</v>
      </c>
      <c r="F5" s="9">
        <v>397.08641511191792</v>
      </c>
    </row>
    <row r="6" spans="1:6" x14ac:dyDescent="0.25">
      <c r="B6" s="17">
        <v>9</v>
      </c>
      <c r="C6" s="1" t="s">
        <v>41</v>
      </c>
      <c r="D6" s="8">
        <v>2.5234514748160682E-2</v>
      </c>
      <c r="E6" s="12">
        <v>3284.0649625925053</v>
      </c>
      <c r="F6" s="9">
        <v>364.89610695472282</v>
      </c>
    </row>
    <row r="7" spans="1:6" x14ac:dyDescent="0.25">
      <c r="B7" s="17">
        <v>10</v>
      </c>
      <c r="C7" s="1" t="s">
        <v>42</v>
      </c>
      <c r="D7" s="8">
        <v>2.1271858569496854E-2</v>
      </c>
      <c r="E7" s="12">
        <v>2768.3577875179722</v>
      </c>
      <c r="F7" s="9">
        <v>461.39296458632867</v>
      </c>
    </row>
    <row r="8" spans="1:6" x14ac:dyDescent="0.25">
      <c r="B8" s="17">
        <v>11</v>
      </c>
      <c r="C8" s="1" t="s">
        <v>43</v>
      </c>
      <c r="D8" s="8">
        <v>1.5047547078119531E-2</v>
      </c>
      <c r="E8" s="12">
        <v>1958.3147377864893</v>
      </c>
      <c r="F8" s="9">
        <v>391.66294755729785</v>
      </c>
    </row>
    <row r="9" spans="1:6" x14ac:dyDescent="0.25">
      <c r="B9" s="17">
        <v>12</v>
      </c>
      <c r="C9" s="1" t="s">
        <v>44</v>
      </c>
      <c r="D9" s="8">
        <v>2.7100204375121052E-2</v>
      </c>
      <c r="E9" s="12">
        <v>3526.869153444617</v>
      </c>
      <c r="F9" s="9">
        <v>352.68691534446168</v>
      </c>
    </row>
    <row r="10" spans="1:6" x14ac:dyDescent="0.25">
      <c r="A10" s="17">
        <v>2016</v>
      </c>
      <c r="B10" s="17">
        <v>1</v>
      </c>
      <c r="C10" s="1" t="s">
        <v>45</v>
      </c>
      <c r="D10" s="8">
        <v>2.1375931459220315E-2</v>
      </c>
      <c r="E10" s="12">
        <v>2781.9020198564003</v>
      </c>
      <c r="F10" s="9">
        <v>556.38040397128009</v>
      </c>
    </row>
    <row r="11" spans="1:6" x14ac:dyDescent="0.25">
      <c r="B11" s="17">
        <v>2</v>
      </c>
      <c r="C11" s="1" t="s">
        <v>46</v>
      </c>
      <c r="D11" s="8">
        <v>1.2888096296435661E-2</v>
      </c>
      <c r="E11" s="12">
        <v>1677.2799439199691</v>
      </c>
      <c r="F11" s="9">
        <v>335.4559887839938</v>
      </c>
    </row>
    <row r="12" spans="1:6" x14ac:dyDescent="0.25">
      <c r="B12" s="17">
        <v>3</v>
      </c>
      <c r="C12" s="1" t="s">
        <v>47</v>
      </c>
      <c r="D12" s="8">
        <v>5.1414448058461674E-2</v>
      </c>
      <c r="E12" s="12">
        <v>6691.1683907903735</v>
      </c>
      <c r="F12" s="9">
        <v>477.94059934216955</v>
      </c>
    </row>
    <row r="13" spans="1:6" x14ac:dyDescent="0.25">
      <c r="B13" s="17">
        <v>4</v>
      </c>
      <c r="C13" s="1" t="s">
        <v>48</v>
      </c>
      <c r="D13" s="8">
        <v>2.5730042972601359E-2</v>
      </c>
      <c r="E13" s="12">
        <v>3348.5538935706577</v>
      </c>
      <c r="F13" s="9">
        <v>372.06154373007308</v>
      </c>
    </row>
    <row r="14" spans="1:6" x14ac:dyDescent="0.25">
      <c r="B14" s="17">
        <v>5</v>
      </c>
      <c r="C14" s="1" t="s">
        <v>49</v>
      </c>
      <c r="D14" s="8">
        <v>5.5392175009323981E-2</v>
      </c>
      <c r="E14" s="12">
        <v>7208.8369031614693</v>
      </c>
      <c r="F14" s="9">
        <v>450.55230644759183</v>
      </c>
    </row>
    <row r="15" spans="1:6" x14ac:dyDescent="0.25">
      <c r="B15" s="17">
        <v>6</v>
      </c>
      <c r="C15" s="1" t="s">
        <v>38</v>
      </c>
      <c r="D15" s="8">
        <v>1.291514499210882E-2</v>
      </c>
      <c r="E15" s="12">
        <v>1680.8001096386513</v>
      </c>
      <c r="F15" s="9">
        <v>420.20002740966282</v>
      </c>
    </row>
    <row r="16" spans="1:6" x14ac:dyDescent="0.25">
      <c r="B16" s="17">
        <v>7</v>
      </c>
      <c r="C16" s="1" t="s">
        <v>39</v>
      </c>
      <c r="D16" s="8">
        <v>3.2713587372709227E-2</v>
      </c>
      <c r="E16" s="12">
        <v>4257.404874379592</v>
      </c>
      <c r="F16" s="9">
        <v>532.175609297449</v>
      </c>
    </row>
    <row r="17" spans="1:6" x14ac:dyDescent="0.25">
      <c r="B17" s="17">
        <v>8</v>
      </c>
      <c r="C17" s="1" t="s">
        <v>40</v>
      </c>
      <c r="D17" s="8">
        <v>3.30681533038946E-2</v>
      </c>
      <c r="E17" s="12">
        <v>4303.5487199480804</v>
      </c>
      <c r="F17" s="9">
        <v>478.17207999423113</v>
      </c>
    </row>
    <row r="18" spans="1:6" x14ac:dyDescent="0.25">
      <c r="B18" s="17">
        <v>9</v>
      </c>
      <c r="C18" s="1" t="s">
        <v>41</v>
      </c>
      <c r="D18" s="8">
        <v>3.26708677466283E-2</v>
      </c>
      <c r="E18" s="12">
        <v>4251.8452656996724</v>
      </c>
      <c r="F18" s="9">
        <v>708.6408776166121</v>
      </c>
    </row>
    <row r="19" spans="1:6" x14ac:dyDescent="0.25">
      <c r="B19" s="17">
        <v>10</v>
      </c>
      <c r="C19" s="1" t="s">
        <v>42</v>
      </c>
      <c r="D19" s="8">
        <v>5.6443373771167447E-2</v>
      </c>
      <c r="E19" s="12">
        <v>7345.6417934850433</v>
      </c>
      <c r="F19" s="9">
        <v>612.13681612375365</v>
      </c>
    </row>
    <row r="20" spans="1:6" x14ac:dyDescent="0.25">
      <c r="B20" s="17">
        <v>11</v>
      </c>
      <c r="C20" s="1" t="s">
        <v>43</v>
      </c>
      <c r="D20" s="8">
        <v>3.9187851202407767E-2</v>
      </c>
      <c r="E20" s="12">
        <v>5099.977169265615</v>
      </c>
      <c r="F20" s="9">
        <v>392.30593609735502</v>
      </c>
    </row>
    <row r="21" spans="1:6" x14ac:dyDescent="0.25">
      <c r="B21" s="17">
        <v>12</v>
      </c>
      <c r="C21" s="1" t="s">
        <v>44</v>
      </c>
      <c r="D21" s="8">
        <v>4.660123898233641E-2</v>
      </c>
      <c r="E21" s="12">
        <v>6064.7687376848035</v>
      </c>
      <c r="F21" s="9">
        <v>606.47687376848035</v>
      </c>
    </row>
    <row r="22" spans="1:6" x14ac:dyDescent="0.25">
      <c r="A22" s="17">
        <v>2017</v>
      </c>
      <c r="B22" s="17">
        <v>1</v>
      </c>
      <c r="C22" s="1" t="s">
        <v>45</v>
      </c>
      <c r="D22" s="8">
        <v>1.5775104124119962E-2</v>
      </c>
      <c r="E22" s="12">
        <v>2053.000315333863</v>
      </c>
      <c r="F22" s="9">
        <v>513.25007883346575</v>
      </c>
    </row>
    <row r="23" spans="1:6" x14ac:dyDescent="0.25">
      <c r="B23" s="17">
        <v>2</v>
      </c>
      <c r="C23" s="1" t="s">
        <v>46</v>
      </c>
      <c r="D23" s="8">
        <v>6.4842346090348613E-2</v>
      </c>
      <c r="E23" s="12">
        <v>8438.6990997372941</v>
      </c>
      <c r="F23" s="9">
        <v>496.39406469042905</v>
      </c>
    </row>
    <row r="24" spans="1:6" x14ac:dyDescent="0.25">
      <c r="B24" s="17">
        <v>3</v>
      </c>
      <c r="C24" s="1" t="s">
        <v>47</v>
      </c>
      <c r="D24" s="8">
        <v>4.1124848417230422E-2</v>
      </c>
      <c r="E24" s="12">
        <v>5352.0614573655876</v>
      </c>
      <c r="F24" s="9">
        <v>446.0051214471323</v>
      </c>
    </row>
    <row r="25" spans="1:6" x14ac:dyDescent="0.25">
      <c r="B25" s="17">
        <v>4</v>
      </c>
      <c r="C25" s="1" t="s">
        <v>48</v>
      </c>
      <c r="D25" s="8">
        <v>8.2513340012854999E-2</v>
      </c>
      <c r="E25" s="12">
        <v>10738.433910343005</v>
      </c>
      <c r="F25" s="9">
        <v>631.67258296135321</v>
      </c>
    </row>
    <row r="26" spans="1:6" x14ac:dyDescent="0.25">
      <c r="B26" s="17">
        <v>5</v>
      </c>
      <c r="C26" s="1" t="s">
        <v>49</v>
      </c>
      <c r="D26" s="8">
        <v>5.4671829806779926E-2</v>
      </c>
      <c r="E26" s="12">
        <v>7115.0898878431353</v>
      </c>
      <c r="F26" s="9">
        <v>508.22070627450967</v>
      </c>
    </row>
    <row r="27" spans="1:6" x14ac:dyDescent="0.25">
      <c r="B27" s="17">
        <v>6</v>
      </c>
      <c r="C27" s="1" t="s">
        <v>38</v>
      </c>
      <c r="D27" s="8">
        <v>7.3452275093405114E-2</v>
      </c>
      <c r="E27" s="12">
        <v>9559.210686805076</v>
      </c>
      <c r="F27" s="9">
        <v>503.11635193710924</v>
      </c>
    </row>
    <row r="28" spans="1:6" x14ac:dyDescent="0.25">
      <c r="B28" s="17">
        <v>7</v>
      </c>
      <c r="C28" s="1" t="s">
        <v>39</v>
      </c>
      <c r="D28" s="8">
        <v>2.9012917211939895E-2</v>
      </c>
      <c r="E28" s="12">
        <v>3775.7930290802888</v>
      </c>
      <c r="F28" s="9">
        <v>419.53255878669876</v>
      </c>
    </row>
    <row r="29" spans="1:6" x14ac:dyDescent="0.25">
      <c r="B29" s="17">
        <v>8</v>
      </c>
      <c r="C29" s="1" t="s">
        <v>40</v>
      </c>
      <c r="D29" s="8">
        <v>3.1080430543570802E-2</v>
      </c>
      <c r="E29" s="12">
        <v>4044.8629184704491</v>
      </c>
      <c r="F29" s="9">
        <v>505.60786480880614</v>
      </c>
    </row>
    <row r="30" spans="1:6" x14ac:dyDescent="0.25">
      <c r="B30" s="17">
        <v>9</v>
      </c>
      <c r="C30" s="1" t="s">
        <v>41</v>
      </c>
      <c r="D30" s="8">
        <v>3.71586955049793E-2</v>
      </c>
      <c r="E30" s="12">
        <v>4835.8992111168254</v>
      </c>
      <c r="F30" s="9">
        <v>439.62720101062047</v>
      </c>
    </row>
    <row r="31" spans="1:6" x14ac:dyDescent="0.25">
      <c r="B31" s="17">
        <v>10</v>
      </c>
      <c r="C31" s="1" t="s">
        <v>42</v>
      </c>
      <c r="D31" s="8">
        <v>2.373938159545072E-2</v>
      </c>
      <c r="E31" s="12">
        <v>3089.4856552339934</v>
      </c>
      <c r="F31" s="9">
        <v>514.91427587233227</v>
      </c>
    </row>
    <row r="32" spans="1:6" x14ac:dyDescent="0.25">
      <c r="B32" s="17">
        <v>11</v>
      </c>
      <c r="C32" s="1" t="s">
        <v>43</v>
      </c>
      <c r="D32" s="8">
        <v>2.2317880944802759E-2</v>
      </c>
      <c r="E32" s="12">
        <v>2904.4890136228969</v>
      </c>
      <c r="F32" s="9">
        <v>580.89780272457938</v>
      </c>
    </row>
    <row r="33" spans="1:6" x14ac:dyDescent="0.25">
      <c r="A33" s="17" t="s">
        <v>10</v>
      </c>
      <c r="C33"/>
      <c r="D33" s="8">
        <v>1</v>
      </c>
      <c r="E33" s="12">
        <v>130141.79172325386</v>
      </c>
      <c r="F33" s="9">
        <v>485.60370045990248</v>
      </c>
    </row>
    <row r="34" spans="1:6" x14ac:dyDescent="0.25">
      <c r="C34"/>
      <c r="D34"/>
    </row>
    <row r="35" spans="1:6" x14ac:dyDescent="0.25">
      <c r="C35"/>
      <c r="D35"/>
    </row>
    <row r="36" spans="1:6" x14ac:dyDescent="0.25">
      <c r="C36"/>
      <c r="D36"/>
    </row>
    <row r="37" spans="1:6" x14ac:dyDescent="0.25">
      <c r="C37"/>
      <c r="D37"/>
    </row>
    <row r="38" spans="1:6" x14ac:dyDescent="0.25">
      <c r="C38"/>
      <c r="D38"/>
    </row>
    <row r="39" spans="1:6" x14ac:dyDescent="0.25">
      <c r="C39"/>
      <c r="D39"/>
    </row>
    <row r="40" spans="1:6" x14ac:dyDescent="0.25">
      <c r="C40"/>
      <c r="D40"/>
    </row>
    <row r="41" spans="1:6" x14ac:dyDescent="0.25">
      <c r="C41"/>
      <c r="D41"/>
    </row>
    <row r="42" spans="1:6" x14ac:dyDescent="0.25">
      <c r="C42"/>
      <c r="D42"/>
    </row>
    <row r="43" spans="1:6" x14ac:dyDescent="0.25">
      <c r="C43"/>
      <c r="D43"/>
    </row>
    <row r="44" spans="1:6" x14ac:dyDescent="0.25">
      <c r="C44"/>
      <c r="D44"/>
    </row>
    <row r="45" spans="1:6" x14ac:dyDescent="0.25">
      <c r="C45"/>
      <c r="D45"/>
    </row>
    <row r="46" spans="1:6" x14ac:dyDescent="0.25">
      <c r="C46"/>
      <c r="D46"/>
    </row>
    <row r="47" spans="1:6" x14ac:dyDescent="0.25">
      <c r="C47"/>
      <c r="D47"/>
    </row>
    <row r="48" spans="1:6" x14ac:dyDescent="0.25">
      <c r="C48"/>
      <c r="D48"/>
    </row>
    <row r="49" spans="3:4" x14ac:dyDescent="0.25">
      <c r="C49"/>
      <c r="D49"/>
    </row>
    <row r="50" spans="3:4" x14ac:dyDescent="0.25">
      <c r="C50"/>
      <c r="D50"/>
    </row>
    <row r="51" spans="3:4" x14ac:dyDescent="0.25">
      <c r="C51"/>
      <c r="D51"/>
    </row>
    <row r="52" spans="3:4" x14ac:dyDescent="0.25">
      <c r="C52"/>
      <c r="D52"/>
    </row>
    <row r="53" spans="3:4" x14ac:dyDescent="0.25">
      <c r="C53"/>
      <c r="D53"/>
    </row>
    <row r="54" spans="3:4" x14ac:dyDescent="0.25">
      <c r="C54"/>
      <c r="D54"/>
    </row>
    <row r="55" spans="3:4" x14ac:dyDescent="0.25">
      <c r="C55"/>
      <c r="D55"/>
    </row>
    <row r="56" spans="3:4" x14ac:dyDescent="0.25">
      <c r="C56"/>
      <c r="D56"/>
    </row>
    <row r="57" spans="3:4" x14ac:dyDescent="0.25">
      <c r="C57"/>
      <c r="D57"/>
    </row>
    <row r="58" spans="3:4" x14ac:dyDescent="0.25">
      <c r="C58"/>
      <c r="D58"/>
    </row>
    <row r="59" spans="3:4" x14ac:dyDescent="0.25">
      <c r="C59"/>
      <c r="D59"/>
    </row>
    <row r="60" spans="3:4" x14ac:dyDescent="0.25">
      <c r="C60"/>
      <c r="D60"/>
    </row>
    <row r="61" spans="3:4" x14ac:dyDescent="0.25">
      <c r="C61"/>
      <c r="D61"/>
    </row>
    <row r="62" spans="3:4" x14ac:dyDescent="0.25">
      <c r="C62"/>
      <c r="D62"/>
    </row>
    <row r="63" spans="3:4" x14ac:dyDescent="0.25">
      <c r="C63"/>
      <c r="D63"/>
    </row>
    <row r="64" spans="3:4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 s="9"/>
    </row>
    <row r="69" spans="3:4" x14ac:dyDescent="0.25">
      <c r="C69"/>
      <c r="D69" s="9"/>
    </row>
    <row r="70" spans="3:4" x14ac:dyDescent="0.25">
      <c r="C70"/>
      <c r="D70" s="9"/>
    </row>
    <row r="71" spans="3:4" x14ac:dyDescent="0.25">
      <c r="C71"/>
      <c r="D71" s="9"/>
    </row>
    <row r="72" spans="3:4" x14ac:dyDescent="0.25">
      <c r="C72"/>
      <c r="D72" s="9"/>
    </row>
    <row r="73" spans="3:4" x14ac:dyDescent="0.25">
      <c r="C73"/>
      <c r="D73" s="9"/>
    </row>
    <row r="74" spans="3:4" x14ac:dyDescent="0.25">
      <c r="C74"/>
      <c r="D74" s="9"/>
    </row>
    <row r="75" spans="3:4" x14ac:dyDescent="0.25">
      <c r="C75"/>
      <c r="D75" s="9"/>
    </row>
    <row r="76" spans="3:4" x14ac:dyDescent="0.25">
      <c r="C76"/>
    </row>
    <row r="77" spans="3:4" x14ac:dyDescent="0.25">
      <c r="C77"/>
    </row>
    <row r="78" spans="3:4" x14ac:dyDescent="0.25">
      <c r="C78"/>
    </row>
    <row r="79" spans="3:4" x14ac:dyDescent="0.25">
      <c r="C79"/>
    </row>
    <row r="80" spans="3:4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  <row r="96" spans="3:3" x14ac:dyDescent="0.25">
      <c r="C96"/>
    </row>
    <row r="97" spans="3:3" x14ac:dyDescent="0.25">
      <c r="C97"/>
    </row>
    <row r="98" spans="3:3" x14ac:dyDescent="0.25">
      <c r="C98" s="12"/>
    </row>
    <row r="99" spans="3:3" x14ac:dyDescent="0.25">
      <c r="C99" s="12"/>
    </row>
    <row r="100" spans="3:3" x14ac:dyDescent="0.25">
      <c r="C100" s="12"/>
    </row>
    <row r="101" spans="3:3" x14ac:dyDescent="0.25">
      <c r="C101" s="12"/>
    </row>
    <row r="102" spans="3:3" x14ac:dyDescent="0.25">
      <c r="C102" s="12"/>
    </row>
    <row r="103" spans="3:3" x14ac:dyDescent="0.25">
      <c r="C103" s="12"/>
    </row>
    <row r="104" spans="3:3" x14ac:dyDescent="0.25">
      <c r="C104" s="12"/>
    </row>
    <row r="105" spans="3:3" x14ac:dyDescent="0.25">
      <c r="C105" s="12"/>
    </row>
    <row r="106" spans="3:3" x14ac:dyDescent="0.25">
      <c r="C106" s="12"/>
    </row>
    <row r="107" spans="3:3" x14ac:dyDescent="0.25">
      <c r="C107" s="12"/>
    </row>
    <row r="108" spans="3:3" x14ac:dyDescent="0.25">
      <c r="C108" s="12"/>
    </row>
    <row r="109" spans="3:3" x14ac:dyDescent="0.25">
      <c r="C109" s="12"/>
    </row>
    <row r="110" spans="3:3" x14ac:dyDescent="0.25">
      <c r="C110" s="12"/>
    </row>
    <row r="111" spans="3:3" x14ac:dyDescent="0.25">
      <c r="C111" s="12"/>
    </row>
    <row r="112" spans="3:3" x14ac:dyDescent="0.25">
      <c r="C112" s="12"/>
    </row>
    <row r="113" spans="3:3" x14ac:dyDescent="0.25">
      <c r="C113" s="12"/>
    </row>
    <row r="114" spans="3:3" x14ac:dyDescent="0.25">
      <c r="C114" s="12"/>
    </row>
    <row r="115" spans="3:3" x14ac:dyDescent="0.25">
      <c r="C115" s="12"/>
    </row>
    <row r="116" spans="3:3" x14ac:dyDescent="0.25">
      <c r="C116" s="12"/>
    </row>
    <row r="117" spans="3:3" x14ac:dyDescent="0.25">
      <c r="C117" s="12"/>
    </row>
  </sheetData>
  <pageMargins left="0.7" right="0.7" top="0.75" bottom="0.75" header="0.3" footer="0.3"/>
  <pageSetup paperSize="9"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 Factures</vt:lpstr>
      <vt:lpstr>Feuil1</vt:lpstr>
      <vt:lpstr>Stat CA par mois</vt:lpstr>
      <vt:lpstr>mois_départ</vt:lpstr>
      <vt:lpstr>NumMois2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</dc:creator>
  <cp:lastModifiedBy>Jean-Eric Pelouas</cp:lastModifiedBy>
  <cp:lastPrinted>2017-06-04T13:05:23Z</cp:lastPrinted>
  <dcterms:created xsi:type="dcterms:W3CDTF">2014-04-25T15:49:15Z</dcterms:created>
  <dcterms:modified xsi:type="dcterms:W3CDTF">2017-06-19T09:11:22Z</dcterms:modified>
</cp:coreProperties>
</file>