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/>
  </bookViews>
  <sheets>
    <sheet name="Feuil1" sheetId="1" r:id="rId1"/>
    <sheet name="Feuil2" sheetId="2" r:id="rId2"/>
  </sheets>
  <definedNames>
    <definedName name="d.fériés">T_Fériés[Date]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3" i="1"/>
  <c r="B16" i="2"/>
  <c r="B15" i="2"/>
  <c r="B14" i="2"/>
  <c r="B13" i="2"/>
  <c r="B12" i="2"/>
  <c r="B9" i="2"/>
  <c r="B8" i="2"/>
  <c r="B7" i="2"/>
  <c r="B6" i="2"/>
  <c r="B10" i="2"/>
  <c r="B11" i="2"/>
  <c r="B3" i="2"/>
</calcChain>
</file>

<file path=xl/sharedStrings.xml><?xml version="1.0" encoding="utf-8"?>
<sst xmlns="http://schemas.openxmlformats.org/spreadsheetml/2006/main" count="21" uniqueCount="21">
  <si>
    <t>Date T0</t>
  </si>
  <si>
    <t>Type</t>
  </si>
  <si>
    <t>Complexe</t>
  </si>
  <si>
    <t>Simple</t>
  </si>
  <si>
    <t>DEADLINE</t>
  </si>
  <si>
    <t>Année</t>
  </si>
  <si>
    <t>Dimanche de Pâques</t>
  </si>
  <si>
    <t>Jours fériés</t>
  </si>
  <si>
    <t>Date</t>
  </si>
  <si>
    <t>Jour de l'an</t>
  </si>
  <si>
    <t>Lundi de Pâques</t>
  </si>
  <si>
    <t>Fête du travail</t>
  </si>
  <si>
    <t>Fête de la victoire 1945</t>
  </si>
  <si>
    <t>Jeudi de l'Acsension</t>
  </si>
  <si>
    <t>Fête nationale</t>
  </si>
  <si>
    <t>Assomption</t>
  </si>
  <si>
    <t>Toussaint</t>
  </si>
  <si>
    <t>Fête de l'Armistice</t>
  </si>
  <si>
    <t>Noël</t>
  </si>
  <si>
    <t>Lundi de Pentecôte</t>
  </si>
  <si>
    <t>C2 : =SERIE.JOUR.OUVRE.INTL([@[Date T0]];RECHERCHEV([@Type];{"Simple".25;"Complexe".35};2;FAUX);1;d.fériés)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</si>
</sst>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ddd\ dd/mm/yyyy"/>
  </numFmts>
  <fonts count="2" x14ac:knownFonts="1">
    <font>
      <sz val="11"/>
      <color theme="1"/>
      <name val="Calibri"/>
      <family val="2"/>
      <scheme val="minor"/>
    </font>
    <font>
      <i/>
      <sz val="10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14" fontId="0" fillId="0" borderId="0" xfId="0" applyNumberFormat="1"/>
    <xf numFmtId="14" fontId="1" fillId="0" borderId="0" xfId="1" applyNumberFormat="1"/>
    <xf numFmtId="165" fontId="0" fillId="0" borderId="0" xfId="0" applyNumberFormat="1"/>
  </cellXfs>
  <cellStyles count="2">
    <cellStyle name="Normal" xfId="0" builtinId="0"/>
    <cellStyle name="Texte explicatif" xfId="1" builtinId="53"/>
  </cellStyles>
  <dxfs count="3">
    <dxf>
      <numFmt numFmtId="165" formatCode="ddd\ dd/mm/yyyy"/>
    </dxf>
    <dxf>
      <numFmt numFmtId="165" formatCode="ddd\ dd/mm/yyyy"/>
    </dxf>
    <dxf>
      <numFmt numFmtId="165" formatCode="ddd\ 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C3" totalsRowShown="0" headerRowCellStyle="Normal">
  <autoFilter ref="A1:C3"/>
  <tableColumns count="3">
    <tableColumn id="1" name="Date T0" dataDxfId="1" dataCellStyle="Normal"/>
    <tableColumn id="2" name="Type" dataCellStyle="Normal"/>
    <tableColumn id="3" name="DEADLINE" dataDxfId="0" dataCellStyle="Normal">
      <calculatedColumnFormula>WORKDAY.INTL(Tableau1[[#This Row],[Date T0]],VLOOKUP(Tableau1[[#This Row],[Type]],{"Simple",25;"Complexe",35},2,FALSE),1,d.fériés)</calculatedColumnFormula>
    </tableColumn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_Fériés" displayName="T_Fériés" ref="A5:B16" totalsRowShown="0">
  <autoFilter ref="A5:B16"/>
  <tableColumns count="2">
    <tableColumn id="1" name="Jours fériés"/>
    <tableColumn id="2" name="Date" dataDxfId="2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showGridLines="0" tabSelected="1" workbookViewId="0">
      <selection activeCell="C14" sqref="C14"/>
    </sheetView>
  </sheetViews>
  <sheetFormatPr baseColWidth="10" defaultRowHeight="15" x14ac:dyDescent="0.25"/>
  <cols>
    <col min="1" max="1" width="14.5703125" bestFit="1" customWidth="1"/>
    <col min="3" max="3" width="14.5703125" bestFit="1" customWidth="1"/>
  </cols>
  <sheetData>
    <row r="1" spans="1:5" x14ac:dyDescent="0.25">
      <c r="A1" t="s">
        <v>0</v>
      </c>
      <c r="B1" t="s">
        <v>1</v>
      </c>
      <c r="C1" t="s">
        <v>4</v>
      </c>
    </row>
    <row r="2" spans="1:5" x14ac:dyDescent="0.25">
      <c r="A2" s="3">
        <v>43487</v>
      </c>
      <c r="B2" t="s">
        <v>3</v>
      </c>
      <c r="C2" s="3">
        <f>WORKDAY.INTL(Tableau1[[#This Row],[Date T0]],VLOOKUP(Tableau1[[#This Row],[Type]],{"Simple",25;"Complexe",35},2,FALSE),1,d.fériés)</f>
        <v>43522</v>
      </c>
      <c r="E2" s="2" t="s">
        <v>20</v>
      </c>
    </row>
    <row r="3" spans="1:5" x14ac:dyDescent="0.25">
      <c r="A3" s="3">
        <v>43511</v>
      </c>
      <c r="B3" t="s">
        <v>2</v>
      </c>
      <c r="C3" s="3">
        <f>WORKDAY.INTL(Tableau1[[#This Row],[Date T0]],VLOOKUP(Tableau1[[#This Row],[Type]],{"Simple",25;"Complexe",35},2,FALSE),1,d.fériés)</f>
        <v>43560</v>
      </c>
      <c r="E3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showGridLines="0" workbookViewId="0">
      <selection activeCell="E14" sqref="E14"/>
    </sheetView>
  </sheetViews>
  <sheetFormatPr baseColWidth="10" defaultRowHeight="15" x14ac:dyDescent="0.25"/>
  <cols>
    <col min="1" max="1" width="21.5703125" bestFit="1" customWidth="1"/>
    <col min="2" max="2" width="14.5703125" bestFit="1" customWidth="1"/>
  </cols>
  <sheetData>
    <row r="1" spans="1:2" x14ac:dyDescent="0.25">
      <c r="A1" t="s">
        <v>5</v>
      </c>
      <c r="B1">
        <v>2019</v>
      </c>
    </row>
    <row r="3" spans="1:2" x14ac:dyDescent="0.25">
      <c r="A3" t="s">
        <v>6</v>
      </c>
      <c r="B3" s="3">
        <f>ROUND(DATE(B1,4,MOD(234-11*MOD(B1,19),30))/7,0)*7-6</f>
        <v>43576</v>
      </c>
    </row>
    <row r="5" spans="1:2" x14ac:dyDescent="0.25">
      <c r="A5" t="s">
        <v>7</v>
      </c>
      <c r="B5" t="s">
        <v>8</v>
      </c>
    </row>
    <row r="6" spans="1:2" x14ac:dyDescent="0.25">
      <c r="A6" t="s">
        <v>9</v>
      </c>
      <c r="B6" s="3">
        <f>DATE(B1,1,1)</f>
        <v>43466</v>
      </c>
    </row>
    <row r="7" spans="1:2" x14ac:dyDescent="0.25">
      <c r="A7" t="s">
        <v>10</v>
      </c>
      <c r="B7" s="3">
        <f>B3+1</f>
        <v>43577</v>
      </c>
    </row>
    <row r="8" spans="1:2" x14ac:dyDescent="0.25">
      <c r="A8" t="s">
        <v>11</v>
      </c>
      <c r="B8" s="3">
        <f>DATE(B1,5,1)</f>
        <v>43586</v>
      </c>
    </row>
    <row r="9" spans="1:2" x14ac:dyDescent="0.25">
      <c r="A9" t="s">
        <v>12</v>
      </c>
      <c r="B9" s="3">
        <f>DATE(B1,5,8)</f>
        <v>43593</v>
      </c>
    </row>
    <row r="10" spans="1:2" x14ac:dyDescent="0.25">
      <c r="A10" t="s">
        <v>13</v>
      </c>
      <c r="B10" s="3">
        <f>B7+38</f>
        <v>43615</v>
      </c>
    </row>
    <row r="11" spans="1:2" x14ac:dyDescent="0.25">
      <c r="A11" t="s">
        <v>19</v>
      </c>
      <c r="B11" s="3">
        <f>B7+49</f>
        <v>43626</v>
      </c>
    </row>
    <row r="12" spans="1:2" x14ac:dyDescent="0.25">
      <c r="A12" t="s">
        <v>14</v>
      </c>
      <c r="B12" s="3">
        <f>DATE(B1,7,14)</f>
        <v>43660</v>
      </c>
    </row>
    <row r="13" spans="1:2" x14ac:dyDescent="0.25">
      <c r="A13" t="s">
        <v>15</v>
      </c>
      <c r="B13" s="3">
        <f>DATE(B1,8,15)</f>
        <v>43692</v>
      </c>
    </row>
    <row r="14" spans="1:2" x14ac:dyDescent="0.25">
      <c r="A14" t="s">
        <v>16</v>
      </c>
      <c r="B14" s="3">
        <f>DATE(B1,11,1)</f>
        <v>43770</v>
      </c>
    </row>
    <row r="15" spans="1:2" x14ac:dyDescent="0.25">
      <c r="A15" t="s">
        <v>17</v>
      </c>
      <c r="B15" s="3">
        <f>DATE(B1,11,11)</f>
        <v>43780</v>
      </c>
    </row>
    <row r="16" spans="1:2" x14ac:dyDescent="0.25">
      <c r="A16" t="s">
        <v>18</v>
      </c>
      <c r="B16" s="3">
        <f>DATE(B1,12,25)</f>
        <v>43824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d.fériés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METIER Vincent [EIFFAGE ENERGIE]</dc:creator>
  <cp:lastModifiedBy>Jean-Eric</cp:lastModifiedBy>
  <dcterms:created xsi:type="dcterms:W3CDTF">2019-02-22T15:07:16Z</dcterms:created>
  <dcterms:modified xsi:type="dcterms:W3CDTF">2019-02-25T09:51:31Z</dcterms:modified>
</cp:coreProperties>
</file>