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C0F1A1B-F7D9-43F0-BD29-00E238C331B8}" xr6:coauthVersionLast="45" xr6:coauthVersionMax="45" xr10:uidLastSave="{00000000-0000-0000-0000-000000000000}"/>
  <bookViews>
    <workbookView xWindow="-120" yWindow="-120" windowWidth="24240" windowHeight="13740" tabRatio="854" activeTab="2" xr2:uid="{00000000-000D-0000-FFFF-FFFF00000000}"/>
  </bookViews>
  <sheets>
    <sheet name="Listes" sheetId="20" r:id="rId1"/>
    <sheet name="Données" sheetId="1" r:id="rId2"/>
    <sheet name="ATTEST" sheetId="19" r:id="rId3"/>
    <sheet name="Feuil6" sheetId="12" state="hidden" r:id="rId4"/>
    <sheet name="GRAPHE" sheetId="10" state="hidden" r:id="rId5"/>
    <sheet name="Feuil4" sheetId="8" state="hidden" r:id="rId6"/>
    <sheet name="tcd" sheetId="9" state="hidden" r:id="rId7"/>
    <sheet name="Feuil2" sheetId="6" state="hidden" r:id="rId8"/>
  </sheets>
  <definedNames>
    <definedName name="_xlnm._FilterDatabase" localSheetId="1" hidden="1">Données!$A$1:$X$40</definedName>
    <definedName name="_xlnm._FilterDatabase" localSheetId="7" hidden="1">Feuil2!$A$4:$F$4</definedName>
    <definedName name="_xlnm._FilterDatabase" localSheetId="5" hidden="1">Feuil4!$A$1:$AO$277</definedName>
    <definedName name="_xlnm._FilterDatabase" localSheetId="4" hidden="1">GRAPHE!$A$1:$C$308</definedName>
    <definedName name="d.date_all">T_Date_all[DATE all]</definedName>
    <definedName name="d.num_adhésions">T_Num_adhésions[NUMERO_ADHESION]</definedName>
    <definedName name="DonnéesExternes_1" localSheetId="2" hidden="1">ATTEST!$B$9:$E$10</definedName>
    <definedName name="DonnéesExternes_1" localSheetId="0" hidden="1">Listes!$A$1:$A$7</definedName>
    <definedName name="DonnéesExternes_2" localSheetId="0" hidden="1">Listes!$C$1:$C$32</definedName>
  </definedNames>
  <calcPr calcId="191029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8" l="1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" i="8"/>
  <c r="I173" i="8"/>
  <c r="I169" i="8"/>
  <c r="M169" i="8" s="1"/>
  <c r="I168" i="8"/>
  <c r="M168" i="8" s="1"/>
  <c r="I158" i="8"/>
  <c r="M158" i="8" s="1"/>
  <c r="I203" i="8"/>
  <c r="I202" i="8"/>
  <c r="I201" i="8"/>
  <c r="I212" i="8"/>
  <c r="M212" i="8" s="1"/>
  <c r="I93" i="8"/>
  <c r="I92" i="8"/>
  <c r="M92" i="8" s="1"/>
  <c r="I91" i="8"/>
  <c r="M91" i="8" s="1"/>
  <c r="I90" i="8"/>
  <c r="M90" i="8" s="1"/>
  <c r="I89" i="8"/>
  <c r="I88" i="8"/>
  <c r="I81" i="8"/>
  <c r="M81" i="8" s="1"/>
  <c r="I80" i="8"/>
  <c r="M80" i="8" s="1"/>
  <c r="I79" i="8"/>
  <c r="M79" i="8" s="1"/>
  <c r="I49" i="8"/>
  <c r="M49" i="8" s="1"/>
  <c r="I13" i="8"/>
  <c r="M13" i="8" s="1"/>
  <c r="I25" i="8"/>
  <c r="M25" i="8" s="1"/>
  <c r="I24" i="8"/>
  <c r="M24" i="8" s="1"/>
  <c r="I6" i="8"/>
  <c r="M6" i="8" s="1"/>
  <c r="I7" i="8"/>
  <c r="M7" i="8" s="1"/>
  <c r="I8" i="8"/>
  <c r="M8" i="8" s="1"/>
  <c r="I9" i="8"/>
  <c r="M9" i="8" s="1"/>
  <c r="I10" i="8"/>
  <c r="M10" i="8" s="1"/>
  <c r="I5" i="8"/>
  <c r="M5" i="8" s="1"/>
  <c r="M4" i="8"/>
  <c r="M26" i="8"/>
  <c r="W3" i="8"/>
  <c r="AI3" i="8"/>
  <c r="W4" i="8"/>
  <c r="AI4" i="8"/>
  <c r="W5" i="8"/>
  <c r="AI5" i="8"/>
  <c r="W6" i="8"/>
  <c r="AI6" i="8"/>
  <c r="W7" i="8"/>
  <c r="AI7" i="8"/>
  <c r="W8" i="8"/>
  <c r="AI8" i="8"/>
  <c r="W9" i="8"/>
  <c r="AI9" i="8"/>
  <c r="W10" i="8"/>
  <c r="AI10" i="8"/>
  <c r="W11" i="8"/>
  <c r="AI11" i="8"/>
  <c r="W12" i="8"/>
  <c r="AI12" i="8"/>
  <c r="W13" i="8"/>
  <c r="AI13" i="8"/>
  <c r="W14" i="8"/>
  <c r="AI14" i="8"/>
  <c r="W15" i="8"/>
  <c r="AI15" i="8"/>
  <c r="W16" i="8"/>
  <c r="AI16" i="8"/>
  <c r="W17" i="8"/>
  <c r="AI17" i="8"/>
  <c r="W18" i="8"/>
  <c r="AI18" i="8"/>
  <c r="W19" i="8"/>
  <c r="AI19" i="8"/>
  <c r="W20" i="8"/>
  <c r="AI20" i="8"/>
  <c r="W21" i="8"/>
  <c r="AI21" i="8"/>
  <c r="W22" i="8"/>
  <c r="AI22" i="8"/>
  <c r="W23" i="8"/>
  <c r="AI23" i="8"/>
  <c r="W24" i="8"/>
  <c r="AI24" i="8"/>
  <c r="W25" i="8"/>
  <c r="AI25" i="8"/>
  <c r="AM26" i="8"/>
  <c r="W26" i="8"/>
  <c r="AI26" i="8"/>
  <c r="W27" i="8"/>
  <c r="AI27" i="8"/>
  <c r="W28" i="8"/>
  <c r="AI28" i="8"/>
  <c r="W29" i="8"/>
  <c r="AI29" i="8"/>
  <c r="W30" i="8"/>
  <c r="AI30" i="8"/>
  <c r="W31" i="8"/>
  <c r="AI31" i="8"/>
  <c r="W32" i="8"/>
  <c r="AI32" i="8"/>
  <c r="W33" i="8"/>
  <c r="AI33" i="8"/>
  <c r="W34" i="8"/>
  <c r="AI34" i="8"/>
  <c r="W35" i="8"/>
  <c r="AI35" i="8"/>
  <c r="W36" i="8"/>
  <c r="AI36" i="8"/>
  <c r="W37" i="8"/>
  <c r="AI37" i="8"/>
  <c r="W38" i="8"/>
  <c r="AI38" i="8"/>
  <c r="W39" i="8"/>
  <c r="AI39" i="8"/>
  <c r="W40" i="8"/>
  <c r="AI40" i="8"/>
  <c r="W41" i="8"/>
  <c r="AI41" i="8"/>
  <c r="W42" i="8"/>
  <c r="AI42" i="8"/>
  <c r="W43" i="8"/>
  <c r="AI43" i="8"/>
  <c r="W44" i="8"/>
  <c r="AI44" i="8"/>
  <c r="W45" i="8"/>
  <c r="AI45" i="8"/>
  <c r="W46" i="8"/>
  <c r="AI46" i="8"/>
  <c r="W47" i="8"/>
  <c r="AI47" i="8"/>
  <c r="AM48" i="8"/>
  <c r="W48" i="8"/>
  <c r="AI48" i="8"/>
  <c r="AM49" i="8"/>
  <c r="W49" i="8"/>
  <c r="AI49" i="8"/>
  <c r="AM50" i="8"/>
  <c r="W50" i="8"/>
  <c r="AI50" i="8"/>
  <c r="AM51" i="8"/>
  <c r="W51" i="8"/>
  <c r="AI51" i="8"/>
  <c r="W52" i="8"/>
  <c r="AI52" i="8"/>
  <c r="AM53" i="8"/>
  <c r="W53" i="8"/>
  <c r="AI53" i="8"/>
  <c r="AM54" i="8"/>
  <c r="W54" i="8"/>
  <c r="AI54" i="8"/>
  <c r="AM55" i="8"/>
  <c r="W55" i="8"/>
  <c r="AI55" i="8"/>
  <c r="AM56" i="8"/>
  <c r="W56" i="8"/>
  <c r="AI56" i="8"/>
  <c r="AM57" i="8"/>
  <c r="W57" i="8"/>
  <c r="AI57" i="8"/>
  <c r="W58" i="8"/>
  <c r="AI58" i="8"/>
  <c r="AM59" i="8"/>
  <c r="W59" i="8"/>
  <c r="AI59" i="8"/>
  <c r="AM60" i="8"/>
  <c r="W60" i="8"/>
  <c r="AI60" i="8"/>
  <c r="AM61" i="8"/>
  <c r="W61" i="8"/>
  <c r="AI61" i="8"/>
  <c r="AM62" i="8"/>
  <c r="W62" i="8"/>
  <c r="AI62" i="8"/>
  <c r="AM63" i="8"/>
  <c r="W63" i="8"/>
  <c r="AI63" i="8"/>
  <c r="AM64" i="8"/>
  <c r="W64" i="8"/>
  <c r="AI64" i="8"/>
  <c r="AM65" i="8"/>
  <c r="W65" i="8"/>
  <c r="AI65" i="8"/>
  <c r="AM66" i="8"/>
  <c r="W66" i="8"/>
  <c r="AI66" i="8"/>
  <c r="AM67" i="8"/>
  <c r="W67" i="8"/>
  <c r="AI67" i="8"/>
  <c r="AM68" i="8"/>
  <c r="W68" i="8"/>
  <c r="AI68" i="8"/>
  <c r="AM69" i="8"/>
  <c r="W69" i="8"/>
  <c r="AI69" i="8"/>
  <c r="AM70" i="8"/>
  <c r="W70" i="8"/>
  <c r="AI70" i="8"/>
  <c r="W71" i="8"/>
  <c r="AI71" i="8"/>
  <c r="AM72" i="8"/>
  <c r="W72" i="8"/>
  <c r="AI72" i="8"/>
  <c r="AM73" i="8"/>
  <c r="W73" i="8"/>
  <c r="AI73" i="8"/>
  <c r="AM74" i="8"/>
  <c r="W74" i="8"/>
  <c r="AI74" i="8"/>
  <c r="AM75" i="8"/>
  <c r="W75" i="8"/>
  <c r="AI75" i="8"/>
  <c r="AM76" i="8"/>
  <c r="W76" i="8"/>
  <c r="AI76" i="8"/>
  <c r="W77" i="8"/>
  <c r="AI77" i="8"/>
  <c r="W78" i="8"/>
  <c r="AI78" i="8"/>
  <c r="AM79" i="8"/>
  <c r="W79" i="8"/>
  <c r="AI79" i="8"/>
  <c r="AM80" i="8"/>
  <c r="W80" i="8"/>
  <c r="AI80" i="8"/>
  <c r="AM81" i="8"/>
  <c r="W81" i="8"/>
  <c r="AI81" i="8"/>
  <c r="W82" i="8"/>
  <c r="AI82" i="8"/>
  <c r="AM83" i="8"/>
  <c r="W83" i="8"/>
  <c r="AI83" i="8"/>
  <c r="W84" i="8"/>
  <c r="AI84" i="8"/>
  <c r="AM85" i="8"/>
  <c r="W85" i="8"/>
  <c r="AI85" i="8"/>
  <c r="W86" i="8"/>
  <c r="AI86" i="8"/>
  <c r="W87" i="8"/>
  <c r="AI87" i="8"/>
  <c r="W88" i="8"/>
  <c r="AI88" i="8"/>
  <c r="W89" i="8"/>
  <c r="AI89" i="8"/>
  <c r="AM90" i="8"/>
  <c r="W90" i="8"/>
  <c r="AI90" i="8"/>
  <c r="AM91" i="8"/>
  <c r="W91" i="8"/>
  <c r="AI91" i="8"/>
  <c r="AM92" i="8"/>
  <c r="W92" i="8"/>
  <c r="AI92" i="8"/>
  <c r="W93" i="8"/>
  <c r="AI93" i="8"/>
  <c r="W94" i="8"/>
  <c r="AI94" i="8"/>
  <c r="AM95" i="8"/>
  <c r="W95" i="8"/>
  <c r="AI95" i="8"/>
  <c r="W96" i="8"/>
  <c r="AI96" i="8"/>
  <c r="AM97" i="8"/>
  <c r="W97" i="8"/>
  <c r="AI97" i="8"/>
  <c r="W98" i="8"/>
  <c r="AI98" i="8"/>
  <c r="W99" i="8"/>
  <c r="AI99" i="8"/>
  <c r="AM100" i="8"/>
  <c r="W100" i="8"/>
  <c r="AI100" i="8"/>
  <c r="AM101" i="8"/>
  <c r="W101" i="8"/>
  <c r="AI101" i="8"/>
  <c r="W102" i="8"/>
  <c r="AI102" i="8"/>
  <c r="W103" i="8"/>
  <c r="AI103" i="8"/>
  <c r="W104" i="8"/>
  <c r="AI104" i="8"/>
  <c r="AM105" i="8"/>
  <c r="W105" i="8"/>
  <c r="AI105" i="8"/>
  <c r="AM106" i="8"/>
  <c r="W106" i="8"/>
  <c r="AI106" i="8"/>
  <c r="AM107" i="8"/>
  <c r="W107" i="8"/>
  <c r="AI107" i="8"/>
  <c r="W108" i="8"/>
  <c r="AI108" i="8"/>
  <c r="AM109" i="8"/>
  <c r="W109" i="8"/>
  <c r="AI109" i="8"/>
  <c r="W110" i="8"/>
  <c r="AI110" i="8"/>
  <c r="AM111" i="8"/>
  <c r="W111" i="8"/>
  <c r="AI111" i="8"/>
  <c r="AM112" i="8"/>
  <c r="W112" i="8"/>
  <c r="AI112" i="8"/>
  <c r="W113" i="8"/>
  <c r="AI113" i="8"/>
  <c r="W114" i="8"/>
  <c r="AI114" i="8"/>
  <c r="W115" i="8"/>
  <c r="AI115" i="8"/>
  <c r="AM116" i="8"/>
  <c r="W116" i="8"/>
  <c r="AI116" i="8"/>
  <c r="W117" i="8"/>
  <c r="AI117" i="8"/>
  <c r="W118" i="8"/>
  <c r="AI118" i="8"/>
  <c r="AM119" i="8"/>
  <c r="W119" i="8"/>
  <c r="AI119" i="8"/>
  <c r="W120" i="8"/>
  <c r="AI120" i="8"/>
  <c r="W121" i="8"/>
  <c r="AI121" i="8"/>
  <c r="AM122" i="8"/>
  <c r="W122" i="8"/>
  <c r="AI122" i="8"/>
  <c r="W123" i="8"/>
  <c r="AI123" i="8"/>
  <c r="AM124" i="8"/>
  <c r="W124" i="8"/>
  <c r="AI124" i="8"/>
  <c r="AM125" i="8"/>
  <c r="W125" i="8"/>
  <c r="AI125" i="8"/>
  <c r="AM126" i="8"/>
  <c r="W126" i="8"/>
  <c r="AI126" i="8"/>
  <c r="AM127" i="8"/>
  <c r="W127" i="8"/>
  <c r="AI127" i="8"/>
  <c r="AM128" i="8"/>
  <c r="W128" i="8"/>
  <c r="AI128" i="8"/>
  <c r="W129" i="8"/>
  <c r="AI129" i="8"/>
  <c r="AM130" i="8"/>
  <c r="W130" i="8"/>
  <c r="AI130" i="8"/>
  <c r="W131" i="8"/>
  <c r="AI131" i="8"/>
  <c r="W132" i="8"/>
  <c r="AI132" i="8"/>
  <c r="AM133" i="8"/>
  <c r="W133" i="8"/>
  <c r="AI133" i="8"/>
  <c r="AM134" i="8"/>
  <c r="W134" i="8"/>
  <c r="AI134" i="8"/>
  <c r="AM135" i="8"/>
  <c r="W135" i="8"/>
  <c r="AI135" i="8"/>
  <c r="W136" i="8"/>
  <c r="AI136" i="8"/>
  <c r="W137" i="8"/>
  <c r="AI137" i="8"/>
  <c r="W138" i="8"/>
  <c r="AI138" i="8"/>
  <c r="AM139" i="8"/>
  <c r="W139" i="8"/>
  <c r="AI139" i="8"/>
  <c r="AM140" i="8"/>
  <c r="W140" i="8"/>
  <c r="AI140" i="8"/>
  <c r="AM141" i="8"/>
  <c r="W141" i="8"/>
  <c r="AI141" i="8"/>
  <c r="AM142" i="8"/>
  <c r="W142" i="8"/>
  <c r="AI142" i="8"/>
  <c r="W143" i="8"/>
  <c r="AI143" i="8"/>
  <c r="AM144" i="8"/>
  <c r="W144" i="8"/>
  <c r="AI144" i="8"/>
  <c r="W145" i="8"/>
  <c r="AI145" i="8"/>
  <c r="AM146" i="8"/>
  <c r="W146" i="8"/>
  <c r="AI146" i="8"/>
  <c r="W147" i="8"/>
  <c r="AI147" i="8"/>
  <c r="W148" i="8"/>
  <c r="AI148" i="8"/>
  <c r="W149" i="8"/>
  <c r="AI149" i="8"/>
  <c r="W150" i="8"/>
  <c r="AI150" i="8"/>
  <c r="AM151" i="8"/>
  <c r="W151" i="8"/>
  <c r="AI151" i="8"/>
  <c r="AM152" i="8"/>
  <c r="W152" i="8"/>
  <c r="AI152" i="8"/>
  <c r="AM153" i="8"/>
  <c r="W153" i="8"/>
  <c r="AI153" i="8"/>
  <c r="AM154" i="8"/>
  <c r="W154" i="8"/>
  <c r="AI154" i="8"/>
  <c r="W155" i="8"/>
  <c r="AI155" i="8"/>
  <c r="W156" i="8"/>
  <c r="AI156" i="8"/>
  <c r="AM157" i="8"/>
  <c r="W157" i="8"/>
  <c r="AI157" i="8"/>
  <c r="W158" i="8"/>
  <c r="AI158" i="8"/>
  <c r="AM159" i="8"/>
  <c r="W159" i="8"/>
  <c r="AI159" i="8"/>
  <c r="W160" i="8"/>
  <c r="AI160" i="8"/>
  <c r="AM161" i="8"/>
  <c r="W161" i="8"/>
  <c r="AI161" i="8"/>
  <c r="AM162" i="8"/>
  <c r="W162" i="8"/>
  <c r="AI162" i="8"/>
  <c r="W163" i="8"/>
  <c r="AI163" i="8"/>
  <c r="W164" i="8"/>
  <c r="AI164" i="8"/>
  <c r="W165" i="8"/>
  <c r="AI165" i="8"/>
  <c r="W166" i="8"/>
  <c r="AI166" i="8"/>
  <c r="W167" i="8"/>
  <c r="AI167" i="8"/>
  <c r="W168" i="8"/>
  <c r="AI168" i="8"/>
  <c r="AM169" i="8"/>
  <c r="W169" i="8"/>
  <c r="AI169" i="8"/>
  <c r="W170" i="8"/>
  <c r="AI170" i="8"/>
  <c r="W171" i="8"/>
  <c r="AI171" i="8"/>
  <c r="W172" i="8"/>
  <c r="AI172" i="8"/>
  <c r="W173" i="8"/>
  <c r="AI173" i="8"/>
  <c r="AM174" i="8"/>
  <c r="W174" i="8"/>
  <c r="AI174" i="8"/>
  <c r="W175" i="8"/>
  <c r="AI175" i="8"/>
  <c r="AM176" i="8"/>
  <c r="W176" i="8"/>
  <c r="AI176" i="8"/>
  <c r="AM177" i="8"/>
  <c r="W177" i="8"/>
  <c r="AI177" i="8"/>
  <c r="W178" i="8"/>
  <c r="AI178" i="8"/>
  <c r="AM179" i="8"/>
  <c r="W179" i="8"/>
  <c r="AI179" i="8"/>
  <c r="W180" i="8"/>
  <c r="AI180" i="8"/>
  <c r="W181" i="8"/>
  <c r="AI181" i="8"/>
  <c r="AM182" i="8"/>
  <c r="W182" i="8"/>
  <c r="AI182" i="8"/>
  <c r="W183" i="8"/>
  <c r="AI183" i="8"/>
  <c r="AM184" i="8"/>
  <c r="W184" i="8"/>
  <c r="AI184" i="8"/>
  <c r="W185" i="8"/>
  <c r="AI185" i="8"/>
  <c r="AM186" i="8"/>
  <c r="W186" i="8"/>
  <c r="AI186" i="8"/>
  <c r="AM187" i="8"/>
  <c r="W187" i="8"/>
  <c r="AI187" i="8"/>
  <c r="W188" i="8"/>
  <c r="AI188" i="8"/>
  <c r="W189" i="8"/>
  <c r="AI189" i="8"/>
  <c r="AM190" i="8"/>
  <c r="W190" i="8"/>
  <c r="AI190" i="8"/>
  <c r="W191" i="8"/>
  <c r="AI191" i="8"/>
  <c r="AM192" i="8"/>
  <c r="W192" i="8"/>
  <c r="AI192" i="8"/>
  <c r="W193" i="8"/>
  <c r="AI193" i="8"/>
  <c r="AM194" i="8"/>
  <c r="W194" i="8"/>
  <c r="AI194" i="8"/>
  <c r="AM195" i="8"/>
  <c r="W195" i="8"/>
  <c r="AI195" i="8"/>
  <c r="AM196" i="8"/>
  <c r="W196" i="8"/>
  <c r="AI196" i="8"/>
  <c r="W197" i="8"/>
  <c r="AI197" i="8"/>
  <c r="W198" i="8"/>
  <c r="AI198" i="8"/>
  <c r="W199" i="8"/>
  <c r="AI199" i="8"/>
  <c r="AM200" i="8"/>
  <c r="W200" i="8"/>
  <c r="AI200" i="8"/>
  <c r="W201" i="8"/>
  <c r="AI201" i="8"/>
  <c r="W202" i="8"/>
  <c r="AI202" i="8"/>
  <c r="W203" i="8"/>
  <c r="AI203" i="8"/>
  <c r="AM204" i="8"/>
  <c r="W204" i="8"/>
  <c r="AI204" i="8"/>
  <c r="W205" i="8"/>
  <c r="AI205" i="8"/>
  <c r="W206" i="8"/>
  <c r="AI206" i="8"/>
  <c r="AM207" i="8"/>
  <c r="W207" i="8"/>
  <c r="AI207" i="8"/>
  <c r="AM208" i="8"/>
  <c r="W208" i="8"/>
  <c r="AI208" i="8"/>
  <c r="W209" i="8"/>
  <c r="AI209" i="8"/>
  <c r="W210" i="8"/>
  <c r="AI210" i="8"/>
  <c r="AM211" i="8"/>
  <c r="W211" i="8"/>
  <c r="AI211" i="8"/>
  <c r="AM212" i="8"/>
  <c r="W212" i="8"/>
  <c r="AI212" i="8"/>
  <c r="W213" i="8"/>
  <c r="AI213" i="8"/>
  <c r="W214" i="8"/>
  <c r="AI214" i="8"/>
  <c r="AM215" i="8"/>
  <c r="W215" i="8"/>
  <c r="AI215" i="8"/>
  <c r="AM216" i="8"/>
  <c r="W216" i="8"/>
  <c r="AI216" i="8"/>
  <c r="W217" i="8"/>
  <c r="AI217" i="8"/>
  <c r="AM218" i="8"/>
  <c r="W218" i="8"/>
  <c r="AI218" i="8"/>
  <c r="AM219" i="8"/>
  <c r="W219" i="8"/>
  <c r="AI219" i="8"/>
  <c r="AM220" i="8"/>
  <c r="W220" i="8"/>
  <c r="AI220" i="8"/>
  <c r="AM221" i="8"/>
  <c r="W221" i="8"/>
  <c r="AI221" i="8"/>
  <c r="AM222" i="8"/>
  <c r="W222" i="8"/>
  <c r="AI222" i="8"/>
  <c r="AM223" i="8"/>
  <c r="W223" i="8"/>
  <c r="AI223" i="8"/>
  <c r="AM224" i="8"/>
  <c r="W224" i="8"/>
  <c r="AI224" i="8"/>
  <c r="AM225" i="8"/>
  <c r="W225" i="8"/>
  <c r="AI225" i="8"/>
  <c r="AM226" i="8"/>
  <c r="W226" i="8"/>
  <c r="AI226" i="8"/>
  <c r="AM227" i="8"/>
  <c r="W227" i="8"/>
  <c r="AI227" i="8"/>
  <c r="AM228" i="8"/>
  <c r="W228" i="8"/>
  <c r="AI228" i="8"/>
  <c r="AM229" i="8"/>
  <c r="W229" i="8"/>
  <c r="AI229" i="8"/>
  <c r="AM230" i="8"/>
  <c r="W230" i="8"/>
  <c r="AI230" i="8"/>
  <c r="AM231" i="8"/>
  <c r="W231" i="8"/>
  <c r="AI231" i="8"/>
  <c r="AM232" i="8"/>
  <c r="W232" i="8"/>
  <c r="AI232" i="8"/>
  <c r="AM233" i="8"/>
  <c r="W233" i="8"/>
  <c r="AI233" i="8"/>
  <c r="AM234" i="8"/>
  <c r="W234" i="8"/>
  <c r="AI234" i="8"/>
  <c r="AM235" i="8"/>
  <c r="W235" i="8"/>
  <c r="AI235" i="8"/>
  <c r="AM236" i="8"/>
  <c r="W236" i="8"/>
  <c r="AI236" i="8"/>
  <c r="AM237" i="8"/>
  <c r="W237" i="8"/>
  <c r="AI237" i="8"/>
  <c r="AM238" i="8"/>
  <c r="W238" i="8"/>
  <c r="AI238" i="8"/>
  <c r="AM239" i="8"/>
  <c r="W239" i="8"/>
  <c r="AI239" i="8"/>
  <c r="AM240" i="8"/>
  <c r="W240" i="8"/>
  <c r="AI240" i="8"/>
  <c r="AM241" i="8"/>
  <c r="W241" i="8"/>
  <c r="AI241" i="8"/>
  <c r="AM242" i="8"/>
  <c r="W242" i="8"/>
  <c r="AI242" i="8"/>
  <c r="AM243" i="8"/>
  <c r="W243" i="8"/>
  <c r="AI243" i="8"/>
  <c r="AM244" i="8"/>
  <c r="W244" i="8"/>
  <c r="AI244" i="8"/>
  <c r="AM245" i="8"/>
  <c r="W245" i="8"/>
  <c r="AI245" i="8"/>
  <c r="AM246" i="8"/>
  <c r="W246" i="8"/>
  <c r="AI246" i="8"/>
  <c r="AM247" i="8"/>
  <c r="W247" i="8"/>
  <c r="AI247" i="8"/>
  <c r="AM248" i="8"/>
  <c r="W248" i="8"/>
  <c r="AI248" i="8"/>
  <c r="AM249" i="8"/>
  <c r="W249" i="8"/>
  <c r="AI249" i="8"/>
  <c r="AM250" i="8"/>
  <c r="W250" i="8"/>
  <c r="AI250" i="8"/>
  <c r="AM251" i="8"/>
  <c r="W251" i="8"/>
  <c r="AI251" i="8"/>
  <c r="AM252" i="8"/>
  <c r="W252" i="8"/>
  <c r="AI252" i="8"/>
  <c r="AM253" i="8"/>
  <c r="W253" i="8"/>
  <c r="AI253" i="8"/>
  <c r="AM254" i="8"/>
  <c r="W254" i="8"/>
  <c r="AI254" i="8"/>
  <c r="W255" i="8"/>
  <c r="AI255" i="8"/>
  <c r="AM256" i="8"/>
  <c r="W256" i="8"/>
  <c r="AI256" i="8"/>
  <c r="AM257" i="8"/>
  <c r="W257" i="8"/>
  <c r="AI257" i="8"/>
  <c r="AM258" i="8"/>
  <c r="W258" i="8"/>
  <c r="AI258" i="8"/>
  <c r="AM259" i="8"/>
  <c r="W259" i="8"/>
  <c r="AI259" i="8"/>
  <c r="AM260" i="8"/>
  <c r="W260" i="8"/>
  <c r="AI260" i="8"/>
  <c r="AM261" i="8"/>
  <c r="W261" i="8"/>
  <c r="AI261" i="8"/>
  <c r="AM262" i="8"/>
  <c r="W262" i="8"/>
  <c r="AI262" i="8"/>
  <c r="W263" i="8"/>
  <c r="AI263" i="8"/>
  <c r="AM264" i="8"/>
  <c r="W264" i="8"/>
  <c r="AI264" i="8"/>
  <c r="AM265" i="8"/>
  <c r="W265" i="8"/>
  <c r="AI265" i="8"/>
  <c r="AM266" i="8"/>
  <c r="W266" i="8"/>
  <c r="AI266" i="8"/>
  <c r="AM267" i="8"/>
  <c r="W267" i="8"/>
  <c r="AI267" i="8"/>
  <c r="AM268" i="8"/>
  <c r="W268" i="8"/>
  <c r="AI268" i="8"/>
  <c r="AM269" i="8"/>
  <c r="W269" i="8"/>
  <c r="AI269" i="8"/>
  <c r="AM270" i="8"/>
  <c r="W270" i="8"/>
  <c r="AI270" i="8"/>
  <c r="AM271" i="8"/>
  <c r="W271" i="8"/>
  <c r="AI271" i="8"/>
  <c r="AM272" i="8"/>
  <c r="W272" i="8"/>
  <c r="AI272" i="8"/>
  <c r="W273" i="8"/>
  <c r="AI273" i="8"/>
  <c r="AM274" i="8"/>
  <c r="W274" i="8"/>
  <c r="AI274" i="8"/>
  <c r="W275" i="8"/>
  <c r="AI275" i="8"/>
  <c r="AM276" i="8"/>
  <c r="W276" i="8"/>
  <c r="AI276" i="8"/>
  <c r="AM277" i="8"/>
  <c r="W277" i="8"/>
  <c r="AI277" i="8"/>
  <c r="AI2" i="8"/>
  <c r="W2" i="8"/>
  <c r="AM2" i="8"/>
  <c r="F277" i="8"/>
  <c r="E277" i="8"/>
  <c r="F276" i="8"/>
  <c r="E276" i="8"/>
  <c r="F275" i="8"/>
  <c r="E275" i="8"/>
  <c r="F274" i="8"/>
  <c r="E274" i="8"/>
  <c r="F273" i="8"/>
  <c r="E273" i="8"/>
  <c r="F272" i="8"/>
  <c r="E272" i="8"/>
  <c r="F271" i="8"/>
  <c r="E271" i="8"/>
  <c r="F270" i="8"/>
  <c r="E270" i="8"/>
  <c r="F269" i="8"/>
  <c r="E269" i="8"/>
  <c r="F268" i="8"/>
  <c r="E268" i="8"/>
  <c r="F267" i="8"/>
  <c r="E267" i="8"/>
  <c r="F266" i="8"/>
  <c r="E266" i="8"/>
  <c r="F265" i="8"/>
  <c r="E265" i="8"/>
  <c r="F264" i="8"/>
  <c r="E264" i="8"/>
  <c r="F263" i="8"/>
  <c r="E263" i="8"/>
  <c r="F262" i="8"/>
  <c r="E262" i="8"/>
  <c r="F261" i="8"/>
  <c r="E261" i="8"/>
  <c r="F260" i="8"/>
  <c r="E260" i="8"/>
  <c r="F259" i="8"/>
  <c r="E259" i="8"/>
  <c r="F258" i="8"/>
  <c r="E258" i="8"/>
  <c r="F257" i="8"/>
  <c r="E257" i="8"/>
  <c r="F256" i="8"/>
  <c r="E256" i="8"/>
  <c r="F255" i="8"/>
  <c r="E255" i="8"/>
  <c r="F254" i="8"/>
  <c r="E254" i="8"/>
  <c r="F253" i="8"/>
  <c r="E253" i="8"/>
  <c r="F252" i="8"/>
  <c r="E252" i="8"/>
  <c r="F251" i="8"/>
  <c r="E251" i="8"/>
  <c r="F250" i="8"/>
  <c r="E250" i="8"/>
  <c r="F249" i="8"/>
  <c r="E249" i="8"/>
  <c r="F248" i="8"/>
  <c r="E248" i="8"/>
  <c r="F247" i="8"/>
  <c r="E247" i="8"/>
  <c r="F246" i="8"/>
  <c r="E246" i="8"/>
  <c r="F245" i="8"/>
  <c r="E245" i="8"/>
  <c r="F244" i="8"/>
  <c r="E244" i="8"/>
  <c r="F243" i="8"/>
  <c r="E243" i="8"/>
  <c r="F242" i="8"/>
  <c r="E242" i="8"/>
  <c r="F241" i="8"/>
  <c r="E241" i="8"/>
  <c r="F240" i="8"/>
  <c r="E240" i="8"/>
  <c r="F239" i="8"/>
  <c r="E239" i="8"/>
  <c r="F238" i="8"/>
  <c r="E238" i="8"/>
  <c r="F237" i="8"/>
  <c r="E237" i="8"/>
  <c r="F236" i="8"/>
  <c r="E236" i="8"/>
  <c r="F235" i="8"/>
  <c r="E235" i="8"/>
  <c r="F234" i="8"/>
  <c r="E234" i="8"/>
  <c r="F233" i="8"/>
  <c r="E233" i="8"/>
  <c r="F232" i="8"/>
  <c r="E232" i="8"/>
  <c r="F231" i="8"/>
  <c r="E231" i="8"/>
  <c r="F230" i="8"/>
  <c r="E230" i="8"/>
  <c r="F229" i="8"/>
  <c r="E229" i="8"/>
  <c r="F228" i="8"/>
  <c r="E228" i="8"/>
  <c r="F227" i="8"/>
  <c r="E227" i="8"/>
  <c r="F226" i="8"/>
  <c r="E226" i="8"/>
  <c r="F225" i="8"/>
  <c r="E225" i="8"/>
  <c r="F224" i="8"/>
  <c r="E224" i="8"/>
  <c r="F223" i="8"/>
  <c r="E223" i="8"/>
  <c r="F222" i="8"/>
  <c r="E222" i="8"/>
  <c r="F221" i="8"/>
  <c r="E221" i="8"/>
  <c r="F220" i="8"/>
  <c r="E220" i="8"/>
  <c r="F219" i="8"/>
  <c r="E219" i="8"/>
  <c r="F218" i="8"/>
  <c r="E218" i="8"/>
  <c r="F217" i="8"/>
  <c r="E217" i="8"/>
  <c r="F216" i="8"/>
  <c r="E216" i="8"/>
  <c r="F215" i="8"/>
  <c r="E215" i="8"/>
  <c r="F214" i="8"/>
  <c r="E214" i="8"/>
  <c r="F213" i="8"/>
  <c r="E213" i="8"/>
  <c r="F211" i="8"/>
  <c r="E211" i="8"/>
  <c r="F210" i="8"/>
  <c r="E210" i="8"/>
  <c r="F209" i="8"/>
  <c r="E209" i="8"/>
  <c r="F208" i="8"/>
  <c r="E208" i="8"/>
  <c r="F207" i="8"/>
  <c r="E207" i="8"/>
  <c r="F206" i="8"/>
  <c r="E206" i="8"/>
  <c r="F205" i="8"/>
  <c r="E205" i="8"/>
  <c r="F204" i="8"/>
  <c r="E204" i="8"/>
  <c r="F200" i="8"/>
  <c r="E200" i="8"/>
  <c r="F199" i="8"/>
  <c r="E199" i="8"/>
  <c r="F198" i="8"/>
  <c r="E198" i="8"/>
  <c r="F197" i="8"/>
  <c r="E197" i="8"/>
  <c r="F196" i="8"/>
  <c r="E196" i="8"/>
  <c r="F195" i="8"/>
  <c r="E195" i="8"/>
  <c r="F194" i="8"/>
  <c r="E194" i="8"/>
  <c r="F193" i="8"/>
  <c r="E193" i="8"/>
  <c r="F192" i="8"/>
  <c r="E192" i="8"/>
  <c r="F191" i="8"/>
  <c r="E191" i="8"/>
  <c r="F190" i="8"/>
  <c r="E190" i="8"/>
  <c r="F189" i="8"/>
  <c r="E189" i="8"/>
  <c r="F188" i="8"/>
  <c r="E188" i="8"/>
  <c r="F187" i="8"/>
  <c r="E187" i="8"/>
  <c r="F186" i="8"/>
  <c r="E186" i="8"/>
  <c r="F185" i="8"/>
  <c r="E185" i="8"/>
  <c r="F184" i="8"/>
  <c r="E184" i="8"/>
  <c r="F183" i="8"/>
  <c r="E183" i="8"/>
  <c r="F182" i="8"/>
  <c r="E182" i="8"/>
  <c r="F181" i="8"/>
  <c r="E181" i="8"/>
  <c r="F180" i="8"/>
  <c r="E180" i="8"/>
  <c r="F179" i="8"/>
  <c r="E179" i="8"/>
  <c r="F178" i="8"/>
  <c r="E178" i="8"/>
  <c r="F177" i="8"/>
  <c r="E177" i="8"/>
  <c r="F176" i="8"/>
  <c r="E176" i="8"/>
  <c r="F175" i="8"/>
  <c r="E175" i="8"/>
  <c r="F174" i="8"/>
  <c r="E174" i="8"/>
  <c r="F172" i="8"/>
  <c r="E172" i="8"/>
  <c r="F171" i="8"/>
  <c r="E171" i="8"/>
  <c r="F170" i="8"/>
  <c r="E170" i="8"/>
  <c r="F167" i="8"/>
  <c r="E167" i="8"/>
  <c r="F166" i="8"/>
  <c r="E166" i="8"/>
  <c r="F165" i="8"/>
  <c r="E165" i="8"/>
  <c r="F164" i="8"/>
  <c r="E164" i="8"/>
  <c r="F163" i="8"/>
  <c r="E163" i="8"/>
  <c r="F162" i="8"/>
  <c r="E162" i="8"/>
  <c r="F161" i="8"/>
  <c r="E161" i="8"/>
  <c r="F160" i="8"/>
  <c r="E160" i="8"/>
  <c r="F159" i="8"/>
  <c r="E159" i="8"/>
  <c r="F156" i="8"/>
  <c r="E156" i="8"/>
  <c r="F155" i="8"/>
  <c r="E155" i="8"/>
  <c r="F154" i="8"/>
  <c r="E154" i="8"/>
  <c r="F153" i="8"/>
  <c r="E153" i="8"/>
  <c r="F152" i="8"/>
  <c r="E152" i="8"/>
  <c r="F149" i="8"/>
  <c r="E149" i="8"/>
  <c r="F148" i="8"/>
  <c r="E148" i="8"/>
  <c r="F147" i="8"/>
  <c r="E147" i="8"/>
  <c r="F146" i="8"/>
  <c r="E146" i="8"/>
  <c r="F144" i="8"/>
  <c r="E144" i="8"/>
  <c r="F143" i="8"/>
  <c r="E143" i="8"/>
  <c r="F129" i="8"/>
  <c r="E129" i="8"/>
  <c r="F128" i="8"/>
  <c r="E128" i="8"/>
  <c r="F124" i="8"/>
  <c r="E124" i="8"/>
  <c r="F123" i="8"/>
  <c r="E123" i="8"/>
  <c r="F122" i="8"/>
  <c r="E122" i="8"/>
  <c r="F121" i="8"/>
  <c r="E121" i="8"/>
  <c r="F120" i="8"/>
  <c r="E120" i="8"/>
  <c r="F119" i="8"/>
  <c r="E119" i="8"/>
  <c r="F118" i="8"/>
  <c r="E118" i="8"/>
  <c r="F117" i="8"/>
  <c r="E117" i="8"/>
  <c r="F116" i="8"/>
  <c r="E116" i="8"/>
  <c r="F113" i="8"/>
  <c r="E113" i="8"/>
  <c r="F112" i="8"/>
  <c r="E112" i="8"/>
  <c r="F111" i="8"/>
  <c r="E111" i="8"/>
  <c r="F110" i="8"/>
  <c r="E110" i="8"/>
  <c r="F109" i="8"/>
  <c r="E109" i="8"/>
  <c r="F108" i="8"/>
  <c r="E108" i="8"/>
  <c r="F107" i="8"/>
  <c r="E107" i="8"/>
  <c r="F106" i="8"/>
  <c r="E106" i="8"/>
  <c r="F105" i="8"/>
  <c r="E105" i="8"/>
  <c r="G2" i="8"/>
  <c r="H2" i="8"/>
  <c r="I2" i="8"/>
  <c r="M2" i="8" s="1"/>
  <c r="G3" i="8"/>
  <c r="H3" i="8"/>
  <c r="I3" i="8"/>
  <c r="M3" i="8" s="1"/>
  <c r="G4" i="8"/>
  <c r="H4" i="8"/>
  <c r="G5" i="8"/>
  <c r="H5" i="8"/>
  <c r="G6" i="8"/>
  <c r="H6" i="8"/>
  <c r="G7" i="8"/>
  <c r="H7" i="8"/>
  <c r="G8" i="8"/>
  <c r="H8" i="8"/>
  <c r="G9" i="8"/>
  <c r="H9" i="8"/>
  <c r="G10" i="8"/>
  <c r="H10" i="8"/>
  <c r="G11" i="8"/>
  <c r="H11" i="8"/>
  <c r="I11" i="8"/>
  <c r="M11" i="8" s="1"/>
  <c r="G12" i="8"/>
  <c r="H12" i="8"/>
  <c r="I12" i="8"/>
  <c r="M12" i="8" s="1"/>
  <c r="G13" i="8"/>
  <c r="H13" i="8"/>
  <c r="G14" i="8"/>
  <c r="H14" i="8"/>
  <c r="I14" i="8"/>
  <c r="M14" i="8" s="1"/>
  <c r="G15" i="8"/>
  <c r="H15" i="8"/>
  <c r="I15" i="8"/>
  <c r="M15" i="8" s="1"/>
  <c r="G16" i="8"/>
  <c r="H16" i="8"/>
  <c r="I16" i="8"/>
  <c r="M16" i="8" s="1"/>
  <c r="G17" i="8"/>
  <c r="H17" i="8"/>
  <c r="I17" i="8"/>
  <c r="M17" i="8" s="1"/>
  <c r="G18" i="8"/>
  <c r="H18" i="8"/>
  <c r="I18" i="8"/>
  <c r="M18" i="8" s="1"/>
  <c r="G19" i="8"/>
  <c r="H19" i="8"/>
  <c r="I19" i="8"/>
  <c r="M19" i="8" s="1"/>
  <c r="G20" i="8"/>
  <c r="H20" i="8"/>
  <c r="I20" i="8"/>
  <c r="M20" i="8" s="1"/>
  <c r="G21" i="8"/>
  <c r="H21" i="8"/>
  <c r="I21" i="8"/>
  <c r="M21" i="8" s="1"/>
  <c r="G22" i="8"/>
  <c r="H22" i="8"/>
  <c r="I22" i="8"/>
  <c r="M22" i="8" s="1"/>
  <c r="G23" i="8"/>
  <c r="H23" i="8"/>
  <c r="I23" i="8"/>
  <c r="M23" i="8" s="1"/>
  <c r="G24" i="8"/>
  <c r="H24" i="8"/>
  <c r="G25" i="8"/>
  <c r="H25" i="8"/>
  <c r="G26" i="8"/>
  <c r="H26" i="8"/>
  <c r="G27" i="8"/>
  <c r="H27" i="8"/>
  <c r="I27" i="8"/>
  <c r="M27" i="8" s="1"/>
  <c r="G28" i="8"/>
  <c r="H28" i="8"/>
  <c r="I28" i="8"/>
  <c r="M28" i="8" s="1"/>
  <c r="G29" i="8"/>
  <c r="H29" i="8"/>
  <c r="I29" i="8"/>
  <c r="M29" i="8" s="1"/>
  <c r="G30" i="8"/>
  <c r="H30" i="8"/>
  <c r="I30" i="8"/>
  <c r="M30" i="8" s="1"/>
  <c r="G31" i="8"/>
  <c r="H31" i="8"/>
  <c r="I31" i="8"/>
  <c r="M31" i="8" s="1"/>
  <c r="G32" i="8"/>
  <c r="H32" i="8"/>
  <c r="I32" i="8"/>
  <c r="M32" i="8" s="1"/>
  <c r="G33" i="8"/>
  <c r="H33" i="8"/>
  <c r="I33" i="8"/>
  <c r="M33" i="8" s="1"/>
  <c r="G34" i="8"/>
  <c r="H34" i="8"/>
  <c r="I34" i="8"/>
  <c r="M34" i="8" s="1"/>
  <c r="G35" i="8"/>
  <c r="H35" i="8"/>
  <c r="I35" i="8"/>
  <c r="M35" i="8" s="1"/>
  <c r="G36" i="8"/>
  <c r="H36" i="8"/>
  <c r="I36" i="8"/>
  <c r="M36" i="8" s="1"/>
  <c r="G37" i="8"/>
  <c r="H37" i="8"/>
  <c r="I37" i="8"/>
  <c r="M37" i="8" s="1"/>
  <c r="G38" i="8"/>
  <c r="H38" i="8"/>
  <c r="I38" i="8"/>
  <c r="M38" i="8" s="1"/>
  <c r="G39" i="8"/>
  <c r="H39" i="8"/>
  <c r="I39" i="8"/>
  <c r="M39" i="8" s="1"/>
  <c r="G40" i="8"/>
  <c r="H40" i="8"/>
  <c r="I40" i="8"/>
  <c r="M40" i="8" s="1"/>
  <c r="G41" i="8"/>
  <c r="H41" i="8"/>
  <c r="I41" i="8"/>
  <c r="M41" i="8" s="1"/>
  <c r="G42" i="8"/>
  <c r="H42" i="8"/>
  <c r="I42" i="8"/>
  <c r="M42" i="8" s="1"/>
  <c r="G43" i="8"/>
  <c r="H43" i="8"/>
  <c r="I43" i="8"/>
  <c r="M43" i="8" s="1"/>
  <c r="G44" i="8"/>
  <c r="H44" i="8"/>
  <c r="I44" i="8"/>
  <c r="M44" i="8" s="1"/>
  <c r="G45" i="8"/>
  <c r="H45" i="8"/>
  <c r="I45" i="8"/>
  <c r="M45" i="8" s="1"/>
  <c r="G46" i="8"/>
  <c r="H46" i="8"/>
  <c r="I46" i="8"/>
  <c r="M46" i="8" s="1"/>
  <c r="G47" i="8"/>
  <c r="H47" i="8"/>
  <c r="I47" i="8"/>
  <c r="M47" i="8" s="1"/>
  <c r="G48" i="8"/>
  <c r="H48" i="8"/>
  <c r="I48" i="8"/>
  <c r="M48" i="8" s="1"/>
  <c r="G49" i="8"/>
  <c r="H49" i="8"/>
  <c r="G50" i="8"/>
  <c r="H50" i="8"/>
  <c r="I50" i="8"/>
  <c r="M50" i="8" s="1"/>
  <c r="G51" i="8"/>
  <c r="H51" i="8"/>
  <c r="I51" i="8"/>
  <c r="M51" i="8" s="1"/>
  <c r="G52" i="8"/>
  <c r="H52" i="8"/>
  <c r="I52" i="8"/>
  <c r="M52" i="8" s="1"/>
  <c r="AA52" i="8" s="1"/>
  <c r="G53" i="8"/>
  <c r="H53" i="8"/>
  <c r="I53" i="8"/>
  <c r="M53" i="8" s="1"/>
  <c r="G54" i="8"/>
  <c r="H54" i="8"/>
  <c r="I54" i="8"/>
  <c r="M54" i="8" s="1"/>
  <c r="G55" i="8"/>
  <c r="H55" i="8"/>
  <c r="I55" i="8"/>
  <c r="M55" i="8" s="1"/>
  <c r="AA55" i="8" s="1"/>
  <c r="G56" i="8"/>
  <c r="H56" i="8"/>
  <c r="I56" i="8"/>
  <c r="M56" i="8" s="1"/>
  <c r="AA56" i="8" s="1"/>
  <c r="G57" i="8"/>
  <c r="H57" i="8"/>
  <c r="I57" i="8"/>
  <c r="M57" i="8" s="1"/>
  <c r="G58" i="8"/>
  <c r="H58" i="8"/>
  <c r="I58" i="8"/>
  <c r="M58" i="8" s="1"/>
  <c r="G59" i="8"/>
  <c r="H59" i="8"/>
  <c r="I59" i="8"/>
  <c r="M59" i="8" s="1"/>
  <c r="G60" i="8"/>
  <c r="H60" i="8"/>
  <c r="I60" i="8"/>
  <c r="M60" i="8" s="1"/>
  <c r="G61" i="8"/>
  <c r="H61" i="8"/>
  <c r="I61" i="8"/>
  <c r="M61" i="8" s="1"/>
  <c r="G62" i="8"/>
  <c r="H62" i="8"/>
  <c r="I62" i="8"/>
  <c r="M62" i="8" s="1"/>
  <c r="AA62" i="8" s="1"/>
  <c r="G63" i="8"/>
  <c r="H63" i="8"/>
  <c r="I63" i="8"/>
  <c r="M63" i="8" s="1"/>
  <c r="G64" i="8"/>
  <c r="H64" i="8"/>
  <c r="I64" i="8"/>
  <c r="M64" i="8" s="1"/>
  <c r="G65" i="8"/>
  <c r="H65" i="8"/>
  <c r="I65" i="8"/>
  <c r="M65" i="8" s="1"/>
  <c r="G66" i="8"/>
  <c r="H66" i="8"/>
  <c r="I66" i="8"/>
  <c r="M66" i="8" s="1"/>
  <c r="G67" i="8"/>
  <c r="H67" i="8"/>
  <c r="I67" i="8"/>
  <c r="M67" i="8" s="1"/>
  <c r="G68" i="8"/>
  <c r="H68" i="8"/>
  <c r="I68" i="8"/>
  <c r="M68" i="8" s="1"/>
  <c r="G69" i="8"/>
  <c r="H69" i="8"/>
  <c r="I69" i="8"/>
  <c r="M69" i="8" s="1"/>
  <c r="G70" i="8"/>
  <c r="H70" i="8"/>
  <c r="I70" i="8"/>
  <c r="M70" i="8" s="1"/>
  <c r="G71" i="8"/>
  <c r="H71" i="8"/>
  <c r="I71" i="8"/>
  <c r="M71" i="8" s="1"/>
  <c r="G72" i="8"/>
  <c r="H72" i="8"/>
  <c r="I72" i="8"/>
  <c r="M72" i="8" s="1"/>
  <c r="G73" i="8"/>
  <c r="H73" i="8"/>
  <c r="I73" i="8"/>
  <c r="M73" i="8" s="1"/>
  <c r="G74" i="8"/>
  <c r="H74" i="8"/>
  <c r="I74" i="8"/>
  <c r="M74" i="8" s="1"/>
  <c r="G75" i="8"/>
  <c r="H75" i="8"/>
  <c r="I75" i="8"/>
  <c r="M75" i="8" s="1"/>
  <c r="G76" i="8"/>
  <c r="H76" i="8"/>
  <c r="I76" i="8"/>
  <c r="M76" i="8" s="1"/>
  <c r="G77" i="8"/>
  <c r="H77" i="8"/>
  <c r="I77" i="8"/>
  <c r="M77" i="8" s="1"/>
  <c r="G78" i="8"/>
  <c r="H78" i="8"/>
  <c r="I78" i="8"/>
  <c r="M78" i="8" s="1"/>
  <c r="G79" i="8"/>
  <c r="H79" i="8"/>
  <c r="G80" i="8"/>
  <c r="H80" i="8"/>
  <c r="G81" i="8"/>
  <c r="H81" i="8"/>
  <c r="G82" i="8"/>
  <c r="H82" i="8"/>
  <c r="I82" i="8"/>
  <c r="M82" i="8" s="1"/>
  <c r="G83" i="8"/>
  <c r="H83" i="8"/>
  <c r="I83" i="8"/>
  <c r="M83" i="8" s="1"/>
  <c r="G84" i="8"/>
  <c r="H84" i="8"/>
  <c r="I84" i="8"/>
  <c r="M84" i="8" s="1"/>
  <c r="G85" i="8"/>
  <c r="H85" i="8"/>
  <c r="I85" i="8"/>
  <c r="M85" i="8" s="1"/>
  <c r="G86" i="8"/>
  <c r="H86" i="8"/>
  <c r="I86" i="8"/>
  <c r="M86" i="8" s="1"/>
  <c r="G87" i="8"/>
  <c r="H87" i="8"/>
  <c r="I87" i="8"/>
  <c r="M87" i="8" s="1"/>
  <c r="G88" i="8"/>
  <c r="H88" i="8"/>
  <c r="M88" i="8"/>
  <c r="G89" i="8"/>
  <c r="H89" i="8"/>
  <c r="M89" i="8"/>
  <c r="G90" i="8"/>
  <c r="H90" i="8"/>
  <c r="G91" i="8"/>
  <c r="H91" i="8"/>
  <c r="G92" i="8"/>
  <c r="H92" i="8"/>
  <c r="G93" i="8"/>
  <c r="H93" i="8"/>
  <c r="M93" i="8"/>
  <c r="G94" i="8"/>
  <c r="H94" i="8"/>
  <c r="I94" i="8"/>
  <c r="M94" i="8" s="1"/>
  <c r="G95" i="8"/>
  <c r="H95" i="8"/>
  <c r="I95" i="8"/>
  <c r="M95" i="8" s="1"/>
  <c r="G96" i="8"/>
  <c r="H96" i="8"/>
  <c r="I96" i="8"/>
  <c r="M96" i="8" s="1"/>
  <c r="G97" i="8"/>
  <c r="H97" i="8"/>
  <c r="I97" i="8"/>
  <c r="M97" i="8" s="1"/>
  <c r="G98" i="8"/>
  <c r="H98" i="8"/>
  <c r="I98" i="8"/>
  <c r="M98" i="8" s="1"/>
  <c r="G99" i="8"/>
  <c r="H99" i="8"/>
  <c r="I99" i="8"/>
  <c r="M99" i="8" s="1"/>
  <c r="G100" i="8"/>
  <c r="H100" i="8"/>
  <c r="I100" i="8"/>
  <c r="M100" i="8" s="1"/>
  <c r="G101" i="8"/>
  <c r="H101" i="8"/>
  <c r="I101" i="8"/>
  <c r="M101" i="8" s="1"/>
  <c r="G102" i="8"/>
  <c r="H102" i="8"/>
  <c r="I102" i="8"/>
  <c r="M102" i="8" s="1"/>
  <c r="G103" i="8"/>
  <c r="H103" i="8"/>
  <c r="I103" i="8"/>
  <c r="M103" i="8" s="1"/>
  <c r="G104" i="8"/>
  <c r="H104" i="8"/>
  <c r="I104" i="8"/>
  <c r="M104" i="8" s="1"/>
  <c r="G105" i="8"/>
  <c r="H105" i="8"/>
  <c r="I105" i="8"/>
  <c r="M105" i="8" s="1"/>
  <c r="G106" i="8"/>
  <c r="H106" i="8"/>
  <c r="I106" i="8"/>
  <c r="M106" i="8" s="1"/>
  <c r="G107" i="8"/>
  <c r="H107" i="8"/>
  <c r="I107" i="8"/>
  <c r="M107" i="8" s="1"/>
  <c r="G108" i="8"/>
  <c r="H108" i="8"/>
  <c r="I108" i="8"/>
  <c r="M108" i="8" s="1"/>
  <c r="G109" i="8"/>
  <c r="H109" i="8"/>
  <c r="I109" i="8"/>
  <c r="M109" i="8" s="1"/>
  <c r="G110" i="8"/>
  <c r="H110" i="8"/>
  <c r="I110" i="8"/>
  <c r="M110" i="8" s="1"/>
  <c r="G111" i="8"/>
  <c r="H111" i="8"/>
  <c r="I111" i="8"/>
  <c r="M111" i="8" s="1"/>
  <c r="G112" i="8"/>
  <c r="H112" i="8"/>
  <c r="I112" i="8"/>
  <c r="M112" i="8" s="1"/>
  <c r="G113" i="8"/>
  <c r="H113" i="8"/>
  <c r="I113" i="8"/>
  <c r="M113" i="8" s="1"/>
  <c r="G114" i="8"/>
  <c r="H114" i="8"/>
  <c r="I114" i="8"/>
  <c r="M114" i="8" s="1"/>
  <c r="G115" i="8"/>
  <c r="H115" i="8"/>
  <c r="I115" i="8"/>
  <c r="M115" i="8" s="1"/>
  <c r="G116" i="8"/>
  <c r="H116" i="8"/>
  <c r="I116" i="8"/>
  <c r="M116" i="8" s="1"/>
  <c r="G117" i="8"/>
  <c r="H117" i="8"/>
  <c r="I117" i="8"/>
  <c r="M117" i="8" s="1"/>
  <c r="G118" i="8"/>
  <c r="H118" i="8"/>
  <c r="I118" i="8"/>
  <c r="M118" i="8" s="1"/>
  <c r="G119" i="8"/>
  <c r="H119" i="8"/>
  <c r="I119" i="8"/>
  <c r="M119" i="8" s="1"/>
  <c r="G120" i="8"/>
  <c r="H120" i="8"/>
  <c r="I120" i="8"/>
  <c r="M120" i="8" s="1"/>
  <c r="G121" i="8"/>
  <c r="H121" i="8"/>
  <c r="I121" i="8"/>
  <c r="M121" i="8" s="1"/>
  <c r="G122" i="8"/>
  <c r="H122" i="8"/>
  <c r="I122" i="8"/>
  <c r="M122" i="8" s="1"/>
  <c r="G123" i="8"/>
  <c r="H123" i="8"/>
  <c r="I123" i="8"/>
  <c r="M123" i="8" s="1"/>
  <c r="G124" i="8"/>
  <c r="H124" i="8"/>
  <c r="I124" i="8"/>
  <c r="M124" i="8" s="1"/>
  <c r="G125" i="8"/>
  <c r="H125" i="8"/>
  <c r="I125" i="8"/>
  <c r="M125" i="8" s="1"/>
  <c r="G126" i="8"/>
  <c r="H126" i="8"/>
  <c r="I126" i="8"/>
  <c r="M126" i="8" s="1"/>
  <c r="G127" i="8"/>
  <c r="H127" i="8"/>
  <c r="I127" i="8"/>
  <c r="M127" i="8" s="1"/>
  <c r="G128" i="8"/>
  <c r="H128" i="8"/>
  <c r="I128" i="8"/>
  <c r="M128" i="8" s="1"/>
  <c r="G129" i="8"/>
  <c r="H129" i="8"/>
  <c r="I129" i="8"/>
  <c r="M129" i="8" s="1"/>
  <c r="G130" i="8"/>
  <c r="H130" i="8"/>
  <c r="I130" i="8"/>
  <c r="M130" i="8" s="1"/>
  <c r="G131" i="8"/>
  <c r="H131" i="8"/>
  <c r="I131" i="8"/>
  <c r="M131" i="8" s="1"/>
  <c r="G132" i="8"/>
  <c r="H132" i="8"/>
  <c r="I132" i="8"/>
  <c r="M132" i="8" s="1"/>
  <c r="G133" i="8"/>
  <c r="H133" i="8"/>
  <c r="I133" i="8"/>
  <c r="M133" i="8" s="1"/>
  <c r="G134" i="8"/>
  <c r="H134" i="8"/>
  <c r="I134" i="8"/>
  <c r="M134" i="8" s="1"/>
  <c r="G135" i="8"/>
  <c r="H135" i="8"/>
  <c r="I135" i="8"/>
  <c r="M135" i="8" s="1"/>
  <c r="G136" i="8"/>
  <c r="H136" i="8"/>
  <c r="I136" i="8"/>
  <c r="M136" i="8" s="1"/>
  <c r="G137" i="8"/>
  <c r="H137" i="8"/>
  <c r="I137" i="8"/>
  <c r="M137" i="8" s="1"/>
  <c r="G138" i="8"/>
  <c r="H138" i="8"/>
  <c r="I138" i="8"/>
  <c r="M138" i="8" s="1"/>
  <c r="G139" i="8"/>
  <c r="H139" i="8"/>
  <c r="I139" i="8"/>
  <c r="M139" i="8" s="1"/>
  <c r="G140" i="8"/>
  <c r="H140" i="8"/>
  <c r="I140" i="8"/>
  <c r="M140" i="8" s="1"/>
  <c r="G141" i="8"/>
  <c r="H141" i="8"/>
  <c r="I141" i="8"/>
  <c r="M141" i="8" s="1"/>
  <c r="G142" i="8"/>
  <c r="H142" i="8"/>
  <c r="I142" i="8"/>
  <c r="M142" i="8" s="1"/>
  <c r="G143" i="8"/>
  <c r="H143" i="8"/>
  <c r="I143" i="8"/>
  <c r="M143" i="8" s="1"/>
  <c r="G144" i="8"/>
  <c r="H144" i="8"/>
  <c r="I144" i="8"/>
  <c r="M144" i="8" s="1"/>
  <c r="G145" i="8"/>
  <c r="H145" i="8"/>
  <c r="I145" i="8"/>
  <c r="M145" i="8" s="1"/>
  <c r="G146" i="8"/>
  <c r="H146" i="8"/>
  <c r="I146" i="8"/>
  <c r="M146" i="8" s="1"/>
  <c r="G147" i="8"/>
  <c r="H147" i="8"/>
  <c r="I147" i="8"/>
  <c r="M147" i="8" s="1"/>
  <c r="G148" i="8"/>
  <c r="H148" i="8"/>
  <c r="I148" i="8"/>
  <c r="M148" i="8" s="1"/>
  <c r="G149" i="8"/>
  <c r="H149" i="8"/>
  <c r="I149" i="8"/>
  <c r="M149" i="8" s="1"/>
  <c r="G150" i="8"/>
  <c r="H150" i="8"/>
  <c r="I150" i="8"/>
  <c r="M150" i="8" s="1"/>
  <c r="G151" i="8"/>
  <c r="H151" i="8"/>
  <c r="I151" i="8"/>
  <c r="M151" i="8" s="1"/>
  <c r="G152" i="8"/>
  <c r="H152" i="8"/>
  <c r="I152" i="8"/>
  <c r="M152" i="8" s="1"/>
  <c r="G153" i="8"/>
  <c r="H153" i="8"/>
  <c r="I153" i="8"/>
  <c r="M153" i="8" s="1"/>
  <c r="G154" i="8"/>
  <c r="H154" i="8"/>
  <c r="I154" i="8"/>
  <c r="M154" i="8" s="1"/>
  <c r="G155" i="8"/>
  <c r="H155" i="8"/>
  <c r="I155" i="8"/>
  <c r="M155" i="8" s="1"/>
  <c r="G156" i="8"/>
  <c r="H156" i="8"/>
  <c r="I156" i="8"/>
  <c r="M156" i="8" s="1"/>
  <c r="G157" i="8"/>
  <c r="H157" i="8"/>
  <c r="I157" i="8"/>
  <c r="M157" i="8" s="1"/>
  <c r="G158" i="8"/>
  <c r="H158" i="8"/>
  <c r="G159" i="8"/>
  <c r="H159" i="8"/>
  <c r="I159" i="8"/>
  <c r="M159" i="8" s="1"/>
  <c r="G160" i="8"/>
  <c r="H160" i="8"/>
  <c r="I160" i="8"/>
  <c r="M160" i="8" s="1"/>
  <c r="G161" i="8"/>
  <c r="H161" i="8"/>
  <c r="I161" i="8"/>
  <c r="M161" i="8" s="1"/>
  <c r="G162" i="8"/>
  <c r="H162" i="8"/>
  <c r="I162" i="8"/>
  <c r="M162" i="8" s="1"/>
  <c r="G163" i="8"/>
  <c r="H163" i="8"/>
  <c r="I163" i="8"/>
  <c r="M163" i="8" s="1"/>
  <c r="G164" i="8"/>
  <c r="H164" i="8"/>
  <c r="I164" i="8"/>
  <c r="M164" i="8" s="1"/>
  <c r="G165" i="8"/>
  <c r="H165" i="8"/>
  <c r="I165" i="8"/>
  <c r="M165" i="8" s="1"/>
  <c r="G166" i="8"/>
  <c r="H166" i="8"/>
  <c r="I166" i="8"/>
  <c r="M166" i="8" s="1"/>
  <c r="G167" i="8"/>
  <c r="H167" i="8"/>
  <c r="I167" i="8"/>
  <c r="M167" i="8" s="1"/>
  <c r="G168" i="8"/>
  <c r="H168" i="8"/>
  <c r="G169" i="8"/>
  <c r="H169" i="8"/>
  <c r="G170" i="8"/>
  <c r="H170" i="8"/>
  <c r="I170" i="8"/>
  <c r="M170" i="8" s="1"/>
  <c r="G171" i="8"/>
  <c r="H171" i="8"/>
  <c r="I171" i="8"/>
  <c r="M171" i="8" s="1"/>
  <c r="G172" i="8"/>
  <c r="H172" i="8"/>
  <c r="I172" i="8"/>
  <c r="M172" i="8" s="1"/>
  <c r="G173" i="8"/>
  <c r="H173" i="8"/>
  <c r="M173" i="8"/>
  <c r="G174" i="8"/>
  <c r="H174" i="8"/>
  <c r="I174" i="8"/>
  <c r="M174" i="8" s="1"/>
  <c r="G175" i="8"/>
  <c r="H175" i="8"/>
  <c r="I175" i="8"/>
  <c r="M175" i="8" s="1"/>
  <c r="G176" i="8"/>
  <c r="H176" i="8"/>
  <c r="I176" i="8"/>
  <c r="M176" i="8" s="1"/>
  <c r="G177" i="8"/>
  <c r="H177" i="8"/>
  <c r="I177" i="8"/>
  <c r="M177" i="8" s="1"/>
  <c r="G178" i="8"/>
  <c r="H178" i="8"/>
  <c r="I178" i="8"/>
  <c r="M178" i="8" s="1"/>
  <c r="G179" i="8"/>
  <c r="H179" i="8"/>
  <c r="I179" i="8"/>
  <c r="M179" i="8" s="1"/>
  <c r="G180" i="8"/>
  <c r="H180" i="8"/>
  <c r="I180" i="8"/>
  <c r="M180" i="8" s="1"/>
  <c r="G181" i="8"/>
  <c r="H181" i="8"/>
  <c r="I181" i="8"/>
  <c r="M181" i="8" s="1"/>
  <c r="G182" i="8"/>
  <c r="H182" i="8"/>
  <c r="I182" i="8"/>
  <c r="M182" i="8" s="1"/>
  <c r="G183" i="8"/>
  <c r="H183" i="8"/>
  <c r="I183" i="8"/>
  <c r="M183" i="8" s="1"/>
  <c r="G184" i="8"/>
  <c r="H184" i="8"/>
  <c r="I184" i="8"/>
  <c r="M184" i="8" s="1"/>
  <c r="G185" i="8"/>
  <c r="H185" i="8"/>
  <c r="I185" i="8"/>
  <c r="M185" i="8" s="1"/>
  <c r="G186" i="8"/>
  <c r="H186" i="8"/>
  <c r="I186" i="8"/>
  <c r="M186" i="8" s="1"/>
  <c r="G187" i="8"/>
  <c r="H187" i="8"/>
  <c r="I187" i="8"/>
  <c r="M187" i="8" s="1"/>
  <c r="G188" i="8"/>
  <c r="H188" i="8"/>
  <c r="I188" i="8"/>
  <c r="M188" i="8" s="1"/>
  <c r="G189" i="8"/>
  <c r="H189" i="8"/>
  <c r="I189" i="8"/>
  <c r="M189" i="8" s="1"/>
  <c r="G190" i="8"/>
  <c r="H190" i="8"/>
  <c r="I190" i="8"/>
  <c r="M190" i="8" s="1"/>
  <c r="G191" i="8"/>
  <c r="H191" i="8"/>
  <c r="I191" i="8"/>
  <c r="M191" i="8" s="1"/>
  <c r="G192" i="8"/>
  <c r="H192" i="8"/>
  <c r="I192" i="8"/>
  <c r="M192" i="8" s="1"/>
  <c r="G193" i="8"/>
  <c r="H193" i="8"/>
  <c r="I193" i="8"/>
  <c r="M193" i="8" s="1"/>
  <c r="G194" i="8"/>
  <c r="H194" i="8"/>
  <c r="I194" i="8"/>
  <c r="M194" i="8" s="1"/>
  <c r="G195" i="8"/>
  <c r="H195" i="8"/>
  <c r="I195" i="8"/>
  <c r="M195" i="8" s="1"/>
  <c r="G196" i="8"/>
  <c r="H196" i="8"/>
  <c r="I196" i="8"/>
  <c r="M196" i="8" s="1"/>
  <c r="G197" i="8"/>
  <c r="H197" i="8"/>
  <c r="I197" i="8"/>
  <c r="M197" i="8" s="1"/>
  <c r="G198" i="8"/>
  <c r="H198" i="8"/>
  <c r="I198" i="8"/>
  <c r="M198" i="8" s="1"/>
  <c r="G199" i="8"/>
  <c r="H199" i="8"/>
  <c r="I199" i="8"/>
  <c r="M199" i="8" s="1"/>
  <c r="G200" i="8"/>
  <c r="H200" i="8"/>
  <c r="I200" i="8"/>
  <c r="M200" i="8" s="1"/>
  <c r="G201" i="8"/>
  <c r="H201" i="8"/>
  <c r="M201" i="8"/>
  <c r="G202" i="8"/>
  <c r="H202" i="8"/>
  <c r="M202" i="8"/>
  <c r="G203" i="8"/>
  <c r="H203" i="8"/>
  <c r="M203" i="8"/>
  <c r="G204" i="8"/>
  <c r="H204" i="8"/>
  <c r="I204" i="8"/>
  <c r="M204" i="8" s="1"/>
  <c r="G205" i="8"/>
  <c r="H205" i="8"/>
  <c r="I205" i="8"/>
  <c r="M205" i="8" s="1"/>
  <c r="G206" i="8"/>
  <c r="H206" i="8"/>
  <c r="I206" i="8"/>
  <c r="M206" i="8" s="1"/>
  <c r="G207" i="8"/>
  <c r="H207" i="8"/>
  <c r="I207" i="8"/>
  <c r="M207" i="8" s="1"/>
  <c r="G208" i="8"/>
  <c r="H208" i="8"/>
  <c r="I208" i="8"/>
  <c r="M208" i="8" s="1"/>
  <c r="G209" i="8"/>
  <c r="H209" i="8"/>
  <c r="I209" i="8"/>
  <c r="M209" i="8" s="1"/>
  <c r="G210" i="8"/>
  <c r="H210" i="8"/>
  <c r="I210" i="8"/>
  <c r="M210" i="8" s="1"/>
  <c r="G211" i="8"/>
  <c r="H211" i="8"/>
  <c r="I211" i="8"/>
  <c r="M211" i="8" s="1"/>
  <c r="G212" i="8"/>
  <c r="H212" i="8"/>
  <c r="G213" i="8"/>
  <c r="H213" i="8"/>
  <c r="I213" i="8"/>
  <c r="M213" i="8" s="1"/>
  <c r="G214" i="8"/>
  <c r="H214" i="8"/>
  <c r="I214" i="8"/>
  <c r="M214" i="8" s="1"/>
  <c r="G215" i="8"/>
  <c r="H215" i="8"/>
  <c r="I215" i="8"/>
  <c r="M215" i="8" s="1"/>
  <c r="G216" i="8"/>
  <c r="H216" i="8"/>
  <c r="I216" i="8"/>
  <c r="M216" i="8" s="1"/>
  <c r="G217" i="8"/>
  <c r="H217" i="8"/>
  <c r="I217" i="8"/>
  <c r="M217" i="8" s="1"/>
  <c r="G218" i="8"/>
  <c r="H218" i="8"/>
  <c r="I218" i="8"/>
  <c r="M218" i="8" s="1"/>
  <c r="G219" i="8"/>
  <c r="H219" i="8"/>
  <c r="I219" i="8"/>
  <c r="M219" i="8" s="1"/>
  <c r="G220" i="8"/>
  <c r="H220" i="8"/>
  <c r="I220" i="8"/>
  <c r="M220" i="8" s="1"/>
  <c r="G221" i="8"/>
  <c r="H221" i="8"/>
  <c r="I221" i="8"/>
  <c r="M221" i="8" s="1"/>
  <c r="G222" i="8"/>
  <c r="H222" i="8"/>
  <c r="I222" i="8"/>
  <c r="M222" i="8" s="1"/>
  <c r="G223" i="8"/>
  <c r="H223" i="8"/>
  <c r="I223" i="8"/>
  <c r="M223" i="8" s="1"/>
  <c r="G224" i="8"/>
  <c r="H224" i="8"/>
  <c r="I224" i="8"/>
  <c r="M224" i="8" s="1"/>
  <c r="G225" i="8"/>
  <c r="H225" i="8"/>
  <c r="I225" i="8"/>
  <c r="M225" i="8" s="1"/>
  <c r="G226" i="8"/>
  <c r="H226" i="8"/>
  <c r="I226" i="8"/>
  <c r="M226" i="8" s="1"/>
  <c r="G227" i="8"/>
  <c r="H227" i="8"/>
  <c r="I227" i="8"/>
  <c r="M227" i="8" s="1"/>
  <c r="G228" i="8"/>
  <c r="H228" i="8"/>
  <c r="I228" i="8"/>
  <c r="M228" i="8" s="1"/>
  <c r="G229" i="8"/>
  <c r="H229" i="8"/>
  <c r="I229" i="8"/>
  <c r="M229" i="8" s="1"/>
  <c r="G230" i="8"/>
  <c r="H230" i="8"/>
  <c r="I230" i="8"/>
  <c r="M230" i="8" s="1"/>
  <c r="G231" i="8"/>
  <c r="H231" i="8"/>
  <c r="I231" i="8"/>
  <c r="M231" i="8" s="1"/>
  <c r="G232" i="8"/>
  <c r="H232" i="8"/>
  <c r="I232" i="8"/>
  <c r="M232" i="8" s="1"/>
  <c r="G233" i="8"/>
  <c r="H233" i="8"/>
  <c r="I233" i="8"/>
  <c r="M233" i="8" s="1"/>
  <c r="G234" i="8"/>
  <c r="H234" i="8"/>
  <c r="I234" i="8"/>
  <c r="M234" i="8" s="1"/>
  <c r="G235" i="8"/>
  <c r="H235" i="8"/>
  <c r="I235" i="8"/>
  <c r="M235" i="8" s="1"/>
  <c r="G236" i="8"/>
  <c r="H236" i="8"/>
  <c r="I236" i="8"/>
  <c r="M236" i="8" s="1"/>
  <c r="G237" i="8"/>
  <c r="H237" i="8"/>
  <c r="I237" i="8"/>
  <c r="M237" i="8" s="1"/>
  <c r="G238" i="8"/>
  <c r="H238" i="8"/>
  <c r="I238" i="8"/>
  <c r="M238" i="8" s="1"/>
  <c r="G239" i="8"/>
  <c r="H239" i="8"/>
  <c r="I239" i="8"/>
  <c r="M239" i="8" s="1"/>
  <c r="G240" i="8"/>
  <c r="H240" i="8"/>
  <c r="I240" i="8"/>
  <c r="M240" i="8" s="1"/>
  <c r="G241" i="8"/>
  <c r="H241" i="8"/>
  <c r="I241" i="8"/>
  <c r="M241" i="8" s="1"/>
  <c r="G242" i="8"/>
  <c r="H242" i="8"/>
  <c r="I242" i="8"/>
  <c r="M242" i="8" s="1"/>
  <c r="G243" i="8"/>
  <c r="H243" i="8"/>
  <c r="I243" i="8"/>
  <c r="M243" i="8" s="1"/>
  <c r="G244" i="8"/>
  <c r="H244" i="8"/>
  <c r="I244" i="8"/>
  <c r="M244" i="8" s="1"/>
  <c r="G245" i="8"/>
  <c r="H245" i="8"/>
  <c r="I245" i="8"/>
  <c r="M245" i="8" s="1"/>
  <c r="G246" i="8"/>
  <c r="H246" i="8"/>
  <c r="I246" i="8"/>
  <c r="M246" i="8" s="1"/>
  <c r="G247" i="8"/>
  <c r="H247" i="8"/>
  <c r="I247" i="8"/>
  <c r="M247" i="8" s="1"/>
  <c r="G248" i="8"/>
  <c r="H248" i="8"/>
  <c r="I248" i="8"/>
  <c r="M248" i="8" s="1"/>
  <c r="G249" i="8"/>
  <c r="H249" i="8"/>
  <c r="I249" i="8"/>
  <c r="M249" i="8" s="1"/>
  <c r="G250" i="8"/>
  <c r="H250" i="8"/>
  <c r="I250" i="8"/>
  <c r="M250" i="8" s="1"/>
  <c r="G251" i="8"/>
  <c r="H251" i="8"/>
  <c r="I251" i="8"/>
  <c r="M251" i="8" s="1"/>
  <c r="G252" i="8"/>
  <c r="H252" i="8"/>
  <c r="I252" i="8"/>
  <c r="M252" i="8" s="1"/>
  <c r="G253" i="8"/>
  <c r="H253" i="8"/>
  <c r="I253" i="8"/>
  <c r="M253" i="8" s="1"/>
  <c r="G254" i="8"/>
  <c r="H254" i="8"/>
  <c r="I254" i="8"/>
  <c r="M254" i="8" s="1"/>
  <c r="G255" i="8"/>
  <c r="H255" i="8"/>
  <c r="I255" i="8"/>
  <c r="M255" i="8" s="1"/>
  <c r="G256" i="8"/>
  <c r="H256" i="8"/>
  <c r="I256" i="8"/>
  <c r="M256" i="8" s="1"/>
  <c r="G257" i="8"/>
  <c r="H257" i="8"/>
  <c r="I257" i="8"/>
  <c r="M257" i="8" s="1"/>
  <c r="G258" i="8"/>
  <c r="H258" i="8"/>
  <c r="I258" i="8"/>
  <c r="M258" i="8" s="1"/>
  <c r="G259" i="8"/>
  <c r="H259" i="8"/>
  <c r="I259" i="8"/>
  <c r="M259" i="8" s="1"/>
  <c r="G260" i="8"/>
  <c r="H260" i="8"/>
  <c r="I260" i="8"/>
  <c r="M260" i="8" s="1"/>
  <c r="G261" i="8"/>
  <c r="H261" i="8"/>
  <c r="I261" i="8"/>
  <c r="M261" i="8" s="1"/>
  <c r="G262" i="8"/>
  <c r="H262" i="8"/>
  <c r="I262" i="8"/>
  <c r="M262" i="8" s="1"/>
  <c r="G263" i="8"/>
  <c r="H263" i="8"/>
  <c r="I263" i="8"/>
  <c r="M263" i="8" s="1"/>
  <c r="G264" i="8"/>
  <c r="H264" i="8"/>
  <c r="I264" i="8"/>
  <c r="M264" i="8" s="1"/>
  <c r="G265" i="8"/>
  <c r="H265" i="8"/>
  <c r="I265" i="8"/>
  <c r="M265" i="8" s="1"/>
  <c r="G266" i="8"/>
  <c r="H266" i="8"/>
  <c r="I266" i="8"/>
  <c r="M266" i="8" s="1"/>
  <c r="G267" i="8"/>
  <c r="H267" i="8"/>
  <c r="I267" i="8"/>
  <c r="M267" i="8" s="1"/>
  <c r="G268" i="8"/>
  <c r="H268" i="8"/>
  <c r="I268" i="8"/>
  <c r="M268" i="8" s="1"/>
  <c r="G269" i="8"/>
  <c r="H269" i="8"/>
  <c r="I269" i="8"/>
  <c r="M269" i="8" s="1"/>
  <c r="G270" i="8"/>
  <c r="H270" i="8"/>
  <c r="I270" i="8"/>
  <c r="M270" i="8" s="1"/>
  <c r="G271" i="8"/>
  <c r="H271" i="8"/>
  <c r="I271" i="8"/>
  <c r="M271" i="8" s="1"/>
  <c r="G272" i="8"/>
  <c r="H272" i="8"/>
  <c r="I272" i="8"/>
  <c r="M272" i="8" s="1"/>
  <c r="G273" i="8"/>
  <c r="H273" i="8"/>
  <c r="I273" i="8"/>
  <c r="M273" i="8" s="1"/>
  <c r="G274" i="8"/>
  <c r="H274" i="8"/>
  <c r="I274" i="8"/>
  <c r="M274" i="8" s="1"/>
  <c r="G275" i="8"/>
  <c r="H275" i="8"/>
  <c r="I275" i="8"/>
  <c r="M275" i="8" s="1"/>
  <c r="G276" i="8"/>
  <c r="H276" i="8"/>
  <c r="I276" i="8"/>
  <c r="M276" i="8" s="1"/>
  <c r="G277" i="8"/>
  <c r="H277" i="8"/>
  <c r="I277" i="8"/>
  <c r="M277" i="8" s="1"/>
  <c r="O192" i="8"/>
  <c r="O123" i="8"/>
  <c r="O205" i="8"/>
  <c r="O82" i="8"/>
  <c r="O184" i="8"/>
  <c r="O96" i="8"/>
  <c r="O113" i="8"/>
  <c r="O210" i="8"/>
  <c r="O55" i="8"/>
  <c r="O133" i="8"/>
  <c r="O112" i="8"/>
  <c r="O95" i="8"/>
  <c r="O222" i="8"/>
  <c r="O216" i="8"/>
  <c r="O70" i="8"/>
  <c r="O163" i="8"/>
  <c r="O254" i="8"/>
  <c r="O206" i="8"/>
  <c r="O75" i="8"/>
  <c r="O156" i="8"/>
  <c r="O262" i="8"/>
  <c r="O232" i="8"/>
  <c r="O269" i="8"/>
  <c r="O179" i="8"/>
  <c r="O59" i="8"/>
  <c r="O250" i="8"/>
  <c r="O51" i="8"/>
  <c r="O225" i="8"/>
  <c r="O108" i="8"/>
  <c r="O242" i="8"/>
  <c r="O237" i="8"/>
  <c r="O218" i="8"/>
  <c r="O176" i="8"/>
  <c r="O219" i="8"/>
  <c r="O149" i="8"/>
  <c r="O101" i="8"/>
  <c r="O102" i="8"/>
  <c r="O45" i="8"/>
  <c r="O3" i="8"/>
  <c r="O178" i="8"/>
  <c r="O183" i="8"/>
  <c r="O61" i="8"/>
  <c r="O93" i="8"/>
  <c r="O100" i="8"/>
  <c r="O38" i="8"/>
  <c r="O227" i="8"/>
  <c r="O11" i="8"/>
  <c r="O18" i="8"/>
  <c r="O121" i="8"/>
  <c r="O10" i="8"/>
  <c r="O172" i="8"/>
  <c r="O274" i="8"/>
  <c r="O220" i="8"/>
  <c r="O267" i="8"/>
  <c r="O165" i="8"/>
  <c r="O164" i="8"/>
  <c r="O33" i="8"/>
  <c r="O193" i="8"/>
  <c r="O213" i="8"/>
  <c r="O32" i="8"/>
  <c r="O9" i="8"/>
  <c r="O8" i="8"/>
  <c r="O261" i="8"/>
  <c r="O171" i="8"/>
  <c r="O162" i="8"/>
  <c r="O170" i="8"/>
  <c r="O7" i="8"/>
  <c r="O249" i="8"/>
  <c r="O151" i="8"/>
  <c r="O217" i="8"/>
  <c r="O85" i="8"/>
  <c r="O90" i="8"/>
  <c r="O34" i="8"/>
  <c r="O106" i="8"/>
  <c r="O139" i="8"/>
  <c r="O201" i="8"/>
  <c r="O52" i="8"/>
  <c r="O159" i="8"/>
  <c r="O58" i="8"/>
  <c r="O28" i="8"/>
  <c r="O224" i="8"/>
  <c r="O43" i="8"/>
  <c r="O60" i="8"/>
  <c r="O64" i="8"/>
  <c r="O49" i="8"/>
  <c r="O65" i="8"/>
  <c r="O116" i="8"/>
  <c r="O53" i="8"/>
  <c r="O20" i="8"/>
  <c r="O68" i="8"/>
  <c r="O191" i="8"/>
  <c r="O86" i="8"/>
  <c r="O130" i="8"/>
  <c r="O24" i="8"/>
  <c r="O175" i="8"/>
  <c r="O26" i="8"/>
  <c r="O150" i="8"/>
  <c r="O141" i="8"/>
  <c r="O48" i="8"/>
  <c r="O79" i="8"/>
  <c r="O234" i="8"/>
  <c r="O117" i="8"/>
  <c r="O226" i="8"/>
  <c r="O263" i="8"/>
  <c r="O66" i="8"/>
  <c r="O72" i="8"/>
  <c r="O273" i="8"/>
  <c r="O118" i="8"/>
  <c r="O140" i="8"/>
  <c r="O188" i="8"/>
  <c r="O203" i="8"/>
  <c r="O87" i="8"/>
  <c r="O47" i="8"/>
  <c r="O196" i="8"/>
  <c r="O155" i="8"/>
  <c r="O157" i="8"/>
  <c r="O54" i="8"/>
  <c r="O74" i="8"/>
  <c r="O80" i="8"/>
  <c r="O42" i="8"/>
  <c r="O25" i="8"/>
  <c r="O152" i="8"/>
  <c r="O180" i="8"/>
  <c r="O228" i="8"/>
  <c r="O186" i="8"/>
  <c r="O244" i="8"/>
  <c r="O264" i="8"/>
  <c r="O119" i="8"/>
  <c r="O245" i="8"/>
  <c r="O37" i="8"/>
  <c r="O158" i="8"/>
  <c r="O89" i="8"/>
  <c r="O29" i="8"/>
  <c r="O105" i="8"/>
  <c r="O207" i="8"/>
  <c r="O209" i="8"/>
  <c r="O258" i="8"/>
  <c r="O36" i="8"/>
  <c r="O236" i="8"/>
  <c r="O187" i="8"/>
  <c r="O76" i="8"/>
  <c r="O239" i="8"/>
  <c r="O211" i="8"/>
  <c r="O197" i="8"/>
  <c r="O190" i="8"/>
  <c r="O161" i="8"/>
  <c r="O44" i="8"/>
  <c r="O235" i="8"/>
  <c r="O22" i="8"/>
  <c r="O148" i="8"/>
  <c r="O189" i="8"/>
  <c r="O194" i="8"/>
  <c r="O77" i="8"/>
  <c r="O81" i="8"/>
  <c r="O40" i="8"/>
  <c r="O202" i="8"/>
  <c r="O138" i="8"/>
  <c r="O128" i="8"/>
  <c r="O136" i="8"/>
  <c r="O241" i="8"/>
  <c r="O31" i="8"/>
  <c r="O135" i="8"/>
  <c r="O252" i="8"/>
  <c r="O166" i="8"/>
  <c r="O260" i="8"/>
  <c r="O243" i="8"/>
  <c r="O142" i="8"/>
  <c r="O23" i="8"/>
  <c r="O111" i="8"/>
  <c r="O214" i="8"/>
  <c r="O147" i="8"/>
  <c r="O91" i="8"/>
  <c r="O277" i="8"/>
  <c r="O5" i="8"/>
  <c r="O255" i="8"/>
  <c r="O115" i="8"/>
  <c r="O154" i="8"/>
  <c r="O251" i="8"/>
  <c r="O88" i="8"/>
  <c r="O268" i="8"/>
  <c r="O204" i="8"/>
  <c r="O131" i="8"/>
  <c r="O275" i="8"/>
  <c r="O248" i="8"/>
  <c r="O199" i="8"/>
  <c r="O104" i="8"/>
  <c r="O259" i="8"/>
  <c r="O41" i="8"/>
  <c r="O103" i="8"/>
  <c r="O6" i="8"/>
  <c r="O257" i="8"/>
  <c r="O98" i="8"/>
  <c r="O46" i="8"/>
  <c r="O62" i="8"/>
  <c r="O195" i="8"/>
  <c r="O109" i="8"/>
  <c r="O114" i="8"/>
  <c r="O120" i="8"/>
  <c r="O107" i="8"/>
  <c r="O125" i="8"/>
  <c r="O144" i="8"/>
  <c r="O92" i="8"/>
  <c r="O122" i="8"/>
  <c r="O56" i="8"/>
  <c r="O134" i="8"/>
  <c r="O126" i="8"/>
  <c r="O233" i="8"/>
  <c r="O110" i="8"/>
  <c r="O181" i="8"/>
  <c r="O30" i="8"/>
  <c r="O143" i="8"/>
  <c r="O215" i="8"/>
  <c r="O270" i="8"/>
  <c r="O78" i="8"/>
  <c r="O146" i="8"/>
  <c r="O185" i="8"/>
  <c r="O15" i="8"/>
  <c r="O4" i="8"/>
  <c r="O272" i="8"/>
  <c r="O247" i="8"/>
  <c r="O229" i="8"/>
  <c r="O271" i="8"/>
  <c r="O256" i="8"/>
  <c r="O198" i="8"/>
  <c r="O221" i="8"/>
  <c r="O276" i="8"/>
  <c r="O200" i="8"/>
  <c r="O173" i="8"/>
  <c r="O182" i="8"/>
  <c r="O265" i="8"/>
  <c r="O153" i="8"/>
  <c r="O19" i="8"/>
  <c r="O238" i="8"/>
  <c r="O73" i="8"/>
  <c r="O127" i="8"/>
  <c r="O132" i="8"/>
  <c r="O21" i="8"/>
  <c r="O129" i="8"/>
  <c r="O84" i="8"/>
  <c r="O208" i="8"/>
  <c r="O67" i="8"/>
  <c r="O253" i="8"/>
  <c r="O97" i="8"/>
  <c r="O57" i="8"/>
  <c r="O99" i="8"/>
  <c r="O177" i="8"/>
  <c r="O94" i="8"/>
  <c r="O167" i="8"/>
  <c r="O12" i="8"/>
  <c r="O39" i="8"/>
  <c r="O230" i="8"/>
  <c r="O145" i="8"/>
  <c r="O223" i="8"/>
  <c r="O174" i="8"/>
  <c r="O50" i="8"/>
  <c r="O13" i="8"/>
  <c r="O137" i="8"/>
  <c r="O69" i="8"/>
  <c r="O16" i="8"/>
  <c r="O71" i="8"/>
  <c r="O160" i="8"/>
  <c r="O27" i="8"/>
  <c r="O168" i="8"/>
  <c r="O246" i="8"/>
  <c r="O14" i="8"/>
  <c r="O17" i="8"/>
  <c r="O169" i="8"/>
  <c r="O83" i="8"/>
  <c r="O35" i="8"/>
  <c r="O231" i="8"/>
  <c r="O240" i="8"/>
  <c r="O266" i="8"/>
  <c r="O63" i="8"/>
  <c r="O124" i="8"/>
  <c r="O212" i="8"/>
  <c r="AM164" i="8" l="1"/>
  <c r="AM160" i="8"/>
  <c r="AM166" i="8"/>
  <c r="AM147" i="8"/>
  <c r="AM118" i="8"/>
  <c r="AM188" i="8"/>
  <c r="AM181" i="8"/>
  <c r="AM217" i="8"/>
  <c r="AM120" i="8"/>
  <c r="AM163" i="8"/>
  <c r="AM149" i="8"/>
  <c r="AM132" i="8"/>
  <c r="AM185" i="8"/>
  <c r="AM193" i="8"/>
  <c r="AM168" i="8"/>
  <c r="AM155" i="8"/>
  <c r="AM136" i="8"/>
  <c r="X277" i="8"/>
  <c r="X269" i="8"/>
  <c r="X261" i="8"/>
  <c r="X253" i="8"/>
  <c r="X245" i="8"/>
  <c r="X237" i="8"/>
  <c r="X229" i="8"/>
  <c r="X221" i="8"/>
  <c r="X213" i="8"/>
  <c r="X205" i="8"/>
  <c r="X197" i="8"/>
  <c r="X189" i="8"/>
  <c r="X181" i="8"/>
  <c r="X173" i="8"/>
  <c r="X165" i="8"/>
  <c r="X158" i="8"/>
  <c r="AA158" i="8" s="1"/>
  <c r="AB158" i="8" s="1"/>
  <c r="AF158" i="8" s="1"/>
  <c r="X150" i="8"/>
  <c r="AA150" i="8" s="1"/>
  <c r="AB150" i="8" s="1"/>
  <c r="AF150" i="8" s="1"/>
  <c r="X143" i="8"/>
  <c r="AA143" i="8" s="1"/>
  <c r="AB143" i="8" s="1"/>
  <c r="AF143" i="8" s="1"/>
  <c r="X137" i="8"/>
  <c r="AA137" i="8" s="1"/>
  <c r="AB137" i="8" s="1"/>
  <c r="AF137" i="8" s="1"/>
  <c r="X129" i="8"/>
  <c r="X121" i="8"/>
  <c r="AA121" i="8" s="1"/>
  <c r="AB121" i="8" s="1"/>
  <c r="AF121" i="8" s="1"/>
  <c r="X113" i="8"/>
  <c r="AB113" i="8" s="1"/>
  <c r="AF113" i="8" s="1"/>
  <c r="X105" i="8"/>
  <c r="AB105" i="8" s="1"/>
  <c r="AF105" i="8" s="1"/>
  <c r="X97" i="8"/>
  <c r="AA97" i="8" s="1"/>
  <c r="AB97" i="8" s="1"/>
  <c r="AF97" i="8" s="1"/>
  <c r="X89" i="8"/>
  <c r="AA89" i="8" s="1"/>
  <c r="AB89" i="8" s="1"/>
  <c r="AF89" i="8" s="1"/>
  <c r="AO89" i="8" s="1"/>
  <c r="X81" i="8"/>
  <c r="X74" i="8"/>
  <c r="X66" i="8"/>
  <c r="AA66" i="8" s="1"/>
  <c r="AB66" i="8" s="1"/>
  <c r="AF66" i="8" s="1"/>
  <c r="X58" i="8"/>
  <c r="AA58" i="8" s="1"/>
  <c r="AB58" i="8" s="1"/>
  <c r="AF58" i="8" s="1"/>
  <c r="AO58" i="8" s="1"/>
  <c r="X50" i="8"/>
  <c r="X42" i="8"/>
  <c r="X34" i="8"/>
  <c r="X26" i="8"/>
  <c r="X18" i="8"/>
  <c r="X10" i="8"/>
  <c r="X268" i="8"/>
  <c r="X212" i="8"/>
  <c r="X172" i="8"/>
  <c r="X136" i="8"/>
  <c r="X96" i="8"/>
  <c r="X49" i="8"/>
  <c r="AA49" i="8" s="1"/>
  <c r="AB49" i="8" s="1"/>
  <c r="AF49" i="8" s="1"/>
  <c r="AG49" i="8" s="1"/>
  <c r="X275" i="8"/>
  <c r="X267" i="8"/>
  <c r="X259" i="8"/>
  <c r="X251" i="8"/>
  <c r="X243" i="8"/>
  <c r="X235" i="8"/>
  <c r="X227" i="8"/>
  <c r="X219" i="8"/>
  <c r="X211" i="8"/>
  <c r="X203" i="8"/>
  <c r="X195" i="8"/>
  <c r="X187" i="8"/>
  <c r="X179" i="8"/>
  <c r="X171" i="8"/>
  <c r="AA171" i="8" s="1"/>
  <c r="AB171" i="8" s="1"/>
  <c r="AF171" i="8" s="1"/>
  <c r="X163" i="8"/>
  <c r="X156" i="8"/>
  <c r="X148" i="8"/>
  <c r="X142" i="8"/>
  <c r="X135" i="8"/>
  <c r="X127" i="8"/>
  <c r="X119" i="8"/>
  <c r="X111" i="8"/>
  <c r="AA111" i="8" s="1"/>
  <c r="AB111" i="8" s="1"/>
  <c r="AF111" i="8" s="1"/>
  <c r="AG111" i="8" s="1"/>
  <c r="X103" i="8"/>
  <c r="X95" i="8"/>
  <c r="X87" i="8"/>
  <c r="X79" i="8"/>
  <c r="AA79" i="8" s="1"/>
  <c r="AB79" i="8" s="1"/>
  <c r="AF79" i="8" s="1"/>
  <c r="AO79" i="8" s="1"/>
  <c r="X72" i="8"/>
  <c r="X64" i="8"/>
  <c r="AA64" i="8" s="1"/>
  <c r="AB64" i="8" s="1"/>
  <c r="AF64" i="8" s="1"/>
  <c r="X56" i="8"/>
  <c r="X48" i="8"/>
  <c r="AA48" i="8" s="1"/>
  <c r="AB48" i="8" s="1"/>
  <c r="AF48" i="8" s="1"/>
  <c r="X40" i="8"/>
  <c r="X32" i="8"/>
  <c r="X24" i="8"/>
  <c r="X16" i="8"/>
  <c r="X8" i="8"/>
  <c r="X252" i="8"/>
  <c r="X204" i="8"/>
  <c r="X164" i="8"/>
  <c r="X112" i="8"/>
  <c r="X73" i="8"/>
  <c r="X25" i="8"/>
  <c r="X274" i="8"/>
  <c r="X266" i="8"/>
  <c r="X258" i="8"/>
  <c r="X250" i="8"/>
  <c r="X242" i="8"/>
  <c r="X234" i="8"/>
  <c r="X226" i="8"/>
  <c r="X218" i="8"/>
  <c r="X210" i="8"/>
  <c r="X202" i="8"/>
  <c r="X194" i="8"/>
  <c r="X186" i="8"/>
  <c r="AA186" i="8" s="1"/>
  <c r="AB186" i="8" s="1"/>
  <c r="AF186" i="8" s="1"/>
  <c r="X178" i="8"/>
  <c r="X170" i="8"/>
  <c r="AA170" i="8" s="1"/>
  <c r="AB170" i="8" s="1"/>
  <c r="AF170" i="8" s="1"/>
  <c r="AO170" i="8" s="1"/>
  <c r="X162" i="8"/>
  <c r="AA162" i="8" s="1"/>
  <c r="AB162" i="8" s="1"/>
  <c r="AF162" i="8" s="1"/>
  <c r="X155" i="8"/>
  <c r="X147" i="8"/>
  <c r="X141" i="8"/>
  <c r="AA141" i="8" s="1"/>
  <c r="AB141" i="8" s="1"/>
  <c r="AF141" i="8" s="1"/>
  <c r="AO141" i="8" s="1"/>
  <c r="X134" i="8"/>
  <c r="AA134" i="8" s="1"/>
  <c r="AB134" i="8" s="1"/>
  <c r="AF134" i="8" s="1"/>
  <c r="X126" i="8"/>
  <c r="AA126" i="8" s="1"/>
  <c r="AB126" i="8" s="1"/>
  <c r="AF126" i="8" s="1"/>
  <c r="X118" i="8"/>
  <c r="AA118" i="8" s="1"/>
  <c r="AB118" i="8" s="1"/>
  <c r="AF118" i="8" s="1"/>
  <c r="AG118" i="8" s="1"/>
  <c r="X110" i="8"/>
  <c r="X102" i="8"/>
  <c r="X94" i="8"/>
  <c r="AA94" i="8" s="1"/>
  <c r="AB94" i="8" s="1"/>
  <c r="AF94" i="8" s="1"/>
  <c r="X86" i="8"/>
  <c r="AA86" i="8" s="1"/>
  <c r="AB86" i="8" s="1"/>
  <c r="AF86" i="8" s="1"/>
  <c r="AG86" i="8" s="1"/>
  <c r="X71" i="8"/>
  <c r="X63" i="8"/>
  <c r="X55" i="8"/>
  <c r="X47" i="8"/>
  <c r="X39" i="8"/>
  <c r="X31" i="8"/>
  <c r="X23" i="8"/>
  <c r="X15" i="8"/>
  <c r="X7" i="8"/>
  <c r="X236" i="8"/>
  <c r="X41" i="8"/>
  <c r="X273" i="8"/>
  <c r="X265" i="8"/>
  <c r="X257" i="8"/>
  <c r="X249" i="8"/>
  <c r="X241" i="8"/>
  <c r="X233" i="8"/>
  <c r="X225" i="8"/>
  <c r="X217" i="8"/>
  <c r="X209" i="8"/>
  <c r="X201" i="8"/>
  <c r="X193" i="8"/>
  <c r="X185" i="8"/>
  <c r="X177" i="8"/>
  <c r="X169" i="8"/>
  <c r="X161" i="8"/>
  <c r="X154" i="8"/>
  <c r="X146" i="8"/>
  <c r="X140" i="8"/>
  <c r="X133" i="8"/>
  <c r="X125" i="8"/>
  <c r="X117" i="8"/>
  <c r="AA117" i="8" s="1"/>
  <c r="AB117" i="8" s="1"/>
  <c r="AF117" i="8" s="1"/>
  <c r="AG117" i="8" s="1"/>
  <c r="X109" i="8"/>
  <c r="X101" i="8"/>
  <c r="X93" i="8"/>
  <c r="X85" i="8"/>
  <c r="X78" i="8"/>
  <c r="X70" i="8"/>
  <c r="X62" i="8"/>
  <c r="X54" i="8"/>
  <c r="X46" i="8"/>
  <c r="X38" i="8"/>
  <c r="X30" i="8"/>
  <c r="X22" i="8"/>
  <c r="X14" i="8"/>
  <c r="X6" i="8"/>
  <c r="X260" i="8"/>
  <c r="X220" i="8"/>
  <c r="X180" i="8"/>
  <c r="X157" i="8"/>
  <c r="X128" i="8"/>
  <c r="X88" i="8"/>
  <c r="X57" i="8"/>
  <c r="X33" i="8"/>
  <c r="X272" i="8"/>
  <c r="X264" i="8"/>
  <c r="X256" i="8"/>
  <c r="X248" i="8"/>
  <c r="X240" i="8"/>
  <c r="X232" i="8"/>
  <c r="X224" i="8"/>
  <c r="X216" i="8"/>
  <c r="X208" i="8"/>
  <c r="X200" i="8"/>
  <c r="X192" i="8"/>
  <c r="X184" i="8"/>
  <c r="AA184" i="8" s="1"/>
  <c r="AB184" i="8" s="1"/>
  <c r="AF184" i="8" s="1"/>
  <c r="AG184" i="8" s="1"/>
  <c r="X176" i="8"/>
  <c r="AA176" i="8" s="1"/>
  <c r="AB176" i="8" s="1"/>
  <c r="AF176" i="8" s="1"/>
  <c r="X168" i="8"/>
  <c r="AA168" i="8" s="1"/>
  <c r="AB168" i="8" s="1"/>
  <c r="AF168" i="8" s="1"/>
  <c r="X160" i="8"/>
  <c r="X153" i="8"/>
  <c r="X139" i="8"/>
  <c r="X132" i="8"/>
  <c r="X124" i="8"/>
  <c r="X116" i="8"/>
  <c r="AA116" i="8" s="1"/>
  <c r="AB116" i="8" s="1"/>
  <c r="AF116" i="8" s="1"/>
  <c r="X108" i="8"/>
  <c r="X100" i="8"/>
  <c r="X92" i="8"/>
  <c r="X84" i="8"/>
  <c r="X77" i="8"/>
  <c r="X69" i="8"/>
  <c r="X61" i="8"/>
  <c r="X53" i="8"/>
  <c r="X45" i="8"/>
  <c r="X37" i="8"/>
  <c r="X29" i="8"/>
  <c r="X21" i="8"/>
  <c r="X13" i="8"/>
  <c r="X5" i="8"/>
  <c r="X276" i="8"/>
  <c r="X228" i="8"/>
  <c r="X188" i="8"/>
  <c r="X104" i="8"/>
  <c r="X65" i="8"/>
  <c r="X17" i="8"/>
  <c r="X271" i="8"/>
  <c r="X263" i="8"/>
  <c r="X255" i="8"/>
  <c r="X247" i="8"/>
  <c r="X239" i="8"/>
  <c r="X231" i="8"/>
  <c r="X223" i="8"/>
  <c r="X215" i="8"/>
  <c r="X207" i="8"/>
  <c r="X199" i="8"/>
  <c r="X191" i="8"/>
  <c r="AA191" i="8" s="1"/>
  <c r="AB191" i="8" s="1"/>
  <c r="AF191" i="8" s="1"/>
  <c r="AG191" i="8" s="1"/>
  <c r="X183" i="8"/>
  <c r="AA183" i="8" s="1"/>
  <c r="AB183" i="8" s="1"/>
  <c r="AF183" i="8" s="1"/>
  <c r="X175" i="8"/>
  <c r="AA175" i="8" s="1"/>
  <c r="AB175" i="8" s="1"/>
  <c r="AF175" i="8" s="1"/>
  <c r="X167" i="8"/>
  <c r="X159" i="8"/>
  <c r="X152" i="8"/>
  <c r="X145" i="8"/>
  <c r="X138" i="8"/>
  <c r="X131" i="8"/>
  <c r="X123" i="8"/>
  <c r="X115" i="8"/>
  <c r="X107" i="8"/>
  <c r="AA107" i="8" s="1"/>
  <c r="AB107" i="8" s="1"/>
  <c r="AF107" i="8" s="1"/>
  <c r="X99" i="8"/>
  <c r="X91" i="8"/>
  <c r="AA91" i="8" s="1"/>
  <c r="AB91" i="8" s="1"/>
  <c r="AF91" i="8" s="1"/>
  <c r="AO91" i="8" s="1"/>
  <c r="X83" i="8"/>
  <c r="X76" i="8"/>
  <c r="X68" i="8"/>
  <c r="X60" i="8"/>
  <c r="X52" i="8"/>
  <c r="X44" i="8"/>
  <c r="X36" i="8"/>
  <c r="X28" i="8"/>
  <c r="X20" i="8"/>
  <c r="X12" i="8"/>
  <c r="X4" i="8"/>
  <c r="X244" i="8"/>
  <c r="X196" i="8"/>
  <c r="X149" i="8"/>
  <c r="X120" i="8"/>
  <c r="X80" i="8"/>
  <c r="X9" i="8"/>
  <c r="X270" i="8"/>
  <c r="X262" i="8"/>
  <c r="X254" i="8"/>
  <c r="X246" i="8"/>
  <c r="X238" i="8"/>
  <c r="X230" i="8"/>
  <c r="X222" i="8"/>
  <c r="X214" i="8"/>
  <c r="X206" i="8"/>
  <c r="X198" i="8"/>
  <c r="AA198" i="8" s="1"/>
  <c r="AB198" i="8" s="1"/>
  <c r="AF198" i="8" s="1"/>
  <c r="X190" i="8"/>
  <c r="X182" i="8"/>
  <c r="X174" i="8"/>
  <c r="X166" i="8"/>
  <c r="X151" i="8"/>
  <c r="X144" i="8"/>
  <c r="X130" i="8"/>
  <c r="AA130" i="8" s="1"/>
  <c r="AB130" i="8" s="1"/>
  <c r="AF130" i="8" s="1"/>
  <c r="AO130" i="8" s="1"/>
  <c r="X122" i="8"/>
  <c r="X114" i="8"/>
  <c r="AA114" i="8" s="1"/>
  <c r="AB114" i="8" s="1"/>
  <c r="AF114" i="8" s="1"/>
  <c r="X106" i="8"/>
  <c r="X98" i="8"/>
  <c r="X90" i="8"/>
  <c r="X82" i="8"/>
  <c r="X75" i="8"/>
  <c r="X67" i="8"/>
  <c r="X59" i="8"/>
  <c r="X51" i="8"/>
  <c r="AA51" i="8" s="1"/>
  <c r="AB51" i="8" s="1"/>
  <c r="AF51" i="8" s="1"/>
  <c r="X43" i="8"/>
  <c r="X35" i="8"/>
  <c r="X27" i="8"/>
  <c r="X19" i="8"/>
  <c r="X11" i="8"/>
  <c r="X3" i="8"/>
  <c r="AA129" i="8"/>
  <c r="AB129" i="8" s="1"/>
  <c r="AF129" i="8" s="1"/>
  <c r="AG129" i="8" s="1"/>
  <c r="AM275" i="8"/>
  <c r="AB155" i="8"/>
  <c r="AF155" i="8" s="1"/>
  <c r="AG155" i="8" s="1"/>
  <c r="AB147" i="8"/>
  <c r="AF147" i="8" s="1"/>
  <c r="AG147" i="8" s="1"/>
  <c r="AM273" i="8"/>
  <c r="AB52" i="8"/>
  <c r="AF52" i="8" s="1"/>
  <c r="AG52" i="8" s="1"/>
  <c r="AB62" i="8"/>
  <c r="AF62" i="8" s="1"/>
  <c r="AO62" i="8" s="1"/>
  <c r="AM263" i="8"/>
  <c r="AM255" i="8"/>
  <c r="AM78" i="8"/>
  <c r="AM199" i="8"/>
  <c r="AM93" i="8"/>
  <c r="AM89" i="8"/>
  <c r="AM82" i="8"/>
  <c r="AM58" i="8"/>
  <c r="AM113" i="8"/>
  <c r="AM87" i="8"/>
  <c r="AM103" i="8"/>
  <c r="AM178" i="8"/>
  <c r="AM117" i="8"/>
  <c r="AM203" i="8"/>
  <c r="AM172" i="8"/>
  <c r="AM171" i="8"/>
  <c r="AM180" i="8"/>
  <c r="AM173" i="8"/>
  <c r="AM52" i="8"/>
  <c r="AM47" i="8"/>
  <c r="AB56" i="8"/>
  <c r="AF56" i="8" s="1"/>
  <c r="AG56" i="8" s="1"/>
  <c r="AB55" i="8"/>
  <c r="AF55" i="8" s="1"/>
  <c r="AG55" i="8" s="1"/>
  <c r="AM213" i="8"/>
  <c r="AM209" i="8"/>
  <c r="AM205" i="8"/>
  <c r="AM201" i="8"/>
  <c r="AM197" i="8"/>
  <c r="AM214" i="8"/>
  <c r="AM210" i="8"/>
  <c r="AM206" i="8"/>
  <c r="AM202" i="8"/>
  <c r="AM198" i="8"/>
  <c r="AM189" i="8"/>
  <c r="AA160" i="8"/>
  <c r="AB160" i="8" s="1"/>
  <c r="AF160" i="8" s="1"/>
  <c r="AO160" i="8" s="1"/>
  <c r="AM165" i="8"/>
  <c r="AM191" i="8"/>
  <c r="AM183" i="8"/>
  <c r="AM170" i="8"/>
  <c r="AM158" i="8"/>
  <c r="AM150" i="8"/>
  <c r="AM145" i="8"/>
  <c r="AM175" i="8"/>
  <c r="AM167" i="8"/>
  <c r="AM148" i="8"/>
  <c r="AA165" i="8"/>
  <c r="AB165" i="8" s="1"/>
  <c r="AF165" i="8" s="1"/>
  <c r="AM156" i="8"/>
  <c r="AA151" i="8"/>
  <c r="AB151" i="8" s="1"/>
  <c r="AF151" i="8" s="1"/>
  <c r="AA144" i="8"/>
  <c r="AB144" i="8" s="1"/>
  <c r="AF144" i="8" s="1"/>
  <c r="AO144" i="8" s="1"/>
  <c r="AM143" i="8"/>
  <c r="AM137" i="8"/>
  <c r="AM129" i="8"/>
  <c r="AM121" i="8"/>
  <c r="AA102" i="8"/>
  <c r="AB102" i="8" s="1"/>
  <c r="AF102" i="8" s="1"/>
  <c r="AA99" i="8"/>
  <c r="AB99" i="8" s="1"/>
  <c r="AF99" i="8" s="1"/>
  <c r="AO99" i="8" s="1"/>
  <c r="AM114" i="8"/>
  <c r="AM138" i="8"/>
  <c r="AM131" i="8"/>
  <c r="AM123" i="8"/>
  <c r="AM99" i="8"/>
  <c r="AM88" i="8"/>
  <c r="AM102" i="8"/>
  <c r="AM98" i="8"/>
  <c r="AM115" i="8"/>
  <c r="AA92" i="8"/>
  <c r="AB92" i="8" s="1"/>
  <c r="AF92" i="8" s="1"/>
  <c r="AA81" i="8"/>
  <c r="AB81" i="8" s="1"/>
  <c r="AF81" i="8" s="1"/>
  <c r="AO81" i="8" s="1"/>
  <c r="AM108" i="8"/>
  <c r="AA100" i="8"/>
  <c r="AB100" i="8" s="1"/>
  <c r="AF100" i="8" s="1"/>
  <c r="AB95" i="8"/>
  <c r="AF95" i="8" s="1"/>
  <c r="AM84" i="8"/>
  <c r="AM86" i="8"/>
  <c r="AM96" i="8"/>
  <c r="AM110" i="8"/>
  <c r="AM94" i="8"/>
  <c r="AM71" i="8"/>
  <c r="AM104" i="8"/>
  <c r="AA87" i="8"/>
  <c r="AB87" i="8" s="1"/>
  <c r="AF87" i="8" s="1"/>
  <c r="AO87" i="8" s="1"/>
  <c r="AM77" i="8"/>
  <c r="AA47" i="8"/>
  <c r="AB47" i="8" s="1"/>
  <c r="AF47" i="8" s="1"/>
  <c r="AO47" i="8" s="1"/>
  <c r="AM43" i="8"/>
  <c r="AM42" i="8"/>
  <c r="AM35" i="8"/>
  <c r="AM34" i="8"/>
  <c r="AM27" i="8"/>
  <c r="AM16" i="8"/>
  <c r="AM24" i="8"/>
  <c r="AM41" i="8"/>
  <c r="AM40" i="8"/>
  <c r="AM33" i="8"/>
  <c r="AM32" i="8"/>
  <c r="AM46" i="8"/>
  <c r="AM39" i="8"/>
  <c r="AM38" i="8"/>
  <c r="AM31" i="8"/>
  <c r="AM30" i="8"/>
  <c r="AM45" i="8"/>
  <c r="AM44" i="8"/>
  <c r="AM37" i="8"/>
  <c r="AM36" i="8"/>
  <c r="AM29" i="8"/>
  <c r="AM28" i="8"/>
  <c r="AM8" i="8"/>
  <c r="AM7" i="8"/>
  <c r="AM23" i="8"/>
  <c r="AM15" i="8"/>
  <c r="AM22" i="8"/>
  <c r="AM14" i="8"/>
  <c r="AM21" i="8"/>
  <c r="AM13" i="8"/>
  <c r="AM20" i="8"/>
  <c r="AM12" i="8"/>
  <c r="AM19" i="8"/>
  <c r="AM11" i="8"/>
  <c r="AM25" i="8"/>
  <c r="AM18" i="8"/>
  <c r="AM10" i="8"/>
  <c r="AM17" i="8"/>
  <c r="AM9" i="8"/>
  <c r="AM6" i="8"/>
  <c r="AM5" i="8"/>
  <c r="AM4" i="8"/>
  <c r="AM3" i="8"/>
  <c r="O2" i="8"/>
  <c r="AA72" i="8" l="1"/>
  <c r="AB72" i="8" s="1"/>
  <c r="AF72" i="8" s="1"/>
  <c r="AO72" i="8" s="1"/>
  <c r="AA109" i="8"/>
  <c r="AB109" i="8" s="1"/>
  <c r="AF109" i="8" s="1"/>
  <c r="AO109" i="8" s="1"/>
  <c r="AA161" i="8"/>
  <c r="AB161" i="8" s="1"/>
  <c r="AF161" i="8" s="1"/>
  <c r="AG161" i="8" s="1"/>
  <c r="AO111" i="8"/>
  <c r="AO52" i="8"/>
  <c r="AO55" i="8"/>
  <c r="AO137" i="8"/>
  <c r="AG137" i="8"/>
  <c r="AG143" i="8"/>
  <c r="AO143" i="8"/>
  <c r="AO56" i="8"/>
  <c r="AO117" i="8"/>
  <c r="AG97" i="8"/>
  <c r="AO97" i="8"/>
  <c r="AO155" i="8"/>
  <c r="AO147" i="8"/>
  <c r="AO134" i="8"/>
  <c r="AG134" i="8"/>
  <c r="AG170" i="8"/>
  <c r="AO158" i="8"/>
  <c r="AG158" i="8"/>
  <c r="AO168" i="8"/>
  <c r="AG168" i="8"/>
  <c r="AG160" i="8"/>
  <c r="AO121" i="8"/>
  <c r="AG121" i="8"/>
  <c r="AO49" i="8"/>
  <c r="AO162" i="8"/>
  <c r="AG162" i="8"/>
  <c r="AG150" i="8"/>
  <c r="AO150" i="8"/>
  <c r="AO107" i="8"/>
  <c r="AG107" i="8"/>
  <c r="AG94" i="8"/>
  <c r="AO94" i="8"/>
  <c r="AG51" i="8"/>
  <c r="AO51" i="8"/>
  <c r="AG141" i="8"/>
  <c r="AG114" i="8"/>
  <c r="AO114" i="8"/>
  <c r="AG175" i="8"/>
  <c r="AO175" i="8"/>
  <c r="AO116" i="8"/>
  <c r="AG116" i="8"/>
  <c r="AO183" i="8"/>
  <c r="AG183" i="8"/>
  <c r="AO126" i="8"/>
  <c r="AG126" i="8"/>
  <c r="AO186" i="8"/>
  <c r="AG186" i="8"/>
  <c r="AO113" i="8"/>
  <c r="AG113" i="8"/>
  <c r="AG62" i="8"/>
  <c r="AG130" i="8"/>
  <c r="AO129" i="8"/>
  <c r="AA179" i="8"/>
  <c r="AB179" i="8" s="1"/>
  <c r="AF179" i="8" s="1"/>
  <c r="AG179" i="8" s="1"/>
  <c r="AA154" i="8"/>
  <c r="AB154" i="8" s="1"/>
  <c r="AF154" i="8" s="1"/>
  <c r="AG154" i="8" s="1"/>
  <c r="AG58" i="8"/>
  <c r="AG91" i="8"/>
  <c r="X2" i="8"/>
  <c r="AO176" i="8"/>
  <c r="AG176" i="8"/>
  <c r="AO66" i="8"/>
  <c r="AG66" i="8"/>
  <c r="AG165" i="8"/>
  <c r="AO165" i="8"/>
  <c r="AG48" i="8"/>
  <c r="AO48" i="8"/>
  <c r="AO171" i="8"/>
  <c r="AG171" i="8"/>
  <c r="AO105" i="8"/>
  <c r="AG105" i="8"/>
  <c r="AO191" i="8"/>
  <c r="AG87" i="8"/>
  <c r="AG144" i="8"/>
  <c r="AG79" i="8"/>
  <c r="AG47" i="8"/>
  <c r="AG81" i="8"/>
  <c r="AO64" i="8"/>
  <c r="AG64" i="8"/>
  <c r="AG95" i="8"/>
  <c r="AO95" i="8"/>
  <c r="AO151" i="8"/>
  <c r="AG151" i="8"/>
  <c r="AO184" i="8"/>
  <c r="AA59" i="8"/>
  <c r="AB59" i="8" s="1"/>
  <c r="AF59" i="8" s="1"/>
  <c r="AB122" i="8"/>
  <c r="AF122" i="8" s="1"/>
  <c r="AA182" i="8"/>
  <c r="AB182" i="8" s="1"/>
  <c r="AF182" i="8" s="1"/>
  <c r="AA246" i="8"/>
  <c r="AB246" i="8" s="1"/>
  <c r="AF246" i="8" s="1"/>
  <c r="AA196" i="8"/>
  <c r="AB196" i="8" s="1"/>
  <c r="AF196" i="8" s="1"/>
  <c r="AA115" i="8"/>
  <c r="AB115" i="8" s="1"/>
  <c r="AF115" i="8" s="1"/>
  <c r="AA239" i="8"/>
  <c r="AB239" i="8" s="1"/>
  <c r="AF239" i="8" s="1"/>
  <c r="AB37" i="8"/>
  <c r="AF37" i="8" s="1"/>
  <c r="AA224" i="8"/>
  <c r="AB224" i="8" s="1"/>
  <c r="AF224" i="8" s="1"/>
  <c r="AA57" i="8"/>
  <c r="AB57" i="8" s="1"/>
  <c r="AF57" i="8" s="1"/>
  <c r="AA14" i="8"/>
  <c r="AB14" i="8" s="1"/>
  <c r="AF14" i="8" s="1"/>
  <c r="AA78" i="8"/>
  <c r="AB78" i="8" s="1"/>
  <c r="AF78" i="8" s="1"/>
  <c r="AA140" i="8"/>
  <c r="AB140" i="8" s="1"/>
  <c r="AF140" i="8" s="1"/>
  <c r="AA201" i="8"/>
  <c r="AB201" i="8" s="1"/>
  <c r="AF201" i="8" s="1"/>
  <c r="AO201" i="8" s="1"/>
  <c r="AA265" i="8"/>
  <c r="AB265" i="8" s="1"/>
  <c r="AF265" i="8" s="1"/>
  <c r="AA39" i="8"/>
  <c r="AB39" i="8" s="1"/>
  <c r="AF39" i="8" s="1"/>
  <c r="AB110" i="8"/>
  <c r="AF110" i="8" s="1"/>
  <c r="AA234" i="8"/>
  <c r="AB234" i="8" s="1"/>
  <c r="AF234" i="8" s="1"/>
  <c r="AA112" i="8"/>
  <c r="AB112" i="8" s="1"/>
  <c r="AF112" i="8" s="1"/>
  <c r="AA40" i="8"/>
  <c r="AB40" i="8" s="1"/>
  <c r="AF40" i="8" s="1"/>
  <c r="AA103" i="8"/>
  <c r="AB103" i="8" s="1"/>
  <c r="AF103" i="8" s="1"/>
  <c r="AA163" i="8"/>
  <c r="AB163" i="8" s="1"/>
  <c r="AF163" i="8" s="1"/>
  <c r="AA227" i="8"/>
  <c r="AB227" i="8" s="1"/>
  <c r="AF227" i="8" s="1"/>
  <c r="AA96" i="8"/>
  <c r="AB96" i="8" s="1"/>
  <c r="AF96" i="8" s="1"/>
  <c r="AB34" i="8"/>
  <c r="AF34" i="8" s="1"/>
  <c r="AA221" i="8"/>
  <c r="AB221" i="8" s="1"/>
  <c r="AF221" i="8" s="1"/>
  <c r="AA3" i="8"/>
  <c r="AB3" i="8" s="1"/>
  <c r="AF3" i="8" s="1"/>
  <c r="AA67" i="8"/>
  <c r="AB67" i="8" s="1"/>
  <c r="AF67" i="8" s="1"/>
  <c r="AA190" i="8"/>
  <c r="AB190" i="8" s="1"/>
  <c r="AF190" i="8" s="1"/>
  <c r="AA254" i="8"/>
  <c r="AB254" i="8" s="1"/>
  <c r="AF254" i="8" s="1"/>
  <c r="AA244" i="8"/>
  <c r="AB244" i="8" s="1"/>
  <c r="AF244" i="8" s="1"/>
  <c r="AA60" i="8"/>
  <c r="AB60" i="8" s="1"/>
  <c r="AF60" i="8" s="1"/>
  <c r="AA123" i="8"/>
  <c r="AB123" i="8" s="1"/>
  <c r="AF123" i="8" s="1"/>
  <c r="AA247" i="8"/>
  <c r="AB247" i="8" s="1"/>
  <c r="AF247" i="8" s="1"/>
  <c r="AA188" i="8"/>
  <c r="AB188" i="8" s="1"/>
  <c r="AF188" i="8" s="1"/>
  <c r="AA45" i="8"/>
  <c r="AB45" i="8" s="1"/>
  <c r="AF45" i="8" s="1"/>
  <c r="AB108" i="8"/>
  <c r="AF108" i="8" s="1"/>
  <c r="AG108" i="8" s="1"/>
  <c r="AA232" i="8"/>
  <c r="AB232" i="8" s="1"/>
  <c r="AF232" i="8" s="1"/>
  <c r="AA88" i="8"/>
  <c r="AB88" i="8" s="1"/>
  <c r="AF88" i="8" s="1"/>
  <c r="AO88" i="8" s="1"/>
  <c r="AA22" i="8"/>
  <c r="AB22" i="8" s="1"/>
  <c r="AF22" i="8" s="1"/>
  <c r="AA85" i="8"/>
  <c r="AB85" i="8" s="1"/>
  <c r="AF85" i="8" s="1"/>
  <c r="AB146" i="8"/>
  <c r="AF146" i="8" s="1"/>
  <c r="AA209" i="8"/>
  <c r="AB209" i="8" s="1"/>
  <c r="AF209" i="8" s="1"/>
  <c r="AO209" i="8" s="1"/>
  <c r="AA273" i="8"/>
  <c r="AB273" i="8" s="1"/>
  <c r="AF273" i="8" s="1"/>
  <c r="AA178" i="8"/>
  <c r="AB178" i="8" s="1"/>
  <c r="AF178" i="8" s="1"/>
  <c r="AA242" i="8"/>
  <c r="AB242" i="8" s="1"/>
  <c r="AF242" i="8" s="1"/>
  <c r="AA164" i="8"/>
  <c r="AB164" i="8" s="1"/>
  <c r="AF164" i="8" s="1"/>
  <c r="AA235" i="8"/>
  <c r="AB235" i="8" s="1"/>
  <c r="AF235" i="8" s="1"/>
  <c r="AA136" i="8"/>
  <c r="AB136" i="8" s="1"/>
  <c r="AF136" i="8" s="1"/>
  <c r="AB42" i="8"/>
  <c r="AF42" i="8" s="1"/>
  <c r="AA229" i="8"/>
  <c r="AB229" i="8" s="1"/>
  <c r="AF229" i="8" s="1"/>
  <c r="AA11" i="8"/>
  <c r="AB11" i="8" s="1"/>
  <c r="AF11" i="8" s="1"/>
  <c r="AA75" i="8"/>
  <c r="AB75" i="8" s="1"/>
  <c r="AF75" i="8" s="1"/>
  <c r="AA262" i="8"/>
  <c r="AB262" i="8" s="1"/>
  <c r="AF262" i="8" s="1"/>
  <c r="AA4" i="8"/>
  <c r="AB4" i="8" s="1"/>
  <c r="AF4" i="8" s="1"/>
  <c r="AA68" i="8"/>
  <c r="AB68" i="8" s="1"/>
  <c r="AF68" i="8" s="1"/>
  <c r="AA131" i="8"/>
  <c r="AB131" i="8" s="1"/>
  <c r="AF131" i="8" s="1"/>
  <c r="AA255" i="8"/>
  <c r="AB255" i="8" s="1"/>
  <c r="AF255" i="8" s="1"/>
  <c r="AA228" i="8"/>
  <c r="AB228" i="8" s="1"/>
  <c r="AF228" i="8" s="1"/>
  <c r="AA53" i="8"/>
  <c r="AB53" i="8" s="1"/>
  <c r="AF53" i="8" s="1"/>
  <c r="AA240" i="8"/>
  <c r="AB240" i="8" s="1"/>
  <c r="AF240" i="8" s="1"/>
  <c r="AA128" i="8"/>
  <c r="AB128" i="8" s="1"/>
  <c r="AF128" i="8" s="1"/>
  <c r="AA30" i="8"/>
  <c r="AB30" i="8" s="1"/>
  <c r="AF30" i="8" s="1"/>
  <c r="AA93" i="8"/>
  <c r="AB93" i="8" s="1"/>
  <c r="AF93" i="8" s="1"/>
  <c r="AA217" i="8"/>
  <c r="AB217" i="8" s="1"/>
  <c r="AF217" i="8" s="1"/>
  <c r="AB41" i="8"/>
  <c r="AF41" i="8" s="1"/>
  <c r="AA250" i="8"/>
  <c r="AB250" i="8" s="1"/>
  <c r="AF250" i="8" s="1"/>
  <c r="AA204" i="8"/>
  <c r="AB204" i="8" s="1"/>
  <c r="AF204" i="8" s="1"/>
  <c r="AB119" i="8"/>
  <c r="AF119" i="8" s="1"/>
  <c r="AA243" i="8"/>
  <c r="AB243" i="8" s="1"/>
  <c r="AF243" i="8" s="1"/>
  <c r="AA172" i="8"/>
  <c r="AB172" i="8" s="1"/>
  <c r="AF172" i="8" s="1"/>
  <c r="AA50" i="8"/>
  <c r="AB50" i="8" s="1"/>
  <c r="AF50" i="8" s="1"/>
  <c r="AG50" i="8" s="1"/>
  <c r="AA173" i="8"/>
  <c r="AB173" i="8" s="1"/>
  <c r="AF173" i="8" s="1"/>
  <c r="AG173" i="8" s="1"/>
  <c r="AA237" i="8"/>
  <c r="AB237" i="8" s="1"/>
  <c r="AF237" i="8" s="1"/>
  <c r="AG89" i="8"/>
  <c r="AA19" i="8"/>
  <c r="AB19" i="8" s="1"/>
  <c r="AF19" i="8" s="1"/>
  <c r="AA82" i="8"/>
  <c r="AB82" i="8" s="1"/>
  <c r="AF82" i="8" s="1"/>
  <c r="AG82" i="8" s="1"/>
  <c r="AA206" i="8"/>
  <c r="AB206" i="8" s="1"/>
  <c r="AF206" i="8" s="1"/>
  <c r="AO206" i="8" s="1"/>
  <c r="AA270" i="8"/>
  <c r="AB270" i="8" s="1"/>
  <c r="AF270" i="8" s="1"/>
  <c r="AA12" i="8"/>
  <c r="AB12" i="8" s="1"/>
  <c r="AF12" i="8" s="1"/>
  <c r="AA76" i="8"/>
  <c r="AB76" i="8" s="1"/>
  <c r="AF76" i="8" s="1"/>
  <c r="AA138" i="8"/>
  <c r="AB138" i="8" s="1"/>
  <c r="AF138" i="8" s="1"/>
  <c r="AA199" i="8"/>
  <c r="AB199" i="8" s="1"/>
  <c r="AF199" i="8" s="1"/>
  <c r="AO199" i="8" s="1"/>
  <c r="AA263" i="8"/>
  <c r="AB263" i="8" s="1"/>
  <c r="AF263" i="8" s="1"/>
  <c r="AA276" i="8"/>
  <c r="AB276" i="8" s="1"/>
  <c r="AF276" i="8" s="1"/>
  <c r="AA61" i="8"/>
  <c r="AB61" i="8" s="1"/>
  <c r="AF61" i="8" s="1"/>
  <c r="AA124" i="8"/>
  <c r="AB124" i="8" s="1"/>
  <c r="AF124" i="8" s="1"/>
  <c r="AA248" i="8"/>
  <c r="AB248" i="8" s="1"/>
  <c r="AF248" i="8" s="1"/>
  <c r="AB157" i="8"/>
  <c r="AF157" i="8" s="1"/>
  <c r="AA38" i="8"/>
  <c r="AB38" i="8" s="1"/>
  <c r="AF38" i="8" s="1"/>
  <c r="AA101" i="8"/>
  <c r="AB101" i="8" s="1"/>
  <c r="AF101" i="8" s="1"/>
  <c r="AA225" i="8"/>
  <c r="AB225" i="8" s="1"/>
  <c r="AF225" i="8" s="1"/>
  <c r="AA236" i="8"/>
  <c r="AB236" i="8" s="1"/>
  <c r="AF236" i="8" s="1"/>
  <c r="AA63" i="8"/>
  <c r="AB63" i="8" s="1"/>
  <c r="AF63" i="8" s="1"/>
  <c r="AA194" i="8"/>
  <c r="AB194" i="8" s="1"/>
  <c r="AF194" i="8" s="1"/>
  <c r="AA258" i="8"/>
  <c r="AB258" i="8" s="1"/>
  <c r="AF258" i="8" s="1"/>
  <c r="AA252" i="8"/>
  <c r="AB252" i="8" s="1"/>
  <c r="AF252" i="8" s="1"/>
  <c r="AA127" i="8"/>
  <c r="AB127" i="8" s="1"/>
  <c r="AF127" i="8" s="1"/>
  <c r="AA187" i="8"/>
  <c r="AB187" i="8" s="1"/>
  <c r="AF187" i="8" s="1"/>
  <c r="AA251" i="8"/>
  <c r="AB251" i="8" s="1"/>
  <c r="AF251" i="8" s="1"/>
  <c r="AA212" i="8"/>
  <c r="AB212" i="8" s="1"/>
  <c r="AF212" i="8" s="1"/>
  <c r="AG212" i="8" s="1"/>
  <c r="AA181" i="8"/>
  <c r="AB181" i="8" s="1"/>
  <c r="AF181" i="8" s="1"/>
  <c r="AA245" i="8"/>
  <c r="AB245" i="8" s="1"/>
  <c r="AF245" i="8" s="1"/>
  <c r="AA27" i="8"/>
  <c r="AB27" i="8" s="1"/>
  <c r="AF27" i="8" s="1"/>
  <c r="AA90" i="8"/>
  <c r="AB90" i="8" s="1"/>
  <c r="AF90" i="8" s="1"/>
  <c r="AA214" i="8"/>
  <c r="AB214" i="8" s="1"/>
  <c r="AF214" i="8" s="1"/>
  <c r="AO214" i="8" s="1"/>
  <c r="AA9" i="8"/>
  <c r="AB9" i="8" s="1"/>
  <c r="AF9" i="8" s="1"/>
  <c r="AA20" i="8"/>
  <c r="AB20" i="8" s="1"/>
  <c r="AF20" i="8" s="1"/>
  <c r="AA83" i="8"/>
  <c r="AB83" i="8" s="1"/>
  <c r="AF83" i="8" s="1"/>
  <c r="AA145" i="8"/>
  <c r="AB145" i="8" s="1"/>
  <c r="AF145" i="8" s="1"/>
  <c r="AA207" i="8"/>
  <c r="AB207" i="8" s="1"/>
  <c r="AF207" i="8" s="1"/>
  <c r="AO207" i="8" s="1"/>
  <c r="AA271" i="8"/>
  <c r="AB271" i="8" s="1"/>
  <c r="AF271" i="8" s="1"/>
  <c r="AA5" i="8"/>
  <c r="AB5" i="8" s="1"/>
  <c r="AF5" i="8" s="1"/>
  <c r="AA69" i="8"/>
  <c r="AB69" i="8" s="1"/>
  <c r="AF69" i="8" s="1"/>
  <c r="AA132" i="8"/>
  <c r="AB132" i="8" s="1"/>
  <c r="AF132" i="8" s="1"/>
  <c r="AA192" i="8"/>
  <c r="AB192" i="8" s="1"/>
  <c r="AF192" i="8" s="1"/>
  <c r="AA256" i="8"/>
  <c r="AB256" i="8" s="1"/>
  <c r="AF256" i="8" s="1"/>
  <c r="AA180" i="8"/>
  <c r="AB180" i="8" s="1"/>
  <c r="AF180" i="8" s="1"/>
  <c r="AA46" i="8"/>
  <c r="AB46" i="8" s="1"/>
  <c r="AF46" i="8" s="1"/>
  <c r="AA169" i="8"/>
  <c r="AB169" i="8" s="1"/>
  <c r="AF169" i="8" s="1"/>
  <c r="AA233" i="8"/>
  <c r="AB233" i="8" s="1"/>
  <c r="AF233" i="8" s="1"/>
  <c r="AA7" i="8"/>
  <c r="AB7" i="8" s="1"/>
  <c r="AF7" i="8" s="1"/>
  <c r="AA71" i="8"/>
  <c r="AB71" i="8" s="1"/>
  <c r="AF71" i="8" s="1"/>
  <c r="AA202" i="8"/>
  <c r="AB202" i="8" s="1"/>
  <c r="AF202" i="8" s="1"/>
  <c r="AO202" i="8" s="1"/>
  <c r="AA266" i="8"/>
  <c r="AB266" i="8" s="1"/>
  <c r="AF266" i="8" s="1"/>
  <c r="AA8" i="8"/>
  <c r="AB8" i="8" s="1"/>
  <c r="AF8" i="8" s="1"/>
  <c r="AA135" i="8"/>
  <c r="AB135" i="8" s="1"/>
  <c r="AF135" i="8" s="1"/>
  <c r="AA195" i="8"/>
  <c r="AB195" i="8" s="1"/>
  <c r="AF195" i="8" s="1"/>
  <c r="AA259" i="8"/>
  <c r="AB259" i="8" s="1"/>
  <c r="AF259" i="8" s="1"/>
  <c r="AA268" i="8"/>
  <c r="AB268" i="8" s="1"/>
  <c r="AF268" i="8" s="1"/>
  <c r="AA189" i="8"/>
  <c r="AB189" i="8" s="1"/>
  <c r="AF189" i="8" s="1"/>
  <c r="AA253" i="8"/>
  <c r="AB253" i="8" s="1"/>
  <c r="AF253" i="8" s="1"/>
  <c r="AA35" i="8"/>
  <c r="AB35" i="8" s="1"/>
  <c r="AF35" i="8" s="1"/>
  <c r="AA98" i="8"/>
  <c r="AB98" i="8" s="1"/>
  <c r="AF98" i="8" s="1"/>
  <c r="AA222" i="8"/>
  <c r="AB222" i="8" s="1"/>
  <c r="AF222" i="8" s="1"/>
  <c r="AA80" i="8"/>
  <c r="AB80" i="8" s="1"/>
  <c r="AF80" i="8" s="1"/>
  <c r="AA28" i="8"/>
  <c r="AB28" i="8" s="1"/>
  <c r="AF28" i="8" s="1"/>
  <c r="AA152" i="8"/>
  <c r="AB152" i="8" s="1"/>
  <c r="AF152" i="8" s="1"/>
  <c r="AA215" i="8"/>
  <c r="AB215" i="8" s="1"/>
  <c r="AF215" i="8" s="1"/>
  <c r="AO215" i="8" s="1"/>
  <c r="AA17" i="8"/>
  <c r="AB17" i="8" s="1"/>
  <c r="AF17" i="8" s="1"/>
  <c r="AA13" i="8"/>
  <c r="AB13" i="8" s="1"/>
  <c r="AF13" i="8" s="1"/>
  <c r="AA77" i="8"/>
  <c r="AB77" i="8" s="1"/>
  <c r="AF77" i="8" s="1"/>
  <c r="AG77" i="8" s="1"/>
  <c r="AB139" i="8"/>
  <c r="AF139" i="8" s="1"/>
  <c r="AA200" i="8"/>
  <c r="AB200" i="8" s="1"/>
  <c r="AF200" i="8" s="1"/>
  <c r="AA264" i="8"/>
  <c r="AB264" i="8" s="1"/>
  <c r="AF264" i="8" s="1"/>
  <c r="AA220" i="8"/>
  <c r="AB220" i="8" s="1"/>
  <c r="AF220" i="8" s="1"/>
  <c r="AA54" i="8"/>
  <c r="AB54" i="8" s="1"/>
  <c r="AF54" i="8" s="1"/>
  <c r="AA177" i="8"/>
  <c r="AB177" i="8" s="1"/>
  <c r="AF177" i="8" s="1"/>
  <c r="AA241" i="8"/>
  <c r="AB241" i="8" s="1"/>
  <c r="AF241" i="8" s="1"/>
  <c r="AA15" i="8"/>
  <c r="AB15" i="8" s="1"/>
  <c r="AF15" i="8" s="1"/>
  <c r="AA210" i="8"/>
  <c r="AB210" i="8" s="1"/>
  <c r="AF210" i="8" s="1"/>
  <c r="AO210" i="8" s="1"/>
  <c r="AA274" i="8"/>
  <c r="AB274" i="8" s="1"/>
  <c r="AF274" i="8" s="1"/>
  <c r="AA16" i="8"/>
  <c r="AB16" i="8" s="1"/>
  <c r="AF16" i="8" s="1"/>
  <c r="AA142" i="8"/>
  <c r="AB142" i="8" s="1"/>
  <c r="AF142" i="8" s="1"/>
  <c r="AA203" i="8"/>
  <c r="AB203" i="8" s="1"/>
  <c r="AF203" i="8" s="1"/>
  <c r="AO203" i="8" s="1"/>
  <c r="AA267" i="8"/>
  <c r="AB267" i="8" s="1"/>
  <c r="AF267" i="8" s="1"/>
  <c r="AA10" i="8"/>
  <c r="AB10" i="8" s="1"/>
  <c r="AF10" i="8" s="1"/>
  <c r="AA74" i="8"/>
  <c r="AB74" i="8" s="1"/>
  <c r="AF74" i="8" s="1"/>
  <c r="AA197" i="8"/>
  <c r="AB197" i="8" s="1"/>
  <c r="AF197" i="8" s="1"/>
  <c r="AG197" i="8" s="1"/>
  <c r="AA261" i="8"/>
  <c r="AB261" i="8" s="1"/>
  <c r="AF261" i="8" s="1"/>
  <c r="AA43" i="8"/>
  <c r="AB43" i="8" s="1"/>
  <c r="AF43" i="8" s="1"/>
  <c r="AA106" i="8"/>
  <c r="AB106" i="8" s="1"/>
  <c r="AF106" i="8" s="1"/>
  <c r="AA166" i="8"/>
  <c r="AB166" i="8" s="1"/>
  <c r="AF166" i="8" s="1"/>
  <c r="AA230" i="8"/>
  <c r="AB230" i="8" s="1"/>
  <c r="AF230" i="8" s="1"/>
  <c r="AB120" i="8"/>
  <c r="AF120" i="8" s="1"/>
  <c r="AB36" i="8"/>
  <c r="AF36" i="8" s="1"/>
  <c r="AB159" i="8"/>
  <c r="AF159" i="8" s="1"/>
  <c r="AA223" i="8"/>
  <c r="AB223" i="8" s="1"/>
  <c r="AF223" i="8" s="1"/>
  <c r="AA65" i="8"/>
  <c r="AB65" i="8" s="1"/>
  <c r="AF65" i="8" s="1"/>
  <c r="AA21" i="8"/>
  <c r="AB21" i="8" s="1"/>
  <c r="AF21" i="8" s="1"/>
  <c r="AA84" i="8"/>
  <c r="AB84" i="8" s="1"/>
  <c r="AF84" i="8" s="1"/>
  <c r="AA208" i="8"/>
  <c r="AB208" i="8" s="1"/>
  <c r="AF208" i="8" s="1"/>
  <c r="AA272" i="8"/>
  <c r="AB272" i="8" s="1"/>
  <c r="AF272" i="8" s="1"/>
  <c r="AA260" i="8"/>
  <c r="AB260" i="8" s="1"/>
  <c r="AF260" i="8" s="1"/>
  <c r="AA125" i="8"/>
  <c r="AB125" i="8" s="1"/>
  <c r="AF125" i="8" s="1"/>
  <c r="AA185" i="8"/>
  <c r="AB185" i="8" s="1"/>
  <c r="AF185" i="8" s="1"/>
  <c r="AA249" i="8"/>
  <c r="AB249" i="8" s="1"/>
  <c r="AF249" i="8" s="1"/>
  <c r="AA23" i="8"/>
  <c r="AB23" i="8" s="1"/>
  <c r="AF23" i="8" s="1"/>
  <c r="AA218" i="8"/>
  <c r="AB218" i="8" s="1"/>
  <c r="AF218" i="8" s="1"/>
  <c r="AA25" i="8"/>
  <c r="AB25" i="8" s="1"/>
  <c r="AF25" i="8" s="1"/>
  <c r="AA24" i="8"/>
  <c r="AB24" i="8" s="1"/>
  <c r="AF24" i="8" s="1"/>
  <c r="AA148" i="8"/>
  <c r="AB148" i="8" s="1"/>
  <c r="AF148" i="8" s="1"/>
  <c r="AA211" i="8"/>
  <c r="AB211" i="8" s="1"/>
  <c r="AF211" i="8" s="1"/>
  <c r="AA275" i="8"/>
  <c r="AB275" i="8" s="1"/>
  <c r="AF275" i="8" s="1"/>
  <c r="AA18" i="8"/>
  <c r="AB18" i="8" s="1"/>
  <c r="AF18" i="8" s="1"/>
  <c r="AA205" i="8"/>
  <c r="AB205" i="8" s="1"/>
  <c r="AF205" i="8" s="1"/>
  <c r="AO205" i="8" s="1"/>
  <c r="AA269" i="8"/>
  <c r="AB269" i="8" s="1"/>
  <c r="AF269" i="8" s="1"/>
  <c r="AA174" i="8"/>
  <c r="AB174" i="8" s="1"/>
  <c r="AF174" i="8" s="1"/>
  <c r="AA238" i="8"/>
  <c r="AB238" i="8" s="1"/>
  <c r="AF238" i="8" s="1"/>
  <c r="AA149" i="8"/>
  <c r="AB149" i="8" s="1"/>
  <c r="AF149" i="8" s="1"/>
  <c r="AB44" i="8"/>
  <c r="AF44" i="8" s="1"/>
  <c r="AA167" i="8"/>
  <c r="AB167" i="8" s="1"/>
  <c r="AF167" i="8" s="1"/>
  <c r="AA231" i="8"/>
  <c r="AB231" i="8" s="1"/>
  <c r="AF231" i="8" s="1"/>
  <c r="AA104" i="8"/>
  <c r="AB104" i="8" s="1"/>
  <c r="AF104" i="8" s="1"/>
  <c r="AA29" i="8"/>
  <c r="AB29" i="8" s="1"/>
  <c r="AF29" i="8" s="1"/>
  <c r="AA153" i="8"/>
  <c r="AB153" i="8" s="1"/>
  <c r="AF153" i="8" s="1"/>
  <c r="AA216" i="8"/>
  <c r="AB216" i="8" s="1"/>
  <c r="AF216" i="8" s="1"/>
  <c r="AB33" i="8"/>
  <c r="AF33" i="8" s="1"/>
  <c r="AA6" i="8"/>
  <c r="AB6" i="8" s="1"/>
  <c r="AF6" i="8" s="1"/>
  <c r="AB70" i="8"/>
  <c r="AF70" i="8" s="1"/>
  <c r="AA133" i="8"/>
  <c r="AB133" i="8" s="1"/>
  <c r="AF133" i="8" s="1"/>
  <c r="AA193" i="8"/>
  <c r="AB193" i="8" s="1"/>
  <c r="AF193" i="8" s="1"/>
  <c r="AA257" i="8"/>
  <c r="AB257" i="8" s="1"/>
  <c r="AF257" i="8" s="1"/>
  <c r="AA31" i="8"/>
  <c r="AB31" i="8" s="1"/>
  <c r="AF31" i="8" s="1"/>
  <c r="AA226" i="8"/>
  <c r="AB226" i="8" s="1"/>
  <c r="AF226" i="8" s="1"/>
  <c r="AA73" i="8"/>
  <c r="AB73" i="8" s="1"/>
  <c r="AF73" i="8" s="1"/>
  <c r="AB32" i="8"/>
  <c r="AF32" i="8" s="1"/>
  <c r="AA156" i="8"/>
  <c r="AB156" i="8" s="1"/>
  <c r="AF156" i="8" s="1"/>
  <c r="AA219" i="8"/>
  <c r="AB219" i="8" s="1"/>
  <c r="AF219" i="8" s="1"/>
  <c r="AA26" i="8"/>
  <c r="AB26" i="8" s="1"/>
  <c r="AF26" i="8" s="1"/>
  <c r="AA213" i="8"/>
  <c r="AB213" i="8" s="1"/>
  <c r="AF213" i="8" s="1"/>
  <c r="AG213" i="8" s="1"/>
  <c r="AA277" i="8"/>
  <c r="AB277" i="8" s="1"/>
  <c r="AF277" i="8" s="1"/>
  <c r="AO118" i="8"/>
  <c r="AO86" i="8"/>
  <c r="AO92" i="8"/>
  <c r="AG92" i="8"/>
  <c r="AG99" i="8"/>
  <c r="AG102" i="8"/>
  <c r="AO102" i="8"/>
  <c r="AO100" i="8"/>
  <c r="AG100" i="8"/>
  <c r="AO198" i="8"/>
  <c r="AG198" i="8"/>
  <c r="AG72" i="8" l="1"/>
  <c r="AG109" i="8"/>
  <c r="AO161" i="8"/>
  <c r="AG199" i="8"/>
  <c r="AG209" i="8"/>
  <c r="AG201" i="8"/>
  <c r="AO82" i="8"/>
  <c r="AG203" i="8"/>
  <c r="AG202" i="8"/>
  <c r="AG207" i="8"/>
  <c r="AG215" i="8"/>
  <c r="AO50" i="8"/>
  <c r="AG88" i="8"/>
  <c r="AO197" i="8"/>
  <c r="AG214" i="8"/>
  <c r="AG206" i="8"/>
  <c r="AO108" i="8"/>
  <c r="AO179" i="8"/>
  <c r="AG210" i="8"/>
  <c r="AO212" i="8"/>
  <c r="AO169" i="8"/>
  <c r="AG169" i="8"/>
  <c r="AO173" i="8"/>
  <c r="AG205" i="8"/>
  <c r="AO154" i="8"/>
  <c r="AG90" i="8"/>
  <c r="AO90" i="8"/>
  <c r="AG93" i="8"/>
  <c r="AO93" i="8"/>
  <c r="AO77" i="8"/>
  <c r="AO70" i="8"/>
  <c r="AG70" i="8"/>
  <c r="AO133" i="8"/>
  <c r="AG133" i="8"/>
  <c r="AG106" i="8"/>
  <c r="AO106" i="8"/>
  <c r="AG98" i="8"/>
  <c r="AO98" i="8"/>
  <c r="AG69" i="8"/>
  <c r="AO69" i="8"/>
  <c r="AO61" i="8"/>
  <c r="AG61" i="8"/>
  <c r="AG138" i="8"/>
  <c r="AO138" i="8"/>
  <c r="AO237" i="8"/>
  <c r="AG237" i="8"/>
  <c r="AO243" i="8"/>
  <c r="AG243" i="8"/>
  <c r="AO30" i="8"/>
  <c r="AG30" i="8"/>
  <c r="AO228" i="8"/>
  <c r="AG228" i="8"/>
  <c r="AG4" i="8"/>
  <c r="AO4" i="8"/>
  <c r="AO229" i="8"/>
  <c r="AG229" i="8"/>
  <c r="AG164" i="8"/>
  <c r="AO164" i="8"/>
  <c r="AO188" i="8"/>
  <c r="AG188" i="8"/>
  <c r="AG244" i="8"/>
  <c r="AO244" i="8"/>
  <c r="AG3" i="8"/>
  <c r="AO3" i="8"/>
  <c r="AG227" i="8"/>
  <c r="AO227" i="8"/>
  <c r="AO112" i="8"/>
  <c r="AG112" i="8"/>
  <c r="AO265" i="8"/>
  <c r="AG265" i="8"/>
  <c r="AG14" i="8"/>
  <c r="AO14" i="8"/>
  <c r="AO246" i="8"/>
  <c r="AG246" i="8"/>
  <c r="AO277" i="8"/>
  <c r="AG277" i="8"/>
  <c r="AO213" i="8"/>
  <c r="AO226" i="8"/>
  <c r="AG226" i="8"/>
  <c r="AG231" i="8"/>
  <c r="AO231" i="8"/>
  <c r="AO18" i="8"/>
  <c r="AG18" i="8"/>
  <c r="AO249" i="8"/>
  <c r="AG249" i="8"/>
  <c r="AG260" i="8"/>
  <c r="AO260" i="8"/>
  <c r="AG21" i="8"/>
  <c r="AO21" i="8"/>
  <c r="AO36" i="8"/>
  <c r="AG36" i="8"/>
  <c r="AO74" i="8"/>
  <c r="AG74" i="8"/>
  <c r="AO142" i="8"/>
  <c r="AG142" i="8"/>
  <c r="AG15" i="8"/>
  <c r="AO15" i="8"/>
  <c r="AG220" i="8"/>
  <c r="AO220" i="8"/>
  <c r="AO152" i="8"/>
  <c r="AG152" i="8"/>
  <c r="AO268" i="8"/>
  <c r="AG268" i="8"/>
  <c r="AG8" i="8"/>
  <c r="AO8" i="8"/>
  <c r="AG7" i="8"/>
  <c r="AO7" i="8"/>
  <c r="AO180" i="8"/>
  <c r="AG180" i="8"/>
  <c r="AG145" i="8"/>
  <c r="AO145" i="8"/>
  <c r="AO181" i="8"/>
  <c r="AG181" i="8"/>
  <c r="AO127" i="8"/>
  <c r="AG127" i="8"/>
  <c r="AO63" i="8"/>
  <c r="AG63" i="8"/>
  <c r="AO38" i="8"/>
  <c r="AG38" i="8"/>
  <c r="AG146" i="8"/>
  <c r="AO146" i="8"/>
  <c r="AG57" i="8"/>
  <c r="AO57" i="8"/>
  <c r="AO31" i="8"/>
  <c r="AG31" i="8"/>
  <c r="AO219" i="8"/>
  <c r="AG219" i="8"/>
  <c r="AO216" i="8"/>
  <c r="AG216" i="8"/>
  <c r="AO238" i="8"/>
  <c r="AG238" i="8"/>
  <c r="AG24" i="8"/>
  <c r="AO24" i="8"/>
  <c r="AO119" i="8"/>
  <c r="AG119" i="8"/>
  <c r="AG41" i="8"/>
  <c r="AO41" i="8"/>
  <c r="AG128" i="8"/>
  <c r="AO128" i="8"/>
  <c r="AO255" i="8"/>
  <c r="AG255" i="8"/>
  <c r="AO262" i="8"/>
  <c r="AG262" i="8"/>
  <c r="AG42" i="8"/>
  <c r="AO42" i="8"/>
  <c r="AO242" i="8"/>
  <c r="AG242" i="8"/>
  <c r="AG232" i="8"/>
  <c r="AO232" i="8"/>
  <c r="AO247" i="8"/>
  <c r="AG247" i="8"/>
  <c r="AO254" i="8"/>
  <c r="AG254" i="8"/>
  <c r="AO221" i="8"/>
  <c r="AG221" i="8"/>
  <c r="AG163" i="8"/>
  <c r="AO163" i="8"/>
  <c r="AO234" i="8"/>
  <c r="AG234" i="8"/>
  <c r="AO239" i="8"/>
  <c r="AG239" i="8"/>
  <c r="AG182" i="8"/>
  <c r="AO182" i="8"/>
  <c r="AG167" i="8"/>
  <c r="AO167" i="8"/>
  <c r="AO275" i="8"/>
  <c r="AG275" i="8"/>
  <c r="AO185" i="8"/>
  <c r="AG185" i="8"/>
  <c r="AG65" i="8"/>
  <c r="AO65" i="8"/>
  <c r="AO43" i="8"/>
  <c r="AG43" i="8"/>
  <c r="AG10" i="8"/>
  <c r="AO10" i="8"/>
  <c r="AO241" i="8"/>
  <c r="AG241" i="8"/>
  <c r="AO264" i="8"/>
  <c r="AG264" i="8"/>
  <c r="AO13" i="8"/>
  <c r="AG13" i="8"/>
  <c r="AO28" i="8"/>
  <c r="AG28" i="8"/>
  <c r="AO35" i="8"/>
  <c r="AG35" i="8"/>
  <c r="AO259" i="8"/>
  <c r="AG259" i="8"/>
  <c r="AO266" i="8"/>
  <c r="AG266" i="8"/>
  <c r="AO233" i="8"/>
  <c r="AG233" i="8"/>
  <c r="AO256" i="8"/>
  <c r="AG256" i="8"/>
  <c r="AG5" i="8"/>
  <c r="AO5" i="8"/>
  <c r="AO83" i="8"/>
  <c r="AG83" i="8"/>
  <c r="AO252" i="8"/>
  <c r="AG252" i="8"/>
  <c r="AO236" i="8"/>
  <c r="AG236" i="8"/>
  <c r="AG157" i="8"/>
  <c r="AO157" i="8"/>
  <c r="AG276" i="8"/>
  <c r="AO276" i="8"/>
  <c r="AO76" i="8"/>
  <c r="AG76" i="8"/>
  <c r="AG204" i="8"/>
  <c r="AO204" i="8"/>
  <c r="AG75" i="8"/>
  <c r="AO75" i="8"/>
  <c r="AO85" i="8"/>
  <c r="AG85" i="8"/>
  <c r="AG103" i="8"/>
  <c r="AO103" i="8"/>
  <c r="AG110" i="8"/>
  <c r="AO110" i="8"/>
  <c r="AG140" i="8"/>
  <c r="AO140" i="8"/>
  <c r="AG122" i="8"/>
  <c r="AO122" i="8"/>
  <c r="AO153" i="8"/>
  <c r="AG153" i="8"/>
  <c r="AG174" i="8"/>
  <c r="AO174" i="8"/>
  <c r="AO25" i="8"/>
  <c r="AG25" i="8"/>
  <c r="AG272" i="8"/>
  <c r="AO272" i="8"/>
  <c r="AO120" i="8"/>
  <c r="AG120" i="8"/>
  <c r="AG16" i="8"/>
  <c r="AO16" i="8"/>
  <c r="AO125" i="8"/>
  <c r="AG125" i="8"/>
  <c r="AO208" i="8"/>
  <c r="AG208" i="8"/>
  <c r="AG177" i="8"/>
  <c r="AO177" i="8"/>
  <c r="AO200" i="8"/>
  <c r="AG200" i="8"/>
  <c r="AG80" i="8"/>
  <c r="AO80" i="8"/>
  <c r="AO195" i="8"/>
  <c r="AG195" i="8"/>
  <c r="AG192" i="8"/>
  <c r="AO192" i="8"/>
  <c r="AO217" i="8"/>
  <c r="AG217" i="8"/>
  <c r="AO240" i="8"/>
  <c r="AG240" i="8"/>
  <c r="AG131" i="8"/>
  <c r="AO131" i="8"/>
  <c r="AO136" i="8"/>
  <c r="AG136" i="8"/>
  <c r="AO178" i="8"/>
  <c r="AG178" i="8"/>
  <c r="AG123" i="8"/>
  <c r="AO123" i="8"/>
  <c r="AO190" i="8"/>
  <c r="AG190" i="8"/>
  <c r="AO34" i="8"/>
  <c r="AG34" i="8"/>
  <c r="AG224" i="8"/>
  <c r="AO224" i="8"/>
  <c r="AG115" i="8"/>
  <c r="AO115" i="8"/>
  <c r="AO32" i="8"/>
  <c r="AG32" i="8"/>
  <c r="AO6" i="8"/>
  <c r="AG6" i="8"/>
  <c r="AO44" i="8"/>
  <c r="AG44" i="8"/>
  <c r="AO269" i="8"/>
  <c r="AG269" i="8"/>
  <c r="AG211" i="8"/>
  <c r="AO211" i="8"/>
  <c r="AO218" i="8"/>
  <c r="AG218" i="8"/>
  <c r="AO223" i="8"/>
  <c r="AG223" i="8"/>
  <c r="AO230" i="8"/>
  <c r="AG230" i="8"/>
  <c r="AO261" i="8"/>
  <c r="AG261" i="8"/>
  <c r="AO267" i="8"/>
  <c r="AG267" i="8"/>
  <c r="AO274" i="8"/>
  <c r="AG274" i="8"/>
  <c r="AO17" i="8"/>
  <c r="AG17" i="8"/>
  <c r="AO253" i="8"/>
  <c r="AG253" i="8"/>
  <c r="AO271" i="8"/>
  <c r="AG271" i="8"/>
  <c r="AG20" i="8"/>
  <c r="AO20" i="8"/>
  <c r="AO27" i="8"/>
  <c r="AG27" i="8"/>
  <c r="AO251" i="8"/>
  <c r="AG251" i="8"/>
  <c r="AG258" i="8"/>
  <c r="AO258" i="8"/>
  <c r="AO225" i="8"/>
  <c r="AG225" i="8"/>
  <c r="AG248" i="8"/>
  <c r="AO248" i="8"/>
  <c r="AO263" i="8"/>
  <c r="AG263" i="8"/>
  <c r="AG12" i="8"/>
  <c r="AO12" i="8"/>
  <c r="AG19" i="8"/>
  <c r="AO19" i="8"/>
  <c r="AO67" i="8"/>
  <c r="AG67" i="8"/>
  <c r="AO196" i="8"/>
  <c r="AG196" i="8"/>
  <c r="AO59" i="8"/>
  <c r="AG59" i="8"/>
  <c r="AO257" i="8"/>
  <c r="AG257" i="8"/>
  <c r="AO29" i="8"/>
  <c r="AG29" i="8"/>
  <c r="AO73" i="8"/>
  <c r="AG73" i="8"/>
  <c r="AG84" i="8"/>
  <c r="AO84" i="8"/>
  <c r="AO54" i="8"/>
  <c r="AG54" i="8"/>
  <c r="AG187" i="8"/>
  <c r="AO187" i="8"/>
  <c r="AO172" i="8"/>
  <c r="AG172" i="8"/>
  <c r="AO250" i="8"/>
  <c r="AG250" i="8"/>
  <c r="AG53" i="8"/>
  <c r="AO53" i="8"/>
  <c r="AO68" i="8"/>
  <c r="AG68" i="8"/>
  <c r="AO11" i="8"/>
  <c r="AG11" i="8"/>
  <c r="AO235" i="8"/>
  <c r="AG235" i="8"/>
  <c r="AO273" i="8"/>
  <c r="AG273" i="8"/>
  <c r="AG22" i="8"/>
  <c r="AO22" i="8"/>
  <c r="AO45" i="8"/>
  <c r="AG45" i="8"/>
  <c r="AO60" i="8"/>
  <c r="AG60" i="8"/>
  <c r="AG96" i="8"/>
  <c r="AO96" i="8"/>
  <c r="AO40" i="8"/>
  <c r="AG40" i="8"/>
  <c r="AG39" i="8"/>
  <c r="AO39" i="8"/>
  <c r="AO78" i="8"/>
  <c r="AG78" i="8"/>
  <c r="AO37" i="8"/>
  <c r="AG37" i="8"/>
  <c r="AG156" i="8"/>
  <c r="AO156" i="8"/>
  <c r="AG26" i="8"/>
  <c r="AO26" i="8"/>
  <c r="AO193" i="8"/>
  <c r="AG193" i="8"/>
  <c r="AO33" i="8"/>
  <c r="AG33" i="8"/>
  <c r="AG104" i="8"/>
  <c r="AO104" i="8"/>
  <c r="AO149" i="8"/>
  <c r="AG149" i="8"/>
  <c r="AO148" i="8"/>
  <c r="AG148" i="8"/>
  <c r="AG23" i="8"/>
  <c r="AO23" i="8"/>
  <c r="AO159" i="8"/>
  <c r="AG159" i="8"/>
  <c r="AO166" i="8"/>
  <c r="AG166" i="8"/>
  <c r="AO139" i="8"/>
  <c r="AG139" i="8"/>
  <c r="AO222" i="8"/>
  <c r="AG222" i="8"/>
  <c r="AO189" i="8"/>
  <c r="AG189" i="8"/>
  <c r="AO135" i="8"/>
  <c r="AG135" i="8"/>
  <c r="AG71" i="8"/>
  <c r="AO71" i="8"/>
  <c r="AG46" i="8"/>
  <c r="AO46" i="8"/>
  <c r="AG132" i="8"/>
  <c r="AO132" i="8"/>
  <c r="AG9" i="8"/>
  <c r="AO9" i="8"/>
  <c r="AO245" i="8"/>
  <c r="AG245" i="8"/>
  <c r="AO194" i="8"/>
  <c r="AG194" i="8"/>
  <c r="AO101" i="8"/>
  <c r="AG101" i="8"/>
  <c r="AG124" i="8"/>
  <c r="AO124" i="8"/>
  <c r="AO270" i="8"/>
  <c r="AG270" i="8"/>
  <c r="AA2" i="8"/>
  <c r="AB2" i="8" s="1"/>
  <c r="AF2" i="8" s="1"/>
  <c r="AG2" i="8" l="1"/>
  <c r="AO2" i="8"/>
  <c r="AH114" i="8"/>
  <c r="AH52" i="8"/>
  <c r="AH146" i="8"/>
  <c r="AH172" i="8"/>
  <c r="AH57" i="8"/>
  <c r="AH75" i="8"/>
  <c r="AH228" i="8"/>
  <c r="AH266" i="8"/>
  <c r="AH259" i="8"/>
  <c r="AH226" i="8"/>
  <c r="AH64" i="8"/>
  <c r="AH242" i="8"/>
  <c r="AH212" i="8"/>
  <c r="AH131" i="8"/>
  <c r="AH8" i="8"/>
  <c r="AH77" i="8"/>
  <c r="AH191" i="8"/>
  <c r="AH150" i="8"/>
  <c r="AH13" i="8"/>
  <c r="AH219" i="8"/>
  <c r="AH7" i="8"/>
  <c r="AH63" i="8"/>
  <c r="AH157" i="8"/>
  <c r="AH252" i="8"/>
  <c r="AH153" i="8"/>
  <c r="AH199" i="8"/>
  <c r="AH59" i="8"/>
  <c r="AH128" i="8"/>
  <c r="AH3" i="8"/>
  <c r="AH230" i="8"/>
  <c r="AH70" i="8"/>
  <c r="AH152" i="8"/>
  <c r="AH98" i="8"/>
  <c r="AH179" i="8"/>
  <c r="AH213" i="8"/>
  <c r="AH67" i="8"/>
  <c r="AH81" i="8"/>
  <c r="AH126" i="8"/>
  <c r="AH50" i="8"/>
  <c r="AH162" i="8"/>
  <c r="AH216" i="8"/>
  <c r="AH87" i="8"/>
  <c r="AH23" i="8"/>
  <c r="AH182" i="8"/>
  <c r="AH175" i="8"/>
  <c r="AH164" i="8"/>
  <c r="AH29" i="8"/>
  <c r="AH269" i="8"/>
  <c r="AH169" i="8"/>
  <c r="AH116" i="8"/>
  <c r="AH265" i="8"/>
  <c r="AH159" i="8"/>
  <c r="AH73" i="8"/>
  <c r="AH137" i="8"/>
  <c r="AH272" i="8"/>
  <c r="AH248" i="8"/>
  <c r="AH11" i="8"/>
  <c r="AH86" i="8"/>
  <c r="AH158" i="8"/>
  <c r="AH237" i="8"/>
  <c r="AH165" i="8"/>
  <c r="AH133" i="8"/>
  <c r="AH268" i="8"/>
  <c r="AH125" i="8"/>
  <c r="AH49" i="8"/>
  <c r="AH238" i="8"/>
  <c r="AH214" i="8"/>
  <c r="AH92" i="8"/>
  <c r="AH186" i="8"/>
  <c r="AH211" i="8"/>
  <c r="AH189" i="8"/>
  <c r="AH173" i="8"/>
  <c r="AH108" i="8"/>
  <c r="AH227" i="8"/>
  <c r="AH54" i="8"/>
  <c r="AH44" i="8"/>
  <c r="AH104" i="8"/>
  <c r="AH113" i="8"/>
  <c r="AH68" i="8"/>
  <c r="AH145" i="8"/>
  <c r="AH99" i="8"/>
  <c r="AH43" i="8"/>
  <c r="AH123" i="8"/>
  <c r="AH147" i="8"/>
  <c r="AH34" i="8"/>
  <c r="AH17" i="8"/>
  <c r="AH224" i="8"/>
  <c r="AH31" i="8"/>
  <c r="AH14" i="8"/>
  <c r="AH66" i="8"/>
  <c r="AH166" i="8"/>
  <c r="AH255" i="8"/>
  <c r="AH167" i="8"/>
  <c r="AH10" i="8"/>
  <c r="AH118" i="8"/>
  <c r="AH28" i="8"/>
  <c r="AH220" i="8"/>
  <c r="AH93" i="8"/>
  <c r="AH222" i="8"/>
  <c r="AH258" i="8"/>
  <c r="AH127" i="8"/>
  <c r="AH251" i="8"/>
  <c r="AH229" i="8"/>
  <c r="AH140" i="8"/>
  <c r="AH188" i="8"/>
  <c r="AH138" i="8"/>
  <c r="AH110" i="8"/>
  <c r="AH95" i="8"/>
  <c r="AH134" i="8"/>
  <c r="AH129" i="8"/>
  <c r="AH16" i="8"/>
  <c r="AH84" i="8"/>
  <c r="AH124" i="8"/>
  <c r="AH91" i="8"/>
  <c r="AH101" i="8"/>
  <c r="AH236" i="8"/>
  <c r="AH241" i="8"/>
  <c r="AH48" i="8"/>
  <c r="AH218" i="8"/>
  <c r="AH27" i="8"/>
  <c r="AH270" i="8"/>
  <c r="AH76" i="8"/>
  <c r="AH112" i="8"/>
  <c r="AH257" i="8"/>
  <c r="AH46" i="8"/>
  <c r="AH254" i="8"/>
  <c r="AH53" i="8"/>
  <c r="AH18" i="8"/>
  <c r="AH58" i="8"/>
  <c r="AH78" i="8"/>
  <c r="AH19" i="8"/>
  <c r="AH176" i="8"/>
  <c r="AH206" i="8"/>
  <c r="AH277" i="8"/>
  <c r="AH168" i="8"/>
  <c r="AH208" i="8"/>
  <c r="AH148" i="8"/>
  <c r="AH196" i="8"/>
  <c r="AH217" i="8"/>
  <c r="AH85" i="8"/>
  <c r="AH193" i="8"/>
  <c r="AH231" i="8"/>
  <c r="AH105" i="8"/>
  <c r="AH233" i="8"/>
  <c r="AH71" i="8"/>
  <c r="AH149" i="8"/>
  <c r="AH79" i="8"/>
  <c r="AH170" i="8"/>
  <c r="AH223" i="8"/>
  <c r="AH201" i="8"/>
  <c r="AH62" i="8"/>
  <c r="AH234" i="8"/>
  <c r="AH156" i="8"/>
  <c r="AH183" i="8"/>
  <c r="AH136" i="8"/>
  <c r="AH247" i="8"/>
  <c r="AH106" i="8"/>
  <c r="AH36" i="8"/>
  <c r="AH12" i="8"/>
  <c r="AH100" i="8"/>
  <c r="AH178" i="8"/>
  <c r="AH96" i="8"/>
  <c r="AH40" i="8"/>
  <c r="AH139" i="8"/>
  <c r="AH88" i="8"/>
  <c r="AH210" i="8"/>
  <c r="AH243" i="8"/>
  <c r="AH271" i="8"/>
  <c r="AH38" i="8"/>
  <c r="AH240" i="8"/>
  <c r="AH249" i="8"/>
  <c r="AH274" i="8"/>
  <c r="AH60" i="8"/>
  <c r="AH197" i="8"/>
  <c r="AH90" i="8"/>
  <c r="AH74" i="8"/>
  <c r="AH15" i="8"/>
  <c r="AH51" i="8"/>
  <c r="AH97" i="8"/>
  <c r="AH115" i="8"/>
  <c r="AH246" i="8"/>
  <c r="AH174" i="8"/>
  <c r="AH20" i="8"/>
  <c r="AH103" i="8"/>
  <c r="AH203" i="8"/>
  <c r="AH256" i="8"/>
  <c r="AH33" i="8"/>
  <c r="AH135" i="8"/>
  <c r="AH264" i="8"/>
  <c r="AH250" i="8"/>
  <c r="AH194" i="8"/>
  <c r="AH273" i="8"/>
  <c r="AH35" i="8"/>
  <c r="AH163" i="8"/>
  <c r="AH143" i="8"/>
  <c r="AH122" i="8"/>
  <c r="AH239" i="8"/>
  <c r="AH22" i="8"/>
  <c r="AH117" i="8"/>
  <c r="AH120" i="8"/>
  <c r="AH132" i="8"/>
  <c r="AH2" i="8"/>
  <c r="AH192" i="8"/>
  <c r="AH111" i="8"/>
  <c r="AH253" i="8"/>
  <c r="AH107" i="8"/>
  <c r="AH39" i="8"/>
  <c r="AH37" i="8"/>
  <c r="AH262" i="8"/>
  <c r="AH26" i="8"/>
  <c r="AH235" i="8"/>
  <c r="AH261" i="8"/>
  <c r="AH6" i="8"/>
  <c r="AH184" i="8"/>
  <c r="AH171" i="8"/>
  <c r="AH61" i="8"/>
  <c r="AH121" i="8"/>
  <c r="AH204" i="8"/>
  <c r="AH276" i="8"/>
  <c r="AH198" i="8"/>
  <c r="AH32" i="8"/>
  <c r="AH21" i="8"/>
  <c r="AH142" i="8"/>
  <c r="AH263" i="8"/>
  <c r="AH65" i="8"/>
  <c r="AH187" i="8"/>
  <c r="AH221" i="8"/>
  <c r="AH225" i="8"/>
  <c r="AH160" i="8"/>
  <c r="AH200" i="8"/>
  <c r="AH195" i="8"/>
  <c r="AH181" i="8"/>
  <c r="AH267" i="8"/>
  <c r="AH155" i="8"/>
  <c r="AH190" i="8"/>
  <c r="AH89" i="8"/>
  <c r="AH260" i="8"/>
  <c r="AH141" i="8"/>
  <c r="AH209" i="8"/>
  <c r="AH205" i="8"/>
  <c r="AH177" i="8"/>
  <c r="AH161" i="8"/>
  <c r="AH275" i="8"/>
  <c r="AH5" i="8"/>
  <c r="AH82" i="8"/>
  <c r="AH83" i="8"/>
  <c r="AH185" i="8"/>
  <c r="AH42" i="8"/>
  <c r="AH202" i="8"/>
  <c r="AH25" i="8"/>
  <c r="AH245" i="8"/>
  <c r="AH94" i="8"/>
  <c r="AH102" i="8"/>
  <c r="AH56" i="8"/>
  <c r="AH151" i="8"/>
  <c r="AH144" i="8"/>
  <c r="AH47" i="8"/>
  <c r="AH215" i="8"/>
  <c r="AH154" i="8"/>
  <c r="AH45" i="8"/>
  <c r="AH180" i="8"/>
  <c r="AH244" i="8"/>
  <c r="AH41" i="8"/>
  <c r="AH24" i="8"/>
  <c r="AH80" i="8"/>
  <c r="AH207" i="8"/>
  <c r="AH232" i="8"/>
  <c r="AH30" i="8"/>
  <c r="AH69" i="8"/>
  <c r="AH109" i="8"/>
  <c r="AH4" i="8"/>
  <c r="AH130" i="8"/>
  <c r="AH72" i="8"/>
  <c r="AH119" i="8"/>
  <c r="AH9" i="8"/>
  <c r="AH55" i="8"/>
  <c r="B2" i="6" l="1"/>
  <c r="B3" i="6"/>
  <c r="B4" i="6"/>
  <c r="B5" i="6"/>
  <c r="B6" i="6"/>
  <c r="B7" i="6"/>
  <c r="B8" i="6"/>
  <c r="B1" i="6"/>
  <c r="AJ135" i="8"/>
  <c r="AJ48" i="8"/>
  <c r="AJ188" i="8"/>
  <c r="AJ118" i="8"/>
  <c r="AJ250" i="8"/>
  <c r="AJ193" i="8"/>
  <c r="AJ131" i="8"/>
  <c r="AJ228" i="8"/>
  <c r="AJ129" i="8"/>
  <c r="AJ151" i="8"/>
  <c r="AJ274" i="8"/>
  <c r="AJ248" i="8"/>
  <c r="AJ43" i="8"/>
  <c r="AJ158" i="8"/>
  <c r="AJ96" i="8"/>
  <c r="AJ165" i="8"/>
  <c r="AJ92" i="8"/>
  <c r="AJ273" i="8"/>
  <c r="AJ230" i="8"/>
  <c r="AJ177" i="8"/>
  <c r="AJ27" i="8"/>
  <c r="AJ35" i="8"/>
  <c r="AJ130" i="8"/>
  <c r="AJ187" i="8"/>
  <c r="AJ201" i="8"/>
  <c r="AJ236" i="8"/>
  <c r="AJ23" i="8"/>
  <c r="AJ162" i="8"/>
  <c r="AJ239" i="8"/>
  <c r="AJ93" i="8"/>
  <c r="AJ72" i="8"/>
  <c r="AJ186" i="8"/>
  <c r="AJ233" i="8"/>
  <c r="AJ119" i="8"/>
  <c r="AJ33" i="8"/>
  <c r="AJ112" i="8"/>
  <c r="AJ106" i="8"/>
  <c r="AJ17" i="8"/>
  <c r="AJ231" i="8"/>
  <c r="AJ6" i="8"/>
  <c r="AJ46" i="8"/>
  <c r="AJ277" i="8"/>
  <c r="AJ86" i="8"/>
  <c r="AJ185" i="8"/>
  <c r="AJ156" i="8"/>
  <c r="AJ271" i="8"/>
  <c r="AJ220" i="8"/>
  <c r="AJ257" i="8"/>
  <c r="AJ175" i="8"/>
  <c r="AJ160" i="8"/>
  <c r="AJ259" i="8"/>
  <c r="AJ52" i="8"/>
  <c r="AJ265" i="8"/>
  <c r="AJ214" i="8"/>
  <c r="AJ107" i="8"/>
  <c r="AJ209" i="8"/>
  <c r="AJ134" i="8"/>
  <c r="AJ127" i="8"/>
  <c r="AJ39" i="8"/>
  <c r="AJ47" i="8"/>
  <c r="AJ126" i="8"/>
  <c r="AJ110" i="8"/>
  <c r="AJ168" i="8"/>
  <c r="AJ202" i="8"/>
  <c r="AJ212" i="8"/>
  <c r="AJ103" i="8"/>
  <c r="AJ235" i="8"/>
  <c r="AJ51" i="8"/>
  <c r="AJ164" i="8"/>
  <c r="AJ84" i="8"/>
  <c r="AJ44" i="8"/>
  <c r="AJ98" i="8"/>
  <c r="AJ8" i="8"/>
  <c r="AJ81" i="8"/>
  <c r="AJ30" i="8"/>
  <c r="AJ111" i="8"/>
  <c r="AJ133" i="8"/>
  <c r="AJ60" i="8"/>
  <c r="AJ206" i="8"/>
  <c r="AJ194" i="8"/>
  <c r="AJ54" i="8"/>
  <c r="AJ251" i="8"/>
  <c r="AJ216" i="8"/>
  <c r="AJ166" i="8"/>
  <c r="AJ169" i="8"/>
  <c r="AJ227" i="8"/>
  <c r="AJ83" i="8"/>
  <c r="AJ191" i="8"/>
  <c r="AJ146" i="8"/>
  <c r="AJ243" i="8"/>
  <c r="AJ10" i="8"/>
  <c r="AJ211" i="8"/>
  <c r="AJ12" i="8"/>
  <c r="AJ149" i="8"/>
  <c r="AJ167" i="8"/>
  <c r="AJ102" i="8"/>
  <c r="AJ124" i="8"/>
  <c r="AJ120" i="8"/>
  <c r="AJ266" i="8"/>
  <c r="AJ150" i="8"/>
  <c r="AJ192" i="8"/>
  <c r="AJ242" i="8"/>
  <c r="AJ171" i="8"/>
  <c r="AJ67" i="8"/>
  <c r="AJ137" i="8"/>
  <c r="AJ261" i="8"/>
  <c r="AJ232" i="8"/>
  <c r="AJ142" i="8"/>
  <c r="AJ56" i="8"/>
  <c r="AJ57" i="8"/>
  <c r="AJ66" i="8"/>
  <c r="AJ176" i="8"/>
  <c r="AJ19" i="8"/>
  <c r="AJ38" i="8"/>
  <c r="AJ219" i="8"/>
  <c r="AJ49" i="8"/>
  <c r="AJ207" i="8"/>
  <c r="AJ68" i="8"/>
  <c r="AJ21" i="8"/>
  <c r="AJ180" i="8"/>
  <c r="AJ75" i="8"/>
  <c r="AJ163" i="8"/>
  <c r="AJ4" i="8"/>
  <c r="AJ5" i="8"/>
  <c r="AJ63" i="8"/>
  <c r="AJ155" i="8"/>
  <c r="AJ88" i="8"/>
  <c r="AJ104" i="8"/>
  <c r="AJ108" i="8"/>
  <c r="AJ85" i="8"/>
  <c r="AJ62" i="8"/>
  <c r="AJ73" i="8"/>
  <c r="AJ78" i="8"/>
  <c r="AJ80" i="8"/>
  <c r="AJ172" i="8"/>
  <c r="AJ65" i="8"/>
  <c r="AJ41" i="8"/>
  <c r="AJ13" i="8"/>
  <c r="AJ215" i="8"/>
  <c r="AJ262" i="8"/>
  <c r="AJ147" i="8"/>
  <c r="AJ241" i="8"/>
  <c r="AJ244" i="8"/>
  <c r="AJ76" i="8"/>
  <c r="AJ18" i="8"/>
  <c r="AJ15" i="8"/>
  <c r="AJ199" i="8"/>
  <c r="AJ34" i="8"/>
  <c r="AJ79" i="8"/>
  <c r="AJ139" i="8"/>
  <c r="AJ270" i="8"/>
  <c r="AJ229" i="8"/>
  <c r="AJ64" i="8"/>
  <c r="AJ3" i="8"/>
  <c r="AJ223" i="8"/>
  <c r="AJ32" i="8"/>
  <c r="AJ14" i="8"/>
  <c r="AJ70" i="8"/>
  <c r="AJ263" i="8"/>
  <c r="AJ140" i="8"/>
  <c r="AJ152" i="8"/>
  <c r="AJ2" i="8"/>
  <c r="AJ100" i="8"/>
  <c r="AJ174" i="8"/>
  <c r="AJ22" i="8"/>
  <c r="AJ159" i="8"/>
  <c r="AJ269" i="8"/>
  <c r="AJ115" i="8"/>
  <c r="AJ99" i="8"/>
  <c r="AJ116" i="8"/>
  <c r="AJ42" i="8"/>
  <c r="AJ210" i="8"/>
  <c r="AJ53" i="8"/>
  <c r="AJ253" i="8"/>
  <c r="AJ122" i="8"/>
  <c r="AJ61" i="8"/>
  <c r="AJ276" i="8"/>
  <c r="AJ256" i="8"/>
  <c r="AJ59" i="8"/>
  <c r="AJ254" i="8"/>
  <c r="AJ197" i="8"/>
  <c r="AJ58" i="8"/>
  <c r="AJ218" i="8"/>
  <c r="AJ240" i="8"/>
  <c r="AJ234" i="8"/>
  <c r="AJ204" i="8"/>
  <c r="AJ7" i="8"/>
  <c r="AJ205" i="8"/>
  <c r="AJ128" i="8"/>
  <c r="AJ101" i="8"/>
  <c r="AJ267" i="8"/>
  <c r="AJ16" i="8"/>
  <c r="AJ178" i="8"/>
  <c r="AJ125" i="8"/>
  <c r="AJ238" i="8"/>
  <c r="AJ50" i="8"/>
  <c r="AJ123" i="8"/>
  <c r="AJ114" i="8"/>
  <c r="AJ71" i="8"/>
  <c r="AJ181" i="8"/>
  <c r="AJ272" i="8"/>
  <c r="AJ90" i="8"/>
  <c r="AJ9" i="8"/>
  <c r="AJ24" i="8"/>
  <c r="AJ20" i="8"/>
  <c r="AJ105" i="8"/>
  <c r="AJ208" i="8"/>
  <c r="AJ26" i="8"/>
  <c r="AJ97" i="8"/>
  <c r="AJ77" i="8"/>
  <c r="AJ184" i="8"/>
  <c r="AJ153" i="8"/>
  <c r="AJ252" i="8"/>
  <c r="AJ117" i="8"/>
  <c r="AJ55" i="8"/>
  <c r="AJ170" i="8"/>
  <c r="AJ157" i="8"/>
  <c r="AJ247" i="8"/>
  <c r="AJ113" i="8"/>
  <c r="AJ226" i="8"/>
  <c r="AJ148" i="8"/>
  <c r="AJ25" i="8"/>
  <c r="AJ89" i="8"/>
  <c r="AJ224" i="8"/>
  <c r="AJ200" i="8"/>
  <c r="AJ225" i="8"/>
  <c r="AJ264" i="8"/>
  <c r="AJ203" i="8"/>
  <c r="AJ268" i="8"/>
  <c r="AJ144" i="8"/>
  <c r="AJ87" i="8"/>
  <c r="AJ182" i="8"/>
  <c r="AJ121" i="8"/>
  <c r="AJ69" i="8"/>
  <c r="AJ31" i="8"/>
  <c r="AJ28" i="8"/>
  <c r="AJ190" i="8"/>
  <c r="AJ143" i="8"/>
  <c r="AJ154" i="8"/>
  <c r="AJ258" i="8"/>
  <c r="AJ109" i="8"/>
  <c r="AJ213" i="8"/>
  <c r="AJ94" i="8"/>
  <c r="AJ82" i="8"/>
  <c r="AJ249" i="8"/>
  <c r="AJ145" i="8"/>
  <c r="AJ255" i="8"/>
  <c r="AJ260" i="8"/>
  <c r="AJ132" i="8"/>
  <c r="AJ195" i="8"/>
  <c r="AJ11" i="8"/>
  <c r="AJ29" i="8"/>
  <c r="AJ95" i="8"/>
  <c r="AJ37" i="8"/>
  <c r="AJ196" i="8"/>
  <c r="AJ40" i="8"/>
  <c r="AJ222" i="8"/>
  <c r="AJ217" i="8"/>
  <c r="AJ141" i="8"/>
  <c r="AJ179" i="8"/>
  <c r="AJ74" i="8"/>
  <c r="AJ45" i="8"/>
  <c r="AJ245" i="8"/>
  <c r="AJ136" i="8"/>
  <c r="AJ237" i="8"/>
  <c r="AJ198" i="8"/>
  <c r="AJ183" i="8"/>
  <c r="AJ138" i="8"/>
  <c r="AJ36" i="8"/>
  <c r="AJ91" i="8"/>
  <c r="AJ221" i="8"/>
  <c r="AJ173" i="8"/>
  <c r="AJ161" i="8"/>
  <c r="AJ189" i="8"/>
  <c r="AJ275" i="8"/>
  <c r="AJ246" i="8"/>
  <c r="AK90" i="8" l="1"/>
  <c r="AK125" i="8"/>
  <c r="AK46" i="8"/>
  <c r="AK92" i="8"/>
  <c r="AK260" i="8"/>
  <c r="AK96" i="8"/>
  <c r="AK23" i="8"/>
  <c r="AK137" i="8"/>
  <c r="AK263" i="8"/>
  <c r="AK173" i="8"/>
  <c r="AK57" i="8"/>
  <c r="AK264" i="8"/>
  <c r="AK59" i="8"/>
  <c r="AK27" i="8"/>
  <c r="AK118" i="8"/>
  <c r="AK72" i="8"/>
  <c r="AK267" i="8"/>
  <c r="AK44" i="8"/>
  <c r="AK52" i="8"/>
  <c r="AK145" i="8"/>
  <c r="AK60" i="8"/>
  <c r="AK187" i="8"/>
  <c r="AK97" i="8"/>
  <c r="AK101" i="8"/>
  <c r="AK153" i="8"/>
  <c r="AK143" i="8"/>
  <c r="AK146" i="8"/>
  <c r="AK111" i="8"/>
  <c r="AK29" i="8"/>
  <c r="AK257" i="8"/>
  <c r="AK104" i="8"/>
  <c r="AK69" i="8"/>
  <c r="AK112" i="8"/>
  <c r="AK6" i="8"/>
  <c r="AK179" i="8"/>
  <c r="AK258" i="8"/>
  <c r="AK176" i="8"/>
  <c r="AK208" i="8"/>
  <c r="AK224" i="8"/>
  <c r="AK158" i="8"/>
  <c r="AK84" i="8"/>
  <c r="AK226" i="8"/>
  <c r="AK85" i="8"/>
  <c r="AK47" i="8"/>
  <c r="AK196" i="8"/>
  <c r="AK276" i="8"/>
  <c r="AK38" i="8"/>
  <c r="AK2" i="8"/>
  <c r="AK243" i="8"/>
  <c r="AK54" i="8"/>
  <c r="AK221" i="8"/>
  <c r="AK8" i="8"/>
  <c r="AK91" i="8"/>
  <c r="AK61" i="8"/>
  <c r="AK42" i="8"/>
  <c r="AK199" i="8"/>
  <c r="AK113" i="8"/>
  <c r="AK9" i="8"/>
  <c r="AK175" i="8"/>
  <c r="AK160" i="8"/>
  <c r="AK15" i="8"/>
  <c r="AK70" i="8"/>
  <c r="AK107" i="8"/>
  <c r="AK191" i="8"/>
  <c r="AK30" i="8"/>
  <c r="AK212" i="8"/>
  <c r="AK188" i="8"/>
  <c r="AK19" i="8"/>
  <c r="AK12" i="8"/>
  <c r="AK231" i="8"/>
  <c r="AK144" i="8"/>
  <c r="AK25" i="8"/>
  <c r="AK229" i="8"/>
  <c r="AK216" i="8"/>
  <c r="AK51" i="8"/>
  <c r="AK99" i="8"/>
  <c r="AK232" i="8"/>
  <c r="AK87" i="8"/>
  <c r="AK261" i="8"/>
  <c r="AK230" i="8"/>
  <c r="AK20" i="8"/>
  <c r="AK88" i="8"/>
  <c r="AK34" i="8"/>
  <c r="AK227" i="8"/>
  <c r="AK172" i="8"/>
  <c r="AK192" i="8"/>
  <c r="AK211" i="8"/>
  <c r="AK135" i="8"/>
  <c r="AK73" i="8"/>
  <c r="AK180" i="8"/>
  <c r="AK155" i="8"/>
  <c r="AK194" i="8"/>
  <c r="AK4" i="8"/>
  <c r="AK233" i="8"/>
  <c r="AK209" i="8"/>
  <c r="AK48" i="8"/>
  <c r="AK105" i="8"/>
  <c r="AK109" i="8"/>
  <c r="AK138" i="8"/>
  <c r="AK204" i="8"/>
  <c r="AK43" i="8"/>
  <c r="AK21" i="8"/>
  <c r="AK262" i="8"/>
  <c r="AK50" i="8"/>
  <c r="AK235" i="8"/>
  <c r="AK13" i="8"/>
  <c r="AK131" i="8"/>
  <c r="AK102" i="8"/>
  <c r="AK11" i="8"/>
  <c r="AK17" i="8"/>
  <c r="AK240" i="8"/>
  <c r="AK171" i="8"/>
  <c r="AK277" i="8"/>
  <c r="AK164" i="8"/>
  <c r="AK149" i="8"/>
  <c r="AK5" i="8"/>
  <c r="AK170" i="8"/>
  <c r="AK234" i="8"/>
  <c r="AK116" i="8"/>
  <c r="AK36" i="8"/>
  <c r="AK39" i="8"/>
  <c r="AK228" i="8"/>
  <c r="AK214" i="8"/>
  <c r="AK203" i="8"/>
  <c r="AK206" i="8"/>
  <c r="AK18" i="8"/>
  <c r="AK64" i="8"/>
  <c r="AK237" i="8"/>
  <c r="AK128" i="8"/>
  <c r="AK245" i="8"/>
  <c r="AK16" i="8"/>
  <c r="AK117" i="8"/>
  <c r="AK220" i="8"/>
  <c r="AK56" i="8"/>
  <c r="AK193" i="8"/>
  <c r="AK222" i="8"/>
  <c r="AK31" i="8"/>
  <c r="AK62" i="8"/>
  <c r="AK273" i="8"/>
  <c r="AK71" i="8"/>
  <c r="AK152" i="8"/>
  <c r="AK82" i="8"/>
  <c r="AK76" i="8"/>
  <c r="AK26" i="8"/>
  <c r="AK272" i="8"/>
  <c r="AK103" i="8"/>
  <c r="AK142" i="8"/>
  <c r="AK120" i="8"/>
  <c r="AK53" i="8"/>
  <c r="AK217" i="8"/>
  <c r="AK33" i="8"/>
  <c r="AK114" i="8"/>
  <c r="AK197" i="8"/>
  <c r="AK177" i="8"/>
  <c r="AK249" i="8"/>
  <c r="AK83" i="8"/>
  <c r="AK95" i="8"/>
  <c r="AK250" i="8"/>
  <c r="AK79" i="8"/>
  <c r="AK210" i="8"/>
  <c r="AK181" i="8"/>
  <c r="AK130" i="8"/>
  <c r="AK186" i="8"/>
  <c r="AK223" i="8"/>
  <c r="AK58" i="8"/>
  <c r="AK68" i="8"/>
  <c r="AK166" i="8"/>
  <c r="AK183" i="8"/>
  <c r="AK124" i="8"/>
  <c r="AK123" i="8"/>
  <c r="AK40" i="8"/>
  <c r="AK189" i="8"/>
  <c r="AK37" i="8"/>
  <c r="AK161" i="8"/>
  <c r="AK115" i="8"/>
  <c r="AK215" i="8"/>
  <c r="AK93" i="8"/>
  <c r="AK78" i="8"/>
  <c r="AK63" i="8"/>
  <c r="AK108" i="8"/>
  <c r="AK256" i="8"/>
  <c r="AK248" i="8"/>
  <c r="AK49" i="8"/>
  <c r="AK98" i="8"/>
  <c r="AK254" i="8"/>
  <c r="AK81" i="8"/>
  <c r="AK140" i="8"/>
  <c r="AK32" i="8"/>
  <c r="AK247" i="8"/>
  <c r="AK126" i="8"/>
  <c r="AK80" i="8"/>
  <c r="AK41" i="8"/>
  <c r="AK255" i="8"/>
  <c r="AK185" i="8"/>
  <c r="AK269" i="8"/>
  <c r="AK198" i="8"/>
  <c r="AK86" i="8"/>
  <c r="AK162" i="8"/>
  <c r="AK202" i="8"/>
  <c r="AK236" i="8"/>
  <c r="AK200" i="8"/>
  <c r="AK45" i="8"/>
  <c r="AK133" i="8"/>
  <c r="AK67" i="8"/>
  <c r="AK184" i="8"/>
  <c r="AK219" i="8"/>
  <c r="AK94" i="8"/>
  <c r="AK275" i="8"/>
  <c r="AK205" i="8"/>
  <c r="AK148" i="8"/>
  <c r="AK121" i="8"/>
  <c r="AK174" i="8"/>
  <c r="AK241" i="8"/>
  <c r="AK201" i="8"/>
  <c r="AK134" i="8"/>
  <c r="AK266" i="8"/>
  <c r="AK35" i="8"/>
  <c r="AK252" i="8"/>
  <c r="AK24" i="8"/>
  <c r="AK253" i="8"/>
  <c r="AK274" i="8"/>
  <c r="AK106" i="8"/>
  <c r="AK150" i="8"/>
  <c r="AK28" i="8"/>
  <c r="AK151" i="8"/>
  <c r="AK178" i="8"/>
  <c r="AK77" i="8"/>
  <c r="AK213" i="8"/>
  <c r="AK268" i="8"/>
  <c r="AK66" i="8"/>
  <c r="AK239" i="8"/>
  <c r="AK132" i="8"/>
  <c r="AK75" i="8"/>
  <c r="AK163" i="8"/>
  <c r="AK65" i="8"/>
  <c r="AK141" i="8"/>
  <c r="AK195" i="8"/>
  <c r="AK119" i="8"/>
  <c r="AK265" i="8"/>
  <c r="AK259" i="8"/>
  <c r="AK127" i="8"/>
  <c r="AK159" i="8"/>
  <c r="AK207" i="8"/>
  <c r="AK89" i="8"/>
  <c r="AK270" i="8"/>
  <c r="AK136" i="8"/>
  <c r="AK156" i="8"/>
  <c r="AK7" i="8"/>
  <c r="AK165" i="8"/>
  <c r="AK238" i="8"/>
  <c r="AK100" i="8"/>
  <c r="AK129" i="8"/>
  <c r="AK157" i="8"/>
  <c r="AK22" i="8"/>
  <c r="AK110" i="8"/>
  <c r="AK182" i="8"/>
  <c r="AK122" i="8"/>
  <c r="AK168" i="8"/>
  <c r="AK242" i="8"/>
  <c r="AK14" i="8"/>
  <c r="AK74" i="8"/>
  <c r="AK3" i="8"/>
  <c r="AK154" i="8"/>
  <c r="AK251" i="8"/>
  <c r="AK10" i="8"/>
  <c r="AK169" i="8"/>
  <c r="AK271" i="8"/>
  <c r="AK147" i="8"/>
  <c r="AK139" i="8"/>
  <c r="AK55" i="8"/>
  <c r="AK246" i="8"/>
  <c r="AK167" i="8"/>
  <c r="AK225" i="8"/>
  <c r="AK190" i="8"/>
  <c r="AK244" i="8"/>
  <c r="AK218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8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000008 !!</t>
        </r>
      </text>
    </comment>
    <comment ref="A10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000010 !!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N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Auteur:
A REMPLIR</t>
        </r>
      </text>
    </comment>
    <comment ref="R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UNIQUMENT PREMIER VERSEMENT</t>
        </r>
      </text>
    </comment>
    <comment ref="U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DATE D'ARRETE DU COMPTE</t>
        </r>
      </text>
    </comment>
    <comment ref="AE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A RENSEIGNER</t>
        </r>
      </text>
    </comment>
    <comment ref="C13" authorId="0" shapeId="0" xr:uid="{00000000-0006-0000-0400-000005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000008 !!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7" authorId="0" shapeId="0" xr:uid="{00000000-0006-0000-0600-000001000000}">
      <text>
        <r>
          <rPr>
            <b/>
            <sz val="11"/>
            <color indexed="81"/>
            <rFont val="Tahoma"/>
            <family val="2"/>
          </rPr>
          <t>Auteur:</t>
        </r>
        <r>
          <rPr>
            <sz val="11"/>
            <color indexed="81"/>
            <rFont val="Tahoma"/>
            <family val="2"/>
          </rPr>
          <t xml:space="preserve">
NET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8D0BE7-80F9-4598-B678-AB1D23C41DB8}" keepAlive="1" name="Requête - Date_all" description="Connexion à la requête « Date_all » dans le classeur." type="5" refreshedVersion="0" background="1">
    <dbPr connection="Provider=Microsoft.Mashup.OleDb.1;Data Source=$Workbook$;Location=Date_all;Extended Properties=&quot;&quot;" command="SELECT * FROM [Date_all]"/>
  </connection>
  <connection id="2" xr16:uid="{01F26F4D-364B-4C24-89D6-228BB8A01A2D}" keepAlive="1" name="Requête - Num_adhésion" description="Connexion à la requête « Num_adhésion » dans le classeur." type="5" refreshedVersion="0" background="1">
    <dbPr connection="Provider=Microsoft.Mashup.OleDb.1;Data Source=$Workbook$;Location=Num_adhésion;Extended Properties=&quot;&quot;" command="SELECT * FROM [Num_adhésion]"/>
  </connection>
  <connection id="3" xr16:uid="{8409C31F-8797-4837-8C0A-6C0F3D323F19}" keepAlive="1" name="Requête - T_Date_all" description="Connexion à la requête « T_Date_all » dans le classeur." type="5" refreshedVersion="6" background="1" saveData="1">
    <dbPr connection="Provider=Microsoft.Mashup.OleDb.1;Data Source=$Workbook$;Location=T_Date_all;Extended Properties=&quot;&quot;" command="SELECT * FROM [T_Date_all]"/>
  </connection>
  <connection id="4" xr16:uid="{7A9970D6-9284-4F70-B2AE-A098C3EDCEF7}" keepAlive="1" name="Requête - T_Données" description="Connexion à la requête « T_Données » dans le classeur." type="5" refreshedVersion="0" background="1">
    <dbPr connection="Provider=Microsoft.Mashup.OleDb.1;Data Source=$Workbook$;Location=T_Données;Extended Properties=&quot;&quot;" command="SELECT * FROM [T_Données]"/>
  </connection>
  <connection id="5" xr16:uid="{552D8DA2-542A-430B-848A-2036B5B68177}" keepAlive="1" name="Requête - T_Filtre" description="Connexion à la requête « T_Filtre » dans le classeur." type="5" refreshedVersion="6" background="1" saveData="1">
    <dbPr connection="Provider=Microsoft.Mashup.OleDb.1;Data Source=$Workbook$;Location=T_Filtre;Extended Properties=&quot;&quot;" command="SELECT * FROM [T_Filtre]"/>
  </connection>
  <connection id="6" xr16:uid="{0F48D449-4F2A-458B-8B12-542BC3D64F29}" keepAlive="1" name="Requête - T_Num_adhésions" description="Connexion à la requête « T_Num_adhésions » dans le classeur." type="5" refreshedVersion="6" background="1" saveData="1">
    <dbPr connection="Provider=Microsoft.Mashup.OleDb.1;Data Source=$Workbook$;Location=T_Num_adhésions;Extended Properties=&quot;&quot;" command="SELECT * FROM [T_Num_adhésions]"/>
  </connection>
  <connection id="7" xr16:uid="{79CA1286-0801-455E-A3EF-3676747502FC}" keepAlive="1" name="Requête - T_Recherche" description="Connexion à la requête « T_Recherche » dans le classeur." type="5" refreshedVersion="0" background="1">
    <dbPr connection="Provider=Microsoft.Mashup.OleDb.1;Data Source=$Workbook$;Location=T_Recherche;Extended Properties=&quot;&quot;" command="SELECT * FROM [T_Recherche]"/>
  </connection>
</connections>
</file>

<file path=xl/sharedStrings.xml><?xml version="1.0" encoding="utf-8"?>
<sst xmlns="http://schemas.openxmlformats.org/spreadsheetml/2006/main" count="3428" uniqueCount="1112">
  <si>
    <t>NUMERO_POLICE</t>
  </si>
  <si>
    <t>RAISON_SOCIALE</t>
  </si>
  <si>
    <t>NUMERO_ADHESION</t>
  </si>
  <si>
    <t>NOM_ADHERENT</t>
  </si>
  <si>
    <t>PRENOM_ADHERENT</t>
  </si>
  <si>
    <t>FRAIS_ACQUISITION</t>
  </si>
  <si>
    <t>FRAIS_GESTION</t>
  </si>
  <si>
    <t>MONTANT_ENCAISSEMENT</t>
  </si>
  <si>
    <t>PRIME_DECES_NATUREL</t>
  </si>
  <si>
    <t>PRIME_DECES_ACCIDENTEL</t>
  </si>
  <si>
    <t>MONTANT_INVESTI</t>
  </si>
  <si>
    <t>EST_BRUT</t>
  </si>
  <si>
    <t>ADI-000013/LI-0000002</t>
  </si>
  <si>
    <t>Guennouni</t>
  </si>
  <si>
    <t xml:space="preserve">Fouad </t>
  </si>
  <si>
    <t>OUI</t>
  </si>
  <si>
    <t>ADI-000012 /LI-000001</t>
  </si>
  <si>
    <t>Bakkal</t>
  </si>
  <si>
    <t>Aziza</t>
  </si>
  <si>
    <t>TAQA MAROC</t>
  </si>
  <si>
    <t>ADI-000017</t>
  </si>
  <si>
    <t>ADI-000039</t>
  </si>
  <si>
    <t>ADI-000040</t>
  </si>
  <si>
    <t>ADI-000041</t>
  </si>
  <si>
    <t xml:space="preserve">FAROURI </t>
  </si>
  <si>
    <t>ZAKARIA</t>
  </si>
  <si>
    <t>ADI-000020</t>
  </si>
  <si>
    <t>ADI-000021</t>
  </si>
  <si>
    <t>ADI-000022</t>
  </si>
  <si>
    <t>BENIDER</t>
  </si>
  <si>
    <t>SALAH EDDINE</t>
  </si>
  <si>
    <t>COMICOM</t>
  </si>
  <si>
    <t>BABI</t>
  </si>
  <si>
    <t>RACHID</t>
  </si>
  <si>
    <t>BENDOUMA</t>
  </si>
  <si>
    <t>MERIEM</t>
  </si>
  <si>
    <t>ANINI</t>
  </si>
  <si>
    <t>ELARBI</t>
  </si>
  <si>
    <t>ESSADI</t>
  </si>
  <si>
    <t>KHALID</t>
  </si>
  <si>
    <t>EL OUAZZANI</t>
  </si>
  <si>
    <t>RABII</t>
  </si>
  <si>
    <t>ETTREIKI</t>
  </si>
  <si>
    <t>YACINE</t>
  </si>
  <si>
    <t>YAMANI</t>
  </si>
  <si>
    <t>NOUREDDINE</t>
  </si>
  <si>
    <t>AL ISMAIL</t>
  </si>
  <si>
    <t>LOUBNA</t>
  </si>
  <si>
    <t>EL MOUDNI</t>
  </si>
  <si>
    <t>SAMIR</t>
  </si>
  <si>
    <t>LAANI</t>
  </si>
  <si>
    <t>MAZGOUR</t>
  </si>
  <si>
    <t>OMAR</t>
  </si>
  <si>
    <t>BOUKHATEM</t>
  </si>
  <si>
    <t>NOUR-DINE</t>
  </si>
  <si>
    <t>EL YAACOUBI</t>
  </si>
  <si>
    <t>MOHAMED</t>
  </si>
  <si>
    <t>GHADDOU</t>
  </si>
  <si>
    <t>KHETTABI</t>
  </si>
  <si>
    <t>MOHAMED AMINE</t>
  </si>
  <si>
    <t>EL KHAOUDY</t>
  </si>
  <si>
    <t>YOUSSEF</t>
  </si>
  <si>
    <t>MASSIKI</t>
  </si>
  <si>
    <t>ABBAD EL ANDALOUSSI</t>
  </si>
  <si>
    <t xml:space="preserve">REDA </t>
  </si>
  <si>
    <t>BENNANI</t>
  </si>
  <si>
    <t>DIMATEQ</t>
  </si>
  <si>
    <t>ADI-000062</t>
  </si>
  <si>
    <t>ADI-000063</t>
  </si>
  <si>
    <t>ADI-000064</t>
  </si>
  <si>
    <t>ADI-000065</t>
  </si>
  <si>
    <t>ADI-000066</t>
  </si>
  <si>
    <t>ADI-000067</t>
  </si>
  <si>
    <t>ADI-000068</t>
  </si>
  <si>
    <t>ADI-000069</t>
  </si>
  <si>
    <t>ADI-000070</t>
  </si>
  <si>
    <t>ADI-000071</t>
  </si>
  <si>
    <t>ADI-000072</t>
  </si>
  <si>
    <t>ADI-000073</t>
  </si>
  <si>
    <t>ADI-000074</t>
  </si>
  <si>
    <t>ADI-000075</t>
  </si>
  <si>
    <t>ADI-000076</t>
  </si>
  <si>
    <t>ADI-000077</t>
  </si>
  <si>
    <t>ADI-000078</t>
  </si>
  <si>
    <t>ADI-000079</t>
  </si>
  <si>
    <t>ADI-000080</t>
  </si>
  <si>
    <t>ADI-000081</t>
  </si>
  <si>
    <t>ADI-000082</t>
  </si>
  <si>
    <t>ADI-000084</t>
  </si>
  <si>
    <t>ADI-000094</t>
  </si>
  <si>
    <t>ADI-000097</t>
  </si>
  <si>
    <t>ADI-000099</t>
  </si>
  <si>
    <t>ADI-000100</t>
  </si>
  <si>
    <t>CHAD</t>
  </si>
  <si>
    <t>HICHAM</t>
  </si>
  <si>
    <t>ADI-000035</t>
  </si>
  <si>
    <t>ADI-000036</t>
  </si>
  <si>
    <t>ADI-000037</t>
  </si>
  <si>
    <t>ADI-000038</t>
  </si>
  <si>
    <t xml:space="preserve">EL MAJDOUBI </t>
  </si>
  <si>
    <t>IMANE</t>
  </si>
  <si>
    <t>ADI-000093</t>
  </si>
  <si>
    <t>SNOP</t>
  </si>
  <si>
    <t>LF-2018-000008</t>
  </si>
  <si>
    <t xml:space="preserve">BENNIS </t>
  </si>
  <si>
    <t>TAJEDDINE</t>
  </si>
  <si>
    <t>Centre GDE Ceinture</t>
  </si>
  <si>
    <t>LF-2018-000005</t>
  </si>
  <si>
    <t>aziza</t>
  </si>
  <si>
    <t>REG-000004</t>
  </si>
  <si>
    <t>Centre Radiologie ADDOHA</t>
  </si>
  <si>
    <t>LF-2018-000007</t>
  </si>
  <si>
    <t>La maison des reins</t>
  </si>
  <si>
    <t>LF-2018-000002</t>
  </si>
  <si>
    <t xml:space="preserve">Horizon Assurances </t>
  </si>
  <si>
    <t>LF-2018-000013</t>
  </si>
  <si>
    <t>STE Faouzi Carrosserie</t>
  </si>
  <si>
    <t>LF-2018-000011</t>
  </si>
  <si>
    <t>CAPAREC</t>
  </si>
  <si>
    <t>LF-2019-000021</t>
  </si>
  <si>
    <t>AGECAP</t>
  </si>
  <si>
    <t>LF-2018-000004</t>
  </si>
  <si>
    <t>KENZ'ASSUR</t>
  </si>
  <si>
    <t>LF-2019-000022</t>
  </si>
  <si>
    <t xml:space="preserve">CHAFAI </t>
  </si>
  <si>
    <t>AMINE</t>
  </si>
  <si>
    <t>ADI-000098</t>
  </si>
  <si>
    <t>MICROSOFT</t>
  </si>
  <si>
    <t>YOUNESS</t>
  </si>
  <si>
    <t>ADI-000112</t>
  </si>
  <si>
    <t>EL MAACH</t>
  </si>
  <si>
    <t xml:space="preserve"> MUSTAPHA</t>
  </si>
  <si>
    <t>ADI-000106</t>
  </si>
  <si>
    <t>ADI-000107</t>
  </si>
  <si>
    <t>EL YACOUBI</t>
  </si>
  <si>
    <t>EL WAFI</t>
  </si>
  <si>
    <t>ADI-000104</t>
  </si>
  <si>
    <t>ADI-000105</t>
  </si>
  <si>
    <t>ABBASSI</t>
  </si>
  <si>
    <t>ADI-000102</t>
  </si>
  <si>
    <t>ADI-000103</t>
  </si>
  <si>
    <t>Centre Nephrologie hemodialyse Oulad Hriz</t>
  </si>
  <si>
    <t>LF-2019-000017</t>
  </si>
  <si>
    <t>ADI-000033</t>
  </si>
  <si>
    <t>KETTANI</t>
  </si>
  <si>
    <t>JAAFAR</t>
  </si>
  <si>
    <t>MISBAHI</t>
  </si>
  <si>
    <t>ABDALLAH</t>
  </si>
  <si>
    <t>ADI-000024</t>
  </si>
  <si>
    <t>ADI-000025</t>
  </si>
  <si>
    <t>REG-000307</t>
  </si>
  <si>
    <t>REG-000309</t>
  </si>
  <si>
    <t>BENBOUJIDA</t>
  </si>
  <si>
    <t>MOHAMMED FOUAD</t>
  </si>
  <si>
    <t>EL FIZAZI</t>
  </si>
  <si>
    <t>NABILA</t>
  </si>
  <si>
    <t>REG-000308</t>
  </si>
  <si>
    <t>BELAASSEL</t>
  </si>
  <si>
    <t>YOUNES</t>
  </si>
  <si>
    <t>WAAZIZ</t>
  </si>
  <si>
    <t>SALTANA</t>
  </si>
  <si>
    <t>CHARIH</t>
  </si>
  <si>
    <t>MOHAMMED</t>
  </si>
  <si>
    <t>SADKI</t>
  </si>
  <si>
    <t>SMAIL AMIN</t>
  </si>
  <si>
    <t>CHEHAIBOU</t>
  </si>
  <si>
    <t>MITALE</t>
  </si>
  <si>
    <t>ZARRAD</t>
  </si>
  <si>
    <t>AL HASSANE</t>
  </si>
  <si>
    <t>TAHA</t>
  </si>
  <si>
    <t>NABIL</t>
  </si>
  <si>
    <t>ADNAN</t>
  </si>
  <si>
    <t>BENCHAKROUN</t>
  </si>
  <si>
    <t>HNYA</t>
  </si>
  <si>
    <t>MEFTOUH</t>
  </si>
  <si>
    <t>WIAM</t>
  </si>
  <si>
    <t>MOUSTATIA</t>
  </si>
  <si>
    <t>SAIL</t>
  </si>
  <si>
    <t>ARRAS</t>
  </si>
  <si>
    <t>FATIHA</t>
  </si>
  <si>
    <t>ADI-000026</t>
  </si>
  <si>
    <t>ADI-000027</t>
  </si>
  <si>
    <t>ADI-000028</t>
  </si>
  <si>
    <t>ADI-000029</t>
  </si>
  <si>
    <t>ADI-000030</t>
  </si>
  <si>
    <t>ADI-000031</t>
  </si>
  <si>
    <t>ADI-000032</t>
  </si>
  <si>
    <t>ADI-000115</t>
  </si>
  <si>
    <t>ADI-000116</t>
  </si>
  <si>
    <t>ADI-000117</t>
  </si>
  <si>
    <t>ADI-000118</t>
  </si>
  <si>
    <t>ADI-000119</t>
  </si>
  <si>
    <t>ADI-000120</t>
  </si>
  <si>
    <t>ADI-000121</t>
  </si>
  <si>
    <t>ADI-000122</t>
  </si>
  <si>
    <t>NEMOTEK</t>
  </si>
  <si>
    <t xml:space="preserve">Allianz Maroc </t>
  </si>
  <si>
    <t>LF-2018-000001</t>
  </si>
  <si>
    <t>PRIME OBSEQUE</t>
  </si>
  <si>
    <t>Pharmacie le printemps</t>
  </si>
  <si>
    <t>ACAPS</t>
  </si>
  <si>
    <t>BERGADI</t>
  </si>
  <si>
    <t>LAMMAT</t>
  </si>
  <si>
    <t xml:space="preserve">Radi </t>
  </si>
  <si>
    <t xml:space="preserve">Mohammed Said </t>
  </si>
  <si>
    <t>ADI-000009</t>
  </si>
  <si>
    <t>ADI-000011</t>
  </si>
  <si>
    <t>CFAO</t>
  </si>
  <si>
    <t>AYAD</t>
  </si>
  <si>
    <t>AMAL</t>
  </si>
  <si>
    <t>RABBOUH</t>
  </si>
  <si>
    <t>MOURAD</t>
  </si>
  <si>
    <t>CHOUFFAI</t>
  </si>
  <si>
    <t>NORA</t>
  </si>
  <si>
    <t>AMSEGGUINE</t>
  </si>
  <si>
    <t>ADI-000052</t>
  </si>
  <si>
    <t>ADI-000053</t>
  </si>
  <si>
    <t>LF-2018-000010</t>
  </si>
  <si>
    <t>HASNA ASSURANCES</t>
  </si>
  <si>
    <t>KABOUSS</t>
  </si>
  <si>
    <t>ADI-000123</t>
  </si>
  <si>
    <t>HOUNAIDA</t>
  </si>
  <si>
    <t>BOUKHARI</t>
  </si>
  <si>
    <t>ADI-000124</t>
  </si>
  <si>
    <t>ADIL</t>
  </si>
  <si>
    <t>CHBANI</t>
  </si>
  <si>
    <t>ADI-000126</t>
  </si>
  <si>
    <t>LA MAROCAINE VIE</t>
  </si>
  <si>
    <t>HIND</t>
  </si>
  <si>
    <t>HAMMOUMI</t>
  </si>
  <si>
    <t>ADI-000060</t>
  </si>
  <si>
    <t>SAHAM ASSURANCE</t>
  </si>
  <si>
    <t>MACHMOUM</t>
  </si>
  <si>
    <t>ADI-000056</t>
  </si>
  <si>
    <t>CEDRIC EMMANUEL</t>
  </si>
  <si>
    <t>BATOSSI</t>
  </si>
  <si>
    <t>ADI-000047</t>
  </si>
  <si>
    <t>SOUNDOUS</t>
  </si>
  <si>
    <t>MAHER</t>
  </si>
  <si>
    <t>ADI-000058</t>
  </si>
  <si>
    <t>HASSAN</t>
  </si>
  <si>
    <t>LAGROUBI</t>
  </si>
  <si>
    <t>ADI-000096</t>
  </si>
  <si>
    <t>ADI-000261</t>
  </si>
  <si>
    <t>ADI-000259</t>
  </si>
  <si>
    <t>ADI-000256</t>
  </si>
  <si>
    <t>ADI-000257</t>
  </si>
  <si>
    <t>ADI-000241</t>
  </si>
  <si>
    <t>ADI-000242</t>
  </si>
  <si>
    <t>ADI-000275</t>
  </si>
  <si>
    <t>ADI-000276</t>
  </si>
  <si>
    <t>ADI-000277</t>
  </si>
  <si>
    <t>ADI-000274</t>
  </si>
  <si>
    <t>ADI-000263</t>
  </si>
  <si>
    <t>ADI-000264</t>
  </si>
  <si>
    <t>SG</t>
  </si>
  <si>
    <t>LAFARGE HOLCIM</t>
  </si>
  <si>
    <t>ALTHEA</t>
  </si>
  <si>
    <t>CAC</t>
  </si>
  <si>
    <t>MAROC SERVICE INTERMEDIATION</t>
  </si>
  <si>
    <t>VOLVO</t>
  </si>
  <si>
    <t xml:space="preserve">CENTRE DE PATHOLOGIE IBNO ZOHR </t>
  </si>
  <si>
    <t>ADI-000240</t>
  </si>
  <si>
    <t>ALATAWNA</t>
  </si>
  <si>
    <t>ADI-000108</t>
  </si>
  <si>
    <t xml:space="preserve">BASSITE </t>
  </si>
  <si>
    <t>HAMZA</t>
  </si>
  <si>
    <t>ADI-000109</t>
  </si>
  <si>
    <t xml:space="preserve">FARAH </t>
  </si>
  <si>
    <t>NADIA</t>
  </si>
  <si>
    <t>BASCO</t>
  </si>
  <si>
    <t>SAFRAN</t>
  </si>
  <si>
    <t>ADI-000278</t>
  </si>
  <si>
    <t>ARROUT</t>
  </si>
  <si>
    <t>SIHAM</t>
  </si>
  <si>
    <t>ZNAIDI</t>
  </si>
  <si>
    <t>ADI-000006</t>
  </si>
  <si>
    <t>ADI-000224</t>
  </si>
  <si>
    <t>EL MIR</t>
  </si>
  <si>
    <t>BAT</t>
  </si>
  <si>
    <t>ADI-000279</t>
  </si>
  <si>
    <t>ADI-000280</t>
  </si>
  <si>
    <t>ADI-000281</t>
  </si>
  <si>
    <t>ADI-000139</t>
  </si>
  <si>
    <t>BOUHACHOUCHE</t>
  </si>
  <si>
    <t>ISMAIL</t>
  </si>
  <si>
    <t>ADI-000130</t>
  </si>
  <si>
    <t>MACHKOUR</t>
  </si>
  <si>
    <t>JAWAD</t>
  </si>
  <si>
    <t>ADI-000132</t>
  </si>
  <si>
    <t>JAOUAB</t>
  </si>
  <si>
    <t>NARJISS</t>
  </si>
  <si>
    <t>ADI-000125</t>
  </si>
  <si>
    <t>OUAZA</t>
  </si>
  <si>
    <t>ILYASS</t>
  </si>
  <si>
    <t>SCHNEIDER ELECTRIC</t>
  </si>
  <si>
    <t>ADI-000244</t>
  </si>
  <si>
    <t>EL JAOUHARI</t>
  </si>
  <si>
    <t>ADI-000245</t>
  </si>
  <si>
    <t>ADI-000246</t>
  </si>
  <si>
    <t>PEPSI VARUN</t>
  </si>
  <si>
    <t>ADI-000284</t>
  </si>
  <si>
    <t>ADI-000249</t>
  </si>
  <si>
    <t>ADI-000250</t>
  </si>
  <si>
    <t>ADI-000209</t>
  </si>
  <si>
    <t>ADI-000210</t>
  </si>
  <si>
    <t>ADI-000213</t>
  </si>
  <si>
    <t>AERIEN</t>
  </si>
  <si>
    <t>ADI-000296</t>
  </si>
  <si>
    <t>ADI-000295</t>
  </si>
  <si>
    <t>ADI-000188</t>
  </si>
  <si>
    <t>ADI-000187</t>
  </si>
  <si>
    <t>ADI-000095</t>
  </si>
  <si>
    <t>ADI-000189</t>
  </si>
  <si>
    <t>ADI-000190</t>
  </si>
  <si>
    <t>ADI-000059</t>
  </si>
  <si>
    <t>ADI-000262</t>
  </si>
  <si>
    <t>AMUNDI INVEST</t>
  </si>
  <si>
    <t>DATE all</t>
  </si>
  <si>
    <t>LMV</t>
  </si>
  <si>
    <t>JONES LANG LASALLE</t>
  </si>
  <si>
    <t>ADI-000331</t>
  </si>
  <si>
    <t>ADI-000332</t>
  </si>
  <si>
    <t>ADI-000333</t>
  </si>
  <si>
    <t>ADI-000334</t>
  </si>
  <si>
    <t>ADI-000335</t>
  </si>
  <si>
    <t>ADI-000336</t>
  </si>
  <si>
    <t>ADI-000337</t>
  </si>
  <si>
    <t>ADI-000338</t>
  </si>
  <si>
    <t>ADI-000339</t>
  </si>
  <si>
    <t>ADI-000340</t>
  </si>
  <si>
    <t>ADI-000341</t>
  </si>
  <si>
    <t>ADI-000342</t>
  </si>
  <si>
    <t>ADI-000343</t>
  </si>
  <si>
    <t>ADI-000344</t>
  </si>
  <si>
    <t>ADI-000345</t>
  </si>
  <si>
    <t>ADI-000346</t>
  </si>
  <si>
    <t>ADI-000347</t>
  </si>
  <si>
    <t>ADI-000348</t>
  </si>
  <si>
    <t>ADI-000323</t>
  </si>
  <si>
    <t>ADI-000324</t>
  </si>
  <si>
    <t>ADI-000325</t>
  </si>
  <si>
    <t>ADI-000326</t>
  </si>
  <si>
    <t>ADI-000327</t>
  </si>
  <si>
    <t>ADI-000328</t>
  </si>
  <si>
    <t>ADI-000329</t>
  </si>
  <si>
    <t>ADI-000330</t>
  </si>
  <si>
    <t>TETRIS AMENAGEMENT</t>
  </si>
  <si>
    <t>ADI-000265</t>
  </si>
  <si>
    <t>ADI-000266</t>
  </si>
  <si>
    <t>ADI-000267</t>
  </si>
  <si>
    <t>ADI-000268</t>
  </si>
  <si>
    <t>ADI-000269</t>
  </si>
  <si>
    <t>ADI-000270</t>
  </si>
  <si>
    <t>ADI-000201</t>
  </si>
  <si>
    <t>ADI-000202</t>
  </si>
  <si>
    <t>LAFARGE CALCINOR</t>
  </si>
  <si>
    <t>NEXANS</t>
  </si>
  <si>
    <t>ADI-000282</t>
  </si>
  <si>
    <t>ADI-000302</t>
  </si>
  <si>
    <t>ADI-000301</t>
  </si>
  <si>
    <t>ADI-000352</t>
  </si>
  <si>
    <t>ADI-000353</t>
  </si>
  <si>
    <t>ADI-000369</t>
  </si>
  <si>
    <t>ADI-000294</t>
  </si>
  <si>
    <t>ADI-000360</t>
  </si>
  <si>
    <t>CARLSON WAGONIT</t>
  </si>
  <si>
    <t>SANOFI</t>
  </si>
  <si>
    <t>LF-2019-000025</t>
  </si>
  <si>
    <t>REG-000326</t>
  </si>
  <si>
    <t>BENABDERRAZIK</t>
  </si>
  <si>
    <t>ADI-000373</t>
  </si>
  <si>
    <t>ADI-000374</t>
  </si>
  <si>
    <t>ADI-000375</t>
  </si>
  <si>
    <t>ADI-000376</t>
  </si>
  <si>
    <t>ADI-000377</t>
  </si>
  <si>
    <t>ADI-000378</t>
  </si>
  <si>
    <t>ADI-000379</t>
  </si>
  <si>
    <t>ADI-000380</t>
  </si>
  <si>
    <t>ADI-000381</t>
  </si>
  <si>
    <t>ADI-000382</t>
  </si>
  <si>
    <t>ADI-000383</t>
  </si>
  <si>
    <t>ADI-000384</t>
  </si>
  <si>
    <t>ADI-000385</t>
  </si>
  <si>
    <t>BRINKS</t>
  </si>
  <si>
    <t>LF-2019-000024</t>
  </si>
  <si>
    <t>REG-000322</t>
  </si>
  <si>
    <t>GB MARK</t>
  </si>
  <si>
    <t>BEKKALI</t>
  </si>
  <si>
    <t>GHIZLANE</t>
  </si>
  <si>
    <t>ADI-000283</t>
  </si>
  <si>
    <t>ADI-000362</t>
  </si>
  <si>
    <t>ADI-000359</t>
  </si>
  <si>
    <t>ORACLE</t>
  </si>
  <si>
    <t>ADI-000363</t>
  </si>
  <si>
    <t>ADI-000426</t>
  </si>
  <si>
    <t>ADI-000427</t>
  </si>
  <si>
    <t>PRAMEX</t>
  </si>
  <si>
    <t>ADI-000422</t>
  </si>
  <si>
    <t>ADI-000423</t>
  </si>
  <si>
    <t>ADI-000420</t>
  </si>
  <si>
    <t>ADI-000421</t>
  </si>
  <si>
    <t>ADI-000355</t>
  </si>
  <si>
    <t>ADI-000219</t>
  </si>
  <si>
    <t>ADI-000238</t>
  </si>
  <si>
    <t>ADI-000220</t>
  </si>
  <si>
    <t>ADI-000225</t>
  </si>
  <si>
    <t>ADI-000354</t>
  </si>
  <si>
    <t>ADI-000218</t>
  </si>
  <si>
    <t>ADI-000255</t>
  </si>
  <si>
    <t>ADI-000358</t>
  </si>
  <si>
    <t>DLOU ASSURANCES</t>
  </si>
  <si>
    <t>AMINAS TEMARA</t>
  </si>
  <si>
    <t>ASSURANCE L'HORIZON</t>
  </si>
  <si>
    <t>ADI-000390</t>
  </si>
  <si>
    <t>ADI-000428</t>
  </si>
  <si>
    <t>ADI-000429</t>
  </si>
  <si>
    <t>ADI-000430</t>
  </si>
  <si>
    <t>ADI-000368</t>
  </si>
  <si>
    <t>TAQA</t>
  </si>
  <si>
    <t>ADI-000364</t>
  </si>
  <si>
    <t>ADI-000365</t>
  </si>
  <si>
    <t>ADI-000366</t>
  </si>
  <si>
    <t>RENAULT MAROC</t>
  </si>
  <si>
    <t>ADI-000273</t>
  </si>
  <si>
    <t>TLS CONTACT</t>
  </si>
  <si>
    <t>ADI-000236</t>
  </si>
  <si>
    <t>CENTRE PATHOLOGIE IBNO ZOHR</t>
  </si>
  <si>
    <t>MAERSK</t>
  </si>
  <si>
    <t>ADI-000367</t>
  </si>
  <si>
    <t>COMIMCOM</t>
  </si>
  <si>
    <t>Medecin</t>
  </si>
  <si>
    <t>ADI-000434</t>
  </si>
  <si>
    <t>PFIZER</t>
  </si>
  <si>
    <t>ADI-000436</t>
  </si>
  <si>
    <t>ADI-000439</t>
  </si>
  <si>
    <t>ADI-000424</t>
  </si>
  <si>
    <t>ADI-000432</t>
  </si>
  <si>
    <t>JHONSON &amp;JHONSON</t>
  </si>
  <si>
    <t>ADI-000287</t>
  </si>
  <si>
    <t>MEDECIN</t>
  </si>
  <si>
    <t>AON ACORE</t>
  </si>
  <si>
    <t>AON ACCORE</t>
  </si>
  <si>
    <t>ADI-000425</t>
  </si>
  <si>
    <t>PARTIEL</t>
  </si>
  <si>
    <t>S-0000013</t>
  </si>
  <si>
    <t>Q-0000013</t>
  </si>
  <si>
    <t>CIN</t>
  </si>
  <si>
    <t>DATE DE NAISSANCE</t>
  </si>
  <si>
    <t>DATE_PRIME</t>
  </si>
  <si>
    <t>DATE_DEBUT_CAPITALISATION</t>
  </si>
  <si>
    <t>PRIME_OBSEQUES</t>
  </si>
  <si>
    <t>déjà racheté</t>
  </si>
  <si>
    <t>est total</t>
  </si>
  <si>
    <t>DATE_CALCUL_RACHAT</t>
  </si>
  <si>
    <t>First</t>
  </si>
  <si>
    <t>Annee1</t>
  </si>
  <si>
    <t>Annee2</t>
  </si>
  <si>
    <t>TMGA</t>
  </si>
  <si>
    <t>TAUX_DE_RENDEMENT</t>
  </si>
  <si>
    <t>PRIME_CREDITE</t>
  </si>
  <si>
    <t>nette des FG</t>
  </si>
  <si>
    <t>PENALITESP</t>
  </si>
  <si>
    <t>PENALITEST</t>
  </si>
  <si>
    <t>type de rachat</t>
  </si>
  <si>
    <t>montant rachat</t>
  </si>
  <si>
    <t>APRES PENALITE</t>
  </si>
  <si>
    <t>age</t>
  </si>
  <si>
    <t>anciennete</t>
  </si>
  <si>
    <t>IR</t>
  </si>
  <si>
    <t>NET</t>
  </si>
  <si>
    <t>NUMERO_SINISTRE</t>
  </si>
  <si>
    <t>NUMERO_RACHAT</t>
  </si>
  <si>
    <t>NUMERO_QUITTANCE</t>
  </si>
  <si>
    <t>est valide</t>
  </si>
  <si>
    <t>S-0000014</t>
  </si>
  <si>
    <t>Q-0000014</t>
  </si>
  <si>
    <t>S-0000015</t>
  </si>
  <si>
    <t>Q-0000015</t>
  </si>
  <si>
    <t>S-0000016</t>
  </si>
  <si>
    <t>Q-0000016</t>
  </si>
  <si>
    <t>S-0000017</t>
  </si>
  <si>
    <t>Q-0000017</t>
  </si>
  <si>
    <t>S-0000018</t>
  </si>
  <si>
    <t>Q-0000018</t>
  </si>
  <si>
    <t>S-0000019</t>
  </si>
  <si>
    <t>Q-0000019</t>
  </si>
  <si>
    <t>S-0000020</t>
  </si>
  <si>
    <t>Q-0000020</t>
  </si>
  <si>
    <t>S-0000021</t>
  </si>
  <si>
    <t>Q-0000021</t>
  </si>
  <si>
    <t>S-0000022</t>
  </si>
  <si>
    <t>Q-0000022</t>
  </si>
  <si>
    <t>S-0000023</t>
  </si>
  <si>
    <t>Q-0000023</t>
  </si>
  <si>
    <t>S-0000024</t>
  </si>
  <si>
    <t>Q-0000024</t>
  </si>
  <si>
    <t>S-0000025</t>
  </si>
  <si>
    <t>Q-0000025</t>
  </si>
  <si>
    <t>S-0000026</t>
  </si>
  <si>
    <t>Q-0000026</t>
  </si>
  <si>
    <t>S-0000027</t>
  </si>
  <si>
    <t>Q-0000027</t>
  </si>
  <si>
    <t>S-0000028</t>
  </si>
  <si>
    <t>Q-0000028</t>
  </si>
  <si>
    <t>S-0000029</t>
  </si>
  <si>
    <t>Q-0000029</t>
  </si>
  <si>
    <t>S-0000030</t>
  </si>
  <si>
    <t>Q-0000030</t>
  </si>
  <si>
    <t>S-0000031</t>
  </si>
  <si>
    <t>Q-0000031</t>
  </si>
  <si>
    <t>S-0000032</t>
  </si>
  <si>
    <t>Q-0000032</t>
  </si>
  <si>
    <t>S-0000033</t>
  </si>
  <si>
    <t>Q-0000033</t>
  </si>
  <si>
    <t>S-0000034</t>
  </si>
  <si>
    <t>Q-0000034</t>
  </si>
  <si>
    <t>S-0000035</t>
  </si>
  <si>
    <t>Q-0000035</t>
  </si>
  <si>
    <t>S-0000036</t>
  </si>
  <si>
    <t>Q-0000036</t>
  </si>
  <si>
    <t>S-0000037</t>
  </si>
  <si>
    <t>Q-0000037</t>
  </si>
  <si>
    <t>S-0000038</t>
  </si>
  <si>
    <t>Q-0000038</t>
  </si>
  <si>
    <t>S-0000039</t>
  </si>
  <si>
    <t>Q-0000039</t>
  </si>
  <si>
    <t>S-0000040</t>
  </si>
  <si>
    <t>Q-0000040</t>
  </si>
  <si>
    <t>S-0000041</t>
  </si>
  <si>
    <t>Q-0000041</t>
  </si>
  <si>
    <t>S-0000042</t>
  </si>
  <si>
    <t>Q-0000042</t>
  </si>
  <si>
    <t>S-0000043</t>
  </si>
  <si>
    <t>Q-0000043</t>
  </si>
  <si>
    <t>S-0000044</t>
  </si>
  <si>
    <t>Q-0000044</t>
  </si>
  <si>
    <t>S-0000045</t>
  </si>
  <si>
    <t>Q-0000045</t>
  </si>
  <si>
    <t>S-0000046</t>
  </si>
  <si>
    <t>Q-0000046</t>
  </si>
  <si>
    <t>S-0000047</t>
  </si>
  <si>
    <t>Q-0000047</t>
  </si>
  <si>
    <t>S-0000048</t>
  </si>
  <si>
    <t>Q-0000048</t>
  </si>
  <si>
    <t>S-0000049</t>
  </si>
  <si>
    <t>Q-0000049</t>
  </si>
  <si>
    <t>S-0000050</t>
  </si>
  <si>
    <t>Q-0000050</t>
  </si>
  <si>
    <t>S-0000051</t>
  </si>
  <si>
    <t>Q-0000051</t>
  </si>
  <si>
    <t>S-0000052</t>
  </si>
  <si>
    <t>Q-0000052</t>
  </si>
  <si>
    <t>S-0000053</t>
  </si>
  <si>
    <t>Q-0000053</t>
  </si>
  <si>
    <t>S-0000054</t>
  </si>
  <si>
    <t>Q-0000054</t>
  </si>
  <si>
    <t>S-0000055</t>
  </si>
  <si>
    <t>Q-0000055</t>
  </si>
  <si>
    <t>S-0000056</t>
  </si>
  <si>
    <t>Q-0000056</t>
  </si>
  <si>
    <t>S-0000057</t>
  </si>
  <si>
    <t>Q-0000057</t>
  </si>
  <si>
    <t>S-0000058</t>
  </si>
  <si>
    <t>Q-0000058</t>
  </si>
  <si>
    <t>S-0000059</t>
  </si>
  <si>
    <t>Q-0000059</t>
  </si>
  <si>
    <t>S-0000060</t>
  </si>
  <si>
    <t>Q-0000060</t>
  </si>
  <si>
    <t>S-0000061</t>
  </si>
  <si>
    <t>Q-0000061</t>
  </si>
  <si>
    <t>S-0000062</t>
  </si>
  <si>
    <t>Q-0000062</t>
  </si>
  <si>
    <t>S-0000063</t>
  </si>
  <si>
    <t>Q-0000063</t>
  </si>
  <si>
    <t>S-0000064</t>
  </si>
  <si>
    <t>Q-0000064</t>
  </si>
  <si>
    <t>S-0000065</t>
  </si>
  <si>
    <t>Q-0000065</t>
  </si>
  <si>
    <t>S-0000066</t>
  </si>
  <si>
    <t>Q-0000066</t>
  </si>
  <si>
    <t>S-0000067</t>
  </si>
  <si>
    <t>Q-0000067</t>
  </si>
  <si>
    <t>S-0000068</t>
  </si>
  <si>
    <t>Q-0000068</t>
  </si>
  <si>
    <t>S-0000069</t>
  </si>
  <si>
    <t>Q-0000069</t>
  </si>
  <si>
    <t>S-0000070</t>
  </si>
  <si>
    <t>Q-0000070</t>
  </si>
  <si>
    <t>S-0000071</t>
  </si>
  <si>
    <t>Q-0000071</t>
  </si>
  <si>
    <t>S-0000072</t>
  </si>
  <si>
    <t>Q-0000072</t>
  </si>
  <si>
    <t>S-0000073</t>
  </si>
  <si>
    <t>Q-0000073</t>
  </si>
  <si>
    <t>S-0000074</t>
  </si>
  <si>
    <t>Q-0000074</t>
  </si>
  <si>
    <t>S-0000075</t>
  </si>
  <si>
    <t>Q-0000075</t>
  </si>
  <si>
    <t>S-0000076</t>
  </si>
  <si>
    <t>Q-0000076</t>
  </si>
  <si>
    <t>S-0000077</t>
  </si>
  <si>
    <t>Q-0000077</t>
  </si>
  <si>
    <t>S-0000078</t>
  </si>
  <si>
    <t>Q-0000078</t>
  </si>
  <si>
    <t>S-0000079</t>
  </si>
  <si>
    <t>Q-0000079</t>
  </si>
  <si>
    <t>S-0000080</t>
  </si>
  <si>
    <t>Q-0000080</t>
  </si>
  <si>
    <t>S-0000081</t>
  </si>
  <si>
    <t>Q-0000081</t>
  </si>
  <si>
    <t>S-0000082</t>
  </si>
  <si>
    <t>Q-0000082</t>
  </si>
  <si>
    <t>S-0000083</t>
  </si>
  <si>
    <t>Q-0000083</t>
  </si>
  <si>
    <t>S-0000084</t>
  </si>
  <si>
    <t>Q-0000084</t>
  </si>
  <si>
    <t>S-0000085</t>
  </si>
  <si>
    <t>Q-0000085</t>
  </si>
  <si>
    <t>S-0000086</t>
  </si>
  <si>
    <t>Q-0000086</t>
  </si>
  <si>
    <t>S-0000087</t>
  </si>
  <si>
    <t>Q-0000087</t>
  </si>
  <si>
    <t>S-0000088</t>
  </si>
  <si>
    <t>Q-0000088</t>
  </si>
  <si>
    <t>S-0000089</t>
  </si>
  <si>
    <t>Q-0000089</t>
  </si>
  <si>
    <t>S-0000091</t>
  </si>
  <si>
    <t>Q-0000091</t>
  </si>
  <si>
    <t>S-0000092</t>
  </si>
  <si>
    <t>Q-0000092</t>
  </si>
  <si>
    <t>S-0000093</t>
  </si>
  <si>
    <t>Q-0000093</t>
  </si>
  <si>
    <t>S-0000094</t>
  </si>
  <si>
    <t>Q-0000094</t>
  </si>
  <si>
    <t>S-0000095</t>
  </si>
  <si>
    <t>Q-0000095</t>
  </si>
  <si>
    <t>S-0000096</t>
  </si>
  <si>
    <t>Q-0000096</t>
  </si>
  <si>
    <t>S-0000097</t>
  </si>
  <si>
    <t>Q-0000097</t>
  </si>
  <si>
    <t>S-0000098</t>
  </si>
  <si>
    <t>Q-0000098</t>
  </si>
  <si>
    <t>S-0000099</t>
  </si>
  <si>
    <t>Q-0000099</t>
  </si>
  <si>
    <t>S-0000100</t>
  </si>
  <si>
    <t>Q-0000100</t>
  </si>
  <si>
    <t>S-0000101</t>
  </si>
  <si>
    <t>Q-0000101</t>
  </si>
  <si>
    <t>S-0000102</t>
  </si>
  <si>
    <t>Q-0000102</t>
  </si>
  <si>
    <t>S-0000103</t>
  </si>
  <si>
    <t>Q-0000103</t>
  </si>
  <si>
    <t>S-0000104</t>
  </si>
  <si>
    <t>Q-0000104</t>
  </si>
  <si>
    <t>S-0000105</t>
  </si>
  <si>
    <t>Q-0000105</t>
  </si>
  <si>
    <t>S-0000106</t>
  </si>
  <si>
    <t>Q-0000106</t>
  </si>
  <si>
    <t>S-0000107</t>
  </si>
  <si>
    <t>Q-0000107</t>
  </si>
  <si>
    <t>S-0000108</t>
  </si>
  <si>
    <t>Q-0000108</t>
  </si>
  <si>
    <t>S-0000109</t>
  </si>
  <si>
    <t>Q-0000109</t>
  </si>
  <si>
    <t>S-0000110</t>
  </si>
  <si>
    <t>Q-0000110</t>
  </si>
  <si>
    <t>S-0000111</t>
  </si>
  <si>
    <t>Q-0000111</t>
  </si>
  <si>
    <t>S-0000112</t>
  </si>
  <si>
    <t>Q-0000112</t>
  </si>
  <si>
    <t>S-0000113</t>
  </si>
  <si>
    <t>Q-0000113</t>
  </si>
  <si>
    <t>S-0000114</t>
  </si>
  <si>
    <t>Q-0000114</t>
  </si>
  <si>
    <t>S-0000115</t>
  </si>
  <si>
    <t>Q-0000115</t>
  </si>
  <si>
    <t>S-0000116</t>
  </si>
  <si>
    <t>Q-0000116</t>
  </si>
  <si>
    <t>S-0000117</t>
  </si>
  <si>
    <t>Q-0000117</t>
  </si>
  <si>
    <t>S-0000118</t>
  </si>
  <si>
    <t>Q-0000118</t>
  </si>
  <si>
    <t>S-0000119</t>
  </si>
  <si>
    <t>Q-0000119</t>
  </si>
  <si>
    <t>S-0000120</t>
  </si>
  <si>
    <t>Q-0000120</t>
  </si>
  <si>
    <t>S-0000121</t>
  </si>
  <si>
    <t>Q-0000121</t>
  </si>
  <si>
    <t>S-0000122</t>
  </si>
  <si>
    <t>Q-0000122</t>
  </si>
  <si>
    <t>S-0000123</t>
  </si>
  <si>
    <t>Q-0000123</t>
  </si>
  <si>
    <t>S-0000124</t>
  </si>
  <si>
    <t>Q-0000124</t>
  </si>
  <si>
    <t>S-0000125</t>
  </si>
  <si>
    <t>Q-0000125</t>
  </si>
  <si>
    <t>S-0000126</t>
  </si>
  <si>
    <t>Q-0000126</t>
  </si>
  <si>
    <t>S-0000127</t>
  </si>
  <si>
    <t>Q-0000127</t>
  </si>
  <si>
    <t>S-0000128</t>
  </si>
  <si>
    <t>Q-0000128</t>
  </si>
  <si>
    <t>S-0000129</t>
  </si>
  <si>
    <t>Q-0000129</t>
  </si>
  <si>
    <t>S-0000130</t>
  </si>
  <si>
    <t>Q-0000130</t>
  </si>
  <si>
    <t>S-0000131</t>
  </si>
  <si>
    <t>Q-0000131</t>
  </si>
  <si>
    <t>S-0000132</t>
  </si>
  <si>
    <t>Q-0000132</t>
  </si>
  <si>
    <t>S-0000133</t>
  </si>
  <si>
    <t>Q-0000133</t>
  </si>
  <si>
    <t>S-0000134</t>
  </si>
  <si>
    <t>Q-0000134</t>
  </si>
  <si>
    <t>S-0000135</t>
  </si>
  <si>
    <t>Q-0000135</t>
  </si>
  <si>
    <t>S-0000136</t>
  </si>
  <si>
    <t>Q-0000136</t>
  </si>
  <si>
    <t>S-0000137</t>
  </si>
  <si>
    <t>Q-0000137</t>
  </si>
  <si>
    <t>S-0000138</t>
  </si>
  <si>
    <t>Q-0000138</t>
  </si>
  <si>
    <t>S-0000139</t>
  </si>
  <si>
    <t>Q-0000139</t>
  </si>
  <si>
    <t>S-0000140</t>
  </si>
  <si>
    <t>Q-0000140</t>
  </si>
  <si>
    <t>S-0000141</t>
  </si>
  <si>
    <t>Q-0000141</t>
  </si>
  <si>
    <t>S-0000142</t>
  </si>
  <si>
    <t>Q-0000142</t>
  </si>
  <si>
    <t>S-0000143</t>
  </si>
  <si>
    <t>Q-0000143</t>
  </si>
  <si>
    <t>S-0000144</t>
  </si>
  <si>
    <t>Q-0000144</t>
  </si>
  <si>
    <t>S-0000145</t>
  </si>
  <si>
    <t>Q-0000145</t>
  </si>
  <si>
    <t>S-0000146</t>
  </si>
  <si>
    <t>Q-0000146</t>
  </si>
  <si>
    <t>S-0000147</t>
  </si>
  <si>
    <t>Q-0000147</t>
  </si>
  <si>
    <t>S-0000148</t>
  </si>
  <si>
    <t>Q-0000148</t>
  </si>
  <si>
    <t>S-0000149</t>
  </si>
  <si>
    <t>Q-0000149</t>
  </si>
  <si>
    <t>S-0000151</t>
  </si>
  <si>
    <t>Q-0000151</t>
  </si>
  <si>
    <t>S-0000152</t>
  </si>
  <si>
    <t>Q-0000152</t>
  </si>
  <si>
    <t>S-0000153</t>
  </si>
  <si>
    <t>Q-0000153</t>
  </si>
  <si>
    <t>S-0000154</t>
  </si>
  <si>
    <t>Q-0000154</t>
  </si>
  <si>
    <t>S-0000155</t>
  </si>
  <si>
    <t>Q-0000155</t>
  </si>
  <si>
    <t>S-0000157</t>
  </si>
  <si>
    <t>Q-0000157</t>
  </si>
  <si>
    <t>S-0000158</t>
  </si>
  <si>
    <t>Q-0000158</t>
  </si>
  <si>
    <t>S-0000159</t>
  </si>
  <si>
    <t>Q-0000159</t>
  </si>
  <si>
    <t>S-0000161</t>
  </si>
  <si>
    <t>Q-0000161</t>
  </si>
  <si>
    <t>S-0000162</t>
  </si>
  <si>
    <t>Q-0000162</t>
  </si>
  <si>
    <t>S-0000163</t>
  </si>
  <si>
    <t>Q-0000163</t>
  </si>
  <si>
    <t>S-0000164</t>
  </si>
  <si>
    <t>Q-0000164</t>
  </si>
  <si>
    <t>S-0000165</t>
  </si>
  <si>
    <t>Q-0000165</t>
  </si>
  <si>
    <t>S-0000166</t>
  </si>
  <si>
    <t>Q-0000166</t>
  </si>
  <si>
    <t>S-0000167</t>
  </si>
  <si>
    <t>Q-0000167</t>
  </si>
  <si>
    <t>S-0000168</t>
  </si>
  <si>
    <t>Q-0000168</t>
  </si>
  <si>
    <t>S-0000169</t>
  </si>
  <si>
    <t>Q-0000169</t>
  </si>
  <si>
    <t>S-0000170</t>
  </si>
  <si>
    <t>Q-0000170</t>
  </si>
  <si>
    <t>S-0000171</t>
  </si>
  <si>
    <t>Q-0000171</t>
  </si>
  <si>
    <t>S-0000172</t>
  </si>
  <si>
    <t>Q-0000172</t>
  </si>
  <si>
    <t>S-0000173</t>
  </si>
  <si>
    <t>Q-0000173</t>
  </si>
  <si>
    <t>S-0000175</t>
  </si>
  <si>
    <t>Q-0000175</t>
  </si>
  <si>
    <t>S-0000176</t>
  </si>
  <si>
    <t>Q-0000176</t>
  </si>
  <si>
    <t>S-0000177</t>
  </si>
  <si>
    <t>Q-0000177</t>
  </si>
  <si>
    <t>S-0000178</t>
  </si>
  <si>
    <t>Q-0000178</t>
  </si>
  <si>
    <t>S-0000179</t>
  </si>
  <si>
    <t>Q-0000179</t>
  </si>
  <si>
    <t>S-0000180</t>
  </si>
  <si>
    <t>Q-0000180</t>
  </si>
  <si>
    <t>S-0000181</t>
  </si>
  <si>
    <t>Q-0000181</t>
  </si>
  <si>
    <t>S-0000182</t>
  </si>
  <si>
    <t>Q-0000182</t>
  </si>
  <si>
    <t>S-0000183</t>
  </si>
  <si>
    <t>Q-0000183</t>
  </si>
  <si>
    <t>S-0000184</t>
  </si>
  <si>
    <t>Q-0000184</t>
  </si>
  <si>
    <t>S-0000185</t>
  </si>
  <si>
    <t>Q-0000185</t>
  </si>
  <si>
    <t>S-0000186</t>
  </si>
  <si>
    <t>Q-0000186</t>
  </si>
  <si>
    <t>S-0000187</t>
  </si>
  <si>
    <t>Q-0000187</t>
  </si>
  <si>
    <t>S-0000188</t>
  </si>
  <si>
    <t>Q-0000188</t>
  </si>
  <si>
    <t>S-0000189</t>
  </si>
  <si>
    <t>Q-0000189</t>
  </si>
  <si>
    <t>S-0000190</t>
  </si>
  <si>
    <t>Q-0000190</t>
  </si>
  <si>
    <t>S-0000191</t>
  </si>
  <si>
    <t>Q-0000191</t>
  </si>
  <si>
    <t>S-0000192</t>
  </si>
  <si>
    <t>Q-0000192</t>
  </si>
  <si>
    <t>S-0000193</t>
  </si>
  <si>
    <t>Q-0000193</t>
  </si>
  <si>
    <t>S-0000194</t>
  </si>
  <si>
    <t>Q-0000194</t>
  </si>
  <si>
    <t>S-0000195</t>
  </si>
  <si>
    <t>Q-0000195</t>
  </si>
  <si>
    <t>S-0000196</t>
  </si>
  <si>
    <t>Q-0000196</t>
  </si>
  <si>
    <t>S-0000197</t>
  </si>
  <si>
    <t>Q-0000197</t>
  </si>
  <si>
    <t>S-0000198</t>
  </si>
  <si>
    <t>Q-0000198</t>
  </si>
  <si>
    <t>S-0000199</t>
  </si>
  <si>
    <t>Q-0000199</t>
  </si>
  <si>
    <t>S-0000200</t>
  </si>
  <si>
    <t>Q-0000200</t>
  </si>
  <si>
    <t>S-0000201</t>
  </si>
  <si>
    <t>Q-0000201</t>
  </si>
  <si>
    <t>S-0000202</t>
  </si>
  <si>
    <t>Q-0000202</t>
  </si>
  <si>
    <t>S-0000203</t>
  </si>
  <si>
    <t>Q-0000203</t>
  </si>
  <si>
    <t>S-0000204</t>
  </si>
  <si>
    <t>Q-0000204</t>
  </si>
  <si>
    <t>S-0000205</t>
  </si>
  <si>
    <t>Q-0000205</t>
  </si>
  <si>
    <t>S-0000206</t>
  </si>
  <si>
    <t>Q-0000206</t>
  </si>
  <si>
    <t>S-0000207</t>
  </si>
  <si>
    <t>Q-0000207</t>
  </si>
  <si>
    <t>S-0000208</t>
  </si>
  <si>
    <t>Q-0000208</t>
  </si>
  <si>
    <t>S-0000209</t>
  </si>
  <si>
    <t>Q-0000209</t>
  </si>
  <si>
    <t>S-0000210</t>
  </si>
  <si>
    <t>Q-0000210</t>
  </si>
  <si>
    <t>S-0000211</t>
  </si>
  <si>
    <t>Q-0000211</t>
  </si>
  <si>
    <t>S-0000212</t>
  </si>
  <si>
    <t>Q-0000212</t>
  </si>
  <si>
    <t>S-0000213</t>
  </si>
  <si>
    <t>Q-0000213</t>
  </si>
  <si>
    <t>S-0000214</t>
  </si>
  <si>
    <t>Q-0000214</t>
  </si>
  <si>
    <t>S-0000215</t>
  </si>
  <si>
    <t>Q-0000215</t>
  </si>
  <si>
    <t>S-0000216</t>
  </si>
  <si>
    <t>Q-0000216</t>
  </si>
  <si>
    <t>S-0000217</t>
  </si>
  <si>
    <t>Q-0000217</t>
  </si>
  <si>
    <t>S-0000218</t>
  </si>
  <si>
    <t>Q-0000218</t>
  </si>
  <si>
    <t>S-0000219</t>
  </si>
  <si>
    <t>Q-0000219</t>
  </si>
  <si>
    <t>S-0000220</t>
  </si>
  <si>
    <t>Q-0000220</t>
  </si>
  <si>
    <t>S-0000221</t>
  </si>
  <si>
    <t>Q-0000221</t>
  </si>
  <si>
    <t>S-0000222</t>
  </si>
  <si>
    <t>Q-0000222</t>
  </si>
  <si>
    <t>S-0000223</t>
  </si>
  <si>
    <t>Q-0000223</t>
  </si>
  <si>
    <t>S-0000224</t>
  </si>
  <si>
    <t>Q-0000224</t>
  </si>
  <si>
    <t>S-0000225</t>
  </si>
  <si>
    <t>Q-0000225</t>
  </si>
  <si>
    <t>S-0000226</t>
  </si>
  <si>
    <t>Q-0000226</t>
  </si>
  <si>
    <t>S-0000227</t>
  </si>
  <si>
    <t>Q-0000227</t>
  </si>
  <si>
    <t>S-0000228</t>
  </si>
  <si>
    <t>Q-0000228</t>
  </si>
  <si>
    <t>S-0000229</t>
  </si>
  <si>
    <t>Q-0000229</t>
  </si>
  <si>
    <t>S-0000230</t>
  </si>
  <si>
    <t>Q-0000230</t>
  </si>
  <si>
    <t>S-0000231</t>
  </si>
  <si>
    <t>Q-0000231</t>
  </si>
  <si>
    <t>S-0000232</t>
  </si>
  <si>
    <t>Q-0000232</t>
  </si>
  <si>
    <t>S-0000233</t>
  </si>
  <si>
    <t>Q-0000233</t>
  </si>
  <si>
    <t>S-0000234</t>
  </si>
  <si>
    <t>Q-0000234</t>
  </si>
  <si>
    <t>S-0000235</t>
  </si>
  <si>
    <t>Q-0000235</t>
  </si>
  <si>
    <t>S-0000236</t>
  </si>
  <si>
    <t>Q-0000236</t>
  </si>
  <si>
    <t>S-0000237</t>
  </si>
  <si>
    <t>Q-0000237</t>
  </si>
  <si>
    <t>S-0000238</t>
  </si>
  <si>
    <t>Q-0000238</t>
  </si>
  <si>
    <t>S-0000239</t>
  </si>
  <si>
    <t>Q-0000239</t>
  </si>
  <si>
    <t>S-0000240</t>
  </si>
  <si>
    <t>Q-0000240</t>
  </si>
  <si>
    <t>S-0000241</t>
  </si>
  <si>
    <t>Q-0000241</t>
  </si>
  <si>
    <t>S-0000242</t>
  </si>
  <si>
    <t>Q-0000242</t>
  </si>
  <si>
    <t>S-0000243</t>
  </si>
  <si>
    <t>Q-0000243</t>
  </si>
  <si>
    <t>S-0000244</t>
  </si>
  <si>
    <t>Q-0000244</t>
  </si>
  <si>
    <t>S-0000245</t>
  </si>
  <si>
    <t>Q-0000245</t>
  </si>
  <si>
    <t>S-0000246</t>
  </si>
  <si>
    <t>Q-0000246</t>
  </si>
  <si>
    <t>S-0000247</t>
  </si>
  <si>
    <t>Q-0000247</t>
  </si>
  <si>
    <t>S-0000248</t>
  </si>
  <si>
    <t>Q-0000248</t>
  </si>
  <si>
    <t>S-0000249</t>
  </si>
  <si>
    <t>Q-0000249</t>
  </si>
  <si>
    <t>S-0000250</t>
  </si>
  <si>
    <t>Q-0000250</t>
  </si>
  <si>
    <t>S-0000251</t>
  </si>
  <si>
    <t>Q-0000251</t>
  </si>
  <si>
    <t>S-0000252</t>
  </si>
  <si>
    <t>Q-0000252</t>
  </si>
  <si>
    <t>S-0000253</t>
  </si>
  <si>
    <t>Q-0000253</t>
  </si>
  <si>
    <t>S-0000254</t>
  </si>
  <si>
    <t>Q-0000254</t>
  </si>
  <si>
    <t>S-0000255</t>
  </si>
  <si>
    <t>Q-0000255</t>
  </si>
  <si>
    <t>S-0000256</t>
  </si>
  <si>
    <t>Q-0000256</t>
  </si>
  <si>
    <t>S-0000257</t>
  </si>
  <si>
    <t>Q-0000257</t>
  </si>
  <si>
    <t>S-0000258</t>
  </si>
  <si>
    <t>Q-0000258</t>
  </si>
  <si>
    <t>S-0000259</t>
  </si>
  <si>
    <t>Q-0000259</t>
  </si>
  <si>
    <t>S-0000260</t>
  </si>
  <si>
    <t>Q-0000260</t>
  </si>
  <si>
    <t>S-0000261</t>
  </si>
  <si>
    <t>Q-0000261</t>
  </si>
  <si>
    <t>S-0000262</t>
  </si>
  <si>
    <t>Q-0000262</t>
  </si>
  <si>
    <t>S-0000263</t>
  </si>
  <si>
    <t>Q-0000263</t>
  </si>
  <si>
    <t>S-0000264</t>
  </si>
  <si>
    <t>Q-0000264</t>
  </si>
  <si>
    <t>S-0000265</t>
  </si>
  <si>
    <t>Q-0000265</t>
  </si>
  <si>
    <t>S-0000266</t>
  </si>
  <si>
    <t>Q-0000266</t>
  </si>
  <si>
    <t>S-0000267</t>
  </si>
  <si>
    <t>Q-0000267</t>
  </si>
  <si>
    <t>S-0000268</t>
  </si>
  <si>
    <t>Q-0000268</t>
  </si>
  <si>
    <t>S-0000269</t>
  </si>
  <si>
    <t>Q-0000269</t>
  </si>
  <si>
    <t>S-0000270</t>
  </si>
  <si>
    <t>Q-0000270</t>
  </si>
  <si>
    <t>S-0000271</t>
  </si>
  <si>
    <t>Q-0000271</t>
  </si>
  <si>
    <t>S-0000272</t>
  </si>
  <si>
    <t>Q-0000272</t>
  </si>
  <si>
    <t>S-0000273</t>
  </si>
  <si>
    <t>Q-0000273</t>
  </si>
  <si>
    <t>S-0000274</t>
  </si>
  <si>
    <t>Q-0000274</t>
  </si>
  <si>
    <t>S-0000275</t>
  </si>
  <si>
    <t>Q-0000275</t>
  </si>
  <si>
    <t>S-0000276</t>
  </si>
  <si>
    <t>Q-0000276</t>
  </si>
  <si>
    <t>S-0000277</t>
  </si>
  <si>
    <t>Q-0000277</t>
  </si>
  <si>
    <t>S-0000278</t>
  </si>
  <si>
    <t>Q-0000278</t>
  </si>
  <si>
    <t>S-0000279</t>
  </si>
  <si>
    <t>Q-0000279</t>
  </si>
  <si>
    <t>S-0000280</t>
  </si>
  <si>
    <t>Q-0000280</t>
  </si>
  <si>
    <t>S-0000281</t>
  </si>
  <si>
    <t>Q-0000281</t>
  </si>
  <si>
    <t>S-0000282</t>
  </si>
  <si>
    <t>Q-0000282</t>
  </si>
  <si>
    <t>S-0000283</t>
  </si>
  <si>
    <t>Q-0000283</t>
  </si>
  <si>
    <t>S-0000284</t>
  </si>
  <si>
    <t>Q-0000284</t>
  </si>
  <si>
    <t>S-0000285</t>
  </si>
  <si>
    <t>Q-0000285</t>
  </si>
  <si>
    <t>S-0000286</t>
  </si>
  <si>
    <t>Q-0000286</t>
  </si>
  <si>
    <t>S-0000287</t>
  </si>
  <si>
    <t>Q-0000287</t>
  </si>
  <si>
    <t>S-0000288</t>
  </si>
  <si>
    <t>Q-0000288</t>
  </si>
  <si>
    <t>S-0000289</t>
  </si>
  <si>
    <t>Q-0000289</t>
  </si>
  <si>
    <t>S-0000290</t>
  </si>
  <si>
    <t>Q-0000290</t>
  </si>
  <si>
    <t>S-0000291</t>
  </si>
  <si>
    <t>Q-0000291</t>
  </si>
  <si>
    <t>S-0000292</t>
  </si>
  <si>
    <t>Q-0000292</t>
  </si>
  <si>
    <t>S-0000293</t>
  </si>
  <si>
    <t>Q-0000293</t>
  </si>
  <si>
    <t>ALL</t>
  </si>
  <si>
    <t>Étiquettes de lignes</t>
  </si>
  <si>
    <t>Total général</t>
  </si>
  <si>
    <t>Somme de PRIME_CREDITE</t>
  </si>
  <si>
    <t>(vide)</t>
  </si>
  <si>
    <t>INDIVIDUEL</t>
  </si>
  <si>
    <t>ENTREPRISE</t>
  </si>
  <si>
    <t>TYPE DE CONTRAT</t>
  </si>
  <si>
    <t>CANAL</t>
  </si>
  <si>
    <t>Direct</t>
  </si>
  <si>
    <t>DIRECT</t>
  </si>
  <si>
    <t>LF-2018-000003</t>
  </si>
  <si>
    <t>Brokerage</t>
  </si>
  <si>
    <t>DIRECT*</t>
  </si>
  <si>
    <t>LF-2018-000006</t>
  </si>
  <si>
    <t>LF-2018-000009</t>
  </si>
  <si>
    <t>LF-2018-000014</t>
  </si>
  <si>
    <t>Brokerage*</t>
  </si>
  <si>
    <t>LF-2018-000015</t>
  </si>
  <si>
    <t>LF-2018-000016</t>
  </si>
  <si>
    <t xml:space="preserve">Brokerage </t>
  </si>
  <si>
    <t>LF-2019-000005</t>
  </si>
  <si>
    <t>LF-2019-000018</t>
  </si>
  <si>
    <t>LF-2019-000019</t>
  </si>
  <si>
    <t>LF-2019-000020</t>
  </si>
  <si>
    <t>LF-2019-000023</t>
  </si>
  <si>
    <t>BROKERAE</t>
  </si>
  <si>
    <t>BROKERAGE</t>
  </si>
  <si>
    <t>cle</t>
  </si>
  <si>
    <t>REG-000011</t>
  </si>
  <si>
    <t>DATE_VIREMENT</t>
  </si>
  <si>
    <t>DATE_CHEQUE</t>
  </si>
  <si>
    <t>INTERMDIAIRE</t>
  </si>
  <si>
    <t>AZM</t>
  </si>
  <si>
    <t xml:space="preserve">BROKERAGE </t>
  </si>
  <si>
    <t/>
  </si>
  <si>
    <t>REG-000004/43462/9000</t>
  </si>
  <si>
    <t>REG-000011/43465/100000</t>
  </si>
  <si>
    <t>Ait Bella</t>
  </si>
  <si>
    <t>Saida</t>
  </si>
  <si>
    <t>REG-000004/43517/50000</t>
  </si>
  <si>
    <t>ADI-000108/43539/4999,99</t>
  </si>
  <si>
    <t>ADI-000240/43553/7000</t>
  </si>
  <si>
    <t>ADI-000006/43557/15000</t>
  </si>
  <si>
    <t xml:space="preserve">Znaidi </t>
  </si>
  <si>
    <t xml:space="preserve">Reda </t>
  </si>
  <si>
    <t>REG-000004/43579/546000</t>
  </si>
  <si>
    <t>REG-000004/43579/43000</t>
  </si>
  <si>
    <t>ADI-000273/43581/15000</t>
  </si>
  <si>
    <t>BERRADA</t>
  </si>
  <si>
    <t>MOHAMED MOUHCINE</t>
  </si>
  <si>
    <t>ADI-000273/43585/42392,48</t>
  </si>
  <si>
    <t>ADI-000240/43585/7000</t>
  </si>
  <si>
    <t>ADI-000006/43588/15000</t>
  </si>
  <si>
    <t>ADI-000273/43609/15000</t>
  </si>
  <si>
    <t>REG-000011/43609/100000</t>
  </si>
  <si>
    <t>ADI-000108/43613/4999,99</t>
  </si>
  <si>
    <t>ADI-000240/43614/7000</t>
  </si>
  <si>
    <t>ADI-000108/43620/4999,99</t>
  </si>
  <si>
    <t>ADI-000006/43620/15000</t>
  </si>
  <si>
    <t>ADI-000273/43640/15000</t>
  </si>
  <si>
    <t>ADI-000240/43647/7000</t>
  </si>
  <si>
    <t>ADI-000006/43648/15000</t>
  </si>
  <si>
    <t>ADI-000108/43650/4999,99</t>
  </si>
  <si>
    <t>ADI-000273/43670/15000</t>
  </si>
  <si>
    <t>ADI-000240/43677/7000</t>
  </si>
  <si>
    <t>ADI-000006/43679/15000</t>
  </si>
  <si>
    <t>ADI-000108/43682/4999,99</t>
  </si>
  <si>
    <t>REG-000011/43684/35000</t>
  </si>
  <si>
    <t>ADI-000273/43706/15000</t>
  </si>
  <si>
    <t>ADI-000240/43706/7000</t>
  </si>
  <si>
    <t>ADI-000108/43707/4999,99</t>
  </si>
  <si>
    <t>ADI-000006/43711/15000</t>
  </si>
  <si>
    <t>REG-000011/43719/35000</t>
  </si>
  <si>
    <t>ADI-000240/43724/14000</t>
  </si>
  <si>
    <t>ADI-000273/43731/15000</t>
  </si>
  <si>
    <t>ADI-000240/43739/7000</t>
  </si>
  <si>
    <t>ADI-000108/43739/4999,99</t>
  </si>
  <si>
    <t>ADI-000006/43740/15000</t>
  </si>
  <si>
    <t>FA</t>
  </si>
  <si>
    <t>FG</t>
  </si>
  <si>
    <t>CODE</t>
  </si>
  <si>
    <t>COMMISSION</t>
  </si>
  <si>
    <t>INTERMEDIARE</t>
  </si>
  <si>
    <t>TOTAL</t>
  </si>
  <si>
    <t>NON RACHETE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</si>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</sst>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7" formatCode="#,##0.00_ ;[Red]\-#,##0.00\ ;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9"/>
      <name val="Calibri"/>
      <family val="2"/>
    </font>
    <font>
      <b/>
      <sz val="11"/>
      <color rgb="FFFF0000"/>
      <name val="Calibri"/>
      <family val="2"/>
      <scheme val="minor"/>
    </font>
    <font>
      <sz val="11"/>
      <color indexed="81"/>
      <name val="Tahoma"/>
      <family val="2"/>
    </font>
    <font>
      <sz val="11"/>
      <name val="Calibri"/>
      <family val="2"/>
      <scheme val="minor"/>
    </font>
    <font>
      <b/>
      <sz val="11"/>
      <color indexed="81"/>
      <name val="Tahoma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  <font>
      <sz val="11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rgb="FF7F7F7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10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0" applyFont="1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6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 vertical="center"/>
    </xf>
    <xf numFmtId="164" fontId="6" fillId="0" borderId="0" xfId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/>
    <xf numFmtId="164" fontId="7" fillId="0" borderId="0" xfId="1" applyFont="1" applyAlignment="1">
      <alignment horizontal="center" vertical="center"/>
    </xf>
    <xf numFmtId="0" fontId="6" fillId="2" borderId="0" xfId="0" applyFont="1" applyFill="1"/>
    <xf numFmtId="0" fontId="7" fillId="0" borderId="0" xfId="0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164" fontId="7" fillId="0" borderId="0" xfId="1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right"/>
    </xf>
    <xf numFmtId="164" fontId="6" fillId="0" borderId="0" xfId="1" applyFont="1" applyFill="1" applyAlignment="1">
      <alignment horizontal="center" vertical="center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vertical="center"/>
    </xf>
    <xf numFmtId="0" fontId="6" fillId="0" borderId="0" xfId="0" applyFont="1"/>
    <xf numFmtId="164" fontId="11" fillId="0" borderId="0" xfId="1" applyFont="1" applyFill="1" applyAlignment="1">
      <alignment horizontal="center" vertical="center"/>
    </xf>
    <xf numFmtId="14" fontId="9" fillId="3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0" xfId="0" applyFill="1"/>
    <xf numFmtId="14" fontId="0" fillId="0" borderId="0" xfId="0" applyNumberFormat="1" applyFill="1" applyAlignment="1">
      <alignment horizontal="right" vertical="center"/>
    </xf>
    <xf numFmtId="10" fontId="0" fillId="0" borderId="0" xfId="0" applyNumberFormat="1" applyFill="1" applyAlignment="1">
      <alignment horizontal="center" vertical="center"/>
    </xf>
    <xf numFmtId="3" fontId="0" fillId="0" borderId="0" xfId="0" applyNumberFormat="1"/>
    <xf numFmtId="3" fontId="0" fillId="0" borderId="0" xfId="0" applyNumberFormat="1" applyFill="1"/>
    <xf numFmtId="14" fontId="9" fillId="0" borderId="0" xfId="0" applyNumberFormat="1" applyFont="1" applyFill="1"/>
    <xf numFmtId="14" fontId="0" fillId="0" borderId="0" xfId="0" applyNumberFormat="1" applyFill="1"/>
    <xf numFmtId="0" fontId="6" fillId="0" borderId="0" xfId="0" applyFont="1" applyFill="1"/>
    <xf numFmtId="1" fontId="9" fillId="0" borderId="0" xfId="0" applyNumberFormat="1" applyFont="1" applyFill="1"/>
    <xf numFmtId="0" fontId="0" fillId="0" borderId="0" xfId="0" applyFill="1" applyAlignment="1">
      <alignment horizontal="right"/>
    </xf>
    <xf numFmtId="10" fontId="0" fillId="0" borderId="0" xfId="2" applyNumberFormat="1" applyFont="1" applyFill="1"/>
    <xf numFmtId="165" fontId="0" fillId="0" borderId="0" xfId="1" applyNumberFormat="1" applyFont="1" applyFill="1"/>
    <xf numFmtId="0" fontId="9" fillId="0" borderId="0" xfId="0" applyFont="1" applyFill="1"/>
    <xf numFmtId="3" fontId="9" fillId="0" borderId="0" xfId="0" applyNumberFormat="1" applyFont="1" applyFill="1"/>
    <xf numFmtId="0" fontId="0" fillId="0" borderId="0" xfId="0" applyFill="1" applyAlignment="1" applyProtection="1">
      <alignment horizontal="center" vertical="center"/>
    </xf>
    <xf numFmtId="3" fontId="14" fillId="0" borderId="0" xfId="0" applyNumberFormat="1" applyFont="1" applyFill="1" applyAlignment="1" applyProtection="1">
      <alignment horizontal="center" vertical="center"/>
    </xf>
    <xf numFmtId="1" fontId="0" fillId="0" borderId="0" xfId="0" applyNumberFormat="1" applyFill="1"/>
    <xf numFmtId="49" fontId="0" fillId="0" borderId="0" xfId="0" applyNumberFormat="1" applyFill="1"/>
    <xf numFmtId="0" fontId="1" fillId="0" borderId="1" xfId="0" applyFont="1" applyFill="1" applyBorder="1"/>
    <xf numFmtId="0" fontId="1" fillId="0" borderId="2" xfId="0" applyFont="1" applyBorder="1"/>
    <xf numFmtId="0" fontId="1" fillId="0" borderId="2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0" borderId="1" xfId="0" applyFont="1" applyBorder="1"/>
    <xf numFmtId="16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4" fontId="7" fillId="0" borderId="0" xfId="1" applyNumberFormat="1" applyFont="1" applyFill="1" applyAlignment="1">
      <alignment horizontal="right" vertical="center"/>
    </xf>
    <xf numFmtId="4" fontId="7" fillId="0" borderId="0" xfId="0" applyNumberFormat="1" applyFont="1" applyAlignment="1">
      <alignment horizontal="right" vertic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1" fillId="0" borderId="0" xfId="0" applyFont="1" applyFill="1" applyBorder="1"/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4" fontId="0" fillId="0" borderId="0" xfId="0" applyNumberFormat="1" applyFill="1" applyBorder="1"/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14" fontId="16" fillId="0" borderId="0" xfId="0" applyNumberFormat="1" applyFont="1" applyFill="1" applyBorder="1" applyAlignment="1">
      <alignment horizontal="center" vertical="center"/>
    </xf>
    <xf numFmtId="4" fontId="11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0" fontId="11" fillId="0" borderId="0" xfId="2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10" fontId="1" fillId="0" borderId="0" xfId="2" applyNumberFormat="1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14" fontId="11" fillId="0" borderId="0" xfId="0" applyNumberFormat="1" applyFont="1" applyFill="1" applyBorder="1" applyAlignment="1">
      <alignment horizontal="center" vertical="center"/>
    </xf>
    <xf numFmtId="4" fontId="11" fillId="0" borderId="0" xfId="1" applyNumberFormat="1" applyFont="1" applyFill="1" applyBorder="1" applyAlignment="1">
      <alignment vertical="center"/>
    </xf>
    <xf numFmtId="4" fontId="11" fillId="0" borderId="0" xfId="0" applyNumberFormat="1" applyFont="1" applyFill="1" applyBorder="1"/>
    <xf numFmtId="0" fontId="17" fillId="0" borderId="0" xfId="0" applyFont="1" applyFill="1" applyBorder="1" applyAlignment="1">
      <alignment horizontal="left" vertical="center"/>
    </xf>
    <xf numFmtId="4" fontId="11" fillId="0" borderId="0" xfId="0" applyNumberFormat="1" applyFont="1" applyFill="1" applyBorder="1" applyAlignment="1">
      <alignment vertical="center"/>
    </xf>
    <xf numFmtId="14" fontId="11" fillId="0" borderId="0" xfId="1" applyNumberFormat="1" applyFont="1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left"/>
    </xf>
    <xf numFmtId="4" fontId="13" fillId="0" borderId="0" xfId="0" applyNumberFormat="1" applyFont="1" applyFill="1" applyBorder="1"/>
    <xf numFmtId="14" fontId="13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4" fontId="16" fillId="0" borderId="0" xfId="0" applyNumberFormat="1" applyFont="1" applyFill="1" applyBorder="1" applyAlignment="1">
      <alignment vertical="center"/>
    </xf>
    <xf numFmtId="0" fontId="18" fillId="2" borderId="0" xfId="0" applyFont="1" applyFill="1" applyBorder="1"/>
    <xf numFmtId="0" fontId="0" fillId="0" borderId="0" xfId="0" applyAlignment="1"/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0" fillId="0" borderId="0" xfId="0" applyNumberFormat="1"/>
    <xf numFmtId="14" fontId="0" fillId="0" borderId="0" xfId="0" applyNumberFormat="1"/>
    <xf numFmtId="167" fontId="0" fillId="0" borderId="0" xfId="0" applyNumberFormat="1"/>
    <xf numFmtId="0" fontId="20" fillId="0" borderId="0" xfId="3" applyAlignment="1"/>
    <xf numFmtId="14" fontId="20" fillId="0" borderId="0" xfId="3" applyNumberFormat="1" applyAlignment="1">
      <alignment vertical="center"/>
    </xf>
  </cellXfs>
  <cellStyles count="4">
    <cellStyle name="Milliers" xfId="1" builtinId="3"/>
    <cellStyle name="Normal" xfId="0" builtinId="0"/>
    <cellStyle name="Pourcentage" xfId="2" builtinId="5"/>
    <cellStyle name="Texte explicatif" xfId="3" builtinId="53"/>
  </cellStyles>
  <dxfs count="34">
    <dxf>
      <numFmt numFmtId="167" formatCode="#,##0.00_ ;[Red]\-#,##0.00\ ;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3399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19" Type="http://schemas.openxmlformats.org/officeDocument/2006/relationships/customXml" Target="../customXml/item5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247650</xdr:colOff>
      <xdr:row>2</xdr:row>
      <xdr:rowOff>9525</xdr:rowOff>
    </xdr:from>
    <xdr:to>
      <xdr:col>3</xdr:col>
      <xdr:colOff>609600</xdr:colOff>
      <xdr:row>3</xdr:row>
      <xdr:rowOff>180975</xdr:rowOff>
    </xdr:to>
    <xdr:pic macro="[0]!RefreshData">
      <xdr:nvPicPr>
        <xdr:cNvPr id="3" name="Graphique 2" descr="Répéter">
          <a:extLst>
            <a:ext uri="{FF2B5EF4-FFF2-40B4-BE49-F238E27FC236}">
              <a16:creationId xmlns:a16="http://schemas.microsoft.com/office/drawing/2014/main" id="{530B2C2E-C541-4947-B2E7-797569BC5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857500" y="390525"/>
          <a:ext cx="361950" cy="36195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ENCAISSEMENTS_RAPPROCHE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ouad Guennouni" refreshedDate="43790.671159953701" createdVersion="6" refreshedVersion="5" minRefreshableVersion="3" recordCount="277" xr:uid="{00000000-000A-0000-FFFF-FFFF00000000}">
  <cacheSource type="worksheet">
    <worksheetSource ref="A1:AA1048576" sheet="Feuil4" r:id="rId2"/>
  </cacheSource>
  <cacheFields count="27">
    <cacheField name="NUMERO_ADHESION" numFmtId="0">
      <sharedItems containsBlank="1"/>
    </cacheField>
    <cacheField name="ALL" numFmtId="0">
      <sharedItems containsBlank="1" count="229">
        <s v="ADI-000013/LI-0000002"/>
        <s v="ADI-000012 /LI-000001"/>
        <s v="LF-2018-000005"/>
        <s v="LF-2018-000004"/>
        <s v="LF-2018-000007"/>
        <s v="LF-2018-000002"/>
        <s v="LF-2018-000013"/>
        <s v="LF-2018-000010"/>
        <s v="LF-2018-000011"/>
        <s v="ADI-000009"/>
        <s v="ADI-000011"/>
        <s v="LF-2018-000008"/>
        <s v="ADI-000024"/>
        <s v="ADI-000025"/>
        <s v="ADI-000033"/>
        <s v="ADI-000020"/>
        <s v="ADI-000021"/>
        <s v="ADI-000022"/>
        <s v="ADI-000017"/>
        <s v="ADI-000039"/>
        <s v="ADI-000040"/>
        <s v="ADI-000041"/>
        <s v="LF-2018-000001"/>
        <s v="LF-2019-000017"/>
        <s v="REG-000004"/>
        <s v="ADI-000035"/>
        <s v="ADI-000036"/>
        <s v="ADI-000037"/>
        <s v="ADI-000038"/>
        <s v="ADI-000026"/>
        <s v="ADI-000027"/>
        <s v="ADI-000028"/>
        <s v="ADI-000029"/>
        <s v="ADI-000030"/>
        <s v="ADI-000031"/>
        <s v="ADI-000032"/>
        <s v="ADI-000115"/>
        <s v="ADI-000116"/>
        <s v="ADI-000117"/>
        <s v="ADI-000118"/>
        <s v="ADI-000119"/>
        <s v="ADI-000120"/>
        <s v="ADI-000121"/>
        <s v="ADI-000122"/>
        <s v="ADI-000093"/>
        <s v="ADI-000052"/>
        <s v="ADI-000053"/>
        <s v="LF-2019-000021"/>
        <s v="ADI-000062"/>
        <s v="ADI-000063"/>
        <s v="ADI-000064"/>
        <s v="ADI-000065"/>
        <s v="ADI-000066"/>
        <s v="ADI-000067"/>
        <s v="ADI-000068"/>
        <s v="ADI-000069"/>
        <s v="ADI-000070"/>
        <s v="ADI-000071"/>
        <s v="ADI-000072"/>
        <s v="ADI-000073"/>
        <s v="ADI-000074"/>
        <s v="ADI-000075"/>
        <s v="ADI-000076"/>
        <s v="ADI-000077"/>
        <s v="ADI-000078"/>
        <s v="ADI-000079"/>
        <s v="ADI-000080"/>
        <s v="ADI-000081"/>
        <s v="ADI-000082"/>
        <s v="ADI-000084"/>
        <s v="ADI-000094"/>
        <s v="ADI-000097"/>
        <s v="ADI-000099"/>
        <s v="ADI-000100"/>
        <s v="ADI-000098"/>
        <s v="ADI-000106"/>
        <s v="ADI-000107"/>
        <s v="REG-000308"/>
        <s v="REG-000307"/>
        <s v="REG-000309"/>
        <s v="ADI-000112"/>
        <s v="ADI-000104"/>
        <s v="ADI-000105"/>
        <s v="ADI-000102"/>
        <s v="ADI-000103"/>
        <s v="ADI-000126"/>
        <s v="ADI-000124"/>
        <s v="ADI-000096"/>
        <s v="ADI-000058"/>
        <s v="ADI-000047"/>
        <s v="ADI-000056"/>
        <s v="ADI-000060"/>
        <s v="ADI-000123"/>
        <s v="ADI-000108"/>
        <s v="ADI-000109"/>
        <s v="ADI-000189"/>
        <s v="ADI-000190"/>
        <s v="ADI-000188"/>
        <s v="ADI-000187"/>
        <s v="ADI-000095"/>
        <s v="ADI-000284"/>
        <s v="ADI-000209"/>
        <s v="ADI-000210"/>
        <s v="ADI-000261"/>
        <s v="ADI-000259"/>
        <s v="ADI-000256"/>
        <s v="ADI-000257"/>
        <s v="ADI-000241"/>
        <s v="ADI-000242"/>
        <s v="ADI-000213"/>
        <s v="ADI-000249"/>
        <s v="ADI-000250"/>
        <s v="ADI-000130"/>
        <s v="ADI-000132"/>
        <s v="ADI-000125"/>
        <s v="ADI-000244"/>
        <s v="ADI-000245"/>
        <s v="ADI-000246"/>
        <s v="ADI-000224"/>
        <s v="ADI-000279"/>
        <s v="ADI-000280"/>
        <s v="ADI-000281"/>
        <s v="ADI-000139"/>
        <s v="ADI-000263"/>
        <s v="ADI-000264"/>
        <s v="ADI-000240"/>
        <s v="ADI-000274"/>
        <s v="ADI-000275"/>
        <s v="ADI-000276"/>
        <s v="ADI-000277"/>
        <s v="ADI-000006"/>
        <s v="ADI-000296"/>
        <s v="ADI-000295"/>
        <s v="ADI-000278"/>
        <s v="ADI-000262"/>
        <s v="ADI-000059"/>
        <s v="ADI-000265"/>
        <s v="ADI-000266"/>
        <s v="ADI-000267"/>
        <s v="ADI-000268"/>
        <s v="ADI-000269"/>
        <s v="ADI-000270"/>
        <s v="ADI-000282"/>
        <s v="REG-000322"/>
        <s v="ADI-000201"/>
        <s v="ADI-000202"/>
        <s v="ADI-000331"/>
        <s v="ADI-000333"/>
        <s v="ADI-000334"/>
        <s v="ADI-000335"/>
        <s v="ADI-000336"/>
        <s v="ADI-000337"/>
        <s v="ADI-000338"/>
        <s v="ADI-000339"/>
        <s v="ADI-000340"/>
        <s v="ADI-000341"/>
        <s v="ADI-000343"/>
        <s v="ADI-000345"/>
        <s v="ADI-000346"/>
        <s v="ADI-000347"/>
        <s v="ADI-000348"/>
        <s v="ADI-000302"/>
        <s v="ADI-000323"/>
        <s v="ADI-000324"/>
        <s v="ADI-000325"/>
        <s v="ADI-000326"/>
        <s v="ADI-000327"/>
        <s v="ADI-000328"/>
        <s v="ADI-000329"/>
        <s v="ADI-000330"/>
        <s v="ADI-000301"/>
        <s v="ADI-000352"/>
        <s v="ADI-000332"/>
        <s v="ADI-000342"/>
        <s v="ADI-000344"/>
        <s v="ADI-000369"/>
        <s v="ADI-000294"/>
        <s v="ADI-000360"/>
        <s v="REG-000326"/>
        <s v="ADI-000353"/>
        <s v="ADI-000283"/>
        <s v="ADI-000373"/>
        <s v="ADI-000374"/>
        <s v="ADI-000375"/>
        <s v="ADI-000376"/>
        <s v="ADI-000377"/>
        <s v="ADI-000378"/>
        <s v="ADI-000379"/>
        <s v="ADI-000380"/>
        <s v="ADI-000381"/>
        <s v="ADI-000382"/>
        <s v="ADI-000383"/>
        <s v="ADI-000384"/>
        <s v="ADI-000385"/>
        <s v="ADI-000362"/>
        <s v="ADI-000359"/>
        <s v="ADI-000363"/>
        <s v="ADI-000426"/>
        <s v="ADI-000427"/>
        <s v="ADI-000422"/>
        <s v="ADI-000423"/>
        <s v="ADI-000368"/>
        <s v="ADI-000364"/>
        <s v="ADI-000365"/>
        <s v="ADI-000366"/>
        <s v="ADI-000273"/>
        <s v="ADI-000236"/>
        <s v="ADI-000367"/>
        <s v="ADI-000390"/>
        <s v="ADI-000424"/>
        <s v="ADI-000434"/>
        <s v="ADI-000436"/>
        <s v="ADI-000287"/>
        <s v="ADI-000420"/>
        <s v="ADI-000421"/>
        <s v="ADI-000355"/>
        <s v="ADI-000219"/>
        <s v="ADI-000238"/>
        <s v="ADI-000220"/>
        <s v="ADI-000225"/>
        <s v="ADI-000354"/>
        <s v="ADI-000218"/>
        <s v="ADI-000432"/>
        <s v="ADI-000430"/>
        <s v="ADI-000428"/>
        <s v="ADI-000429"/>
        <s v="ADI-000439"/>
        <s v="ADI-000425"/>
        <m/>
      </sharedItems>
    </cacheField>
    <cacheField name="NUMERO_POLICE" numFmtId="0">
      <sharedItems containsBlank="1"/>
    </cacheField>
    <cacheField name="RAISON_SOCIALE" numFmtId="0">
      <sharedItems containsBlank="1"/>
    </cacheField>
    <cacheField name="NOM_ADHERENT" numFmtId="0">
      <sharedItems containsBlank="1"/>
    </cacheField>
    <cacheField name="PRENOM_ADHERENT" numFmtId="0">
      <sharedItems containsBlank="1"/>
    </cacheField>
    <cacheField name="CIN" numFmtId="0">
      <sharedItems containsBlank="1"/>
    </cacheField>
    <cacheField name="DATE DE NAISSANCE" numFmtId="0">
      <sharedItems containsBlank="1"/>
    </cacheField>
    <cacheField name="FRAIS_ACQUISITION" numFmtId="0">
      <sharedItems containsBlank="1" containsMixedTypes="1" containsNumber="1" minValue="0.01" maxValue="0.01"/>
    </cacheField>
    <cacheField name="FRAIS_GESTION" numFmtId="0">
      <sharedItems containsString="0" containsBlank="1" containsNumber="1" minValue="5.4999999999999997E-3" maxValue="5.4999999999999997E-3"/>
    </cacheField>
    <cacheField name="EST_BRUT" numFmtId="0">
      <sharedItems containsBlank="1"/>
    </cacheField>
    <cacheField name="MONTANT_ENCAISSEMENT" numFmtId="0">
      <sharedItems containsString="0" containsBlank="1" containsNumber="1" minValue="0" maxValue="2579950"/>
    </cacheField>
    <cacheField name="MONTANT_INVESTI" numFmtId="0">
      <sharedItems containsBlank="1" containsMixedTypes="1" containsNumber="1" containsInteger="1" minValue="8910" maxValue="49500"/>
    </cacheField>
    <cacheField name="DATE_PRIME" numFmtId="0">
      <sharedItems containsNonDate="0" containsDate="1" containsString="0" containsBlank="1" minDate="2018-12-28T00:00:00" maxDate="2019-05-10T00:00:00"/>
    </cacheField>
    <cacheField name="DATE_DEBUT_CAPITALISATION" numFmtId="0">
      <sharedItems containsNonDate="0" containsDate="1" containsString="0" containsBlank="1" minDate="2019-01-01T00:00:00" maxDate="2019-05-17T00:00:00"/>
    </cacheField>
    <cacheField name="PRIME_DECES_NATUREL" numFmtId="0">
      <sharedItems containsString="0" containsBlank="1" containsNumber="1" containsInteger="1" minValue="0" maxValue="0"/>
    </cacheField>
    <cacheField name="PRIME_DECES_ACCIDENTEL" numFmtId="0">
      <sharedItems containsString="0" containsBlank="1" containsNumber="1" containsInteger="1" minValue="0" maxValue="0"/>
    </cacheField>
    <cacheField name="PRIME_OBSEQUES" numFmtId="0">
      <sharedItems containsString="0" containsBlank="1" containsNumber="1" containsInteger="1" minValue="100" maxValue="380"/>
    </cacheField>
    <cacheField name="déjà racheté" numFmtId="0">
      <sharedItems containsBlank="1"/>
    </cacheField>
    <cacheField name="est total" numFmtId="0">
      <sharedItems containsBlank="1"/>
    </cacheField>
    <cacheField name="DATE_CALCUL_RACHAT" numFmtId="0">
      <sharedItems containsNonDate="0" containsDate="1" containsString="0" containsBlank="1" minDate="2019-04-29T00:00:00" maxDate="2020-02-04T00:00:00"/>
    </cacheField>
    <cacheField name="First" numFmtId="0">
      <sharedItems containsNonDate="0" containsString="0" containsBlank="1"/>
    </cacheField>
    <cacheField name="Annee1" numFmtId="0">
      <sharedItems containsString="0" containsBlank="1" containsNumber="1" containsInteger="1" minValue="2018" maxValue="2019"/>
    </cacheField>
    <cacheField name="Annee2" numFmtId="0">
      <sharedItems containsString="0" containsBlank="1" containsNumber="1" containsInteger="1" minValue="2019" maxValue="2019"/>
    </cacheField>
    <cacheField name="TMGA" numFmtId="0">
      <sharedItems containsString="0" containsBlank="1" containsNumber="1" minValue="2.2499999999999999E-2" maxValue="2.2499999999999999E-2"/>
    </cacheField>
    <cacheField name="TAUX_DE_RENDEMENT" numFmtId="0">
      <sharedItems containsString="0" containsBlank="1" containsNumber="1" minValue="5.0500000000000003E-2" maxValue="5.0500000000000003E-2"/>
    </cacheField>
    <cacheField name="PRIME_CREDITE" numFmtId="0">
      <sharedItems containsBlank="1" containsMixedTypes="1" containsNumber="1" minValue="0" maxValue="49629.4875562710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7">
  <r>
    <s v="ADI-000013/LI-0000002"/>
    <x v="0"/>
    <m/>
    <m/>
    <s v="Guennouni"/>
    <s v="Fouad "/>
    <e v="#REF!"/>
    <e v="#REF!"/>
    <e v="#REF!"/>
    <n v="5.4999999999999997E-3"/>
    <s v="OUI"/>
    <n v="5000"/>
    <e v="#REF!"/>
    <d v="2018-12-28T00:00:00"/>
    <d v="2019-01-01T00:00:00"/>
    <n v="0"/>
    <n v="0"/>
    <n v="100"/>
    <b v="0"/>
    <s v="NON RACHETE"/>
    <d v="2019-04-29T00:00:00"/>
    <m/>
    <n v="2018"/>
    <n v="2019"/>
    <n v="2.2499999999999999E-2"/>
    <n v="5.0500000000000003E-2"/>
    <e v="#REF!"/>
  </r>
  <r>
    <s v="ADI-000012 /LI-000001"/>
    <x v="1"/>
    <m/>
    <m/>
    <s v="Bakkal"/>
    <s v="Aziza"/>
    <e v="#REF!"/>
    <e v="#REF!"/>
    <e v="#REF!"/>
    <n v="5.4999999999999997E-3"/>
    <s v="OUI"/>
    <n v="10000"/>
    <e v="#REF!"/>
    <d v="2018-12-28T00:00:00"/>
    <d v="2019-01-01T00:00:00"/>
    <n v="0"/>
    <n v="0"/>
    <n v="101"/>
    <b v="0"/>
    <s v="NON RACHETE"/>
    <d v="2019-04-30T00:00:00"/>
    <m/>
    <n v="2018"/>
    <n v="2019"/>
    <n v="2.2499999999999999E-2"/>
    <n v="5.0500000000000003E-2"/>
    <e v="#REF!"/>
  </r>
  <r>
    <m/>
    <x v="2"/>
    <s v="LF-2018-000005"/>
    <s v="Centre GDE Ceinture"/>
    <m/>
    <m/>
    <e v="#REF!"/>
    <e v="#REF!"/>
    <n v="0.01"/>
    <n v="5.4999999999999997E-3"/>
    <s v="OUI"/>
    <n v="9000"/>
    <n v="8910"/>
    <d v="2018-12-28T00:00:00"/>
    <d v="2019-01-01T00:00:00"/>
    <n v="0"/>
    <n v="0"/>
    <n v="102"/>
    <b v="1"/>
    <s v="PARTIEL"/>
    <d v="2019-05-01T00:00:00"/>
    <m/>
    <n v="2018"/>
    <n v="2019"/>
    <n v="2.2499999999999999E-2"/>
    <n v="5.0500000000000003E-2"/>
    <n v="8873.2100337648699"/>
  </r>
  <r>
    <m/>
    <x v="3"/>
    <s v="LF-2018-000004"/>
    <s v="AGECAP"/>
    <m/>
    <m/>
    <e v="#REF!"/>
    <e v="#REF!"/>
    <e v="#REF!"/>
    <n v="5.4999999999999997E-3"/>
    <s v="OUI"/>
    <n v="1000"/>
    <e v="#REF!"/>
    <d v="2018-12-28T00:00:00"/>
    <d v="2019-01-01T00:00:00"/>
    <n v="0"/>
    <n v="0"/>
    <n v="103"/>
    <b v="1"/>
    <s v="PARTIEL"/>
    <d v="2019-05-02T00:00:00"/>
    <m/>
    <n v="2018"/>
    <n v="2019"/>
    <n v="2.2499999999999999E-2"/>
    <n v="5.0500000000000003E-2"/>
    <e v="#REF!"/>
  </r>
  <r>
    <m/>
    <x v="4"/>
    <s v="LF-2018-000007"/>
    <s v="Centre Radiologie ADDOHA"/>
    <s v="BERGADI"/>
    <s v="MOHAMMED"/>
    <e v="#REF!"/>
    <e v="#REF!"/>
    <e v="#REF!"/>
    <n v="5.4999999999999997E-3"/>
    <s v="OUI"/>
    <n v="100000"/>
    <e v="#REF!"/>
    <d v="2018-12-31T00:00:00"/>
    <d v="2019-01-01T00:00:00"/>
    <n v="0"/>
    <n v="0"/>
    <n v="104"/>
    <b v="1"/>
    <s v="PARTIEL"/>
    <d v="2019-05-03T00:00:00"/>
    <m/>
    <n v="2018"/>
    <n v="2019"/>
    <n v="2.2499999999999999E-2"/>
    <n v="5.0500000000000003E-2"/>
    <e v="#REF!"/>
  </r>
  <r>
    <m/>
    <x v="5"/>
    <s v="LF-2018-000002"/>
    <s v="La maison des reins"/>
    <m/>
    <m/>
    <e v="#REF!"/>
    <e v="#REF!"/>
    <e v="#REF!"/>
    <n v="5.4999999999999997E-3"/>
    <s v="OUI"/>
    <n v="120000"/>
    <e v="#REF!"/>
    <d v="2019-01-03T00:00:00"/>
    <d v="2019-01-16T00:00:00"/>
    <n v="0"/>
    <n v="0"/>
    <n v="105"/>
    <b v="1"/>
    <s v="PARTIEL"/>
    <d v="2019-05-04T00:00:00"/>
    <m/>
    <n v="2019"/>
    <n v="2019"/>
    <n v="2.2499999999999999E-2"/>
    <n v="5.0500000000000003E-2"/>
    <e v="#REF!"/>
  </r>
  <r>
    <m/>
    <x v="6"/>
    <s v="LF-2018-000013"/>
    <s v="Horizon Assurances "/>
    <m/>
    <m/>
    <e v="#REF!"/>
    <e v="#REF!"/>
    <e v="#REF!"/>
    <n v="5.4999999999999997E-3"/>
    <s v="OUI"/>
    <n v="7000"/>
    <e v="#REF!"/>
    <d v="2019-01-16T00:00:00"/>
    <d v="2019-02-01T00:00:00"/>
    <n v="0"/>
    <n v="0"/>
    <n v="106"/>
    <b v="1"/>
    <s v="PARTIEL"/>
    <d v="2019-05-05T00:00:00"/>
    <m/>
    <n v="2019"/>
    <n v="2019"/>
    <n v="2.2499999999999999E-2"/>
    <n v="5.0500000000000003E-2"/>
    <e v="#REF!"/>
  </r>
  <r>
    <m/>
    <x v="7"/>
    <s v="LF-2018-000010"/>
    <s v="Pharmacie le printemps"/>
    <m/>
    <m/>
    <e v="#REF!"/>
    <e v="#REF!"/>
    <e v="#REF!"/>
    <n v="5.4999999999999997E-3"/>
    <s v="OUI"/>
    <n v="500"/>
    <e v="#REF!"/>
    <d v="2019-01-16T00:00:00"/>
    <d v="2019-02-01T00:00:00"/>
    <n v="0"/>
    <n v="0"/>
    <n v="107"/>
    <b v="1"/>
    <s v="PARTIEL"/>
    <d v="2019-05-06T00:00:00"/>
    <m/>
    <n v="2019"/>
    <n v="2019"/>
    <n v="2.2499999999999999E-2"/>
    <n v="5.0500000000000003E-2"/>
    <e v="#REF!"/>
  </r>
  <r>
    <m/>
    <x v="8"/>
    <s v="LF-2018-000011"/>
    <s v="STE Faouzi Carrosserie"/>
    <m/>
    <m/>
    <e v="#REF!"/>
    <e v="#REF!"/>
    <e v="#REF!"/>
    <n v="5.4999999999999997E-3"/>
    <s v="OUI"/>
    <n v="2000"/>
    <e v="#REF!"/>
    <d v="2019-01-24T00:00:00"/>
    <d v="2019-02-01T00:00:00"/>
    <n v="0"/>
    <n v="0"/>
    <n v="108"/>
    <b v="1"/>
    <s v="PARTIEL"/>
    <d v="2019-05-07T00:00:00"/>
    <m/>
    <n v="2019"/>
    <n v="2019"/>
    <n v="2.2499999999999999E-2"/>
    <n v="5.0500000000000003E-2"/>
    <e v="#REF!"/>
  </r>
  <r>
    <s v="ADI-000009"/>
    <x v="9"/>
    <m/>
    <s v="ACAPS"/>
    <s v="LAMMAT"/>
    <s v="YOUNES"/>
    <e v="#REF!"/>
    <e v="#REF!"/>
    <e v="#REF!"/>
    <n v="5.4999999999999997E-3"/>
    <s v="OUI"/>
    <n v="175876.11"/>
    <e v="#REF!"/>
    <d v="2019-02-01T00:00:00"/>
    <d v="2019-02-16T00:00:00"/>
    <n v="0"/>
    <n v="0"/>
    <n v="109"/>
    <b v="0"/>
    <s v="NON RACHETE"/>
    <d v="2019-05-08T00:00:00"/>
    <m/>
    <n v="2019"/>
    <n v="2019"/>
    <n v="2.2499999999999999E-2"/>
    <n v="5.0500000000000003E-2"/>
    <e v="#REF!"/>
  </r>
  <r>
    <s v="ADI-000011"/>
    <x v="10"/>
    <m/>
    <s v="ACAPS"/>
    <s v="Radi "/>
    <s v="Mohammed Said "/>
    <e v="#REF!"/>
    <e v="#REF!"/>
    <e v="#REF!"/>
    <n v="5.4999999999999997E-3"/>
    <s v="OUI"/>
    <n v="126136.29"/>
    <e v="#REF!"/>
    <d v="2019-02-01T00:00:00"/>
    <d v="2019-02-16T00:00:00"/>
    <n v="0"/>
    <n v="0"/>
    <n v="110"/>
    <b v="0"/>
    <s v="NON RACHETE"/>
    <d v="2019-05-09T00:00:00"/>
    <m/>
    <n v="2019"/>
    <n v="2019"/>
    <n v="2.2499999999999999E-2"/>
    <n v="5.0500000000000003E-2"/>
    <e v="#REF!"/>
  </r>
  <r>
    <m/>
    <x v="11"/>
    <s v="LF-2018-000008"/>
    <s v="SNOP"/>
    <s v="BENNIS "/>
    <s v="TAJEDDINE"/>
    <e v="#REF!"/>
    <e v="#REF!"/>
    <e v="#REF!"/>
    <n v="5.4999999999999997E-3"/>
    <s v="OUI"/>
    <n v="40000"/>
    <e v="#REF!"/>
    <d v="2019-02-04T00:00:00"/>
    <d v="2019-02-16T00:00:00"/>
    <n v="0"/>
    <n v="0"/>
    <n v="111"/>
    <b v="1"/>
    <s v="PARTIEL"/>
    <d v="2019-05-10T00:00:00"/>
    <m/>
    <n v="2019"/>
    <n v="2019"/>
    <n v="2.2499999999999999E-2"/>
    <n v="5.0500000000000003E-2"/>
    <e v="#REF!"/>
  </r>
  <r>
    <s v="ADI-000024"/>
    <x v="12"/>
    <m/>
    <m/>
    <s v="MISBAHI"/>
    <s v="ABDALLAH"/>
    <e v="#REF!"/>
    <e v="#REF!"/>
    <e v="#REF!"/>
    <n v="5.4999999999999997E-3"/>
    <s v="OUI"/>
    <n v="1000"/>
    <e v="#REF!"/>
    <d v="2019-02-05T00:00:00"/>
    <d v="2019-02-16T00:00:00"/>
    <n v="0"/>
    <n v="0"/>
    <n v="112"/>
    <b v="0"/>
    <s v="NON RACHETE"/>
    <d v="2019-05-11T00:00:00"/>
    <m/>
    <n v="2019"/>
    <n v="2019"/>
    <n v="2.2499999999999999E-2"/>
    <n v="5.0500000000000003E-2"/>
    <e v="#REF!"/>
  </r>
  <r>
    <s v="ADI-000025"/>
    <x v="13"/>
    <m/>
    <m/>
    <s v="MISBAHI"/>
    <s v="ABDALLAH"/>
    <e v="#REF!"/>
    <e v="#REF!"/>
    <e v="#REF!"/>
    <n v="5.4999999999999997E-3"/>
    <s v="OUI"/>
    <n v="1000"/>
    <e v="#REF!"/>
    <d v="2019-02-05T00:00:00"/>
    <d v="2019-02-16T00:00:00"/>
    <n v="0"/>
    <n v="0"/>
    <n v="113"/>
    <b v="0"/>
    <s v="NON RACHETE"/>
    <d v="2019-05-12T00:00:00"/>
    <m/>
    <n v="2019"/>
    <n v="2019"/>
    <n v="2.2499999999999999E-2"/>
    <n v="5.0500000000000003E-2"/>
    <e v="#REF!"/>
  </r>
  <r>
    <s v="ADI-000033"/>
    <x v="14"/>
    <m/>
    <m/>
    <s v="KETTANI"/>
    <s v="JAAFAR"/>
    <e v="#REF!"/>
    <e v="#REF!"/>
    <e v="#REF!"/>
    <n v="5.4999999999999997E-3"/>
    <s v="OUI"/>
    <n v="35000"/>
    <e v="#REF!"/>
    <d v="2019-02-06T00:00:00"/>
    <d v="2019-02-16T00:00:00"/>
    <n v="0"/>
    <n v="0"/>
    <n v="114"/>
    <b v="1"/>
    <s v="PARTIEL"/>
    <d v="2019-05-13T00:00:00"/>
    <m/>
    <n v="2019"/>
    <n v="2019"/>
    <n v="2.2499999999999999E-2"/>
    <n v="5.0500000000000003E-2"/>
    <e v="#REF!"/>
  </r>
  <r>
    <s v="ADI-000020"/>
    <x v="15"/>
    <m/>
    <s v="TAQA MAROC"/>
    <s v="BENIDER"/>
    <s v="SALAH EDDINE"/>
    <e v="#REF!"/>
    <e v="#REF!"/>
    <e v="#REF!"/>
    <n v="5.4999999999999997E-3"/>
    <s v="OUI"/>
    <n v="1000"/>
    <e v="#REF!"/>
    <d v="2019-02-13T00:00:00"/>
    <d v="2019-02-16T00:00:00"/>
    <n v="0"/>
    <n v="0"/>
    <n v="115"/>
    <b v="0"/>
    <s v="NON RACHETE"/>
    <d v="2019-05-14T00:00:00"/>
    <m/>
    <n v="2019"/>
    <n v="2019"/>
    <n v="2.2499999999999999E-2"/>
    <n v="5.0500000000000003E-2"/>
    <e v="#REF!"/>
  </r>
  <r>
    <s v="ADI-000021"/>
    <x v="16"/>
    <m/>
    <s v="TAQA MAROC"/>
    <s v="BENIDER"/>
    <s v="SALAH EDDINE"/>
    <e v="#REF!"/>
    <e v="#REF!"/>
    <e v="#REF!"/>
    <n v="5.4999999999999997E-3"/>
    <s v="OUI"/>
    <n v="1000"/>
    <e v="#REF!"/>
    <d v="2019-02-13T00:00:00"/>
    <d v="2019-02-16T00:00:00"/>
    <n v="0"/>
    <n v="0"/>
    <n v="116"/>
    <b v="0"/>
    <s v="NON RACHETE"/>
    <d v="2019-05-15T00:00:00"/>
    <m/>
    <n v="2019"/>
    <n v="2019"/>
    <n v="2.2499999999999999E-2"/>
    <n v="5.0500000000000003E-2"/>
    <e v="#REF!"/>
  </r>
  <r>
    <s v="ADI-000022"/>
    <x v="17"/>
    <m/>
    <s v="TAQA MAROC"/>
    <s v="BENIDER"/>
    <s v="SALAH EDDINE"/>
    <e v="#REF!"/>
    <e v="#REF!"/>
    <e v="#REF!"/>
    <n v="5.4999999999999997E-3"/>
    <s v="OUI"/>
    <n v="1000"/>
    <e v="#REF!"/>
    <d v="2019-02-13T00:00:00"/>
    <d v="2019-02-16T00:00:00"/>
    <n v="0"/>
    <n v="0"/>
    <n v="117"/>
    <b v="0"/>
    <s v="NON RACHETE"/>
    <d v="2019-05-16T00:00:00"/>
    <m/>
    <n v="2019"/>
    <n v="2019"/>
    <n v="2.2499999999999999E-2"/>
    <n v="5.0500000000000003E-2"/>
    <e v="#REF!"/>
  </r>
  <r>
    <s v="ADI-000017"/>
    <x v="18"/>
    <m/>
    <s v="TAQA MAROC"/>
    <s v="FAROURI "/>
    <s v="ZAKARIA"/>
    <e v="#REF!"/>
    <e v="#REF!"/>
    <e v="#REF!"/>
    <n v="5.4999999999999997E-3"/>
    <s v="OUI"/>
    <n v="69057.38"/>
    <e v="#REF!"/>
    <d v="2019-02-13T00:00:00"/>
    <d v="2019-02-16T00:00:00"/>
    <n v="0"/>
    <n v="0"/>
    <n v="118"/>
    <b v="0"/>
    <s v="NON RACHETE"/>
    <d v="2019-05-17T00:00:00"/>
    <m/>
    <n v="2019"/>
    <n v="2019"/>
    <n v="2.2499999999999999E-2"/>
    <n v="5.0500000000000003E-2"/>
    <e v="#REF!"/>
  </r>
  <r>
    <s v="ADI-000039"/>
    <x v="19"/>
    <m/>
    <s v="TAQA MAROC"/>
    <s v="FAROURI "/>
    <s v="ZAKARIA"/>
    <e v="#REF!"/>
    <e v="#REF!"/>
    <e v="#REF!"/>
    <n v="5.4999999999999997E-3"/>
    <s v="OUI"/>
    <n v="69057.38"/>
    <e v="#REF!"/>
    <d v="2019-02-13T00:00:00"/>
    <d v="2019-02-16T00:00:00"/>
    <n v="0"/>
    <n v="0"/>
    <n v="119"/>
    <b v="0"/>
    <s v="NON RACHETE"/>
    <d v="2019-05-18T00:00:00"/>
    <m/>
    <n v="2019"/>
    <n v="2019"/>
    <n v="2.2499999999999999E-2"/>
    <n v="5.0500000000000003E-2"/>
    <e v="#REF!"/>
  </r>
  <r>
    <s v="ADI-000040"/>
    <x v="20"/>
    <m/>
    <s v="TAQA MAROC"/>
    <s v="FAROURI "/>
    <s v="ZAKARIA"/>
    <e v="#REF!"/>
    <e v="#REF!"/>
    <e v="#REF!"/>
    <n v="5.4999999999999997E-3"/>
    <s v="OUI"/>
    <n v="69057.38"/>
    <e v="#REF!"/>
    <d v="2019-02-13T00:00:00"/>
    <d v="2019-02-16T00:00:00"/>
    <n v="0"/>
    <n v="0"/>
    <n v="120"/>
    <b v="0"/>
    <s v="NON RACHETE"/>
    <d v="2019-05-19T00:00:00"/>
    <m/>
    <n v="2019"/>
    <n v="2019"/>
    <n v="2.2499999999999999E-2"/>
    <n v="5.0500000000000003E-2"/>
    <e v="#REF!"/>
  </r>
  <r>
    <s v="ADI-000041"/>
    <x v="21"/>
    <m/>
    <s v="TAQA MAROC"/>
    <s v="FAROURI "/>
    <s v="ZAKARIA"/>
    <e v="#REF!"/>
    <e v="#REF!"/>
    <e v="#REF!"/>
    <n v="5.4999999999999997E-3"/>
    <s v="OUI"/>
    <n v="69057.38"/>
    <e v="#REF!"/>
    <d v="2019-02-13T00:00:00"/>
    <d v="2019-02-16T00:00:00"/>
    <n v="0"/>
    <n v="0"/>
    <n v="121"/>
    <b v="0"/>
    <s v="NON RACHETE"/>
    <d v="2019-05-20T00:00:00"/>
    <m/>
    <n v="2019"/>
    <n v="2019"/>
    <n v="2.2499999999999999E-2"/>
    <n v="5.0500000000000003E-2"/>
    <e v="#REF!"/>
  </r>
  <r>
    <m/>
    <x v="22"/>
    <s v="LF-2018-000001"/>
    <s v="Allianz Maroc "/>
    <m/>
    <m/>
    <e v="#REF!"/>
    <e v="#REF!"/>
    <e v="#REF!"/>
    <n v="5.4999999999999997E-3"/>
    <s v="OUI"/>
    <n v="497826.86"/>
    <e v="#REF!"/>
    <d v="2019-02-14T00:00:00"/>
    <d v="2019-02-16T00:00:00"/>
    <n v="0"/>
    <n v="0"/>
    <n v="122"/>
    <b v="1"/>
    <s v="PARTIEL"/>
    <d v="2019-05-21T00:00:00"/>
    <m/>
    <n v="2019"/>
    <n v="2019"/>
    <n v="2.2499999999999999E-2"/>
    <n v="5.0500000000000003E-2"/>
    <e v="#REF!"/>
  </r>
  <r>
    <m/>
    <x v="23"/>
    <s v="LF-2019-000017"/>
    <s v="Centre Nephrologie hemodialyse Oulad Hriz"/>
    <s v="AYAD"/>
    <s v="AMAL"/>
    <e v="#REF!"/>
    <e v="#REF!"/>
    <e v="#REF!"/>
    <n v="5.4999999999999997E-3"/>
    <s v="OUI"/>
    <n v="20000"/>
    <e v="#REF!"/>
    <d v="2019-02-19T00:00:00"/>
    <d v="2019-03-01T00:00:00"/>
    <n v="0"/>
    <n v="0"/>
    <n v="123"/>
    <b v="1"/>
    <s v="PARTIEL"/>
    <d v="2019-05-22T00:00:00"/>
    <m/>
    <n v="2019"/>
    <n v="2019"/>
    <n v="2.2499999999999999E-2"/>
    <n v="5.0500000000000003E-2"/>
    <e v="#REF!"/>
  </r>
  <r>
    <s v="REG-000004"/>
    <x v="24"/>
    <s v="LF-2018-000005"/>
    <s v="Centre GDE Ceinture"/>
    <s v="Bakkal"/>
    <s v="Aziza"/>
    <e v="#REF!"/>
    <e v="#REF!"/>
    <n v="0.01"/>
    <n v="5.4999999999999997E-3"/>
    <s v="OUI"/>
    <n v="50000"/>
    <n v="49500"/>
    <d v="2019-02-21T00:00:00"/>
    <d v="2019-03-01T00:00:00"/>
    <n v="0"/>
    <n v="0"/>
    <n v="124"/>
    <b v="0"/>
    <s v="NON RACHETE"/>
    <d v="2019-05-23T00:00:00"/>
    <m/>
    <n v="2019"/>
    <n v="2019"/>
    <n v="2.2499999999999999E-2"/>
    <n v="5.0500000000000003E-2"/>
    <n v="49629.487556271044"/>
  </r>
  <r>
    <s v="ADI-000035"/>
    <x v="25"/>
    <m/>
    <s v="TAQA MAROC"/>
    <s v="CHAD"/>
    <s v="HICHAM"/>
    <e v="#REF!"/>
    <e v="#REF!"/>
    <e v="#REF!"/>
    <n v="5.4999999999999997E-3"/>
    <s v="OUI"/>
    <n v="50000"/>
    <e v="#REF!"/>
    <d v="2019-02-22T00:00:00"/>
    <d v="2019-03-01T00:00:00"/>
    <n v="0"/>
    <n v="0"/>
    <n v="125"/>
    <b v="0"/>
    <s v="NON RACHETE"/>
    <d v="2019-05-24T00:00:00"/>
    <m/>
    <n v="2019"/>
    <n v="2019"/>
    <n v="2.2499999999999999E-2"/>
    <n v="5.0500000000000003E-2"/>
    <e v="#REF!"/>
  </r>
  <r>
    <s v="ADI-000036"/>
    <x v="26"/>
    <m/>
    <s v="TAQA MAROC"/>
    <s v="CHAD"/>
    <s v="HICHAM"/>
    <e v="#REF!"/>
    <e v="#REF!"/>
    <e v="#REF!"/>
    <n v="5.4999999999999997E-3"/>
    <s v="OUI"/>
    <n v="50000"/>
    <e v="#REF!"/>
    <d v="2019-02-22T00:00:00"/>
    <d v="2019-03-01T00:00:00"/>
    <n v="0"/>
    <n v="0"/>
    <n v="126"/>
    <b v="0"/>
    <s v="NON RACHETE"/>
    <d v="2019-05-25T00:00:00"/>
    <m/>
    <n v="2019"/>
    <n v="2019"/>
    <n v="2.2499999999999999E-2"/>
    <n v="5.0500000000000003E-2"/>
    <e v="#REF!"/>
  </r>
  <r>
    <s v="ADI-000037"/>
    <x v="27"/>
    <m/>
    <s v="TAQA MAROC"/>
    <s v="CHAD"/>
    <s v="HICHAM"/>
    <e v="#REF!"/>
    <e v="#REF!"/>
    <e v="#REF!"/>
    <n v="5.4999999999999997E-3"/>
    <s v="OUI"/>
    <n v="50000"/>
    <e v="#REF!"/>
    <d v="2019-02-22T00:00:00"/>
    <d v="2019-03-01T00:00:00"/>
    <n v="0"/>
    <n v="0"/>
    <n v="127"/>
    <b v="0"/>
    <s v="NON RACHETE"/>
    <d v="2019-05-26T00:00:00"/>
    <m/>
    <n v="2019"/>
    <n v="2019"/>
    <n v="2.2499999999999999E-2"/>
    <n v="5.0500000000000003E-2"/>
    <e v="#REF!"/>
  </r>
  <r>
    <s v="ADI-000038"/>
    <x v="28"/>
    <m/>
    <s v="TAQA MAROC"/>
    <s v="CHAD"/>
    <s v="HICHAM"/>
    <e v="#REF!"/>
    <e v="#REF!"/>
    <e v="#REF!"/>
    <n v="5.4999999999999997E-3"/>
    <s v="OUI"/>
    <n v="50000"/>
    <e v="#REF!"/>
    <d v="2019-02-22T00:00:00"/>
    <d v="2019-03-01T00:00:00"/>
    <n v="0"/>
    <n v="0"/>
    <n v="128"/>
    <b v="0"/>
    <s v="NON RACHETE"/>
    <d v="2019-05-27T00:00:00"/>
    <m/>
    <n v="2019"/>
    <n v="2019"/>
    <n v="2.2499999999999999E-2"/>
    <n v="5.0500000000000003E-2"/>
    <e v="#REF!"/>
  </r>
  <r>
    <s v="ADI-000026"/>
    <x v="29"/>
    <m/>
    <s v="NEMOTEK"/>
    <s v="BELAASSEL"/>
    <s v="YOUNES"/>
    <e v="#REF!"/>
    <e v="#REF!"/>
    <e v="#REF!"/>
    <n v="5.4999999999999997E-3"/>
    <s v="OUI"/>
    <n v="30000"/>
    <e v="#REF!"/>
    <d v="2019-02-22T00:00:00"/>
    <d v="2019-03-01T00:00:00"/>
    <n v="0"/>
    <n v="0"/>
    <n v="129"/>
    <b v="1"/>
    <s v="PARTIEL"/>
    <d v="2019-05-28T00:00:00"/>
    <m/>
    <n v="2019"/>
    <n v="2019"/>
    <n v="2.2499999999999999E-2"/>
    <n v="5.0500000000000003E-2"/>
    <e v="#REF!"/>
  </r>
  <r>
    <s v="ADI-000027"/>
    <x v="30"/>
    <m/>
    <s v="NEMOTEK"/>
    <s v="WAAZIZ"/>
    <s v="SALTANA"/>
    <e v="#REF!"/>
    <e v="#REF!"/>
    <e v="#REF!"/>
    <n v="5.4999999999999997E-3"/>
    <s v="OUI"/>
    <n v="22757"/>
    <e v="#REF!"/>
    <d v="2019-02-22T00:00:00"/>
    <d v="2019-03-01T00:00:00"/>
    <n v="0"/>
    <n v="0"/>
    <n v="130"/>
    <b v="1"/>
    <s v="TOTAL"/>
    <d v="2019-05-29T00:00:00"/>
    <m/>
    <n v="2019"/>
    <n v="2019"/>
    <n v="2.2499999999999999E-2"/>
    <n v="5.0500000000000003E-2"/>
    <n v="0"/>
  </r>
  <r>
    <s v="ADI-000028"/>
    <x v="31"/>
    <m/>
    <s v="NEMOTEK"/>
    <s v="CHARIH"/>
    <s v="MOHAMMED"/>
    <e v="#REF!"/>
    <e v="#REF!"/>
    <e v="#REF!"/>
    <n v="5.4999999999999997E-3"/>
    <s v="OUI"/>
    <n v="16876"/>
    <e v="#REF!"/>
    <d v="2019-02-22T00:00:00"/>
    <d v="2019-03-01T00:00:00"/>
    <n v="0"/>
    <n v="0"/>
    <n v="131"/>
    <b v="1"/>
    <s v="TOTAL"/>
    <d v="2019-05-30T00:00:00"/>
    <m/>
    <n v="2019"/>
    <n v="2019"/>
    <n v="2.2499999999999999E-2"/>
    <n v="5.0500000000000003E-2"/>
    <n v="0"/>
  </r>
  <r>
    <s v="ADI-000029"/>
    <x v="32"/>
    <m/>
    <s v="NEMOTEK"/>
    <s v="SADKI"/>
    <s v="SMAIL AMIN"/>
    <e v="#REF!"/>
    <e v="#REF!"/>
    <e v="#REF!"/>
    <n v="5.4999999999999997E-3"/>
    <s v="OUI"/>
    <n v="23483"/>
    <e v="#REF!"/>
    <d v="2019-02-22T00:00:00"/>
    <d v="2019-03-01T00:00:00"/>
    <n v="0"/>
    <n v="0"/>
    <n v="132"/>
    <b v="1"/>
    <s v="TOTAL"/>
    <d v="2019-05-31T00:00:00"/>
    <m/>
    <n v="2019"/>
    <n v="2019"/>
    <n v="2.2499999999999999E-2"/>
    <n v="5.0500000000000003E-2"/>
    <n v="0"/>
  </r>
  <r>
    <s v="ADI-000030"/>
    <x v="33"/>
    <m/>
    <s v="NEMOTEK"/>
    <s v="CHEHAIBOU"/>
    <s v="MITALE"/>
    <e v="#REF!"/>
    <e v="#REF!"/>
    <e v="#REF!"/>
    <n v="5.4999999999999997E-3"/>
    <s v="OUI"/>
    <n v="56000"/>
    <e v="#REF!"/>
    <d v="2019-02-22T00:00:00"/>
    <d v="2019-03-01T00:00:00"/>
    <n v="0"/>
    <n v="0"/>
    <n v="133"/>
    <b v="1"/>
    <s v="PARTIEL"/>
    <d v="2019-06-01T00:00:00"/>
    <m/>
    <n v="2019"/>
    <n v="2019"/>
    <n v="2.2499999999999999E-2"/>
    <n v="5.0500000000000003E-2"/>
    <e v="#REF!"/>
  </r>
  <r>
    <s v="ADI-000031"/>
    <x v="34"/>
    <m/>
    <s v="NEMOTEK"/>
    <s v="ZARRAD"/>
    <s v="AL HASSANE"/>
    <e v="#REF!"/>
    <e v="#REF!"/>
    <e v="#REF!"/>
    <n v="5.4999999999999997E-3"/>
    <s v="OUI"/>
    <n v="23044"/>
    <e v="#REF!"/>
    <d v="2019-02-22T00:00:00"/>
    <d v="2019-03-01T00:00:00"/>
    <n v="0"/>
    <n v="0"/>
    <n v="134"/>
    <b v="1"/>
    <s v="TOTAL"/>
    <d v="2019-06-02T00:00:00"/>
    <m/>
    <n v="2019"/>
    <n v="2019"/>
    <n v="2.2499999999999999E-2"/>
    <n v="5.0500000000000003E-2"/>
    <n v="0"/>
  </r>
  <r>
    <s v="ADI-000032"/>
    <x v="35"/>
    <m/>
    <s v="NEMOTEK"/>
    <s v="TAHA"/>
    <s v="NABIL"/>
    <e v="#REF!"/>
    <e v="#REF!"/>
    <e v="#REF!"/>
    <n v="5.4999999999999997E-3"/>
    <s v="OUI"/>
    <n v="40000"/>
    <e v="#REF!"/>
    <d v="2019-02-22T00:00:00"/>
    <d v="2019-03-01T00:00:00"/>
    <n v="0"/>
    <n v="0"/>
    <n v="135"/>
    <b v="1"/>
    <s v="TOTAL"/>
    <d v="2019-06-03T00:00:00"/>
    <m/>
    <n v="2019"/>
    <n v="2019"/>
    <n v="2.2499999999999999E-2"/>
    <n v="5.0500000000000003E-2"/>
    <n v="0"/>
  </r>
  <r>
    <s v="ADI-000115"/>
    <x v="36"/>
    <m/>
    <s v="NEMOTEK"/>
    <s v="EL MOUDNI"/>
    <s v="ADNAN"/>
    <e v="#REF!"/>
    <e v="#REF!"/>
    <e v="#REF!"/>
    <n v="5.4999999999999997E-3"/>
    <s v="OUI"/>
    <n v="60000"/>
    <e v="#REF!"/>
    <d v="2019-02-22T00:00:00"/>
    <d v="2019-03-01T00:00:00"/>
    <n v="0"/>
    <n v="0"/>
    <n v="136"/>
    <b v="1"/>
    <s v="PARTIEL"/>
    <d v="2019-06-04T00:00:00"/>
    <m/>
    <n v="2019"/>
    <n v="2019"/>
    <n v="2.2499999999999999E-2"/>
    <n v="5.0500000000000003E-2"/>
    <e v="#REF!"/>
  </r>
  <r>
    <s v="ADI-000116"/>
    <x v="37"/>
    <m/>
    <s v="NEMOTEK"/>
    <s v="EL MOUDNI"/>
    <s v="ADNAN"/>
    <e v="#REF!"/>
    <e v="#REF!"/>
    <e v="#REF!"/>
    <n v="5.4999999999999997E-3"/>
    <s v="OUI"/>
    <n v="60000"/>
    <e v="#REF!"/>
    <d v="2019-02-22T00:00:00"/>
    <d v="2019-03-01T00:00:00"/>
    <n v="0"/>
    <n v="0"/>
    <n v="137"/>
    <b v="0"/>
    <s v="NON RACHETE"/>
    <d v="2019-06-05T00:00:00"/>
    <m/>
    <n v="2019"/>
    <n v="2019"/>
    <n v="2.2499999999999999E-2"/>
    <n v="5.0500000000000003E-2"/>
    <e v="#REF!"/>
  </r>
  <r>
    <s v="ADI-000117"/>
    <x v="38"/>
    <m/>
    <s v="NEMOTEK"/>
    <s v="BENCHAKROUN"/>
    <s v="HNYA"/>
    <e v="#REF!"/>
    <e v="#REF!"/>
    <e v="#REF!"/>
    <n v="5.4999999999999997E-3"/>
    <s v="OUI"/>
    <n v="49299.5"/>
    <e v="#REF!"/>
    <d v="2019-02-22T00:00:00"/>
    <d v="2019-03-01T00:00:00"/>
    <n v="0"/>
    <n v="0"/>
    <n v="138"/>
    <b v="1"/>
    <s v="PARTIEL"/>
    <d v="2019-06-06T00:00:00"/>
    <m/>
    <n v="2019"/>
    <n v="2019"/>
    <n v="2.2499999999999999E-2"/>
    <n v="5.0500000000000003E-2"/>
    <e v="#REF!"/>
  </r>
  <r>
    <s v="ADI-000118"/>
    <x v="39"/>
    <m/>
    <s v="NEMOTEK"/>
    <s v="MEFTOUH"/>
    <s v="WIAM"/>
    <e v="#REF!"/>
    <e v="#REF!"/>
    <e v="#REF!"/>
    <n v="5.4999999999999997E-3"/>
    <s v="OUI"/>
    <n v="10800"/>
    <e v="#REF!"/>
    <d v="2019-02-22T00:00:00"/>
    <d v="2019-03-01T00:00:00"/>
    <n v="0"/>
    <n v="0"/>
    <n v="139"/>
    <b v="1"/>
    <s v="TOTAL"/>
    <d v="2019-06-07T00:00:00"/>
    <m/>
    <n v="2019"/>
    <n v="2019"/>
    <n v="2.2499999999999999E-2"/>
    <n v="5.0500000000000003E-2"/>
    <n v="0"/>
  </r>
  <r>
    <s v="ADI-000119"/>
    <x v="40"/>
    <m/>
    <s v="NEMOTEK"/>
    <s v="MOUSTATIA"/>
    <s v="MERIEM"/>
    <e v="#REF!"/>
    <e v="#REF!"/>
    <e v="#REF!"/>
    <n v="5.4999999999999997E-3"/>
    <s v="OUI"/>
    <n v="13900"/>
    <e v="#REF!"/>
    <d v="2019-02-22T00:00:00"/>
    <d v="2019-03-01T00:00:00"/>
    <n v="0"/>
    <n v="0"/>
    <n v="140"/>
    <b v="1"/>
    <s v="TOTAL"/>
    <d v="2019-06-08T00:00:00"/>
    <m/>
    <n v="2019"/>
    <n v="2019"/>
    <n v="2.2499999999999999E-2"/>
    <n v="5.0500000000000003E-2"/>
    <n v="0"/>
  </r>
  <r>
    <s v="ADI-000120"/>
    <x v="41"/>
    <m/>
    <s v="NEMOTEK"/>
    <s v="SAIL"/>
    <s v="YACINE"/>
    <e v="#REF!"/>
    <e v="#REF!"/>
    <e v="#REF!"/>
    <n v="5.4999999999999997E-3"/>
    <s v="OUI"/>
    <n v="50000"/>
    <e v="#REF!"/>
    <d v="2019-02-22T00:00:00"/>
    <d v="2019-03-01T00:00:00"/>
    <n v="0"/>
    <n v="0"/>
    <n v="141"/>
    <b v="0"/>
    <s v="NON RACHETE"/>
    <d v="2019-06-09T00:00:00"/>
    <m/>
    <n v="2019"/>
    <n v="2019"/>
    <n v="2.2499999999999999E-2"/>
    <n v="5.0500000000000003E-2"/>
    <e v="#REF!"/>
  </r>
  <r>
    <s v="ADI-000121"/>
    <x v="42"/>
    <m/>
    <s v="NEMOTEK"/>
    <s v="ARRAS"/>
    <s v="FATIHA"/>
    <e v="#REF!"/>
    <e v="#REF!"/>
    <e v="#REF!"/>
    <n v="5.4999999999999997E-3"/>
    <s v="OUI"/>
    <n v="30000"/>
    <e v="#REF!"/>
    <d v="2019-02-22T00:00:00"/>
    <d v="2019-03-01T00:00:00"/>
    <n v="0"/>
    <n v="0"/>
    <n v="142"/>
    <b v="1"/>
    <s v="TOTAL"/>
    <d v="2019-06-10T00:00:00"/>
    <m/>
    <n v="2019"/>
    <n v="2019"/>
    <n v="2.2499999999999999E-2"/>
    <n v="5.0500000000000003E-2"/>
    <n v="0"/>
  </r>
  <r>
    <s v="ADI-000122"/>
    <x v="43"/>
    <m/>
    <s v="NEMOTEK"/>
    <s v="BENCHAKROUN"/>
    <s v="HNYA"/>
    <e v="#REF!"/>
    <e v="#REF!"/>
    <e v="#REF!"/>
    <n v="5.4999999999999997E-3"/>
    <s v="OUI"/>
    <n v="49299.5"/>
    <e v="#REF!"/>
    <d v="2019-02-22T00:00:00"/>
    <d v="2019-03-01T00:00:00"/>
    <n v="0"/>
    <n v="0"/>
    <n v="143"/>
    <b v="0"/>
    <s v="NON RACHETE"/>
    <d v="2019-06-11T00:00:00"/>
    <m/>
    <n v="2019"/>
    <n v="2019"/>
    <n v="2.2499999999999999E-2"/>
    <n v="5.0500000000000003E-2"/>
    <e v="#REF!"/>
  </r>
  <r>
    <s v="ADI-000093"/>
    <x v="44"/>
    <m/>
    <m/>
    <s v="EL MAJDOUBI "/>
    <s v="IMANE"/>
    <e v="#REF!"/>
    <e v="#REF!"/>
    <e v="#REF!"/>
    <n v="5.4999999999999997E-3"/>
    <s v="OUI"/>
    <n v="200"/>
    <e v="#REF!"/>
    <d v="2019-02-25T00:00:00"/>
    <d v="2019-03-01T00:00:00"/>
    <n v="0"/>
    <n v="0"/>
    <n v="144"/>
    <b v="0"/>
    <s v="NON RACHETE"/>
    <d v="2019-06-12T00:00:00"/>
    <m/>
    <n v="2019"/>
    <n v="2019"/>
    <n v="2.2499999999999999E-2"/>
    <n v="5.0500000000000003E-2"/>
    <e v="#REF!"/>
  </r>
  <r>
    <s v="ADI-000052"/>
    <x v="45"/>
    <m/>
    <s v="CFAO"/>
    <s v="CHOUFFAI"/>
    <s v="NORA"/>
    <e v="#REF!"/>
    <e v="#REF!"/>
    <e v="#REF!"/>
    <n v="5.4999999999999997E-3"/>
    <s v="OUI"/>
    <n v="2000"/>
    <e v="#REF!"/>
    <d v="2019-02-26T00:00:00"/>
    <d v="2019-03-01T00:00:00"/>
    <n v="0"/>
    <n v="0"/>
    <n v="145"/>
    <b v="0"/>
    <s v="NON RACHETE"/>
    <d v="2019-06-13T00:00:00"/>
    <m/>
    <n v="2019"/>
    <n v="2019"/>
    <n v="2.2499999999999999E-2"/>
    <n v="5.0500000000000003E-2"/>
    <e v="#REF!"/>
  </r>
  <r>
    <s v="ADI-000053"/>
    <x v="46"/>
    <m/>
    <s v="CFAO"/>
    <s v="AMSEGGUINE"/>
    <s v="KHALID"/>
    <e v="#REF!"/>
    <e v="#REF!"/>
    <e v="#REF!"/>
    <n v="5.4999999999999997E-3"/>
    <s v="OUI"/>
    <n v="9760"/>
    <e v="#REF!"/>
    <d v="2019-02-26T00:00:00"/>
    <d v="2019-03-01T00:00:00"/>
    <n v="0"/>
    <n v="0"/>
    <n v="146"/>
    <b v="0"/>
    <s v="NON RACHETE"/>
    <d v="2019-06-14T00:00:00"/>
    <m/>
    <n v="2019"/>
    <n v="2019"/>
    <n v="2.2499999999999999E-2"/>
    <n v="5.0500000000000003E-2"/>
    <e v="#REF!"/>
  </r>
  <r>
    <m/>
    <x v="47"/>
    <s v="LF-2019-000021"/>
    <s v="CAPAREC"/>
    <s v="RABBOUH"/>
    <s v="MOURAD"/>
    <e v="#REF!"/>
    <e v="#REF!"/>
    <e v="#REF!"/>
    <n v="5.4999999999999997E-3"/>
    <s v="OUI"/>
    <n v="2000"/>
    <e v="#REF!"/>
    <d v="2019-02-27T00:00:00"/>
    <d v="2019-03-01T00:00:00"/>
    <n v="0"/>
    <n v="0"/>
    <n v="147"/>
    <b v="1"/>
    <s v="PARTIEL"/>
    <d v="2019-06-15T00:00:00"/>
    <m/>
    <n v="2019"/>
    <n v="2019"/>
    <n v="2.2499999999999999E-2"/>
    <n v="5.0500000000000003E-2"/>
    <e v="#REF!"/>
  </r>
  <r>
    <s v="ADI-000062"/>
    <x v="48"/>
    <m/>
    <s v="COMICOM"/>
    <s v="BABI"/>
    <s v="RACHID"/>
    <e v="#REF!"/>
    <e v="#REF!"/>
    <e v="#REF!"/>
    <n v="5.4999999999999997E-3"/>
    <s v="OUI"/>
    <n v="20000"/>
    <e v="#REF!"/>
    <d v="2019-02-27T00:00:00"/>
    <d v="2019-03-01T00:00:00"/>
    <n v="0"/>
    <n v="0"/>
    <n v="148"/>
    <b v="1"/>
    <s v="PARTIEL"/>
    <d v="2019-06-16T00:00:00"/>
    <m/>
    <n v="2019"/>
    <n v="2019"/>
    <n v="2.2499999999999999E-2"/>
    <n v="5.0500000000000003E-2"/>
    <e v="#REF!"/>
  </r>
  <r>
    <s v="ADI-000063"/>
    <x v="49"/>
    <m/>
    <s v="COMICOM"/>
    <s v="BENDOUMA"/>
    <s v="MERIEM"/>
    <e v="#REF!"/>
    <e v="#REF!"/>
    <e v="#REF!"/>
    <n v="5.4999999999999997E-3"/>
    <s v="OUI"/>
    <n v="30000"/>
    <e v="#REF!"/>
    <d v="2019-02-27T00:00:00"/>
    <d v="2019-03-01T00:00:00"/>
    <n v="0"/>
    <n v="0"/>
    <n v="149"/>
    <b v="0"/>
    <s v="NON RACHETE"/>
    <d v="2019-06-17T00:00:00"/>
    <m/>
    <n v="2019"/>
    <n v="2019"/>
    <n v="2.2499999999999999E-2"/>
    <n v="5.0500000000000003E-2"/>
    <e v="#REF!"/>
  </r>
  <r>
    <s v="ADI-000064"/>
    <x v="50"/>
    <m/>
    <s v="COMICOM"/>
    <s v="ANINI"/>
    <s v="ELARBI"/>
    <e v="#REF!"/>
    <e v="#REF!"/>
    <e v="#REF!"/>
    <n v="5.4999999999999997E-3"/>
    <s v="OUI"/>
    <n v="0"/>
    <e v="#REF!"/>
    <d v="2019-02-27T00:00:00"/>
    <d v="2019-03-01T00:00:00"/>
    <n v="0"/>
    <n v="0"/>
    <n v="150"/>
    <b v="0"/>
    <s v="NON RACHETE"/>
    <d v="2019-06-18T00:00:00"/>
    <m/>
    <n v="2019"/>
    <n v="2019"/>
    <n v="2.2499999999999999E-2"/>
    <n v="5.0500000000000003E-2"/>
    <e v="#REF!"/>
  </r>
  <r>
    <s v="ADI-000065"/>
    <x v="51"/>
    <m/>
    <s v="COMICOM"/>
    <s v="ANINI"/>
    <s v="ELARBI"/>
    <e v="#REF!"/>
    <e v="#REF!"/>
    <e v="#REF!"/>
    <n v="5.4999999999999997E-3"/>
    <s v="OUI"/>
    <n v="10000"/>
    <e v="#REF!"/>
    <d v="2019-02-27T00:00:00"/>
    <d v="2019-03-01T00:00:00"/>
    <n v="0"/>
    <n v="0"/>
    <n v="151"/>
    <b v="0"/>
    <s v="NON RACHETE"/>
    <d v="2019-06-19T00:00:00"/>
    <m/>
    <n v="2019"/>
    <n v="2019"/>
    <n v="2.2499999999999999E-2"/>
    <n v="5.0500000000000003E-2"/>
    <e v="#REF!"/>
  </r>
  <r>
    <s v="ADI-000066"/>
    <x v="52"/>
    <m/>
    <s v="DIMATEQ"/>
    <s v="ESSADI"/>
    <s v="KHALID"/>
    <e v="#REF!"/>
    <e v="#REF!"/>
    <e v="#REF!"/>
    <n v="5.4999999999999997E-3"/>
    <s v="OUI"/>
    <n v="21000"/>
    <e v="#REF!"/>
    <d v="2019-02-27T00:00:00"/>
    <d v="2019-03-01T00:00:00"/>
    <n v="0"/>
    <n v="0"/>
    <n v="152"/>
    <b v="0"/>
    <s v="NON RACHETE"/>
    <d v="2019-06-20T00:00:00"/>
    <m/>
    <n v="2019"/>
    <n v="2019"/>
    <n v="2.2499999999999999E-2"/>
    <n v="5.0500000000000003E-2"/>
    <e v="#REF!"/>
  </r>
  <r>
    <s v="ADI-000067"/>
    <x v="53"/>
    <m/>
    <s v="COMICOM"/>
    <s v="EL OUAZZANI"/>
    <s v="RABII"/>
    <e v="#REF!"/>
    <e v="#REF!"/>
    <e v="#REF!"/>
    <n v="5.4999999999999997E-3"/>
    <s v="OUI"/>
    <n v="0"/>
    <e v="#REF!"/>
    <d v="2019-02-27T00:00:00"/>
    <d v="2019-03-01T00:00:00"/>
    <n v="0"/>
    <n v="0"/>
    <n v="153"/>
    <b v="0"/>
    <s v="NON RACHETE"/>
    <d v="2019-06-21T00:00:00"/>
    <m/>
    <n v="2019"/>
    <n v="2019"/>
    <n v="2.2499999999999999E-2"/>
    <n v="5.0500000000000003E-2"/>
    <e v="#REF!"/>
  </r>
  <r>
    <s v="ADI-000068"/>
    <x v="54"/>
    <m/>
    <s v="COMICOM"/>
    <s v="ETTREIKI"/>
    <s v="YACINE"/>
    <e v="#REF!"/>
    <e v="#REF!"/>
    <e v="#REF!"/>
    <n v="5.4999999999999997E-3"/>
    <s v="OUI"/>
    <n v="0"/>
    <e v="#REF!"/>
    <d v="2019-02-27T00:00:00"/>
    <d v="2019-03-01T00:00:00"/>
    <n v="0"/>
    <n v="0"/>
    <n v="154"/>
    <b v="0"/>
    <s v="NON RACHETE"/>
    <d v="2019-06-22T00:00:00"/>
    <m/>
    <n v="2019"/>
    <n v="2019"/>
    <n v="2.2499999999999999E-2"/>
    <n v="5.0500000000000003E-2"/>
    <e v="#REF!"/>
  </r>
  <r>
    <s v="ADI-000069"/>
    <x v="55"/>
    <m/>
    <s v="COMICOM"/>
    <s v="ETTREIKI"/>
    <s v="YACINE"/>
    <e v="#REF!"/>
    <e v="#REF!"/>
    <e v="#REF!"/>
    <n v="5.4999999999999997E-3"/>
    <s v="OUI"/>
    <n v="90000"/>
    <e v="#REF!"/>
    <d v="2019-02-27T00:00:00"/>
    <d v="2019-03-01T00:00:00"/>
    <n v="0"/>
    <n v="0"/>
    <n v="155"/>
    <b v="0"/>
    <s v="NON RACHETE"/>
    <d v="2019-06-23T00:00:00"/>
    <m/>
    <n v="2019"/>
    <n v="2019"/>
    <n v="2.2499999999999999E-2"/>
    <n v="5.0500000000000003E-2"/>
    <e v="#REF!"/>
  </r>
  <r>
    <s v="ADI-000070"/>
    <x v="56"/>
    <m/>
    <s v="COMICOM"/>
    <s v="ETTREIKI"/>
    <s v="YACINE"/>
    <e v="#REF!"/>
    <e v="#REF!"/>
    <e v="#REF!"/>
    <n v="5.4999999999999997E-3"/>
    <s v="OUI"/>
    <n v="90000"/>
    <e v="#REF!"/>
    <d v="2019-02-27T00:00:00"/>
    <d v="2019-03-01T00:00:00"/>
    <n v="0"/>
    <n v="0"/>
    <n v="156"/>
    <b v="0"/>
    <s v="NON RACHETE"/>
    <d v="2019-06-24T00:00:00"/>
    <m/>
    <n v="2019"/>
    <n v="2019"/>
    <n v="2.2499999999999999E-2"/>
    <n v="5.0500000000000003E-2"/>
    <e v="#REF!"/>
  </r>
  <r>
    <s v="ADI-000071"/>
    <x v="57"/>
    <m/>
    <s v="COMICOM"/>
    <s v="YAMANI"/>
    <s v="NOUREDDINE"/>
    <e v="#REF!"/>
    <e v="#REF!"/>
    <e v="#REF!"/>
    <n v="5.4999999999999997E-3"/>
    <s v="OUI"/>
    <n v="50000"/>
    <e v="#REF!"/>
    <d v="2019-02-27T00:00:00"/>
    <d v="2019-03-01T00:00:00"/>
    <n v="0"/>
    <n v="0"/>
    <n v="157"/>
    <b v="1"/>
    <s v="TOTAL"/>
    <d v="2019-06-25T00:00:00"/>
    <m/>
    <n v="2019"/>
    <n v="2019"/>
    <n v="2.2499999999999999E-2"/>
    <n v="5.0500000000000003E-2"/>
    <e v="#REF!"/>
  </r>
  <r>
    <s v="ADI-000072"/>
    <x v="58"/>
    <m/>
    <s v="COMICOM"/>
    <s v="AL ISMAIL"/>
    <s v="LOUBNA"/>
    <e v="#REF!"/>
    <e v="#REF!"/>
    <e v="#REF!"/>
    <n v="5.4999999999999997E-3"/>
    <s v="OUI"/>
    <n v="110000"/>
    <e v="#REF!"/>
    <d v="2019-02-27T00:00:00"/>
    <d v="2019-03-01T00:00:00"/>
    <n v="0"/>
    <n v="0"/>
    <n v="158"/>
    <b v="0"/>
    <s v="NON RACHETE"/>
    <d v="2019-06-26T00:00:00"/>
    <m/>
    <n v="2019"/>
    <n v="2019"/>
    <n v="2.2499999999999999E-2"/>
    <n v="5.0500000000000003E-2"/>
    <e v="#REF!"/>
  </r>
  <r>
    <s v="ADI-000073"/>
    <x v="59"/>
    <m/>
    <s v="COMICOM"/>
    <s v="EL MOUDNI"/>
    <s v="SAMIR"/>
    <e v="#REF!"/>
    <e v="#REF!"/>
    <e v="#REF!"/>
    <n v="5.4999999999999997E-3"/>
    <s v="OUI"/>
    <n v="95000"/>
    <e v="#REF!"/>
    <d v="2019-02-27T00:00:00"/>
    <d v="2019-03-01T00:00:00"/>
    <n v="0"/>
    <n v="0"/>
    <n v="159"/>
    <b v="1"/>
    <s v="TOTAL"/>
    <d v="2019-06-27T00:00:00"/>
    <m/>
    <n v="2019"/>
    <n v="2019"/>
    <n v="2.2499999999999999E-2"/>
    <n v="5.0500000000000003E-2"/>
    <e v="#REF!"/>
  </r>
  <r>
    <s v="ADI-000074"/>
    <x v="60"/>
    <m/>
    <s v="COMICOM"/>
    <s v="LAANI"/>
    <s v="KHALID"/>
    <e v="#REF!"/>
    <e v="#REF!"/>
    <e v="#REF!"/>
    <n v="5.4999999999999997E-3"/>
    <s v="OUI"/>
    <n v="0"/>
    <e v="#REF!"/>
    <d v="2019-02-27T00:00:00"/>
    <d v="2019-03-01T00:00:00"/>
    <n v="0"/>
    <n v="0"/>
    <n v="160"/>
    <b v="0"/>
    <s v="NON RACHETE"/>
    <d v="2019-06-28T00:00:00"/>
    <m/>
    <n v="2019"/>
    <n v="2019"/>
    <n v="2.2499999999999999E-2"/>
    <n v="5.0500000000000003E-2"/>
    <e v="#REF!"/>
  </r>
  <r>
    <s v="ADI-000075"/>
    <x v="61"/>
    <m/>
    <s v="COMICOM"/>
    <s v="LAANI"/>
    <s v="KHALID"/>
    <e v="#REF!"/>
    <e v="#REF!"/>
    <e v="#REF!"/>
    <n v="5.4999999999999997E-3"/>
    <s v="OUI"/>
    <n v="30000"/>
    <e v="#REF!"/>
    <d v="2019-02-27T00:00:00"/>
    <d v="2019-03-01T00:00:00"/>
    <n v="0"/>
    <n v="0"/>
    <n v="161"/>
    <b v="0"/>
    <s v="NON RACHETE"/>
    <d v="2019-06-29T00:00:00"/>
    <m/>
    <n v="2019"/>
    <n v="2019"/>
    <n v="2.2499999999999999E-2"/>
    <n v="5.0500000000000003E-2"/>
    <e v="#REF!"/>
  </r>
  <r>
    <s v="ADI-000076"/>
    <x v="62"/>
    <m/>
    <s v="COMICOM"/>
    <s v="MAZGOUR"/>
    <s v="OMAR"/>
    <e v="#REF!"/>
    <e v="#REF!"/>
    <e v="#REF!"/>
    <n v="5.4999999999999997E-3"/>
    <s v="OUI"/>
    <n v="60000"/>
    <e v="#REF!"/>
    <d v="2019-02-27T00:00:00"/>
    <d v="2019-03-01T00:00:00"/>
    <n v="0"/>
    <n v="0"/>
    <n v="162"/>
    <b v="1"/>
    <s v="PARTIEL"/>
    <d v="2019-06-30T00:00:00"/>
    <m/>
    <n v="2019"/>
    <n v="2019"/>
    <n v="2.2499999999999999E-2"/>
    <n v="5.0500000000000003E-2"/>
    <e v="#REF!"/>
  </r>
  <r>
    <s v="ADI-000077"/>
    <x v="63"/>
    <m/>
    <s v="COMICOM"/>
    <s v="BOUKHATEM"/>
    <s v="NOUR-DINE"/>
    <e v="#REF!"/>
    <e v="#REF!"/>
    <e v="#REF!"/>
    <n v="5.4999999999999997E-3"/>
    <s v="OUI"/>
    <n v="30000"/>
    <e v="#REF!"/>
    <d v="2019-02-27T00:00:00"/>
    <d v="2019-03-01T00:00:00"/>
    <n v="0"/>
    <n v="0"/>
    <n v="163"/>
    <b v="0"/>
    <s v="NON RACHETE"/>
    <d v="2019-07-01T00:00:00"/>
    <m/>
    <n v="2019"/>
    <n v="2019"/>
    <n v="2.2499999999999999E-2"/>
    <n v="5.0500000000000003E-2"/>
    <e v="#REF!"/>
  </r>
  <r>
    <s v="ADI-000078"/>
    <x v="64"/>
    <m/>
    <s v="COMICOM"/>
    <s v="BOUKHATEM"/>
    <s v="NOUR-DINE"/>
    <e v="#REF!"/>
    <e v="#REF!"/>
    <e v="#REF!"/>
    <n v="5.4999999999999997E-3"/>
    <s v="OUI"/>
    <n v="30000"/>
    <e v="#REF!"/>
    <d v="2019-02-27T00:00:00"/>
    <d v="2019-03-01T00:00:00"/>
    <n v="0"/>
    <n v="0"/>
    <n v="164"/>
    <b v="0"/>
    <s v="NON RACHETE"/>
    <d v="2019-07-02T00:00:00"/>
    <m/>
    <n v="2019"/>
    <n v="2019"/>
    <n v="2.2499999999999999E-2"/>
    <n v="5.0500000000000003E-2"/>
    <e v="#REF!"/>
  </r>
  <r>
    <s v="ADI-000079"/>
    <x v="65"/>
    <m/>
    <s v="COMICOM"/>
    <s v="EL YAACOUBI"/>
    <s v="MOHAMED"/>
    <e v="#REF!"/>
    <e v="#REF!"/>
    <e v="#REF!"/>
    <n v="5.4999999999999997E-3"/>
    <s v="OUI"/>
    <n v="90000"/>
    <e v="#REF!"/>
    <d v="2019-02-27T00:00:00"/>
    <d v="2019-03-01T00:00:00"/>
    <n v="0"/>
    <n v="0"/>
    <n v="165"/>
    <b v="1"/>
    <s v="PARTIEL"/>
    <d v="2019-07-03T00:00:00"/>
    <m/>
    <n v="2019"/>
    <n v="2019"/>
    <n v="2.2499999999999999E-2"/>
    <n v="5.0500000000000003E-2"/>
    <e v="#REF!"/>
  </r>
  <r>
    <s v="ADI-000080"/>
    <x v="66"/>
    <m/>
    <s v="DIMATEQ"/>
    <s v="GHADDOU"/>
    <s v="MOHAMED"/>
    <e v="#REF!"/>
    <e v="#REF!"/>
    <e v="#REF!"/>
    <n v="5.4999999999999997E-3"/>
    <s v="OUI"/>
    <n v="95000"/>
    <e v="#REF!"/>
    <d v="2019-02-27T00:00:00"/>
    <d v="2019-03-01T00:00:00"/>
    <n v="0"/>
    <n v="0"/>
    <n v="166"/>
    <b v="1"/>
    <s v="PARTIEL"/>
    <d v="2019-07-04T00:00:00"/>
    <m/>
    <n v="2019"/>
    <n v="2019"/>
    <n v="2.2499999999999999E-2"/>
    <n v="5.0500000000000003E-2"/>
    <e v="#REF!"/>
  </r>
  <r>
    <s v="ADI-000081"/>
    <x v="67"/>
    <m/>
    <s v="COMICOM"/>
    <s v="KHETTABI"/>
    <s v="MOHAMED AMINE"/>
    <e v="#REF!"/>
    <e v="#REF!"/>
    <e v="#REF!"/>
    <n v="5.4999999999999997E-3"/>
    <s v="OUI"/>
    <n v="30000"/>
    <e v="#REF!"/>
    <d v="2019-02-27T00:00:00"/>
    <d v="2019-03-01T00:00:00"/>
    <n v="0"/>
    <n v="0"/>
    <n v="167"/>
    <b v="0"/>
    <s v="NON RACHETE"/>
    <d v="2019-07-05T00:00:00"/>
    <m/>
    <n v="2019"/>
    <n v="2019"/>
    <n v="2.2499999999999999E-2"/>
    <n v="5.0500000000000003E-2"/>
    <e v="#REF!"/>
  </r>
  <r>
    <s v="ADI-000082"/>
    <x v="68"/>
    <m/>
    <s v="COMICOM"/>
    <s v="KHETTABI"/>
    <s v="MOHAMED AMINE"/>
    <e v="#REF!"/>
    <e v="#REF!"/>
    <e v="#REF!"/>
    <n v="5.4999999999999997E-3"/>
    <s v="OUI"/>
    <n v="30000"/>
    <e v="#REF!"/>
    <d v="2019-02-27T00:00:00"/>
    <d v="2019-03-01T00:00:00"/>
    <n v="0"/>
    <n v="0"/>
    <n v="168"/>
    <b v="1"/>
    <s v="TOTAL"/>
    <d v="2019-07-06T00:00:00"/>
    <m/>
    <n v="2019"/>
    <n v="2019"/>
    <n v="2.2499999999999999E-2"/>
    <n v="5.0500000000000003E-2"/>
    <n v="0"/>
  </r>
  <r>
    <s v="ADI-000084"/>
    <x v="69"/>
    <m/>
    <s v="COMICOM"/>
    <s v="EL KHAOUDY"/>
    <s v="YOUSSEF"/>
    <e v="#REF!"/>
    <e v="#REF!"/>
    <e v="#REF!"/>
    <n v="5.4999999999999997E-3"/>
    <s v="OUI"/>
    <n v="30000"/>
    <e v="#REF!"/>
    <d v="2019-02-27T00:00:00"/>
    <d v="2019-03-01T00:00:00"/>
    <n v="0"/>
    <n v="0"/>
    <n v="169"/>
    <b v="1"/>
    <s v="TOTAL"/>
    <d v="2019-07-07T00:00:00"/>
    <m/>
    <n v="2019"/>
    <n v="2019"/>
    <n v="2.2499999999999999E-2"/>
    <n v="5.0500000000000003E-2"/>
    <e v="#REF!"/>
  </r>
  <r>
    <s v="ADI-000094"/>
    <x v="70"/>
    <m/>
    <s v="COMICOM"/>
    <s v="MASSIKI"/>
    <s v="KHALID"/>
    <e v="#REF!"/>
    <e v="#REF!"/>
    <e v="#REF!"/>
    <n v="5.4999999999999997E-3"/>
    <s v="OUI"/>
    <n v="60000"/>
    <e v="#REF!"/>
    <d v="2019-02-27T00:00:00"/>
    <d v="2019-03-01T00:00:00"/>
    <n v="0"/>
    <n v="0"/>
    <n v="170"/>
    <b v="1"/>
    <s v="PARTIEL"/>
    <d v="2019-07-08T00:00:00"/>
    <m/>
    <n v="2019"/>
    <n v="2019"/>
    <n v="2.2499999999999999E-2"/>
    <n v="5.0500000000000003E-2"/>
    <e v="#REF!"/>
  </r>
  <r>
    <s v="ADI-000097"/>
    <x v="71"/>
    <m/>
    <s v="COMICOM"/>
    <s v="ABBAD EL ANDALOUSSI"/>
    <s v="REDA "/>
    <e v="#REF!"/>
    <e v="#REF!"/>
    <e v="#REF!"/>
    <n v="5.4999999999999997E-3"/>
    <s v="OUI"/>
    <n v="47000"/>
    <e v="#REF!"/>
    <d v="2019-02-27T00:00:00"/>
    <d v="2019-03-01T00:00:00"/>
    <n v="0"/>
    <n v="0"/>
    <n v="171"/>
    <b v="1"/>
    <s v="PARTIEL"/>
    <d v="2019-07-09T00:00:00"/>
    <m/>
    <n v="2019"/>
    <n v="2019"/>
    <n v="2.2499999999999999E-2"/>
    <n v="5.0500000000000003E-2"/>
    <e v="#REF!"/>
  </r>
  <r>
    <s v="ADI-000099"/>
    <x v="72"/>
    <m/>
    <s v="COMICOM"/>
    <s v="BENNANI"/>
    <s v="YOUSSEF"/>
    <e v="#REF!"/>
    <e v="#REF!"/>
    <e v="#REF!"/>
    <n v="5.4999999999999997E-3"/>
    <s v="OUI"/>
    <n v="350000"/>
    <e v="#REF!"/>
    <d v="2019-02-27T00:00:00"/>
    <d v="2019-03-01T00:00:00"/>
    <n v="0"/>
    <n v="0"/>
    <n v="172"/>
    <b v="0"/>
    <s v="NON RACHETE"/>
    <d v="2019-07-10T00:00:00"/>
    <m/>
    <n v="2019"/>
    <n v="2019"/>
    <n v="2.2499999999999999E-2"/>
    <n v="5.0500000000000003E-2"/>
    <e v="#REF!"/>
  </r>
  <r>
    <s v="ADI-000100"/>
    <x v="73"/>
    <m/>
    <s v="COMICOM"/>
    <s v="BENNANI"/>
    <s v="YOUSSEF"/>
    <e v="#REF!"/>
    <e v="#REF!"/>
    <e v="#REF!"/>
    <n v="5.4999999999999997E-3"/>
    <s v="OUI"/>
    <n v="350000"/>
    <e v="#REF!"/>
    <d v="2019-02-27T00:00:00"/>
    <d v="2019-03-01T00:00:00"/>
    <n v="0"/>
    <n v="0"/>
    <n v="173"/>
    <b v="0"/>
    <s v="NON RACHETE"/>
    <d v="2019-07-11T00:00:00"/>
    <m/>
    <n v="2019"/>
    <n v="2019"/>
    <n v="2.2499999999999999E-2"/>
    <n v="5.0500000000000003E-2"/>
    <e v="#REF!"/>
  </r>
  <r>
    <s v="ADI-000098"/>
    <x v="74"/>
    <m/>
    <s v="MICROSOFT"/>
    <s v="CHAFAI "/>
    <s v="AMINE"/>
    <e v="#REF!"/>
    <e v="#REF!"/>
    <e v="#REF!"/>
    <n v="5.4999999999999997E-3"/>
    <s v="OUI"/>
    <n v="60000"/>
    <e v="#REF!"/>
    <d v="2019-03-04T00:00:00"/>
    <d v="2019-03-16T00:00:00"/>
    <n v="0"/>
    <n v="0"/>
    <n v="174"/>
    <b v="1"/>
    <s v="PARTIEL"/>
    <d v="2019-07-12T00:00:00"/>
    <m/>
    <n v="2019"/>
    <n v="2019"/>
    <n v="2.2499999999999999E-2"/>
    <n v="5.0500000000000003E-2"/>
    <e v="#REF!"/>
  </r>
  <r>
    <s v="ADI-000106"/>
    <x v="75"/>
    <m/>
    <m/>
    <s v="EL MAACH"/>
    <s v=" MUSTAPHA"/>
    <e v="#REF!"/>
    <e v="#REF!"/>
    <e v="#REF!"/>
    <n v="5.4999999999999997E-3"/>
    <s v="OUI"/>
    <n v="200"/>
    <e v="#REF!"/>
    <d v="2019-03-04T00:00:00"/>
    <d v="2019-03-16T00:00:00"/>
    <n v="0"/>
    <n v="0"/>
    <n v="175"/>
    <b v="0"/>
    <s v="NON RACHETE"/>
    <d v="2019-07-13T00:00:00"/>
    <m/>
    <n v="2019"/>
    <n v="2019"/>
    <n v="2.2499999999999999E-2"/>
    <n v="5.0500000000000003E-2"/>
    <e v="#REF!"/>
  </r>
  <r>
    <s v="ADI-000107"/>
    <x v="76"/>
    <m/>
    <m/>
    <s v="EL MAACH"/>
    <s v=" MUSTAPHA"/>
    <e v="#REF!"/>
    <e v="#REF!"/>
    <e v="#REF!"/>
    <n v="5.4999999999999997E-3"/>
    <s v="OUI"/>
    <n v="200"/>
    <e v="#REF!"/>
    <d v="2019-03-04T00:00:00"/>
    <d v="2019-03-16T00:00:00"/>
    <n v="0"/>
    <n v="0"/>
    <n v="176"/>
    <b v="0"/>
    <s v="NON RACHETE"/>
    <d v="2019-07-14T00:00:00"/>
    <m/>
    <n v="2019"/>
    <n v="2019"/>
    <n v="2.2499999999999999E-2"/>
    <n v="5.0500000000000003E-2"/>
    <e v="#REF!"/>
  </r>
  <r>
    <s v="REG-000308"/>
    <x v="77"/>
    <s v="LF-2019-000022"/>
    <s v="KENZ'ASSUR"/>
    <s v="EL FIZAZI"/>
    <s v="NABILA"/>
    <e v="#REF!"/>
    <e v="#REF!"/>
    <e v="#REF!"/>
    <n v="5.4999999999999997E-3"/>
    <s v="OUI"/>
    <n v="15000"/>
    <e v="#REF!"/>
    <d v="2019-03-05T00:00:00"/>
    <d v="2019-03-16T00:00:00"/>
    <n v="0"/>
    <n v="0"/>
    <n v="178"/>
    <b v="0"/>
    <s v="NON RACHETE"/>
    <d v="2019-07-16T00:00:00"/>
    <m/>
    <n v="2019"/>
    <n v="2019"/>
    <n v="2.2499999999999999E-2"/>
    <n v="5.0500000000000003E-2"/>
    <e v="#REF!"/>
  </r>
  <r>
    <s v="REG-000307"/>
    <x v="78"/>
    <s v="LF-2019-000022"/>
    <s v="KENZ'ASSUR"/>
    <s v="BENBOUJIDA"/>
    <s v="MOHAMMED FOUAD"/>
    <e v="#REF!"/>
    <e v="#REF!"/>
    <e v="#REF!"/>
    <n v="5.4999999999999997E-3"/>
    <s v="OUI"/>
    <n v="15000"/>
    <e v="#REF!"/>
    <d v="2019-03-05T00:00:00"/>
    <d v="2019-03-16T00:00:00"/>
    <n v="0"/>
    <n v="0"/>
    <n v="179"/>
    <b v="0"/>
    <s v="NON RACHETE"/>
    <d v="2019-07-17T00:00:00"/>
    <m/>
    <n v="2019"/>
    <n v="2019"/>
    <n v="2.2499999999999999E-2"/>
    <n v="5.0500000000000003E-2"/>
    <e v="#REF!"/>
  </r>
  <r>
    <s v="REG-000309"/>
    <x v="79"/>
    <s v="LF-2019-000022"/>
    <s v="KENZ'ASSUR"/>
    <s v="BENBOUJIDA"/>
    <s v="MOHAMMED FOUAD"/>
    <e v="#REF!"/>
    <e v="#REF!"/>
    <e v="#REF!"/>
    <n v="5.4999999999999997E-3"/>
    <s v="OUI"/>
    <n v="15000"/>
    <e v="#REF!"/>
    <d v="2019-03-05T00:00:00"/>
    <d v="2019-03-16T00:00:00"/>
    <n v="0"/>
    <n v="0"/>
    <n v="180"/>
    <b v="0"/>
    <s v="NON RACHETE"/>
    <d v="2019-07-18T00:00:00"/>
    <m/>
    <n v="2019"/>
    <n v="2019"/>
    <n v="2.2499999999999999E-2"/>
    <n v="5.0500000000000003E-2"/>
    <e v="#REF!"/>
  </r>
  <r>
    <s v="ADI-000112"/>
    <x v="80"/>
    <m/>
    <m/>
    <s v="EL MAJDOUBI "/>
    <s v="YOUNESS"/>
    <e v="#REF!"/>
    <e v="#REF!"/>
    <e v="#REF!"/>
    <n v="5.4999999999999997E-3"/>
    <s v="OUI"/>
    <n v="2000"/>
    <e v="#REF!"/>
    <d v="2019-03-05T00:00:00"/>
    <d v="2019-03-16T00:00:00"/>
    <n v="0"/>
    <n v="0"/>
    <n v="181"/>
    <b v="0"/>
    <s v="NON RACHETE"/>
    <d v="2019-07-19T00:00:00"/>
    <m/>
    <n v="2019"/>
    <n v="2019"/>
    <n v="2.2499999999999999E-2"/>
    <n v="5.0500000000000003E-2"/>
    <e v="#REF!"/>
  </r>
  <r>
    <s v="ADI-000112"/>
    <x v="80"/>
    <m/>
    <m/>
    <s v="EL MAJDOUBI "/>
    <s v="YOUNESS"/>
    <e v="#REF!"/>
    <e v="#REF!"/>
    <e v="#REF!"/>
    <n v="5.4999999999999997E-3"/>
    <s v="OUI"/>
    <n v="30000"/>
    <e v="#REF!"/>
    <d v="2019-03-05T00:00:00"/>
    <d v="2019-03-16T00:00:00"/>
    <n v="0"/>
    <n v="0"/>
    <n v="182"/>
    <b v="0"/>
    <s v="NON RACHETE"/>
    <d v="2019-07-20T00:00:00"/>
    <m/>
    <n v="2019"/>
    <n v="2019"/>
    <n v="2.2499999999999999E-2"/>
    <n v="5.0500000000000003E-2"/>
    <e v="#REF!"/>
  </r>
  <r>
    <s v="ADI-000104"/>
    <x v="81"/>
    <m/>
    <m/>
    <s v="EL YACOUBI"/>
    <s v="EL WAFI"/>
    <e v="#REF!"/>
    <e v="#REF!"/>
    <e v="#REF!"/>
    <n v="5.4999999999999997E-3"/>
    <s v="OUI"/>
    <n v="200"/>
    <e v="#REF!"/>
    <d v="2019-03-05T00:00:00"/>
    <d v="2019-03-16T00:00:00"/>
    <n v="0"/>
    <n v="0"/>
    <n v="183"/>
    <b v="0"/>
    <s v="NON RACHETE"/>
    <d v="2019-07-21T00:00:00"/>
    <m/>
    <n v="2019"/>
    <n v="2019"/>
    <n v="2.2499999999999999E-2"/>
    <n v="5.0500000000000003E-2"/>
    <e v="#REF!"/>
  </r>
  <r>
    <s v="ADI-000105"/>
    <x v="82"/>
    <m/>
    <m/>
    <s v="EL YACOUBI"/>
    <s v="EL WAFI"/>
    <e v="#REF!"/>
    <e v="#REF!"/>
    <e v="#REF!"/>
    <n v="5.4999999999999997E-3"/>
    <s v="OUI"/>
    <n v="200"/>
    <e v="#REF!"/>
    <d v="2019-03-05T00:00:00"/>
    <d v="2019-03-16T00:00:00"/>
    <n v="0"/>
    <n v="0"/>
    <n v="184"/>
    <b v="0"/>
    <s v="NON RACHETE"/>
    <d v="2019-07-22T00:00:00"/>
    <m/>
    <n v="2019"/>
    <n v="2019"/>
    <n v="2.2499999999999999E-2"/>
    <n v="5.0500000000000003E-2"/>
    <e v="#REF!"/>
  </r>
  <r>
    <s v="ADI-000102"/>
    <x v="83"/>
    <m/>
    <m/>
    <s v="ABBASSI"/>
    <s v="AMINE"/>
    <e v="#REF!"/>
    <e v="#REF!"/>
    <e v="#REF!"/>
    <n v="5.4999999999999997E-3"/>
    <s v="OUI"/>
    <n v="200"/>
    <e v="#REF!"/>
    <d v="2019-03-05T00:00:00"/>
    <d v="2019-03-16T00:00:00"/>
    <n v="0"/>
    <n v="0"/>
    <n v="185"/>
    <b v="0"/>
    <s v="NON RACHETE"/>
    <d v="2019-07-23T00:00:00"/>
    <m/>
    <n v="2019"/>
    <n v="2019"/>
    <n v="2.2499999999999999E-2"/>
    <n v="5.0500000000000003E-2"/>
    <e v="#REF!"/>
  </r>
  <r>
    <s v="ADI-000103"/>
    <x v="84"/>
    <m/>
    <m/>
    <s v="ABBASSI"/>
    <s v="AMINE"/>
    <e v="#REF!"/>
    <e v="#REF!"/>
    <e v="#REF!"/>
    <n v="5.4999999999999997E-3"/>
    <s v="OUI"/>
    <n v="200"/>
    <e v="#REF!"/>
    <d v="2019-03-05T00:00:00"/>
    <d v="2019-03-16T00:00:00"/>
    <n v="0"/>
    <n v="0"/>
    <n v="186"/>
    <b v="0"/>
    <s v="NON RACHETE"/>
    <d v="2019-07-24T00:00:00"/>
    <m/>
    <n v="2019"/>
    <n v="2019"/>
    <n v="2.2499999999999999E-2"/>
    <n v="5.0500000000000003E-2"/>
    <e v="#REF!"/>
  </r>
  <r>
    <m/>
    <x v="6"/>
    <s v="LF-2018-000013"/>
    <s v="Horizon Assurances "/>
    <m/>
    <m/>
    <e v="#REF!"/>
    <e v="#REF!"/>
    <e v="#REF!"/>
    <n v="5.4999999999999997E-3"/>
    <s v="OUI"/>
    <n v="7000"/>
    <e v="#REF!"/>
    <d v="2019-03-05T00:00:00"/>
    <d v="2019-03-16T00:00:00"/>
    <n v="0"/>
    <n v="0"/>
    <n v="187"/>
    <b v="1"/>
    <s v="PARTIEL"/>
    <d v="2019-07-25T00:00:00"/>
    <m/>
    <n v="2019"/>
    <n v="2019"/>
    <n v="2.2499999999999999E-2"/>
    <n v="5.0500000000000003E-2"/>
    <e v="#REF!"/>
  </r>
  <r>
    <m/>
    <x v="8"/>
    <s v="LF-2018-000011"/>
    <s v="STE Faouzi Carrosserie"/>
    <m/>
    <m/>
    <e v="#REF!"/>
    <e v="#REF!"/>
    <e v="#REF!"/>
    <n v="5.4999999999999997E-3"/>
    <s v="OUI"/>
    <n v="2000"/>
    <e v="#REF!"/>
    <d v="2019-03-05T00:00:00"/>
    <d v="2019-03-16T00:00:00"/>
    <n v="0"/>
    <n v="0"/>
    <n v="188"/>
    <b v="1"/>
    <s v="PARTIEL"/>
    <d v="2019-07-26T00:00:00"/>
    <m/>
    <n v="2019"/>
    <n v="2019"/>
    <n v="2.2499999999999999E-2"/>
    <n v="5.0500000000000003E-2"/>
    <e v="#REF!"/>
  </r>
  <r>
    <s v="REG-000307"/>
    <x v="78"/>
    <s v="LF-2019-000022"/>
    <s v="KENZ'ASSUR"/>
    <s v="BENBOUJIDA"/>
    <s v="MOHAMMED FOUAD"/>
    <e v="#REF!"/>
    <e v="#REF!"/>
    <e v="#REF!"/>
    <n v="5.4999999999999997E-3"/>
    <s v="OUI"/>
    <n v="80000"/>
    <e v="#REF!"/>
    <d v="2019-03-05T00:00:00"/>
    <d v="2019-03-16T00:00:00"/>
    <n v="0"/>
    <n v="0"/>
    <n v="189"/>
    <b v="0"/>
    <s v="NON RACHETE"/>
    <d v="2019-07-27T00:00:00"/>
    <m/>
    <n v="2019"/>
    <n v="2019"/>
    <n v="2.2499999999999999E-2"/>
    <n v="5.0500000000000003E-2"/>
    <e v="#REF!"/>
  </r>
  <r>
    <s v="REG-000309"/>
    <x v="79"/>
    <s v="LF-2019-000022"/>
    <s v="KENZ'ASSUR"/>
    <s v="BENBOUJIDA"/>
    <s v="MOHAMMED FOUAD"/>
    <e v="#REF!"/>
    <e v="#REF!"/>
    <e v="#REF!"/>
    <n v="5.4999999999999997E-3"/>
    <s v="OUI"/>
    <n v="80000"/>
    <e v="#REF!"/>
    <d v="2019-03-05T00:00:00"/>
    <d v="2019-03-16T00:00:00"/>
    <n v="0"/>
    <n v="0"/>
    <n v="190"/>
    <b v="0"/>
    <s v="NON RACHETE"/>
    <d v="2019-07-28T00:00:00"/>
    <m/>
    <n v="2019"/>
    <n v="2019"/>
    <n v="2.2499999999999999E-2"/>
    <n v="5.0500000000000003E-2"/>
    <e v="#REF!"/>
  </r>
  <r>
    <m/>
    <x v="23"/>
    <s v="LF-2019-000017"/>
    <s v="Centre Nephrologie hemodialyse Oulad Hriz"/>
    <s v="AYAD"/>
    <s v="AMAL"/>
    <e v="#REF!"/>
    <e v="#REF!"/>
    <e v="#REF!"/>
    <n v="5.4999999999999997E-3"/>
    <s v="OUI"/>
    <n v="40000"/>
    <e v="#REF!"/>
    <d v="2019-03-06T00:00:00"/>
    <d v="2019-03-16T00:00:00"/>
    <n v="0"/>
    <n v="0"/>
    <n v="191"/>
    <b v="1"/>
    <s v="PARTIEL"/>
    <d v="2019-07-29T00:00:00"/>
    <m/>
    <n v="2019"/>
    <n v="2019"/>
    <n v="2.2499999999999999E-2"/>
    <n v="5.0500000000000003E-2"/>
    <e v="#REF!"/>
  </r>
  <r>
    <m/>
    <x v="22"/>
    <s v="LF-2018-000001"/>
    <s v="Allianz Maroc "/>
    <m/>
    <m/>
    <e v="#REF!"/>
    <e v="#REF!"/>
    <e v="#REF!"/>
    <n v="5.4999999999999997E-3"/>
    <s v="OUI"/>
    <n v="441508.57999999984"/>
    <e v="#REF!"/>
    <d v="2019-03-08T00:00:00"/>
    <d v="2019-03-16T00:00:00"/>
    <n v="0"/>
    <n v="0"/>
    <n v="192"/>
    <b v="1"/>
    <s v="PARTIEL"/>
    <d v="2019-07-30T00:00:00"/>
    <m/>
    <n v="2019"/>
    <n v="2019"/>
    <n v="2.2499999999999999E-2"/>
    <n v="5.0500000000000003E-2"/>
    <e v="#REF!"/>
  </r>
  <r>
    <s v="ADI-000126"/>
    <x v="85"/>
    <m/>
    <s v="LA MAROCAINE VIE"/>
    <s v="CHBANI"/>
    <s v="ADIL"/>
    <e v="#REF!"/>
    <e v="#REF!"/>
    <e v="#REF!"/>
    <n v="5.4999999999999997E-3"/>
    <s v="OUI"/>
    <n v="30000"/>
    <e v="#REF!"/>
    <d v="2019-03-11T00:00:00"/>
    <d v="2019-03-16T00:00:00"/>
    <n v="0"/>
    <n v="0"/>
    <n v="193"/>
    <b v="1"/>
    <s v="PARTIEL"/>
    <d v="2019-07-31T00:00:00"/>
    <m/>
    <n v="2019"/>
    <n v="2019"/>
    <n v="2.2499999999999999E-2"/>
    <n v="5.0500000000000003E-2"/>
    <e v="#REF!"/>
  </r>
  <r>
    <s v="ADI-000124"/>
    <x v="86"/>
    <m/>
    <s v="SG"/>
    <s v="BOUKHARI"/>
    <s v="HOUNAIDA"/>
    <e v="#REF!"/>
    <e v="#REF!"/>
    <e v="#REF!"/>
    <n v="5.4999999999999997E-3"/>
    <s v="OUI"/>
    <n v="30000"/>
    <e v="#REF!"/>
    <d v="2019-03-12T00:00:00"/>
    <d v="2019-03-16T00:00:00"/>
    <n v="0"/>
    <n v="0"/>
    <n v="194"/>
    <b v="1"/>
    <s v="TOTAL"/>
    <d v="2019-08-01T00:00:00"/>
    <m/>
    <n v="2019"/>
    <n v="2019"/>
    <n v="2.2499999999999999E-2"/>
    <n v="5.0500000000000003E-2"/>
    <n v="0"/>
  </r>
  <r>
    <s v="ADI-000009"/>
    <x v="9"/>
    <m/>
    <s v="ACAPS"/>
    <s v="LAMMAT"/>
    <s v="YOUNES"/>
    <e v="#REF!"/>
    <e v="#REF!"/>
    <e v="#REF!"/>
    <n v="5.4999999999999997E-3"/>
    <s v="OUI"/>
    <n v="200"/>
    <e v="#REF!"/>
    <d v="2019-03-12T00:00:00"/>
    <d v="2019-03-16T00:00:00"/>
    <n v="0"/>
    <n v="0"/>
    <n v="195"/>
    <b v="0"/>
    <s v="NON RACHETE"/>
    <d v="2019-08-02T00:00:00"/>
    <m/>
    <n v="2019"/>
    <n v="2019"/>
    <n v="2.2499999999999999E-2"/>
    <n v="5.0500000000000003E-2"/>
    <e v="#REF!"/>
  </r>
  <r>
    <s v="ADI-000096"/>
    <x v="87"/>
    <m/>
    <s v="SAHAM ASSURANCE"/>
    <s v="LAGROUBI"/>
    <s v="HASSAN"/>
    <e v="#REF!"/>
    <e v="#REF!"/>
    <e v="#REF!"/>
    <n v="5.4999999999999997E-3"/>
    <s v="OUI"/>
    <n v="200"/>
    <e v="#REF!"/>
    <d v="2019-03-13T00:00:00"/>
    <d v="2019-03-16T00:00:00"/>
    <n v="0"/>
    <n v="0"/>
    <n v="196"/>
    <b v="0"/>
    <s v="NON RACHETE"/>
    <d v="2019-08-03T00:00:00"/>
    <m/>
    <n v="2019"/>
    <n v="2019"/>
    <n v="2.2499999999999999E-2"/>
    <n v="5.0500000000000003E-2"/>
    <e v="#REF!"/>
  </r>
  <r>
    <s v="ADI-000058"/>
    <x v="88"/>
    <m/>
    <s v="SAHAM ASSURANCE"/>
    <s v="MAHER"/>
    <s v="SOUNDOUS"/>
    <e v="#REF!"/>
    <e v="#REF!"/>
    <e v="#REF!"/>
    <n v="5.4999999999999997E-3"/>
    <s v="OUI"/>
    <n v="39300"/>
    <e v="#REF!"/>
    <d v="2019-03-13T00:00:00"/>
    <d v="2019-03-16T00:00:00"/>
    <n v="0"/>
    <n v="0"/>
    <n v="197"/>
    <b v="0"/>
    <s v="NON RACHETE"/>
    <d v="2019-08-04T00:00:00"/>
    <m/>
    <n v="2019"/>
    <n v="2019"/>
    <n v="2.2499999999999999E-2"/>
    <n v="5.0500000000000003E-2"/>
    <e v="#REF!"/>
  </r>
  <r>
    <s v="ADI-000047"/>
    <x v="89"/>
    <m/>
    <s v="SAHAM ASSURANCE"/>
    <s v="BATOSSI"/>
    <s v="CEDRIC EMMANUEL"/>
    <e v="#REF!"/>
    <e v="#REF!"/>
    <e v="#REF!"/>
    <n v="5.4999999999999997E-3"/>
    <s v="OUI"/>
    <n v="30500"/>
    <e v="#REF!"/>
    <d v="2019-03-13T00:00:00"/>
    <d v="2019-03-16T00:00:00"/>
    <n v="0"/>
    <n v="0"/>
    <n v="198"/>
    <b v="1"/>
    <s v="TOTAL"/>
    <d v="2019-08-05T00:00:00"/>
    <m/>
    <n v="2019"/>
    <n v="2019"/>
    <n v="2.2499999999999999E-2"/>
    <n v="5.0500000000000003E-2"/>
    <e v="#REF!"/>
  </r>
  <r>
    <s v="ADI-000056"/>
    <x v="90"/>
    <m/>
    <s v="SAHAM ASSURANCE"/>
    <s v="MACHMOUM"/>
    <s v="ADIL"/>
    <e v="#REF!"/>
    <e v="#REF!"/>
    <e v="#REF!"/>
    <n v="5.4999999999999997E-3"/>
    <s v="OUI"/>
    <n v="37700"/>
    <e v="#REF!"/>
    <d v="2019-03-13T00:00:00"/>
    <d v="2019-03-16T00:00:00"/>
    <n v="0"/>
    <n v="0"/>
    <n v="199"/>
    <b v="0"/>
    <s v="NON RACHETE"/>
    <d v="2019-08-06T00:00:00"/>
    <m/>
    <n v="2019"/>
    <n v="2019"/>
    <n v="2.2499999999999999E-2"/>
    <n v="5.0500000000000003E-2"/>
    <e v="#REF!"/>
  </r>
  <r>
    <s v="ADI-000060"/>
    <x v="91"/>
    <m/>
    <s v="SAHAM ASSURANCE"/>
    <s v="HAMMOUMI"/>
    <s v="HIND"/>
    <e v="#REF!"/>
    <e v="#REF!"/>
    <e v="#REF!"/>
    <n v="5.4999999999999997E-3"/>
    <s v="OUI"/>
    <n v="40000"/>
    <e v="#REF!"/>
    <d v="2019-03-13T00:00:00"/>
    <d v="2019-03-16T00:00:00"/>
    <n v="0"/>
    <n v="0"/>
    <n v="200"/>
    <b v="0"/>
    <s v="NON RACHETE"/>
    <d v="2019-08-07T00:00:00"/>
    <m/>
    <n v="2019"/>
    <n v="2019"/>
    <n v="2.2499999999999999E-2"/>
    <n v="5.0500000000000003E-2"/>
    <e v="#REF!"/>
  </r>
  <r>
    <s v="ADI-000123"/>
    <x v="92"/>
    <m/>
    <s v="LAFARGE HOLCIM"/>
    <s v="KABOUSS"/>
    <s v="SAMIR"/>
    <e v="#REF!"/>
    <e v="#REF!"/>
    <e v="#REF!"/>
    <n v="5.4999999999999997E-3"/>
    <s v="OUI"/>
    <n v="15000"/>
    <e v="#REF!"/>
    <d v="2019-03-13T00:00:00"/>
    <d v="2019-03-16T00:00:00"/>
    <n v="0"/>
    <n v="0"/>
    <n v="201"/>
    <b v="1"/>
    <s v="PARTIEL"/>
    <d v="2019-08-08T00:00:00"/>
    <m/>
    <n v="2019"/>
    <n v="2019"/>
    <n v="2.2499999999999999E-2"/>
    <n v="5.0500000000000003E-2"/>
    <e v="#REF!"/>
  </r>
  <r>
    <s v="ADI-000108"/>
    <x v="93"/>
    <m/>
    <s v="BASCO"/>
    <s v="BASSITE "/>
    <s v="HAMZA"/>
    <e v="#REF!"/>
    <e v="#REF!"/>
    <e v="#REF!"/>
    <n v="5.4999999999999997E-3"/>
    <s v="OUI"/>
    <n v="4999.99"/>
    <e v="#REF!"/>
    <d v="2019-03-15T00:00:00"/>
    <d v="2019-03-16T00:00:00"/>
    <n v="0"/>
    <n v="0"/>
    <n v="202"/>
    <b v="0"/>
    <s v="NON RACHETE"/>
    <d v="2019-08-09T00:00:00"/>
    <m/>
    <n v="2019"/>
    <n v="2019"/>
    <n v="2.2499999999999999E-2"/>
    <n v="5.0500000000000003E-2"/>
    <e v="#REF!"/>
  </r>
  <r>
    <s v="ADI-000109"/>
    <x v="94"/>
    <m/>
    <s v="BASCO"/>
    <s v="FARAH "/>
    <s v="NADIA"/>
    <e v="#REF!"/>
    <e v="#REF!"/>
    <e v="#REF!"/>
    <n v="5.4999999999999997E-3"/>
    <s v="OUI"/>
    <n v="1999.99"/>
    <e v="#REF!"/>
    <d v="2019-03-18T00:00:00"/>
    <d v="2019-04-01T00:00:00"/>
    <n v="0"/>
    <n v="0"/>
    <n v="203"/>
    <b v="0"/>
    <s v="NON RACHETE"/>
    <d v="2019-08-10T00:00:00"/>
    <m/>
    <n v="2019"/>
    <n v="2019"/>
    <n v="2.2499999999999999E-2"/>
    <n v="5.0500000000000003E-2"/>
    <e v="#REF!"/>
  </r>
  <r>
    <s v="ADI-000189"/>
    <x v="95"/>
    <m/>
    <s v="AERIEN"/>
    <e v="#REF!"/>
    <e v="#REF!"/>
    <e v="#REF!"/>
    <e v="#REF!"/>
    <e v="#REF!"/>
    <n v="5.4999999999999997E-3"/>
    <s v="OUI"/>
    <n v="14000"/>
    <e v="#REF!"/>
    <d v="2019-03-18T00:00:00"/>
    <d v="2019-04-01T00:00:00"/>
    <n v="0"/>
    <n v="0"/>
    <n v="204"/>
    <b v="1"/>
    <s v="TOTAL"/>
    <d v="2019-08-11T00:00:00"/>
    <m/>
    <n v="2019"/>
    <n v="2019"/>
    <n v="2.2499999999999999E-2"/>
    <n v="5.0500000000000003E-2"/>
    <n v="0"/>
  </r>
  <r>
    <s v="ADI-000190"/>
    <x v="96"/>
    <m/>
    <s v="AERIEN"/>
    <e v="#REF!"/>
    <e v="#REF!"/>
    <e v="#REF!"/>
    <e v="#REF!"/>
    <e v="#REF!"/>
    <n v="5.4999999999999997E-3"/>
    <s v="OUI"/>
    <n v="5700"/>
    <e v="#REF!"/>
    <d v="2019-03-18T00:00:00"/>
    <d v="2019-04-01T00:00:00"/>
    <n v="0"/>
    <n v="0"/>
    <n v="205"/>
    <b v="0"/>
    <s v="NON RACHETE"/>
    <d v="2019-08-12T00:00:00"/>
    <m/>
    <n v="2019"/>
    <n v="2019"/>
    <n v="2.2499999999999999E-2"/>
    <n v="5.0500000000000003E-2"/>
    <e v="#REF!"/>
  </r>
  <r>
    <s v="ADI-000188"/>
    <x v="97"/>
    <m/>
    <s v="AERIEN"/>
    <e v="#REF!"/>
    <e v="#REF!"/>
    <e v="#REF!"/>
    <e v="#REF!"/>
    <e v="#REF!"/>
    <n v="5.4999999999999997E-3"/>
    <s v="OUI"/>
    <n v="7000"/>
    <e v="#REF!"/>
    <d v="2019-03-18T00:00:00"/>
    <d v="2019-04-01T00:00:00"/>
    <n v="0"/>
    <n v="0"/>
    <n v="206"/>
    <b v="0"/>
    <s v="NON RACHETE"/>
    <d v="2019-08-13T00:00:00"/>
    <m/>
    <n v="2019"/>
    <n v="2019"/>
    <n v="2.2499999999999999E-2"/>
    <n v="5.0500000000000003E-2"/>
    <e v="#REF!"/>
  </r>
  <r>
    <s v="ADI-000187"/>
    <x v="98"/>
    <m/>
    <s v="AERIEN"/>
    <e v="#REF!"/>
    <e v="#REF!"/>
    <e v="#REF!"/>
    <e v="#REF!"/>
    <e v="#REF!"/>
    <n v="5.4999999999999997E-3"/>
    <s v="OUI"/>
    <n v="7000"/>
    <e v="#REF!"/>
    <d v="2019-03-18T00:00:00"/>
    <d v="2019-04-01T00:00:00"/>
    <n v="0"/>
    <n v="0"/>
    <n v="207"/>
    <b v="1"/>
    <s v="TOTAL"/>
    <d v="2019-08-14T00:00:00"/>
    <m/>
    <n v="2019"/>
    <n v="2019"/>
    <n v="2.2499999999999999E-2"/>
    <n v="5.0500000000000003E-2"/>
    <n v="0"/>
  </r>
  <r>
    <s v="ADI-000095"/>
    <x v="99"/>
    <m/>
    <s v="AERIEN"/>
    <e v="#REF!"/>
    <e v="#REF!"/>
    <e v="#REF!"/>
    <e v="#REF!"/>
    <e v="#REF!"/>
    <n v="5.4999999999999997E-3"/>
    <s v="OUI"/>
    <n v="17300"/>
    <e v="#REF!"/>
    <d v="2019-03-18T00:00:00"/>
    <d v="2019-04-01T00:00:00"/>
    <n v="0"/>
    <n v="0"/>
    <n v="208"/>
    <b v="1"/>
    <s v="TOTAL"/>
    <d v="2019-08-15T00:00:00"/>
    <m/>
    <n v="2019"/>
    <n v="2019"/>
    <n v="2.2499999999999999E-2"/>
    <n v="5.0500000000000003E-2"/>
    <e v="#REF!"/>
  </r>
  <r>
    <s v="ADI-000189"/>
    <x v="95"/>
    <m/>
    <s v="AERIEN"/>
    <e v="#REF!"/>
    <e v="#REF!"/>
    <e v="#REF!"/>
    <e v="#REF!"/>
    <e v="#REF!"/>
    <n v="5.4999999999999997E-3"/>
    <s v="OUI"/>
    <n v="16000"/>
    <e v="#REF!"/>
    <d v="2019-03-18T00:00:00"/>
    <d v="2019-04-01T00:00:00"/>
    <n v="0"/>
    <n v="0"/>
    <n v="209"/>
    <b v="1"/>
    <s v="TOTAL"/>
    <d v="2019-08-16T00:00:00"/>
    <m/>
    <n v="2019"/>
    <n v="2019"/>
    <n v="2.2499999999999999E-2"/>
    <n v="5.0500000000000003E-2"/>
    <n v="0"/>
  </r>
  <r>
    <s v="ADI-000190"/>
    <x v="96"/>
    <m/>
    <s v="AERIEN"/>
    <e v="#REF!"/>
    <e v="#REF!"/>
    <e v="#REF!"/>
    <e v="#REF!"/>
    <e v="#REF!"/>
    <n v="5.4999999999999997E-3"/>
    <s v="OUI"/>
    <n v="3700"/>
    <e v="#REF!"/>
    <d v="2019-03-18T00:00:00"/>
    <d v="2019-04-01T00:00:00"/>
    <n v="0"/>
    <n v="0"/>
    <n v="210"/>
    <b v="0"/>
    <s v="NON RACHETE"/>
    <d v="2019-08-17T00:00:00"/>
    <m/>
    <n v="2019"/>
    <n v="2019"/>
    <n v="2.2499999999999999E-2"/>
    <n v="5.0500000000000003E-2"/>
    <e v="#REF!"/>
  </r>
  <r>
    <s v="ADI-000188"/>
    <x v="97"/>
    <m/>
    <s v="AERIEN"/>
    <e v="#REF!"/>
    <e v="#REF!"/>
    <e v="#REF!"/>
    <e v="#REF!"/>
    <e v="#REF!"/>
    <n v="5.4999999999999997E-3"/>
    <s v="OUI"/>
    <n v="7000"/>
    <e v="#REF!"/>
    <d v="2019-03-18T00:00:00"/>
    <d v="2019-04-01T00:00:00"/>
    <n v="0"/>
    <n v="0"/>
    <n v="211"/>
    <b v="0"/>
    <s v="NON RACHETE"/>
    <d v="2019-08-18T00:00:00"/>
    <m/>
    <n v="2019"/>
    <n v="2019"/>
    <n v="2.2499999999999999E-2"/>
    <n v="5.0500000000000003E-2"/>
    <e v="#REF!"/>
  </r>
  <r>
    <s v="ADI-000187"/>
    <x v="98"/>
    <m/>
    <s v="AERIEN"/>
    <e v="#REF!"/>
    <e v="#REF!"/>
    <e v="#REF!"/>
    <e v="#REF!"/>
    <e v="#REF!"/>
    <n v="5.4999999999999997E-3"/>
    <s v="OUI"/>
    <n v="7000"/>
    <e v="#REF!"/>
    <d v="2019-03-18T00:00:00"/>
    <d v="2019-04-01T00:00:00"/>
    <n v="0"/>
    <n v="0"/>
    <n v="212"/>
    <b v="1"/>
    <s v="TOTAL"/>
    <d v="2019-08-19T00:00:00"/>
    <m/>
    <n v="2019"/>
    <n v="2019"/>
    <n v="2.2499999999999999E-2"/>
    <n v="5.0500000000000003E-2"/>
    <n v="0"/>
  </r>
  <r>
    <s v="ADI-000284"/>
    <x v="100"/>
    <m/>
    <s v="NEMOTEK"/>
    <s v="ZARRAD"/>
    <s v="AL HASSANE"/>
    <e v="#REF!"/>
    <e v="#REF!"/>
    <e v="#REF!"/>
    <n v="5.4999999999999997E-3"/>
    <s v="OUI"/>
    <n v="6500"/>
    <e v="#REF!"/>
    <d v="2019-03-21T00:00:00"/>
    <d v="2019-04-01T00:00:00"/>
    <n v="0"/>
    <n v="0"/>
    <n v="213"/>
    <b v="1"/>
    <s v="TOTAL"/>
    <d v="2019-08-20T00:00:00"/>
    <m/>
    <n v="2019"/>
    <n v="2019"/>
    <n v="2.2499999999999999E-2"/>
    <n v="5.0500000000000003E-2"/>
    <e v="#REF!"/>
  </r>
  <r>
    <s v="ADI-000120"/>
    <x v="41"/>
    <m/>
    <s v="NEMOTEK"/>
    <s v="SAIL"/>
    <s v="YACINE"/>
    <e v="#REF!"/>
    <e v="#REF!"/>
    <e v="#REF!"/>
    <n v="5.4999999999999997E-3"/>
    <s v="OUI"/>
    <n v="23000"/>
    <e v="#REF!"/>
    <d v="2019-03-21T00:00:00"/>
    <d v="2019-04-01T00:00:00"/>
    <n v="0"/>
    <n v="0"/>
    <n v="214"/>
    <b v="0"/>
    <s v="NON RACHETE"/>
    <d v="2019-08-21T00:00:00"/>
    <m/>
    <n v="2019"/>
    <n v="2019"/>
    <n v="2.2499999999999999E-2"/>
    <n v="5.0500000000000003E-2"/>
    <e v="#REF!"/>
  </r>
  <r>
    <s v="ADI-000209"/>
    <x v="101"/>
    <m/>
    <m/>
    <e v="#REF!"/>
    <e v="#REF!"/>
    <e v="#REF!"/>
    <e v="#REF!"/>
    <e v="#REF!"/>
    <n v="5.4999999999999997E-3"/>
    <s v="OUI"/>
    <n v="500"/>
    <e v="#REF!"/>
    <d v="2019-03-25T00:00:00"/>
    <d v="2019-04-01T00:00:00"/>
    <n v="0"/>
    <n v="0"/>
    <n v="215"/>
    <b v="0"/>
    <s v="NON RACHETE"/>
    <d v="2019-08-22T00:00:00"/>
    <m/>
    <n v="2019"/>
    <n v="2019"/>
    <n v="2.2499999999999999E-2"/>
    <n v="5.0500000000000003E-2"/>
    <e v="#REF!"/>
  </r>
  <r>
    <s v="ADI-000210"/>
    <x v="102"/>
    <m/>
    <m/>
    <e v="#REF!"/>
    <e v="#REF!"/>
    <e v="#REF!"/>
    <e v="#REF!"/>
    <e v="#REF!"/>
    <n v="5.4999999999999997E-3"/>
    <s v="OUI"/>
    <n v="500"/>
    <e v="#REF!"/>
    <d v="2019-03-25T00:00:00"/>
    <d v="2019-04-01T00:00:00"/>
    <n v="0"/>
    <n v="0"/>
    <n v="216"/>
    <b v="0"/>
    <s v="NON RACHETE"/>
    <d v="2019-08-23T00:00:00"/>
    <m/>
    <n v="2019"/>
    <n v="2019"/>
    <n v="2.2499999999999999E-2"/>
    <n v="5.0500000000000003E-2"/>
    <e v="#REF!"/>
  </r>
  <r>
    <s v="ADI-000261"/>
    <x v="103"/>
    <m/>
    <s v="ALTHEA"/>
    <e v="#REF!"/>
    <e v="#REF!"/>
    <e v="#REF!"/>
    <e v="#REF!"/>
    <e v="#REF!"/>
    <n v="5.4999999999999997E-3"/>
    <s v="OUI"/>
    <n v="16000"/>
    <e v="#REF!"/>
    <d v="2019-03-25T00:00:00"/>
    <d v="2019-04-01T00:00:00"/>
    <n v="0"/>
    <n v="0"/>
    <n v="217"/>
    <b v="0"/>
    <s v="NON RACHETE"/>
    <d v="2019-08-24T00:00:00"/>
    <m/>
    <n v="2019"/>
    <n v="2019"/>
    <n v="2.2499999999999999E-2"/>
    <n v="5.0500000000000003E-2"/>
    <e v="#REF!"/>
  </r>
  <r>
    <s v="ADI-000259"/>
    <x v="104"/>
    <m/>
    <s v="ALTHEA"/>
    <e v="#REF!"/>
    <e v="#REF!"/>
    <e v="#REF!"/>
    <e v="#REF!"/>
    <e v="#REF!"/>
    <n v="5.4999999999999997E-3"/>
    <s v="OUI"/>
    <n v="50000"/>
    <e v="#REF!"/>
    <d v="2019-03-25T00:00:00"/>
    <d v="2019-04-01T00:00:00"/>
    <n v="0"/>
    <n v="0"/>
    <n v="218"/>
    <b v="1"/>
    <s v="TOTAL"/>
    <d v="2019-08-25T00:00:00"/>
    <m/>
    <n v="2019"/>
    <n v="2019"/>
    <n v="2.2499999999999999E-2"/>
    <n v="5.0500000000000003E-2"/>
    <n v="0"/>
  </r>
  <r>
    <s v="ADI-000256"/>
    <x v="105"/>
    <m/>
    <s v="ALTHEA"/>
    <e v="#REF!"/>
    <e v="#REF!"/>
    <e v="#REF!"/>
    <e v="#REF!"/>
    <e v="#REF!"/>
    <n v="5.4999999999999997E-3"/>
    <s v="OUI"/>
    <n v="30000"/>
    <e v="#REF!"/>
    <d v="2019-03-25T00:00:00"/>
    <d v="2019-04-01T00:00:00"/>
    <n v="0"/>
    <n v="0"/>
    <n v="219"/>
    <b v="1"/>
    <s v="TOTAL"/>
    <d v="2019-08-26T00:00:00"/>
    <m/>
    <n v="2019"/>
    <n v="2019"/>
    <n v="2.2499999999999999E-2"/>
    <n v="5.0500000000000003E-2"/>
    <n v="0"/>
  </r>
  <r>
    <s v="ADI-000257"/>
    <x v="106"/>
    <m/>
    <s v="ALTHEA"/>
    <e v="#REF!"/>
    <e v="#REF!"/>
    <e v="#REF!"/>
    <e v="#REF!"/>
    <e v="#REF!"/>
    <n v="5.4999999999999997E-3"/>
    <s v="OUI"/>
    <n v="60000"/>
    <e v="#REF!"/>
    <d v="2019-03-25T00:00:00"/>
    <d v="2019-04-01T00:00:00"/>
    <n v="0"/>
    <n v="0"/>
    <n v="220"/>
    <b v="1"/>
    <s v="PARTIEL"/>
    <d v="2019-08-27T00:00:00"/>
    <m/>
    <n v="2019"/>
    <n v="2019"/>
    <n v="2.2499999999999999E-2"/>
    <n v="5.0500000000000003E-2"/>
    <e v="#REF!"/>
  </r>
  <r>
    <s v="ADI-000241"/>
    <x v="107"/>
    <m/>
    <s v="CAC"/>
    <e v="#REF!"/>
    <e v="#REF!"/>
    <e v="#REF!"/>
    <e v="#REF!"/>
    <e v="#REF!"/>
    <n v="5.4999999999999997E-3"/>
    <s v="OUI"/>
    <n v="30000"/>
    <e v="#REF!"/>
    <d v="2019-03-26T00:00:00"/>
    <d v="2019-04-01T00:00:00"/>
    <n v="0"/>
    <n v="0"/>
    <n v="221"/>
    <b v="1"/>
    <s v="TOTAL"/>
    <d v="2019-08-28T00:00:00"/>
    <m/>
    <n v="2019"/>
    <n v="2019"/>
    <n v="2.2499999999999999E-2"/>
    <n v="5.0500000000000003E-2"/>
    <n v="0"/>
  </r>
  <r>
    <s v="ADI-000242"/>
    <x v="108"/>
    <m/>
    <s v="CAC"/>
    <e v="#REF!"/>
    <e v="#REF!"/>
    <e v="#REF!"/>
    <e v="#REF!"/>
    <e v="#REF!"/>
    <n v="5.4999999999999997E-3"/>
    <s v="OUI"/>
    <n v="500"/>
    <e v="#REF!"/>
    <d v="2019-03-26T00:00:00"/>
    <d v="2019-04-01T00:00:00"/>
    <n v="0"/>
    <n v="0"/>
    <n v="222"/>
    <b v="0"/>
    <s v="NON RACHETE"/>
    <d v="2019-08-29T00:00:00"/>
    <m/>
    <n v="2019"/>
    <n v="2019"/>
    <n v="2.2499999999999999E-2"/>
    <n v="5.0500000000000003E-2"/>
    <e v="#REF!"/>
  </r>
  <r>
    <s v="ADI-000213"/>
    <x v="109"/>
    <m/>
    <m/>
    <e v="#REF!"/>
    <e v="#REF!"/>
    <e v="#REF!"/>
    <e v="#REF!"/>
    <e v="#REF!"/>
    <n v="5.4999999999999997E-3"/>
    <s v="OUI"/>
    <n v="110000"/>
    <e v="#REF!"/>
    <d v="2019-03-26T00:00:00"/>
    <d v="2019-04-01T00:00:00"/>
    <n v="0"/>
    <n v="0"/>
    <n v="223"/>
    <b v="1"/>
    <s v="PARTIEL"/>
    <d v="2019-08-30T00:00:00"/>
    <m/>
    <n v="2019"/>
    <n v="2019"/>
    <n v="2.2499999999999999E-2"/>
    <n v="5.0500000000000003E-2"/>
    <e v="#REF!"/>
  </r>
  <r>
    <s v="ADI-000066"/>
    <x v="52"/>
    <m/>
    <s v="DIMATEQ"/>
    <s v="ESSADI"/>
    <s v="KHALID"/>
    <e v="#REF!"/>
    <e v="#REF!"/>
    <e v="#REF!"/>
    <n v="5.4999999999999997E-3"/>
    <s v="OUI"/>
    <n v="5000"/>
    <e v="#REF!"/>
    <d v="2019-03-26T00:00:00"/>
    <d v="2019-04-01T00:00:00"/>
    <n v="0"/>
    <n v="0"/>
    <n v="224"/>
    <b v="0"/>
    <s v="NON RACHETE"/>
    <d v="2019-08-31T00:00:00"/>
    <m/>
    <n v="2019"/>
    <n v="2019"/>
    <n v="2.2499999999999999E-2"/>
    <n v="5.0500000000000003E-2"/>
    <e v="#REF!"/>
  </r>
  <r>
    <s v="ADI-000062"/>
    <x v="48"/>
    <m/>
    <s v="COMICOM"/>
    <s v="BABI"/>
    <s v="RACHID"/>
    <e v="#REF!"/>
    <e v="#REF!"/>
    <e v="#REF!"/>
    <n v="5.4999999999999997E-3"/>
    <s v="OUI"/>
    <n v="5000"/>
    <e v="#REF!"/>
    <d v="2019-03-26T00:00:00"/>
    <d v="2019-04-01T00:00:00"/>
    <n v="0"/>
    <n v="0"/>
    <n v="225"/>
    <b v="1"/>
    <s v="PARTIEL"/>
    <d v="2019-09-01T00:00:00"/>
    <m/>
    <n v="2019"/>
    <n v="2019"/>
    <n v="2.2499999999999999E-2"/>
    <n v="5.0500000000000003E-2"/>
    <e v="#REF!"/>
  </r>
  <r>
    <s v="ADI-000073"/>
    <x v="59"/>
    <m/>
    <s v="COMICOM"/>
    <s v="EL MOUDNI"/>
    <s v="SAMIR"/>
    <e v="#REF!"/>
    <e v="#REF!"/>
    <e v="#REF!"/>
    <n v="5.4999999999999997E-3"/>
    <s v="OUI"/>
    <n v="10000"/>
    <e v="#REF!"/>
    <d v="2019-03-26T00:00:00"/>
    <d v="2019-04-01T00:00:00"/>
    <n v="0"/>
    <n v="0"/>
    <n v="226"/>
    <b v="1"/>
    <s v="TOTAL"/>
    <d v="2019-09-02T00:00:00"/>
    <m/>
    <n v="2019"/>
    <n v="2019"/>
    <n v="2.2499999999999999E-2"/>
    <n v="5.0500000000000003E-2"/>
    <e v="#REF!"/>
  </r>
  <r>
    <s v="ADI-000249"/>
    <x v="110"/>
    <m/>
    <m/>
    <e v="#REF!"/>
    <e v="#REF!"/>
    <e v="#REF!"/>
    <e v="#REF!"/>
    <e v="#REF!"/>
    <n v="5.4999999999999997E-3"/>
    <s v="OUI"/>
    <n v="200"/>
    <e v="#REF!"/>
    <d v="2019-03-27T00:00:00"/>
    <d v="2019-04-01T00:00:00"/>
    <n v="0"/>
    <n v="0"/>
    <n v="227"/>
    <b v="0"/>
    <s v="NON RACHETE"/>
    <d v="2019-09-03T00:00:00"/>
    <m/>
    <n v="2019"/>
    <n v="2019"/>
    <n v="2.2499999999999999E-2"/>
    <n v="5.0500000000000003E-2"/>
    <e v="#REF!"/>
  </r>
  <r>
    <s v="ADI-000250"/>
    <x v="111"/>
    <m/>
    <m/>
    <e v="#REF!"/>
    <e v="#REF!"/>
    <e v="#REF!"/>
    <e v="#REF!"/>
    <e v="#REF!"/>
    <n v="5.4999999999999997E-3"/>
    <s v="OUI"/>
    <n v="200"/>
    <e v="#REF!"/>
    <d v="2019-03-27T00:00:00"/>
    <d v="2019-04-01T00:00:00"/>
    <n v="0"/>
    <n v="0"/>
    <n v="228"/>
    <b v="0"/>
    <s v="NON RACHETE"/>
    <d v="2019-09-04T00:00:00"/>
    <m/>
    <n v="2019"/>
    <n v="2019"/>
    <n v="2.2499999999999999E-2"/>
    <n v="5.0500000000000003E-2"/>
    <e v="#REF!"/>
  </r>
  <r>
    <s v="ADI-000052"/>
    <x v="45"/>
    <m/>
    <s v="CFAO"/>
    <s v="CHOUFFAI"/>
    <s v="NORA"/>
    <e v="#REF!"/>
    <e v="#REF!"/>
    <e v="#REF!"/>
    <n v="5.4999999999999997E-3"/>
    <s v="OUI"/>
    <n v="5800"/>
    <e v="#REF!"/>
    <d v="2019-03-27T00:00:00"/>
    <d v="2019-04-01T00:00:00"/>
    <n v="0"/>
    <n v="0"/>
    <n v="229"/>
    <b v="0"/>
    <s v="NON RACHETE"/>
    <d v="2019-09-05T00:00:00"/>
    <m/>
    <n v="2019"/>
    <n v="2019"/>
    <n v="2.2499999999999999E-2"/>
    <n v="5.0500000000000003E-2"/>
    <e v="#REF!"/>
  </r>
  <r>
    <s v="ADI-000053"/>
    <x v="46"/>
    <m/>
    <s v="CFAO"/>
    <s v="AMSEGGUINE"/>
    <s v="KHALID"/>
    <e v="#REF!"/>
    <e v="#REF!"/>
    <e v="#REF!"/>
    <n v="5.4999999999999997E-3"/>
    <s v="OUI"/>
    <n v="7600"/>
    <e v="#REF!"/>
    <d v="2019-03-27T00:00:00"/>
    <d v="2019-04-01T00:00:00"/>
    <n v="0"/>
    <n v="0"/>
    <n v="230"/>
    <b v="0"/>
    <s v="NON RACHETE"/>
    <d v="2019-09-06T00:00:00"/>
    <m/>
    <n v="2019"/>
    <n v="2019"/>
    <n v="2.2499999999999999E-2"/>
    <n v="5.0500000000000003E-2"/>
    <e v="#REF!"/>
  </r>
  <r>
    <s v="ADI-000130"/>
    <x v="112"/>
    <m/>
    <s v="SCHNEIDER ELECTRIC"/>
    <s v="MACHKOUR"/>
    <s v="JAWAD"/>
    <e v="#REF!"/>
    <e v="#REF!"/>
    <e v="#REF!"/>
    <n v="5.4999999999999997E-3"/>
    <s v="OUI"/>
    <n v="104500"/>
    <e v="#REF!"/>
    <d v="2019-03-27T00:00:00"/>
    <d v="2019-04-01T00:00:00"/>
    <n v="0"/>
    <n v="0"/>
    <n v="231"/>
    <b v="1"/>
    <s v="PARTIEL"/>
    <d v="2019-09-07T00:00:00"/>
    <m/>
    <n v="2019"/>
    <n v="2019"/>
    <n v="2.2499999999999999E-2"/>
    <n v="5.0500000000000003E-2"/>
    <e v="#REF!"/>
  </r>
  <r>
    <s v="ADI-000132"/>
    <x v="113"/>
    <m/>
    <s v="SCHNEIDER ELECTRIC"/>
    <s v="JAOUAB"/>
    <s v="NARJISS"/>
    <e v="#REF!"/>
    <e v="#REF!"/>
    <e v="#REF!"/>
    <n v="5.4999999999999997E-3"/>
    <s v="OUI"/>
    <n v="179500"/>
    <e v="#REF!"/>
    <d v="2019-03-27T00:00:00"/>
    <d v="2019-04-01T00:00:00"/>
    <n v="0"/>
    <n v="0"/>
    <n v="232"/>
    <b v="0"/>
    <s v="NON RACHETE"/>
    <d v="2019-09-08T00:00:00"/>
    <m/>
    <n v="2019"/>
    <n v="2019"/>
    <n v="2.2499999999999999E-2"/>
    <n v="5.0500000000000003E-2"/>
    <e v="#REF!"/>
  </r>
  <r>
    <s v="ADI-000125"/>
    <x v="114"/>
    <m/>
    <s v="SCHNEIDER ELECTRIC"/>
    <s v="OUAZA"/>
    <s v="ILYASS"/>
    <e v="#REF!"/>
    <e v="#REF!"/>
    <e v="#REF!"/>
    <n v="5.4999999999999997E-3"/>
    <s v="OUI"/>
    <n v="60000"/>
    <e v="#REF!"/>
    <d v="2019-03-27T00:00:00"/>
    <d v="2019-04-01T00:00:00"/>
    <n v="0"/>
    <n v="0"/>
    <n v="233"/>
    <b v="1"/>
    <s v="PARTIEL"/>
    <d v="2019-09-09T00:00:00"/>
    <m/>
    <n v="2019"/>
    <n v="2019"/>
    <n v="2.2499999999999999E-2"/>
    <n v="5.0500000000000003E-2"/>
    <e v="#REF!"/>
  </r>
  <r>
    <s v="ADI-000244"/>
    <x v="115"/>
    <m/>
    <s v="PEPSI VARUN"/>
    <s v="EL JAOUHARI"/>
    <s v="AMINE"/>
    <e v="#REF!"/>
    <e v="#REF!"/>
    <e v="#REF!"/>
    <n v="5.4999999999999997E-3"/>
    <s v="OUI"/>
    <n v="3000"/>
    <e v="#REF!"/>
    <d v="2019-03-27T00:00:00"/>
    <d v="2019-04-01T00:00:00"/>
    <n v="0"/>
    <n v="0"/>
    <n v="234"/>
    <b v="0"/>
    <s v="NON RACHETE"/>
    <d v="2019-09-10T00:00:00"/>
    <m/>
    <n v="2019"/>
    <n v="2019"/>
    <n v="2.2499999999999999E-2"/>
    <n v="5.0500000000000003E-2"/>
    <e v="#REF!"/>
  </r>
  <r>
    <s v="ADI-000245"/>
    <x v="116"/>
    <m/>
    <s v="PEPSI VARUN"/>
    <s v="EL JAOUHARI"/>
    <s v="AMINE"/>
    <e v="#REF!"/>
    <e v="#REF!"/>
    <e v="#REF!"/>
    <n v="5.4999999999999997E-3"/>
    <s v="OUI"/>
    <n v="3000"/>
    <e v="#REF!"/>
    <d v="2019-03-27T00:00:00"/>
    <d v="2019-04-01T00:00:00"/>
    <n v="0"/>
    <n v="0"/>
    <n v="235"/>
    <b v="0"/>
    <s v="NON RACHETE"/>
    <d v="2019-09-11T00:00:00"/>
    <m/>
    <n v="2019"/>
    <n v="2019"/>
    <n v="2.2499999999999999E-2"/>
    <n v="5.0500000000000003E-2"/>
    <e v="#REF!"/>
  </r>
  <r>
    <s v="ADI-000246"/>
    <x v="117"/>
    <m/>
    <s v="PEPSI VARUN"/>
    <s v="EL JAOUHARI"/>
    <s v="AMINE"/>
    <e v="#REF!"/>
    <e v="#REF!"/>
    <e v="#REF!"/>
    <n v="5.4999999999999997E-3"/>
    <s v="OUI"/>
    <n v="4000"/>
    <e v="#REF!"/>
    <d v="2019-03-27T00:00:00"/>
    <d v="2019-04-01T00:00:00"/>
    <n v="0"/>
    <n v="0"/>
    <n v="236"/>
    <b v="1"/>
    <s v="TOTAL"/>
    <d v="2019-09-12T00:00:00"/>
    <m/>
    <n v="2019"/>
    <n v="2019"/>
    <n v="2.2499999999999999E-2"/>
    <n v="5.0500000000000003E-2"/>
    <e v="#REF!"/>
  </r>
  <r>
    <s v="ADI-000224"/>
    <x v="118"/>
    <m/>
    <s v="BAT"/>
    <s v="EL MIR"/>
    <s v="OMAR"/>
    <e v="#REF!"/>
    <e v="#REF!"/>
    <e v="#REF!"/>
    <n v="5.4999999999999997E-3"/>
    <s v="OUI"/>
    <n v="45491"/>
    <e v="#REF!"/>
    <d v="2019-03-28T00:00:00"/>
    <d v="2019-04-01T00:00:00"/>
    <n v="0"/>
    <n v="0"/>
    <n v="238"/>
    <b v="1"/>
    <s v="TOTAL"/>
    <d v="2019-09-14T00:00:00"/>
    <m/>
    <n v="2019"/>
    <n v="2019"/>
    <n v="2.2499999999999999E-2"/>
    <n v="5.0500000000000003E-2"/>
    <e v="#REF!"/>
  </r>
  <r>
    <s v="ADI-000279"/>
    <x v="119"/>
    <m/>
    <s v="NEMOTEK"/>
    <s v="TAHA"/>
    <s v="NABIL"/>
    <e v="#REF!"/>
    <e v="#REF!"/>
    <e v="#REF!"/>
    <n v="5.4999999999999997E-3"/>
    <s v="OUI"/>
    <n v="50000"/>
    <e v="#REF!"/>
    <d v="2019-03-28T00:00:00"/>
    <d v="2019-04-01T00:00:00"/>
    <n v="0"/>
    <n v="0"/>
    <n v="239"/>
    <b v="1"/>
    <s v="TOTAL"/>
    <d v="2019-09-15T00:00:00"/>
    <m/>
    <n v="2019"/>
    <n v="2019"/>
    <n v="2.2499999999999999E-2"/>
    <n v="5.0500000000000003E-2"/>
    <n v="0"/>
  </r>
  <r>
    <s v="ADI-000280"/>
    <x v="120"/>
    <m/>
    <s v="NEMOTEK"/>
    <s v="SADKI"/>
    <s v="SMAIL AMIN"/>
    <e v="#REF!"/>
    <e v="#REF!"/>
    <e v="#REF!"/>
    <n v="5.4999999999999997E-3"/>
    <s v="OUI"/>
    <n v="5000"/>
    <e v="#REF!"/>
    <d v="2019-03-28T00:00:00"/>
    <d v="2019-04-01T00:00:00"/>
    <n v="0"/>
    <n v="0"/>
    <n v="240"/>
    <b v="1"/>
    <s v="TOTAL"/>
    <d v="2019-09-16T00:00:00"/>
    <m/>
    <n v="2019"/>
    <n v="2019"/>
    <n v="2.2499999999999999E-2"/>
    <n v="5.0500000000000003E-2"/>
    <e v="#REF!"/>
  </r>
  <r>
    <s v="ADI-000281"/>
    <x v="121"/>
    <m/>
    <s v="NEMOTEK"/>
    <s v="SAIL"/>
    <s v="YACINE"/>
    <e v="#REF!"/>
    <e v="#REF!"/>
    <e v="#REF!"/>
    <n v="5.4999999999999997E-3"/>
    <s v="OUI"/>
    <n v="3000"/>
    <e v="#REF!"/>
    <d v="2019-03-28T00:00:00"/>
    <d v="2019-04-01T00:00:00"/>
    <n v="0"/>
    <n v="0"/>
    <n v="241"/>
    <b v="0"/>
    <s v="NON RACHETE"/>
    <d v="2019-09-17T00:00:00"/>
    <m/>
    <n v="2019"/>
    <n v="2019"/>
    <n v="2.2499999999999999E-2"/>
    <n v="5.0500000000000003E-2"/>
    <e v="#REF!"/>
  </r>
  <r>
    <s v="ADI-000139"/>
    <x v="122"/>
    <m/>
    <s v="COMICOM"/>
    <s v="BOUHACHOUCHE"/>
    <s v="ISMAIL"/>
    <e v="#REF!"/>
    <e v="#REF!"/>
    <e v="#REF!"/>
    <n v="5.4999999999999997E-3"/>
    <s v="OUI"/>
    <n v="6500"/>
    <e v="#REF!"/>
    <d v="2019-03-28T00:00:00"/>
    <d v="2019-04-01T00:00:00"/>
    <n v="0"/>
    <n v="0"/>
    <n v="242"/>
    <b v="0"/>
    <s v="NON RACHETE"/>
    <d v="2019-09-18T00:00:00"/>
    <m/>
    <n v="2019"/>
    <n v="2019"/>
    <n v="2.2499999999999999E-2"/>
    <n v="5.0500000000000003E-2"/>
    <e v="#REF!"/>
  </r>
  <r>
    <s v="ADI-000263"/>
    <x v="123"/>
    <m/>
    <s v="VOLVO"/>
    <e v="#REF!"/>
    <e v="#REF!"/>
    <e v="#REF!"/>
    <e v="#REF!"/>
    <e v="#REF!"/>
    <n v="5.4999999999999997E-3"/>
    <s v="OUI"/>
    <n v="30000"/>
    <e v="#REF!"/>
    <d v="2019-03-29T00:00:00"/>
    <d v="2019-04-01T00:00:00"/>
    <n v="0"/>
    <n v="0"/>
    <n v="244"/>
    <b v="0"/>
    <s v="NON RACHETE"/>
    <d v="2019-09-20T00:00:00"/>
    <m/>
    <n v="2019"/>
    <n v="2019"/>
    <n v="2.2499999999999999E-2"/>
    <n v="5.0500000000000003E-2"/>
    <e v="#REF!"/>
  </r>
  <r>
    <s v="ADI-000264"/>
    <x v="124"/>
    <m/>
    <s v="VOLVO"/>
    <e v="#REF!"/>
    <e v="#REF!"/>
    <e v="#REF!"/>
    <e v="#REF!"/>
    <e v="#REF!"/>
    <n v="5.4999999999999997E-3"/>
    <s v="OUI"/>
    <n v="30000"/>
    <e v="#REF!"/>
    <d v="2019-03-29T00:00:00"/>
    <d v="2019-04-01T00:00:00"/>
    <n v="0"/>
    <n v="0"/>
    <n v="245"/>
    <b v="0"/>
    <s v="NON RACHETE"/>
    <d v="2019-09-21T00:00:00"/>
    <m/>
    <n v="2019"/>
    <n v="2019"/>
    <n v="2.2499999999999999E-2"/>
    <n v="5.0500000000000003E-2"/>
    <e v="#REF!"/>
  </r>
  <r>
    <s v="ADI-000240"/>
    <x v="125"/>
    <m/>
    <s v="CENTRE DE PATHOLOGIE IBNO ZOHR "/>
    <s v="ALATAWNA"/>
    <s v="HIND"/>
    <e v="#REF!"/>
    <e v="#REF!"/>
    <e v="#REF!"/>
    <n v="5.4999999999999997E-3"/>
    <s v="OUI"/>
    <n v="7000"/>
    <e v="#REF!"/>
    <d v="2019-03-29T00:00:00"/>
    <d v="2019-04-01T00:00:00"/>
    <n v="0"/>
    <n v="0"/>
    <n v="246"/>
    <b v="0"/>
    <s v="NON RACHETE"/>
    <d v="2019-09-22T00:00:00"/>
    <m/>
    <n v="2019"/>
    <n v="2019"/>
    <n v="2.2499999999999999E-2"/>
    <n v="5.0500000000000003E-2"/>
    <e v="#REF!"/>
  </r>
  <r>
    <s v="ADI-000274"/>
    <x v="126"/>
    <m/>
    <s v="MAROC SERVICE INTERMEDIATION"/>
    <e v="#REF!"/>
    <e v="#REF!"/>
    <e v="#REF!"/>
    <e v="#REF!"/>
    <e v="#REF!"/>
    <n v="5.4999999999999997E-3"/>
    <s v="OUI"/>
    <n v="30000"/>
    <e v="#REF!"/>
    <d v="2019-04-02T00:00:00"/>
    <d v="2019-04-16T00:00:00"/>
    <n v="0"/>
    <n v="0"/>
    <n v="248"/>
    <b v="1"/>
    <s v="TOTAL"/>
    <d v="2019-09-24T00:00:00"/>
    <m/>
    <n v="2019"/>
    <n v="2019"/>
    <n v="2.2499999999999999E-2"/>
    <n v="5.0500000000000003E-2"/>
    <n v="0"/>
  </r>
  <r>
    <s v="ADI-000275"/>
    <x v="127"/>
    <m/>
    <s v="MAROC SERVICE INTERMEDIATION"/>
    <e v="#REF!"/>
    <e v="#REF!"/>
    <e v="#REF!"/>
    <e v="#REF!"/>
    <e v="#REF!"/>
    <n v="5.4999999999999997E-3"/>
    <s v="OUI"/>
    <n v="30000"/>
    <e v="#REF!"/>
    <d v="2019-04-02T00:00:00"/>
    <d v="2019-04-16T00:00:00"/>
    <n v="0"/>
    <n v="0"/>
    <n v="249"/>
    <b v="1"/>
    <s v="TOTAL"/>
    <d v="2019-09-25T00:00:00"/>
    <m/>
    <n v="2019"/>
    <n v="2019"/>
    <n v="2.2499999999999999E-2"/>
    <n v="5.0500000000000003E-2"/>
    <n v="0"/>
  </r>
  <r>
    <s v="ADI-000276"/>
    <x v="128"/>
    <m/>
    <s v="MAROC SERVICE INTERMEDIATION"/>
    <e v="#REF!"/>
    <e v="#REF!"/>
    <e v="#REF!"/>
    <e v="#REF!"/>
    <e v="#REF!"/>
    <n v="5.4999999999999997E-3"/>
    <s v="OUI"/>
    <n v="1500"/>
    <e v="#REF!"/>
    <d v="2019-04-02T00:00:00"/>
    <d v="2019-04-16T00:00:00"/>
    <n v="0"/>
    <n v="0"/>
    <n v="250"/>
    <b v="0"/>
    <s v="NON RACHETE"/>
    <d v="2019-09-26T00:00:00"/>
    <m/>
    <n v="2019"/>
    <n v="2019"/>
    <n v="2.2499999999999999E-2"/>
    <n v="5.0500000000000003E-2"/>
    <e v="#REF!"/>
  </r>
  <r>
    <s v="ADI-000277"/>
    <x v="129"/>
    <m/>
    <s v="MAROC SERVICE INTERMEDIATION"/>
    <e v="#REF!"/>
    <e v="#REF!"/>
    <e v="#REF!"/>
    <e v="#REF!"/>
    <e v="#REF!"/>
    <n v="5.4999999999999997E-3"/>
    <s v="OUI"/>
    <n v="11337.54"/>
    <e v="#REF!"/>
    <d v="2019-04-02T00:00:00"/>
    <d v="2019-04-16T00:00:00"/>
    <n v="0"/>
    <n v="0"/>
    <n v="251"/>
    <b v="1"/>
    <s v="TOTAL"/>
    <d v="2019-09-27T00:00:00"/>
    <m/>
    <n v="2019"/>
    <n v="2019"/>
    <n v="2.2499999999999999E-2"/>
    <n v="5.0500000000000003E-2"/>
    <e v="#REF!"/>
  </r>
  <r>
    <s v="ADI-000123"/>
    <x v="92"/>
    <m/>
    <s v="LAFARGE HOLCIM"/>
    <s v="KABOUSS"/>
    <s v="SAMIR"/>
    <e v="#REF!"/>
    <e v="#REF!"/>
    <e v="#REF!"/>
    <n v="5.4999999999999997E-3"/>
    <s v="OUI"/>
    <n v="15000"/>
    <e v="#REF!"/>
    <d v="2019-04-02T00:00:00"/>
    <d v="2019-04-16T00:00:00"/>
    <n v="0"/>
    <n v="0"/>
    <n v="252"/>
    <b v="1"/>
    <s v="PARTIEL"/>
    <d v="2019-09-28T00:00:00"/>
    <m/>
    <n v="2019"/>
    <n v="2019"/>
    <n v="2.2499999999999999E-2"/>
    <n v="5.0500000000000003E-2"/>
    <e v="#REF!"/>
  </r>
  <r>
    <s v="ADI-000006"/>
    <x v="130"/>
    <m/>
    <m/>
    <s v="ZNAIDI"/>
    <s v="REDA "/>
    <e v="#REF!"/>
    <e v="#REF!"/>
    <e v="#REF!"/>
    <n v="5.4999999999999997E-3"/>
    <s v="OUI"/>
    <n v="15000"/>
    <e v="#REF!"/>
    <d v="2019-04-02T00:00:00"/>
    <d v="2019-04-16T00:00:00"/>
    <n v="0"/>
    <n v="0"/>
    <n v="253"/>
    <b v="0"/>
    <s v="NON RACHETE"/>
    <d v="2019-09-29T00:00:00"/>
    <m/>
    <n v="2019"/>
    <n v="2019"/>
    <n v="2.2499999999999999E-2"/>
    <n v="5.0500000000000003E-2"/>
    <e v="#REF!"/>
  </r>
  <r>
    <s v="ADI-000296"/>
    <x v="131"/>
    <m/>
    <s v="AERIEN"/>
    <e v="#REF!"/>
    <e v="#REF!"/>
    <e v="#REF!"/>
    <e v="#REF!"/>
    <e v="#REF!"/>
    <n v="5.4999999999999997E-3"/>
    <s v="OUI"/>
    <n v="32000"/>
    <e v="#REF!"/>
    <d v="2019-04-02T00:00:00"/>
    <d v="2019-04-16T00:00:00"/>
    <n v="0"/>
    <n v="0"/>
    <n v="254"/>
    <b v="1"/>
    <s v="TOTAL"/>
    <d v="2019-09-30T00:00:00"/>
    <m/>
    <n v="2019"/>
    <n v="2019"/>
    <n v="2.2499999999999999E-2"/>
    <n v="5.0500000000000003E-2"/>
    <e v="#REF!"/>
  </r>
  <r>
    <s v="ADI-000295"/>
    <x v="132"/>
    <m/>
    <s v="AERIEN"/>
    <e v="#REF!"/>
    <e v="#REF!"/>
    <e v="#REF!"/>
    <e v="#REF!"/>
    <e v="#REF!"/>
    <n v="5.4999999999999997E-3"/>
    <s v="OUI"/>
    <n v="32000"/>
    <e v="#REF!"/>
    <d v="2019-04-02T00:00:00"/>
    <d v="2019-04-16T00:00:00"/>
    <n v="0"/>
    <n v="0"/>
    <n v="255"/>
    <b v="0"/>
    <s v="NON RACHETE"/>
    <d v="2019-10-01T00:00:00"/>
    <m/>
    <n v="2019"/>
    <n v="2019"/>
    <n v="2.2499999999999999E-2"/>
    <n v="5.0500000000000003E-2"/>
    <e v="#REF!"/>
  </r>
  <r>
    <s v="ADI-000188"/>
    <x v="97"/>
    <m/>
    <s v="AERIEN"/>
    <e v="#REF!"/>
    <e v="#REF!"/>
    <e v="#REF!"/>
    <e v="#REF!"/>
    <e v="#REF!"/>
    <n v="5.4999999999999997E-3"/>
    <s v="OUI"/>
    <n v="12000"/>
    <e v="#REF!"/>
    <d v="2019-04-02T00:00:00"/>
    <d v="2019-04-16T00:00:00"/>
    <n v="0"/>
    <n v="0"/>
    <n v="256"/>
    <b v="0"/>
    <s v="NON RACHETE"/>
    <d v="2019-10-02T00:00:00"/>
    <m/>
    <n v="2019"/>
    <n v="2019"/>
    <n v="2.2499999999999999E-2"/>
    <n v="5.0500000000000003E-2"/>
    <e v="#REF!"/>
  </r>
  <r>
    <s v="ADI-000187"/>
    <x v="98"/>
    <m/>
    <s v="AERIEN"/>
    <e v="#REF!"/>
    <e v="#REF!"/>
    <e v="#REF!"/>
    <e v="#REF!"/>
    <e v="#REF!"/>
    <n v="5.4999999999999997E-3"/>
    <s v="OUI"/>
    <n v="12000"/>
    <e v="#REF!"/>
    <d v="2019-04-02T00:00:00"/>
    <d v="2019-04-16T00:00:00"/>
    <n v="0"/>
    <n v="0"/>
    <n v="257"/>
    <b v="1"/>
    <s v="TOTAL"/>
    <d v="2019-10-03T00:00:00"/>
    <m/>
    <n v="2019"/>
    <n v="2019"/>
    <n v="2.2499999999999999E-2"/>
    <n v="5.0500000000000003E-2"/>
    <n v="0"/>
  </r>
  <r>
    <s v="ADI-000095"/>
    <x v="99"/>
    <m/>
    <s v="AERIEN"/>
    <e v="#REF!"/>
    <e v="#REF!"/>
    <e v="#REF!"/>
    <e v="#REF!"/>
    <e v="#REF!"/>
    <n v="5.4999999999999997E-3"/>
    <s v="OUI"/>
    <n v="5200"/>
    <e v="#REF!"/>
    <d v="2019-04-02T00:00:00"/>
    <d v="2019-04-16T00:00:00"/>
    <n v="0"/>
    <n v="0"/>
    <n v="258"/>
    <b v="1"/>
    <s v="TOTAL"/>
    <d v="2019-10-04T00:00:00"/>
    <m/>
    <n v="2019"/>
    <n v="2019"/>
    <n v="2.2499999999999999E-2"/>
    <n v="5.0500000000000003E-2"/>
    <e v="#REF!"/>
  </r>
  <r>
    <s v="ADI-000278"/>
    <x v="133"/>
    <m/>
    <s v="SAFRAN"/>
    <s v="ARROUT"/>
    <s v="SIHAM"/>
    <e v="#REF!"/>
    <e v="#REF!"/>
    <e v="#REF!"/>
    <n v="5.4999999999999997E-3"/>
    <s v="OUI"/>
    <n v="32500"/>
    <e v="#REF!"/>
    <d v="2019-04-03T00:00:00"/>
    <d v="2019-04-16T00:00:00"/>
    <n v="0"/>
    <n v="0"/>
    <n v="259"/>
    <b v="1"/>
    <s v="TOTAL"/>
    <d v="2019-10-05T00:00:00"/>
    <m/>
    <n v="2019"/>
    <n v="2019"/>
    <n v="2.2499999999999999E-2"/>
    <n v="5.0500000000000003E-2"/>
    <n v="0"/>
  </r>
  <r>
    <m/>
    <x v="22"/>
    <s v="LF-2018-000001"/>
    <s v="Allianz Maroc "/>
    <m/>
    <m/>
    <e v="#REF!"/>
    <e v="#REF!"/>
    <e v="#REF!"/>
    <n v="5.4999999999999997E-3"/>
    <s v="OUI"/>
    <n v="2579950"/>
    <e v="#REF!"/>
    <d v="2019-04-03T00:00:00"/>
    <d v="2019-04-16T00:00:00"/>
    <n v="0"/>
    <n v="0"/>
    <n v="260"/>
    <b v="1"/>
    <s v="PARTIEL"/>
    <d v="2019-10-06T00:00:00"/>
    <m/>
    <n v="2019"/>
    <n v="2019"/>
    <n v="2.2499999999999999E-2"/>
    <n v="5.0500000000000003E-2"/>
    <e v="#REF!"/>
  </r>
  <r>
    <s v="ADI-000262"/>
    <x v="134"/>
    <m/>
    <s v="AMUNDI INVEST"/>
    <e v="#REF!"/>
    <e v="#REF!"/>
    <e v="#REF!"/>
    <e v="#REF!"/>
    <e v="#REF!"/>
    <n v="5.4999999999999997E-3"/>
    <s v="OUI"/>
    <n v="153000"/>
    <e v="#REF!"/>
    <d v="2019-04-08T00:00:00"/>
    <d v="2019-04-16T00:00:00"/>
    <n v="0"/>
    <n v="0"/>
    <n v="262"/>
    <b v="1"/>
    <s v="TOTAL"/>
    <d v="2019-10-08T00:00:00"/>
    <m/>
    <n v="2019"/>
    <n v="2019"/>
    <n v="2.2499999999999999E-2"/>
    <n v="5.0500000000000003E-2"/>
    <n v="0"/>
  </r>
  <r>
    <s v="ADI-000059"/>
    <x v="135"/>
    <m/>
    <m/>
    <e v="#REF!"/>
    <e v="#REF!"/>
    <e v="#REF!"/>
    <e v="#REF!"/>
    <e v="#REF!"/>
    <n v="5.4999999999999997E-3"/>
    <s v="OUI"/>
    <n v="5265"/>
    <e v="#REF!"/>
    <d v="2019-04-08T00:00:00"/>
    <d v="2019-04-16T00:00:00"/>
    <n v="0"/>
    <n v="0"/>
    <n v="263"/>
    <b v="0"/>
    <s v="NON RACHETE"/>
    <d v="2019-10-09T00:00:00"/>
    <m/>
    <n v="2019"/>
    <n v="2019"/>
    <n v="2.2499999999999999E-2"/>
    <n v="5.0500000000000003E-2"/>
    <e v="#REF!"/>
  </r>
  <r>
    <s v="ADI-000265"/>
    <x v="136"/>
    <m/>
    <s v="LAFARGE CALCINOR"/>
    <e v="#REF!"/>
    <e v="#REF!"/>
    <e v="#REF!"/>
    <e v="#REF!"/>
    <e v="#REF!"/>
    <n v="5.4999999999999997E-3"/>
    <s v="OUI"/>
    <n v="2000"/>
    <e v="#REF!"/>
    <d v="2019-04-08T00:00:00"/>
    <d v="2019-04-16T00:00:00"/>
    <n v="0"/>
    <n v="0"/>
    <n v="264"/>
    <b v="0"/>
    <s v="NON RACHETE"/>
    <d v="2019-10-10T00:00:00"/>
    <m/>
    <n v="2019"/>
    <n v="2019"/>
    <n v="2.2499999999999999E-2"/>
    <n v="5.0500000000000003E-2"/>
    <e v="#REF!"/>
  </r>
  <r>
    <s v="ADI-000266"/>
    <x v="137"/>
    <m/>
    <s v="LAFARGE CALCINOR"/>
    <e v="#REF!"/>
    <e v="#REF!"/>
    <e v="#REF!"/>
    <e v="#REF!"/>
    <e v="#REF!"/>
    <n v="5.4999999999999997E-3"/>
    <s v="OUI"/>
    <n v="2000"/>
    <e v="#REF!"/>
    <d v="2019-04-08T00:00:00"/>
    <d v="2019-04-16T00:00:00"/>
    <n v="0"/>
    <n v="0"/>
    <n v="265"/>
    <b v="0"/>
    <s v="NON RACHETE"/>
    <d v="2019-10-11T00:00:00"/>
    <m/>
    <n v="2019"/>
    <n v="2019"/>
    <n v="2.2499999999999999E-2"/>
    <n v="5.0500000000000003E-2"/>
    <e v="#REF!"/>
  </r>
  <r>
    <s v="ADI-000267"/>
    <x v="138"/>
    <m/>
    <s v="LAFARGE CALCINOR"/>
    <e v="#REF!"/>
    <e v="#REF!"/>
    <e v="#REF!"/>
    <e v="#REF!"/>
    <e v="#REF!"/>
    <n v="5.4999999999999997E-3"/>
    <s v="OUI"/>
    <n v="4000"/>
    <e v="#REF!"/>
    <d v="2019-04-08T00:00:00"/>
    <d v="2019-04-16T00:00:00"/>
    <n v="0"/>
    <n v="0"/>
    <n v="266"/>
    <b v="1"/>
    <s v="PARTIEL"/>
    <d v="2019-10-12T00:00:00"/>
    <m/>
    <n v="2019"/>
    <n v="2019"/>
    <n v="2.2499999999999999E-2"/>
    <n v="5.0500000000000003E-2"/>
    <e v="#REF!"/>
  </r>
  <r>
    <s v="ADI-000268"/>
    <x v="139"/>
    <m/>
    <s v="LAFARGE CALCINOR"/>
    <e v="#REF!"/>
    <e v="#REF!"/>
    <e v="#REF!"/>
    <e v="#REF!"/>
    <e v="#REF!"/>
    <n v="5.4999999999999997E-3"/>
    <s v="OUI"/>
    <n v="9000"/>
    <e v="#REF!"/>
    <d v="2019-04-08T00:00:00"/>
    <d v="2019-04-16T00:00:00"/>
    <n v="0"/>
    <n v="0"/>
    <n v="267"/>
    <b v="1"/>
    <s v="PARTIEL"/>
    <d v="2019-10-13T00:00:00"/>
    <m/>
    <n v="2019"/>
    <n v="2019"/>
    <n v="2.2499999999999999E-2"/>
    <n v="5.0500000000000003E-2"/>
    <e v="#REF!"/>
  </r>
  <r>
    <s v="ADI-000269"/>
    <x v="140"/>
    <m/>
    <s v="LAFARGE CALCINOR"/>
    <e v="#REF!"/>
    <e v="#REF!"/>
    <e v="#REF!"/>
    <e v="#REF!"/>
    <e v="#REF!"/>
    <n v="5.4999999999999997E-3"/>
    <s v="OUI"/>
    <n v="4000"/>
    <e v="#REF!"/>
    <d v="2019-04-08T00:00:00"/>
    <d v="2019-04-16T00:00:00"/>
    <n v="0"/>
    <n v="0"/>
    <n v="268"/>
    <b v="1"/>
    <s v="PARTIEL"/>
    <d v="2019-10-14T00:00:00"/>
    <m/>
    <n v="2019"/>
    <n v="2019"/>
    <n v="2.2499999999999999E-2"/>
    <n v="5.0500000000000003E-2"/>
    <e v="#REF!"/>
  </r>
  <r>
    <s v="ADI-000270"/>
    <x v="141"/>
    <m/>
    <s v="LAFARGE CALCINOR"/>
    <e v="#REF!"/>
    <e v="#REF!"/>
    <e v="#REF!"/>
    <e v="#REF!"/>
    <e v="#REF!"/>
    <n v="5.4999999999999997E-3"/>
    <s v="OUI"/>
    <n v="3000"/>
    <e v="#REF!"/>
    <d v="2019-04-08T00:00:00"/>
    <d v="2019-04-16T00:00:00"/>
    <n v="0"/>
    <n v="0"/>
    <n v="269"/>
    <b v="1"/>
    <s v="PARTIEL"/>
    <d v="2019-10-15T00:00:00"/>
    <m/>
    <n v="2019"/>
    <n v="2019"/>
    <n v="2.2499999999999999E-2"/>
    <n v="5.0500000000000003E-2"/>
    <e v="#REF!"/>
  </r>
  <r>
    <s v="ADI-000282"/>
    <x v="142"/>
    <m/>
    <m/>
    <e v="#REF!"/>
    <e v="#REF!"/>
    <e v="#REF!"/>
    <e v="#REF!"/>
    <e v="#REF!"/>
    <n v="5.4999999999999997E-3"/>
    <s v="OUI"/>
    <n v="500"/>
    <e v="#REF!"/>
    <d v="2019-04-08T00:00:00"/>
    <d v="2019-04-16T00:00:00"/>
    <n v="0"/>
    <n v="0"/>
    <n v="270"/>
    <b v="1"/>
    <s v="TOTAL"/>
    <d v="2019-10-16T00:00:00"/>
    <m/>
    <n v="2019"/>
    <n v="2019"/>
    <n v="2.2499999999999999E-2"/>
    <n v="5.0500000000000003E-2"/>
    <e v="#REF!"/>
  </r>
  <r>
    <s v="REG-000322"/>
    <x v="143"/>
    <s v="LF-2019-000024"/>
    <s v="GB MARK"/>
    <s v="BEKKALI"/>
    <s v="GHIZLANE"/>
    <e v="#REF!"/>
    <e v="#REF!"/>
    <e v="#REF!"/>
    <n v="5.4999999999999997E-3"/>
    <s v="OUI"/>
    <n v="7500"/>
    <e v="#REF!"/>
    <d v="2019-04-08T00:00:00"/>
    <d v="2019-04-16T00:00:00"/>
    <n v="0"/>
    <n v="0"/>
    <n v="271"/>
    <b v="0"/>
    <s v="NON RACHETE"/>
    <d v="2019-10-17T00:00:00"/>
    <m/>
    <n v="2019"/>
    <n v="2019"/>
    <n v="2.2499999999999999E-2"/>
    <n v="5.0500000000000003E-2"/>
    <e v="#REF!"/>
  </r>
  <r>
    <s v="REG-000322"/>
    <x v="143"/>
    <s v="LF-2019-000024"/>
    <s v="GB MARK"/>
    <s v="BEKKALI"/>
    <s v="GHIZLANE"/>
    <e v="#REF!"/>
    <e v="#REF!"/>
    <e v="#REF!"/>
    <n v="5.4999999999999997E-3"/>
    <s v="OUI"/>
    <n v="7500"/>
    <e v="#REF!"/>
    <d v="2019-04-08T00:00:00"/>
    <d v="2019-04-16T00:00:00"/>
    <n v="0"/>
    <n v="0"/>
    <n v="272"/>
    <b v="0"/>
    <s v="NON RACHETE"/>
    <d v="2019-10-18T00:00:00"/>
    <m/>
    <n v="2019"/>
    <n v="2019"/>
    <n v="2.2499999999999999E-2"/>
    <n v="5.0500000000000003E-2"/>
    <e v="#REF!"/>
  </r>
  <r>
    <s v="ADI-000201"/>
    <x v="144"/>
    <m/>
    <s v="NEXANS"/>
    <e v="#REF!"/>
    <e v="#REF!"/>
    <e v="#REF!"/>
    <e v="#REF!"/>
    <e v="#REF!"/>
    <n v="5.4999999999999997E-3"/>
    <s v="OUI"/>
    <n v="50000"/>
    <e v="#REF!"/>
    <d v="2019-04-09T00:00:00"/>
    <d v="2019-04-16T00:00:00"/>
    <n v="0"/>
    <n v="0"/>
    <n v="273"/>
    <b v="0"/>
    <s v="NON RACHETE"/>
    <d v="2019-10-19T00:00:00"/>
    <m/>
    <n v="2019"/>
    <n v="2019"/>
    <n v="2.2499999999999999E-2"/>
    <n v="5.0500000000000003E-2"/>
    <e v="#REF!"/>
  </r>
  <r>
    <s v="ADI-000202"/>
    <x v="145"/>
    <m/>
    <s v="NEXANS"/>
    <e v="#REF!"/>
    <e v="#REF!"/>
    <e v="#REF!"/>
    <e v="#REF!"/>
    <e v="#REF!"/>
    <n v="5.4999999999999997E-3"/>
    <s v="OUI"/>
    <n v="50000"/>
    <e v="#REF!"/>
    <d v="2019-04-09T00:00:00"/>
    <d v="2019-04-16T00:00:00"/>
    <n v="0"/>
    <n v="0"/>
    <n v="274"/>
    <b v="1"/>
    <s v="PARTIEL"/>
    <d v="2019-10-20T00:00:00"/>
    <m/>
    <n v="2019"/>
    <n v="2019"/>
    <n v="2.2499999999999999E-2"/>
    <n v="5.0500000000000003E-2"/>
    <e v="#REF!"/>
  </r>
  <r>
    <s v="ADI-000139"/>
    <x v="122"/>
    <m/>
    <s v="COMICOM"/>
    <e v="#REF!"/>
    <e v="#REF!"/>
    <e v="#REF!"/>
    <e v="#REF!"/>
    <e v="#REF!"/>
    <n v="5.4999999999999997E-3"/>
    <s v="OUI"/>
    <n v="33900"/>
    <e v="#REF!"/>
    <d v="2019-04-09T00:00:00"/>
    <d v="2019-04-16T00:00:00"/>
    <n v="0"/>
    <n v="0"/>
    <n v="275"/>
    <b v="0"/>
    <s v="NON RACHETE"/>
    <d v="2019-10-21T00:00:00"/>
    <m/>
    <n v="2019"/>
    <n v="2019"/>
    <n v="2.2499999999999999E-2"/>
    <n v="5.0500000000000003E-2"/>
    <e v="#REF!"/>
  </r>
  <r>
    <m/>
    <x v="23"/>
    <s v="LF-2019-000017"/>
    <s v="Centre Nephrologie hemodialyse Oulad Hriz"/>
    <m/>
    <m/>
    <e v="#REF!"/>
    <e v="#REF!"/>
    <e v="#REF!"/>
    <n v="5.4999999999999997E-3"/>
    <s v="OUI"/>
    <n v="20000"/>
    <e v="#REF!"/>
    <d v="2019-04-10T00:00:00"/>
    <d v="2019-04-16T00:00:00"/>
    <n v="0"/>
    <n v="0"/>
    <n v="276"/>
    <b v="1"/>
    <s v="PARTIEL"/>
    <d v="2019-10-22T00:00:00"/>
    <m/>
    <n v="2019"/>
    <n v="2019"/>
    <n v="2.2499999999999999E-2"/>
    <n v="5.0500000000000003E-2"/>
    <e v="#REF!"/>
  </r>
  <r>
    <s v="ADI-000126"/>
    <x v="85"/>
    <m/>
    <s v="LMV"/>
    <e v="#REF!"/>
    <e v="#REF!"/>
    <e v="#REF!"/>
    <e v="#REF!"/>
    <e v="#REF!"/>
    <n v="5.4999999999999997E-3"/>
    <s v="OUI"/>
    <n v="50000"/>
    <e v="#REF!"/>
    <d v="2019-04-10T00:00:00"/>
    <d v="2019-04-16T00:00:00"/>
    <n v="0"/>
    <n v="0"/>
    <n v="277"/>
    <b v="1"/>
    <s v="PARTIEL"/>
    <d v="2019-10-23T00:00:00"/>
    <m/>
    <n v="2019"/>
    <n v="2019"/>
    <n v="2.2499999999999999E-2"/>
    <n v="5.0500000000000003E-2"/>
    <e v="#REF!"/>
  </r>
  <r>
    <s v="ADI-000331"/>
    <x v="146"/>
    <m/>
    <s v="JONES LANG LASALLE"/>
    <e v="#REF!"/>
    <e v="#REF!"/>
    <e v="#REF!"/>
    <e v="#REF!"/>
    <e v="#REF!"/>
    <n v="5.4999999999999997E-3"/>
    <s v="OUI"/>
    <n v="28139.59"/>
    <e v="#REF!"/>
    <d v="2019-04-10T00:00:00"/>
    <d v="2019-04-16T00:00:00"/>
    <n v="0"/>
    <n v="0"/>
    <n v="278"/>
    <b v="1"/>
    <s v="TOTAL"/>
    <d v="2019-10-24T00:00:00"/>
    <m/>
    <n v="2019"/>
    <n v="2019"/>
    <n v="2.2499999999999999E-2"/>
    <n v="5.0500000000000003E-2"/>
    <e v="#REF!"/>
  </r>
  <r>
    <s v="ADI-000333"/>
    <x v="147"/>
    <m/>
    <s v="JONES LANG LASALLE"/>
    <e v="#REF!"/>
    <e v="#REF!"/>
    <e v="#REF!"/>
    <e v="#REF!"/>
    <e v="#REF!"/>
    <n v="5.4999999999999997E-3"/>
    <s v="OUI"/>
    <n v="500"/>
    <e v="#REF!"/>
    <d v="2019-04-10T00:00:00"/>
    <d v="2019-04-16T00:00:00"/>
    <n v="0"/>
    <n v="0"/>
    <n v="279"/>
    <b v="0"/>
    <s v="NON RACHETE"/>
    <d v="2019-10-25T00:00:00"/>
    <m/>
    <n v="2019"/>
    <n v="2019"/>
    <n v="2.2499999999999999E-2"/>
    <n v="5.0500000000000003E-2"/>
    <e v="#REF!"/>
  </r>
  <r>
    <s v="ADI-000334"/>
    <x v="148"/>
    <m/>
    <s v="JONES LANG LASALLE"/>
    <e v="#REF!"/>
    <e v="#REF!"/>
    <e v="#REF!"/>
    <e v="#REF!"/>
    <e v="#REF!"/>
    <n v="5.4999999999999997E-3"/>
    <s v="OUI"/>
    <n v="500"/>
    <e v="#REF!"/>
    <d v="2019-04-10T00:00:00"/>
    <d v="2019-04-16T00:00:00"/>
    <n v="0"/>
    <n v="0"/>
    <n v="280"/>
    <b v="0"/>
    <s v="NON RACHETE"/>
    <d v="2019-10-26T00:00:00"/>
    <m/>
    <n v="2019"/>
    <n v="2019"/>
    <n v="2.2499999999999999E-2"/>
    <n v="5.0500000000000003E-2"/>
    <e v="#REF!"/>
  </r>
  <r>
    <s v="ADI-000335"/>
    <x v="149"/>
    <m/>
    <s v="JONES LANG LASALLE"/>
    <e v="#REF!"/>
    <e v="#REF!"/>
    <e v="#REF!"/>
    <e v="#REF!"/>
    <e v="#REF!"/>
    <n v="5.4999999999999997E-3"/>
    <s v="OUI"/>
    <n v="80000"/>
    <e v="#REF!"/>
    <d v="2019-04-10T00:00:00"/>
    <d v="2019-04-16T00:00:00"/>
    <n v="0"/>
    <n v="0"/>
    <n v="281"/>
    <b v="1"/>
    <s v="TOTAL"/>
    <d v="2019-10-27T00:00:00"/>
    <m/>
    <n v="2019"/>
    <n v="2019"/>
    <n v="2.2499999999999999E-2"/>
    <n v="5.0500000000000003E-2"/>
    <e v="#REF!"/>
  </r>
  <r>
    <s v="ADI-000336"/>
    <x v="150"/>
    <m/>
    <s v="JONES LANG LASALLE"/>
    <e v="#REF!"/>
    <e v="#REF!"/>
    <e v="#REF!"/>
    <e v="#REF!"/>
    <e v="#REF!"/>
    <n v="5.4999999999999997E-3"/>
    <s v="OUI"/>
    <n v="45000"/>
    <e v="#REF!"/>
    <d v="2019-04-10T00:00:00"/>
    <d v="2019-04-16T00:00:00"/>
    <n v="0"/>
    <n v="0"/>
    <n v="282"/>
    <b v="0"/>
    <s v="NON RACHETE"/>
    <d v="2019-10-28T00:00:00"/>
    <m/>
    <n v="2019"/>
    <n v="2019"/>
    <n v="2.2499999999999999E-2"/>
    <n v="5.0500000000000003E-2"/>
    <e v="#REF!"/>
  </r>
  <r>
    <s v="ADI-000337"/>
    <x v="151"/>
    <m/>
    <s v="JONES LANG LASALLE"/>
    <e v="#REF!"/>
    <e v="#REF!"/>
    <e v="#REF!"/>
    <e v="#REF!"/>
    <e v="#REF!"/>
    <n v="5.4999999999999997E-3"/>
    <s v="OUI"/>
    <n v="45000"/>
    <e v="#REF!"/>
    <d v="2019-04-10T00:00:00"/>
    <d v="2019-04-16T00:00:00"/>
    <n v="0"/>
    <n v="0"/>
    <n v="283"/>
    <b v="0"/>
    <s v="NON RACHETE"/>
    <d v="2019-10-29T00:00:00"/>
    <m/>
    <n v="2019"/>
    <n v="2019"/>
    <n v="2.2499999999999999E-2"/>
    <n v="5.0500000000000003E-2"/>
    <e v="#REF!"/>
  </r>
  <r>
    <s v="ADI-000338"/>
    <x v="152"/>
    <m/>
    <s v="JONES LANG LASALLE"/>
    <e v="#REF!"/>
    <e v="#REF!"/>
    <e v="#REF!"/>
    <e v="#REF!"/>
    <e v="#REF!"/>
    <n v="5.4999999999999997E-3"/>
    <s v="OUI"/>
    <n v="30000"/>
    <e v="#REF!"/>
    <d v="2019-04-10T00:00:00"/>
    <d v="2019-04-16T00:00:00"/>
    <n v="0"/>
    <n v="0"/>
    <n v="284"/>
    <b v="1"/>
    <s v="PARTIEL"/>
    <d v="2019-10-30T00:00:00"/>
    <m/>
    <n v="2019"/>
    <n v="2019"/>
    <n v="2.2499999999999999E-2"/>
    <n v="5.0500000000000003E-2"/>
    <e v="#REF!"/>
  </r>
  <r>
    <s v="ADI-000339"/>
    <x v="153"/>
    <m/>
    <s v="JONES LANG LASALLE"/>
    <e v="#REF!"/>
    <e v="#REF!"/>
    <e v="#REF!"/>
    <e v="#REF!"/>
    <e v="#REF!"/>
    <n v="5.4999999999999997E-3"/>
    <s v="OUI"/>
    <n v="10363.39"/>
    <e v="#REF!"/>
    <d v="2019-04-10T00:00:00"/>
    <d v="2019-04-16T00:00:00"/>
    <n v="0"/>
    <n v="0"/>
    <n v="285"/>
    <b v="0"/>
    <s v="NON RACHETE"/>
    <d v="2019-10-31T00:00:00"/>
    <m/>
    <n v="2019"/>
    <n v="2019"/>
    <n v="2.2499999999999999E-2"/>
    <n v="5.0500000000000003E-2"/>
    <e v="#REF!"/>
  </r>
  <r>
    <s v="ADI-000340"/>
    <x v="154"/>
    <m/>
    <s v="JONES LANG LASALLE"/>
    <e v="#REF!"/>
    <e v="#REF!"/>
    <e v="#REF!"/>
    <e v="#REF!"/>
    <e v="#REF!"/>
    <n v="5.4999999999999997E-3"/>
    <s v="OUI"/>
    <n v="89908.56"/>
    <e v="#REF!"/>
    <d v="2019-04-10T00:00:00"/>
    <d v="2019-04-16T00:00:00"/>
    <n v="0"/>
    <n v="0"/>
    <n v="286"/>
    <b v="1"/>
    <s v="PARTIEL"/>
    <d v="2019-11-01T00:00:00"/>
    <m/>
    <n v="2019"/>
    <n v="2019"/>
    <n v="2.2499999999999999E-2"/>
    <n v="5.0500000000000003E-2"/>
    <e v="#REF!"/>
  </r>
  <r>
    <s v="ADI-000341"/>
    <x v="155"/>
    <m/>
    <s v="JONES LANG LASALLE"/>
    <e v="#REF!"/>
    <e v="#REF!"/>
    <e v="#REF!"/>
    <e v="#REF!"/>
    <e v="#REF!"/>
    <n v="5.4999999999999997E-3"/>
    <s v="OUI"/>
    <n v="40108.699999999997"/>
    <e v="#REF!"/>
    <d v="2019-04-10T00:00:00"/>
    <d v="2019-04-16T00:00:00"/>
    <n v="0"/>
    <n v="0"/>
    <n v="287"/>
    <b v="1"/>
    <s v="TOTAL"/>
    <d v="2019-11-02T00:00:00"/>
    <m/>
    <n v="2019"/>
    <n v="2019"/>
    <n v="2.2499999999999999E-2"/>
    <n v="5.0500000000000003E-2"/>
    <e v="#REF!"/>
  </r>
  <r>
    <s v="ADI-000343"/>
    <x v="156"/>
    <m/>
    <s v="JONES LANG LASALLE"/>
    <e v="#REF!"/>
    <e v="#REF!"/>
    <e v="#REF!"/>
    <e v="#REF!"/>
    <e v="#REF!"/>
    <n v="5.4999999999999997E-3"/>
    <s v="OUI"/>
    <n v="47131"/>
    <e v="#REF!"/>
    <d v="2019-04-10T00:00:00"/>
    <d v="2019-04-16T00:00:00"/>
    <n v="0"/>
    <n v="0"/>
    <n v="288"/>
    <b v="1"/>
    <s v="TOTAL"/>
    <d v="2019-11-03T00:00:00"/>
    <m/>
    <n v="2019"/>
    <n v="2019"/>
    <n v="2.2499999999999999E-2"/>
    <n v="5.0500000000000003E-2"/>
    <e v="#REF!"/>
  </r>
  <r>
    <s v="ADI-000345"/>
    <x v="157"/>
    <m/>
    <s v="JONES LANG LASALLE"/>
    <e v="#REF!"/>
    <e v="#REF!"/>
    <e v="#REF!"/>
    <e v="#REF!"/>
    <e v="#REF!"/>
    <n v="5.4999999999999997E-3"/>
    <s v="OUI"/>
    <n v="811.63"/>
    <e v="#REF!"/>
    <d v="2019-04-10T00:00:00"/>
    <d v="2019-04-16T00:00:00"/>
    <n v="0"/>
    <n v="0"/>
    <n v="289"/>
    <b v="0"/>
    <s v="NON RACHETE"/>
    <d v="2019-11-04T00:00:00"/>
    <m/>
    <n v="2019"/>
    <n v="2019"/>
    <n v="2.2499999999999999E-2"/>
    <n v="5.0500000000000003E-2"/>
    <e v="#REF!"/>
  </r>
  <r>
    <s v="ADI-000346"/>
    <x v="158"/>
    <m/>
    <s v="JONES LANG LASALLE"/>
    <e v="#REF!"/>
    <e v="#REF!"/>
    <e v="#REF!"/>
    <e v="#REF!"/>
    <e v="#REF!"/>
    <n v="5.4999999999999997E-3"/>
    <s v="OUI"/>
    <n v="811.63"/>
    <e v="#REF!"/>
    <d v="2019-04-10T00:00:00"/>
    <d v="2019-04-16T00:00:00"/>
    <n v="0"/>
    <n v="0"/>
    <n v="290"/>
    <b v="0"/>
    <s v="NON RACHETE"/>
    <d v="2019-11-05T00:00:00"/>
    <m/>
    <n v="2019"/>
    <n v="2019"/>
    <n v="2.2499999999999999E-2"/>
    <n v="5.0500000000000003E-2"/>
    <e v="#REF!"/>
  </r>
  <r>
    <s v="ADI-000347"/>
    <x v="159"/>
    <m/>
    <s v="JONES LANG LASALLE"/>
    <e v="#REF!"/>
    <e v="#REF!"/>
    <e v="#REF!"/>
    <e v="#REF!"/>
    <e v="#REF!"/>
    <n v="5.4999999999999997E-3"/>
    <s v="OUI"/>
    <n v="19485.310000000001"/>
    <e v="#REF!"/>
    <d v="2019-04-10T00:00:00"/>
    <d v="2019-04-16T00:00:00"/>
    <n v="0"/>
    <n v="0"/>
    <n v="291"/>
    <b v="1"/>
    <s v="TOTAL"/>
    <d v="2019-11-06T00:00:00"/>
    <m/>
    <n v="2019"/>
    <n v="2019"/>
    <n v="2.2499999999999999E-2"/>
    <n v="5.0500000000000003E-2"/>
    <e v="#REF!"/>
  </r>
  <r>
    <s v="ADI-000348"/>
    <x v="160"/>
    <m/>
    <s v="JONES LANG LASALLE"/>
    <e v="#REF!"/>
    <e v="#REF!"/>
    <e v="#REF!"/>
    <e v="#REF!"/>
    <e v="#REF!"/>
    <n v="5.4999999999999997E-3"/>
    <s v="OUI"/>
    <n v="84713"/>
    <e v="#REF!"/>
    <d v="2019-04-10T00:00:00"/>
    <d v="2019-04-16T00:00:00"/>
    <n v="0"/>
    <n v="0"/>
    <n v="292"/>
    <b v="0"/>
    <s v="NON RACHETE"/>
    <d v="2019-11-07T00:00:00"/>
    <m/>
    <n v="2019"/>
    <n v="2019"/>
    <n v="2.2499999999999999E-2"/>
    <n v="5.0500000000000003E-2"/>
    <e v="#REF!"/>
  </r>
  <r>
    <s v="ADI-000009"/>
    <x v="9"/>
    <m/>
    <s v="ACAPS"/>
    <e v="#REF!"/>
    <e v="#REF!"/>
    <e v="#REF!"/>
    <e v="#REF!"/>
    <e v="#REF!"/>
    <n v="5.4999999999999997E-3"/>
    <s v="OUI"/>
    <n v="200"/>
    <e v="#REF!"/>
    <d v="2019-04-10T00:00:00"/>
    <d v="2019-04-16T00:00:00"/>
    <n v="0"/>
    <n v="0"/>
    <n v="293"/>
    <b v="0"/>
    <s v="NON RACHETE"/>
    <d v="2019-11-08T00:00:00"/>
    <m/>
    <n v="2019"/>
    <n v="2019"/>
    <n v="2.2499999999999999E-2"/>
    <n v="5.0500000000000003E-2"/>
    <e v="#REF!"/>
  </r>
  <r>
    <s v="ADI-000302"/>
    <x v="161"/>
    <m/>
    <s v="LMV"/>
    <e v="#REF!"/>
    <e v="#REF!"/>
    <e v="#REF!"/>
    <e v="#REF!"/>
    <e v="#REF!"/>
    <n v="5.4999999999999997E-3"/>
    <s v="OUI"/>
    <n v="70000"/>
    <e v="#REF!"/>
    <d v="2019-04-10T00:00:00"/>
    <d v="2019-04-16T00:00:00"/>
    <n v="0"/>
    <n v="0"/>
    <n v="294"/>
    <b v="1"/>
    <s v="PARTIEL"/>
    <d v="2019-11-09T00:00:00"/>
    <m/>
    <n v="2019"/>
    <n v="2019"/>
    <n v="2.2499999999999999E-2"/>
    <n v="5.0500000000000003E-2"/>
    <e v="#REF!"/>
  </r>
  <r>
    <s v="ADI-000323"/>
    <x v="162"/>
    <m/>
    <s v="TETRIS AMENAGEMENT"/>
    <e v="#REF!"/>
    <e v="#REF!"/>
    <e v="#REF!"/>
    <e v="#REF!"/>
    <e v="#REF!"/>
    <n v="5.4999999999999997E-3"/>
    <s v="OUI"/>
    <n v="50000"/>
    <e v="#REF!"/>
    <d v="2019-04-11T00:00:00"/>
    <d v="2019-04-16T00:00:00"/>
    <n v="0"/>
    <n v="0"/>
    <n v="295"/>
    <b v="1"/>
    <s v="TOTAL"/>
    <d v="2019-11-10T00:00:00"/>
    <m/>
    <n v="2019"/>
    <n v="2019"/>
    <n v="2.2499999999999999E-2"/>
    <n v="5.0500000000000003E-2"/>
    <e v="#REF!"/>
  </r>
  <r>
    <s v="ADI-000324"/>
    <x v="163"/>
    <m/>
    <s v="TETRIS AMENAGEMENT"/>
    <e v="#REF!"/>
    <e v="#REF!"/>
    <e v="#REF!"/>
    <e v="#REF!"/>
    <e v="#REF!"/>
    <n v="5.4999999999999997E-3"/>
    <s v="OUI"/>
    <n v="30000"/>
    <e v="#REF!"/>
    <d v="2019-04-11T00:00:00"/>
    <d v="2019-04-16T00:00:00"/>
    <n v="0"/>
    <n v="0"/>
    <n v="296"/>
    <b v="1"/>
    <s v="TOTAL"/>
    <d v="2019-11-11T00:00:00"/>
    <m/>
    <n v="2019"/>
    <n v="2019"/>
    <n v="2.2499999999999999E-2"/>
    <n v="5.0500000000000003E-2"/>
    <e v="#REF!"/>
  </r>
  <r>
    <s v="ADI-000325"/>
    <x v="164"/>
    <m/>
    <s v="TETRIS AMENAGEMENT"/>
    <e v="#REF!"/>
    <e v="#REF!"/>
    <e v="#REF!"/>
    <e v="#REF!"/>
    <e v="#REF!"/>
    <n v="5.4999999999999997E-3"/>
    <s v="OUI"/>
    <n v="30000"/>
    <e v="#REF!"/>
    <d v="2019-04-11T00:00:00"/>
    <d v="2019-04-16T00:00:00"/>
    <n v="0"/>
    <n v="0"/>
    <n v="297"/>
    <b v="1"/>
    <s v="TOTAL"/>
    <d v="2019-11-12T00:00:00"/>
    <m/>
    <n v="2019"/>
    <n v="2019"/>
    <n v="2.2499999999999999E-2"/>
    <n v="5.0500000000000003E-2"/>
    <e v="#REF!"/>
  </r>
  <r>
    <s v="ADI-000326"/>
    <x v="165"/>
    <m/>
    <s v="TETRIS AMENAGEMENT"/>
    <e v="#REF!"/>
    <e v="#REF!"/>
    <e v="#REF!"/>
    <e v="#REF!"/>
    <e v="#REF!"/>
    <n v="5.4999999999999997E-3"/>
    <s v="OUI"/>
    <n v="3859"/>
    <e v="#REF!"/>
    <d v="2019-04-11T00:00:00"/>
    <d v="2019-04-16T00:00:00"/>
    <n v="0"/>
    <n v="0"/>
    <n v="298"/>
    <b v="0"/>
    <s v="NON RACHETE"/>
    <d v="2019-11-13T00:00:00"/>
    <m/>
    <n v="2019"/>
    <n v="2019"/>
    <n v="2.2499999999999999E-2"/>
    <n v="5.0500000000000003E-2"/>
    <e v="#REF!"/>
  </r>
  <r>
    <s v="ADI-000327"/>
    <x v="166"/>
    <m/>
    <s v="TETRIS AMENAGEMENT"/>
    <e v="#REF!"/>
    <e v="#REF!"/>
    <e v="#REF!"/>
    <e v="#REF!"/>
    <e v="#REF!"/>
    <n v="5.4999999999999997E-3"/>
    <s v="OUI"/>
    <n v="50000"/>
    <e v="#REF!"/>
    <d v="2019-04-11T00:00:00"/>
    <d v="2019-04-16T00:00:00"/>
    <n v="0"/>
    <n v="0"/>
    <n v="299"/>
    <b v="1"/>
    <s v="TOTAL"/>
    <d v="2019-11-14T00:00:00"/>
    <m/>
    <n v="2019"/>
    <n v="2019"/>
    <n v="2.2499999999999999E-2"/>
    <n v="5.0500000000000003E-2"/>
    <e v="#REF!"/>
  </r>
  <r>
    <s v="ADI-000328"/>
    <x v="167"/>
    <m/>
    <s v="TETRIS AMENAGEMENT"/>
    <e v="#REF!"/>
    <e v="#REF!"/>
    <e v="#REF!"/>
    <e v="#REF!"/>
    <e v="#REF!"/>
    <n v="5.4999999999999997E-3"/>
    <s v="OUI"/>
    <n v="30575.23"/>
    <e v="#REF!"/>
    <d v="2019-04-11T00:00:00"/>
    <d v="2019-04-16T00:00:00"/>
    <n v="0"/>
    <n v="0"/>
    <n v="300"/>
    <b v="1"/>
    <s v="TOTAL"/>
    <d v="2019-11-15T00:00:00"/>
    <m/>
    <n v="2019"/>
    <n v="2019"/>
    <n v="2.2499999999999999E-2"/>
    <n v="5.0500000000000003E-2"/>
    <e v="#REF!"/>
  </r>
  <r>
    <s v="ADI-000329"/>
    <x v="168"/>
    <m/>
    <s v="TETRIS AMENAGEMENT"/>
    <e v="#REF!"/>
    <e v="#REF!"/>
    <e v="#REF!"/>
    <e v="#REF!"/>
    <e v="#REF!"/>
    <n v="5.4999999999999997E-3"/>
    <s v="OUI"/>
    <n v="31000"/>
    <e v="#REF!"/>
    <d v="2019-04-11T00:00:00"/>
    <d v="2019-04-16T00:00:00"/>
    <n v="0"/>
    <n v="0"/>
    <n v="301"/>
    <b v="1"/>
    <s v="PARTIEL"/>
    <d v="2019-11-16T00:00:00"/>
    <m/>
    <n v="2019"/>
    <n v="2019"/>
    <n v="2.2499999999999999E-2"/>
    <n v="5.0500000000000003E-2"/>
    <e v="#REF!"/>
  </r>
  <r>
    <s v="ADI-000330"/>
    <x v="169"/>
    <m/>
    <s v="TETRIS AMENAGEMENT"/>
    <e v="#REF!"/>
    <e v="#REF!"/>
    <e v="#REF!"/>
    <e v="#REF!"/>
    <e v="#REF!"/>
    <n v="5.4999999999999997E-3"/>
    <s v="OUI"/>
    <n v="29945.919999999998"/>
    <e v="#REF!"/>
    <d v="2019-04-11T00:00:00"/>
    <d v="2019-04-16T00:00:00"/>
    <n v="0"/>
    <n v="0"/>
    <n v="302"/>
    <b v="1"/>
    <s v="TOTAL"/>
    <d v="2019-11-17T00:00:00"/>
    <m/>
    <n v="2019"/>
    <n v="2019"/>
    <n v="2.2499999999999999E-2"/>
    <n v="5.0500000000000003E-2"/>
    <e v="#REF!"/>
  </r>
  <r>
    <s v="ADI-000301"/>
    <x v="170"/>
    <m/>
    <s v="CAC"/>
    <e v="#REF!"/>
    <e v="#REF!"/>
    <e v="#REF!"/>
    <e v="#REF!"/>
    <e v="#REF!"/>
    <n v="5.4999999999999997E-3"/>
    <s v="OUI"/>
    <n v="10000"/>
    <e v="#REF!"/>
    <d v="2019-04-12T00:00:00"/>
    <d v="2019-04-16T00:00:00"/>
    <n v="0"/>
    <n v="0"/>
    <n v="303"/>
    <b v="0"/>
    <s v="NON RACHETE"/>
    <d v="2019-11-18T00:00:00"/>
    <m/>
    <n v="2019"/>
    <n v="2019"/>
    <n v="2.2499999999999999E-2"/>
    <n v="5.0500000000000003E-2"/>
    <e v="#REF!"/>
  </r>
  <r>
    <s v="REG-000308"/>
    <x v="77"/>
    <s v="LF-2019-000022"/>
    <s v="KENZ'ASSUR"/>
    <s v="EL FIZAZI"/>
    <s v="NABILA"/>
    <e v="#REF!"/>
    <e v="#REF!"/>
    <e v="#REF!"/>
    <n v="5.4999999999999997E-3"/>
    <s v="OUI"/>
    <n v="15000"/>
    <e v="#REF!"/>
    <d v="2019-04-12T00:00:00"/>
    <d v="2019-04-16T00:00:00"/>
    <n v="0"/>
    <n v="0"/>
    <n v="304"/>
    <b v="0"/>
    <s v="NON RACHETE"/>
    <d v="2019-11-19T00:00:00"/>
    <m/>
    <n v="2019"/>
    <n v="2019"/>
    <n v="2.2499999999999999E-2"/>
    <n v="5.0500000000000003E-2"/>
    <e v="#REF!"/>
  </r>
  <r>
    <s v="REG-000307"/>
    <x v="78"/>
    <s v="LF-2019-000022"/>
    <s v="KENZ'ASSUR"/>
    <s v="BENBOUJIDA"/>
    <s v="MOHAMMED FOUAD"/>
    <e v="#REF!"/>
    <e v="#REF!"/>
    <e v="#REF!"/>
    <n v="5.4999999999999997E-3"/>
    <s v="OUI"/>
    <n v="15000"/>
    <e v="#REF!"/>
    <d v="2019-04-12T00:00:00"/>
    <d v="2019-04-16T00:00:00"/>
    <n v="0"/>
    <n v="0"/>
    <n v="305"/>
    <b v="0"/>
    <s v="NON RACHETE"/>
    <d v="2019-11-20T00:00:00"/>
    <m/>
    <n v="2019"/>
    <n v="2019"/>
    <n v="2.2499999999999999E-2"/>
    <n v="5.0500000000000003E-2"/>
    <e v="#REF!"/>
  </r>
  <r>
    <s v="REG-000309"/>
    <x v="79"/>
    <s v="LF-2019-000022"/>
    <s v="KENZ'ASSUR"/>
    <s v="BENBOUJIDA"/>
    <s v="MOHAMMED FOUAD"/>
    <e v="#REF!"/>
    <e v="#REF!"/>
    <e v="#REF!"/>
    <n v="5.4999999999999997E-3"/>
    <s v="OUI"/>
    <n v="15000"/>
    <e v="#REF!"/>
    <d v="2019-04-12T00:00:00"/>
    <d v="2019-04-16T00:00:00"/>
    <n v="0"/>
    <n v="0"/>
    <n v="306"/>
    <b v="0"/>
    <s v="NON RACHETE"/>
    <d v="2019-11-21T00:00:00"/>
    <m/>
    <n v="2019"/>
    <n v="2019"/>
    <n v="2.2499999999999999E-2"/>
    <n v="5.0500000000000003E-2"/>
    <e v="#REF!"/>
  </r>
  <r>
    <s v="ADI-000033"/>
    <x v="14"/>
    <m/>
    <s v="CAC"/>
    <e v="#REF!"/>
    <e v="#REF!"/>
    <e v="#REF!"/>
    <e v="#REF!"/>
    <e v="#REF!"/>
    <n v="5.4999999999999997E-3"/>
    <s v="OUI"/>
    <n v="15000"/>
    <e v="#REF!"/>
    <d v="2019-04-12T00:00:00"/>
    <d v="2019-04-16T00:00:00"/>
    <n v="0"/>
    <n v="0"/>
    <n v="307"/>
    <b v="1"/>
    <s v="PARTIEL"/>
    <d v="2019-11-22T00:00:00"/>
    <m/>
    <n v="2019"/>
    <n v="2019"/>
    <n v="2.2499999999999999E-2"/>
    <n v="5.0500000000000003E-2"/>
    <e v="#REF!"/>
  </r>
  <r>
    <s v="ADI-000352"/>
    <x v="171"/>
    <m/>
    <s v="SANOFI"/>
    <e v="#REF!"/>
    <e v="#REF!"/>
    <e v="#REF!"/>
    <e v="#REF!"/>
    <e v="#REF!"/>
    <n v="5.4999999999999997E-3"/>
    <s v="OUI"/>
    <n v="55580"/>
    <e v="#REF!"/>
    <d v="2019-04-15T00:00:00"/>
    <d v="2019-04-16T00:00:00"/>
    <n v="0"/>
    <n v="0"/>
    <n v="308"/>
    <b v="0"/>
    <s v="NON RACHETE"/>
    <d v="2019-11-23T00:00:00"/>
    <m/>
    <n v="2019"/>
    <n v="2019"/>
    <n v="2.2499999999999999E-2"/>
    <n v="5.0500000000000003E-2"/>
    <e v="#REF!"/>
  </r>
  <r>
    <s v="ADI-000332"/>
    <x v="172"/>
    <m/>
    <s v="JONES LANG LASALLE"/>
    <e v="#REF!"/>
    <e v="#REF!"/>
    <e v="#REF!"/>
    <e v="#REF!"/>
    <e v="#REF!"/>
    <n v="5.4999999999999997E-3"/>
    <s v="OUI"/>
    <n v="179398.58"/>
    <e v="#REF!"/>
    <d v="2019-04-17T00:00:00"/>
    <d v="2019-05-01T00:00:00"/>
    <n v="0"/>
    <n v="0"/>
    <n v="309"/>
    <b v="0"/>
    <s v="NON RACHETE"/>
    <d v="2019-11-24T00:00:00"/>
    <m/>
    <n v="2019"/>
    <n v="2019"/>
    <n v="2.2499999999999999E-2"/>
    <n v="5.0500000000000003E-2"/>
    <e v="#REF!"/>
  </r>
  <r>
    <s v="ADI-000342"/>
    <x v="173"/>
    <m/>
    <s v="JONES LANG LASALLE"/>
    <e v="#REF!"/>
    <e v="#REF!"/>
    <e v="#REF!"/>
    <e v="#REF!"/>
    <e v="#REF!"/>
    <n v="5.4999999999999997E-3"/>
    <s v="OUI"/>
    <n v="101910"/>
    <e v="#REF!"/>
    <d v="2019-04-17T00:00:00"/>
    <d v="2019-05-01T00:00:00"/>
    <n v="0"/>
    <n v="0"/>
    <n v="310"/>
    <b v="0"/>
    <s v="NON RACHETE"/>
    <d v="2019-11-25T00:00:00"/>
    <m/>
    <n v="2019"/>
    <n v="2019"/>
    <n v="2.2499999999999999E-2"/>
    <n v="5.0500000000000003E-2"/>
    <e v="#REF!"/>
  </r>
  <r>
    <s v="ADI-000344"/>
    <x v="174"/>
    <m/>
    <s v="JONES LANG LASALLE"/>
    <e v="#REF!"/>
    <e v="#REF!"/>
    <e v="#REF!"/>
    <e v="#REF!"/>
    <e v="#REF!"/>
    <n v="5.4999999999999997E-3"/>
    <s v="OUI"/>
    <n v="220000"/>
    <e v="#REF!"/>
    <d v="2019-04-17T00:00:00"/>
    <d v="2019-05-01T00:00:00"/>
    <n v="0"/>
    <n v="0"/>
    <n v="311"/>
    <b v="1"/>
    <s v="PARTIEL"/>
    <d v="2019-11-26T00:00:00"/>
    <m/>
    <n v="2019"/>
    <n v="2019"/>
    <n v="2.2499999999999999E-2"/>
    <n v="5.0500000000000003E-2"/>
    <e v="#REF!"/>
  </r>
  <r>
    <s v="ADI-000369"/>
    <x v="175"/>
    <m/>
    <s v="CARLSON WAGONIT"/>
    <e v="#REF!"/>
    <e v="#REF!"/>
    <e v="#REF!"/>
    <e v="#REF!"/>
    <e v="#REF!"/>
    <n v="5.4999999999999997E-3"/>
    <s v="OUI"/>
    <n v="55833.36"/>
    <e v="#REF!"/>
    <d v="2019-04-17T00:00:00"/>
    <d v="2019-05-01T00:00:00"/>
    <n v="0"/>
    <n v="0"/>
    <n v="312"/>
    <b v="1"/>
    <s v="TOTAL"/>
    <d v="2019-11-27T00:00:00"/>
    <m/>
    <n v="2019"/>
    <n v="2019"/>
    <n v="2.2499999999999999E-2"/>
    <n v="5.0500000000000003E-2"/>
    <e v="#REF!"/>
  </r>
  <r>
    <s v="ADI-000294"/>
    <x v="176"/>
    <m/>
    <s v="CARLSON WAGONIT"/>
    <e v="#REF!"/>
    <e v="#REF!"/>
    <e v="#REF!"/>
    <e v="#REF!"/>
    <e v="#REF!"/>
    <n v="5.4999999999999997E-3"/>
    <s v="OUI"/>
    <n v="30000"/>
    <e v="#REF!"/>
    <d v="2019-04-17T00:00:00"/>
    <d v="2019-05-01T00:00:00"/>
    <n v="0"/>
    <n v="0"/>
    <n v="313"/>
    <b v="1"/>
    <s v="TOTAL"/>
    <d v="2019-11-28T00:00:00"/>
    <m/>
    <n v="2019"/>
    <n v="2019"/>
    <n v="2.2499999999999999E-2"/>
    <n v="5.0500000000000003E-2"/>
    <e v="#REF!"/>
  </r>
  <r>
    <s v="ADI-000360"/>
    <x v="177"/>
    <m/>
    <s v="LMV"/>
    <e v="#REF!"/>
    <e v="#REF!"/>
    <e v="#REF!"/>
    <e v="#REF!"/>
    <e v="#REF!"/>
    <n v="5.4999999999999997E-3"/>
    <s v="OUI"/>
    <n v="29000"/>
    <e v="#REF!"/>
    <d v="2019-04-17T00:00:00"/>
    <d v="2019-05-01T00:00:00"/>
    <n v="0"/>
    <n v="0"/>
    <n v="314"/>
    <b v="1"/>
    <s v="TOTAL"/>
    <d v="2019-11-29T00:00:00"/>
    <m/>
    <n v="2019"/>
    <n v="2019"/>
    <n v="2.2499999999999999E-2"/>
    <n v="5.0500000000000003E-2"/>
    <e v="#REF!"/>
  </r>
  <r>
    <s v="REG-000326"/>
    <x v="178"/>
    <s v="LF-2019-000025"/>
    <s v="SANOFI"/>
    <s v="BENABDERRAZIK"/>
    <s v="AMINE"/>
    <e v="#REF!"/>
    <e v="#REF!"/>
    <e v="#REF!"/>
    <n v="5.4999999999999997E-3"/>
    <s v="OUI"/>
    <n v="100000"/>
    <e v="#REF!"/>
    <d v="2019-04-18T00:00:00"/>
    <d v="2019-05-01T00:00:00"/>
    <n v="0"/>
    <n v="0"/>
    <n v="315"/>
    <b v="0"/>
    <s v="NON RACHETE"/>
    <d v="2019-11-30T00:00:00"/>
    <m/>
    <n v="2019"/>
    <n v="2019"/>
    <n v="2.2499999999999999E-2"/>
    <n v="5.0500000000000003E-2"/>
    <e v="#REF!"/>
  </r>
  <r>
    <s v="ADI-000353"/>
    <x v="179"/>
    <m/>
    <s v="SANOFI"/>
    <e v="#REF!"/>
    <e v="#REF!"/>
    <e v="#REF!"/>
    <e v="#REF!"/>
    <e v="#REF!"/>
    <n v="5.4999999999999997E-3"/>
    <s v="OUI"/>
    <n v="100000"/>
    <e v="#REF!"/>
    <d v="2019-04-18T00:00:00"/>
    <d v="2019-05-01T00:00:00"/>
    <n v="0"/>
    <n v="0"/>
    <n v="316"/>
    <b v="0"/>
    <s v="NON RACHETE"/>
    <d v="2019-12-01T00:00:00"/>
    <m/>
    <n v="2019"/>
    <n v="2019"/>
    <n v="2.2499999999999999E-2"/>
    <n v="5.0500000000000003E-2"/>
    <e v="#REF!"/>
  </r>
  <r>
    <s v="ADI-000283"/>
    <x v="180"/>
    <m/>
    <m/>
    <e v="#REF!"/>
    <e v="#REF!"/>
    <e v="#REF!"/>
    <e v="#REF!"/>
    <e v="#REF!"/>
    <n v="5.4999999999999997E-3"/>
    <s v="OUI"/>
    <n v="500"/>
    <e v="#REF!"/>
    <d v="2019-04-18T00:00:00"/>
    <d v="2019-05-01T00:00:00"/>
    <n v="0"/>
    <n v="0"/>
    <n v="317"/>
    <b v="1"/>
    <s v="TOTAL"/>
    <d v="2019-12-02T00:00:00"/>
    <m/>
    <n v="2019"/>
    <n v="2019"/>
    <n v="2.2499999999999999E-2"/>
    <n v="5.0500000000000003E-2"/>
    <e v="#REF!"/>
  </r>
  <r>
    <s v="ADI-000373"/>
    <x v="181"/>
    <m/>
    <s v="BRINKS"/>
    <e v="#REF!"/>
    <e v="#REF!"/>
    <e v="#REF!"/>
    <e v="#REF!"/>
    <e v="#REF!"/>
    <n v="5.4999999999999997E-3"/>
    <s v="OUI"/>
    <n v="24000"/>
    <e v="#REF!"/>
    <d v="2019-04-19T00:00:00"/>
    <d v="2019-05-01T00:00:00"/>
    <n v="0"/>
    <n v="0"/>
    <n v="318"/>
    <b v="1"/>
    <s v="TOTAL"/>
    <d v="2019-12-03T00:00:00"/>
    <m/>
    <n v="2019"/>
    <n v="2019"/>
    <n v="2.2499999999999999E-2"/>
    <n v="5.0500000000000003E-2"/>
    <e v="#REF!"/>
  </r>
  <r>
    <s v="ADI-000374"/>
    <x v="182"/>
    <m/>
    <s v="BRINKS"/>
    <e v="#REF!"/>
    <e v="#REF!"/>
    <e v="#REF!"/>
    <e v="#REF!"/>
    <e v="#REF!"/>
    <n v="5.4999999999999997E-3"/>
    <s v="OUI"/>
    <n v="50000"/>
    <e v="#REF!"/>
    <d v="2019-04-19T00:00:00"/>
    <d v="2019-05-01T00:00:00"/>
    <n v="0"/>
    <n v="0"/>
    <n v="319"/>
    <b v="1"/>
    <s v="TOTAL"/>
    <d v="2019-12-04T00:00:00"/>
    <m/>
    <n v="2019"/>
    <n v="2019"/>
    <n v="2.2499999999999999E-2"/>
    <n v="5.0500000000000003E-2"/>
    <e v="#REF!"/>
  </r>
  <r>
    <s v="ADI-000375"/>
    <x v="183"/>
    <m/>
    <s v="BRINKS"/>
    <e v="#REF!"/>
    <e v="#REF!"/>
    <e v="#REF!"/>
    <e v="#REF!"/>
    <e v="#REF!"/>
    <n v="5.4999999999999997E-3"/>
    <s v="OUI"/>
    <n v="10000"/>
    <e v="#REF!"/>
    <d v="2019-04-19T00:00:00"/>
    <d v="2019-05-01T00:00:00"/>
    <n v="0"/>
    <n v="0"/>
    <n v="320"/>
    <b v="1"/>
    <s v="TOTAL"/>
    <d v="2019-12-05T00:00:00"/>
    <m/>
    <n v="2019"/>
    <n v="2019"/>
    <n v="2.2499999999999999E-2"/>
    <n v="5.0500000000000003E-2"/>
    <e v="#REF!"/>
  </r>
  <r>
    <s v="ADI-000376"/>
    <x v="184"/>
    <m/>
    <s v="BRINKS"/>
    <e v="#REF!"/>
    <e v="#REF!"/>
    <e v="#REF!"/>
    <e v="#REF!"/>
    <e v="#REF!"/>
    <n v="5.4999999999999997E-3"/>
    <s v="OUI"/>
    <n v="12000"/>
    <e v="#REF!"/>
    <d v="2019-04-19T00:00:00"/>
    <d v="2019-05-01T00:00:00"/>
    <n v="0"/>
    <n v="0"/>
    <n v="321"/>
    <b v="1"/>
    <s v="TOTAL"/>
    <d v="2019-12-06T00:00:00"/>
    <m/>
    <n v="2019"/>
    <n v="2019"/>
    <n v="2.2499999999999999E-2"/>
    <n v="5.0500000000000003E-2"/>
    <e v="#REF!"/>
  </r>
  <r>
    <s v="ADI-000377"/>
    <x v="185"/>
    <m/>
    <s v="BRINKS"/>
    <e v="#REF!"/>
    <e v="#REF!"/>
    <e v="#REF!"/>
    <e v="#REF!"/>
    <e v="#REF!"/>
    <n v="5.4999999999999997E-3"/>
    <s v="OUI"/>
    <n v="24000"/>
    <e v="#REF!"/>
    <d v="2019-04-19T00:00:00"/>
    <d v="2019-05-01T00:00:00"/>
    <n v="0"/>
    <n v="0"/>
    <n v="322"/>
    <b v="1"/>
    <s v="TOTAL"/>
    <d v="2019-12-07T00:00:00"/>
    <m/>
    <n v="2019"/>
    <n v="2019"/>
    <n v="2.2499999999999999E-2"/>
    <n v="5.0500000000000003E-2"/>
    <e v="#REF!"/>
  </r>
  <r>
    <s v="ADI-000378"/>
    <x v="186"/>
    <m/>
    <s v="BRINKS"/>
    <e v="#REF!"/>
    <e v="#REF!"/>
    <e v="#REF!"/>
    <e v="#REF!"/>
    <e v="#REF!"/>
    <n v="5.4999999999999997E-3"/>
    <s v="OUI"/>
    <n v="50000"/>
    <e v="#REF!"/>
    <d v="2019-04-19T00:00:00"/>
    <d v="2019-05-01T00:00:00"/>
    <n v="0"/>
    <n v="0"/>
    <n v="323"/>
    <b v="1"/>
    <s v="TOTAL"/>
    <d v="2019-12-08T00:00:00"/>
    <m/>
    <n v="2019"/>
    <n v="2019"/>
    <n v="2.2499999999999999E-2"/>
    <n v="5.0500000000000003E-2"/>
    <e v="#REF!"/>
  </r>
  <r>
    <s v="ADI-000379"/>
    <x v="187"/>
    <m/>
    <s v="BRINKS"/>
    <e v="#REF!"/>
    <e v="#REF!"/>
    <e v="#REF!"/>
    <e v="#REF!"/>
    <e v="#REF!"/>
    <n v="5.4999999999999997E-3"/>
    <s v="OUI"/>
    <n v="8000"/>
    <e v="#REF!"/>
    <d v="2019-04-19T00:00:00"/>
    <d v="2019-05-01T00:00:00"/>
    <n v="0"/>
    <n v="0"/>
    <n v="324"/>
    <b v="1"/>
    <s v="TOTAL"/>
    <d v="2019-12-09T00:00:00"/>
    <m/>
    <n v="2019"/>
    <n v="2019"/>
    <n v="2.2499999999999999E-2"/>
    <n v="5.0500000000000003E-2"/>
    <e v="#REF!"/>
  </r>
  <r>
    <s v="ADI-000380"/>
    <x v="188"/>
    <m/>
    <s v="BRINKS"/>
    <e v="#REF!"/>
    <e v="#REF!"/>
    <e v="#REF!"/>
    <e v="#REF!"/>
    <e v="#REF!"/>
    <n v="5.4999999999999997E-3"/>
    <s v="OUI"/>
    <n v="30000"/>
    <e v="#REF!"/>
    <d v="2019-04-19T00:00:00"/>
    <d v="2019-05-01T00:00:00"/>
    <n v="0"/>
    <n v="0"/>
    <n v="325"/>
    <b v="1"/>
    <s v="TOTAL"/>
    <d v="2019-12-10T00:00:00"/>
    <m/>
    <n v="2019"/>
    <n v="2019"/>
    <n v="2.2499999999999999E-2"/>
    <n v="5.0500000000000003E-2"/>
    <e v="#REF!"/>
  </r>
  <r>
    <s v="ADI-000381"/>
    <x v="189"/>
    <m/>
    <s v="BRINKS"/>
    <e v="#REF!"/>
    <e v="#REF!"/>
    <e v="#REF!"/>
    <e v="#REF!"/>
    <e v="#REF!"/>
    <n v="5.4999999999999997E-3"/>
    <s v="OUI"/>
    <n v="50000"/>
    <e v="#REF!"/>
    <d v="2019-04-19T00:00:00"/>
    <d v="2019-05-01T00:00:00"/>
    <n v="0"/>
    <n v="0"/>
    <n v="326"/>
    <b v="1"/>
    <s v="TOTAL"/>
    <d v="2019-12-11T00:00:00"/>
    <m/>
    <n v="2019"/>
    <n v="2019"/>
    <n v="2.2499999999999999E-2"/>
    <n v="5.0500000000000003E-2"/>
    <e v="#REF!"/>
  </r>
  <r>
    <s v="ADI-000382"/>
    <x v="190"/>
    <m/>
    <s v="BRINKS"/>
    <e v="#REF!"/>
    <e v="#REF!"/>
    <e v="#REF!"/>
    <e v="#REF!"/>
    <e v="#REF!"/>
    <n v="5.4999999999999997E-3"/>
    <s v="OUI"/>
    <n v="30000"/>
    <e v="#REF!"/>
    <d v="2019-04-19T00:00:00"/>
    <d v="2019-05-01T00:00:00"/>
    <n v="0"/>
    <n v="0"/>
    <n v="327"/>
    <b v="1"/>
    <s v="TOTAL"/>
    <d v="2019-12-12T00:00:00"/>
    <m/>
    <n v="2019"/>
    <n v="2019"/>
    <n v="2.2499999999999999E-2"/>
    <n v="5.0500000000000003E-2"/>
    <e v="#REF!"/>
  </r>
  <r>
    <s v="ADI-000383"/>
    <x v="191"/>
    <m/>
    <s v="BRINKS"/>
    <e v="#REF!"/>
    <e v="#REF!"/>
    <e v="#REF!"/>
    <e v="#REF!"/>
    <e v="#REF!"/>
    <n v="5.4999999999999997E-3"/>
    <s v="OUI"/>
    <n v="29000"/>
    <e v="#REF!"/>
    <d v="2019-04-19T00:00:00"/>
    <d v="2019-05-01T00:00:00"/>
    <n v="0"/>
    <n v="0"/>
    <n v="328"/>
    <b v="1"/>
    <s v="TOTAL"/>
    <d v="2019-12-13T00:00:00"/>
    <m/>
    <n v="2019"/>
    <n v="2019"/>
    <n v="2.2499999999999999E-2"/>
    <n v="5.0500000000000003E-2"/>
    <e v="#REF!"/>
  </r>
  <r>
    <s v="ADI-000384"/>
    <x v="192"/>
    <m/>
    <s v="BRINKS"/>
    <e v="#REF!"/>
    <e v="#REF!"/>
    <e v="#REF!"/>
    <e v="#REF!"/>
    <e v="#REF!"/>
    <n v="5.4999999999999997E-3"/>
    <s v="OUI"/>
    <n v="30000"/>
    <e v="#REF!"/>
    <d v="2019-04-19T00:00:00"/>
    <d v="2019-05-01T00:00:00"/>
    <n v="0"/>
    <n v="0"/>
    <n v="329"/>
    <b v="1"/>
    <s v="TOTAL"/>
    <d v="2019-12-14T00:00:00"/>
    <m/>
    <n v="2019"/>
    <n v="2019"/>
    <n v="2.2499999999999999E-2"/>
    <n v="5.0500000000000003E-2"/>
    <e v="#REF!"/>
  </r>
  <r>
    <s v="ADI-000385"/>
    <x v="193"/>
    <m/>
    <s v="BRINKS"/>
    <e v="#REF!"/>
    <e v="#REF!"/>
    <e v="#REF!"/>
    <e v="#REF!"/>
    <e v="#REF!"/>
    <n v="5.4999999999999997E-3"/>
    <s v="OUI"/>
    <n v="14000"/>
    <e v="#REF!"/>
    <d v="2019-04-19T00:00:00"/>
    <d v="2019-05-01T00:00:00"/>
    <n v="0"/>
    <n v="0"/>
    <n v="330"/>
    <b v="1"/>
    <s v="TOTAL"/>
    <d v="2019-12-15T00:00:00"/>
    <m/>
    <n v="2019"/>
    <n v="2019"/>
    <n v="2.2499999999999999E-2"/>
    <n v="5.0500000000000003E-2"/>
    <e v="#REF!"/>
  </r>
  <r>
    <s v="ADI-000242"/>
    <x v="108"/>
    <m/>
    <s v="CAC"/>
    <e v="#REF!"/>
    <e v="#REF!"/>
    <e v="#REF!"/>
    <e v="#REF!"/>
    <e v="#REF!"/>
    <n v="5.4999999999999997E-3"/>
    <s v="OUI"/>
    <n v="10000"/>
    <e v="#REF!"/>
    <d v="2019-04-19T00:00:00"/>
    <d v="2019-05-01T00:00:00"/>
    <n v="0"/>
    <n v="0"/>
    <n v="331"/>
    <b v="0"/>
    <s v="NON RACHETE"/>
    <d v="2019-12-16T00:00:00"/>
    <m/>
    <n v="2019"/>
    <n v="2019"/>
    <n v="2.2499999999999999E-2"/>
    <n v="5.0500000000000003E-2"/>
    <e v="#REF!"/>
  </r>
  <r>
    <s v="ADI-000362"/>
    <x v="194"/>
    <m/>
    <s v="CAC"/>
    <e v="#REF!"/>
    <e v="#REF!"/>
    <e v="#REF!"/>
    <e v="#REF!"/>
    <e v="#REF!"/>
    <n v="5.4999999999999997E-3"/>
    <s v="OUI"/>
    <n v="5000"/>
    <e v="#REF!"/>
    <d v="2019-04-19T00:00:00"/>
    <d v="2019-05-01T00:00:00"/>
    <n v="0"/>
    <n v="0"/>
    <n v="332"/>
    <b v="1"/>
    <s v="TOTAL"/>
    <d v="2019-12-17T00:00:00"/>
    <m/>
    <n v="2019"/>
    <n v="2019"/>
    <n v="2.2499999999999999E-2"/>
    <n v="5.0500000000000003E-2"/>
    <e v="#REF!"/>
  </r>
  <r>
    <s v="ADI-000359"/>
    <x v="195"/>
    <m/>
    <s v="ORACLE"/>
    <e v="#REF!"/>
    <e v="#REF!"/>
    <e v="#REF!"/>
    <e v="#REF!"/>
    <e v="#REF!"/>
    <n v="5.4999999999999997E-3"/>
    <s v="OUI"/>
    <n v="46000"/>
    <e v="#REF!"/>
    <d v="2019-04-19T00:00:00"/>
    <d v="2019-05-01T00:00:00"/>
    <n v="0"/>
    <n v="0"/>
    <n v="333"/>
    <b v="0"/>
    <s v="NON RACHETE"/>
    <d v="2019-12-18T00:00:00"/>
    <m/>
    <n v="2019"/>
    <n v="2019"/>
    <n v="2.2499999999999999E-2"/>
    <n v="5.0500000000000003E-2"/>
    <e v="#REF!"/>
  </r>
  <r>
    <s v="ADI-000363"/>
    <x v="196"/>
    <m/>
    <m/>
    <e v="#REF!"/>
    <e v="#REF!"/>
    <e v="#REF!"/>
    <e v="#REF!"/>
    <e v="#REF!"/>
    <n v="5.4999999999999997E-3"/>
    <s v="OUI"/>
    <n v="60000"/>
    <e v="#REF!"/>
    <d v="2019-04-19T00:00:00"/>
    <d v="2019-05-01T00:00:00"/>
    <n v="0"/>
    <n v="0"/>
    <n v="334"/>
    <b v="0"/>
    <s v="NON RACHETE"/>
    <d v="2019-12-19T00:00:00"/>
    <m/>
    <n v="2019"/>
    <n v="2019"/>
    <n v="2.2499999999999999E-2"/>
    <n v="5.0500000000000003E-2"/>
    <e v="#REF!"/>
  </r>
  <r>
    <s v="ADI-000426"/>
    <x v="197"/>
    <m/>
    <s v="PRAMEX"/>
    <e v="#REF!"/>
    <e v="#REF!"/>
    <e v="#REF!"/>
    <e v="#REF!"/>
    <e v="#REF!"/>
    <n v="5.4999999999999997E-3"/>
    <s v="OUI"/>
    <n v="30000"/>
    <e v="#REF!"/>
    <d v="2019-04-22T00:00:00"/>
    <d v="2019-05-01T00:00:00"/>
    <n v="0"/>
    <n v="0"/>
    <n v="335"/>
    <b v="1"/>
    <s v="TOTAL"/>
    <d v="2019-12-20T00:00:00"/>
    <m/>
    <n v="2019"/>
    <n v="2019"/>
    <n v="2.2499999999999999E-2"/>
    <n v="5.0500000000000003E-2"/>
    <e v="#REF!"/>
  </r>
  <r>
    <s v="ADI-000427"/>
    <x v="198"/>
    <m/>
    <s v="PRAMEX"/>
    <e v="#REF!"/>
    <e v="#REF!"/>
    <e v="#REF!"/>
    <e v="#REF!"/>
    <e v="#REF!"/>
    <n v="5.4999999999999997E-3"/>
    <s v="OUI"/>
    <n v="50000"/>
    <e v="#REF!"/>
    <d v="2019-04-22T00:00:00"/>
    <d v="2019-05-01T00:00:00"/>
    <n v="0"/>
    <n v="0"/>
    <n v="336"/>
    <b v="1"/>
    <s v="TOTAL"/>
    <d v="2019-12-21T00:00:00"/>
    <m/>
    <n v="2019"/>
    <n v="2019"/>
    <n v="2.2499999999999999E-2"/>
    <n v="5.0500000000000003E-2"/>
    <e v="#REF!"/>
  </r>
  <r>
    <s v="ADI-000139"/>
    <x v="122"/>
    <m/>
    <s v="COMICOM"/>
    <e v="#REF!"/>
    <e v="#REF!"/>
    <e v="#REF!"/>
    <e v="#REF!"/>
    <e v="#REF!"/>
    <n v="5.4999999999999997E-3"/>
    <s v="OUI"/>
    <n v="6500"/>
    <e v="#REF!"/>
    <d v="2019-04-22T00:00:00"/>
    <d v="2019-05-01T00:00:00"/>
    <n v="0"/>
    <n v="0"/>
    <n v="337"/>
    <b v="0"/>
    <s v="NON RACHETE"/>
    <d v="2019-12-22T00:00:00"/>
    <m/>
    <n v="2019"/>
    <n v="2019"/>
    <n v="2.2499999999999999E-2"/>
    <n v="5.0500000000000003E-2"/>
    <e v="#REF!"/>
  </r>
  <r>
    <s v="ADI-000422"/>
    <x v="199"/>
    <m/>
    <s v="TETRIS AMENAGEMENT"/>
    <e v="#REF!"/>
    <e v="#REF!"/>
    <e v="#REF!"/>
    <e v="#REF!"/>
    <e v="#REF!"/>
    <n v="5.4999999999999997E-3"/>
    <s v="OUI"/>
    <n v="170000"/>
    <e v="#REF!"/>
    <d v="2019-04-23T00:00:00"/>
    <d v="2019-05-01T00:00:00"/>
    <n v="0"/>
    <n v="0"/>
    <n v="338"/>
    <b v="0"/>
    <s v="NON RACHETE"/>
    <d v="2019-12-23T00:00:00"/>
    <m/>
    <n v="2019"/>
    <n v="2019"/>
    <n v="2.2499999999999999E-2"/>
    <n v="5.0500000000000003E-2"/>
    <e v="#REF!"/>
  </r>
  <r>
    <s v="ADI-000423"/>
    <x v="200"/>
    <m/>
    <s v="TETRIS AMENAGEMENT"/>
    <e v="#REF!"/>
    <e v="#REF!"/>
    <e v="#REF!"/>
    <e v="#REF!"/>
    <e v="#REF!"/>
    <n v="5.4999999999999997E-3"/>
    <s v="OUI"/>
    <n v="170000"/>
    <e v="#REF!"/>
    <d v="2019-04-23T00:00:00"/>
    <d v="2019-05-01T00:00:00"/>
    <n v="0"/>
    <n v="0"/>
    <n v="339"/>
    <b v="0"/>
    <s v="NON RACHETE"/>
    <d v="2019-12-24T00:00:00"/>
    <m/>
    <n v="2019"/>
    <n v="2019"/>
    <n v="2.2499999999999999E-2"/>
    <n v="5.0500000000000003E-2"/>
    <e v="#REF!"/>
  </r>
  <r>
    <s v="ADI-000257"/>
    <x v="106"/>
    <m/>
    <s v="ALTHEA"/>
    <e v="#REF!"/>
    <e v="#REF!"/>
    <e v="#REF!"/>
    <e v="#REF!"/>
    <e v="#REF!"/>
    <n v="5.4999999999999997E-3"/>
    <s v="OUI"/>
    <n v="10000"/>
    <e v="#REF!"/>
    <d v="2019-04-23T00:00:00"/>
    <d v="2019-05-01T00:00:00"/>
    <n v="0"/>
    <n v="0"/>
    <n v="340"/>
    <b v="1"/>
    <s v="PARTIEL"/>
    <d v="2019-12-25T00:00:00"/>
    <m/>
    <n v="2019"/>
    <n v="2019"/>
    <n v="2.2499999999999999E-2"/>
    <n v="5.0500000000000003E-2"/>
    <e v="#REF!"/>
  </r>
  <r>
    <s v="ADI-000261"/>
    <x v="103"/>
    <m/>
    <s v="ALTHEA"/>
    <e v="#REF!"/>
    <e v="#REF!"/>
    <e v="#REF!"/>
    <e v="#REF!"/>
    <e v="#REF!"/>
    <n v="5.4999999999999997E-3"/>
    <s v="OUI"/>
    <n v="16000"/>
    <e v="#REF!"/>
    <d v="2019-04-23T00:00:00"/>
    <d v="2019-05-01T00:00:00"/>
    <n v="0"/>
    <n v="0"/>
    <n v="341"/>
    <b v="0"/>
    <s v="NON RACHETE"/>
    <d v="2019-12-26T00:00:00"/>
    <m/>
    <n v="2019"/>
    <n v="2019"/>
    <n v="2.2499999999999999E-2"/>
    <n v="5.0500000000000003E-2"/>
    <e v="#REF!"/>
  </r>
  <r>
    <s v="ADI-000244"/>
    <x v="115"/>
    <m/>
    <s v="PEPSI VARUN"/>
    <e v="#REF!"/>
    <e v="#REF!"/>
    <e v="#REF!"/>
    <e v="#REF!"/>
    <e v="#REF!"/>
    <n v="5.4999999999999997E-3"/>
    <s v="OUI"/>
    <n v="5000"/>
    <e v="#REF!"/>
    <d v="2019-04-24T00:00:00"/>
    <d v="2019-05-01T00:00:00"/>
    <n v="0"/>
    <n v="0"/>
    <n v="342"/>
    <b v="0"/>
    <s v="NON RACHETE"/>
    <d v="2019-12-27T00:00:00"/>
    <m/>
    <n v="2019"/>
    <n v="2019"/>
    <n v="2.2499999999999999E-2"/>
    <n v="5.0500000000000003E-2"/>
    <e v="#REF!"/>
  </r>
  <r>
    <s v="ADI-000245"/>
    <x v="116"/>
    <m/>
    <s v="PEPSI VARUN"/>
    <e v="#REF!"/>
    <e v="#REF!"/>
    <e v="#REF!"/>
    <e v="#REF!"/>
    <e v="#REF!"/>
    <n v="5.4999999999999997E-3"/>
    <s v="OUI"/>
    <n v="5000"/>
    <e v="#REF!"/>
    <d v="2019-04-24T00:00:00"/>
    <d v="2019-05-01T00:00:00"/>
    <n v="0"/>
    <n v="0"/>
    <n v="343"/>
    <b v="0"/>
    <s v="NON RACHETE"/>
    <d v="2019-12-28T00:00:00"/>
    <m/>
    <n v="2019"/>
    <n v="2019"/>
    <n v="2.2499999999999999E-2"/>
    <n v="5.0500000000000003E-2"/>
    <e v="#REF!"/>
  </r>
  <r>
    <s v="ADI-000246"/>
    <x v="117"/>
    <m/>
    <s v="PEPSI VARUN"/>
    <e v="#REF!"/>
    <e v="#REF!"/>
    <e v="#REF!"/>
    <e v="#REF!"/>
    <e v="#REF!"/>
    <n v="5.4999999999999997E-3"/>
    <s v="OUI"/>
    <n v="6000"/>
    <e v="#REF!"/>
    <d v="2019-04-24T00:00:00"/>
    <d v="2019-05-01T00:00:00"/>
    <n v="0"/>
    <n v="0"/>
    <n v="344"/>
    <b v="1"/>
    <s v="TOTAL"/>
    <d v="2019-12-29T00:00:00"/>
    <m/>
    <n v="2019"/>
    <n v="2019"/>
    <n v="2.2499999999999999E-2"/>
    <n v="5.0500000000000003E-2"/>
    <e v="#REF!"/>
  </r>
  <r>
    <s v="ADI-000368"/>
    <x v="201"/>
    <m/>
    <m/>
    <e v="#REF!"/>
    <e v="#REF!"/>
    <e v="#REF!"/>
    <e v="#REF!"/>
    <e v="#REF!"/>
    <n v="5.4999999999999997E-3"/>
    <s v="OUI"/>
    <n v="120000"/>
    <e v="#REF!"/>
    <d v="2019-04-24T00:00:00"/>
    <d v="2019-05-01T00:00:00"/>
    <n v="0"/>
    <n v="0"/>
    <n v="345"/>
    <b v="0"/>
    <s v="NON RACHETE"/>
    <d v="2019-12-30T00:00:00"/>
    <m/>
    <n v="2019"/>
    <n v="2019"/>
    <n v="2.2499999999999999E-2"/>
    <n v="5.0500000000000003E-2"/>
    <e v="#REF!"/>
  </r>
  <r>
    <s v="ADI-000364"/>
    <x v="202"/>
    <m/>
    <s v="TAQA"/>
    <e v="#REF!"/>
    <e v="#REF!"/>
    <e v="#REF!"/>
    <e v="#REF!"/>
    <e v="#REF!"/>
    <n v="5.4999999999999997E-3"/>
    <s v="OUI"/>
    <n v="50000"/>
    <e v="#REF!"/>
    <d v="2019-04-24T00:00:00"/>
    <d v="2019-05-01T00:00:00"/>
    <n v="0"/>
    <n v="0"/>
    <n v="346"/>
    <b v="0"/>
    <s v="NON RACHETE"/>
    <d v="2019-12-31T00:00:00"/>
    <m/>
    <n v="2019"/>
    <n v="2019"/>
    <n v="2.2499999999999999E-2"/>
    <n v="5.0500000000000003E-2"/>
    <e v="#REF!"/>
  </r>
  <r>
    <s v="ADI-000365"/>
    <x v="203"/>
    <m/>
    <s v="TAQA"/>
    <e v="#REF!"/>
    <e v="#REF!"/>
    <e v="#REF!"/>
    <e v="#REF!"/>
    <e v="#REF!"/>
    <n v="5.4999999999999997E-3"/>
    <s v="OUI"/>
    <n v="146744"/>
    <e v="#REF!"/>
    <d v="2019-04-24T00:00:00"/>
    <d v="2019-05-01T00:00:00"/>
    <n v="0"/>
    <n v="0"/>
    <n v="347"/>
    <b v="0"/>
    <s v="NON RACHETE"/>
    <d v="2020-01-01T00:00:00"/>
    <m/>
    <n v="2019"/>
    <n v="2019"/>
    <n v="2.2499999999999999E-2"/>
    <n v="5.0500000000000003E-2"/>
    <e v="#REF!"/>
  </r>
  <r>
    <s v="ADI-000366"/>
    <x v="204"/>
    <m/>
    <s v="TAQA"/>
    <e v="#REF!"/>
    <e v="#REF!"/>
    <e v="#REF!"/>
    <e v="#REF!"/>
    <e v="#REF!"/>
    <n v="5.4999999999999997E-3"/>
    <s v="OUI"/>
    <n v="146744"/>
    <e v="#REF!"/>
    <d v="2019-04-24T00:00:00"/>
    <d v="2019-05-01T00:00:00"/>
    <n v="0"/>
    <n v="0"/>
    <n v="348"/>
    <b v="0"/>
    <s v="NON RACHETE"/>
    <d v="2020-01-02T00:00:00"/>
    <m/>
    <n v="2019"/>
    <n v="2019"/>
    <n v="2.2499999999999999E-2"/>
    <n v="5.0500000000000003E-2"/>
    <e v="#REF!"/>
  </r>
  <r>
    <s v="ADI-000273"/>
    <x v="205"/>
    <m/>
    <s v="RENAULT MAROC"/>
    <e v="#REF!"/>
    <e v="#REF!"/>
    <e v="#REF!"/>
    <e v="#REF!"/>
    <e v="#REF!"/>
    <n v="5.4999999999999997E-3"/>
    <s v="OUI"/>
    <n v="15000"/>
    <e v="#REF!"/>
    <d v="2019-04-26T00:00:00"/>
    <d v="2019-05-01T00:00:00"/>
    <n v="0"/>
    <n v="0"/>
    <n v="349"/>
    <b v="0"/>
    <s v="NON RACHETE"/>
    <d v="2020-01-03T00:00:00"/>
    <m/>
    <n v="2019"/>
    <n v="2019"/>
    <n v="2.2499999999999999E-2"/>
    <n v="5.0500000000000003E-2"/>
    <e v="#REF!"/>
  </r>
  <r>
    <s v="ADI-000080"/>
    <x v="66"/>
    <m/>
    <s v="COMICOM"/>
    <e v="#REF!"/>
    <e v="#REF!"/>
    <e v="#REF!"/>
    <e v="#REF!"/>
    <e v="#REF!"/>
    <n v="5.4999999999999997E-3"/>
    <s v="OUI"/>
    <n v="15000"/>
    <e v="#REF!"/>
    <d v="2019-04-26T00:00:00"/>
    <d v="2019-05-01T00:00:00"/>
    <n v="0"/>
    <n v="0"/>
    <n v="350"/>
    <b v="1"/>
    <s v="PARTIEL"/>
    <d v="2020-01-04T00:00:00"/>
    <m/>
    <n v="2019"/>
    <n v="2019"/>
    <n v="2.2499999999999999E-2"/>
    <n v="5.0500000000000003E-2"/>
    <e v="#REF!"/>
  </r>
  <r>
    <s v="ADI-000066"/>
    <x v="52"/>
    <m/>
    <s v="COMICOM"/>
    <e v="#REF!"/>
    <e v="#REF!"/>
    <e v="#REF!"/>
    <e v="#REF!"/>
    <e v="#REF!"/>
    <n v="5.4999999999999997E-3"/>
    <s v="OUI"/>
    <n v="5000"/>
    <e v="#REF!"/>
    <d v="2019-04-26T00:00:00"/>
    <d v="2019-05-01T00:00:00"/>
    <n v="0"/>
    <n v="0"/>
    <n v="351"/>
    <b v="0"/>
    <s v="NON RACHETE"/>
    <d v="2020-01-05T00:00:00"/>
    <m/>
    <n v="2019"/>
    <n v="2019"/>
    <n v="2.2499999999999999E-2"/>
    <n v="5.0500000000000003E-2"/>
    <e v="#REF!"/>
  </r>
  <r>
    <s v="ADI-000079"/>
    <x v="65"/>
    <m/>
    <s v="COMICOM"/>
    <e v="#REF!"/>
    <e v="#REF!"/>
    <e v="#REF!"/>
    <e v="#REF!"/>
    <e v="#REF!"/>
    <n v="5.4999999999999997E-3"/>
    <s v="OUI"/>
    <n v="10000"/>
    <e v="#REF!"/>
    <d v="2019-04-26T00:00:00"/>
    <d v="2019-05-01T00:00:00"/>
    <n v="0"/>
    <n v="0"/>
    <n v="352"/>
    <b v="1"/>
    <s v="PARTIEL"/>
    <d v="2020-01-06T00:00:00"/>
    <m/>
    <n v="2019"/>
    <n v="2019"/>
    <n v="2.2499999999999999E-2"/>
    <n v="5.0500000000000003E-2"/>
    <e v="#REF!"/>
  </r>
  <r>
    <s v="ADI-000076"/>
    <x v="62"/>
    <m/>
    <s v="COMICOM"/>
    <e v="#REF!"/>
    <e v="#REF!"/>
    <e v="#REF!"/>
    <e v="#REF!"/>
    <e v="#REF!"/>
    <n v="5.4999999999999997E-3"/>
    <s v="OUI"/>
    <n v="9000"/>
    <e v="#REF!"/>
    <d v="2019-04-26T00:00:00"/>
    <d v="2019-05-01T00:00:00"/>
    <n v="0"/>
    <n v="0"/>
    <n v="353"/>
    <b v="1"/>
    <s v="PARTIEL"/>
    <d v="2020-01-07T00:00:00"/>
    <m/>
    <n v="2019"/>
    <n v="2019"/>
    <n v="2.2499999999999999E-2"/>
    <n v="5.0500000000000003E-2"/>
    <e v="#REF!"/>
  </r>
  <r>
    <s v="ADI-000052"/>
    <x v="45"/>
    <m/>
    <s v="CFAO"/>
    <e v="#REF!"/>
    <e v="#REF!"/>
    <e v="#REF!"/>
    <e v="#REF!"/>
    <e v="#REF!"/>
    <n v="5.4999999999999997E-3"/>
    <s v="OUI"/>
    <n v="3700"/>
    <e v="#REF!"/>
    <d v="2019-04-26T00:00:00"/>
    <d v="2019-05-01T00:00:00"/>
    <n v="0"/>
    <n v="0"/>
    <n v="354"/>
    <b v="0"/>
    <s v="NON RACHETE"/>
    <d v="2020-01-08T00:00:00"/>
    <m/>
    <n v="2019"/>
    <n v="2019"/>
    <n v="2.2499999999999999E-2"/>
    <n v="5.0500000000000003E-2"/>
    <e v="#REF!"/>
  </r>
  <r>
    <s v="ADI-000053"/>
    <x v="46"/>
    <m/>
    <s v="CFAO"/>
    <e v="#REF!"/>
    <e v="#REF!"/>
    <e v="#REF!"/>
    <e v="#REF!"/>
    <e v="#REF!"/>
    <n v="5.4999999999999997E-3"/>
    <s v="OUI"/>
    <n v="3000"/>
    <e v="#REF!"/>
    <d v="2019-04-26T00:00:00"/>
    <d v="2019-05-01T00:00:00"/>
    <n v="0"/>
    <n v="0"/>
    <n v="355"/>
    <b v="0"/>
    <s v="NON RACHETE"/>
    <d v="2020-01-09T00:00:00"/>
    <m/>
    <n v="2019"/>
    <n v="2019"/>
    <n v="2.2499999999999999E-2"/>
    <n v="5.0500000000000003E-2"/>
    <e v="#REF!"/>
  </r>
  <r>
    <s v="ADI-000236"/>
    <x v="206"/>
    <m/>
    <s v="TLS CONTACT"/>
    <e v="#REF!"/>
    <e v="#REF!"/>
    <e v="#REF!"/>
    <e v="#REF!"/>
    <e v="#REF!"/>
    <n v="5.4999999999999997E-3"/>
    <s v="OUI"/>
    <n v="4000"/>
    <e v="#REF!"/>
    <d v="2019-04-29T00:00:00"/>
    <d v="2019-05-01T00:00:00"/>
    <n v="0"/>
    <n v="0"/>
    <n v="356"/>
    <b v="0"/>
    <s v="NON RACHETE"/>
    <d v="2020-01-10T00:00:00"/>
    <m/>
    <n v="2019"/>
    <n v="2019"/>
    <n v="2.2499999999999999E-2"/>
    <n v="5.0500000000000003E-2"/>
    <e v="#REF!"/>
  </r>
  <r>
    <s v="ADI-000240"/>
    <x v="125"/>
    <m/>
    <s v="CENTRE PATHOLOGIE IBNO ZOHR"/>
    <e v="#REF!"/>
    <e v="#REF!"/>
    <e v="#REF!"/>
    <e v="#REF!"/>
    <e v="#REF!"/>
    <n v="5.4999999999999997E-3"/>
    <s v="OUI"/>
    <n v="7000"/>
    <e v="#REF!"/>
    <d v="2019-04-30T00:00:00"/>
    <d v="2019-05-01T00:00:00"/>
    <n v="0"/>
    <n v="0"/>
    <n v="357"/>
    <b v="0"/>
    <s v="NON RACHETE"/>
    <d v="2020-01-11T00:00:00"/>
    <m/>
    <n v="2019"/>
    <n v="2019"/>
    <n v="2.2499999999999999E-2"/>
    <n v="5.0500000000000003E-2"/>
    <e v="#REF!"/>
  </r>
  <r>
    <s v="ADI-000367"/>
    <x v="207"/>
    <m/>
    <s v="MAERSK"/>
    <e v="#REF!"/>
    <e v="#REF!"/>
    <e v="#REF!"/>
    <e v="#REF!"/>
    <e v="#REF!"/>
    <n v="5.4999999999999997E-3"/>
    <s v="OUI"/>
    <n v="126723.77"/>
    <e v="#REF!"/>
    <d v="2019-04-30T00:00:00"/>
    <d v="2019-05-01T00:00:00"/>
    <n v="0"/>
    <n v="0"/>
    <n v="358"/>
    <b v="1"/>
    <s v="PARTIEL"/>
    <d v="2020-01-12T00:00:00"/>
    <m/>
    <n v="2019"/>
    <n v="2019"/>
    <n v="2.2499999999999999E-2"/>
    <n v="5.0500000000000003E-2"/>
    <e v="#REF!"/>
  </r>
  <r>
    <s v="ADI-000139"/>
    <x v="122"/>
    <m/>
    <s v="COMIMCOM"/>
    <e v="#REF!"/>
    <e v="#REF!"/>
    <e v="#REF!"/>
    <e v="#REF!"/>
    <e v="#REF!"/>
    <n v="5.4999999999999997E-3"/>
    <s v="OUI"/>
    <n v="8700"/>
    <e v="#REF!"/>
    <d v="2019-04-30T00:00:00"/>
    <d v="2019-05-01T00:00:00"/>
    <n v="0"/>
    <n v="0"/>
    <n v="359"/>
    <b v="0"/>
    <s v="NON RACHETE"/>
    <d v="2020-01-13T00:00:00"/>
    <m/>
    <n v="2019"/>
    <n v="2019"/>
    <n v="2.2499999999999999E-2"/>
    <n v="5.0500000000000003E-2"/>
    <e v="#REF!"/>
  </r>
  <r>
    <s v="ADI-000390"/>
    <x v="208"/>
    <m/>
    <s v="Medecin"/>
    <e v="#REF!"/>
    <e v="#REF!"/>
    <e v="#REF!"/>
    <e v="#REF!"/>
    <e v="#REF!"/>
    <n v="5.4999999999999997E-3"/>
    <s v="OUI"/>
    <n v="24000"/>
    <e v="#REF!"/>
    <d v="2019-04-30T00:00:00"/>
    <d v="2019-05-01T00:00:00"/>
    <n v="0"/>
    <n v="0"/>
    <n v="360"/>
    <b v="0"/>
    <s v="NON RACHETE"/>
    <d v="2020-01-14T00:00:00"/>
    <m/>
    <n v="2019"/>
    <n v="2019"/>
    <n v="2.2499999999999999E-2"/>
    <n v="5.0500000000000003E-2"/>
    <e v="#REF!"/>
  </r>
  <r>
    <s v="ADI-000273"/>
    <x v="205"/>
    <m/>
    <s v="RENAULT MAROC"/>
    <e v="#REF!"/>
    <e v="#REF!"/>
    <e v="#REF!"/>
    <e v="#REF!"/>
    <e v="#REF!"/>
    <n v="5.4999999999999997E-3"/>
    <s v="OUI"/>
    <n v="42392.480000000003"/>
    <e v="#REF!"/>
    <d v="2019-04-30T00:00:00"/>
    <d v="2019-05-01T00:00:00"/>
    <n v="0"/>
    <n v="0"/>
    <n v="361"/>
    <b v="0"/>
    <s v="NON RACHETE"/>
    <d v="2020-01-15T00:00:00"/>
    <m/>
    <n v="2019"/>
    <n v="2019"/>
    <n v="2.2499999999999999E-2"/>
    <n v="5.0500000000000003E-2"/>
    <e v="#REF!"/>
  </r>
  <r>
    <s v="ADI-000424"/>
    <x v="209"/>
    <m/>
    <s v="CAPAREC"/>
    <e v="#REF!"/>
    <e v="#REF!"/>
    <e v="#REF!"/>
    <e v="#REF!"/>
    <e v="#REF!"/>
    <n v="5.4999999999999997E-3"/>
    <s v="OUI"/>
    <n v="100000"/>
    <e v="#REF!"/>
    <d v="2019-04-30T00:00:00"/>
    <d v="2019-05-01T00:00:00"/>
    <n v="0"/>
    <n v="0"/>
    <n v="362"/>
    <b v="0"/>
    <s v="NON RACHETE"/>
    <d v="2020-01-16T00:00:00"/>
    <m/>
    <n v="2019"/>
    <n v="2019"/>
    <n v="2.2499999999999999E-2"/>
    <n v="5.0500000000000003E-2"/>
    <e v="#REF!"/>
  </r>
  <r>
    <s v="ADI-000434"/>
    <x v="210"/>
    <m/>
    <s v="SG"/>
    <e v="#REF!"/>
    <e v="#REF!"/>
    <e v="#REF!"/>
    <e v="#REF!"/>
    <e v="#REF!"/>
    <n v="5.4999999999999997E-3"/>
    <s v="OUI"/>
    <n v="15000"/>
    <e v="#REF!"/>
    <d v="2019-05-02T00:00:00"/>
    <d v="2019-05-16T00:00:00"/>
    <n v="0"/>
    <n v="0"/>
    <n v="363"/>
    <b v="1"/>
    <s v="TOTAL"/>
    <d v="2020-01-17T00:00:00"/>
    <m/>
    <n v="2019"/>
    <n v="2019"/>
    <n v="2.2499999999999999E-2"/>
    <n v="5.0500000000000003E-2"/>
    <e v="#REF!"/>
  </r>
  <r>
    <s v="ADI-000436"/>
    <x v="211"/>
    <m/>
    <s v="PFIZER"/>
    <e v="#REF!"/>
    <e v="#REF!"/>
    <e v="#REF!"/>
    <e v="#REF!"/>
    <e v="#REF!"/>
    <n v="5.4999999999999997E-3"/>
    <s v="OUI"/>
    <n v="49269"/>
    <e v="#REF!"/>
    <d v="2019-05-02T00:00:00"/>
    <d v="2019-05-16T00:00:00"/>
    <n v="0"/>
    <n v="0"/>
    <n v="364"/>
    <b v="1"/>
    <s v="PARTIEL"/>
    <d v="2020-01-18T00:00:00"/>
    <m/>
    <n v="2019"/>
    <n v="2019"/>
    <n v="2.2499999999999999E-2"/>
    <n v="5.0500000000000003E-2"/>
    <e v="#REF!"/>
  </r>
  <r>
    <s v="ADI-000287"/>
    <x v="212"/>
    <m/>
    <s v="JHONSON &amp;JHONSON"/>
    <e v="#REF!"/>
    <e v="#REF!"/>
    <e v="#REF!"/>
    <e v="#REF!"/>
    <e v="#REF!"/>
    <n v="5.4999999999999997E-3"/>
    <s v="OUI"/>
    <n v="1000"/>
    <e v="#REF!"/>
    <d v="2019-05-02T00:00:00"/>
    <d v="2019-05-16T00:00:00"/>
    <n v="0"/>
    <n v="0"/>
    <n v="365"/>
    <b v="0"/>
    <s v="NON RACHETE"/>
    <d v="2020-01-19T00:00:00"/>
    <m/>
    <n v="2019"/>
    <n v="2019"/>
    <n v="2.2499999999999999E-2"/>
    <n v="5.0500000000000003E-2"/>
    <e v="#REF!"/>
  </r>
  <r>
    <s v="ADI-000420"/>
    <x v="213"/>
    <m/>
    <s v="AON ACORE"/>
    <e v="#REF!"/>
    <e v="#REF!"/>
    <e v="#REF!"/>
    <e v="#REF!"/>
    <e v="#REF!"/>
    <n v="5.4999999999999997E-3"/>
    <s v="OUI"/>
    <n v="15000"/>
    <e v="#REF!"/>
    <d v="2019-05-02T00:00:00"/>
    <d v="2019-05-16T00:00:00"/>
    <n v="0"/>
    <n v="0"/>
    <n v="366"/>
    <b v="1"/>
    <s v="TOTAL"/>
    <d v="2020-01-20T00:00:00"/>
    <m/>
    <n v="2019"/>
    <n v="2019"/>
    <n v="2.2499999999999999E-2"/>
    <n v="5.0500000000000003E-2"/>
    <e v="#REF!"/>
  </r>
  <r>
    <s v="ADI-000421"/>
    <x v="214"/>
    <m/>
    <s v="AON ACORE"/>
    <e v="#REF!"/>
    <e v="#REF!"/>
    <e v="#REF!"/>
    <e v="#REF!"/>
    <e v="#REF!"/>
    <n v="5.4999999999999997E-3"/>
    <s v="OUI"/>
    <n v="45000"/>
    <e v="#REF!"/>
    <d v="2019-05-02T00:00:00"/>
    <d v="2019-05-16T00:00:00"/>
    <n v="0"/>
    <n v="0"/>
    <n v="367"/>
    <b v="0"/>
    <s v="NON RACHETE"/>
    <d v="2020-01-21T00:00:00"/>
    <m/>
    <n v="2019"/>
    <n v="2019"/>
    <n v="2.2499999999999999E-2"/>
    <n v="5.0500000000000003E-2"/>
    <e v="#REF!"/>
  </r>
  <r>
    <s v="ADI-000355"/>
    <x v="215"/>
    <m/>
    <s v="AON ACORE"/>
    <e v="#REF!"/>
    <e v="#REF!"/>
    <e v="#REF!"/>
    <e v="#REF!"/>
    <e v="#REF!"/>
    <n v="5.4999999999999997E-3"/>
    <s v="OUI"/>
    <n v="10000"/>
    <e v="#REF!"/>
    <d v="2019-05-02T00:00:00"/>
    <d v="2019-05-16T00:00:00"/>
    <n v="0"/>
    <n v="0"/>
    <n v="368"/>
    <b v="1"/>
    <s v="TOTAL"/>
    <d v="2020-01-22T00:00:00"/>
    <m/>
    <n v="2019"/>
    <n v="2019"/>
    <n v="2.2499999999999999E-2"/>
    <n v="5.0500000000000003E-2"/>
    <e v="#REF!"/>
  </r>
  <r>
    <s v="ADI-000219"/>
    <x v="216"/>
    <m/>
    <s v="AON ACCORE"/>
    <e v="#REF!"/>
    <e v="#REF!"/>
    <e v="#REF!"/>
    <e v="#REF!"/>
    <e v="#REF!"/>
    <n v="5.4999999999999997E-3"/>
    <s v="OUI"/>
    <n v="14000"/>
    <e v="#REF!"/>
    <d v="2019-05-02T00:00:00"/>
    <d v="2019-05-16T00:00:00"/>
    <n v="0"/>
    <n v="0"/>
    <n v="369"/>
    <b v="1"/>
    <s v="TOTAL"/>
    <d v="2020-01-23T00:00:00"/>
    <m/>
    <n v="2019"/>
    <n v="2019"/>
    <n v="2.2499999999999999E-2"/>
    <n v="5.0500000000000003E-2"/>
    <e v="#REF!"/>
  </r>
  <r>
    <s v="ADI-000238"/>
    <x v="217"/>
    <m/>
    <s v="AON ACCORE"/>
    <e v="#REF!"/>
    <e v="#REF!"/>
    <e v="#REF!"/>
    <e v="#REF!"/>
    <e v="#REF!"/>
    <n v="5.4999999999999997E-3"/>
    <s v="OUI"/>
    <n v="10500"/>
    <e v="#REF!"/>
    <d v="2019-05-02T00:00:00"/>
    <d v="2019-05-16T00:00:00"/>
    <n v="0"/>
    <n v="0"/>
    <n v="370"/>
    <b v="1"/>
    <s v="TOTAL"/>
    <d v="2020-01-24T00:00:00"/>
    <m/>
    <n v="2019"/>
    <n v="2019"/>
    <n v="2.2499999999999999E-2"/>
    <n v="5.0500000000000003E-2"/>
    <e v="#REF!"/>
  </r>
  <r>
    <s v="ADI-000220"/>
    <x v="218"/>
    <m/>
    <s v="AON ACCORE"/>
    <e v="#REF!"/>
    <e v="#REF!"/>
    <e v="#REF!"/>
    <e v="#REF!"/>
    <e v="#REF!"/>
    <n v="5.4999999999999997E-3"/>
    <s v="OUI"/>
    <n v="14000"/>
    <e v="#REF!"/>
    <d v="2019-05-02T00:00:00"/>
    <d v="2019-05-16T00:00:00"/>
    <n v="0"/>
    <n v="0"/>
    <n v="371"/>
    <b v="1"/>
    <s v="TOTAL"/>
    <d v="2020-01-25T00:00:00"/>
    <m/>
    <n v="2019"/>
    <n v="2019"/>
    <n v="2.2499999999999999E-2"/>
    <n v="5.0500000000000003E-2"/>
    <e v="#REF!"/>
  </r>
  <r>
    <s v="ADI-000225"/>
    <x v="219"/>
    <m/>
    <s v="AON ACCORE"/>
    <e v="#REF!"/>
    <e v="#REF!"/>
    <e v="#REF!"/>
    <e v="#REF!"/>
    <e v="#REF!"/>
    <n v="5.4999999999999997E-3"/>
    <s v="OUI"/>
    <n v="500"/>
    <e v="#REF!"/>
    <d v="2019-05-02T00:00:00"/>
    <d v="2019-05-16T00:00:00"/>
    <n v="0"/>
    <n v="0"/>
    <n v="372"/>
    <b v="0"/>
    <s v="NON RACHETE"/>
    <d v="2020-01-26T00:00:00"/>
    <m/>
    <n v="2019"/>
    <n v="2019"/>
    <n v="2.2499999999999999E-2"/>
    <n v="5.0500000000000003E-2"/>
    <e v="#REF!"/>
  </r>
  <r>
    <s v="ADI-000354"/>
    <x v="220"/>
    <m/>
    <s v="AON ACORE"/>
    <e v="#REF!"/>
    <e v="#REF!"/>
    <e v="#REF!"/>
    <e v="#REF!"/>
    <e v="#REF!"/>
    <n v="5.4999999999999997E-3"/>
    <s v="OUI"/>
    <n v="8000"/>
    <e v="#REF!"/>
    <d v="2019-05-02T00:00:00"/>
    <d v="2019-05-16T00:00:00"/>
    <n v="0"/>
    <n v="0"/>
    <n v="373"/>
    <b v="0"/>
    <s v="NON RACHETE"/>
    <d v="2020-01-27T00:00:00"/>
    <m/>
    <n v="2019"/>
    <n v="2019"/>
    <n v="2.2499999999999999E-2"/>
    <n v="5.0500000000000003E-2"/>
    <e v="#REF!"/>
  </r>
  <r>
    <s v="ADI-000218"/>
    <x v="221"/>
    <m/>
    <s v="AON ACCORE"/>
    <e v="#REF!"/>
    <e v="#REF!"/>
    <e v="#REF!"/>
    <e v="#REF!"/>
    <e v="#REF!"/>
    <n v="5.4999999999999997E-3"/>
    <s v="OUI"/>
    <n v="30000"/>
    <e v="#REF!"/>
    <d v="2019-05-02T00:00:00"/>
    <d v="2019-05-16T00:00:00"/>
    <n v="0"/>
    <n v="0"/>
    <n v="374"/>
    <b v="1"/>
    <s v="TOTAL"/>
    <d v="2020-01-28T00:00:00"/>
    <m/>
    <n v="2019"/>
    <n v="2019"/>
    <n v="2.2499999999999999E-2"/>
    <n v="5.0500000000000003E-2"/>
    <e v="#REF!"/>
  </r>
  <r>
    <s v="ADI-000432"/>
    <x v="222"/>
    <m/>
    <s v="SG"/>
    <e v="#REF!"/>
    <e v="#REF!"/>
    <e v="#REF!"/>
    <e v="#REF!"/>
    <e v="#REF!"/>
    <n v="5.4999999999999997E-3"/>
    <s v="OUI"/>
    <n v="40000"/>
    <e v="#REF!"/>
    <d v="2019-05-03T00:00:00"/>
    <d v="2019-05-16T00:00:00"/>
    <n v="0"/>
    <n v="0"/>
    <n v="375"/>
    <b v="0"/>
    <s v="NON RACHETE"/>
    <d v="2020-01-29T00:00:00"/>
    <m/>
    <n v="2019"/>
    <n v="2019"/>
    <n v="2.2499999999999999E-2"/>
    <n v="5.0500000000000003E-2"/>
    <e v="#REF!"/>
  </r>
  <r>
    <s v="ADI-000430"/>
    <x v="223"/>
    <m/>
    <s v="MEDECIN"/>
    <e v="#REF!"/>
    <e v="#REF!"/>
    <e v="#REF!"/>
    <e v="#REF!"/>
    <e v="#REF!"/>
    <n v="5.4999999999999997E-3"/>
    <s v="OUI"/>
    <n v="80000"/>
    <e v="#REF!"/>
    <d v="2019-05-03T00:00:00"/>
    <d v="2019-05-16T00:00:00"/>
    <n v="0"/>
    <n v="0"/>
    <n v="376"/>
    <b v="0"/>
    <s v="NON RACHETE"/>
    <d v="2020-01-30T00:00:00"/>
    <m/>
    <n v="2019"/>
    <n v="2019"/>
    <n v="2.2499999999999999E-2"/>
    <n v="5.0500000000000003E-2"/>
    <e v="#REF!"/>
  </r>
  <r>
    <s v="ADI-000428"/>
    <x v="224"/>
    <m/>
    <s v="MEDECIN"/>
    <e v="#REF!"/>
    <e v="#REF!"/>
    <e v="#REF!"/>
    <e v="#REF!"/>
    <e v="#REF!"/>
    <n v="5.4999999999999997E-3"/>
    <s v="OUI"/>
    <n v="60000"/>
    <e v="#REF!"/>
    <d v="2019-05-03T00:00:00"/>
    <d v="2019-05-16T00:00:00"/>
    <n v="0"/>
    <n v="0"/>
    <n v="377"/>
    <b v="0"/>
    <s v="NON RACHETE"/>
    <d v="2020-01-31T00:00:00"/>
    <m/>
    <n v="2019"/>
    <n v="2019"/>
    <n v="2.2499999999999999E-2"/>
    <n v="5.0500000000000003E-2"/>
    <e v="#REF!"/>
  </r>
  <r>
    <s v="ADI-000429"/>
    <x v="225"/>
    <m/>
    <s v="MEDECIN"/>
    <e v="#REF!"/>
    <e v="#REF!"/>
    <e v="#REF!"/>
    <e v="#REF!"/>
    <e v="#REF!"/>
    <n v="5.4999999999999997E-3"/>
    <s v="OUI"/>
    <n v="60000"/>
    <e v="#REF!"/>
    <d v="2019-05-03T00:00:00"/>
    <d v="2019-05-16T00:00:00"/>
    <n v="0"/>
    <n v="0"/>
    <n v="378"/>
    <b v="0"/>
    <s v="NON RACHETE"/>
    <d v="2020-02-01T00:00:00"/>
    <m/>
    <n v="2019"/>
    <n v="2019"/>
    <n v="2.2499999999999999E-2"/>
    <n v="5.0500000000000003E-2"/>
    <e v="#REF!"/>
  </r>
  <r>
    <s v="ADI-000439"/>
    <x v="226"/>
    <m/>
    <s v="SG"/>
    <e v="#REF!"/>
    <e v="#REF!"/>
    <e v="#REF!"/>
    <e v="#REF!"/>
    <e v="#REF!"/>
    <n v="5.4999999999999997E-3"/>
    <s v="OUI"/>
    <n v="30000"/>
    <e v="#REF!"/>
    <d v="2019-05-06T00:00:00"/>
    <d v="2019-05-16T00:00:00"/>
    <n v="0"/>
    <n v="0"/>
    <n v="379"/>
    <b v="1"/>
    <s v="TOTAL"/>
    <d v="2020-02-02T00:00:00"/>
    <m/>
    <n v="2019"/>
    <n v="2019"/>
    <n v="2.2499999999999999E-2"/>
    <n v="5.0500000000000003E-2"/>
    <e v="#REF!"/>
  </r>
  <r>
    <s v="ADI-000425"/>
    <x v="227"/>
    <m/>
    <s v="AON ACCORE"/>
    <e v="#REF!"/>
    <e v="#REF!"/>
    <e v="#REF!"/>
    <e v="#REF!"/>
    <e v="#REF!"/>
    <n v="5.4999999999999997E-3"/>
    <s v="OUI"/>
    <n v="22000"/>
    <e v="#REF!"/>
    <d v="2019-05-09T00:00:00"/>
    <d v="2019-05-16T00:00:00"/>
    <n v="0"/>
    <n v="0"/>
    <n v="380"/>
    <b v="1"/>
    <s v="TOTAL"/>
    <d v="2020-02-03T00:00:00"/>
    <m/>
    <n v="2019"/>
    <n v="2019"/>
    <n v="2.2499999999999999E-2"/>
    <n v="5.0500000000000003E-2"/>
    <e v="#REF!"/>
  </r>
  <r>
    <m/>
    <x v="228"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3:B233" firstHeaderRow="1" firstDataRow="1" firstDataCol="1"/>
  <pivotFields count="27">
    <pivotField showAll="0"/>
    <pivotField axis="axisRow" showAll="0">
      <items count="230">
        <item x="130"/>
        <item x="9"/>
        <item x="10"/>
        <item x="1"/>
        <item x="0"/>
        <item x="18"/>
        <item x="15"/>
        <item x="16"/>
        <item x="17"/>
        <item x="12"/>
        <item x="13"/>
        <item x="29"/>
        <item x="30"/>
        <item x="31"/>
        <item x="32"/>
        <item x="33"/>
        <item x="34"/>
        <item x="35"/>
        <item x="14"/>
        <item x="25"/>
        <item x="26"/>
        <item x="27"/>
        <item x="28"/>
        <item x="19"/>
        <item x="20"/>
        <item x="21"/>
        <item x="89"/>
        <item x="45"/>
        <item x="46"/>
        <item x="90"/>
        <item x="88"/>
        <item x="135"/>
        <item x="91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44"/>
        <item x="70"/>
        <item x="99"/>
        <item x="87"/>
        <item x="71"/>
        <item x="74"/>
        <item x="72"/>
        <item x="73"/>
        <item x="83"/>
        <item x="84"/>
        <item x="81"/>
        <item x="82"/>
        <item x="75"/>
        <item x="76"/>
        <item x="93"/>
        <item x="94"/>
        <item x="80"/>
        <item x="36"/>
        <item x="37"/>
        <item x="38"/>
        <item x="39"/>
        <item x="40"/>
        <item x="41"/>
        <item x="42"/>
        <item x="43"/>
        <item x="92"/>
        <item x="86"/>
        <item x="114"/>
        <item x="85"/>
        <item x="112"/>
        <item x="113"/>
        <item x="122"/>
        <item x="98"/>
        <item x="97"/>
        <item x="95"/>
        <item x="96"/>
        <item x="144"/>
        <item x="145"/>
        <item x="101"/>
        <item x="102"/>
        <item x="109"/>
        <item x="221"/>
        <item x="216"/>
        <item x="218"/>
        <item x="118"/>
        <item x="219"/>
        <item x="206"/>
        <item x="217"/>
        <item x="125"/>
        <item x="107"/>
        <item x="108"/>
        <item x="115"/>
        <item x="116"/>
        <item x="117"/>
        <item x="110"/>
        <item x="111"/>
        <item x="105"/>
        <item x="106"/>
        <item x="104"/>
        <item x="103"/>
        <item x="134"/>
        <item x="123"/>
        <item x="124"/>
        <item x="136"/>
        <item x="137"/>
        <item x="138"/>
        <item x="139"/>
        <item x="140"/>
        <item x="141"/>
        <item x="205"/>
        <item x="126"/>
        <item x="127"/>
        <item x="128"/>
        <item x="129"/>
        <item x="133"/>
        <item x="119"/>
        <item x="120"/>
        <item x="121"/>
        <item x="142"/>
        <item x="180"/>
        <item x="100"/>
        <item x="212"/>
        <item x="176"/>
        <item x="132"/>
        <item x="131"/>
        <item x="170"/>
        <item x="161"/>
        <item x="162"/>
        <item x="163"/>
        <item x="164"/>
        <item x="165"/>
        <item x="166"/>
        <item x="167"/>
        <item x="168"/>
        <item x="169"/>
        <item x="146"/>
        <item x="172"/>
        <item x="147"/>
        <item x="148"/>
        <item x="149"/>
        <item x="150"/>
        <item x="151"/>
        <item x="152"/>
        <item x="153"/>
        <item x="154"/>
        <item x="155"/>
        <item x="173"/>
        <item x="156"/>
        <item x="174"/>
        <item x="157"/>
        <item x="158"/>
        <item x="159"/>
        <item x="160"/>
        <item x="171"/>
        <item x="179"/>
        <item x="220"/>
        <item x="215"/>
        <item x="195"/>
        <item x="177"/>
        <item x="194"/>
        <item x="196"/>
        <item x="202"/>
        <item x="203"/>
        <item x="204"/>
        <item x="207"/>
        <item x="201"/>
        <item x="175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208"/>
        <item x="213"/>
        <item x="214"/>
        <item x="199"/>
        <item x="200"/>
        <item x="209"/>
        <item x="227"/>
        <item x="197"/>
        <item x="198"/>
        <item x="224"/>
        <item x="225"/>
        <item x="223"/>
        <item x="222"/>
        <item x="210"/>
        <item x="211"/>
        <item x="226"/>
        <item x="22"/>
        <item x="5"/>
        <item x="3"/>
        <item x="2"/>
        <item x="4"/>
        <item x="11"/>
        <item x="7"/>
        <item x="8"/>
        <item x="6"/>
        <item x="23"/>
        <item x="47"/>
        <item x="24"/>
        <item x="78"/>
        <item x="77"/>
        <item x="79"/>
        <item x="143"/>
        <item x="178"/>
        <item x="22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2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 t="grand">
      <x/>
    </i>
  </rowItems>
  <colItems count="1">
    <i/>
  </colItems>
  <dataFields count="1">
    <dataField name="Somme de PRIME_CREDITE" fld="26" baseField="1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46BF794C-98FD-4DEE-9AAE-2AC18C3ED23D}" autoFormatId="16" applyNumberFormats="0" applyBorderFormats="0" applyFontFormats="0" applyPatternFormats="0" applyAlignmentFormats="0" applyWidthHeightFormats="0">
  <queryTableRefresh nextId="2">
    <queryTableFields count="1">
      <queryTableField id="1" name="NUMERO_ADHESION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3C83F198-927E-439A-B303-259CF1BD7B2D}" autoFormatId="16" applyNumberFormats="0" applyBorderFormats="0" applyFontFormats="0" applyPatternFormats="0" applyAlignmentFormats="0" applyWidthHeightFormats="0">
  <queryTableRefresh nextId="2">
    <queryTableFields count="1">
      <queryTableField id="1" name="DATE all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F75C5068-8E23-4766-A554-428DE0714004}" autoFormatId="16" applyNumberFormats="0" applyBorderFormats="0" applyFontFormats="0" applyPatternFormats="0" applyAlignmentFormats="0" applyWidthHeightFormats="0">
  <queryTableRefresh nextId="6">
    <queryTableFields count="4">
      <queryTableField id="1" name="NUMERO_POLICE" tableColumnId="1"/>
      <queryTableField id="2" name="NOM_ADHERENT" tableColumnId="2"/>
      <queryTableField id="3" name="PRENOM_ADHERENT" tableColumnId="3"/>
      <queryTableField id="4" name="MONTANT_ENCAISSEME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8A29CA-BE8D-4B9E-B85C-D96208D93ADE}" name="T_Num_adhésions" displayName="T_Num_adhésions" ref="A1:A7" tableType="queryTable" totalsRowShown="0">
  <autoFilter ref="A1:A7" xr:uid="{EDD66199-483E-4802-9EAF-6E095D7327E7}"/>
  <tableColumns count="1">
    <tableColumn id="1" xr3:uid="{7C05598C-1B35-4A8F-B727-C1D0C073B0CF}" uniqueName="1" name="NUMERO_ADHESION" queryTableFieldId="1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737471-B269-434C-8D5A-892FC90647EB}" name="T_Date_all" displayName="T_Date_all" ref="C1:C32" tableType="queryTable" totalsRowShown="0">
  <autoFilter ref="C1:C32" xr:uid="{359C3B66-00E2-4688-A7C6-6543BC4C46CB}"/>
  <tableColumns count="1">
    <tableColumn id="1" xr3:uid="{581D406D-E5D5-4DC7-8A12-3A42B88FC5B5}" uniqueName="1" name="DATE all" queryTableFieldId="1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3857CC-C423-48F3-AEFF-60EC67C94912}" name="T_Données" displayName="T_Données" ref="A1:X40" totalsRowShown="0">
  <autoFilter ref="A1:X40" xr:uid="{62DDCFE6-F1CA-425D-BB28-D8DEF2961E14}"/>
  <tableColumns count="24">
    <tableColumn id="1" xr3:uid="{934542EE-1D41-4788-A0DC-582D7C6E14F7}" name="cle" dataDxfId="33"/>
    <tableColumn id="2" xr3:uid="{8097CF80-0646-4A52-92F9-86BA18032352}" name="ALL" dataDxfId="32"/>
    <tableColumn id="3" xr3:uid="{4B37D5E7-DD2B-4E29-9621-ABF91C1BFA4E}" name="NUMERO_POLICE" dataDxfId="31"/>
    <tableColumn id="4" xr3:uid="{0F81CFA0-A2E9-42BC-9B1D-3EDE0D8CC67A}" name="RAISON_SOCIALE" dataDxfId="30"/>
    <tableColumn id="5" xr3:uid="{1FA5E892-0312-4C8A-A574-FCCC8B340FFC}" name="NUMERO_ADHESION" dataDxfId="29"/>
    <tableColumn id="6" xr3:uid="{BDC4FB37-71E8-468B-8099-7519D674B89A}" name="NOM_ADHERENT" dataDxfId="28"/>
    <tableColumn id="7" xr3:uid="{BEB86DB4-0BE3-4F05-9D6C-B68DEE7A0089}" name="PRENOM_ADHERENT" dataDxfId="27"/>
    <tableColumn id="8" xr3:uid="{5AAC24B0-97DB-43C2-B1DD-3D01DE35223D}" name="FA" dataDxfId="26" dataCellStyle="Pourcentage"/>
    <tableColumn id="9" xr3:uid="{E26D2D83-2291-4D3C-B058-592C8CC5FD59}" name="FG" dataDxfId="25" dataCellStyle="Pourcentage"/>
    <tableColumn id="10" xr3:uid="{5F22E650-D107-4900-8C1B-D6DD40CFF5EB}" name="CANAL" dataDxfId="24"/>
    <tableColumn id="11" xr3:uid="{25800FDC-5AE8-48A2-A738-48E82B8740FD}" name="CODE" dataDxfId="23"/>
    <tableColumn id="12" xr3:uid="{FB762BA3-AEB5-4C4F-A66A-DB999293E228}" name="INTERMDIAIRE" dataDxfId="22"/>
    <tableColumn id="13" xr3:uid="{14219479-EA42-429D-80F3-1062AEE5052D}" name="COMMISSION" dataDxfId="21"/>
    <tableColumn id="14" xr3:uid="{153CADE4-A28E-4DA8-B4DE-63CCCD04B03E}" name="AZM" dataDxfId="20"/>
    <tableColumn id="15" xr3:uid="{498D8D76-6548-466D-BF4C-1DC589386BD0}" name="INTERMEDIARE" dataDxfId="19"/>
    <tableColumn id="16" xr3:uid="{74CC91CB-754B-46A6-83E5-CFFB88A83450}" name="EST_BRUT" dataDxfId="18"/>
    <tableColumn id="17" xr3:uid="{3BB08D25-EBD3-409C-BC0B-50515B65BA5F}" name="MONTANT_ENCAISSEMENT" dataDxfId="17"/>
    <tableColumn id="18" xr3:uid="{7462183F-484A-4E42-BF83-26045BA2F93B}" name="PRIME_DECES_NATUREL" dataDxfId="16"/>
    <tableColumn id="19" xr3:uid="{0B428F12-8467-4C39-89B7-61452F3551B9}" name="PRIME_DECES_ACCIDENTEL" dataDxfId="15"/>
    <tableColumn id="20" xr3:uid="{847389FE-1F0D-42CF-9EFF-EDF696C2CF0D}" name="PRIME OBSEQUE" dataDxfId="14"/>
    <tableColumn id="21" xr3:uid="{80B5FD1A-7A6D-45CD-AE08-BC2A64FE8F76}" name="MONTANT_INVESTI" dataDxfId="13"/>
    <tableColumn id="22" xr3:uid="{514002C3-1A64-4719-8415-251E48E719AC}" name="DATE_VIREMENT" dataDxfId="12"/>
    <tableColumn id="23" xr3:uid="{D50C036D-F487-4A9B-875E-C0B49A8B5CE6}" name="DATE_CHEQUE" dataDxfId="11"/>
    <tableColumn id="24" xr3:uid="{7D482D00-C6D5-4AF1-9101-9A6F5225EFF3}" name="DATE all" dataDxfId="10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EAB94A-2695-472D-B4A2-28DB4C149E82}" name="T_Recherche" displayName="T_Recherche" ref="B3:C4" totalsRowShown="0" headerRowDxfId="8" dataDxfId="7">
  <autoFilter ref="B3:C4" xr:uid="{ED89440E-4A62-4CB8-AB6E-2B65EF1BAFA7}">
    <filterColumn colId="0" hiddenButton="1"/>
    <filterColumn colId="1" hiddenButton="1"/>
  </autoFilter>
  <tableColumns count="2">
    <tableColumn id="1" xr3:uid="{DF8E6B94-F59F-4AA4-8BD4-F24DD0CD5EE3}" name="NUMERO_ADHESION" dataDxfId="9"/>
    <tableColumn id="2" xr3:uid="{9BD3222E-C237-44EB-8047-A74EB6E82CBA}" name="DATE all" dataDxfId="6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B178790-3BFA-4F99-B396-E6DCBFC7D59D}" name="T_Filtre" displayName="T_Filtre" ref="B9:E10" tableType="queryTable" totalsRowShown="0">
  <autoFilter ref="B9:E10" xr:uid="{70C88740-57CF-498B-ABB3-F5A7E89F04C9}">
    <filterColumn colId="0" hiddenButton="1"/>
    <filterColumn colId="1" hiddenButton="1"/>
    <filterColumn colId="2" hiddenButton="1"/>
    <filterColumn colId="3" hiddenButton="1"/>
  </autoFilter>
  <tableColumns count="4">
    <tableColumn id="1" xr3:uid="{85129640-1D6D-4110-B7AD-15DAA41CC3D6}" uniqueName="1" name="NUMERO_POLICE" queryTableFieldId="1" dataDxfId="3"/>
    <tableColumn id="2" xr3:uid="{F238FEEA-5317-410B-BEB6-8FFAD42FB865}" uniqueName="2" name="NOM_ADHERENT" queryTableFieldId="2" dataDxfId="2"/>
    <tableColumn id="3" xr3:uid="{5365D552-FA5E-4774-852C-A20C45BD817E}" uniqueName="3" name="PRENOM_ADHERENT" queryTableFieldId="3" dataDxfId="1"/>
    <tableColumn id="4" xr3:uid="{D88C03C6-E072-425D-8BB5-C24B83222AE5}" uniqueName="4" name="MONTANT_ENCAISSEMENT" queryTableFieldId="4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EA9A4-0D1B-4A9E-85EE-B5CE5805FFB5}">
  <sheetPr codeName="Feuil8"/>
  <dimension ref="A1:C32"/>
  <sheetViews>
    <sheetView showGridLines="0" workbookViewId="0">
      <selection activeCell="E5" sqref="E5"/>
    </sheetView>
  </sheetViews>
  <sheetFormatPr baseColWidth="10" defaultRowHeight="15" x14ac:dyDescent="0.25"/>
  <cols>
    <col min="1" max="1" width="22" bestFit="1" customWidth="1"/>
    <col min="3" max="3" width="10.7109375" bestFit="1" customWidth="1"/>
  </cols>
  <sheetData>
    <row r="1" spans="1:3" x14ac:dyDescent="0.25">
      <c r="A1" t="s">
        <v>2</v>
      </c>
      <c r="C1" t="s">
        <v>318</v>
      </c>
    </row>
    <row r="2" spans="1:3" x14ac:dyDescent="0.25">
      <c r="A2" s="103" t="s">
        <v>276</v>
      </c>
      <c r="C2" s="104">
        <v>43462</v>
      </c>
    </row>
    <row r="3" spans="1:3" x14ac:dyDescent="0.25">
      <c r="A3" s="103" t="s">
        <v>264</v>
      </c>
      <c r="C3" s="104">
        <v>43465</v>
      </c>
    </row>
    <row r="4" spans="1:3" x14ac:dyDescent="0.25">
      <c r="A4" s="103" t="s">
        <v>262</v>
      </c>
      <c r="C4" s="104">
        <v>43517</v>
      </c>
    </row>
    <row r="5" spans="1:3" x14ac:dyDescent="0.25">
      <c r="A5" s="103" t="s">
        <v>424</v>
      </c>
      <c r="C5" s="104">
        <v>43539</v>
      </c>
    </row>
    <row r="6" spans="1:3" x14ac:dyDescent="0.25">
      <c r="A6" s="103" t="s">
        <v>109</v>
      </c>
      <c r="C6" s="104">
        <v>43553</v>
      </c>
    </row>
    <row r="7" spans="1:3" x14ac:dyDescent="0.25">
      <c r="A7" s="103" t="s">
        <v>1054</v>
      </c>
      <c r="C7" s="104">
        <v>43557</v>
      </c>
    </row>
    <row r="8" spans="1:3" x14ac:dyDescent="0.25">
      <c r="C8" s="104">
        <v>43579</v>
      </c>
    </row>
    <row r="9" spans="1:3" x14ac:dyDescent="0.25">
      <c r="C9" s="104">
        <v>43581</v>
      </c>
    </row>
    <row r="10" spans="1:3" x14ac:dyDescent="0.25">
      <c r="C10" s="104">
        <v>43585</v>
      </c>
    </row>
    <row r="11" spans="1:3" x14ac:dyDescent="0.25">
      <c r="C11" s="104">
        <v>43588</v>
      </c>
    </row>
    <row r="12" spans="1:3" x14ac:dyDescent="0.25">
      <c r="C12" s="104">
        <v>43609</v>
      </c>
    </row>
    <row r="13" spans="1:3" x14ac:dyDescent="0.25">
      <c r="C13" s="104">
        <v>43613</v>
      </c>
    </row>
    <row r="14" spans="1:3" x14ac:dyDescent="0.25">
      <c r="C14" s="104">
        <v>43614</v>
      </c>
    </row>
    <row r="15" spans="1:3" x14ac:dyDescent="0.25">
      <c r="C15" s="104">
        <v>43620</v>
      </c>
    </row>
    <row r="16" spans="1:3" x14ac:dyDescent="0.25">
      <c r="C16" s="104">
        <v>43640</v>
      </c>
    </row>
    <row r="17" spans="3:3" x14ac:dyDescent="0.25">
      <c r="C17" s="104">
        <v>43647</v>
      </c>
    </row>
    <row r="18" spans="3:3" x14ac:dyDescent="0.25">
      <c r="C18" s="104">
        <v>43648</v>
      </c>
    </row>
    <row r="19" spans="3:3" x14ac:dyDescent="0.25">
      <c r="C19" s="104">
        <v>43650</v>
      </c>
    </row>
    <row r="20" spans="3:3" x14ac:dyDescent="0.25">
      <c r="C20" s="104">
        <v>43670</v>
      </c>
    </row>
    <row r="21" spans="3:3" x14ac:dyDescent="0.25">
      <c r="C21" s="104">
        <v>43677</v>
      </c>
    </row>
    <row r="22" spans="3:3" x14ac:dyDescent="0.25">
      <c r="C22" s="104">
        <v>43679</v>
      </c>
    </row>
    <row r="23" spans="3:3" x14ac:dyDescent="0.25">
      <c r="C23" s="104">
        <v>43682</v>
      </c>
    </row>
    <row r="24" spans="3:3" x14ac:dyDescent="0.25">
      <c r="C24" s="104">
        <v>43684</v>
      </c>
    </row>
    <row r="25" spans="3:3" x14ac:dyDescent="0.25">
      <c r="C25" s="104">
        <v>43706</v>
      </c>
    </row>
    <row r="26" spans="3:3" x14ac:dyDescent="0.25">
      <c r="C26" s="104">
        <v>43707</v>
      </c>
    </row>
    <row r="27" spans="3:3" x14ac:dyDescent="0.25">
      <c r="C27" s="104">
        <v>43711</v>
      </c>
    </row>
    <row r="28" spans="3:3" x14ac:dyDescent="0.25">
      <c r="C28" s="104">
        <v>43719</v>
      </c>
    </row>
    <row r="29" spans="3:3" x14ac:dyDescent="0.25">
      <c r="C29" s="104">
        <v>43724</v>
      </c>
    </row>
    <row r="30" spans="3:3" x14ac:dyDescent="0.25">
      <c r="C30" s="104">
        <v>43731</v>
      </c>
    </row>
    <row r="31" spans="3:3" x14ac:dyDescent="0.25">
      <c r="C31" s="104">
        <v>43739</v>
      </c>
    </row>
    <row r="32" spans="3:3" x14ac:dyDescent="0.25">
      <c r="C32" s="104">
        <v>43740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40"/>
  <sheetViews>
    <sheetView showGridLines="0" topLeftCell="P1" zoomScale="84" zoomScaleNormal="70" workbookViewId="0">
      <selection activeCell="X2" sqref="X2"/>
    </sheetView>
  </sheetViews>
  <sheetFormatPr baseColWidth="10" defaultColWidth="8.7109375" defaultRowHeight="15" x14ac:dyDescent="0.25"/>
  <cols>
    <col min="1" max="1" width="27" customWidth="1"/>
    <col min="2" max="2" width="11.5703125" bestFit="1" customWidth="1"/>
    <col min="3" max="3" width="21.42578125" bestFit="1" customWidth="1"/>
    <col min="4" max="4" width="17.85546875" customWidth="1"/>
    <col min="5" max="5" width="21.42578125" customWidth="1"/>
    <col min="6" max="6" width="18.140625" customWidth="1"/>
    <col min="7" max="7" width="21.42578125" customWidth="1"/>
    <col min="8" max="9" width="6.28515625" bestFit="1" customWidth="1"/>
    <col min="10" max="10" width="20.5703125" bestFit="1" customWidth="1"/>
    <col min="11" max="11" width="8" customWidth="1"/>
    <col min="12" max="12" width="36" customWidth="1"/>
    <col min="13" max="13" width="18.140625" bestFit="1" customWidth="1"/>
    <col min="14" max="14" width="10.5703125" bestFit="1" customWidth="1"/>
    <col min="15" max="15" width="19.7109375" bestFit="1" customWidth="1"/>
    <col min="16" max="16" width="17" customWidth="1"/>
    <col min="17" max="17" width="26.5703125" customWidth="1"/>
    <col min="18" max="18" width="24.140625" customWidth="1"/>
    <col min="19" max="19" width="26.5703125" customWidth="1"/>
    <col min="20" max="20" width="17.5703125" customWidth="1"/>
    <col min="21" max="21" width="19.85546875" customWidth="1"/>
    <col min="22" max="22" width="21.28515625" bestFit="1" customWidth="1"/>
    <col min="23" max="23" width="19.42578125" bestFit="1" customWidth="1"/>
    <col min="24" max="24" width="13.7109375" bestFit="1" customWidth="1"/>
  </cols>
  <sheetData>
    <row r="1" spans="1:24" x14ac:dyDescent="0.25">
      <c r="A1" s="70" t="s">
        <v>1053</v>
      </c>
      <c r="B1" s="80" t="s">
        <v>1025</v>
      </c>
      <c r="C1" s="81" t="s">
        <v>0</v>
      </c>
      <c r="D1" s="81" t="s">
        <v>1</v>
      </c>
      <c r="E1" s="82" t="s">
        <v>2</v>
      </c>
      <c r="F1" s="82" t="s">
        <v>3</v>
      </c>
      <c r="G1" s="82" t="s">
        <v>4</v>
      </c>
      <c r="H1" s="83" t="s">
        <v>1104</v>
      </c>
      <c r="I1" s="83" t="s">
        <v>1105</v>
      </c>
      <c r="J1" s="84" t="s">
        <v>1033</v>
      </c>
      <c r="K1" s="84" t="s">
        <v>1106</v>
      </c>
      <c r="L1" s="84" t="s">
        <v>1057</v>
      </c>
      <c r="M1" s="85" t="s">
        <v>1107</v>
      </c>
      <c r="N1" s="85" t="s">
        <v>1058</v>
      </c>
      <c r="O1" s="85" t="s">
        <v>1108</v>
      </c>
      <c r="P1" s="81" t="s">
        <v>11</v>
      </c>
      <c r="Q1" s="98" t="s">
        <v>7</v>
      </c>
      <c r="R1" s="84" t="s">
        <v>8</v>
      </c>
      <c r="S1" s="84" t="s">
        <v>9</v>
      </c>
      <c r="T1" s="84" t="s">
        <v>198</v>
      </c>
      <c r="U1" s="84" t="s">
        <v>10</v>
      </c>
      <c r="V1" s="86" t="s">
        <v>1055</v>
      </c>
      <c r="W1" s="86" t="s">
        <v>1056</v>
      </c>
      <c r="X1" s="75" t="s">
        <v>318</v>
      </c>
    </row>
    <row r="2" spans="1:24" ht="15" customHeight="1" x14ac:dyDescent="0.25">
      <c r="A2" s="87" t="s">
        <v>1061</v>
      </c>
      <c r="B2" s="99" t="s">
        <v>109</v>
      </c>
      <c r="C2" s="66" t="s">
        <v>107</v>
      </c>
      <c r="D2" s="66"/>
      <c r="E2" s="66" t="s">
        <v>109</v>
      </c>
      <c r="F2" s="67" t="s">
        <v>17</v>
      </c>
      <c r="G2" s="67" t="s">
        <v>108</v>
      </c>
      <c r="H2" s="78">
        <v>0.01</v>
      </c>
      <c r="I2" s="78">
        <v>5.4999999999999997E-3</v>
      </c>
      <c r="J2" s="68" t="s">
        <v>1034</v>
      </c>
      <c r="K2" s="68">
        <v>0</v>
      </c>
      <c r="L2" s="68" t="s">
        <v>1060</v>
      </c>
      <c r="M2" s="76">
        <v>90</v>
      </c>
      <c r="N2" s="72"/>
      <c r="O2" s="72"/>
      <c r="P2" s="68" t="s">
        <v>15</v>
      </c>
      <c r="Q2" s="89">
        <v>9000</v>
      </c>
      <c r="R2" s="68">
        <v>0</v>
      </c>
      <c r="S2" s="68">
        <v>0</v>
      </c>
      <c r="T2" s="68">
        <v>100</v>
      </c>
      <c r="U2" s="68"/>
      <c r="V2" s="88">
        <v>43462</v>
      </c>
      <c r="W2" s="88"/>
      <c r="X2" s="75">
        <v>43462</v>
      </c>
    </row>
    <row r="3" spans="1:24" ht="15" customHeight="1" x14ac:dyDescent="0.25">
      <c r="A3" s="87" t="s">
        <v>1062</v>
      </c>
      <c r="B3" s="99" t="s">
        <v>1054</v>
      </c>
      <c r="C3" s="66" t="s">
        <v>111</v>
      </c>
      <c r="D3" s="66"/>
      <c r="E3" s="66" t="s">
        <v>1054</v>
      </c>
      <c r="F3" s="67" t="s">
        <v>1063</v>
      </c>
      <c r="G3" s="67" t="s">
        <v>1064</v>
      </c>
      <c r="H3" s="78">
        <v>0.01</v>
      </c>
      <c r="I3" s="78">
        <v>5.4999999999999997E-3</v>
      </c>
      <c r="J3" s="68" t="s">
        <v>1034</v>
      </c>
      <c r="K3" s="68">
        <v>0</v>
      </c>
      <c r="L3" s="68" t="s">
        <v>1060</v>
      </c>
      <c r="M3" s="76">
        <v>1000</v>
      </c>
      <c r="N3" s="72"/>
      <c r="O3" s="72"/>
      <c r="P3" s="68" t="s">
        <v>15</v>
      </c>
      <c r="Q3" s="89">
        <v>100000</v>
      </c>
      <c r="R3" s="68">
        <v>0</v>
      </c>
      <c r="S3" s="68">
        <v>0</v>
      </c>
      <c r="T3" s="68">
        <v>100</v>
      </c>
      <c r="U3" s="68"/>
      <c r="V3" s="88">
        <v>43465</v>
      </c>
      <c r="W3" s="88"/>
      <c r="X3" s="75">
        <v>43465</v>
      </c>
    </row>
    <row r="4" spans="1:24" ht="15" customHeight="1" x14ac:dyDescent="0.25">
      <c r="A4" s="87" t="s">
        <v>1065</v>
      </c>
      <c r="B4" s="99" t="s">
        <v>109</v>
      </c>
      <c r="C4" s="66" t="s">
        <v>107</v>
      </c>
      <c r="D4" s="66"/>
      <c r="E4" s="69" t="s">
        <v>109</v>
      </c>
      <c r="F4" s="69" t="s">
        <v>17</v>
      </c>
      <c r="G4" s="69" t="s">
        <v>108</v>
      </c>
      <c r="H4" s="78">
        <v>0.01</v>
      </c>
      <c r="I4" s="78">
        <v>5.4999999999999997E-3</v>
      </c>
      <c r="J4" s="68" t="s">
        <v>1034</v>
      </c>
      <c r="K4" s="68">
        <v>0</v>
      </c>
      <c r="L4" s="68" t="s">
        <v>1060</v>
      </c>
      <c r="M4" s="76">
        <v>500</v>
      </c>
      <c r="N4" s="72"/>
      <c r="O4" s="72"/>
      <c r="P4" s="68" t="s">
        <v>15</v>
      </c>
      <c r="Q4" s="89">
        <v>50000</v>
      </c>
      <c r="R4" s="68">
        <v>0</v>
      </c>
      <c r="S4" s="68">
        <v>0</v>
      </c>
      <c r="T4" s="68">
        <v>100</v>
      </c>
      <c r="U4" s="70"/>
      <c r="V4" s="88">
        <v>43517</v>
      </c>
      <c r="W4" s="88"/>
      <c r="X4" s="75">
        <v>43517</v>
      </c>
    </row>
    <row r="5" spans="1:24" ht="15" customHeight="1" x14ac:dyDescent="0.25">
      <c r="A5" s="87" t="s">
        <v>1066</v>
      </c>
      <c r="B5" s="99" t="s">
        <v>264</v>
      </c>
      <c r="C5" s="66"/>
      <c r="D5" s="67"/>
      <c r="E5" s="91" t="s">
        <v>264</v>
      </c>
      <c r="F5" s="67" t="s">
        <v>265</v>
      </c>
      <c r="G5" s="67" t="s">
        <v>266</v>
      </c>
      <c r="H5" s="78">
        <v>0.03</v>
      </c>
      <c r="I5" s="78">
        <v>5.4999999999999997E-3</v>
      </c>
      <c r="J5" s="68" t="s">
        <v>1059</v>
      </c>
      <c r="K5" s="68">
        <v>1501</v>
      </c>
      <c r="L5" s="68"/>
      <c r="M5" s="76">
        <v>149.99969999999999</v>
      </c>
      <c r="N5" s="72">
        <v>0</v>
      </c>
      <c r="O5" s="72">
        <v>149.99969999999999</v>
      </c>
      <c r="P5" s="68"/>
      <c r="Q5" s="89">
        <v>4999.99</v>
      </c>
      <c r="R5" s="68">
        <v>0</v>
      </c>
      <c r="S5" s="68">
        <v>0</v>
      </c>
      <c r="T5" s="68">
        <v>100</v>
      </c>
      <c r="U5" s="70"/>
      <c r="V5" s="88"/>
      <c r="W5" s="88">
        <v>43539</v>
      </c>
      <c r="X5" s="75">
        <v>43539</v>
      </c>
    </row>
    <row r="6" spans="1:24" ht="15" customHeight="1" x14ac:dyDescent="0.25">
      <c r="A6" s="87" t="s">
        <v>1067</v>
      </c>
      <c r="B6" s="99" t="s">
        <v>262</v>
      </c>
      <c r="C6" s="66"/>
      <c r="D6" s="66"/>
      <c r="E6" s="91" t="s">
        <v>262</v>
      </c>
      <c r="F6" s="67" t="s">
        <v>263</v>
      </c>
      <c r="G6" s="67" t="s">
        <v>228</v>
      </c>
      <c r="H6" s="78">
        <v>0.03</v>
      </c>
      <c r="I6" s="78">
        <v>5.4999999999999997E-3</v>
      </c>
      <c r="J6" s="68" t="s">
        <v>1059</v>
      </c>
      <c r="K6" s="68">
        <v>1501</v>
      </c>
      <c r="L6" s="68"/>
      <c r="M6" s="76">
        <v>210</v>
      </c>
      <c r="N6" s="72">
        <v>0</v>
      </c>
      <c r="O6" s="72">
        <v>210</v>
      </c>
      <c r="P6" s="68"/>
      <c r="Q6" s="89">
        <v>7000</v>
      </c>
      <c r="R6" s="68">
        <v>0</v>
      </c>
      <c r="S6" s="68">
        <v>0</v>
      </c>
      <c r="T6" s="68">
        <v>100</v>
      </c>
      <c r="U6" s="70"/>
      <c r="V6" s="88"/>
      <c r="W6" s="88">
        <v>43553</v>
      </c>
      <c r="X6" s="75">
        <v>43553</v>
      </c>
    </row>
    <row r="7" spans="1:24" ht="15" customHeight="1" x14ac:dyDescent="0.25">
      <c r="A7" s="87" t="s">
        <v>1068</v>
      </c>
      <c r="B7" s="99" t="s">
        <v>276</v>
      </c>
      <c r="C7" s="66"/>
      <c r="D7" s="67"/>
      <c r="E7" s="91" t="s">
        <v>276</v>
      </c>
      <c r="F7" s="67" t="s">
        <v>1069</v>
      </c>
      <c r="G7" s="67" t="s">
        <v>1070</v>
      </c>
      <c r="H7" s="78">
        <v>0.03</v>
      </c>
      <c r="I7" s="78">
        <v>5.4999999999999997E-3</v>
      </c>
      <c r="J7" s="68" t="s">
        <v>1059</v>
      </c>
      <c r="K7" s="68">
        <v>2080</v>
      </c>
      <c r="L7" s="68"/>
      <c r="M7" s="76">
        <v>450</v>
      </c>
      <c r="N7" s="72">
        <v>0</v>
      </c>
      <c r="O7" s="72">
        <v>450</v>
      </c>
      <c r="P7" s="68"/>
      <c r="Q7" s="89">
        <v>15000</v>
      </c>
      <c r="R7" s="68">
        <v>0</v>
      </c>
      <c r="S7" s="68">
        <v>0</v>
      </c>
      <c r="T7" s="68">
        <v>100</v>
      </c>
      <c r="U7" s="70"/>
      <c r="V7" s="88"/>
      <c r="W7" s="88">
        <v>43557</v>
      </c>
      <c r="X7" s="75">
        <v>43557</v>
      </c>
    </row>
    <row r="8" spans="1:24" ht="15" customHeight="1" x14ac:dyDescent="0.25">
      <c r="A8" s="87" t="s">
        <v>1071</v>
      </c>
      <c r="B8" s="99" t="s">
        <v>109</v>
      </c>
      <c r="C8" s="66" t="s">
        <v>107</v>
      </c>
      <c r="D8" s="66"/>
      <c r="E8" s="69" t="s">
        <v>109</v>
      </c>
      <c r="F8" s="67" t="s">
        <v>17</v>
      </c>
      <c r="G8" s="67" t="s">
        <v>108</v>
      </c>
      <c r="H8" s="78">
        <v>0.01</v>
      </c>
      <c r="I8" s="78">
        <v>5.4999999999999997E-3</v>
      </c>
      <c r="J8" s="68" t="s">
        <v>1034</v>
      </c>
      <c r="K8" s="68">
        <v>0</v>
      </c>
      <c r="L8" s="68" t="s">
        <v>1060</v>
      </c>
      <c r="M8" s="76">
        <v>5460</v>
      </c>
      <c r="N8" s="72"/>
      <c r="O8" s="72"/>
      <c r="P8" s="68"/>
      <c r="Q8" s="89">
        <v>546000</v>
      </c>
      <c r="R8" s="68">
        <v>0</v>
      </c>
      <c r="S8" s="68">
        <v>0</v>
      </c>
      <c r="T8" s="68">
        <v>100</v>
      </c>
      <c r="U8" s="70"/>
      <c r="V8" s="88">
        <v>43579</v>
      </c>
      <c r="W8" s="88"/>
      <c r="X8" s="75">
        <v>43579</v>
      </c>
    </row>
    <row r="9" spans="1:24" ht="15" customHeight="1" x14ac:dyDescent="0.25">
      <c r="A9" s="87" t="s">
        <v>1072</v>
      </c>
      <c r="B9" s="99" t="s">
        <v>109</v>
      </c>
      <c r="C9" s="66" t="s">
        <v>107</v>
      </c>
      <c r="D9" s="66"/>
      <c r="E9" s="69" t="s">
        <v>109</v>
      </c>
      <c r="F9" s="67" t="s">
        <v>17</v>
      </c>
      <c r="G9" s="67" t="s">
        <v>108</v>
      </c>
      <c r="H9" s="78">
        <v>0.01</v>
      </c>
      <c r="I9" s="78">
        <v>5.4999999999999997E-3</v>
      </c>
      <c r="J9" s="68" t="s">
        <v>1034</v>
      </c>
      <c r="K9" s="68">
        <v>0</v>
      </c>
      <c r="L9" s="68" t="s">
        <v>1060</v>
      </c>
      <c r="M9" s="76">
        <v>430</v>
      </c>
      <c r="N9" s="72"/>
      <c r="O9" s="72"/>
      <c r="P9" s="68"/>
      <c r="Q9" s="89">
        <v>43000</v>
      </c>
      <c r="R9" s="68">
        <v>0</v>
      </c>
      <c r="S9" s="68">
        <v>0</v>
      </c>
      <c r="T9" s="68">
        <v>100</v>
      </c>
      <c r="U9" s="70"/>
      <c r="V9" s="88">
        <v>43579</v>
      </c>
      <c r="W9" s="88"/>
      <c r="X9" s="75">
        <v>43579</v>
      </c>
    </row>
    <row r="10" spans="1:24" ht="15" customHeight="1" x14ac:dyDescent="0.25">
      <c r="A10" s="87" t="s">
        <v>1072</v>
      </c>
      <c r="B10" s="99" t="s">
        <v>109</v>
      </c>
      <c r="C10" s="66" t="s">
        <v>107</v>
      </c>
      <c r="D10" s="66"/>
      <c r="E10" s="69" t="s">
        <v>109</v>
      </c>
      <c r="F10" s="67" t="s">
        <v>17</v>
      </c>
      <c r="G10" s="67" t="s">
        <v>108</v>
      </c>
      <c r="H10" s="78">
        <v>0.01</v>
      </c>
      <c r="I10" s="78">
        <v>5.4999999999999997E-3</v>
      </c>
      <c r="J10" s="68" t="s">
        <v>1034</v>
      </c>
      <c r="K10" s="68">
        <v>0</v>
      </c>
      <c r="L10" s="68" t="s">
        <v>1060</v>
      </c>
      <c r="M10" s="76">
        <v>430</v>
      </c>
      <c r="N10" s="72"/>
      <c r="O10" s="72"/>
      <c r="P10" s="68"/>
      <c r="Q10" s="89">
        <v>43000</v>
      </c>
      <c r="R10" s="68">
        <v>0</v>
      </c>
      <c r="S10" s="68">
        <v>0</v>
      </c>
      <c r="T10" s="68">
        <v>100</v>
      </c>
      <c r="U10" s="70"/>
      <c r="V10" s="88">
        <v>43579</v>
      </c>
      <c r="W10" s="88"/>
      <c r="X10" s="75">
        <v>43579</v>
      </c>
    </row>
    <row r="11" spans="1:24" ht="15" customHeight="1" x14ac:dyDescent="0.25">
      <c r="A11" s="87" t="s">
        <v>1073</v>
      </c>
      <c r="B11" s="99" t="s">
        <v>424</v>
      </c>
      <c r="C11" s="66"/>
      <c r="D11" s="66"/>
      <c r="E11" s="69" t="s">
        <v>424</v>
      </c>
      <c r="F11" s="67" t="s">
        <v>1074</v>
      </c>
      <c r="G11" s="67" t="s">
        <v>1075</v>
      </c>
      <c r="H11" s="78">
        <v>0.01</v>
      </c>
      <c r="I11" s="78">
        <v>5.4999999999999997E-3</v>
      </c>
      <c r="J11" s="68" t="s">
        <v>1035</v>
      </c>
      <c r="K11" s="68">
        <v>0</v>
      </c>
      <c r="L11" s="68" t="s">
        <v>1060</v>
      </c>
      <c r="M11" s="76">
        <v>150</v>
      </c>
      <c r="N11" s="72"/>
      <c r="O11" s="72"/>
      <c r="P11" s="68"/>
      <c r="Q11" s="89">
        <v>15000</v>
      </c>
      <c r="R11" s="68">
        <v>0</v>
      </c>
      <c r="S11" s="68">
        <v>0</v>
      </c>
      <c r="T11" s="68">
        <v>100</v>
      </c>
      <c r="U11" s="70"/>
      <c r="V11" s="88">
        <v>43581</v>
      </c>
      <c r="W11" s="88"/>
      <c r="X11" s="75">
        <v>43581</v>
      </c>
    </row>
    <row r="12" spans="1:24" ht="15" customHeight="1" x14ac:dyDescent="0.25">
      <c r="A12" s="87" t="s">
        <v>1076</v>
      </c>
      <c r="B12" s="99" t="s">
        <v>424</v>
      </c>
      <c r="C12" s="66"/>
      <c r="D12" s="66"/>
      <c r="E12" s="69" t="s">
        <v>424</v>
      </c>
      <c r="F12" s="67" t="s">
        <v>1074</v>
      </c>
      <c r="G12" s="67" t="s">
        <v>1075</v>
      </c>
      <c r="H12" s="78">
        <v>0.01</v>
      </c>
      <c r="I12" s="78">
        <v>5.4999999999999997E-3</v>
      </c>
      <c r="J12" s="68" t="s">
        <v>1035</v>
      </c>
      <c r="K12" s="68">
        <v>0</v>
      </c>
      <c r="L12" s="68" t="s">
        <v>1060</v>
      </c>
      <c r="M12" s="76">
        <v>423.92480000000006</v>
      </c>
      <c r="N12" s="72"/>
      <c r="O12" s="72"/>
      <c r="P12" s="68"/>
      <c r="Q12" s="89">
        <v>42392.480000000003</v>
      </c>
      <c r="R12" s="68">
        <v>0</v>
      </c>
      <c r="S12" s="68">
        <v>0</v>
      </c>
      <c r="T12" s="68">
        <v>100</v>
      </c>
      <c r="U12" s="70"/>
      <c r="V12" s="88">
        <v>43585</v>
      </c>
      <c r="W12" s="88"/>
      <c r="X12" s="75">
        <v>43585</v>
      </c>
    </row>
    <row r="13" spans="1:24" ht="15" customHeight="1" x14ac:dyDescent="0.25">
      <c r="A13" s="87" t="s">
        <v>1077</v>
      </c>
      <c r="B13" s="99" t="s">
        <v>262</v>
      </c>
      <c r="C13" s="66"/>
      <c r="D13" s="66"/>
      <c r="E13" s="69" t="s">
        <v>262</v>
      </c>
      <c r="F13" s="67" t="s">
        <v>263</v>
      </c>
      <c r="G13" s="67" t="s">
        <v>228</v>
      </c>
      <c r="H13" s="78">
        <v>0.03</v>
      </c>
      <c r="I13" s="78">
        <v>5.4999999999999997E-3</v>
      </c>
      <c r="J13" s="68" t="s">
        <v>1059</v>
      </c>
      <c r="K13" s="68">
        <v>1501</v>
      </c>
      <c r="L13" s="68"/>
      <c r="M13" s="76">
        <v>210</v>
      </c>
      <c r="N13" s="72">
        <v>0</v>
      </c>
      <c r="O13" s="72">
        <v>210</v>
      </c>
      <c r="P13" s="68"/>
      <c r="Q13" s="89">
        <v>7000</v>
      </c>
      <c r="R13" s="68">
        <v>0</v>
      </c>
      <c r="S13" s="68">
        <v>0</v>
      </c>
      <c r="T13" s="68">
        <v>100</v>
      </c>
      <c r="U13" s="70"/>
      <c r="V13" s="88">
        <v>43585</v>
      </c>
      <c r="W13" s="88"/>
      <c r="X13" s="75">
        <v>43585</v>
      </c>
    </row>
    <row r="14" spans="1:24" ht="15" customHeight="1" x14ac:dyDescent="0.25">
      <c r="A14" s="87" t="s">
        <v>1078</v>
      </c>
      <c r="B14" s="99" t="s">
        <v>276</v>
      </c>
      <c r="C14" s="66"/>
      <c r="D14" s="66"/>
      <c r="E14" s="69" t="s">
        <v>276</v>
      </c>
      <c r="F14" s="67" t="s">
        <v>1069</v>
      </c>
      <c r="G14" s="67" t="s">
        <v>1070</v>
      </c>
      <c r="H14" s="78">
        <v>0.03</v>
      </c>
      <c r="I14" s="78">
        <v>5.4999999999999997E-3</v>
      </c>
      <c r="J14" s="68" t="s">
        <v>1059</v>
      </c>
      <c r="K14" s="68">
        <v>2080</v>
      </c>
      <c r="L14" s="68"/>
      <c r="M14" s="76">
        <v>450</v>
      </c>
      <c r="N14" s="72">
        <v>0</v>
      </c>
      <c r="O14" s="72">
        <v>450</v>
      </c>
      <c r="P14" s="68"/>
      <c r="Q14" s="89">
        <v>15000</v>
      </c>
      <c r="R14" s="68">
        <v>0</v>
      </c>
      <c r="S14" s="68">
        <v>0</v>
      </c>
      <c r="T14" s="68">
        <v>100</v>
      </c>
      <c r="U14" s="70"/>
      <c r="V14" s="88">
        <v>43588</v>
      </c>
      <c r="W14" s="88"/>
      <c r="X14" s="75">
        <v>43588</v>
      </c>
    </row>
    <row r="15" spans="1:24" ht="15" customHeight="1" x14ac:dyDescent="0.25">
      <c r="A15" s="87" t="s">
        <v>1079</v>
      </c>
      <c r="B15" s="99" t="s">
        <v>424</v>
      </c>
      <c r="C15" s="66"/>
      <c r="D15" s="67"/>
      <c r="E15" s="69" t="s">
        <v>424</v>
      </c>
      <c r="F15" s="67" t="s">
        <v>1074</v>
      </c>
      <c r="G15" s="67" t="s">
        <v>1075</v>
      </c>
      <c r="H15" s="78">
        <v>0.01</v>
      </c>
      <c r="I15" s="78">
        <v>5.4999999999999997E-3</v>
      </c>
      <c r="J15" s="68" t="s">
        <v>1035</v>
      </c>
      <c r="K15" s="68">
        <v>0</v>
      </c>
      <c r="L15" s="68" t="s">
        <v>1060</v>
      </c>
      <c r="M15" s="76">
        <v>150</v>
      </c>
      <c r="N15" s="72"/>
      <c r="O15" s="72"/>
      <c r="P15" s="68"/>
      <c r="Q15" s="89">
        <v>15000</v>
      </c>
      <c r="R15" s="68">
        <v>0</v>
      </c>
      <c r="S15" s="68">
        <v>0</v>
      </c>
      <c r="T15" s="68">
        <v>100</v>
      </c>
      <c r="U15" s="70"/>
      <c r="V15" s="88">
        <v>43609</v>
      </c>
      <c r="W15" s="88"/>
      <c r="X15" s="75">
        <v>43609</v>
      </c>
    </row>
    <row r="16" spans="1:24" ht="15" customHeight="1" x14ac:dyDescent="0.25">
      <c r="A16" s="87" t="s">
        <v>1080</v>
      </c>
      <c r="B16" s="99" t="s">
        <v>1054</v>
      </c>
      <c r="C16" s="66" t="s">
        <v>111</v>
      </c>
      <c r="D16" s="66"/>
      <c r="E16" s="66" t="s">
        <v>1054</v>
      </c>
      <c r="F16" s="67" t="s">
        <v>1063</v>
      </c>
      <c r="G16" s="67" t="s">
        <v>1064</v>
      </c>
      <c r="H16" s="78">
        <v>0.01</v>
      </c>
      <c r="I16" s="78">
        <v>5.4999999999999997E-3</v>
      </c>
      <c r="J16" s="68" t="s">
        <v>1034</v>
      </c>
      <c r="K16" s="68">
        <v>0</v>
      </c>
      <c r="L16" s="68" t="s">
        <v>1060</v>
      </c>
      <c r="M16" s="76">
        <v>1000</v>
      </c>
      <c r="N16" s="72"/>
      <c r="O16" s="72"/>
      <c r="P16" s="68"/>
      <c r="Q16" s="89">
        <v>100000</v>
      </c>
      <c r="R16" s="68">
        <v>0</v>
      </c>
      <c r="S16" s="68">
        <v>0</v>
      </c>
      <c r="T16" s="68">
        <v>100</v>
      </c>
      <c r="U16" s="70"/>
      <c r="V16" s="88">
        <v>43609</v>
      </c>
      <c r="W16" s="88"/>
      <c r="X16" s="75">
        <v>43609</v>
      </c>
    </row>
    <row r="17" spans="1:24" ht="15" customHeight="1" x14ac:dyDescent="0.25">
      <c r="A17" s="87" t="s">
        <v>1081</v>
      </c>
      <c r="B17" s="99" t="s">
        <v>264</v>
      </c>
      <c r="C17" s="66"/>
      <c r="D17" s="67"/>
      <c r="E17" s="69" t="s">
        <v>264</v>
      </c>
      <c r="F17" s="67" t="s">
        <v>265</v>
      </c>
      <c r="G17" s="67" t="s">
        <v>266</v>
      </c>
      <c r="H17" s="78">
        <v>0.03</v>
      </c>
      <c r="I17" s="78">
        <v>5.4999999999999997E-3</v>
      </c>
      <c r="J17" s="68" t="s">
        <v>1059</v>
      </c>
      <c r="K17" s="68">
        <v>1501</v>
      </c>
      <c r="L17" s="68"/>
      <c r="M17" s="76">
        <v>149.99969999999999</v>
      </c>
      <c r="N17" s="72">
        <v>0</v>
      </c>
      <c r="O17" s="72">
        <v>149.99969999999999</v>
      </c>
      <c r="P17" s="68"/>
      <c r="Q17" s="89">
        <v>4999.99</v>
      </c>
      <c r="R17" s="68">
        <v>0</v>
      </c>
      <c r="S17" s="68">
        <v>0</v>
      </c>
      <c r="T17" s="68">
        <v>100</v>
      </c>
      <c r="U17" s="70"/>
      <c r="V17" s="88">
        <v>43613</v>
      </c>
      <c r="W17" s="88"/>
      <c r="X17" s="75">
        <v>43613</v>
      </c>
    </row>
    <row r="18" spans="1:24" ht="15" customHeight="1" x14ac:dyDescent="0.25">
      <c r="A18" s="87" t="s">
        <v>1082</v>
      </c>
      <c r="B18" s="99" t="s">
        <v>262</v>
      </c>
      <c r="C18" s="66"/>
      <c r="D18" s="66"/>
      <c r="E18" s="69" t="s">
        <v>262</v>
      </c>
      <c r="F18" s="67" t="s">
        <v>263</v>
      </c>
      <c r="G18" s="67" t="s">
        <v>228</v>
      </c>
      <c r="H18" s="78">
        <v>0.03</v>
      </c>
      <c r="I18" s="78">
        <v>5.4999999999999997E-3</v>
      </c>
      <c r="J18" s="68" t="s">
        <v>1059</v>
      </c>
      <c r="K18" s="68">
        <v>1501</v>
      </c>
      <c r="L18" s="68"/>
      <c r="M18" s="76">
        <v>210</v>
      </c>
      <c r="N18" s="72">
        <v>0</v>
      </c>
      <c r="O18" s="72">
        <v>210</v>
      </c>
      <c r="P18" s="68"/>
      <c r="Q18" s="89">
        <v>7000</v>
      </c>
      <c r="R18" s="68">
        <v>0</v>
      </c>
      <c r="S18" s="68">
        <v>0</v>
      </c>
      <c r="T18" s="68">
        <v>100</v>
      </c>
      <c r="U18" s="70"/>
      <c r="V18" s="88">
        <v>43614</v>
      </c>
      <c r="W18" s="88"/>
      <c r="X18" s="75">
        <v>43614</v>
      </c>
    </row>
    <row r="19" spans="1:24" x14ac:dyDescent="0.25">
      <c r="A19" s="87" t="s">
        <v>1083</v>
      </c>
      <c r="B19" s="99" t="s">
        <v>264</v>
      </c>
      <c r="C19" s="66"/>
      <c r="D19" s="67"/>
      <c r="E19" s="69" t="s">
        <v>264</v>
      </c>
      <c r="F19" s="67" t="s">
        <v>265</v>
      </c>
      <c r="G19" s="67" t="s">
        <v>266</v>
      </c>
      <c r="H19" s="78">
        <v>0.03</v>
      </c>
      <c r="I19" s="78">
        <v>5.4999999999999997E-3</v>
      </c>
      <c r="J19" s="68" t="s">
        <v>1059</v>
      </c>
      <c r="K19" s="68">
        <v>1501</v>
      </c>
      <c r="L19" s="68"/>
      <c r="M19" s="76">
        <v>149.99969999999999</v>
      </c>
      <c r="N19" s="72">
        <v>0</v>
      </c>
      <c r="O19" s="72">
        <v>149.99969999999999</v>
      </c>
      <c r="P19" s="68"/>
      <c r="Q19" s="89">
        <v>4999.99</v>
      </c>
      <c r="R19" s="68">
        <v>0</v>
      </c>
      <c r="S19" s="68">
        <v>0</v>
      </c>
      <c r="T19" s="68">
        <v>100</v>
      </c>
      <c r="U19" s="70"/>
      <c r="V19" s="88">
        <v>43620</v>
      </c>
      <c r="W19" s="93"/>
      <c r="X19" s="75">
        <v>43620</v>
      </c>
    </row>
    <row r="20" spans="1:24" x14ac:dyDescent="0.25">
      <c r="A20" s="87" t="s">
        <v>1084</v>
      </c>
      <c r="B20" s="99" t="s">
        <v>276</v>
      </c>
      <c r="C20" s="66"/>
      <c r="D20" s="66"/>
      <c r="E20" s="69" t="s">
        <v>276</v>
      </c>
      <c r="F20" s="67" t="s">
        <v>1069</v>
      </c>
      <c r="G20" s="67" t="s">
        <v>1070</v>
      </c>
      <c r="H20" s="78">
        <v>0.03</v>
      </c>
      <c r="I20" s="78">
        <v>5.4999999999999997E-3</v>
      </c>
      <c r="J20" s="68" t="s">
        <v>1059</v>
      </c>
      <c r="K20" s="68">
        <v>2080</v>
      </c>
      <c r="L20" s="68"/>
      <c r="M20" s="76">
        <v>450</v>
      </c>
      <c r="N20" s="72">
        <v>0</v>
      </c>
      <c r="O20" s="72">
        <v>450</v>
      </c>
      <c r="P20" s="68"/>
      <c r="Q20" s="89">
        <v>15000</v>
      </c>
      <c r="R20" s="68">
        <v>0</v>
      </c>
      <c r="S20" s="68">
        <v>0</v>
      </c>
      <c r="T20" s="68">
        <v>100</v>
      </c>
      <c r="U20" s="70"/>
      <c r="V20" s="88">
        <v>43620</v>
      </c>
      <c r="W20" s="93"/>
      <c r="X20" s="75">
        <v>43620</v>
      </c>
    </row>
    <row r="21" spans="1:24" x14ac:dyDescent="0.25">
      <c r="A21" s="87" t="s">
        <v>1085</v>
      </c>
      <c r="B21" s="99" t="s">
        <v>424</v>
      </c>
      <c r="C21" s="66"/>
      <c r="D21" s="66"/>
      <c r="E21" s="69" t="s">
        <v>424</v>
      </c>
      <c r="F21" s="67" t="s">
        <v>1074</v>
      </c>
      <c r="G21" s="67" t="s">
        <v>1075</v>
      </c>
      <c r="H21" s="78">
        <v>0.01</v>
      </c>
      <c r="I21" s="78">
        <v>5.4999999999999997E-3</v>
      </c>
      <c r="J21" s="68" t="s">
        <v>1035</v>
      </c>
      <c r="K21" s="68">
        <v>0</v>
      </c>
      <c r="L21" s="68" t="s">
        <v>1060</v>
      </c>
      <c r="M21" s="76">
        <v>150</v>
      </c>
      <c r="N21" s="72"/>
      <c r="O21" s="72"/>
      <c r="P21" s="68"/>
      <c r="Q21" s="92">
        <v>15000</v>
      </c>
      <c r="R21" s="68">
        <v>0</v>
      </c>
      <c r="S21" s="68">
        <v>0</v>
      </c>
      <c r="T21" s="68">
        <v>100</v>
      </c>
      <c r="U21" s="70"/>
      <c r="V21" s="88">
        <v>43640</v>
      </c>
      <c r="W21" s="88"/>
      <c r="X21" s="75">
        <v>43640</v>
      </c>
    </row>
    <row r="22" spans="1:24" x14ac:dyDescent="0.25">
      <c r="A22" s="87" t="s">
        <v>1086</v>
      </c>
      <c r="B22" s="99" t="s">
        <v>262</v>
      </c>
      <c r="C22" s="66"/>
      <c r="D22" s="66"/>
      <c r="E22" s="69" t="s">
        <v>262</v>
      </c>
      <c r="F22" s="67" t="s">
        <v>263</v>
      </c>
      <c r="G22" s="67" t="s">
        <v>228</v>
      </c>
      <c r="H22" s="78">
        <v>0.03</v>
      </c>
      <c r="I22" s="78">
        <v>5.4999999999999997E-3</v>
      </c>
      <c r="J22" s="68" t="s">
        <v>1059</v>
      </c>
      <c r="K22" s="68">
        <v>1501</v>
      </c>
      <c r="L22" s="68"/>
      <c r="M22" s="76">
        <v>210</v>
      </c>
      <c r="N22" s="72">
        <v>0</v>
      </c>
      <c r="O22" s="72">
        <v>210</v>
      </c>
      <c r="P22" s="68"/>
      <c r="Q22" s="92">
        <v>7000</v>
      </c>
      <c r="R22" s="68">
        <v>0</v>
      </c>
      <c r="S22" s="68">
        <v>0</v>
      </c>
      <c r="T22" s="68">
        <v>100</v>
      </c>
      <c r="U22" s="70"/>
      <c r="V22" s="73">
        <v>43647</v>
      </c>
      <c r="W22" s="73"/>
      <c r="X22" s="75">
        <v>43647</v>
      </c>
    </row>
    <row r="23" spans="1:24" x14ac:dyDescent="0.25">
      <c r="A23" s="87" t="s">
        <v>1087</v>
      </c>
      <c r="B23" s="99" t="s">
        <v>276</v>
      </c>
      <c r="C23" s="66"/>
      <c r="D23" s="66"/>
      <c r="E23" s="69" t="s">
        <v>276</v>
      </c>
      <c r="F23" s="67" t="s">
        <v>1069</v>
      </c>
      <c r="G23" s="67" t="s">
        <v>1070</v>
      </c>
      <c r="H23" s="78">
        <v>0.03</v>
      </c>
      <c r="I23" s="78">
        <v>5.4999999999999997E-3</v>
      </c>
      <c r="J23" s="68" t="s">
        <v>1059</v>
      </c>
      <c r="K23" s="68">
        <v>2080</v>
      </c>
      <c r="L23" s="68"/>
      <c r="M23" s="76">
        <v>450</v>
      </c>
      <c r="N23" s="72">
        <v>0</v>
      </c>
      <c r="O23" s="72">
        <v>450</v>
      </c>
      <c r="P23" s="68"/>
      <c r="Q23" s="92">
        <v>15000</v>
      </c>
      <c r="R23" s="68">
        <v>0</v>
      </c>
      <c r="S23" s="68">
        <v>0</v>
      </c>
      <c r="T23" s="68">
        <v>100</v>
      </c>
      <c r="U23" s="70"/>
      <c r="V23" s="73">
        <v>43648</v>
      </c>
      <c r="W23" s="73"/>
      <c r="X23" s="75">
        <v>43648</v>
      </c>
    </row>
    <row r="24" spans="1:24" x14ac:dyDescent="0.25">
      <c r="A24" s="87" t="s">
        <v>1088</v>
      </c>
      <c r="B24" s="99" t="s">
        <v>264</v>
      </c>
      <c r="C24" s="66"/>
      <c r="D24" s="66"/>
      <c r="E24" s="69" t="s">
        <v>264</v>
      </c>
      <c r="F24" s="67" t="s">
        <v>265</v>
      </c>
      <c r="G24" s="67" t="s">
        <v>266</v>
      </c>
      <c r="H24" s="78">
        <v>0.03</v>
      </c>
      <c r="I24" s="78">
        <v>5.4999999999999997E-3</v>
      </c>
      <c r="J24" s="68" t="s">
        <v>1059</v>
      </c>
      <c r="K24" s="68">
        <v>1501</v>
      </c>
      <c r="L24" s="68"/>
      <c r="M24" s="76">
        <v>149.99969999999999</v>
      </c>
      <c r="N24" s="72">
        <v>0</v>
      </c>
      <c r="O24" s="72">
        <v>149.99969999999999</v>
      </c>
      <c r="P24" s="68"/>
      <c r="Q24" s="92">
        <v>4999.99</v>
      </c>
      <c r="R24" s="68">
        <v>0</v>
      </c>
      <c r="S24" s="68">
        <v>0</v>
      </c>
      <c r="T24" s="68">
        <v>100</v>
      </c>
      <c r="U24" s="70"/>
      <c r="V24" s="73">
        <v>43650</v>
      </c>
      <c r="W24" s="73"/>
      <c r="X24" s="75">
        <v>43650</v>
      </c>
    </row>
    <row r="25" spans="1:24" x14ac:dyDescent="0.25">
      <c r="A25" s="87" t="s">
        <v>1089</v>
      </c>
      <c r="B25" s="99" t="s">
        <v>424</v>
      </c>
      <c r="C25" s="66"/>
      <c r="D25" s="66"/>
      <c r="E25" s="69" t="s">
        <v>424</v>
      </c>
      <c r="F25" s="67" t="s">
        <v>1074</v>
      </c>
      <c r="G25" s="67" t="s">
        <v>1075</v>
      </c>
      <c r="H25" s="78">
        <v>0.01</v>
      </c>
      <c r="I25" s="78">
        <v>5.4999999999999997E-3</v>
      </c>
      <c r="J25" s="68" t="s">
        <v>1035</v>
      </c>
      <c r="K25" s="68">
        <v>0</v>
      </c>
      <c r="L25" s="68" t="s">
        <v>1060</v>
      </c>
      <c r="M25" s="76">
        <v>150</v>
      </c>
      <c r="N25" s="72"/>
      <c r="O25" s="72"/>
      <c r="P25" s="68"/>
      <c r="Q25" s="92">
        <v>15000</v>
      </c>
      <c r="R25" s="68">
        <v>0</v>
      </c>
      <c r="S25" s="68">
        <v>0</v>
      </c>
      <c r="T25" s="68">
        <v>100</v>
      </c>
      <c r="U25" s="70"/>
      <c r="V25" s="73">
        <v>43670</v>
      </c>
      <c r="W25" s="73"/>
      <c r="X25" s="75">
        <v>43670</v>
      </c>
    </row>
    <row r="26" spans="1:24" x14ac:dyDescent="0.25">
      <c r="A26" s="87" t="s">
        <v>1090</v>
      </c>
      <c r="B26" s="99" t="s">
        <v>262</v>
      </c>
      <c r="C26" s="66"/>
      <c r="D26" s="66"/>
      <c r="E26" s="69" t="s">
        <v>262</v>
      </c>
      <c r="F26" s="67" t="s">
        <v>263</v>
      </c>
      <c r="G26" s="67" t="s">
        <v>228</v>
      </c>
      <c r="H26" s="78">
        <v>0.03</v>
      </c>
      <c r="I26" s="78">
        <v>5.4999999999999997E-3</v>
      </c>
      <c r="J26" s="68" t="s">
        <v>1059</v>
      </c>
      <c r="K26" s="68">
        <v>1501</v>
      </c>
      <c r="L26" s="68"/>
      <c r="M26" s="76">
        <v>210</v>
      </c>
      <c r="N26" s="72">
        <v>0</v>
      </c>
      <c r="O26" s="72">
        <v>210</v>
      </c>
      <c r="P26" s="68"/>
      <c r="Q26" s="92">
        <v>7000</v>
      </c>
      <c r="R26" s="68">
        <v>0</v>
      </c>
      <c r="S26" s="68">
        <v>0</v>
      </c>
      <c r="T26" s="68">
        <v>100</v>
      </c>
      <c r="U26" s="70"/>
      <c r="V26" s="73">
        <v>43677</v>
      </c>
      <c r="W26" s="73"/>
      <c r="X26" s="75">
        <v>43677</v>
      </c>
    </row>
    <row r="27" spans="1:24" x14ac:dyDescent="0.25">
      <c r="A27" s="87" t="s">
        <v>1091</v>
      </c>
      <c r="B27" s="99" t="s">
        <v>276</v>
      </c>
      <c r="C27" s="66"/>
      <c r="D27" s="66"/>
      <c r="E27" s="69" t="s">
        <v>276</v>
      </c>
      <c r="F27" s="67" t="s">
        <v>1069</v>
      </c>
      <c r="G27" s="67" t="s">
        <v>1070</v>
      </c>
      <c r="H27" s="78">
        <v>0.03</v>
      </c>
      <c r="I27" s="78">
        <v>5.4999999999999997E-3</v>
      </c>
      <c r="J27" s="68" t="s">
        <v>1059</v>
      </c>
      <c r="K27" s="68">
        <v>2080</v>
      </c>
      <c r="L27" s="68"/>
      <c r="M27" s="76">
        <v>450</v>
      </c>
      <c r="N27" s="72">
        <v>0</v>
      </c>
      <c r="O27" s="72">
        <v>450</v>
      </c>
      <c r="P27" s="68"/>
      <c r="Q27" s="92">
        <v>15000</v>
      </c>
      <c r="R27" s="68">
        <v>0</v>
      </c>
      <c r="S27" s="68">
        <v>0</v>
      </c>
      <c r="T27" s="68">
        <v>100</v>
      </c>
      <c r="U27" s="70"/>
      <c r="V27" s="73">
        <v>43679</v>
      </c>
      <c r="W27" s="73"/>
      <c r="X27" s="75">
        <v>43679</v>
      </c>
    </row>
    <row r="28" spans="1:24" x14ac:dyDescent="0.25">
      <c r="A28" s="87" t="s">
        <v>1092</v>
      </c>
      <c r="B28" s="99" t="s">
        <v>264</v>
      </c>
      <c r="C28" s="66"/>
      <c r="D28" s="66"/>
      <c r="E28" s="69" t="s">
        <v>264</v>
      </c>
      <c r="F28" s="67" t="s">
        <v>265</v>
      </c>
      <c r="G28" s="67" t="s">
        <v>266</v>
      </c>
      <c r="H28" s="78">
        <v>0.03</v>
      </c>
      <c r="I28" s="78">
        <v>5.4999999999999997E-3</v>
      </c>
      <c r="J28" s="68" t="s">
        <v>1059</v>
      </c>
      <c r="K28" s="68">
        <v>1501</v>
      </c>
      <c r="L28" s="68"/>
      <c r="M28" s="76">
        <v>149.99969999999999</v>
      </c>
      <c r="N28" s="72">
        <v>0</v>
      </c>
      <c r="O28" s="72">
        <v>149.99969999999999</v>
      </c>
      <c r="P28" s="68"/>
      <c r="Q28" s="92">
        <v>4999.99</v>
      </c>
      <c r="R28" s="68">
        <v>0</v>
      </c>
      <c r="S28" s="68">
        <v>0</v>
      </c>
      <c r="T28" s="68">
        <v>100</v>
      </c>
      <c r="U28" s="70"/>
      <c r="V28" s="73">
        <v>43682</v>
      </c>
      <c r="W28" s="73"/>
      <c r="X28" s="75">
        <v>43682</v>
      </c>
    </row>
    <row r="29" spans="1:24" x14ac:dyDescent="0.25">
      <c r="A29" s="87" t="s">
        <v>1092</v>
      </c>
      <c r="B29" s="99" t="s">
        <v>264</v>
      </c>
      <c r="C29" s="66"/>
      <c r="D29" s="66"/>
      <c r="E29" s="69" t="s">
        <v>264</v>
      </c>
      <c r="F29" s="67" t="s">
        <v>265</v>
      </c>
      <c r="G29" s="67" t="s">
        <v>266</v>
      </c>
      <c r="H29" s="78">
        <v>0.03</v>
      </c>
      <c r="I29" s="78">
        <v>5.4999999999999997E-3</v>
      </c>
      <c r="J29" s="68" t="s">
        <v>1059</v>
      </c>
      <c r="K29" s="68">
        <v>1501</v>
      </c>
      <c r="L29" s="68"/>
      <c r="M29" s="76">
        <v>149.99969999999999</v>
      </c>
      <c r="N29" s="72">
        <v>0</v>
      </c>
      <c r="O29" s="72">
        <v>149.99969999999999</v>
      </c>
      <c r="P29" s="68"/>
      <c r="Q29" s="92">
        <v>4999.99</v>
      </c>
      <c r="R29" s="68">
        <v>0</v>
      </c>
      <c r="S29" s="68">
        <v>0</v>
      </c>
      <c r="T29" s="68">
        <v>100</v>
      </c>
      <c r="U29" s="70"/>
      <c r="V29" s="73">
        <v>43682</v>
      </c>
      <c r="W29" s="73"/>
      <c r="X29" s="75">
        <v>43682</v>
      </c>
    </row>
    <row r="30" spans="1:24" x14ac:dyDescent="0.25">
      <c r="A30" s="87" t="s">
        <v>1093</v>
      </c>
      <c r="B30" s="99" t="s">
        <v>1054</v>
      </c>
      <c r="C30" s="66" t="s">
        <v>111</v>
      </c>
      <c r="D30" s="71"/>
      <c r="E30" s="66" t="s">
        <v>1054</v>
      </c>
      <c r="F30" s="94" t="s">
        <v>1063</v>
      </c>
      <c r="G30" s="67" t="s">
        <v>1064</v>
      </c>
      <c r="H30" s="78">
        <v>0.01</v>
      </c>
      <c r="I30" s="78">
        <v>5.4999999999999997E-3</v>
      </c>
      <c r="J30" s="68" t="s">
        <v>1034</v>
      </c>
      <c r="K30" s="68">
        <v>0</v>
      </c>
      <c r="L30" s="68" t="s">
        <v>1060</v>
      </c>
      <c r="M30" s="76">
        <v>350</v>
      </c>
      <c r="N30" s="72"/>
      <c r="O30" s="72"/>
      <c r="P30" s="68"/>
      <c r="Q30" s="90">
        <v>35000</v>
      </c>
      <c r="R30" s="68">
        <v>0</v>
      </c>
      <c r="S30" s="68">
        <v>0</v>
      </c>
      <c r="T30" s="68">
        <v>100</v>
      </c>
      <c r="U30" s="70"/>
      <c r="V30" s="74"/>
      <c r="W30" s="74">
        <v>43684</v>
      </c>
      <c r="X30" s="75">
        <v>43684</v>
      </c>
    </row>
    <row r="31" spans="1:24" x14ac:dyDescent="0.25">
      <c r="A31" s="87" t="s">
        <v>1094</v>
      </c>
      <c r="B31" s="99" t="s">
        <v>424</v>
      </c>
      <c r="C31" s="66"/>
      <c r="D31" s="66"/>
      <c r="E31" s="69" t="s">
        <v>424</v>
      </c>
      <c r="F31" s="67" t="s">
        <v>1074</v>
      </c>
      <c r="G31" s="67" t="s">
        <v>1075</v>
      </c>
      <c r="H31" s="78">
        <v>0.01</v>
      </c>
      <c r="I31" s="78">
        <v>5.4999999999999997E-3</v>
      </c>
      <c r="J31" s="68" t="s">
        <v>1035</v>
      </c>
      <c r="K31" s="68">
        <v>0</v>
      </c>
      <c r="L31" s="68" t="s">
        <v>1060</v>
      </c>
      <c r="M31" s="76">
        <v>150</v>
      </c>
      <c r="N31" s="72"/>
      <c r="O31" s="72"/>
      <c r="P31" s="68"/>
      <c r="Q31" s="92">
        <v>15000</v>
      </c>
      <c r="R31" s="68">
        <v>0</v>
      </c>
      <c r="S31" s="68">
        <v>0</v>
      </c>
      <c r="T31" s="68">
        <v>100</v>
      </c>
      <c r="U31" s="70"/>
      <c r="V31" s="73">
        <v>43706</v>
      </c>
      <c r="W31" s="73"/>
      <c r="X31" s="75">
        <v>43706</v>
      </c>
    </row>
    <row r="32" spans="1:24" x14ac:dyDescent="0.25">
      <c r="A32" s="87" t="s">
        <v>1095</v>
      </c>
      <c r="B32" s="99" t="s">
        <v>262</v>
      </c>
      <c r="C32" s="66"/>
      <c r="D32" s="66"/>
      <c r="E32" s="69" t="s">
        <v>262</v>
      </c>
      <c r="F32" s="67" t="s">
        <v>263</v>
      </c>
      <c r="G32" s="67" t="s">
        <v>228</v>
      </c>
      <c r="H32" s="78">
        <v>0.03</v>
      </c>
      <c r="I32" s="78">
        <v>5.4999999999999997E-3</v>
      </c>
      <c r="J32" s="68" t="s">
        <v>1059</v>
      </c>
      <c r="K32" s="68">
        <v>1501</v>
      </c>
      <c r="L32" s="68"/>
      <c r="M32" s="76">
        <v>210</v>
      </c>
      <c r="N32" s="72">
        <v>0</v>
      </c>
      <c r="O32" s="72">
        <v>210</v>
      </c>
      <c r="P32" s="68"/>
      <c r="Q32" s="92">
        <v>7000</v>
      </c>
      <c r="R32" s="68">
        <v>0</v>
      </c>
      <c r="S32" s="68">
        <v>0</v>
      </c>
      <c r="T32" s="68">
        <v>100</v>
      </c>
      <c r="U32" s="70"/>
      <c r="V32" s="73">
        <v>43706</v>
      </c>
      <c r="W32" s="73"/>
      <c r="X32" s="75">
        <v>43706</v>
      </c>
    </row>
    <row r="33" spans="1:24" x14ac:dyDescent="0.25">
      <c r="A33" s="87" t="s">
        <v>1096</v>
      </c>
      <c r="B33" s="99" t="s">
        <v>264</v>
      </c>
      <c r="C33" s="66"/>
      <c r="D33" s="66"/>
      <c r="E33" s="69" t="s">
        <v>264</v>
      </c>
      <c r="F33" s="67" t="s">
        <v>265</v>
      </c>
      <c r="G33" s="67" t="s">
        <v>266</v>
      </c>
      <c r="H33" s="78">
        <v>0.03</v>
      </c>
      <c r="I33" s="78">
        <v>5.4999999999999997E-3</v>
      </c>
      <c r="J33" s="68" t="s">
        <v>1059</v>
      </c>
      <c r="K33" s="68">
        <v>1501</v>
      </c>
      <c r="L33" s="68"/>
      <c r="M33" s="76">
        <v>149.99969999999999</v>
      </c>
      <c r="N33" s="72">
        <v>0</v>
      </c>
      <c r="O33" s="72">
        <v>149.99969999999999</v>
      </c>
      <c r="P33" s="68"/>
      <c r="Q33" s="92">
        <v>4999.99</v>
      </c>
      <c r="R33" s="68">
        <v>0</v>
      </c>
      <c r="S33" s="68">
        <v>0</v>
      </c>
      <c r="T33" s="68">
        <v>100</v>
      </c>
      <c r="U33" s="70"/>
      <c r="V33" s="73">
        <v>43707</v>
      </c>
      <c r="W33" s="73"/>
      <c r="X33" s="75">
        <v>43707</v>
      </c>
    </row>
    <row r="34" spans="1:24" x14ac:dyDescent="0.25">
      <c r="A34" s="87" t="s">
        <v>1097</v>
      </c>
      <c r="B34" s="99" t="s">
        <v>276</v>
      </c>
      <c r="C34" s="66"/>
      <c r="D34" s="71"/>
      <c r="E34" s="69" t="s">
        <v>276</v>
      </c>
      <c r="F34" s="67" t="s">
        <v>1069</v>
      </c>
      <c r="G34" s="67" t="s">
        <v>1070</v>
      </c>
      <c r="H34" s="78">
        <v>0.03</v>
      </c>
      <c r="I34" s="78">
        <v>5.4999999999999997E-3</v>
      </c>
      <c r="J34" s="68" t="s">
        <v>1059</v>
      </c>
      <c r="K34" s="68">
        <v>2080</v>
      </c>
      <c r="L34" s="68"/>
      <c r="M34" s="76">
        <v>450</v>
      </c>
      <c r="N34" s="72">
        <v>0</v>
      </c>
      <c r="O34" s="72">
        <v>450</v>
      </c>
      <c r="P34" s="68"/>
      <c r="Q34" s="90">
        <v>15000</v>
      </c>
      <c r="R34" s="68">
        <v>0</v>
      </c>
      <c r="S34" s="68">
        <v>0</v>
      </c>
      <c r="T34" s="68">
        <v>100</v>
      </c>
      <c r="U34" s="70"/>
      <c r="V34" s="73">
        <v>43711</v>
      </c>
      <c r="W34" s="73"/>
      <c r="X34" s="86">
        <v>43711</v>
      </c>
    </row>
    <row r="35" spans="1:24" ht="15.75" x14ac:dyDescent="0.25">
      <c r="A35" s="87" t="s">
        <v>1098</v>
      </c>
      <c r="B35" s="99" t="s">
        <v>1054</v>
      </c>
      <c r="C35" s="77" t="s">
        <v>111</v>
      </c>
      <c r="D35" s="66"/>
      <c r="E35" s="69" t="s">
        <v>1054</v>
      </c>
      <c r="F35" s="67" t="s">
        <v>1063</v>
      </c>
      <c r="G35" s="67" t="s">
        <v>1064</v>
      </c>
      <c r="H35" s="78">
        <v>0.01</v>
      </c>
      <c r="I35" s="78">
        <v>5.4999999999999997E-3</v>
      </c>
      <c r="J35" s="68" t="s">
        <v>1034</v>
      </c>
      <c r="K35" s="68">
        <v>0</v>
      </c>
      <c r="L35" s="68" t="s">
        <v>1060</v>
      </c>
      <c r="M35" s="76">
        <v>350</v>
      </c>
      <c r="N35" s="72"/>
      <c r="O35" s="72"/>
      <c r="P35" s="68"/>
      <c r="Q35" s="92">
        <v>35000</v>
      </c>
      <c r="R35" s="68">
        <v>0</v>
      </c>
      <c r="S35" s="68">
        <v>0</v>
      </c>
      <c r="T35" s="68">
        <v>100</v>
      </c>
      <c r="U35" s="70"/>
      <c r="V35" s="73"/>
      <c r="W35" s="73">
        <v>43719</v>
      </c>
      <c r="X35" s="75">
        <v>43719</v>
      </c>
    </row>
    <row r="36" spans="1:24" x14ac:dyDescent="0.25">
      <c r="A36" s="87" t="s">
        <v>1099</v>
      </c>
      <c r="B36" s="99" t="s">
        <v>262</v>
      </c>
      <c r="C36" s="66"/>
      <c r="D36" s="66"/>
      <c r="E36" s="69" t="s">
        <v>262</v>
      </c>
      <c r="F36" s="67" t="s">
        <v>263</v>
      </c>
      <c r="G36" s="67" t="s">
        <v>228</v>
      </c>
      <c r="H36" s="78">
        <v>0.03</v>
      </c>
      <c r="I36" s="78">
        <v>5.4999999999999997E-3</v>
      </c>
      <c r="J36" s="68" t="s">
        <v>1059</v>
      </c>
      <c r="K36" s="68">
        <v>1501</v>
      </c>
      <c r="L36" s="68"/>
      <c r="M36" s="76">
        <v>420</v>
      </c>
      <c r="N36" s="72">
        <v>0</v>
      </c>
      <c r="O36" s="72">
        <v>420</v>
      </c>
      <c r="P36" s="68"/>
      <c r="Q36" s="92">
        <v>14000</v>
      </c>
      <c r="R36" s="68">
        <v>0</v>
      </c>
      <c r="S36" s="68">
        <v>0</v>
      </c>
      <c r="T36" s="68">
        <v>100</v>
      </c>
      <c r="U36" s="70"/>
      <c r="V36" s="73">
        <v>43724</v>
      </c>
      <c r="W36" s="73"/>
      <c r="X36" s="75">
        <v>43724</v>
      </c>
    </row>
    <row r="37" spans="1:24" x14ac:dyDescent="0.25">
      <c r="A37" s="87" t="s">
        <v>1100</v>
      </c>
      <c r="B37" s="99" t="s">
        <v>424</v>
      </c>
      <c r="C37" s="66"/>
      <c r="D37" s="71"/>
      <c r="E37" s="69" t="s">
        <v>424</v>
      </c>
      <c r="F37" s="67" t="s">
        <v>1074</v>
      </c>
      <c r="G37" s="67" t="s">
        <v>1075</v>
      </c>
      <c r="H37" s="78">
        <v>0.01</v>
      </c>
      <c r="I37" s="78">
        <v>5.4999999999999997E-3</v>
      </c>
      <c r="J37" s="68" t="s">
        <v>1035</v>
      </c>
      <c r="K37" s="68">
        <v>0</v>
      </c>
      <c r="L37" s="68" t="s">
        <v>1060</v>
      </c>
      <c r="M37" s="76">
        <v>150</v>
      </c>
      <c r="N37" s="72"/>
      <c r="O37" s="72"/>
      <c r="P37" s="68"/>
      <c r="Q37" s="90">
        <v>15000</v>
      </c>
      <c r="R37" s="68">
        <v>0</v>
      </c>
      <c r="S37" s="68">
        <v>0</v>
      </c>
      <c r="T37" s="68">
        <v>100</v>
      </c>
      <c r="U37" s="70"/>
      <c r="V37" s="75">
        <v>43731</v>
      </c>
      <c r="W37" s="73"/>
      <c r="X37" s="75">
        <v>43731</v>
      </c>
    </row>
    <row r="38" spans="1:24" x14ac:dyDescent="0.25">
      <c r="A38" s="71" t="s">
        <v>1101</v>
      </c>
      <c r="B38" s="99" t="s">
        <v>262</v>
      </c>
      <c r="C38" s="66"/>
      <c r="D38" s="97"/>
      <c r="E38" s="69" t="s">
        <v>262</v>
      </c>
      <c r="F38" s="67" t="s">
        <v>263</v>
      </c>
      <c r="G38" s="67" t="s">
        <v>228</v>
      </c>
      <c r="H38" s="78">
        <v>0.03</v>
      </c>
      <c r="I38" s="78">
        <v>5.4999999999999997E-3</v>
      </c>
      <c r="J38" s="68" t="s">
        <v>1059</v>
      </c>
      <c r="K38" s="68">
        <v>1501</v>
      </c>
      <c r="L38" s="68"/>
      <c r="M38" s="76">
        <v>210</v>
      </c>
      <c r="N38" s="76">
        <v>0</v>
      </c>
      <c r="O38" s="90">
        <v>210</v>
      </c>
      <c r="P38" s="68"/>
      <c r="Q38" s="95">
        <v>7000</v>
      </c>
      <c r="R38" s="68">
        <v>0</v>
      </c>
      <c r="S38" s="68">
        <v>0</v>
      </c>
      <c r="T38" s="68">
        <v>100</v>
      </c>
      <c r="U38" s="68"/>
      <c r="V38" s="96">
        <v>43739</v>
      </c>
      <c r="W38" s="73"/>
      <c r="X38" s="75">
        <v>43739</v>
      </c>
    </row>
    <row r="39" spans="1:24" x14ac:dyDescent="0.25">
      <c r="A39" s="71" t="s">
        <v>1102</v>
      </c>
      <c r="B39" s="99" t="s">
        <v>264</v>
      </c>
      <c r="C39" s="66"/>
      <c r="D39" s="97"/>
      <c r="E39" s="69" t="s">
        <v>264</v>
      </c>
      <c r="F39" s="67" t="s">
        <v>265</v>
      </c>
      <c r="G39" s="67" t="s">
        <v>266</v>
      </c>
      <c r="H39" s="78">
        <v>0.03</v>
      </c>
      <c r="I39" s="78">
        <v>5.4999999999999997E-3</v>
      </c>
      <c r="J39" s="68" t="s">
        <v>1059</v>
      </c>
      <c r="K39" s="68">
        <v>1501</v>
      </c>
      <c r="L39" s="68"/>
      <c r="M39" s="76">
        <v>149.99969999999999</v>
      </c>
      <c r="N39" s="76">
        <v>0</v>
      </c>
      <c r="O39" s="90">
        <v>149.99969999999999</v>
      </c>
      <c r="P39" s="68"/>
      <c r="Q39" s="95">
        <v>4999.99</v>
      </c>
      <c r="R39" s="68">
        <v>0</v>
      </c>
      <c r="S39" s="68">
        <v>0</v>
      </c>
      <c r="T39" s="68">
        <v>100</v>
      </c>
      <c r="U39" s="68"/>
      <c r="V39" s="96">
        <v>43739</v>
      </c>
      <c r="W39" s="73"/>
      <c r="X39" s="75">
        <v>43739</v>
      </c>
    </row>
    <row r="40" spans="1:24" x14ac:dyDescent="0.25">
      <c r="A40" s="71" t="s">
        <v>1103</v>
      </c>
      <c r="B40" s="99" t="s">
        <v>276</v>
      </c>
      <c r="C40" s="66"/>
      <c r="D40" s="97"/>
      <c r="E40" s="69" t="s">
        <v>276</v>
      </c>
      <c r="F40" s="67" t="s">
        <v>1069</v>
      </c>
      <c r="G40" s="67" t="s">
        <v>1070</v>
      </c>
      <c r="H40" s="78">
        <v>0.03</v>
      </c>
      <c r="I40" s="78">
        <v>5.4999999999999997E-3</v>
      </c>
      <c r="J40" s="68" t="s">
        <v>1059</v>
      </c>
      <c r="K40" s="68">
        <v>2080</v>
      </c>
      <c r="L40" s="68"/>
      <c r="M40" s="76">
        <v>450</v>
      </c>
      <c r="N40" s="76">
        <v>0</v>
      </c>
      <c r="O40" s="90">
        <v>450</v>
      </c>
      <c r="P40" s="68"/>
      <c r="Q40" s="95">
        <v>15000</v>
      </c>
      <c r="R40" s="68">
        <v>0</v>
      </c>
      <c r="S40" s="68">
        <v>0</v>
      </c>
      <c r="T40" s="68">
        <v>100</v>
      </c>
      <c r="U40" s="68"/>
      <c r="V40" s="96">
        <v>43740</v>
      </c>
      <c r="W40" s="73"/>
      <c r="X40" s="75">
        <v>43740</v>
      </c>
    </row>
  </sheetData>
  <sortState xmlns:xlrd2="http://schemas.microsoft.com/office/spreadsheetml/2017/richdata2" ref="A1:AI1155">
    <sortCondition ref="X2:X757"/>
    <sortCondition ref="W2:W757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0"/>
  <sheetViews>
    <sheetView showGridLines="0" tabSelected="1" zoomScaleNormal="100" workbookViewId="0">
      <selection activeCell="D5" sqref="D5"/>
    </sheetView>
  </sheetViews>
  <sheetFormatPr baseColWidth="10" defaultRowHeight="15" x14ac:dyDescent="0.25"/>
  <cols>
    <col min="1" max="1" width="1.7109375" customWidth="1"/>
    <col min="2" max="2" width="22" bestFit="1" customWidth="1"/>
    <col min="3" max="3" width="18.5703125" bestFit="1" customWidth="1"/>
    <col min="4" max="4" width="21.85546875" bestFit="1" customWidth="1"/>
    <col min="5" max="5" width="27.7109375" bestFit="1" customWidth="1"/>
    <col min="6" max="6" width="10.7109375" bestFit="1" customWidth="1"/>
  </cols>
  <sheetData>
    <row r="1" spans="1:6" x14ac:dyDescent="0.25">
      <c r="A1" s="100"/>
      <c r="B1" s="100"/>
      <c r="C1" s="101"/>
      <c r="D1" s="102"/>
      <c r="E1" s="100"/>
      <c r="F1" s="100"/>
    </row>
    <row r="2" spans="1:6" x14ac:dyDescent="0.25">
      <c r="A2" s="100"/>
      <c r="B2" s="106" t="s">
        <v>1111</v>
      </c>
      <c r="C2" s="107" t="s">
        <v>1111</v>
      </c>
      <c r="D2" s="102"/>
      <c r="E2" s="79"/>
      <c r="F2" s="100"/>
    </row>
    <row r="3" spans="1:6" x14ac:dyDescent="0.25">
      <c r="A3" s="100"/>
      <c r="B3" s="101" t="s">
        <v>2</v>
      </c>
      <c r="C3" s="102" t="s">
        <v>318</v>
      </c>
      <c r="D3" s="102"/>
      <c r="E3" s="79"/>
      <c r="F3" s="100"/>
    </row>
    <row r="4" spans="1:6" x14ac:dyDescent="0.25">
      <c r="A4" s="100"/>
      <c r="B4" s="101" t="s">
        <v>109</v>
      </c>
      <c r="C4" s="101">
        <v>43462</v>
      </c>
      <c r="D4" s="102"/>
      <c r="E4" s="79"/>
      <c r="F4" s="100"/>
    </row>
    <row r="5" spans="1:6" x14ac:dyDescent="0.25">
      <c r="A5" s="100"/>
      <c r="B5" s="100"/>
      <c r="C5" s="101"/>
      <c r="D5" s="102"/>
      <c r="E5" s="79"/>
      <c r="F5" s="100"/>
    </row>
    <row r="6" spans="1:6" x14ac:dyDescent="0.25">
      <c r="A6" s="100"/>
      <c r="B6" s="100"/>
      <c r="C6" s="101"/>
      <c r="D6" s="102"/>
      <c r="E6" s="79"/>
      <c r="F6" s="100"/>
    </row>
    <row r="7" spans="1:6" x14ac:dyDescent="0.25">
      <c r="A7" s="100"/>
      <c r="B7" s="100"/>
      <c r="C7" s="101"/>
      <c r="D7" s="102"/>
      <c r="E7" s="100"/>
      <c r="F7" s="100"/>
    </row>
    <row r="9" spans="1:6" x14ac:dyDescent="0.25">
      <c r="B9" t="s">
        <v>0</v>
      </c>
      <c r="C9" t="s">
        <v>3</v>
      </c>
      <c r="D9" t="s">
        <v>4</v>
      </c>
      <c r="E9" t="s">
        <v>7</v>
      </c>
    </row>
    <row r="10" spans="1:6" x14ac:dyDescent="0.25">
      <c r="B10" s="103" t="s">
        <v>107</v>
      </c>
      <c r="C10" s="103" t="s">
        <v>17</v>
      </c>
      <c r="D10" s="103" t="s">
        <v>108</v>
      </c>
      <c r="E10" s="105">
        <v>9000</v>
      </c>
    </row>
  </sheetData>
  <dataValidations count="2">
    <dataValidation type="list" allowBlank="1" showInputMessage="1" showErrorMessage="1" sqref="B4" xr:uid="{CC10E1B5-6F88-4C01-BC50-6182A2A0318A}">
      <formula1>d.num_adhésions</formula1>
    </dataValidation>
    <dataValidation type="list" allowBlank="1" showInputMessage="1" showErrorMessage="1" sqref="C4" xr:uid="{57061420-B6BE-44C4-BD99-91547343882D}">
      <formula1>d.date_all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B25"/>
  <sheetViews>
    <sheetView workbookViewId="0">
      <selection sqref="A1:B25"/>
    </sheetView>
  </sheetViews>
  <sheetFormatPr baseColWidth="10" defaultRowHeight="15" x14ac:dyDescent="0.25"/>
  <cols>
    <col min="1" max="1" width="14.28515625" bestFit="1" customWidth="1"/>
  </cols>
  <sheetData>
    <row r="1" spans="1:2" x14ac:dyDescent="0.25">
      <c r="A1" s="61" t="s">
        <v>197</v>
      </c>
      <c r="B1" s="61" t="s">
        <v>1034</v>
      </c>
    </row>
    <row r="2" spans="1:2" x14ac:dyDescent="0.25">
      <c r="A2" s="61" t="s">
        <v>113</v>
      </c>
      <c r="B2" s="62" t="s">
        <v>1035</v>
      </c>
    </row>
    <row r="3" spans="1:2" x14ac:dyDescent="0.25">
      <c r="A3" s="61" t="s">
        <v>1036</v>
      </c>
      <c r="B3" s="61" t="s">
        <v>1037</v>
      </c>
    </row>
    <row r="4" spans="1:2" x14ac:dyDescent="0.25">
      <c r="A4" s="61" t="s">
        <v>121</v>
      </c>
      <c r="B4" s="61" t="s">
        <v>1038</v>
      </c>
    </row>
    <row r="5" spans="1:2" x14ac:dyDescent="0.25">
      <c r="A5" s="61" t="s">
        <v>107</v>
      </c>
      <c r="B5" s="61" t="s">
        <v>1034</v>
      </c>
    </row>
    <row r="6" spans="1:2" x14ac:dyDescent="0.25">
      <c r="A6" s="61" t="s">
        <v>1039</v>
      </c>
      <c r="B6" s="61" t="s">
        <v>1037</v>
      </c>
    </row>
    <row r="7" spans="1:2" x14ac:dyDescent="0.25">
      <c r="A7" s="61" t="s">
        <v>111</v>
      </c>
      <c r="B7" s="61" t="s">
        <v>1034</v>
      </c>
    </row>
    <row r="8" spans="1:2" x14ac:dyDescent="0.25">
      <c r="A8" s="61" t="s">
        <v>103</v>
      </c>
      <c r="B8" s="61" t="s">
        <v>1037</v>
      </c>
    </row>
    <row r="9" spans="1:2" x14ac:dyDescent="0.25">
      <c r="A9" s="61" t="s">
        <v>1040</v>
      </c>
      <c r="B9" s="61" t="s">
        <v>1034</v>
      </c>
    </row>
    <row r="10" spans="1:2" x14ac:dyDescent="0.25">
      <c r="A10" s="61" t="s">
        <v>217</v>
      </c>
      <c r="B10" s="61" t="s">
        <v>1034</v>
      </c>
    </row>
    <row r="11" spans="1:2" x14ac:dyDescent="0.25">
      <c r="A11" s="61" t="s">
        <v>117</v>
      </c>
      <c r="B11" s="61" t="s">
        <v>1037</v>
      </c>
    </row>
    <row r="12" spans="1:2" x14ac:dyDescent="0.25">
      <c r="A12" s="61" t="s">
        <v>115</v>
      </c>
      <c r="B12" s="61" t="s">
        <v>1034</v>
      </c>
    </row>
    <row r="13" spans="1:2" x14ac:dyDescent="0.25">
      <c r="A13" s="61" t="s">
        <v>1041</v>
      </c>
      <c r="B13" s="61" t="s">
        <v>1042</v>
      </c>
    </row>
    <row r="14" spans="1:2" x14ac:dyDescent="0.25">
      <c r="A14" s="61" t="s">
        <v>1043</v>
      </c>
      <c r="B14" s="63" t="s">
        <v>1037</v>
      </c>
    </row>
    <row r="15" spans="1:2" x14ac:dyDescent="0.25">
      <c r="A15" s="61" t="s">
        <v>1044</v>
      </c>
      <c r="B15" s="63" t="s">
        <v>1045</v>
      </c>
    </row>
    <row r="16" spans="1:2" x14ac:dyDescent="0.25">
      <c r="A16" s="61" t="s">
        <v>1046</v>
      </c>
      <c r="B16" s="63" t="s">
        <v>1035</v>
      </c>
    </row>
    <row r="17" spans="1:2" x14ac:dyDescent="0.25">
      <c r="A17" s="61" t="s">
        <v>142</v>
      </c>
      <c r="B17" s="63" t="s">
        <v>1034</v>
      </c>
    </row>
    <row r="18" spans="1:2" x14ac:dyDescent="0.25">
      <c r="A18" s="61" t="s">
        <v>1047</v>
      </c>
      <c r="B18" s="63" t="s">
        <v>1034</v>
      </c>
    </row>
    <row r="19" spans="1:2" x14ac:dyDescent="0.25">
      <c r="A19" s="61" t="s">
        <v>1048</v>
      </c>
      <c r="B19" s="63" t="s">
        <v>1034</v>
      </c>
    </row>
    <row r="20" spans="1:2" x14ac:dyDescent="0.25">
      <c r="A20" s="61" t="s">
        <v>1049</v>
      </c>
      <c r="B20" s="63" t="s">
        <v>1034</v>
      </c>
    </row>
    <row r="21" spans="1:2" x14ac:dyDescent="0.25">
      <c r="A21" s="61" t="s">
        <v>119</v>
      </c>
      <c r="B21" s="63" t="s">
        <v>1038</v>
      </c>
    </row>
    <row r="22" spans="1:2" x14ac:dyDescent="0.25">
      <c r="A22" s="61" t="s">
        <v>123</v>
      </c>
      <c r="B22" s="63" t="s">
        <v>1038</v>
      </c>
    </row>
    <row r="23" spans="1:2" x14ac:dyDescent="0.25">
      <c r="A23" s="64" t="s">
        <v>1050</v>
      </c>
      <c r="B23" s="65" t="s">
        <v>1051</v>
      </c>
    </row>
    <row r="24" spans="1:2" x14ac:dyDescent="0.25">
      <c r="A24" s="61" t="s">
        <v>385</v>
      </c>
      <c r="B24" s="63" t="s">
        <v>1052</v>
      </c>
    </row>
    <row r="25" spans="1:2" x14ac:dyDescent="0.25">
      <c r="A25" s="61" t="s">
        <v>368</v>
      </c>
      <c r="B25" s="63" t="s">
        <v>1035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C308"/>
  <sheetViews>
    <sheetView showGridLines="0" workbookViewId="0">
      <selection sqref="A1:B25"/>
    </sheetView>
  </sheetViews>
  <sheetFormatPr baseColWidth="10" defaultRowHeight="15" x14ac:dyDescent="0.25"/>
  <cols>
    <col min="1" max="1" width="26.85546875" customWidth="1"/>
    <col min="2" max="2" width="20.140625" bestFit="1" customWidth="1"/>
    <col min="3" max="3" width="8.7109375" customWidth="1"/>
  </cols>
  <sheetData>
    <row r="1" spans="1:3" x14ac:dyDescent="0.25">
      <c r="A1" s="1" t="s">
        <v>7</v>
      </c>
      <c r="B1" s="2" t="s">
        <v>1032</v>
      </c>
      <c r="C1" s="2" t="s">
        <v>1033</v>
      </c>
    </row>
    <row r="2" spans="1:3" x14ac:dyDescent="0.25">
      <c r="A2" s="9">
        <v>5000</v>
      </c>
      <c r="B2" t="s">
        <v>1030</v>
      </c>
      <c r="C2" t="s">
        <v>1035</v>
      </c>
    </row>
    <row r="3" spans="1:3" x14ac:dyDescent="0.25">
      <c r="A3" s="9">
        <v>10000</v>
      </c>
      <c r="B3" t="s">
        <v>1030</v>
      </c>
      <c r="C3" t="s">
        <v>1035</v>
      </c>
    </row>
    <row r="4" spans="1:3" x14ac:dyDescent="0.25">
      <c r="A4" s="9">
        <v>9000</v>
      </c>
      <c r="B4" t="s">
        <v>1031</v>
      </c>
      <c r="C4" t="s">
        <v>1035</v>
      </c>
    </row>
    <row r="5" spans="1:3" x14ac:dyDescent="0.25">
      <c r="A5" s="9">
        <v>1000</v>
      </c>
      <c r="B5" t="s">
        <v>1031</v>
      </c>
      <c r="C5" t="s">
        <v>1035</v>
      </c>
    </row>
    <row r="6" spans="1:3" x14ac:dyDescent="0.25">
      <c r="A6" s="9">
        <v>100000</v>
      </c>
      <c r="B6" t="s">
        <v>1031</v>
      </c>
      <c r="C6" t="s">
        <v>1035</v>
      </c>
    </row>
    <row r="7" spans="1:3" x14ac:dyDescent="0.25">
      <c r="A7" s="9">
        <v>120000</v>
      </c>
      <c r="B7" t="s">
        <v>1031</v>
      </c>
      <c r="C7" t="s">
        <v>1035</v>
      </c>
    </row>
    <row r="8" spans="1:3" x14ac:dyDescent="0.25">
      <c r="A8" s="12">
        <v>7000</v>
      </c>
      <c r="B8" t="s">
        <v>1031</v>
      </c>
      <c r="C8" t="s">
        <v>1035</v>
      </c>
    </row>
    <row r="9" spans="1:3" x14ac:dyDescent="0.25">
      <c r="A9" s="12">
        <v>500</v>
      </c>
      <c r="B9" t="s">
        <v>1031</v>
      </c>
      <c r="C9" t="s">
        <v>1035</v>
      </c>
    </row>
    <row r="10" spans="1:3" x14ac:dyDescent="0.25">
      <c r="A10" s="12">
        <v>2000</v>
      </c>
      <c r="B10" t="s">
        <v>1031</v>
      </c>
      <c r="C10" t="s">
        <v>1052</v>
      </c>
    </row>
    <row r="11" spans="1:3" x14ac:dyDescent="0.25">
      <c r="A11" s="19">
        <v>175876.11</v>
      </c>
      <c r="B11" t="s">
        <v>1030</v>
      </c>
      <c r="C11" t="s">
        <v>1052</v>
      </c>
    </row>
    <row r="12" spans="1:3" x14ac:dyDescent="0.25">
      <c r="A12" s="19">
        <v>126136.29</v>
      </c>
      <c r="B12" t="s">
        <v>1030</v>
      </c>
      <c r="C12" t="s">
        <v>1035</v>
      </c>
    </row>
    <row r="13" spans="1:3" x14ac:dyDescent="0.25">
      <c r="A13" s="19">
        <v>40000</v>
      </c>
      <c r="B13" t="s">
        <v>1031</v>
      </c>
      <c r="C13" t="s">
        <v>1052</v>
      </c>
    </row>
    <row r="14" spans="1:3" x14ac:dyDescent="0.25">
      <c r="A14" s="19">
        <v>1000</v>
      </c>
      <c r="B14" t="s">
        <v>1030</v>
      </c>
      <c r="C14" t="s">
        <v>1052</v>
      </c>
    </row>
    <row r="15" spans="1:3" x14ac:dyDescent="0.25">
      <c r="A15" s="19">
        <v>1000</v>
      </c>
      <c r="B15" t="s">
        <v>1030</v>
      </c>
      <c r="C15" t="s">
        <v>1052</v>
      </c>
    </row>
    <row r="16" spans="1:3" x14ac:dyDescent="0.25">
      <c r="A16" s="19">
        <v>35000</v>
      </c>
      <c r="B16" t="s">
        <v>1030</v>
      </c>
      <c r="C16" t="s">
        <v>1035</v>
      </c>
    </row>
    <row r="17" spans="1:3" x14ac:dyDescent="0.25">
      <c r="A17" s="19">
        <v>1000</v>
      </c>
      <c r="B17" t="s">
        <v>1030</v>
      </c>
      <c r="C17" t="s">
        <v>1035</v>
      </c>
    </row>
    <row r="18" spans="1:3" x14ac:dyDescent="0.25">
      <c r="A18" s="19">
        <v>1000</v>
      </c>
      <c r="B18" t="s">
        <v>1030</v>
      </c>
      <c r="C18" t="s">
        <v>1035</v>
      </c>
    </row>
    <row r="19" spans="1:3" x14ac:dyDescent="0.25">
      <c r="A19" s="19">
        <v>1000</v>
      </c>
      <c r="B19" t="s">
        <v>1030</v>
      </c>
      <c r="C19" t="s">
        <v>1035</v>
      </c>
    </row>
    <row r="20" spans="1:3" x14ac:dyDescent="0.25">
      <c r="A20" s="19">
        <v>69057.38</v>
      </c>
      <c r="B20" t="s">
        <v>1030</v>
      </c>
      <c r="C20" t="s">
        <v>1035</v>
      </c>
    </row>
    <row r="21" spans="1:3" x14ac:dyDescent="0.25">
      <c r="A21" s="19">
        <v>69057.38</v>
      </c>
      <c r="B21" t="s">
        <v>1030</v>
      </c>
      <c r="C21" t="s">
        <v>1035</v>
      </c>
    </row>
    <row r="22" spans="1:3" x14ac:dyDescent="0.25">
      <c r="A22" s="19">
        <v>69057.38</v>
      </c>
      <c r="B22" t="s">
        <v>1030</v>
      </c>
      <c r="C22" t="s">
        <v>1035</v>
      </c>
    </row>
    <row r="23" spans="1:3" x14ac:dyDescent="0.25">
      <c r="A23" s="19">
        <v>69057.38</v>
      </c>
      <c r="B23" t="s">
        <v>1030</v>
      </c>
      <c r="C23" t="s">
        <v>1035</v>
      </c>
    </row>
    <row r="24" spans="1:3" x14ac:dyDescent="0.25">
      <c r="A24" s="19">
        <v>497826.86</v>
      </c>
      <c r="B24" t="s">
        <v>1031</v>
      </c>
      <c r="C24" t="s">
        <v>1035</v>
      </c>
    </row>
    <row r="25" spans="1:3" x14ac:dyDescent="0.25">
      <c r="A25" s="19">
        <v>20000</v>
      </c>
      <c r="B25" t="s">
        <v>1031</v>
      </c>
      <c r="C25" t="s">
        <v>1035</v>
      </c>
    </row>
    <row r="26" spans="1:3" x14ac:dyDescent="0.25">
      <c r="A26" s="19">
        <v>50000</v>
      </c>
      <c r="B26" t="s">
        <v>1031</v>
      </c>
      <c r="C26" t="s">
        <v>1035</v>
      </c>
    </row>
    <row r="27" spans="1:3" x14ac:dyDescent="0.25">
      <c r="A27" s="19">
        <v>50000</v>
      </c>
      <c r="B27" t="s">
        <v>1030</v>
      </c>
      <c r="C27" t="s">
        <v>1035</v>
      </c>
    </row>
    <row r="28" spans="1:3" x14ac:dyDescent="0.25">
      <c r="A28" s="19">
        <v>50000</v>
      </c>
      <c r="B28" t="s">
        <v>1030</v>
      </c>
      <c r="C28" t="s">
        <v>1035</v>
      </c>
    </row>
    <row r="29" spans="1:3" x14ac:dyDescent="0.25">
      <c r="A29" s="19">
        <v>50000</v>
      </c>
      <c r="B29" t="s">
        <v>1030</v>
      </c>
      <c r="C29" t="s">
        <v>1035</v>
      </c>
    </row>
    <row r="30" spans="1:3" x14ac:dyDescent="0.25">
      <c r="A30" s="19">
        <v>50000</v>
      </c>
      <c r="B30" t="s">
        <v>1030</v>
      </c>
      <c r="C30" t="s">
        <v>1035</v>
      </c>
    </row>
    <row r="31" spans="1:3" x14ac:dyDescent="0.25">
      <c r="A31" s="19">
        <v>30000</v>
      </c>
      <c r="B31" t="s">
        <v>1030</v>
      </c>
      <c r="C31" t="s">
        <v>1035</v>
      </c>
    </row>
    <row r="32" spans="1:3" x14ac:dyDescent="0.25">
      <c r="A32" s="19">
        <v>22757</v>
      </c>
      <c r="B32" t="s">
        <v>1030</v>
      </c>
      <c r="C32" t="s">
        <v>1035</v>
      </c>
    </row>
    <row r="33" spans="1:3" x14ac:dyDescent="0.25">
      <c r="A33" s="19">
        <v>16876</v>
      </c>
      <c r="B33" t="s">
        <v>1030</v>
      </c>
      <c r="C33" t="s">
        <v>1035</v>
      </c>
    </row>
    <row r="34" spans="1:3" x14ac:dyDescent="0.25">
      <c r="A34" s="19">
        <v>23483</v>
      </c>
      <c r="B34" t="s">
        <v>1030</v>
      </c>
      <c r="C34" t="s">
        <v>1035</v>
      </c>
    </row>
    <row r="35" spans="1:3" x14ac:dyDescent="0.25">
      <c r="A35" s="19">
        <v>56000</v>
      </c>
      <c r="B35" t="s">
        <v>1030</v>
      </c>
      <c r="C35" t="s">
        <v>1035</v>
      </c>
    </row>
    <row r="36" spans="1:3" x14ac:dyDescent="0.25">
      <c r="A36" s="19">
        <v>23044</v>
      </c>
      <c r="B36" t="s">
        <v>1030</v>
      </c>
      <c r="C36" t="s">
        <v>1035</v>
      </c>
    </row>
    <row r="37" spans="1:3" x14ac:dyDescent="0.25">
      <c r="A37" s="19">
        <v>40000</v>
      </c>
      <c r="B37" t="s">
        <v>1030</v>
      </c>
      <c r="C37" t="s">
        <v>1035</v>
      </c>
    </row>
    <row r="38" spans="1:3" x14ac:dyDescent="0.25">
      <c r="A38" s="19">
        <v>60000</v>
      </c>
      <c r="B38" t="s">
        <v>1030</v>
      </c>
      <c r="C38" t="s">
        <v>1035</v>
      </c>
    </row>
    <row r="39" spans="1:3" x14ac:dyDescent="0.25">
      <c r="A39" s="19">
        <v>60000</v>
      </c>
      <c r="B39" t="s">
        <v>1030</v>
      </c>
      <c r="C39" t="s">
        <v>1035</v>
      </c>
    </row>
    <row r="40" spans="1:3" x14ac:dyDescent="0.25">
      <c r="A40" s="19">
        <v>49299.5</v>
      </c>
      <c r="B40" t="s">
        <v>1030</v>
      </c>
      <c r="C40" t="s">
        <v>1035</v>
      </c>
    </row>
    <row r="41" spans="1:3" x14ac:dyDescent="0.25">
      <c r="A41" s="19">
        <v>10800</v>
      </c>
      <c r="B41" t="s">
        <v>1030</v>
      </c>
      <c r="C41" t="s">
        <v>1035</v>
      </c>
    </row>
    <row r="42" spans="1:3" x14ac:dyDescent="0.25">
      <c r="A42" s="19">
        <v>13900</v>
      </c>
      <c r="B42" t="s">
        <v>1030</v>
      </c>
      <c r="C42" t="s">
        <v>1035</v>
      </c>
    </row>
    <row r="43" spans="1:3" x14ac:dyDescent="0.25">
      <c r="A43" s="19">
        <v>50000</v>
      </c>
      <c r="B43" t="s">
        <v>1030</v>
      </c>
      <c r="C43" t="s">
        <v>1035</v>
      </c>
    </row>
    <row r="44" spans="1:3" x14ac:dyDescent="0.25">
      <c r="A44" s="19">
        <v>30000</v>
      </c>
      <c r="B44" t="s">
        <v>1030</v>
      </c>
      <c r="C44" t="s">
        <v>1035</v>
      </c>
    </row>
    <row r="45" spans="1:3" x14ac:dyDescent="0.25">
      <c r="A45" s="19">
        <v>49299.5</v>
      </c>
      <c r="B45" t="s">
        <v>1030</v>
      </c>
      <c r="C45" t="s">
        <v>1035</v>
      </c>
    </row>
    <row r="46" spans="1:3" x14ac:dyDescent="0.25">
      <c r="A46" s="19">
        <v>200</v>
      </c>
      <c r="B46" t="s">
        <v>1030</v>
      </c>
      <c r="C46" t="s">
        <v>1052</v>
      </c>
    </row>
    <row r="47" spans="1:3" x14ac:dyDescent="0.25">
      <c r="A47" s="19">
        <v>2000</v>
      </c>
      <c r="B47" t="s">
        <v>1030</v>
      </c>
      <c r="C47" t="s">
        <v>1035</v>
      </c>
    </row>
    <row r="48" spans="1:3" x14ac:dyDescent="0.25">
      <c r="A48" s="19">
        <v>9760</v>
      </c>
      <c r="B48" t="s">
        <v>1030</v>
      </c>
      <c r="C48" t="s">
        <v>1035</v>
      </c>
    </row>
    <row r="49" spans="1:3" x14ac:dyDescent="0.25">
      <c r="A49" s="19">
        <v>2000</v>
      </c>
      <c r="B49" t="s">
        <v>1031</v>
      </c>
      <c r="C49" t="s">
        <v>1035</v>
      </c>
    </row>
    <row r="50" spans="1:3" x14ac:dyDescent="0.25">
      <c r="A50" s="19">
        <v>20000</v>
      </c>
      <c r="B50" t="s">
        <v>1030</v>
      </c>
      <c r="C50" t="s">
        <v>1035</v>
      </c>
    </row>
    <row r="51" spans="1:3" x14ac:dyDescent="0.25">
      <c r="A51" s="19">
        <v>30000</v>
      </c>
      <c r="B51" t="s">
        <v>1030</v>
      </c>
      <c r="C51" t="s">
        <v>1035</v>
      </c>
    </row>
    <row r="52" spans="1:3" x14ac:dyDescent="0.25">
      <c r="A52" s="19">
        <v>0</v>
      </c>
      <c r="B52" t="s">
        <v>1030</v>
      </c>
      <c r="C52" t="s">
        <v>1035</v>
      </c>
    </row>
    <row r="53" spans="1:3" x14ac:dyDescent="0.25">
      <c r="A53" s="19">
        <v>10000</v>
      </c>
      <c r="B53" t="s">
        <v>1030</v>
      </c>
      <c r="C53" t="s">
        <v>1035</v>
      </c>
    </row>
    <row r="54" spans="1:3" x14ac:dyDescent="0.25">
      <c r="A54" s="19">
        <v>21000</v>
      </c>
      <c r="B54" t="s">
        <v>1030</v>
      </c>
      <c r="C54" t="s">
        <v>1035</v>
      </c>
    </row>
    <row r="55" spans="1:3" x14ac:dyDescent="0.25">
      <c r="A55" s="19">
        <v>0</v>
      </c>
      <c r="B55" t="s">
        <v>1030</v>
      </c>
      <c r="C55" t="s">
        <v>1035</v>
      </c>
    </row>
    <row r="56" spans="1:3" x14ac:dyDescent="0.25">
      <c r="A56" s="19">
        <v>0</v>
      </c>
      <c r="B56" t="s">
        <v>1030</v>
      </c>
      <c r="C56" t="s">
        <v>1035</v>
      </c>
    </row>
    <row r="57" spans="1:3" x14ac:dyDescent="0.25">
      <c r="A57" s="19">
        <v>90000</v>
      </c>
      <c r="B57" t="s">
        <v>1030</v>
      </c>
      <c r="C57" t="s">
        <v>1035</v>
      </c>
    </row>
    <row r="58" spans="1:3" x14ac:dyDescent="0.25">
      <c r="A58" s="19">
        <v>90000</v>
      </c>
      <c r="B58" t="s">
        <v>1030</v>
      </c>
      <c r="C58" t="s">
        <v>1035</v>
      </c>
    </row>
    <row r="59" spans="1:3" x14ac:dyDescent="0.25">
      <c r="A59" s="19">
        <v>50000</v>
      </c>
      <c r="B59" t="s">
        <v>1030</v>
      </c>
      <c r="C59" t="s">
        <v>1035</v>
      </c>
    </row>
    <row r="60" spans="1:3" x14ac:dyDescent="0.25">
      <c r="A60" s="19">
        <v>110000</v>
      </c>
      <c r="B60" t="s">
        <v>1030</v>
      </c>
      <c r="C60" t="s">
        <v>1035</v>
      </c>
    </row>
    <row r="61" spans="1:3" x14ac:dyDescent="0.25">
      <c r="A61" s="19">
        <v>95000</v>
      </c>
      <c r="B61" t="s">
        <v>1030</v>
      </c>
      <c r="C61" t="s">
        <v>1035</v>
      </c>
    </row>
    <row r="62" spans="1:3" x14ac:dyDescent="0.25">
      <c r="A62" s="19">
        <v>0</v>
      </c>
      <c r="B62" t="s">
        <v>1030</v>
      </c>
      <c r="C62" t="s">
        <v>1035</v>
      </c>
    </row>
    <row r="63" spans="1:3" x14ac:dyDescent="0.25">
      <c r="A63" s="19">
        <v>30000</v>
      </c>
      <c r="B63" t="s">
        <v>1030</v>
      </c>
      <c r="C63" t="s">
        <v>1035</v>
      </c>
    </row>
    <row r="64" spans="1:3" x14ac:dyDescent="0.25">
      <c r="A64" s="19">
        <v>60000</v>
      </c>
      <c r="B64" t="s">
        <v>1030</v>
      </c>
      <c r="C64" t="s">
        <v>1035</v>
      </c>
    </row>
    <row r="65" spans="1:3" x14ac:dyDescent="0.25">
      <c r="A65" s="19">
        <v>30000</v>
      </c>
      <c r="B65" t="s">
        <v>1030</v>
      </c>
      <c r="C65" t="s">
        <v>1035</v>
      </c>
    </row>
    <row r="66" spans="1:3" x14ac:dyDescent="0.25">
      <c r="A66" s="19">
        <v>30000</v>
      </c>
      <c r="B66" t="s">
        <v>1030</v>
      </c>
      <c r="C66" t="s">
        <v>1035</v>
      </c>
    </row>
    <row r="67" spans="1:3" x14ac:dyDescent="0.25">
      <c r="A67" s="19">
        <v>90000</v>
      </c>
      <c r="B67" t="s">
        <v>1030</v>
      </c>
      <c r="C67" t="s">
        <v>1035</v>
      </c>
    </row>
    <row r="68" spans="1:3" x14ac:dyDescent="0.25">
      <c r="A68" s="19">
        <v>95000</v>
      </c>
      <c r="B68" t="s">
        <v>1030</v>
      </c>
      <c r="C68" t="s">
        <v>1035</v>
      </c>
    </row>
    <row r="69" spans="1:3" x14ac:dyDescent="0.25">
      <c r="A69" s="19">
        <v>30000</v>
      </c>
      <c r="B69" t="s">
        <v>1030</v>
      </c>
      <c r="C69" t="s">
        <v>1035</v>
      </c>
    </row>
    <row r="70" spans="1:3" x14ac:dyDescent="0.25">
      <c r="A70" s="19">
        <v>30000</v>
      </c>
      <c r="B70" t="s">
        <v>1030</v>
      </c>
      <c r="C70" t="s">
        <v>1035</v>
      </c>
    </row>
    <row r="71" spans="1:3" x14ac:dyDescent="0.25">
      <c r="A71" s="19">
        <v>30000</v>
      </c>
      <c r="B71" t="s">
        <v>1030</v>
      </c>
      <c r="C71" t="s">
        <v>1035</v>
      </c>
    </row>
    <row r="72" spans="1:3" x14ac:dyDescent="0.25">
      <c r="A72" s="19">
        <v>60000</v>
      </c>
      <c r="B72" t="s">
        <v>1030</v>
      </c>
      <c r="C72" t="s">
        <v>1035</v>
      </c>
    </row>
    <row r="73" spans="1:3" x14ac:dyDescent="0.25">
      <c r="A73" s="19">
        <v>47000</v>
      </c>
      <c r="B73" t="s">
        <v>1030</v>
      </c>
      <c r="C73" t="s">
        <v>1035</v>
      </c>
    </row>
    <row r="74" spans="1:3" x14ac:dyDescent="0.25">
      <c r="A74" s="19">
        <v>350000</v>
      </c>
      <c r="B74" t="s">
        <v>1030</v>
      </c>
      <c r="C74" t="s">
        <v>1035</v>
      </c>
    </row>
    <row r="75" spans="1:3" x14ac:dyDescent="0.25">
      <c r="A75" s="19">
        <v>350000</v>
      </c>
      <c r="B75" t="s">
        <v>1030</v>
      </c>
      <c r="C75" t="s">
        <v>1035</v>
      </c>
    </row>
    <row r="76" spans="1:3" x14ac:dyDescent="0.25">
      <c r="A76" s="19">
        <v>60000</v>
      </c>
      <c r="B76" t="s">
        <v>1030</v>
      </c>
      <c r="C76" t="s">
        <v>1052</v>
      </c>
    </row>
    <row r="77" spans="1:3" x14ac:dyDescent="0.25">
      <c r="A77" s="19">
        <v>200</v>
      </c>
      <c r="B77" t="s">
        <v>1030</v>
      </c>
      <c r="C77" t="s">
        <v>1052</v>
      </c>
    </row>
    <row r="78" spans="1:3" x14ac:dyDescent="0.25">
      <c r="A78" s="19">
        <v>200</v>
      </c>
      <c r="B78" t="s">
        <v>1030</v>
      </c>
      <c r="C78" t="s">
        <v>1052</v>
      </c>
    </row>
    <row r="79" spans="1:3" x14ac:dyDescent="0.25">
      <c r="A79" s="17">
        <v>4000</v>
      </c>
      <c r="B79" t="s">
        <v>1031</v>
      </c>
      <c r="C79" t="s">
        <v>1035</v>
      </c>
    </row>
    <row r="80" spans="1:3" x14ac:dyDescent="0.25">
      <c r="A80" s="19">
        <v>15000</v>
      </c>
      <c r="B80" t="s">
        <v>1031</v>
      </c>
      <c r="C80" t="s">
        <v>1035</v>
      </c>
    </row>
    <row r="81" spans="1:3" x14ac:dyDescent="0.25">
      <c r="A81" s="19">
        <v>15000</v>
      </c>
      <c r="B81" t="s">
        <v>1031</v>
      </c>
      <c r="C81" t="s">
        <v>1035</v>
      </c>
    </row>
    <row r="82" spans="1:3" x14ac:dyDescent="0.25">
      <c r="A82" s="19">
        <v>15000</v>
      </c>
      <c r="B82" t="s">
        <v>1031</v>
      </c>
      <c r="C82" t="s">
        <v>1035</v>
      </c>
    </row>
    <row r="83" spans="1:3" x14ac:dyDescent="0.25">
      <c r="A83" s="19">
        <v>2000</v>
      </c>
      <c r="B83" t="s">
        <v>1030</v>
      </c>
      <c r="C83" t="s">
        <v>1052</v>
      </c>
    </row>
    <row r="84" spans="1:3" x14ac:dyDescent="0.25">
      <c r="A84" s="19">
        <v>30000</v>
      </c>
      <c r="B84" t="s">
        <v>1030</v>
      </c>
      <c r="C84" t="s">
        <v>1052</v>
      </c>
    </row>
    <row r="85" spans="1:3" x14ac:dyDescent="0.25">
      <c r="A85" s="19">
        <v>200</v>
      </c>
      <c r="B85" t="s">
        <v>1030</v>
      </c>
      <c r="C85" t="s">
        <v>1052</v>
      </c>
    </row>
    <row r="86" spans="1:3" x14ac:dyDescent="0.25">
      <c r="A86" s="19">
        <v>200</v>
      </c>
      <c r="B86" t="s">
        <v>1030</v>
      </c>
      <c r="C86" t="s">
        <v>1052</v>
      </c>
    </row>
    <row r="87" spans="1:3" x14ac:dyDescent="0.25">
      <c r="A87" s="19">
        <v>200</v>
      </c>
      <c r="B87" t="s">
        <v>1030</v>
      </c>
      <c r="C87" t="s">
        <v>1052</v>
      </c>
    </row>
    <row r="88" spans="1:3" x14ac:dyDescent="0.25">
      <c r="A88" s="19">
        <v>200</v>
      </c>
      <c r="B88" t="s">
        <v>1030</v>
      </c>
      <c r="C88" t="s">
        <v>1052</v>
      </c>
    </row>
    <row r="89" spans="1:3" x14ac:dyDescent="0.25">
      <c r="A89" s="12">
        <v>7000</v>
      </c>
      <c r="B89" t="s">
        <v>1031</v>
      </c>
      <c r="C89" t="s">
        <v>1035</v>
      </c>
    </row>
    <row r="90" spans="1:3" x14ac:dyDescent="0.25">
      <c r="A90" s="12">
        <v>2000</v>
      </c>
      <c r="B90" t="s">
        <v>1031</v>
      </c>
      <c r="C90" t="s">
        <v>1052</v>
      </c>
    </row>
    <row r="91" spans="1:3" x14ac:dyDescent="0.25">
      <c r="A91" s="19">
        <v>80000</v>
      </c>
      <c r="B91" t="s">
        <v>1031</v>
      </c>
      <c r="C91" t="s">
        <v>1035</v>
      </c>
    </row>
    <row r="92" spans="1:3" x14ac:dyDescent="0.25">
      <c r="A92" s="19">
        <v>80000</v>
      </c>
      <c r="B92" t="s">
        <v>1031</v>
      </c>
      <c r="C92" t="s">
        <v>1035</v>
      </c>
    </row>
    <row r="93" spans="1:3" x14ac:dyDescent="0.25">
      <c r="A93" s="12">
        <v>40000</v>
      </c>
      <c r="B93" t="s">
        <v>1031</v>
      </c>
      <c r="C93" t="s">
        <v>1035</v>
      </c>
    </row>
    <row r="94" spans="1:3" x14ac:dyDescent="0.25">
      <c r="A94" s="19">
        <v>441508.57999999984</v>
      </c>
      <c r="B94" t="s">
        <v>1031</v>
      </c>
      <c r="C94" t="s">
        <v>1035</v>
      </c>
    </row>
    <row r="95" spans="1:3" x14ac:dyDescent="0.25">
      <c r="A95" s="12">
        <v>30000</v>
      </c>
      <c r="B95" t="s">
        <v>1030</v>
      </c>
      <c r="C95" t="s">
        <v>1035</v>
      </c>
    </row>
    <row r="96" spans="1:3" x14ac:dyDescent="0.25">
      <c r="A96" s="12">
        <v>30000</v>
      </c>
      <c r="B96" t="s">
        <v>1030</v>
      </c>
      <c r="C96" t="s">
        <v>1035</v>
      </c>
    </row>
    <row r="97" spans="1:3" x14ac:dyDescent="0.25">
      <c r="A97" s="12">
        <v>200</v>
      </c>
      <c r="B97" t="s">
        <v>1030</v>
      </c>
      <c r="C97" t="s">
        <v>1052</v>
      </c>
    </row>
    <row r="98" spans="1:3" x14ac:dyDescent="0.25">
      <c r="A98" s="19">
        <v>200</v>
      </c>
      <c r="B98" t="s">
        <v>1030</v>
      </c>
      <c r="C98" t="s">
        <v>1035</v>
      </c>
    </row>
    <row r="99" spans="1:3" x14ac:dyDescent="0.25">
      <c r="A99" s="12">
        <v>39300</v>
      </c>
      <c r="B99" t="s">
        <v>1030</v>
      </c>
      <c r="C99" t="s">
        <v>1035</v>
      </c>
    </row>
    <row r="100" spans="1:3" x14ac:dyDescent="0.25">
      <c r="A100" s="12">
        <v>30500</v>
      </c>
      <c r="B100" t="s">
        <v>1030</v>
      </c>
      <c r="C100" t="s">
        <v>1035</v>
      </c>
    </row>
    <row r="101" spans="1:3" x14ac:dyDescent="0.25">
      <c r="A101" s="12">
        <v>37700</v>
      </c>
      <c r="B101" t="s">
        <v>1030</v>
      </c>
      <c r="C101" t="s">
        <v>1052</v>
      </c>
    </row>
    <row r="102" spans="1:3" x14ac:dyDescent="0.25">
      <c r="A102" s="12">
        <v>40000</v>
      </c>
      <c r="B102" t="s">
        <v>1030</v>
      </c>
      <c r="C102" t="s">
        <v>1035</v>
      </c>
    </row>
    <row r="103" spans="1:3" x14ac:dyDescent="0.25">
      <c r="A103" s="19">
        <v>15000</v>
      </c>
      <c r="B103" t="s">
        <v>1030</v>
      </c>
      <c r="C103" t="s">
        <v>1035</v>
      </c>
    </row>
    <row r="104" spans="1:3" x14ac:dyDescent="0.25">
      <c r="A104" s="12">
        <v>4999.99</v>
      </c>
      <c r="B104" t="s">
        <v>1030</v>
      </c>
      <c r="C104" t="s">
        <v>1052</v>
      </c>
    </row>
    <row r="105" spans="1:3" x14ac:dyDescent="0.25">
      <c r="A105" s="12">
        <v>1999.99</v>
      </c>
      <c r="B105" t="s">
        <v>1030</v>
      </c>
      <c r="C105" t="s">
        <v>1052</v>
      </c>
    </row>
    <row r="106" spans="1:3" x14ac:dyDescent="0.25">
      <c r="A106" s="12">
        <v>14000</v>
      </c>
      <c r="B106" t="s">
        <v>1030</v>
      </c>
      <c r="C106" t="s">
        <v>1035</v>
      </c>
    </row>
    <row r="107" spans="1:3" x14ac:dyDescent="0.25">
      <c r="A107" s="12">
        <v>5700</v>
      </c>
      <c r="B107" t="s">
        <v>1030</v>
      </c>
      <c r="C107" t="s">
        <v>1035</v>
      </c>
    </row>
    <row r="108" spans="1:3" x14ac:dyDescent="0.25">
      <c r="A108" s="12">
        <v>7000</v>
      </c>
      <c r="B108" t="s">
        <v>1030</v>
      </c>
      <c r="C108" t="s">
        <v>1035</v>
      </c>
    </row>
    <row r="109" spans="1:3" x14ac:dyDescent="0.25">
      <c r="A109" s="12">
        <v>7000</v>
      </c>
      <c r="B109" t="s">
        <v>1030</v>
      </c>
      <c r="C109" t="s">
        <v>1035</v>
      </c>
    </row>
    <row r="110" spans="1:3" x14ac:dyDescent="0.25">
      <c r="A110" s="12">
        <v>17300</v>
      </c>
      <c r="B110" t="s">
        <v>1030</v>
      </c>
      <c r="C110" t="s">
        <v>1035</v>
      </c>
    </row>
    <row r="111" spans="1:3" x14ac:dyDescent="0.25">
      <c r="A111" s="12">
        <v>16000</v>
      </c>
      <c r="B111" t="s">
        <v>1030</v>
      </c>
      <c r="C111" t="s">
        <v>1035</v>
      </c>
    </row>
    <row r="112" spans="1:3" x14ac:dyDescent="0.25">
      <c r="A112" s="12">
        <v>3700</v>
      </c>
      <c r="B112" t="s">
        <v>1030</v>
      </c>
      <c r="C112" t="s">
        <v>1035</v>
      </c>
    </row>
    <row r="113" spans="1:3" x14ac:dyDescent="0.25">
      <c r="A113" s="12">
        <v>7000</v>
      </c>
      <c r="B113" t="s">
        <v>1030</v>
      </c>
      <c r="C113" t="s">
        <v>1035</v>
      </c>
    </row>
    <row r="114" spans="1:3" x14ac:dyDescent="0.25">
      <c r="A114" s="12">
        <v>7000</v>
      </c>
      <c r="B114" t="s">
        <v>1030</v>
      </c>
      <c r="C114" t="s">
        <v>1035</v>
      </c>
    </row>
    <row r="115" spans="1:3" x14ac:dyDescent="0.25">
      <c r="A115" s="12">
        <v>6500</v>
      </c>
      <c r="B115" t="s">
        <v>1030</v>
      </c>
      <c r="C115" t="s">
        <v>1035</v>
      </c>
    </row>
    <row r="116" spans="1:3" x14ac:dyDescent="0.25">
      <c r="A116" s="12">
        <v>23000</v>
      </c>
      <c r="B116" t="s">
        <v>1030</v>
      </c>
      <c r="C116" t="s">
        <v>1035</v>
      </c>
    </row>
    <row r="117" spans="1:3" x14ac:dyDescent="0.25">
      <c r="A117" s="12">
        <v>500</v>
      </c>
      <c r="B117" t="s">
        <v>1030</v>
      </c>
      <c r="C117" t="s">
        <v>1052</v>
      </c>
    </row>
    <row r="118" spans="1:3" x14ac:dyDescent="0.25">
      <c r="A118" s="12">
        <v>500</v>
      </c>
      <c r="B118" t="s">
        <v>1030</v>
      </c>
      <c r="C118" t="s">
        <v>1052</v>
      </c>
    </row>
    <row r="119" spans="1:3" x14ac:dyDescent="0.25">
      <c r="A119" s="12">
        <v>16000</v>
      </c>
      <c r="B119" t="s">
        <v>1030</v>
      </c>
      <c r="C119" t="s">
        <v>1035</v>
      </c>
    </row>
    <row r="120" spans="1:3" x14ac:dyDescent="0.25">
      <c r="A120" s="12">
        <v>50000</v>
      </c>
      <c r="B120" t="s">
        <v>1030</v>
      </c>
      <c r="C120" t="s">
        <v>1035</v>
      </c>
    </row>
    <row r="121" spans="1:3" x14ac:dyDescent="0.25">
      <c r="A121" s="12">
        <v>30000</v>
      </c>
      <c r="B121" t="s">
        <v>1030</v>
      </c>
      <c r="C121" t="s">
        <v>1035</v>
      </c>
    </row>
    <row r="122" spans="1:3" x14ac:dyDescent="0.25">
      <c r="A122" s="12">
        <v>60000</v>
      </c>
      <c r="B122" t="s">
        <v>1030</v>
      </c>
      <c r="C122" t="s">
        <v>1035</v>
      </c>
    </row>
    <row r="123" spans="1:3" x14ac:dyDescent="0.25">
      <c r="A123" s="12">
        <v>30000</v>
      </c>
      <c r="B123" t="s">
        <v>1030</v>
      </c>
      <c r="C123" t="s">
        <v>1035</v>
      </c>
    </row>
    <row r="124" spans="1:3" x14ac:dyDescent="0.25">
      <c r="A124" s="12">
        <v>500</v>
      </c>
      <c r="B124" t="s">
        <v>1030</v>
      </c>
      <c r="C124" t="s">
        <v>1035</v>
      </c>
    </row>
    <row r="125" spans="1:3" x14ac:dyDescent="0.25">
      <c r="A125" s="19">
        <v>110000</v>
      </c>
      <c r="B125" t="s">
        <v>1030</v>
      </c>
      <c r="C125" t="s">
        <v>1052</v>
      </c>
    </row>
    <row r="126" spans="1:3" x14ac:dyDescent="0.25">
      <c r="A126" s="12">
        <v>5000</v>
      </c>
      <c r="B126" t="s">
        <v>1030</v>
      </c>
      <c r="C126" t="s">
        <v>1035</v>
      </c>
    </row>
    <row r="127" spans="1:3" x14ac:dyDescent="0.25">
      <c r="A127" s="12">
        <v>5000</v>
      </c>
      <c r="B127" t="s">
        <v>1030</v>
      </c>
      <c r="C127" t="s">
        <v>1035</v>
      </c>
    </row>
    <row r="128" spans="1:3" x14ac:dyDescent="0.25">
      <c r="A128" s="12">
        <v>10000</v>
      </c>
      <c r="B128" t="s">
        <v>1030</v>
      </c>
      <c r="C128" t="s">
        <v>1035</v>
      </c>
    </row>
    <row r="129" spans="1:3" x14ac:dyDescent="0.25">
      <c r="A129" s="12">
        <v>200</v>
      </c>
      <c r="B129" t="s">
        <v>1030</v>
      </c>
      <c r="C129" t="s">
        <v>1052</v>
      </c>
    </row>
    <row r="130" spans="1:3" x14ac:dyDescent="0.25">
      <c r="A130" s="12">
        <v>200</v>
      </c>
      <c r="B130" t="s">
        <v>1030</v>
      </c>
      <c r="C130" t="s">
        <v>1052</v>
      </c>
    </row>
    <row r="131" spans="1:3" x14ac:dyDescent="0.25">
      <c r="A131" s="12">
        <v>5800</v>
      </c>
      <c r="B131" t="s">
        <v>1030</v>
      </c>
      <c r="C131" t="s">
        <v>1035</v>
      </c>
    </row>
    <row r="132" spans="1:3" x14ac:dyDescent="0.25">
      <c r="A132" s="12">
        <v>7600</v>
      </c>
      <c r="B132" t="s">
        <v>1030</v>
      </c>
      <c r="C132" t="s">
        <v>1035</v>
      </c>
    </row>
    <row r="133" spans="1:3" x14ac:dyDescent="0.25">
      <c r="A133" s="12">
        <v>104500</v>
      </c>
      <c r="B133" t="s">
        <v>1030</v>
      </c>
      <c r="C133" t="s">
        <v>1035</v>
      </c>
    </row>
    <row r="134" spans="1:3" x14ac:dyDescent="0.25">
      <c r="A134" s="12">
        <v>179500</v>
      </c>
      <c r="B134" t="s">
        <v>1030</v>
      </c>
      <c r="C134" t="s">
        <v>1035</v>
      </c>
    </row>
    <row r="135" spans="1:3" x14ac:dyDescent="0.25">
      <c r="A135" s="12">
        <v>60000</v>
      </c>
      <c r="B135" t="s">
        <v>1030</v>
      </c>
      <c r="C135" t="s">
        <v>1035</v>
      </c>
    </row>
    <row r="136" spans="1:3" x14ac:dyDescent="0.25">
      <c r="A136" s="12">
        <v>3000</v>
      </c>
      <c r="B136" t="s">
        <v>1030</v>
      </c>
      <c r="C136" t="s">
        <v>1035</v>
      </c>
    </row>
    <row r="137" spans="1:3" x14ac:dyDescent="0.25">
      <c r="A137" s="12">
        <v>3000</v>
      </c>
      <c r="B137" t="s">
        <v>1030</v>
      </c>
      <c r="C137" t="s">
        <v>1035</v>
      </c>
    </row>
    <row r="138" spans="1:3" x14ac:dyDescent="0.25">
      <c r="A138" s="12">
        <v>4000</v>
      </c>
      <c r="B138" t="s">
        <v>1030</v>
      </c>
      <c r="C138" t="s">
        <v>1035</v>
      </c>
    </row>
    <row r="139" spans="1:3" x14ac:dyDescent="0.25">
      <c r="A139" s="12">
        <v>27500</v>
      </c>
      <c r="B139" t="s">
        <v>1031</v>
      </c>
      <c r="C139" t="s">
        <v>1035</v>
      </c>
    </row>
    <row r="140" spans="1:3" x14ac:dyDescent="0.25">
      <c r="A140" s="19">
        <v>45491</v>
      </c>
      <c r="B140" t="s">
        <v>1030</v>
      </c>
      <c r="C140" t="s">
        <v>1035</v>
      </c>
    </row>
    <row r="141" spans="1:3" x14ac:dyDescent="0.25">
      <c r="A141" s="19">
        <v>50000</v>
      </c>
      <c r="B141" t="s">
        <v>1030</v>
      </c>
      <c r="C141" t="s">
        <v>1035</v>
      </c>
    </row>
    <row r="142" spans="1:3" x14ac:dyDescent="0.25">
      <c r="A142" s="19">
        <v>5000</v>
      </c>
      <c r="B142" t="s">
        <v>1030</v>
      </c>
      <c r="C142" t="s">
        <v>1035</v>
      </c>
    </row>
    <row r="143" spans="1:3" x14ac:dyDescent="0.25">
      <c r="A143" s="19">
        <v>3000</v>
      </c>
      <c r="B143" t="s">
        <v>1030</v>
      </c>
      <c r="C143" t="s">
        <v>1035</v>
      </c>
    </row>
    <row r="144" spans="1:3" x14ac:dyDescent="0.25">
      <c r="A144" s="19">
        <v>6500</v>
      </c>
      <c r="B144" t="s">
        <v>1030</v>
      </c>
      <c r="C144" t="s">
        <v>1035</v>
      </c>
    </row>
    <row r="145" spans="1:3" x14ac:dyDescent="0.25">
      <c r="A145" s="19">
        <v>2000</v>
      </c>
      <c r="B145" t="s">
        <v>1031</v>
      </c>
      <c r="C145" t="s">
        <v>1035</v>
      </c>
    </row>
    <row r="146" spans="1:3" x14ac:dyDescent="0.25">
      <c r="A146" s="19">
        <v>30000</v>
      </c>
      <c r="B146" t="s">
        <v>1030</v>
      </c>
      <c r="C146" t="s">
        <v>1035</v>
      </c>
    </row>
    <row r="147" spans="1:3" x14ac:dyDescent="0.25">
      <c r="A147" s="19">
        <v>30000</v>
      </c>
      <c r="B147" t="s">
        <v>1030</v>
      </c>
      <c r="C147" t="s">
        <v>1035</v>
      </c>
    </row>
    <row r="148" spans="1:3" x14ac:dyDescent="0.25">
      <c r="A148" s="19">
        <v>7000</v>
      </c>
      <c r="B148" t="s">
        <v>1030</v>
      </c>
      <c r="C148" t="s">
        <v>1035</v>
      </c>
    </row>
    <row r="149" spans="1:3" x14ac:dyDescent="0.25">
      <c r="A149" s="19">
        <v>26800</v>
      </c>
      <c r="B149" t="s">
        <v>1031</v>
      </c>
      <c r="C149" t="s">
        <v>1035</v>
      </c>
    </row>
    <row r="150" spans="1:3" x14ac:dyDescent="0.25">
      <c r="A150" s="19">
        <v>30000</v>
      </c>
      <c r="B150" t="s">
        <v>1030</v>
      </c>
      <c r="C150" t="s">
        <v>1035</v>
      </c>
    </row>
    <row r="151" spans="1:3" x14ac:dyDescent="0.25">
      <c r="A151" s="19">
        <v>30000</v>
      </c>
      <c r="B151" t="s">
        <v>1030</v>
      </c>
      <c r="C151" t="s">
        <v>1035</v>
      </c>
    </row>
    <row r="152" spans="1:3" x14ac:dyDescent="0.25">
      <c r="A152" s="19">
        <v>1500</v>
      </c>
      <c r="B152" t="s">
        <v>1030</v>
      </c>
      <c r="C152" t="s">
        <v>1035</v>
      </c>
    </row>
    <row r="153" spans="1:3" x14ac:dyDescent="0.25">
      <c r="A153" s="19">
        <v>11337.54</v>
      </c>
      <c r="B153" t="s">
        <v>1030</v>
      </c>
      <c r="C153" t="s">
        <v>1035</v>
      </c>
    </row>
    <row r="154" spans="1:3" x14ac:dyDescent="0.25">
      <c r="A154" s="19">
        <v>15000</v>
      </c>
      <c r="B154" t="s">
        <v>1030</v>
      </c>
      <c r="C154" t="s">
        <v>1035</v>
      </c>
    </row>
    <row r="155" spans="1:3" x14ac:dyDescent="0.25">
      <c r="A155" s="19">
        <v>15000</v>
      </c>
      <c r="B155" t="s">
        <v>1030</v>
      </c>
      <c r="C155" t="s">
        <v>1035</v>
      </c>
    </row>
    <row r="156" spans="1:3" x14ac:dyDescent="0.25">
      <c r="A156" s="19">
        <v>32000</v>
      </c>
      <c r="B156" t="s">
        <v>1030</v>
      </c>
      <c r="C156" t="s">
        <v>1035</v>
      </c>
    </row>
    <row r="157" spans="1:3" x14ac:dyDescent="0.25">
      <c r="A157" s="19">
        <v>32000</v>
      </c>
      <c r="B157" t="s">
        <v>1030</v>
      </c>
      <c r="C157" t="s">
        <v>1035</v>
      </c>
    </row>
    <row r="158" spans="1:3" x14ac:dyDescent="0.25">
      <c r="A158" s="19">
        <v>12000</v>
      </c>
      <c r="B158" t="s">
        <v>1030</v>
      </c>
      <c r="C158" t="s">
        <v>1035</v>
      </c>
    </row>
    <row r="159" spans="1:3" x14ac:dyDescent="0.25">
      <c r="A159" s="19">
        <v>12000</v>
      </c>
      <c r="B159" t="s">
        <v>1030</v>
      </c>
      <c r="C159" t="s">
        <v>1035</v>
      </c>
    </row>
    <row r="160" spans="1:3" x14ac:dyDescent="0.25">
      <c r="A160" s="19">
        <v>5200</v>
      </c>
      <c r="B160" t="s">
        <v>1030</v>
      </c>
      <c r="C160" t="s">
        <v>1035</v>
      </c>
    </row>
    <row r="161" spans="1:3" x14ac:dyDescent="0.25">
      <c r="A161" s="19">
        <v>32500</v>
      </c>
      <c r="B161" t="s">
        <v>1030</v>
      </c>
      <c r="C161" t="s">
        <v>1035</v>
      </c>
    </row>
    <row r="162" spans="1:3" x14ac:dyDescent="0.25">
      <c r="A162" s="19">
        <v>2579950</v>
      </c>
      <c r="B162" t="s">
        <v>1031</v>
      </c>
      <c r="C162" t="s">
        <v>1035</v>
      </c>
    </row>
    <row r="163" spans="1:3" x14ac:dyDescent="0.25">
      <c r="A163" s="19">
        <v>32400</v>
      </c>
      <c r="B163" t="s">
        <v>1031</v>
      </c>
      <c r="C163" t="s">
        <v>1035</v>
      </c>
    </row>
    <row r="164" spans="1:3" x14ac:dyDescent="0.25">
      <c r="A164" s="12">
        <v>153000</v>
      </c>
      <c r="B164" t="s">
        <v>1030</v>
      </c>
      <c r="C164" t="s">
        <v>1035</v>
      </c>
    </row>
    <row r="165" spans="1:3" x14ac:dyDescent="0.25">
      <c r="A165" s="19">
        <v>5265</v>
      </c>
      <c r="B165" t="s">
        <v>1030</v>
      </c>
      <c r="C165" t="s">
        <v>1035</v>
      </c>
    </row>
    <row r="166" spans="1:3" x14ac:dyDescent="0.25">
      <c r="A166" s="19">
        <v>2000</v>
      </c>
      <c r="B166" t="s">
        <v>1030</v>
      </c>
      <c r="C166" t="s">
        <v>1052</v>
      </c>
    </row>
    <row r="167" spans="1:3" x14ac:dyDescent="0.25">
      <c r="A167" s="19">
        <v>2000</v>
      </c>
      <c r="B167" t="s">
        <v>1030</v>
      </c>
      <c r="C167" t="s">
        <v>1052</v>
      </c>
    </row>
    <row r="168" spans="1:3" x14ac:dyDescent="0.25">
      <c r="A168" s="19">
        <v>4000</v>
      </c>
      <c r="B168" t="s">
        <v>1030</v>
      </c>
      <c r="C168" t="s">
        <v>1052</v>
      </c>
    </row>
    <row r="169" spans="1:3" x14ac:dyDescent="0.25">
      <c r="A169" s="19">
        <v>9000</v>
      </c>
      <c r="B169" t="s">
        <v>1030</v>
      </c>
      <c r="C169" t="s">
        <v>1052</v>
      </c>
    </row>
    <row r="170" spans="1:3" x14ac:dyDescent="0.25">
      <c r="A170" s="19">
        <v>4000</v>
      </c>
      <c r="B170" t="s">
        <v>1030</v>
      </c>
      <c r="C170" t="s">
        <v>1052</v>
      </c>
    </row>
    <row r="171" spans="1:3" x14ac:dyDescent="0.25">
      <c r="A171" s="19">
        <v>3000</v>
      </c>
      <c r="B171" t="s">
        <v>1030</v>
      </c>
      <c r="C171" t="s">
        <v>1052</v>
      </c>
    </row>
    <row r="172" spans="1:3" x14ac:dyDescent="0.25">
      <c r="A172" s="19">
        <v>500</v>
      </c>
      <c r="B172" t="s">
        <v>1030</v>
      </c>
      <c r="C172" t="s">
        <v>1052</v>
      </c>
    </row>
    <row r="173" spans="1:3" x14ac:dyDescent="0.25">
      <c r="A173" s="19">
        <v>7500</v>
      </c>
      <c r="B173" t="s">
        <v>1031</v>
      </c>
      <c r="C173" t="s">
        <v>1052</v>
      </c>
    </row>
    <row r="174" spans="1:3" x14ac:dyDescent="0.25">
      <c r="A174" s="19">
        <v>7500</v>
      </c>
      <c r="B174" t="s">
        <v>1031</v>
      </c>
      <c r="C174" t="s">
        <v>1052</v>
      </c>
    </row>
    <row r="175" spans="1:3" x14ac:dyDescent="0.25">
      <c r="A175" s="19">
        <v>50000</v>
      </c>
      <c r="B175" t="s">
        <v>1030</v>
      </c>
      <c r="C175" t="s">
        <v>1035</v>
      </c>
    </row>
    <row r="176" spans="1:3" x14ac:dyDescent="0.25">
      <c r="A176" s="19">
        <v>50000</v>
      </c>
      <c r="B176" t="s">
        <v>1030</v>
      </c>
      <c r="C176" t="s">
        <v>1035</v>
      </c>
    </row>
    <row r="177" spans="1:3" x14ac:dyDescent="0.25">
      <c r="A177" s="19">
        <v>33900</v>
      </c>
      <c r="B177" t="s">
        <v>1030</v>
      </c>
      <c r="C177" t="s">
        <v>1035</v>
      </c>
    </row>
    <row r="178" spans="1:3" x14ac:dyDescent="0.25">
      <c r="A178" s="12">
        <v>20000</v>
      </c>
      <c r="B178" t="s">
        <v>1031</v>
      </c>
      <c r="C178" t="s">
        <v>1035</v>
      </c>
    </row>
    <row r="179" spans="1:3" x14ac:dyDescent="0.25">
      <c r="A179" s="19">
        <v>50000</v>
      </c>
      <c r="B179" t="s">
        <v>1030</v>
      </c>
      <c r="C179" t="s">
        <v>1035</v>
      </c>
    </row>
    <row r="180" spans="1:3" x14ac:dyDescent="0.25">
      <c r="A180" s="19">
        <v>28139.59</v>
      </c>
      <c r="B180" t="s">
        <v>1030</v>
      </c>
      <c r="C180" t="s">
        <v>1035</v>
      </c>
    </row>
    <row r="181" spans="1:3" x14ac:dyDescent="0.25">
      <c r="A181" s="19">
        <v>500</v>
      </c>
      <c r="B181" t="s">
        <v>1030</v>
      </c>
      <c r="C181" t="s">
        <v>1035</v>
      </c>
    </row>
    <row r="182" spans="1:3" x14ac:dyDescent="0.25">
      <c r="A182" s="19">
        <v>500</v>
      </c>
      <c r="B182" t="s">
        <v>1030</v>
      </c>
      <c r="C182" t="s">
        <v>1035</v>
      </c>
    </row>
    <row r="183" spans="1:3" x14ac:dyDescent="0.25">
      <c r="A183" s="19">
        <v>80000</v>
      </c>
      <c r="B183" t="s">
        <v>1030</v>
      </c>
      <c r="C183" t="s">
        <v>1035</v>
      </c>
    </row>
    <row r="184" spans="1:3" x14ac:dyDescent="0.25">
      <c r="A184" s="19">
        <v>45000</v>
      </c>
      <c r="B184" t="s">
        <v>1030</v>
      </c>
      <c r="C184" t="s">
        <v>1035</v>
      </c>
    </row>
    <row r="185" spans="1:3" x14ac:dyDescent="0.25">
      <c r="A185" s="19">
        <v>45000</v>
      </c>
      <c r="B185" t="s">
        <v>1030</v>
      </c>
      <c r="C185" t="s">
        <v>1035</v>
      </c>
    </row>
    <row r="186" spans="1:3" x14ac:dyDescent="0.25">
      <c r="A186" s="19">
        <v>30000</v>
      </c>
      <c r="B186" t="s">
        <v>1030</v>
      </c>
      <c r="C186" t="s">
        <v>1035</v>
      </c>
    </row>
    <row r="187" spans="1:3" x14ac:dyDescent="0.25">
      <c r="A187" s="19">
        <v>10363.39</v>
      </c>
      <c r="B187" t="s">
        <v>1030</v>
      </c>
      <c r="C187" t="s">
        <v>1035</v>
      </c>
    </row>
    <row r="188" spans="1:3" x14ac:dyDescent="0.25">
      <c r="A188" s="19">
        <v>89908.56</v>
      </c>
      <c r="B188" t="s">
        <v>1030</v>
      </c>
      <c r="C188" t="s">
        <v>1035</v>
      </c>
    </row>
    <row r="189" spans="1:3" x14ac:dyDescent="0.25">
      <c r="A189" s="19">
        <v>40108.699999999997</v>
      </c>
      <c r="B189" t="s">
        <v>1030</v>
      </c>
      <c r="C189" t="s">
        <v>1035</v>
      </c>
    </row>
    <row r="190" spans="1:3" x14ac:dyDescent="0.25">
      <c r="A190" s="19">
        <v>47131</v>
      </c>
      <c r="B190" t="s">
        <v>1030</v>
      </c>
      <c r="C190" t="s">
        <v>1035</v>
      </c>
    </row>
    <row r="191" spans="1:3" x14ac:dyDescent="0.25">
      <c r="A191" s="19">
        <v>811.63</v>
      </c>
      <c r="B191" t="s">
        <v>1030</v>
      </c>
      <c r="C191" t="s">
        <v>1035</v>
      </c>
    </row>
    <row r="192" spans="1:3" x14ac:dyDescent="0.25">
      <c r="A192" s="19">
        <v>811.63</v>
      </c>
      <c r="B192" t="s">
        <v>1030</v>
      </c>
      <c r="C192" t="s">
        <v>1035</v>
      </c>
    </row>
    <row r="193" spans="1:3" x14ac:dyDescent="0.25">
      <c r="A193" s="19">
        <v>19485.310000000001</v>
      </c>
      <c r="B193" t="s">
        <v>1030</v>
      </c>
      <c r="C193" t="s">
        <v>1035</v>
      </c>
    </row>
    <row r="194" spans="1:3" x14ac:dyDescent="0.25">
      <c r="A194" s="19">
        <v>84713</v>
      </c>
      <c r="B194" t="s">
        <v>1030</v>
      </c>
      <c r="C194" t="s">
        <v>1035</v>
      </c>
    </row>
    <row r="195" spans="1:3" x14ac:dyDescent="0.25">
      <c r="A195" s="19">
        <v>200</v>
      </c>
      <c r="B195" t="s">
        <v>1030</v>
      </c>
      <c r="C195" t="s">
        <v>1052</v>
      </c>
    </row>
    <row r="196" spans="1:3" x14ac:dyDescent="0.25">
      <c r="A196" s="19">
        <v>70000</v>
      </c>
      <c r="B196" t="s">
        <v>1030</v>
      </c>
      <c r="C196" t="s">
        <v>1035</v>
      </c>
    </row>
    <row r="197" spans="1:3" x14ac:dyDescent="0.25">
      <c r="A197" s="19">
        <v>50000</v>
      </c>
      <c r="B197" t="s">
        <v>1030</v>
      </c>
      <c r="C197" t="s">
        <v>1035</v>
      </c>
    </row>
    <row r="198" spans="1:3" x14ac:dyDescent="0.25">
      <c r="A198" s="19">
        <v>30000</v>
      </c>
      <c r="B198" t="s">
        <v>1030</v>
      </c>
      <c r="C198" t="s">
        <v>1035</v>
      </c>
    </row>
    <row r="199" spans="1:3" x14ac:dyDescent="0.25">
      <c r="A199" s="19">
        <v>30000</v>
      </c>
      <c r="B199" t="s">
        <v>1030</v>
      </c>
      <c r="C199" t="s">
        <v>1035</v>
      </c>
    </row>
    <row r="200" spans="1:3" x14ac:dyDescent="0.25">
      <c r="A200" s="19">
        <v>3859</v>
      </c>
      <c r="B200" t="s">
        <v>1030</v>
      </c>
      <c r="C200" t="s">
        <v>1035</v>
      </c>
    </row>
    <row r="201" spans="1:3" x14ac:dyDescent="0.25">
      <c r="A201" s="19">
        <v>50000</v>
      </c>
      <c r="B201" t="s">
        <v>1030</v>
      </c>
      <c r="C201" t="s">
        <v>1035</v>
      </c>
    </row>
    <row r="202" spans="1:3" x14ac:dyDescent="0.25">
      <c r="A202" s="19">
        <v>30575.23</v>
      </c>
      <c r="B202" t="s">
        <v>1030</v>
      </c>
      <c r="C202" t="s">
        <v>1035</v>
      </c>
    </row>
    <row r="203" spans="1:3" x14ac:dyDescent="0.25">
      <c r="A203" s="19">
        <v>31000</v>
      </c>
      <c r="B203" t="s">
        <v>1030</v>
      </c>
      <c r="C203" t="s">
        <v>1035</v>
      </c>
    </row>
    <row r="204" spans="1:3" x14ac:dyDescent="0.25">
      <c r="A204" s="19">
        <v>29945.919999999998</v>
      </c>
      <c r="B204" t="s">
        <v>1030</v>
      </c>
      <c r="C204" t="s">
        <v>1035</v>
      </c>
    </row>
    <row r="205" spans="1:3" x14ac:dyDescent="0.25">
      <c r="A205" s="19">
        <v>10000</v>
      </c>
      <c r="B205" t="s">
        <v>1030</v>
      </c>
      <c r="C205" t="s">
        <v>1035</v>
      </c>
    </row>
    <row r="206" spans="1:3" x14ac:dyDescent="0.25">
      <c r="A206" s="19">
        <v>15000</v>
      </c>
      <c r="B206" t="s">
        <v>1031</v>
      </c>
      <c r="C206" t="s">
        <v>1035</v>
      </c>
    </row>
    <row r="207" spans="1:3" x14ac:dyDescent="0.25">
      <c r="A207" s="19">
        <v>15000</v>
      </c>
      <c r="B207" t="s">
        <v>1031</v>
      </c>
      <c r="C207" t="s">
        <v>1035</v>
      </c>
    </row>
    <row r="208" spans="1:3" x14ac:dyDescent="0.25">
      <c r="A208" s="19">
        <v>15000</v>
      </c>
      <c r="B208" t="s">
        <v>1031</v>
      </c>
      <c r="C208" t="s">
        <v>1035</v>
      </c>
    </row>
    <row r="209" spans="1:3" x14ac:dyDescent="0.25">
      <c r="A209" s="19">
        <v>15000</v>
      </c>
      <c r="B209" t="s">
        <v>1030</v>
      </c>
      <c r="C209" t="s">
        <v>1035</v>
      </c>
    </row>
    <row r="210" spans="1:3" x14ac:dyDescent="0.25">
      <c r="A210" s="19">
        <v>55580</v>
      </c>
      <c r="B210" t="s">
        <v>1030</v>
      </c>
      <c r="C210" t="s">
        <v>1035</v>
      </c>
    </row>
    <row r="211" spans="1:3" x14ac:dyDescent="0.25">
      <c r="A211" s="19">
        <v>179398.58</v>
      </c>
      <c r="B211" t="s">
        <v>1030</v>
      </c>
      <c r="C211" t="s">
        <v>1035</v>
      </c>
    </row>
    <row r="212" spans="1:3" x14ac:dyDescent="0.25">
      <c r="A212" s="19">
        <v>101910</v>
      </c>
      <c r="B212" t="s">
        <v>1030</v>
      </c>
      <c r="C212" t="s">
        <v>1035</v>
      </c>
    </row>
    <row r="213" spans="1:3" x14ac:dyDescent="0.25">
      <c r="A213" s="19">
        <v>220000</v>
      </c>
      <c r="B213" t="s">
        <v>1030</v>
      </c>
      <c r="C213" t="s">
        <v>1035</v>
      </c>
    </row>
    <row r="214" spans="1:3" x14ac:dyDescent="0.25">
      <c r="A214" s="19">
        <v>55833.36</v>
      </c>
      <c r="B214" t="s">
        <v>1030</v>
      </c>
      <c r="C214" t="s">
        <v>1035</v>
      </c>
    </row>
    <row r="215" spans="1:3" x14ac:dyDescent="0.25">
      <c r="A215" s="19">
        <v>30000</v>
      </c>
      <c r="B215" t="s">
        <v>1030</v>
      </c>
      <c r="C215" t="s">
        <v>1035</v>
      </c>
    </row>
    <row r="216" spans="1:3" x14ac:dyDescent="0.25">
      <c r="A216" s="19">
        <v>29000</v>
      </c>
      <c r="B216" t="s">
        <v>1030</v>
      </c>
      <c r="C216" t="s">
        <v>1035</v>
      </c>
    </row>
    <row r="217" spans="1:3" x14ac:dyDescent="0.25">
      <c r="A217" s="19">
        <v>100000</v>
      </c>
      <c r="B217" t="s">
        <v>1031</v>
      </c>
      <c r="C217" t="s">
        <v>1035</v>
      </c>
    </row>
    <row r="218" spans="1:3" x14ac:dyDescent="0.25">
      <c r="A218" s="19">
        <v>100000</v>
      </c>
      <c r="B218" t="s">
        <v>1030</v>
      </c>
      <c r="C218" t="s">
        <v>1035</v>
      </c>
    </row>
    <row r="219" spans="1:3" x14ac:dyDescent="0.25">
      <c r="A219" s="19">
        <v>500</v>
      </c>
      <c r="B219" t="s">
        <v>1030</v>
      </c>
      <c r="C219" t="s">
        <v>1052</v>
      </c>
    </row>
    <row r="220" spans="1:3" x14ac:dyDescent="0.25">
      <c r="A220" s="19">
        <v>24000</v>
      </c>
      <c r="B220" t="s">
        <v>1030</v>
      </c>
      <c r="C220" t="s">
        <v>1035</v>
      </c>
    </row>
    <row r="221" spans="1:3" x14ac:dyDescent="0.25">
      <c r="A221" s="19">
        <v>50000</v>
      </c>
      <c r="B221" t="s">
        <v>1030</v>
      </c>
      <c r="C221" t="s">
        <v>1035</v>
      </c>
    </row>
    <row r="222" spans="1:3" x14ac:dyDescent="0.25">
      <c r="A222" s="19">
        <v>10000</v>
      </c>
      <c r="B222" t="s">
        <v>1030</v>
      </c>
      <c r="C222" t="s">
        <v>1035</v>
      </c>
    </row>
    <row r="223" spans="1:3" x14ac:dyDescent="0.25">
      <c r="A223" s="19">
        <v>12000</v>
      </c>
      <c r="B223" t="s">
        <v>1030</v>
      </c>
      <c r="C223" t="s">
        <v>1035</v>
      </c>
    </row>
    <row r="224" spans="1:3" x14ac:dyDescent="0.25">
      <c r="A224" s="19">
        <v>24000</v>
      </c>
      <c r="B224" t="s">
        <v>1030</v>
      </c>
      <c r="C224" t="s">
        <v>1035</v>
      </c>
    </row>
    <row r="225" spans="1:3" x14ac:dyDescent="0.25">
      <c r="A225" s="19">
        <v>50000</v>
      </c>
      <c r="B225" t="s">
        <v>1030</v>
      </c>
      <c r="C225" t="s">
        <v>1035</v>
      </c>
    </row>
    <row r="226" spans="1:3" x14ac:dyDescent="0.25">
      <c r="A226" s="19">
        <v>8000</v>
      </c>
      <c r="B226" t="s">
        <v>1030</v>
      </c>
      <c r="C226" t="s">
        <v>1035</v>
      </c>
    </row>
    <row r="227" spans="1:3" x14ac:dyDescent="0.25">
      <c r="A227" s="19">
        <v>30000</v>
      </c>
      <c r="B227" t="s">
        <v>1030</v>
      </c>
      <c r="C227" t="s">
        <v>1035</v>
      </c>
    </row>
    <row r="228" spans="1:3" x14ac:dyDescent="0.25">
      <c r="A228" s="19">
        <v>50000</v>
      </c>
      <c r="B228" t="s">
        <v>1030</v>
      </c>
      <c r="C228" t="s">
        <v>1035</v>
      </c>
    </row>
    <row r="229" spans="1:3" x14ac:dyDescent="0.25">
      <c r="A229" s="19">
        <v>30000</v>
      </c>
      <c r="B229" t="s">
        <v>1030</v>
      </c>
      <c r="C229" t="s">
        <v>1035</v>
      </c>
    </row>
    <row r="230" spans="1:3" x14ac:dyDescent="0.25">
      <c r="A230" s="19">
        <v>29000</v>
      </c>
      <c r="B230" t="s">
        <v>1030</v>
      </c>
      <c r="C230" t="s">
        <v>1035</v>
      </c>
    </row>
    <row r="231" spans="1:3" x14ac:dyDescent="0.25">
      <c r="A231" s="19">
        <v>30000</v>
      </c>
      <c r="B231" t="s">
        <v>1030</v>
      </c>
      <c r="C231" t="s">
        <v>1035</v>
      </c>
    </row>
    <row r="232" spans="1:3" x14ac:dyDescent="0.25">
      <c r="A232" s="19">
        <v>14000</v>
      </c>
      <c r="B232" t="s">
        <v>1030</v>
      </c>
      <c r="C232" t="s">
        <v>1035</v>
      </c>
    </row>
    <row r="233" spans="1:3" x14ac:dyDescent="0.25">
      <c r="A233" s="19">
        <v>10000</v>
      </c>
      <c r="B233" t="s">
        <v>1030</v>
      </c>
      <c r="C233" t="s">
        <v>1035</v>
      </c>
    </row>
    <row r="234" spans="1:3" x14ac:dyDescent="0.25">
      <c r="A234" s="19">
        <v>5000</v>
      </c>
      <c r="B234" t="s">
        <v>1030</v>
      </c>
      <c r="C234" t="s">
        <v>1035</v>
      </c>
    </row>
    <row r="235" spans="1:3" x14ac:dyDescent="0.25">
      <c r="A235" s="19">
        <v>46000</v>
      </c>
      <c r="B235" t="s">
        <v>1030</v>
      </c>
      <c r="C235" t="s">
        <v>1035</v>
      </c>
    </row>
    <row r="236" spans="1:3" x14ac:dyDescent="0.25">
      <c r="A236" s="19">
        <v>60000</v>
      </c>
      <c r="B236" t="s">
        <v>1030</v>
      </c>
      <c r="C236" t="s">
        <v>1052</v>
      </c>
    </row>
    <row r="237" spans="1:3" x14ac:dyDescent="0.25">
      <c r="A237" s="19">
        <v>50000</v>
      </c>
      <c r="B237" t="s">
        <v>1030</v>
      </c>
      <c r="C237" t="s">
        <v>1035</v>
      </c>
    </row>
    <row r="238" spans="1:3" x14ac:dyDescent="0.25">
      <c r="A238" s="19">
        <v>30000</v>
      </c>
      <c r="B238" t="s">
        <v>1030</v>
      </c>
      <c r="C238" t="s">
        <v>1035</v>
      </c>
    </row>
    <row r="239" spans="1:3" x14ac:dyDescent="0.25">
      <c r="A239" s="19">
        <v>6500</v>
      </c>
      <c r="B239" t="s">
        <v>1030</v>
      </c>
      <c r="C239" t="s">
        <v>1035</v>
      </c>
    </row>
    <row r="240" spans="1:3" x14ac:dyDescent="0.25">
      <c r="A240" s="19">
        <v>170000</v>
      </c>
      <c r="B240" t="s">
        <v>1030</v>
      </c>
      <c r="C240" t="s">
        <v>1035</v>
      </c>
    </row>
    <row r="241" spans="1:3" x14ac:dyDescent="0.25">
      <c r="A241" s="19">
        <v>170000</v>
      </c>
      <c r="B241" t="s">
        <v>1030</v>
      </c>
      <c r="C241" t="s">
        <v>1035</v>
      </c>
    </row>
    <row r="242" spans="1:3" x14ac:dyDescent="0.25">
      <c r="A242" s="19">
        <v>10000</v>
      </c>
      <c r="B242" t="s">
        <v>1030</v>
      </c>
      <c r="C242" t="s">
        <v>1035</v>
      </c>
    </row>
    <row r="243" spans="1:3" x14ac:dyDescent="0.25">
      <c r="A243" s="19">
        <v>16000</v>
      </c>
      <c r="B243" t="s">
        <v>1030</v>
      </c>
      <c r="C243" t="s">
        <v>1035</v>
      </c>
    </row>
    <row r="244" spans="1:3" x14ac:dyDescent="0.25">
      <c r="A244" s="19">
        <v>5000</v>
      </c>
      <c r="B244" t="s">
        <v>1030</v>
      </c>
      <c r="C244" t="s">
        <v>1035</v>
      </c>
    </row>
    <row r="245" spans="1:3" x14ac:dyDescent="0.25">
      <c r="A245" s="19">
        <v>5000</v>
      </c>
      <c r="B245" t="s">
        <v>1030</v>
      </c>
      <c r="C245" t="s">
        <v>1035</v>
      </c>
    </row>
    <row r="246" spans="1:3" x14ac:dyDescent="0.25">
      <c r="A246" s="19">
        <v>6000</v>
      </c>
      <c r="B246" t="s">
        <v>1030</v>
      </c>
      <c r="C246" t="s">
        <v>1035</v>
      </c>
    </row>
    <row r="247" spans="1:3" x14ac:dyDescent="0.25">
      <c r="A247" s="19">
        <v>120000</v>
      </c>
      <c r="B247" t="s">
        <v>1030</v>
      </c>
      <c r="C247" t="s">
        <v>1035</v>
      </c>
    </row>
    <row r="248" spans="1:3" x14ac:dyDescent="0.25">
      <c r="A248" s="19">
        <v>50000</v>
      </c>
      <c r="B248" t="s">
        <v>1030</v>
      </c>
      <c r="C248" t="s">
        <v>1035</v>
      </c>
    </row>
    <row r="249" spans="1:3" x14ac:dyDescent="0.25">
      <c r="A249" s="19">
        <v>146744</v>
      </c>
      <c r="B249" t="s">
        <v>1030</v>
      </c>
      <c r="C249" t="s">
        <v>1035</v>
      </c>
    </row>
    <row r="250" spans="1:3" x14ac:dyDescent="0.25">
      <c r="A250" s="19">
        <v>146744</v>
      </c>
      <c r="B250" t="s">
        <v>1030</v>
      </c>
      <c r="C250" t="s">
        <v>1035</v>
      </c>
    </row>
    <row r="251" spans="1:3" x14ac:dyDescent="0.25">
      <c r="A251" s="19">
        <v>15000</v>
      </c>
      <c r="B251" t="s">
        <v>1030</v>
      </c>
      <c r="C251" t="s">
        <v>1035</v>
      </c>
    </row>
    <row r="252" spans="1:3" x14ac:dyDescent="0.25">
      <c r="A252" s="19">
        <v>15000</v>
      </c>
      <c r="B252" t="s">
        <v>1030</v>
      </c>
      <c r="C252" t="s">
        <v>1035</v>
      </c>
    </row>
    <row r="253" spans="1:3" x14ac:dyDescent="0.25">
      <c r="A253" s="19">
        <v>5000</v>
      </c>
      <c r="B253" t="s">
        <v>1030</v>
      </c>
      <c r="C253" t="s">
        <v>1035</v>
      </c>
    </row>
    <row r="254" spans="1:3" x14ac:dyDescent="0.25">
      <c r="A254" s="19">
        <v>10000</v>
      </c>
      <c r="B254" t="s">
        <v>1030</v>
      </c>
      <c r="C254" t="s">
        <v>1035</v>
      </c>
    </row>
    <row r="255" spans="1:3" x14ac:dyDescent="0.25">
      <c r="A255" s="19">
        <v>9000</v>
      </c>
      <c r="B255" t="s">
        <v>1030</v>
      </c>
      <c r="C255" t="s">
        <v>1035</v>
      </c>
    </row>
    <row r="256" spans="1:3" x14ac:dyDescent="0.25">
      <c r="A256" s="19">
        <v>3700</v>
      </c>
      <c r="B256" t="s">
        <v>1030</v>
      </c>
      <c r="C256" t="s">
        <v>1035</v>
      </c>
    </row>
    <row r="257" spans="1:3" x14ac:dyDescent="0.25">
      <c r="A257" s="19">
        <v>3000</v>
      </c>
      <c r="B257" t="s">
        <v>1030</v>
      </c>
      <c r="C257" t="s">
        <v>1035</v>
      </c>
    </row>
    <row r="258" spans="1:3" x14ac:dyDescent="0.25">
      <c r="A258" s="19">
        <v>4000</v>
      </c>
      <c r="B258" t="s">
        <v>1030</v>
      </c>
      <c r="C258" t="s">
        <v>1035</v>
      </c>
    </row>
    <row r="259" spans="1:3" x14ac:dyDescent="0.25">
      <c r="A259" s="19">
        <v>7000</v>
      </c>
      <c r="B259" t="s">
        <v>1030</v>
      </c>
      <c r="C259" t="s">
        <v>1052</v>
      </c>
    </row>
    <row r="260" spans="1:3" x14ac:dyDescent="0.25">
      <c r="A260" s="19">
        <v>126723.77</v>
      </c>
      <c r="B260" t="s">
        <v>1030</v>
      </c>
      <c r="C260" t="s">
        <v>1035</v>
      </c>
    </row>
    <row r="261" spans="1:3" x14ac:dyDescent="0.25">
      <c r="A261" s="19">
        <v>8700</v>
      </c>
      <c r="B261" t="s">
        <v>1030</v>
      </c>
      <c r="C261" t="s">
        <v>1035</v>
      </c>
    </row>
    <row r="262" spans="1:3" x14ac:dyDescent="0.25">
      <c r="A262" s="19">
        <v>24000</v>
      </c>
      <c r="B262" t="s">
        <v>1030</v>
      </c>
      <c r="C262" t="s">
        <v>1052</v>
      </c>
    </row>
    <row r="263" spans="1:3" x14ac:dyDescent="0.25">
      <c r="A263" s="19">
        <v>42392.480000000003</v>
      </c>
      <c r="B263" t="s">
        <v>1030</v>
      </c>
      <c r="C263" t="s">
        <v>1035</v>
      </c>
    </row>
    <row r="264" spans="1:3" x14ac:dyDescent="0.25">
      <c r="A264" s="19">
        <v>100000</v>
      </c>
      <c r="B264" t="s">
        <v>1030</v>
      </c>
      <c r="C264" t="s">
        <v>1052</v>
      </c>
    </row>
    <row r="265" spans="1:3" x14ac:dyDescent="0.25">
      <c r="A265" s="19">
        <v>15000</v>
      </c>
      <c r="B265" t="s">
        <v>1030</v>
      </c>
      <c r="C265" t="s">
        <v>1035</v>
      </c>
    </row>
    <row r="266" spans="1:3" x14ac:dyDescent="0.25">
      <c r="A266" s="19">
        <v>49269</v>
      </c>
      <c r="B266" t="s">
        <v>1030</v>
      </c>
      <c r="C266" t="s">
        <v>1035</v>
      </c>
    </row>
    <row r="267" spans="1:3" x14ac:dyDescent="0.25">
      <c r="A267" s="19">
        <v>1000</v>
      </c>
      <c r="B267" t="s">
        <v>1030</v>
      </c>
      <c r="C267" t="s">
        <v>1035</v>
      </c>
    </row>
    <row r="268" spans="1:3" x14ac:dyDescent="0.25">
      <c r="A268" s="19">
        <v>15000</v>
      </c>
      <c r="B268" t="s">
        <v>1030</v>
      </c>
      <c r="C268" t="s">
        <v>1035</v>
      </c>
    </row>
    <row r="269" spans="1:3" x14ac:dyDescent="0.25">
      <c r="A269" s="19">
        <v>45000</v>
      </c>
      <c r="B269" t="s">
        <v>1030</v>
      </c>
      <c r="C269" t="s">
        <v>1035</v>
      </c>
    </row>
    <row r="270" spans="1:3" x14ac:dyDescent="0.25">
      <c r="A270" s="19">
        <v>10000</v>
      </c>
      <c r="B270" t="s">
        <v>1030</v>
      </c>
      <c r="C270" t="s">
        <v>1035</v>
      </c>
    </row>
    <row r="271" spans="1:3" x14ac:dyDescent="0.25">
      <c r="A271" s="19">
        <v>14000</v>
      </c>
      <c r="B271" t="s">
        <v>1030</v>
      </c>
      <c r="C271" t="s">
        <v>1035</v>
      </c>
    </row>
    <row r="272" spans="1:3" x14ac:dyDescent="0.25">
      <c r="A272" s="19">
        <v>10500</v>
      </c>
      <c r="B272" t="s">
        <v>1030</v>
      </c>
      <c r="C272" t="s">
        <v>1035</v>
      </c>
    </row>
    <row r="273" spans="1:3" x14ac:dyDescent="0.25">
      <c r="A273" s="19">
        <v>14000</v>
      </c>
      <c r="B273" t="s">
        <v>1030</v>
      </c>
      <c r="C273" t="s">
        <v>1035</v>
      </c>
    </row>
    <row r="274" spans="1:3" x14ac:dyDescent="0.25">
      <c r="A274" s="19">
        <v>500</v>
      </c>
      <c r="B274" t="s">
        <v>1030</v>
      </c>
      <c r="C274" t="s">
        <v>1035</v>
      </c>
    </row>
    <row r="275" spans="1:3" x14ac:dyDescent="0.25">
      <c r="A275" s="19">
        <v>8000</v>
      </c>
      <c r="B275" t="s">
        <v>1030</v>
      </c>
      <c r="C275" t="s">
        <v>1035</v>
      </c>
    </row>
    <row r="276" spans="1:3" x14ac:dyDescent="0.25">
      <c r="A276" s="19">
        <v>30000</v>
      </c>
      <c r="B276" t="s">
        <v>1030</v>
      </c>
      <c r="C276" t="s">
        <v>1035</v>
      </c>
    </row>
    <row r="277" spans="1:3" x14ac:dyDescent="0.25">
      <c r="A277" s="19">
        <v>40000</v>
      </c>
      <c r="B277" t="s">
        <v>1030</v>
      </c>
      <c r="C277" t="s">
        <v>1035</v>
      </c>
    </row>
    <row r="278" spans="1:3" x14ac:dyDescent="0.25">
      <c r="A278" s="19">
        <v>80000</v>
      </c>
      <c r="B278" t="s">
        <v>1030</v>
      </c>
      <c r="C278" t="s">
        <v>1052</v>
      </c>
    </row>
    <row r="279" spans="1:3" x14ac:dyDescent="0.25">
      <c r="A279" s="19">
        <v>60000</v>
      </c>
      <c r="B279" t="s">
        <v>1030</v>
      </c>
      <c r="C279" t="s">
        <v>1052</v>
      </c>
    </row>
    <row r="280" spans="1:3" x14ac:dyDescent="0.25">
      <c r="A280" s="19">
        <v>60000</v>
      </c>
      <c r="B280" t="s">
        <v>1030</v>
      </c>
      <c r="C280" t="s">
        <v>1052</v>
      </c>
    </row>
    <row r="281" spans="1:3" x14ac:dyDescent="0.25">
      <c r="A281" s="19">
        <v>30000</v>
      </c>
      <c r="B281" t="s">
        <v>1030</v>
      </c>
      <c r="C281" t="s">
        <v>1035</v>
      </c>
    </row>
    <row r="282" spans="1:3" x14ac:dyDescent="0.25">
      <c r="A282" s="22">
        <v>22000</v>
      </c>
      <c r="B282" t="s">
        <v>1030</v>
      </c>
      <c r="C282" t="s">
        <v>1035</v>
      </c>
    </row>
    <row r="283" spans="1:3" x14ac:dyDescent="0.25">
      <c r="A283" s="59">
        <v>100000</v>
      </c>
      <c r="B283" t="s">
        <v>1030</v>
      </c>
      <c r="C283" t="s">
        <v>1052</v>
      </c>
    </row>
    <row r="284" spans="1:3" x14ac:dyDescent="0.25">
      <c r="A284" s="59">
        <v>120000</v>
      </c>
      <c r="B284" t="s">
        <v>1030</v>
      </c>
      <c r="C284" t="s">
        <v>1035</v>
      </c>
    </row>
    <row r="285" spans="1:3" x14ac:dyDescent="0.25">
      <c r="A285" s="59">
        <v>8000</v>
      </c>
      <c r="B285" t="s">
        <v>1030</v>
      </c>
      <c r="C285" t="s">
        <v>1052</v>
      </c>
    </row>
    <row r="286" spans="1:3" x14ac:dyDescent="0.25">
      <c r="A286" s="59">
        <v>3300</v>
      </c>
      <c r="B286" t="s">
        <v>1030</v>
      </c>
      <c r="C286" t="s">
        <v>1052</v>
      </c>
    </row>
    <row r="287" spans="1:3" x14ac:dyDescent="0.25">
      <c r="A287" s="59">
        <v>5000</v>
      </c>
      <c r="B287" t="s">
        <v>1030</v>
      </c>
      <c r="C287" t="s">
        <v>1052</v>
      </c>
    </row>
    <row r="288" spans="1:3" x14ac:dyDescent="0.25">
      <c r="A288" s="59">
        <v>2000</v>
      </c>
      <c r="B288" t="s">
        <v>1030</v>
      </c>
      <c r="C288" t="s">
        <v>1052</v>
      </c>
    </row>
    <row r="289" spans="1:3" x14ac:dyDescent="0.25">
      <c r="A289" s="59">
        <v>4000</v>
      </c>
      <c r="B289" t="s">
        <v>1030</v>
      </c>
      <c r="C289" t="s">
        <v>1052</v>
      </c>
    </row>
    <row r="290" spans="1:3" x14ac:dyDescent="0.25">
      <c r="A290" s="59">
        <v>1000</v>
      </c>
      <c r="B290" t="s">
        <v>1030</v>
      </c>
      <c r="C290" t="s">
        <v>1052</v>
      </c>
    </row>
    <row r="291" spans="1:3" x14ac:dyDescent="0.25">
      <c r="A291" s="59">
        <v>5000</v>
      </c>
      <c r="B291" t="s">
        <v>1030</v>
      </c>
      <c r="C291" t="s">
        <v>1035</v>
      </c>
    </row>
    <row r="292" spans="1:3" x14ac:dyDescent="0.25">
      <c r="A292" s="59">
        <v>64000</v>
      </c>
      <c r="B292" t="s">
        <v>1030</v>
      </c>
      <c r="C292" t="s">
        <v>1035</v>
      </c>
    </row>
    <row r="293" spans="1:3" x14ac:dyDescent="0.25">
      <c r="A293" s="59">
        <v>120000</v>
      </c>
      <c r="B293" t="s">
        <v>1030</v>
      </c>
      <c r="C293" t="s">
        <v>1035</v>
      </c>
    </row>
    <row r="294" spans="1:3" x14ac:dyDescent="0.25">
      <c r="A294" s="59">
        <v>187000</v>
      </c>
      <c r="B294" t="s">
        <v>1030</v>
      </c>
      <c r="C294" t="s">
        <v>1035</v>
      </c>
    </row>
    <row r="295" spans="1:3" x14ac:dyDescent="0.25">
      <c r="A295" s="59">
        <v>94300</v>
      </c>
      <c r="B295" t="s">
        <v>1030</v>
      </c>
      <c r="C295" t="s">
        <v>1035</v>
      </c>
    </row>
    <row r="296" spans="1:3" x14ac:dyDescent="0.25">
      <c r="A296" s="59">
        <v>20000</v>
      </c>
      <c r="B296" t="s">
        <v>1031</v>
      </c>
      <c r="C296" t="s">
        <v>1035</v>
      </c>
    </row>
    <row r="297" spans="1:3" x14ac:dyDescent="0.25">
      <c r="A297" s="59">
        <v>10000</v>
      </c>
      <c r="B297" t="s">
        <v>1030</v>
      </c>
      <c r="C297" t="s">
        <v>1035</v>
      </c>
    </row>
    <row r="298" spans="1:3" x14ac:dyDescent="0.25">
      <c r="A298" s="59">
        <v>10000</v>
      </c>
      <c r="B298" t="s">
        <v>1030</v>
      </c>
      <c r="C298" t="s">
        <v>1035</v>
      </c>
    </row>
    <row r="299" spans="1:3" x14ac:dyDescent="0.25">
      <c r="A299" s="60">
        <v>500</v>
      </c>
      <c r="B299" t="s">
        <v>1030</v>
      </c>
      <c r="C299" t="s">
        <v>1052</v>
      </c>
    </row>
    <row r="300" spans="1:3" x14ac:dyDescent="0.25">
      <c r="A300" s="60">
        <v>500</v>
      </c>
      <c r="B300" t="s">
        <v>1030</v>
      </c>
      <c r="C300" t="s">
        <v>1052</v>
      </c>
    </row>
    <row r="301" spans="1:3" x14ac:dyDescent="0.25">
      <c r="A301" s="60">
        <v>9700</v>
      </c>
      <c r="B301" t="s">
        <v>1031</v>
      </c>
      <c r="C301" t="s">
        <v>1035</v>
      </c>
    </row>
    <row r="302" spans="1:3" x14ac:dyDescent="0.25">
      <c r="A302" s="60">
        <v>9700</v>
      </c>
      <c r="B302" t="s">
        <v>1031</v>
      </c>
      <c r="C302" t="s">
        <v>1035</v>
      </c>
    </row>
    <row r="303" spans="1:3" x14ac:dyDescent="0.25">
      <c r="A303" s="60">
        <v>500</v>
      </c>
      <c r="B303" t="s">
        <v>1030</v>
      </c>
      <c r="C303" t="s">
        <v>1052</v>
      </c>
    </row>
    <row r="304" spans="1:3" x14ac:dyDescent="0.25">
      <c r="A304" s="60">
        <v>200</v>
      </c>
      <c r="B304" t="s">
        <v>1030</v>
      </c>
      <c r="C304" t="s">
        <v>1035</v>
      </c>
    </row>
    <row r="305" spans="1:3" x14ac:dyDescent="0.25">
      <c r="A305" s="60">
        <v>40000</v>
      </c>
      <c r="B305" t="s">
        <v>1030</v>
      </c>
      <c r="C305" t="s">
        <v>1035</v>
      </c>
    </row>
    <row r="306" spans="1:3" x14ac:dyDescent="0.25">
      <c r="A306" s="60">
        <v>10000</v>
      </c>
      <c r="B306" t="s">
        <v>1030</v>
      </c>
      <c r="C306" t="s">
        <v>1035</v>
      </c>
    </row>
    <row r="307" spans="1:3" x14ac:dyDescent="0.25">
      <c r="A307" s="60">
        <v>100000</v>
      </c>
      <c r="B307" t="s">
        <v>1030</v>
      </c>
      <c r="C307" t="s">
        <v>1035</v>
      </c>
    </row>
    <row r="308" spans="1:3" x14ac:dyDescent="0.25">
      <c r="A308" s="60">
        <v>50000</v>
      </c>
      <c r="B308" t="s">
        <v>1030</v>
      </c>
      <c r="C308" t="s">
        <v>1035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 filterMode="1"/>
  <dimension ref="A1:AO277"/>
  <sheetViews>
    <sheetView showGridLines="0" topLeftCell="P1" workbookViewId="0">
      <selection sqref="A1:B25"/>
    </sheetView>
  </sheetViews>
  <sheetFormatPr baseColWidth="10" defaultRowHeight="15" x14ac:dyDescent="0.25"/>
  <cols>
    <col min="1" max="1" width="29.42578125" hidden="1" customWidth="1"/>
    <col min="2" max="2" width="20.42578125" bestFit="1" customWidth="1"/>
    <col min="3" max="3" width="21.5703125" hidden="1" customWidth="1"/>
    <col min="4" max="4" width="52.28515625" bestFit="1" customWidth="1"/>
    <col min="5" max="5" width="26.7109375" style="2" hidden="1" customWidth="1"/>
    <col min="6" max="6" width="35.85546875" style="2" hidden="1" customWidth="1"/>
    <col min="7" max="7" width="8.85546875" hidden="1" customWidth="1"/>
    <col min="8" max="8" width="17.85546875" hidden="1" customWidth="1"/>
    <col min="9" max="9" width="17.5703125" bestFit="1" customWidth="1"/>
    <col min="10" max="10" width="13.85546875" bestFit="1" customWidth="1"/>
    <col min="11" max="11" width="9.140625" bestFit="1" customWidth="1"/>
    <col min="12" max="12" width="23.7109375" bestFit="1" customWidth="1"/>
    <col min="13" max="13" width="17.140625" bestFit="1" customWidth="1"/>
    <col min="14" max="14" width="11.7109375" bestFit="1" customWidth="1"/>
    <col min="15" max="15" width="26.85546875" bestFit="1" customWidth="1"/>
    <col min="16" max="16" width="21.42578125" bestFit="1" customWidth="1"/>
    <col min="17" max="17" width="24" bestFit="1" customWidth="1"/>
    <col min="18" max="18" width="16.28515625" bestFit="1" customWidth="1"/>
    <col min="19" max="19" width="11.28515625" bestFit="1" customWidth="1"/>
    <col min="20" max="20" width="12.85546875" bestFit="1" customWidth="1"/>
    <col min="21" max="21" width="20.42578125" bestFit="1" customWidth="1"/>
    <col min="22" max="22" width="4.42578125" bestFit="1" customWidth="1"/>
    <col min="23" max="25" width="7.140625" bestFit="1" customWidth="1"/>
    <col min="26" max="26" width="20.42578125" bestFit="1" customWidth="1"/>
    <col min="27" max="27" width="14.28515625" bestFit="1" customWidth="1"/>
    <col min="28" max="28" width="11.42578125" bestFit="1" customWidth="1"/>
    <col min="29" max="29" width="10.7109375" bestFit="1" customWidth="1"/>
    <col min="30" max="30" width="10.5703125" bestFit="1" customWidth="1"/>
    <col min="31" max="31" width="12.85546875" bestFit="1" customWidth="1"/>
    <col min="32" max="32" width="14" bestFit="1" customWidth="1"/>
    <col min="33" max="33" width="14.42578125" bestFit="1" customWidth="1"/>
    <col min="34" max="34" width="9.42578125" bestFit="1" customWidth="1"/>
    <col min="35" max="35" width="10.140625" bestFit="1" customWidth="1"/>
    <col min="36" max="36" width="7.140625" bestFit="1" customWidth="1"/>
    <col min="37" max="37" width="8.85546875" bestFit="1" customWidth="1"/>
    <col min="38" max="38" width="16.85546875" bestFit="1" customWidth="1"/>
    <col min="39" max="39" width="16.42578125" bestFit="1" customWidth="1"/>
    <col min="40" max="40" width="19.42578125" bestFit="1" customWidth="1"/>
    <col min="41" max="41" width="8.85546875" bestFit="1" customWidth="1"/>
  </cols>
  <sheetData>
    <row r="1" spans="1:41" ht="15.75" thickBot="1" x14ac:dyDescent="0.3">
      <c r="A1" s="1" t="s">
        <v>2</v>
      </c>
      <c r="B1" s="48" t="s">
        <v>1025</v>
      </c>
      <c r="C1" s="1" t="s">
        <v>0</v>
      </c>
      <c r="D1" s="1" t="s">
        <v>1</v>
      </c>
      <c r="E1" s="1" t="s">
        <v>3</v>
      </c>
      <c r="F1" s="1" t="s">
        <v>4</v>
      </c>
      <c r="G1" s="48" t="s">
        <v>447</v>
      </c>
      <c r="H1" s="48" t="s">
        <v>448</v>
      </c>
      <c r="I1" s="48" t="s">
        <v>5</v>
      </c>
      <c r="J1" s="48" t="s">
        <v>6</v>
      </c>
      <c r="K1" s="48" t="s">
        <v>11</v>
      </c>
      <c r="L1" s="48" t="s">
        <v>7</v>
      </c>
      <c r="M1" s="48" t="s">
        <v>10</v>
      </c>
      <c r="N1" s="49" t="s">
        <v>449</v>
      </c>
      <c r="O1" s="48" t="s">
        <v>450</v>
      </c>
      <c r="P1" s="48" t="s">
        <v>8</v>
      </c>
      <c r="Q1" s="48" t="s">
        <v>9</v>
      </c>
      <c r="R1" s="48" t="s">
        <v>451</v>
      </c>
      <c r="S1" s="48" t="s">
        <v>452</v>
      </c>
      <c r="T1" s="48" t="s">
        <v>453</v>
      </c>
      <c r="U1" s="50" t="s">
        <v>454</v>
      </c>
      <c r="V1" s="50" t="s">
        <v>455</v>
      </c>
      <c r="W1" s="50" t="s">
        <v>456</v>
      </c>
      <c r="X1" s="50" t="s">
        <v>457</v>
      </c>
      <c r="Y1" s="50" t="s">
        <v>458</v>
      </c>
      <c r="Z1" s="50" t="s">
        <v>459</v>
      </c>
      <c r="AA1" s="51" t="s">
        <v>460</v>
      </c>
      <c r="AB1" s="52" t="s">
        <v>461</v>
      </c>
      <c r="AC1" s="52" t="s">
        <v>462</v>
      </c>
      <c r="AD1" s="53" t="s">
        <v>463</v>
      </c>
      <c r="AE1" s="50" t="s">
        <v>464</v>
      </c>
      <c r="AF1" s="50" t="s">
        <v>465</v>
      </c>
      <c r="AG1" s="50" t="s">
        <v>466</v>
      </c>
      <c r="AH1" s="50" t="s">
        <v>467</v>
      </c>
      <c r="AI1" s="50" t="s">
        <v>468</v>
      </c>
      <c r="AJ1" s="50" t="s">
        <v>469</v>
      </c>
      <c r="AK1" s="54" t="s">
        <v>470</v>
      </c>
      <c r="AL1" s="55" t="s">
        <v>471</v>
      </c>
      <c r="AM1" s="47" t="s">
        <v>472</v>
      </c>
      <c r="AN1" s="47" t="s">
        <v>473</v>
      </c>
      <c r="AO1" s="47" t="s">
        <v>474</v>
      </c>
    </row>
    <row r="2" spans="1:41" hidden="1" x14ac:dyDescent="0.25">
      <c r="A2" s="3" t="s">
        <v>12</v>
      </c>
      <c r="B2" s="29" t="str">
        <f>IF(A2="",C2,A2)</f>
        <v>ADI-000013/LI-0000002</v>
      </c>
      <c r="E2" s="3" t="s">
        <v>13</v>
      </c>
      <c r="F2" s="3" t="s">
        <v>14</v>
      </c>
      <c r="G2" s="28" t="e">
        <f>+VLOOKUP($A2,#REF!,4,FALSE)</f>
        <v>#REF!</v>
      </c>
      <c r="H2" s="30" t="e">
        <f>+VLOOKUP($A2,#REF!,5,FALSE)</f>
        <v>#REF!</v>
      </c>
      <c r="I2" s="31" t="e">
        <f>+VLOOKUP($A2,#REF!,13,FALSE)</f>
        <v>#REF!</v>
      </c>
      <c r="J2" s="31">
        <v>5.4999999999999997E-3</v>
      </c>
      <c r="K2" s="29" t="s">
        <v>15</v>
      </c>
      <c r="L2" s="9">
        <v>5000</v>
      </c>
      <c r="M2" s="56" t="e">
        <f>+L2*(1-I2)</f>
        <v>#REF!</v>
      </c>
      <c r="N2" s="27">
        <v>43462</v>
      </c>
      <c r="O2" s="35" t="e">
        <f t="shared" ref="O2:O65" ca="1" si="0">prochainequinzaine(N2)</f>
        <v>#NAME?</v>
      </c>
      <c r="P2" s="36">
        <v>0</v>
      </c>
      <c r="Q2" s="36">
        <v>0</v>
      </c>
      <c r="R2" s="37">
        <v>100</v>
      </c>
      <c r="S2" s="38" t="b">
        <v>0</v>
      </c>
      <c r="T2" s="38" t="s">
        <v>1110</v>
      </c>
      <c r="U2" s="34">
        <v>43584</v>
      </c>
      <c r="V2" s="29"/>
      <c r="W2" s="29">
        <f>YEAR(N2)</f>
        <v>2018</v>
      </c>
      <c r="X2" s="29" t="e">
        <f ca="1">YEAR(O2)</f>
        <v>#NAME?</v>
      </c>
      <c r="Y2" s="39">
        <v>2.2499999999999999E-2</v>
      </c>
      <c r="Z2" s="39">
        <v>5.0500000000000003E-2</v>
      </c>
      <c r="AA2" s="40" t="e">
        <f>IF(M2=0,0,(M2-R2)*(1+Y2)^((MAX(U2-O2+1,0))/(DATE(W2,12,31)-DATE(W2,1,1)+1)))</f>
        <v>#REF!</v>
      </c>
      <c r="AB2" s="33" t="e">
        <f ca="1">AA2*(1-J2*((MAX(U2-O2,0))/(DATE(W2,12,31)-DATE(W2,1,1)+1)))</f>
        <v>#REF!</v>
      </c>
      <c r="AC2" s="31">
        <v>0.03</v>
      </c>
      <c r="AD2" s="31">
        <v>0.04</v>
      </c>
      <c r="AE2" s="41" t="s">
        <v>444</v>
      </c>
      <c r="AF2" s="42" t="e">
        <f ca="1">+IF(AE2="TOTAL",AB2,AB2/2)</f>
        <v>#REF!</v>
      </c>
      <c r="AG2" s="33" t="e">
        <f ca="1">IF(AE2="partiel",AF2*(1-AC2),AF2*(1-AD2))</f>
        <v>#REF!</v>
      </c>
      <c r="AH2" s="43" t="e">
        <f ca="1">AGECALCUL(H2,U2)</f>
        <v>#NAME?</v>
      </c>
      <c r="AI2" s="44">
        <f>YEAR(U2)-YEAR(N2)+1</f>
        <v>2</v>
      </c>
      <c r="AJ2" s="45" t="e">
        <f ca="1">IR_RET_CAPITAL(AG2,AH2,AI2)</f>
        <v>#NAME?</v>
      </c>
      <c r="AK2" s="33" t="e">
        <f ca="1">+AG2-AJ2</f>
        <v>#REF!</v>
      </c>
      <c r="AL2" s="29" t="s">
        <v>445</v>
      </c>
      <c r="AM2" s="41">
        <f>IF(S2=TRUE,99999999,1)</f>
        <v>1</v>
      </c>
      <c r="AN2" s="46" t="s">
        <v>446</v>
      </c>
      <c r="AO2" s="29" t="e">
        <f ca="1">IF(AE2="PARTIEL",IF(NOT(AF2&lt;AA2/2),TRUE,FALSE),TRUE)</f>
        <v>#REF!</v>
      </c>
    </row>
    <row r="3" spans="1:41" hidden="1" x14ac:dyDescent="0.25">
      <c r="A3" s="3" t="s">
        <v>16</v>
      </c>
      <c r="B3" s="29" t="str">
        <f t="shared" ref="B3:B66" si="1">IF(A3="",C3,A3)</f>
        <v>ADI-000012 /LI-000001</v>
      </c>
      <c r="E3" s="3" t="s">
        <v>17</v>
      </c>
      <c r="F3" s="3" t="s">
        <v>18</v>
      </c>
      <c r="G3" s="28" t="e">
        <f>+VLOOKUP($A3,#REF!,4,FALSE)</f>
        <v>#REF!</v>
      </c>
      <c r="H3" s="30" t="e">
        <f>+VLOOKUP($A3,#REF!,5,FALSE)</f>
        <v>#REF!</v>
      </c>
      <c r="I3" s="31" t="e">
        <f>+VLOOKUP($A3,#REF!,13,FALSE)</f>
        <v>#REF!</v>
      </c>
      <c r="J3" s="31">
        <v>5.4999999999999997E-3</v>
      </c>
      <c r="K3" s="29" t="s">
        <v>15</v>
      </c>
      <c r="L3" s="9">
        <v>10000</v>
      </c>
      <c r="M3" s="56" t="e">
        <f t="shared" ref="M3:M66" si="2">+L3*(1-I3)</f>
        <v>#REF!</v>
      </c>
      <c r="N3" s="27">
        <v>43462</v>
      </c>
      <c r="O3" s="35" t="e">
        <f t="shared" ca="1" si="0"/>
        <v>#NAME?</v>
      </c>
      <c r="P3" s="36">
        <v>0</v>
      </c>
      <c r="Q3" s="36">
        <v>0</v>
      </c>
      <c r="R3" s="37">
        <v>101</v>
      </c>
      <c r="S3" s="38" t="b">
        <v>0</v>
      </c>
      <c r="T3" s="38" t="s">
        <v>1110</v>
      </c>
      <c r="U3" s="34">
        <v>43585</v>
      </c>
      <c r="V3" s="29"/>
      <c r="W3" s="29">
        <f t="shared" ref="W3:W66" si="3">YEAR(N3)</f>
        <v>2018</v>
      </c>
      <c r="X3" s="29" t="e">
        <f t="shared" ref="X3:X66" ca="1" si="4">YEAR(O3)</f>
        <v>#NAME?</v>
      </c>
      <c r="Y3" s="39">
        <v>2.2499999999999999E-2</v>
      </c>
      <c r="Z3" s="39">
        <v>5.0500000000000003E-2</v>
      </c>
      <c r="AA3" s="40" t="e">
        <f t="shared" ref="AA3:AA66" si="5">IF(M3=0,0,(M3-R3)*(1+Y3)^((MAX(U3-O3+1,0))/(DATE(W3,12,31)-DATE(W3,1,1)+1)))</f>
        <v>#REF!</v>
      </c>
      <c r="AB3" s="33" t="e">
        <f t="shared" ref="AB3:AB66" ca="1" si="6">AA3*(1-J3*((MAX(U3-O3,0))/(DATE(W3,12,31)-DATE(W3,1,1)+1)))</f>
        <v>#REF!</v>
      </c>
      <c r="AC3" s="31">
        <v>0.03</v>
      </c>
      <c r="AD3" s="31">
        <v>0.04</v>
      </c>
      <c r="AE3" s="41" t="s">
        <v>444</v>
      </c>
      <c r="AF3" s="42" t="e">
        <f t="shared" ref="AF3:AF66" ca="1" si="7">+IF(AE3="TOTAL",AB3,AB3/2)</f>
        <v>#REF!</v>
      </c>
      <c r="AG3" s="33" t="e">
        <f t="shared" ref="AG3:AG66" ca="1" si="8">IF(AE3="partiel",AF3*(1-AC3),AF3*(1-AD3))</f>
        <v>#REF!</v>
      </c>
      <c r="AH3" s="43" t="e">
        <f t="shared" ref="AH3:AH66" ca="1" si="9">AGECALCUL(H3,U3)</f>
        <v>#NAME?</v>
      </c>
      <c r="AI3" s="44">
        <f t="shared" ref="AI3:AI66" si="10">YEAR(U3)-YEAR(N3)+1</f>
        <v>2</v>
      </c>
      <c r="AJ3" s="45" t="e">
        <f t="shared" ref="AJ3:AJ66" ca="1" si="11">IR_RET_CAPITAL(AG3,AH3,AI3)</f>
        <v>#NAME?</v>
      </c>
      <c r="AK3" s="33" t="e">
        <f t="shared" ref="AK3:AK66" ca="1" si="12">+AG3-AJ3</f>
        <v>#REF!</v>
      </c>
      <c r="AL3" s="29" t="s">
        <v>475</v>
      </c>
      <c r="AM3" s="41">
        <f t="shared" ref="AM3:AM66" si="13">IF(S3=TRUE,99999999,1)</f>
        <v>1</v>
      </c>
      <c r="AN3" s="46" t="s">
        <v>476</v>
      </c>
      <c r="AO3" s="29" t="e">
        <f t="shared" ref="AO3:AO66" ca="1" si="14">IF(AE3="PARTIEL",IF(NOT(AF3&lt;AA3/2),TRUE,FALSE),TRUE)</f>
        <v>#REF!</v>
      </c>
    </row>
    <row r="4" spans="1:41" hidden="1" x14ac:dyDescent="0.25">
      <c r="B4" s="29" t="str">
        <f t="shared" si="1"/>
        <v>LF-2018-000005</v>
      </c>
      <c r="C4" t="s">
        <v>107</v>
      </c>
      <c r="D4" t="s">
        <v>106</v>
      </c>
      <c r="G4" s="28" t="e">
        <f>+VLOOKUP($A4,#REF!,4,FALSE)</f>
        <v>#REF!</v>
      </c>
      <c r="H4" s="30" t="e">
        <f>+VLOOKUP($A4,#REF!,5,FALSE)</f>
        <v>#REF!</v>
      </c>
      <c r="I4" s="31">
        <v>0.01</v>
      </c>
      <c r="J4" s="31">
        <v>5.4999999999999997E-3</v>
      </c>
      <c r="K4" s="29" t="s">
        <v>15</v>
      </c>
      <c r="L4" s="9">
        <v>9000</v>
      </c>
      <c r="M4" s="56">
        <f t="shared" si="2"/>
        <v>8910</v>
      </c>
      <c r="N4" s="27">
        <v>43462</v>
      </c>
      <c r="O4" s="35" t="e">
        <f t="shared" ca="1" si="0"/>
        <v>#NAME?</v>
      </c>
      <c r="P4" s="36">
        <v>0</v>
      </c>
      <c r="Q4" s="36">
        <v>0</v>
      </c>
      <c r="R4" s="37">
        <v>102</v>
      </c>
      <c r="S4" s="38" t="b">
        <v>1</v>
      </c>
      <c r="T4" s="38" t="s">
        <v>444</v>
      </c>
      <c r="U4" s="34">
        <v>43586</v>
      </c>
      <c r="V4" s="29"/>
      <c r="W4" s="29">
        <f t="shared" si="3"/>
        <v>2018</v>
      </c>
      <c r="X4" s="29" t="e">
        <f t="shared" ca="1" si="4"/>
        <v>#NAME?</v>
      </c>
      <c r="Y4" s="39">
        <v>2.2499999999999999E-2</v>
      </c>
      <c r="Z4" s="39">
        <v>5.0500000000000003E-2</v>
      </c>
      <c r="AA4" s="40" t="e">
        <f t="shared" ca="1" si="5"/>
        <v>#NAME?</v>
      </c>
      <c r="AB4" s="33" t="e">
        <f t="shared" ca="1" si="6"/>
        <v>#NAME?</v>
      </c>
      <c r="AC4" s="31">
        <v>0.03</v>
      </c>
      <c r="AD4" s="31">
        <v>0.04</v>
      </c>
      <c r="AE4" s="41" t="s">
        <v>444</v>
      </c>
      <c r="AF4" s="42" t="e">
        <f t="shared" ca="1" si="7"/>
        <v>#NAME?</v>
      </c>
      <c r="AG4" s="33" t="e">
        <f t="shared" ca="1" si="8"/>
        <v>#NAME?</v>
      </c>
      <c r="AH4" s="43" t="e">
        <f t="shared" ca="1" si="9"/>
        <v>#NAME?</v>
      </c>
      <c r="AI4" s="44">
        <f t="shared" si="10"/>
        <v>2</v>
      </c>
      <c r="AJ4" s="45" t="e">
        <f t="shared" ca="1" si="11"/>
        <v>#NAME?</v>
      </c>
      <c r="AK4" s="33" t="e">
        <f t="shared" ca="1" si="12"/>
        <v>#NAME?</v>
      </c>
      <c r="AL4" s="29" t="s">
        <v>477</v>
      </c>
      <c r="AM4" s="41">
        <f t="shared" si="13"/>
        <v>99999999</v>
      </c>
      <c r="AN4" s="46" t="s">
        <v>478</v>
      </c>
      <c r="AO4" s="29" t="e">
        <f t="shared" ca="1" si="14"/>
        <v>#NAME?</v>
      </c>
    </row>
    <row r="5" spans="1:41" hidden="1" x14ac:dyDescent="0.25">
      <c r="B5" s="29" t="str">
        <f t="shared" si="1"/>
        <v>LF-2018-000004</v>
      </c>
      <c r="C5" t="s">
        <v>121</v>
      </c>
      <c r="D5" t="s">
        <v>120</v>
      </c>
      <c r="G5" s="28" t="e">
        <f>+VLOOKUP($A5,#REF!,4,FALSE)</f>
        <v>#REF!</v>
      </c>
      <c r="H5" s="30" t="e">
        <f>+VLOOKUP($A5,#REF!,5,FALSE)</f>
        <v>#REF!</v>
      </c>
      <c r="I5" s="31" t="e">
        <f>+VLOOKUP(C5,#REF!,13,FALSE)</f>
        <v>#REF!</v>
      </c>
      <c r="J5" s="31">
        <v>5.4999999999999997E-3</v>
      </c>
      <c r="K5" s="29" t="s">
        <v>15</v>
      </c>
      <c r="L5" s="9">
        <v>1000</v>
      </c>
      <c r="M5" s="56" t="e">
        <f t="shared" si="2"/>
        <v>#REF!</v>
      </c>
      <c r="N5" s="27">
        <v>43462</v>
      </c>
      <c r="O5" s="35" t="e">
        <f t="shared" ca="1" si="0"/>
        <v>#NAME?</v>
      </c>
      <c r="P5" s="36">
        <v>0</v>
      </c>
      <c r="Q5" s="36">
        <v>0</v>
      </c>
      <c r="R5" s="37">
        <v>103</v>
      </c>
      <c r="S5" s="38" t="b">
        <v>1</v>
      </c>
      <c r="T5" s="38" t="s">
        <v>444</v>
      </c>
      <c r="U5" s="34">
        <v>43587</v>
      </c>
      <c r="V5" s="29"/>
      <c r="W5" s="29">
        <f t="shared" si="3"/>
        <v>2018</v>
      </c>
      <c r="X5" s="29" t="e">
        <f t="shared" ca="1" si="4"/>
        <v>#NAME?</v>
      </c>
      <c r="Y5" s="39">
        <v>2.2499999999999999E-2</v>
      </c>
      <c r="Z5" s="39">
        <v>5.0500000000000003E-2</v>
      </c>
      <c r="AA5" s="40" t="e">
        <f t="shared" si="5"/>
        <v>#REF!</v>
      </c>
      <c r="AB5" s="33" t="e">
        <f t="shared" ca="1" si="6"/>
        <v>#REF!</v>
      </c>
      <c r="AC5" s="31">
        <v>0.03</v>
      </c>
      <c r="AD5" s="31">
        <v>0.04</v>
      </c>
      <c r="AE5" s="41" t="s">
        <v>444</v>
      </c>
      <c r="AF5" s="42" t="e">
        <f t="shared" ca="1" si="7"/>
        <v>#REF!</v>
      </c>
      <c r="AG5" s="33" t="e">
        <f t="shared" ca="1" si="8"/>
        <v>#REF!</v>
      </c>
      <c r="AH5" s="43" t="e">
        <f t="shared" ca="1" si="9"/>
        <v>#NAME?</v>
      </c>
      <c r="AI5" s="44">
        <f t="shared" si="10"/>
        <v>2</v>
      </c>
      <c r="AJ5" s="45" t="e">
        <f t="shared" ca="1" si="11"/>
        <v>#NAME?</v>
      </c>
      <c r="AK5" s="33" t="e">
        <f t="shared" ca="1" si="12"/>
        <v>#REF!</v>
      </c>
      <c r="AL5" s="29" t="s">
        <v>479</v>
      </c>
      <c r="AM5" s="41">
        <f t="shared" si="13"/>
        <v>99999999</v>
      </c>
      <c r="AN5" s="46" t="s">
        <v>480</v>
      </c>
      <c r="AO5" s="29" t="e">
        <f t="shared" ca="1" si="14"/>
        <v>#REF!</v>
      </c>
    </row>
    <row r="6" spans="1:41" hidden="1" x14ac:dyDescent="0.25">
      <c r="B6" s="29" t="str">
        <f t="shared" si="1"/>
        <v>LF-2018-000007</v>
      </c>
      <c r="C6" t="s">
        <v>111</v>
      </c>
      <c r="D6" t="s">
        <v>110</v>
      </c>
      <c r="E6" s="2" t="s">
        <v>201</v>
      </c>
      <c r="F6" s="2" t="s">
        <v>162</v>
      </c>
      <c r="G6" s="28" t="e">
        <f>+VLOOKUP($A6,#REF!,4,FALSE)</f>
        <v>#REF!</v>
      </c>
      <c r="H6" s="30" t="e">
        <f>+VLOOKUP($A6,#REF!,5,FALSE)</f>
        <v>#REF!</v>
      </c>
      <c r="I6" s="31" t="e">
        <f>+VLOOKUP(C6,#REF!,13,FALSE)</f>
        <v>#REF!</v>
      </c>
      <c r="J6" s="31">
        <v>5.4999999999999997E-3</v>
      </c>
      <c r="K6" s="29" t="s">
        <v>15</v>
      </c>
      <c r="L6" s="9">
        <v>100000</v>
      </c>
      <c r="M6" s="56" t="e">
        <f t="shared" si="2"/>
        <v>#REF!</v>
      </c>
      <c r="N6" s="27">
        <v>43465</v>
      </c>
      <c r="O6" s="35" t="e">
        <f t="shared" ca="1" si="0"/>
        <v>#NAME?</v>
      </c>
      <c r="P6" s="36">
        <v>0</v>
      </c>
      <c r="Q6" s="36">
        <v>0</v>
      </c>
      <c r="R6" s="37">
        <v>104</v>
      </c>
      <c r="S6" s="38" t="b">
        <v>1</v>
      </c>
      <c r="T6" s="38" t="s">
        <v>444</v>
      </c>
      <c r="U6" s="34">
        <v>43588</v>
      </c>
      <c r="V6" s="29"/>
      <c r="W6" s="29">
        <f t="shared" si="3"/>
        <v>2018</v>
      </c>
      <c r="X6" s="29" t="e">
        <f t="shared" ca="1" si="4"/>
        <v>#NAME?</v>
      </c>
      <c r="Y6" s="39">
        <v>2.2499999999999999E-2</v>
      </c>
      <c r="Z6" s="39">
        <v>5.0500000000000003E-2</v>
      </c>
      <c r="AA6" s="40" t="e">
        <f t="shared" si="5"/>
        <v>#REF!</v>
      </c>
      <c r="AB6" s="33" t="e">
        <f t="shared" ca="1" si="6"/>
        <v>#REF!</v>
      </c>
      <c r="AC6" s="31">
        <v>0.03</v>
      </c>
      <c r="AD6" s="31">
        <v>0.04</v>
      </c>
      <c r="AE6" s="41" t="s">
        <v>444</v>
      </c>
      <c r="AF6" s="42" t="e">
        <f t="shared" ca="1" si="7"/>
        <v>#REF!</v>
      </c>
      <c r="AG6" s="33" t="e">
        <f t="shared" ca="1" si="8"/>
        <v>#REF!</v>
      </c>
      <c r="AH6" s="43" t="e">
        <f t="shared" ca="1" si="9"/>
        <v>#NAME?</v>
      </c>
      <c r="AI6" s="44">
        <f t="shared" si="10"/>
        <v>2</v>
      </c>
      <c r="AJ6" s="45" t="e">
        <f t="shared" ca="1" si="11"/>
        <v>#NAME?</v>
      </c>
      <c r="AK6" s="33" t="e">
        <f t="shared" ca="1" si="12"/>
        <v>#REF!</v>
      </c>
      <c r="AL6" s="29" t="s">
        <v>481</v>
      </c>
      <c r="AM6" s="41">
        <f t="shared" si="13"/>
        <v>99999999</v>
      </c>
      <c r="AN6" s="46" t="s">
        <v>482</v>
      </c>
      <c r="AO6" s="29" t="e">
        <f t="shared" ca="1" si="14"/>
        <v>#REF!</v>
      </c>
    </row>
    <row r="7" spans="1:41" hidden="1" x14ac:dyDescent="0.25">
      <c r="B7" s="29" t="str">
        <f t="shared" si="1"/>
        <v>LF-2018-000002</v>
      </c>
      <c r="C7" t="s">
        <v>113</v>
      </c>
      <c r="D7" t="s">
        <v>112</v>
      </c>
      <c r="G7" s="28" t="e">
        <f>+VLOOKUP($A7,#REF!,4,FALSE)</f>
        <v>#REF!</v>
      </c>
      <c r="H7" s="30" t="e">
        <f>+VLOOKUP($A7,#REF!,5,FALSE)</f>
        <v>#REF!</v>
      </c>
      <c r="I7" s="31" t="e">
        <f>+VLOOKUP(C7,#REF!,13,FALSE)</f>
        <v>#REF!</v>
      </c>
      <c r="J7" s="31">
        <v>5.4999999999999997E-3</v>
      </c>
      <c r="K7" s="29" t="s">
        <v>15</v>
      </c>
      <c r="L7" s="9">
        <v>120000</v>
      </c>
      <c r="M7" s="56" t="e">
        <f t="shared" si="2"/>
        <v>#REF!</v>
      </c>
      <c r="N7" s="20">
        <v>43468</v>
      </c>
      <c r="O7" s="35" t="e">
        <f t="shared" ca="1" si="0"/>
        <v>#NAME?</v>
      </c>
      <c r="P7" s="36">
        <v>0</v>
      </c>
      <c r="Q7" s="36">
        <v>0</v>
      </c>
      <c r="R7" s="37">
        <v>105</v>
      </c>
      <c r="S7" s="38" t="b">
        <v>1</v>
      </c>
      <c r="T7" s="38" t="s">
        <v>444</v>
      </c>
      <c r="U7" s="34">
        <v>43589</v>
      </c>
      <c r="V7" s="29"/>
      <c r="W7" s="29">
        <f t="shared" si="3"/>
        <v>2019</v>
      </c>
      <c r="X7" s="29" t="e">
        <f t="shared" ca="1" si="4"/>
        <v>#NAME?</v>
      </c>
      <c r="Y7" s="39">
        <v>2.2499999999999999E-2</v>
      </c>
      <c r="Z7" s="39">
        <v>5.0500000000000003E-2</v>
      </c>
      <c r="AA7" s="40" t="e">
        <f t="shared" si="5"/>
        <v>#REF!</v>
      </c>
      <c r="AB7" s="33" t="e">
        <f t="shared" ca="1" si="6"/>
        <v>#REF!</v>
      </c>
      <c r="AC7" s="31">
        <v>0.03</v>
      </c>
      <c r="AD7" s="31">
        <v>0.04</v>
      </c>
      <c r="AE7" s="41" t="s">
        <v>444</v>
      </c>
      <c r="AF7" s="42" t="e">
        <f t="shared" ca="1" si="7"/>
        <v>#REF!</v>
      </c>
      <c r="AG7" s="33" t="e">
        <f t="shared" ca="1" si="8"/>
        <v>#REF!</v>
      </c>
      <c r="AH7" s="43" t="e">
        <f t="shared" ca="1" si="9"/>
        <v>#NAME?</v>
      </c>
      <c r="AI7" s="44">
        <f t="shared" si="10"/>
        <v>1</v>
      </c>
      <c r="AJ7" s="45" t="e">
        <f t="shared" ca="1" si="11"/>
        <v>#NAME?</v>
      </c>
      <c r="AK7" s="33" t="e">
        <f t="shared" ca="1" si="12"/>
        <v>#REF!</v>
      </c>
      <c r="AL7" s="29" t="s">
        <v>483</v>
      </c>
      <c r="AM7" s="41">
        <f t="shared" si="13"/>
        <v>99999999</v>
      </c>
      <c r="AN7" s="46" t="s">
        <v>484</v>
      </c>
      <c r="AO7" s="29" t="e">
        <f t="shared" ca="1" si="14"/>
        <v>#REF!</v>
      </c>
    </row>
    <row r="8" spans="1:41" hidden="1" x14ac:dyDescent="0.25">
      <c r="B8" s="29" t="str">
        <f t="shared" si="1"/>
        <v>LF-2018-000013</v>
      </c>
      <c r="C8" t="s">
        <v>115</v>
      </c>
      <c r="D8" t="s">
        <v>114</v>
      </c>
      <c r="G8" s="28" t="e">
        <f>+VLOOKUP($A8,#REF!,4,FALSE)</f>
        <v>#REF!</v>
      </c>
      <c r="H8" s="30" t="e">
        <f>+VLOOKUP($A8,#REF!,5,FALSE)</f>
        <v>#REF!</v>
      </c>
      <c r="I8" s="31" t="e">
        <f>+VLOOKUP(C8,#REF!,13,FALSE)</f>
        <v>#REF!</v>
      </c>
      <c r="J8" s="31">
        <v>5.4999999999999997E-3</v>
      </c>
      <c r="K8" s="29" t="s">
        <v>15</v>
      </c>
      <c r="L8" s="12">
        <v>7000</v>
      </c>
      <c r="M8" s="56" t="e">
        <f t="shared" si="2"/>
        <v>#REF!</v>
      </c>
      <c r="N8" s="20">
        <v>43481</v>
      </c>
      <c r="O8" s="35" t="e">
        <f t="shared" ca="1" si="0"/>
        <v>#NAME?</v>
      </c>
      <c r="P8" s="36">
        <v>0</v>
      </c>
      <c r="Q8" s="36">
        <v>0</v>
      </c>
      <c r="R8" s="37">
        <v>106</v>
      </c>
      <c r="S8" s="38" t="b">
        <v>1</v>
      </c>
      <c r="T8" s="38" t="s">
        <v>444</v>
      </c>
      <c r="U8" s="34">
        <v>43590</v>
      </c>
      <c r="V8" s="29"/>
      <c r="W8" s="29">
        <f t="shared" si="3"/>
        <v>2019</v>
      </c>
      <c r="X8" s="29" t="e">
        <f t="shared" ca="1" si="4"/>
        <v>#NAME?</v>
      </c>
      <c r="Y8" s="39">
        <v>2.2499999999999999E-2</v>
      </c>
      <c r="Z8" s="39">
        <v>5.0500000000000003E-2</v>
      </c>
      <c r="AA8" s="40" t="e">
        <f t="shared" si="5"/>
        <v>#REF!</v>
      </c>
      <c r="AB8" s="33" t="e">
        <f t="shared" ca="1" si="6"/>
        <v>#REF!</v>
      </c>
      <c r="AC8" s="31">
        <v>0.03</v>
      </c>
      <c r="AD8" s="31">
        <v>0.04</v>
      </c>
      <c r="AE8" s="41" t="s">
        <v>444</v>
      </c>
      <c r="AF8" s="42" t="e">
        <f t="shared" ca="1" si="7"/>
        <v>#REF!</v>
      </c>
      <c r="AG8" s="33" t="e">
        <f t="shared" ca="1" si="8"/>
        <v>#REF!</v>
      </c>
      <c r="AH8" s="43" t="e">
        <f t="shared" ca="1" si="9"/>
        <v>#NAME?</v>
      </c>
      <c r="AI8" s="44">
        <f t="shared" si="10"/>
        <v>1</v>
      </c>
      <c r="AJ8" s="45" t="e">
        <f t="shared" ca="1" si="11"/>
        <v>#NAME?</v>
      </c>
      <c r="AK8" s="33" t="e">
        <f t="shared" ca="1" si="12"/>
        <v>#REF!</v>
      </c>
      <c r="AL8" s="29" t="s">
        <v>485</v>
      </c>
      <c r="AM8" s="41">
        <f t="shared" si="13"/>
        <v>99999999</v>
      </c>
      <c r="AN8" s="46" t="s">
        <v>486</v>
      </c>
      <c r="AO8" s="29" t="e">
        <f t="shared" ca="1" si="14"/>
        <v>#REF!</v>
      </c>
    </row>
    <row r="9" spans="1:41" hidden="1" x14ac:dyDescent="0.25">
      <c r="B9" s="29" t="str">
        <f t="shared" si="1"/>
        <v>LF-2018-000010</v>
      </c>
      <c r="C9" t="s">
        <v>217</v>
      </c>
      <c r="D9" s="10" t="s">
        <v>199</v>
      </c>
      <c r="G9" s="28" t="e">
        <f>+VLOOKUP($A9,#REF!,4,FALSE)</f>
        <v>#REF!</v>
      </c>
      <c r="H9" s="30" t="e">
        <f>+VLOOKUP($A9,#REF!,5,FALSE)</f>
        <v>#REF!</v>
      </c>
      <c r="I9" s="31" t="e">
        <f>+VLOOKUP(C9,#REF!,13,FALSE)</f>
        <v>#REF!</v>
      </c>
      <c r="J9" s="31">
        <v>5.4999999999999997E-3</v>
      </c>
      <c r="K9" s="29" t="s">
        <v>15</v>
      </c>
      <c r="L9" s="12">
        <v>500</v>
      </c>
      <c r="M9" s="56" t="e">
        <f t="shared" si="2"/>
        <v>#REF!</v>
      </c>
      <c r="N9" s="20">
        <v>43481</v>
      </c>
      <c r="O9" s="35" t="e">
        <f t="shared" ca="1" si="0"/>
        <v>#NAME?</v>
      </c>
      <c r="P9" s="36">
        <v>0</v>
      </c>
      <c r="Q9" s="36">
        <v>0</v>
      </c>
      <c r="R9" s="37">
        <v>107</v>
      </c>
      <c r="S9" s="38" t="b">
        <v>1</v>
      </c>
      <c r="T9" s="38" t="s">
        <v>444</v>
      </c>
      <c r="U9" s="34">
        <v>43591</v>
      </c>
      <c r="V9" s="29"/>
      <c r="W9" s="29">
        <f t="shared" si="3"/>
        <v>2019</v>
      </c>
      <c r="X9" s="29" t="e">
        <f t="shared" ca="1" si="4"/>
        <v>#NAME?</v>
      </c>
      <c r="Y9" s="39">
        <v>2.2499999999999999E-2</v>
      </c>
      <c r="Z9" s="39">
        <v>5.0500000000000003E-2</v>
      </c>
      <c r="AA9" s="40" t="e">
        <f t="shared" si="5"/>
        <v>#REF!</v>
      </c>
      <c r="AB9" s="33" t="e">
        <f t="shared" ca="1" si="6"/>
        <v>#REF!</v>
      </c>
      <c r="AC9" s="31">
        <v>0.03</v>
      </c>
      <c r="AD9" s="31">
        <v>0.04</v>
      </c>
      <c r="AE9" s="41" t="s">
        <v>444</v>
      </c>
      <c r="AF9" s="42" t="e">
        <f t="shared" ca="1" si="7"/>
        <v>#REF!</v>
      </c>
      <c r="AG9" s="33" t="e">
        <f t="shared" ca="1" si="8"/>
        <v>#REF!</v>
      </c>
      <c r="AH9" s="43" t="e">
        <f t="shared" ca="1" si="9"/>
        <v>#NAME?</v>
      </c>
      <c r="AI9" s="44">
        <f t="shared" si="10"/>
        <v>1</v>
      </c>
      <c r="AJ9" s="45" t="e">
        <f t="shared" ca="1" si="11"/>
        <v>#NAME?</v>
      </c>
      <c r="AK9" s="33" t="e">
        <f t="shared" ca="1" si="12"/>
        <v>#REF!</v>
      </c>
      <c r="AL9" s="29" t="s">
        <v>487</v>
      </c>
      <c r="AM9" s="41">
        <f t="shared" si="13"/>
        <v>99999999</v>
      </c>
      <c r="AN9" s="46" t="s">
        <v>488</v>
      </c>
      <c r="AO9" s="29" t="e">
        <f t="shared" ca="1" si="14"/>
        <v>#REF!</v>
      </c>
    </row>
    <row r="10" spans="1:41" hidden="1" x14ac:dyDescent="0.25">
      <c r="B10" s="29" t="str">
        <f t="shared" si="1"/>
        <v>LF-2018-000011</v>
      </c>
      <c r="C10" t="s">
        <v>117</v>
      </c>
      <c r="D10" t="s">
        <v>116</v>
      </c>
      <c r="G10" s="28" t="e">
        <f>+VLOOKUP($A10,#REF!,4,FALSE)</f>
        <v>#REF!</v>
      </c>
      <c r="H10" s="30" t="e">
        <f>+VLOOKUP($A10,#REF!,5,FALSE)</f>
        <v>#REF!</v>
      </c>
      <c r="I10" s="31" t="e">
        <f>+VLOOKUP(C10,#REF!,13,FALSE)</f>
        <v>#REF!</v>
      </c>
      <c r="J10" s="31">
        <v>5.4999999999999997E-3</v>
      </c>
      <c r="K10" s="29" t="s">
        <v>15</v>
      </c>
      <c r="L10" s="12">
        <v>2000</v>
      </c>
      <c r="M10" s="56" t="e">
        <f t="shared" si="2"/>
        <v>#REF!</v>
      </c>
      <c r="N10" s="20">
        <v>43489</v>
      </c>
      <c r="O10" s="35" t="e">
        <f t="shared" ca="1" si="0"/>
        <v>#NAME?</v>
      </c>
      <c r="P10" s="36">
        <v>0</v>
      </c>
      <c r="Q10" s="36">
        <v>0</v>
      </c>
      <c r="R10" s="37">
        <v>108</v>
      </c>
      <c r="S10" s="38" t="b">
        <v>1</v>
      </c>
      <c r="T10" s="38" t="s">
        <v>444</v>
      </c>
      <c r="U10" s="34">
        <v>43592</v>
      </c>
      <c r="V10" s="29"/>
      <c r="W10" s="29">
        <f t="shared" si="3"/>
        <v>2019</v>
      </c>
      <c r="X10" s="29" t="e">
        <f t="shared" ca="1" si="4"/>
        <v>#NAME?</v>
      </c>
      <c r="Y10" s="39">
        <v>2.2499999999999999E-2</v>
      </c>
      <c r="Z10" s="39">
        <v>5.0500000000000003E-2</v>
      </c>
      <c r="AA10" s="40" t="e">
        <f t="shared" si="5"/>
        <v>#REF!</v>
      </c>
      <c r="AB10" s="33" t="e">
        <f t="shared" ca="1" si="6"/>
        <v>#REF!</v>
      </c>
      <c r="AC10" s="31">
        <v>0.03</v>
      </c>
      <c r="AD10" s="31">
        <v>0.04</v>
      </c>
      <c r="AE10" s="41" t="s">
        <v>444</v>
      </c>
      <c r="AF10" s="42" t="e">
        <f t="shared" ca="1" si="7"/>
        <v>#REF!</v>
      </c>
      <c r="AG10" s="33" t="e">
        <f t="shared" ca="1" si="8"/>
        <v>#REF!</v>
      </c>
      <c r="AH10" s="43" t="e">
        <f t="shared" ca="1" si="9"/>
        <v>#NAME?</v>
      </c>
      <c r="AI10" s="44">
        <f t="shared" si="10"/>
        <v>1</v>
      </c>
      <c r="AJ10" s="45" t="e">
        <f t="shared" ca="1" si="11"/>
        <v>#NAME?</v>
      </c>
      <c r="AK10" s="33" t="e">
        <f t="shared" ca="1" si="12"/>
        <v>#REF!</v>
      </c>
      <c r="AL10" s="29" t="s">
        <v>489</v>
      </c>
      <c r="AM10" s="41">
        <f t="shared" si="13"/>
        <v>99999999</v>
      </c>
      <c r="AN10" s="46" t="s">
        <v>490</v>
      </c>
      <c r="AO10" s="29" t="e">
        <f t="shared" ca="1" si="14"/>
        <v>#REF!</v>
      </c>
    </row>
    <row r="11" spans="1:41" hidden="1" x14ac:dyDescent="0.25">
      <c r="A11" s="3" t="s">
        <v>205</v>
      </c>
      <c r="B11" s="29" t="str">
        <f t="shared" si="1"/>
        <v>ADI-000009</v>
      </c>
      <c r="D11" t="s">
        <v>200</v>
      </c>
      <c r="E11" s="3" t="s">
        <v>202</v>
      </c>
      <c r="F11" s="3" t="s">
        <v>158</v>
      </c>
      <c r="G11" s="28" t="e">
        <f>+VLOOKUP($A11,#REF!,4,FALSE)</f>
        <v>#REF!</v>
      </c>
      <c r="H11" s="30" t="e">
        <f>+VLOOKUP($A11,#REF!,5,FALSE)</f>
        <v>#REF!</v>
      </c>
      <c r="I11" s="31" t="e">
        <f>+VLOOKUP($A11,#REF!,13,FALSE)</f>
        <v>#REF!</v>
      </c>
      <c r="J11" s="31">
        <v>5.4999999999999997E-3</v>
      </c>
      <c r="K11" s="29" t="s">
        <v>15</v>
      </c>
      <c r="L11" s="19">
        <v>175876.11</v>
      </c>
      <c r="M11" s="56" t="e">
        <f t="shared" si="2"/>
        <v>#REF!</v>
      </c>
      <c r="N11" s="27">
        <v>43497</v>
      </c>
      <c r="O11" s="35" t="e">
        <f t="shared" ca="1" si="0"/>
        <v>#NAME?</v>
      </c>
      <c r="P11" s="36">
        <v>0</v>
      </c>
      <c r="Q11" s="36">
        <v>0</v>
      </c>
      <c r="R11" s="37">
        <v>109</v>
      </c>
      <c r="S11" s="38" t="b">
        <v>0</v>
      </c>
      <c r="T11" s="38" t="s">
        <v>1110</v>
      </c>
      <c r="U11" s="34">
        <v>43593</v>
      </c>
      <c r="V11" s="29"/>
      <c r="W11" s="29">
        <f t="shared" si="3"/>
        <v>2019</v>
      </c>
      <c r="X11" s="29" t="e">
        <f t="shared" ca="1" si="4"/>
        <v>#NAME?</v>
      </c>
      <c r="Y11" s="39">
        <v>2.2499999999999999E-2</v>
      </c>
      <c r="Z11" s="39">
        <v>5.0500000000000003E-2</v>
      </c>
      <c r="AA11" s="40" t="e">
        <f t="shared" si="5"/>
        <v>#REF!</v>
      </c>
      <c r="AB11" s="33" t="e">
        <f t="shared" ca="1" si="6"/>
        <v>#REF!</v>
      </c>
      <c r="AC11" s="31">
        <v>0.03</v>
      </c>
      <c r="AD11" s="31">
        <v>0.04</v>
      </c>
      <c r="AE11" s="41" t="s">
        <v>444</v>
      </c>
      <c r="AF11" s="42" t="e">
        <f t="shared" ca="1" si="7"/>
        <v>#REF!</v>
      </c>
      <c r="AG11" s="33" t="e">
        <f t="shared" ca="1" si="8"/>
        <v>#REF!</v>
      </c>
      <c r="AH11" s="43" t="e">
        <f t="shared" ca="1" si="9"/>
        <v>#NAME?</v>
      </c>
      <c r="AI11" s="44">
        <f t="shared" si="10"/>
        <v>1</v>
      </c>
      <c r="AJ11" s="45" t="e">
        <f t="shared" ca="1" si="11"/>
        <v>#NAME?</v>
      </c>
      <c r="AK11" s="33" t="e">
        <f t="shared" ca="1" si="12"/>
        <v>#REF!</v>
      </c>
      <c r="AL11" s="29" t="s">
        <v>491</v>
      </c>
      <c r="AM11" s="41">
        <f t="shared" si="13"/>
        <v>1</v>
      </c>
      <c r="AN11" s="46" t="s">
        <v>492</v>
      </c>
      <c r="AO11" s="29" t="e">
        <f t="shared" ca="1" si="14"/>
        <v>#REF!</v>
      </c>
    </row>
    <row r="12" spans="1:41" hidden="1" x14ac:dyDescent="0.25">
      <c r="A12" s="3" t="s">
        <v>206</v>
      </c>
      <c r="B12" s="29" t="str">
        <f t="shared" si="1"/>
        <v>ADI-000011</v>
      </c>
      <c r="D12" t="s">
        <v>200</v>
      </c>
      <c r="E12" s="3" t="s">
        <v>203</v>
      </c>
      <c r="F12" s="3" t="s">
        <v>204</v>
      </c>
      <c r="G12" s="28" t="e">
        <f>+VLOOKUP($A12,#REF!,4,FALSE)</f>
        <v>#REF!</v>
      </c>
      <c r="H12" s="30" t="e">
        <f>+VLOOKUP($A12,#REF!,5,FALSE)</f>
        <v>#REF!</v>
      </c>
      <c r="I12" s="31" t="e">
        <f>+VLOOKUP($A12,#REF!,13,FALSE)</f>
        <v>#REF!</v>
      </c>
      <c r="J12" s="31">
        <v>5.4999999999999997E-3</v>
      </c>
      <c r="K12" s="29" t="s">
        <v>15</v>
      </c>
      <c r="L12" s="19">
        <v>126136.29</v>
      </c>
      <c r="M12" s="56" t="e">
        <f t="shared" si="2"/>
        <v>#REF!</v>
      </c>
      <c r="N12" s="27">
        <v>43497</v>
      </c>
      <c r="O12" s="35" t="e">
        <f t="shared" ca="1" si="0"/>
        <v>#NAME?</v>
      </c>
      <c r="P12" s="36">
        <v>0</v>
      </c>
      <c r="Q12" s="36">
        <v>0</v>
      </c>
      <c r="R12" s="37">
        <v>110</v>
      </c>
      <c r="S12" s="38" t="b">
        <v>0</v>
      </c>
      <c r="T12" s="38" t="s">
        <v>1110</v>
      </c>
      <c r="U12" s="34">
        <v>43594</v>
      </c>
      <c r="V12" s="29"/>
      <c r="W12" s="29">
        <f t="shared" si="3"/>
        <v>2019</v>
      </c>
      <c r="X12" s="29" t="e">
        <f t="shared" ca="1" si="4"/>
        <v>#NAME?</v>
      </c>
      <c r="Y12" s="39">
        <v>2.2499999999999999E-2</v>
      </c>
      <c r="Z12" s="39">
        <v>5.0500000000000003E-2</v>
      </c>
      <c r="AA12" s="40" t="e">
        <f t="shared" si="5"/>
        <v>#REF!</v>
      </c>
      <c r="AB12" s="33" t="e">
        <f t="shared" ca="1" si="6"/>
        <v>#REF!</v>
      </c>
      <c r="AC12" s="31">
        <v>0.03</v>
      </c>
      <c r="AD12" s="31">
        <v>0.04</v>
      </c>
      <c r="AE12" s="41" t="s">
        <v>444</v>
      </c>
      <c r="AF12" s="42" t="e">
        <f t="shared" ca="1" si="7"/>
        <v>#REF!</v>
      </c>
      <c r="AG12" s="33" t="e">
        <f t="shared" ca="1" si="8"/>
        <v>#REF!</v>
      </c>
      <c r="AH12" s="43" t="e">
        <f t="shared" ca="1" si="9"/>
        <v>#NAME?</v>
      </c>
      <c r="AI12" s="44">
        <f t="shared" si="10"/>
        <v>1</v>
      </c>
      <c r="AJ12" s="45" t="e">
        <f t="shared" ca="1" si="11"/>
        <v>#NAME?</v>
      </c>
      <c r="AK12" s="33" t="e">
        <f t="shared" ca="1" si="12"/>
        <v>#REF!</v>
      </c>
      <c r="AL12" s="29" t="s">
        <v>493</v>
      </c>
      <c r="AM12" s="41">
        <f t="shared" si="13"/>
        <v>1</v>
      </c>
      <c r="AN12" s="46" t="s">
        <v>494</v>
      </c>
      <c r="AO12" s="29" t="e">
        <f t="shared" ca="1" si="14"/>
        <v>#REF!</v>
      </c>
    </row>
    <row r="13" spans="1:41" hidden="1" x14ac:dyDescent="0.25">
      <c r="B13" s="29" t="str">
        <f t="shared" si="1"/>
        <v>LF-2018-000008</v>
      </c>
      <c r="C13" t="s">
        <v>103</v>
      </c>
      <c r="D13" t="s">
        <v>102</v>
      </c>
      <c r="E13" s="3" t="s">
        <v>104</v>
      </c>
      <c r="F13" s="3" t="s">
        <v>105</v>
      </c>
      <c r="G13" s="28" t="e">
        <f>+VLOOKUP($A13,#REF!,4,FALSE)</f>
        <v>#REF!</v>
      </c>
      <c r="H13" s="30" t="e">
        <f>+VLOOKUP($A13,#REF!,5,FALSE)</f>
        <v>#REF!</v>
      </c>
      <c r="I13" s="31" t="e">
        <f>+VLOOKUP(C13,#REF!,13,FALSE)</f>
        <v>#REF!</v>
      </c>
      <c r="J13" s="31">
        <v>5.4999999999999997E-3</v>
      </c>
      <c r="K13" s="29" t="s">
        <v>15</v>
      </c>
      <c r="L13" s="19">
        <v>40000</v>
      </c>
      <c r="M13" s="56" t="e">
        <f t="shared" si="2"/>
        <v>#REF!</v>
      </c>
      <c r="N13" s="27">
        <v>43500</v>
      </c>
      <c r="O13" s="35" t="e">
        <f t="shared" ca="1" si="0"/>
        <v>#NAME?</v>
      </c>
      <c r="P13" s="36">
        <v>0</v>
      </c>
      <c r="Q13" s="36">
        <v>0</v>
      </c>
      <c r="R13" s="37">
        <v>111</v>
      </c>
      <c r="S13" s="38" t="b">
        <v>1</v>
      </c>
      <c r="T13" s="38" t="s">
        <v>444</v>
      </c>
      <c r="U13" s="34">
        <v>43595</v>
      </c>
      <c r="V13" s="29"/>
      <c r="W13" s="29">
        <f t="shared" si="3"/>
        <v>2019</v>
      </c>
      <c r="X13" s="29" t="e">
        <f t="shared" ca="1" si="4"/>
        <v>#NAME?</v>
      </c>
      <c r="Y13" s="39">
        <v>2.2499999999999999E-2</v>
      </c>
      <c r="Z13" s="39">
        <v>5.0500000000000003E-2</v>
      </c>
      <c r="AA13" s="40" t="e">
        <f t="shared" si="5"/>
        <v>#REF!</v>
      </c>
      <c r="AB13" s="33" t="e">
        <f t="shared" ca="1" si="6"/>
        <v>#REF!</v>
      </c>
      <c r="AC13" s="31">
        <v>0.03</v>
      </c>
      <c r="AD13" s="31">
        <v>0.04</v>
      </c>
      <c r="AE13" s="41" t="s">
        <v>444</v>
      </c>
      <c r="AF13" s="42" t="e">
        <f t="shared" ca="1" si="7"/>
        <v>#REF!</v>
      </c>
      <c r="AG13" s="33" t="e">
        <f t="shared" ca="1" si="8"/>
        <v>#REF!</v>
      </c>
      <c r="AH13" s="43" t="e">
        <f t="shared" ca="1" si="9"/>
        <v>#NAME?</v>
      </c>
      <c r="AI13" s="44">
        <f t="shared" si="10"/>
        <v>1</v>
      </c>
      <c r="AJ13" s="45" t="e">
        <f t="shared" ca="1" si="11"/>
        <v>#NAME?</v>
      </c>
      <c r="AK13" s="33" t="e">
        <f t="shared" ca="1" si="12"/>
        <v>#REF!</v>
      </c>
      <c r="AL13" s="29" t="s">
        <v>495</v>
      </c>
      <c r="AM13" s="41">
        <f t="shared" si="13"/>
        <v>99999999</v>
      </c>
      <c r="AN13" s="46" t="s">
        <v>496</v>
      </c>
      <c r="AO13" s="29" t="e">
        <f t="shared" ca="1" si="14"/>
        <v>#REF!</v>
      </c>
    </row>
    <row r="14" spans="1:41" hidden="1" x14ac:dyDescent="0.25">
      <c r="A14" s="3" t="s">
        <v>148</v>
      </c>
      <c r="B14" s="29" t="str">
        <f t="shared" si="1"/>
        <v>ADI-000024</v>
      </c>
      <c r="E14" s="3" t="s">
        <v>146</v>
      </c>
      <c r="F14" s="3" t="s">
        <v>147</v>
      </c>
      <c r="G14" s="28" t="e">
        <f>+VLOOKUP($A14,#REF!,4,FALSE)</f>
        <v>#REF!</v>
      </c>
      <c r="H14" s="30" t="e">
        <f>+VLOOKUP($A14,#REF!,5,FALSE)</f>
        <v>#REF!</v>
      </c>
      <c r="I14" s="31" t="e">
        <f>+VLOOKUP($A14,#REF!,13,FALSE)</f>
        <v>#REF!</v>
      </c>
      <c r="J14" s="31">
        <v>5.4999999999999997E-3</v>
      </c>
      <c r="K14" s="29" t="s">
        <v>15</v>
      </c>
      <c r="L14" s="19">
        <v>1000</v>
      </c>
      <c r="M14" s="56" t="e">
        <f t="shared" si="2"/>
        <v>#REF!</v>
      </c>
      <c r="N14" s="27">
        <v>43501</v>
      </c>
      <c r="O14" s="35" t="e">
        <f t="shared" ca="1" si="0"/>
        <v>#NAME?</v>
      </c>
      <c r="P14" s="36">
        <v>0</v>
      </c>
      <c r="Q14" s="36">
        <v>0</v>
      </c>
      <c r="R14" s="37">
        <v>112</v>
      </c>
      <c r="S14" s="38" t="b">
        <v>0</v>
      </c>
      <c r="T14" s="38" t="s">
        <v>1110</v>
      </c>
      <c r="U14" s="34">
        <v>43596</v>
      </c>
      <c r="V14" s="29"/>
      <c r="W14" s="29">
        <f t="shared" si="3"/>
        <v>2019</v>
      </c>
      <c r="X14" s="29" t="e">
        <f t="shared" ca="1" si="4"/>
        <v>#NAME?</v>
      </c>
      <c r="Y14" s="39">
        <v>2.2499999999999999E-2</v>
      </c>
      <c r="Z14" s="39">
        <v>5.0500000000000003E-2</v>
      </c>
      <c r="AA14" s="40" t="e">
        <f t="shared" si="5"/>
        <v>#REF!</v>
      </c>
      <c r="AB14" s="33" t="e">
        <f t="shared" ca="1" si="6"/>
        <v>#REF!</v>
      </c>
      <c r="AC14" s="31">
        <v>0.03</v>
      </c>
      <c r="AD14" s="31">
        <v>0.04</v>
      </c>
      <c r="AE14" s="41" t="s">
        <v>444</v>
      </c>
      <c r="AF14" s="42" t="e">
        <f t="shared" ca="1" si="7"/>
        <v>#REF!</v>
      </c>
      <c r="AG14" s="33" t="e">
        <f t="shared" ca="1" si="8"/>
        <v>#REF!</v>
      </c>
      <c r="AH14" s="43" t="e">
        <f t="shared" ca="1" si="9"/>
        <v>#NAME?</v>
      </c>
      <c r="AI14" s="44">
        <f t="shared" si="10"/>
        <v>1</v>
      </c>
      <c r="AJ14" s="45" t="e">
        <f t="shared" ca="1" si="11"/>
        <v>#NAME?</v>
      </c>
      <c r="AK14" s="33" t="e">
        <f t="shared" ca="1" si="12"/>
        <v>#REF!</v>
      </c>
      <c r="AL14" s="29" t="s">
        <v>497</v>
      </c>
      <c r="AM14" s="41">
        <f t="shared" si="13"/>
        <v>1</v>
      </c>
      <c r="AN14" s="46" t="s">
        <v>498</v>
      </c>
      <c r="AO14" s="29" t="e">
        <f t="shared" ca="1" si="14"/>
        <v>#REF!</v>
      </c>
    </row>
    <row r="15" spans="1:41" hidden="1" x14ac:dyDescent="0.25">
      <c r="A15" s="3" t="s">
        <v>149</v>
      </c>
      <c r="B15" s="29" t="str">
        <f t="shared" si="1"/>
        <v>ADI-000025</v>
      </c>
      <c r="E15" s="3" t="s">
        <v>146</v>
      </c>
      <c r="F15" s="3" t="s">
        <v>147</v>
      </c>
      <c r="G15" s="28" t="e">
        <f>+VLOOKUP($A15,#REF!,4,FALSE)</f>
        <v>#REF!</v>
      </c>
      <c r="H15" s="30" t="e">
        <f>+VLOOKUP($A15,#REF!,5,FALSE)</f>
        <v>#REF!</v>
      </c>
      <c r="I15" s="31" t="e">
        <f>+VLOOKUP($A15,#REF!,13,FALSE)</f>
        <v>#REF!</v>
      </c>
      <c r="J15" s="31">
        <v>5.4999999999999997E-3</v>
      </c>
      <c r="K15" s="29" t="s">
        <v>15</v>
      </c>
      <c r="L15" s="19">
        <v>1000</v>
      </c>
      <c r="M15" s="56" t="e">
        <f t="shared" si="2"/>
        <v>#REF!</v>
      </c>
      <c r="N15" s="27">
        <v>43501</v>
      </c>
      <c r="O15" s="35" t="e">
        <f t="shared" ca="1" si="0"/>
        <v>#NAME?</v>
      </c>
      <c r="P15" s="36">
        <v>0</v>
      </c>
      <c r="Q15" s="36">
        <v>0</v>
      </c>
      <c r="R15" s="37">
        <v>113</v>
      </c>
      <c r="S15" s="38" t="b">
        <v>0</v>
      </c>
      <c r="T15" s="38" t="s">
        <v>1110</v>
      </c>
      <c r="U15" s="34">
        <v>43597</v>
      </c>
      <c r="V15" s="29"/>
      <c r="W15" s="29">
        <f t="shared" si="3"/>
        <v>2019</v>
      </c>
      <c r="X15" s="29" t="e">
        <f t="shared" ca="1" si="4"/>
        <v>#NAME?</v>
      </c>
      <c r="Y15" s="39">
        <v>2.2499999999999999E-2</v>
      </c>
      <c r="Z15" s="39">
        <v>5.0500000000000003E-2</v>
      </c>
      <c r="AA15" s="40" t="e">
        <f t="shared" si="5"/>
        <v>#REF!</v>
      </c>
      <c r="AB15" s="33" t="e">
        <f t="shared" ca="1" si="6"/>
        <v>#REF!</v>
      </c>
      <c r="AC15" s="31">
        <v>0.03</v>
      </c>
      <c r="AD15" s="31">
        <v>0.04</v>
      </c>
      <c r="AE15" s="41" t="s">
        <v>444</v>
      </c>
      <c r="AF15" s="42" t="e">
        <f t="shared" ca="1" si="7"/>
        <v>#REF!</v>
      </c>
      <c r="AG15" s="33" t="e">
        <f t="shared" ca="1" si="8"/>
        <v>#REF!</v>
      </c>
      <c r="AH15" s="43" t="e">
        <f t="shared" ca="1" si="9"/>
        <v>#NAME?</v>
      </c>
      <c r="AI15" s="44">
        <f t="shared" si="10"/>
        <v>1</v>
      </c>
      <c r="AJ15" s="45" t="e">
        <f t="shared" ca="1" si="11"/>
        <v>#NAME?</v>
      </c>
      <c r="AK15" s="33" t="e">
        <f t="shared" ca="1" si="12"/>
        <v>#REF!</v>
      </c>
      <c r="AL15" s="29" t="s">
        <v>499</v>
      </c>
      <c r="AM15" s="41">
        <f t="shared" si="13"/>
        <v>1</v>
      </c>
      <c r="AN15" s="46" t="s">
        <v>500</v>
      </c>
      <c r="AO15" s="29" t="e">
        <f t="shared" ca="1" si="14"/>
        <v>#REF!</v>
      </c>
    </row>
    <row r="16" spans="1:41" hidden="1" x14ac:dyDescent="0.25">
      <c r="A16" s="7" t="s">
        <v>143</v>
      </c>
      <c r="B16" s="29" t="str">
        <f t="shared" si="1"/>
        <v>ADI-000033</v>
      </c>
      <c r="E16" s="8" t="s">
        <v>144</v>
      </c>
      <c r="F16" s="8" t="s">
        <v>145</v>
      </c>
      <c r="G16" s="28" t="e">
        <f>+VLOOKUP($A16,#REF!,4,FALSE)</f>
        <v>#REF!</v>
      </c>
      <c r="H16" s="30" t="e">
        <f>+VLOOKUP($A16,#REF!,5,FALSE)</f>
        <v>#REF!</v>
      </c>
      <c r="I16" s="31" t="e">
        <f>+VLOOKUP($A16,#REF!,13,FALSE)</f>
        <v>#REF!</v>
      </c>
      <c r="J16" s="31">
        <v>5.4999999999999997E-3</v>
      </c>
      <c r="K16" s="29" t="s">
        <v>15</v>
      </c>
      <c r="L16" s="19">
        <v>35000</v>
      </c>
      <c r="M16" s="56" t="e">
        <f t="shared" si="2"/>
        <v>#REF!</v>
      </c>
      <c r="N16" s="27">
        <v>43502</v>
      </c>
      <c r="O16" s="35" t="e">
        <f t="shared" ca="1" si="0"/>
        <v>#NAME?</v>
      </c>
      <c r="P16" s="36">
        <v>0</v>
      </c>
      <c r="Q16" s="36">
        <v>0</v>
      </c>
      <c r="R16" s="37">
        <v>114</v>
      </c>
      <c r="S16" s="38" t="b">
        <v>1</v>
      </c>
      <c r="T16" s="38" t="s">
        <v>444</v>
      </c>
      <c r="U16" s="34">
        <v>43598</v>
      </c>
      <c r="V16" s="29"/>
      <c r="W16" s="29">
        <f t="shared" si="3"/>
        <v>2019</v>
      </c>
      <c r="X16" s="29" t="e">
        <f t="shared" ca="1" si="4"/>
        <v>#NAME?</v>
      </c>
      <c r="Y16" s="39">
        <v>2.2499999999999999E-2</v>
      </c>
      <c r="Z16" s="39">
        <v>5.0500000000000003E-2</v>
      </c>
      <c r="AA16" s="40" t="e">
        <f t="shared" si="5"/>
        <v>#REF!</v>
      </c>
      <c r="AB16" s="33" t="e">
        <f t="shared" ca="1" si="6"/>
        <v>#REF!</v>
      </c>
      <c r="AC16" s="31">
        <v>0.03</v>
      </c>
      <c r="AD16" s="31">
        <v>0.04</v>
      </c>
      <c r="AE16" s="41" t="s">
        <v>444</v>
      </c>
      <c r="AF16" s="42" t="e">
        <f t="shared" ca="1" si="7"/>
        <v>#REF!</v>
      </c>
      <c r="AG16" s="33" t="e">
        <f t="shared" ca="1" si="8"/>
        <v>#REF!</v>
      </c>
      <c r="AH16" s="43" t="e">
        <f t="shared" ca="1" si="9"/>
        <v>#NAME?</v>
      </c>
      <c r="AI16" s="44">
        <f t="shared" si="10"/>
        <v>1</v>
      </c>
      <c r="AJ16" s="45" t="e">
        <f t="shared" ca="1" si="11"/>
        <v>#NAME?</v>
      </c>
      <c r="AK16" s="33" t="e">
        <f t="shared" ca="1" si="12"/>
        <v>#REF!</v>
      </c>
      <c r="AL16" s="29" t="s">
        <v>501</v>
      </c>
      <c r="AM16" s="41">
        <f t="shared" si="13"/>
        <v>99999999</v>
      </c>
      <c r="AN16" s="46" t="s">
        <v>502</v>
      </c>
      <c r="AO16" s="29" t="e">
        <f t="shared" ca="1" si="14"/>
        <v>#REF!</v>
      </c>
    </row>
    <row r="17" spans="1:41" hidden="1" x14ac:dyDescent="0.25">
      <c r="A17" s="3" t="s">
        <v>26</v>
      </c>
      <c r="B17" s="29" t="str">
        <f t="shared" si="1"/>
        <v>ADI-000020</v>
      </c>
      <c r="D17" t="s">
        <v>19</v>
      </c>
      <c r="E17" s="3" t="s">
        <v>29</v>
      </c>
      <c r="F17" s="3" t="s">
        <v>30</v>
      </c>
      <c r="G17" s="28" t="e">
        <f>+VLOOKUP($A17,#REF!,4,FALSE)</f>
        <v>#REF!</v>
      </c>
      <c r="H17" s="30" t="e">
        <f>+VLOOKUP($A17,#REF!,5,FALSE)</f>
        <v>#REF!</v>
      </c>
      <c r="I17" s="31" t="e">
        <f>+VLOOKUP($A17,#REF!,13,FALSE)</f>
        <v>#REF!</v>
      </c>
      <c r="J17" s="31">
        <v>5.4999999999999997E-3</v>
      </c>
      <c r="K17" s="29" t="s">
        <v>15</v>
      </c>
      <c r="L17" s="19">
        <v>1000</v>
      </c>
      <c r="M17" s="56" t="e">
        <f t="shared" si="2"/>
        <v>#REF!</v>
      </c>
      <c r="N17" s="27">
        <v>43509</v>
      </c>
      <c r="O17" s="35" t="e">
        <f t="shared" ca="1" si="0"/>
        <v>#NAME?</v>
      </c>
      <c r="P17" s="36">
        <v>0</v>
      </c>
      <c r="Q17" s="36">
        <v>0</v>
      </c>
      <c r="R17" s="37">
        <v>115</v>
      </c>
      <c r="S17" s="38" t="b">
        <v>0</v>
      </c>
      <c r="T17" s="38" t="s">
        <v>1110</v>
      </c>
      <c r="U17" s="34">
        <v>43599</v>
      </c>
      <c r="V17" s="29"/>
      <c r="W17" s="29">
        <f t="shared" si="3"/>
        <v>2019</v>
      </c>
      <c r="X17" s="29" t="e">
        <f t="shared" ca="1" si="4"/>
        <v>#NAME?</v>
      </c>
      <c r="Y17" s="39">
        <v>2.2499999999999999E-2</v>
      </c>
      <c r="Z17" s="39">
        <v>5.0500000000000003E-2</v>
      </c>
      <c r="AA17" s="40" t="e">
        <f t="shared" si="5"/>
        <v>#REF!</v>
      </c>
      <c r="AB17" s="33" t="e">
        <f t="shared" ca="1" si="6"/>
        <v>#REF!</v>
      </c>
      <c r="AC17" s="31">
        <v>0.03</v>
      </c>
      <c r="AD17" s="31">
        <v>0.04</v>
      </c>
      <c r="AE17" s="41" t="s">
        <v>444</v>
      </c>
      <c r="AF17" s="42" t="e">
        <f t="shared" ca="1" si="7"/>
        <v>#REF!</v>
      </c>
      <c r="AG17" s="33" t="e">
        <f t="shared" ca="1" si="8"/>
        <v>#REF!</v>
      </c>
      <c r="AH17" s="43" t="e">
        <f t="shared" ca="1" si="9"/>
        <v>#NAME?</v>
      </c>
      <c r="AI17" s="44">
        <f t="shared" si="10"/>
        <v>1</v>
      </c>
      <c r="AJ17" s="45" t="e">
        <f t="shared" ca="1" si="11"/>
        <v>#NAME?</v>
      </c>
      <c r="AK17" s="33" t="e">
        <f t="shared" ca="1" si="12"/>
        <v>#REF!</v>
      </c>
      <c r="AL17" s="29" t="s">
        <v>503</v>
      </c>
      <c r="AM17" s="41">
        <f t="shared" si="13"/>
        <v>1</v>
      </c>
      <c r="AN17" s="46" t="s">
        <v>504</v>
      </c>
      <c r="AO17" s="29" t="e">
        <f t="shared" ca="1" si="14"/>
        <v>#REF!</v>
      </c>
    </row>
    <row r="18" spans="1:41" hidden="1" x14ac:dyDescent="0.25">
      <c r="A18" s="3" t="s">
        <v>27</v>
      </c>
      <c r="B18" s="29" t="str">
        <f t="shared" si="1"/>
        <v>ADI-000021</v>
      </c>
      <c r="D18" t="s">
        <v>19</v>
      </c>
      <c r="E18" s="3" t="s">
        <v>29</v>
      </c>
      <c r="F18" s="3" t="s">
        <v>30</v>
      </c>
      <c r="G18" s="28" t="e">
        <f>+VLOOKUP($A18,#REF!,4,FALSE)</f>
        <v>#REF!</v>
      </c>
      <c r="H18" s="30" t="e">
        <f>+VLOOKUP($A18,#REF!,5,FALSE)</f>
        <v>#REF!</v>
      </c>
      <c r="I18" s="31" t="e">
        <f>+VLOOKUP($A18,#REF!,13,FALSE)</f>
        <v>#REF!</v>
      </c>
      <c r="J18" s="31">
        <v>5.4999999999999997E-3</v>
      </c>
      <c r="K18" s="29" t="s">
        <v>15</v>
      </c>
      <c r="L18" s="19">
        <v>1000</v>
      </c>
      <c r="M18" s="56" t="e">
        <f t="shared" si="2"/>
        <v>#REF!</v>
      </c>
      <c r="N18" s="27">
        <v>43509</v>
      </c>
      <c r="O18" s="35" t="e">
        <f t="shared" ca="1" si="0"/>
        <v>#NAME?</v>
      </c>
      <c r="P18" s="36">
        <v>0</v>
      </c>
      <c r="Q18" s="36">
        <v>0</v>
      </c>
      <c r="R18" s="37">
        <v>116</v>
      </c>
      <c r="S18" s="38" t="b">
        <v>0</v>
      </c>
      <c r="T18" s="38" t="s">
        <v>1110</v>
      </c>
      <c r="U18" s="34">
        <v>43600</v>
      </c>
      <c r="V18" s="29"/>
      <c r="W18" s="29">
        <f t="shared" si="3"/>
        <v>2019</v>
      </c>
      <c r="X18" s="29" t="e">
        <f t="shared" ca="1" si="4"/>
        <v>#NAME?</v>
      </c>
      <c r="Y18" s="39">
        <v>2.2499999999999999E-2</v>
      </c>
      <c r="Z18" s="39">
        <v>5.0500000000000003E-2</v>
      </c>
      <c r="AA18" s="40" t="e">
        <f t="shared" si="5"/>
        <v>#REF!</v>
      </c>
      <c r="AB18" s="33" t="e">
        <f t="shared" ca="1" si="6"/>
        <v>#REF!</v>
      </c>
      <c r="AC18" s="31">
        <v>0.03</v>
      </c>
      <c r="AD18" s="31">
        <v>0.04</v>
      </c>
      <c r="AE18" s="41" t="s">
        <v>444</v>
      </c>
      <c r="AF18" s="42" t="e">
        <f t="shared" ca="1" si="7"/>
        <v>#REF!</v>
      </c>
      <c r="AG18" s="33" t="e">
        <f t="shared" ca="1" si="8"/>
        <v>#REF!</v>
      </c>
      <c r="AH18" s="43" t="e">
        <f t="shared" ca="1" si="9"/>
        <v>#NAME?</v>
      </c>
      <c r="AI18" s="44">
        <f t="shared" si="10"/>
        <v>1</v>
      </c>
      <c r="AJ18" s="45" t="e">
        <f t="shared" ca="1" si="11"/>
        <v>#NAME?</v>
      </c>
      <c r="AK18" s="33" t="e">
        <f t="shared" ca="1" si="12"/>
        <v>#REF!</v>
      </c>
      <c r="AL18" s="29" t="s">
        <v>505</v>
      </c>
      <c r="AM18" s="41">
        <f t="shared" si="13"/>
        <v>1</v>
      </c>
      <c r="AN18" s="46" t="s">
        <v>506</v>
      </c>
      <c r="AO18" s="29" t="e">
        <f t="shared" ca="1" si="14"/>
        <v>#REF!</v>
      </c>
    </row>
    <row r="19" spans="1:41" hidden="1" x14ac:dyDescent="0.25">
      <c r="A19" s="3" t="s">
        <v>28</v>
      </c>
      <c r="B19" s="29" t="str">
        <f t="shared" si="1"/>
        <v>ADI-000022</v>
      </c>
      <c r="D19" t="s">
        <v>19</v>
      </c>
      <c r="E19" s="3" t="s">
        <v>29</v>
      </c>
      <c r="F19" s="3" t="s">
        <v>30</v>
      </c>
      <c r="G19" s="28" t="e">
        <f>+VLOOKUP($A19,#REF!,4,FALSE)</f>
        <v>#REF!</v>
      </c>
      <c r="H19" s="30" t="e">
        <f>+VLOOKUP($A19,#REF!,5,FALSE)</f>
        <v>#REF!</v>
      </c>
      <c r="I19" s="31" t="e">
        <f>+VLOOKUP($A19,#REF!,13,FALSE)</f>
        <v>#REF!</v>
      </c>
      <c r="J19" s="31">
        <v>5.4999999999999997E-3</v>
      </c>
      <c r="K19" s="29" t="s">
        <v>15</v>
      </c>
      <c r="L19" s="19">
        <v>1000</v>
      </c>
      <c r="M19" s="56" t="e">
        <f t="shared" si="2"/>
        <v>#REF!</v>
      </c>
      <c r="N19" s="27">
        <v>43509</v>
      </c>
      <c r="O19" s="35" t="e">
        <f t="shared" ca="1" si="0"/>
        <v>#NAME?</v>
      </c>
      <c r="P19" s="36">
        <v>0</v>
      </c>
      <c r="Q19" s="36">
        <v>0</v>
      </c>
      <c r="R19" s="37">
        <v>117</v>
      </c>
      <c r="S19" s="38" t="b">
        <v>0</v>
      </c>
      <c r="T19" s="38" t="s">
        <v>1110</v>
      </c>
      <c r="U19" s="34">
        <v>43601</v>
      </c>
      <c r="V19" s="29"/>
      <c r="W19" s="29">
        <f t="shared" si="3"/>
        <v>2019</v>
      </c>
      <c r="X19" s="29" t="e">
        <f t="shared" ca="1" si="4"/>
        <v>#NAME?</v>
      </c>
      <c r="Y19" s="39">
        <v>2.2499999999999999E-2</v>
      </c>
      <c r="Z19" s="39">
        <v>5.0500000000000003E-2</v>
      </c>
      <c r="AA19" s="40" t="e">
        <f t="shared" si="5"/>
        <v>#REF!</v>
      </c>
      <c r="AB19" s="33" t="e">
        <f t="shared" ca="1" si="6"/>
        <v>#REF!</v>
      </c>
      <c r="AC19" s="31">
        <v>0.03</v>
      </c>
      <c r="AD19" s="31">
        <v>0.04</v>
      </c>
      <c r="AE19" s="41" t="s">
        <v>444</v>
      </c>
      <c r="AF19" s="42" t="e">
        <f t="shared" ca="1" si="7"/>
        <v>#REF!</v>
      </c>
      <c r="AG19" s="33" t="e">
        <f t="shared" ca="1" si="8"/>
        <v>#REF!</v>
      </c>
      <c r="AH19" s="43" t="e">
        <f t="shared" ca="1" si="9"/>
        <v>#NAME?</v>
      </c>
      <c r="AI19" s="44">
        <f t="shared" si="10"/>
        <v>1</v>
      </c>
      <c r="AJ19" s="45" t="e">
        <f t="shared" ca="1" si="11"/>
        <v>#NAME?</v>
      </c>
      <c r="AK19" s="33" t="e">
        <f t="shared" ca="1" si="12"/>
        <v>#REF!</v>
      </c>
      <c r="AL19" s="29" t="s">
        <v>507</v>
      </c>
      <c r="AM19" s="41">
        <f t="shared" si="13"/>
        <v>1</v>
      </c>
      <c r="AN19" s="46" t="s">
        <v>508</v>
      </c>
      <c r="AO19" s="29" t="e">
        <f t="shared" ca="1" si="14"/>
        <v>#REF!</v>
      </c>
    </row>
    <row r="20" spans="1:41" hidden="1" x14ac:dyDescent="0.25">
      <c r="A20" s="3" t="s">
        <v>20</v>
      </c>
      <c r="B20" s="29" t="str">
        <f t="shared" si="1"/>
        <v>ADI-000017</v>
      </c>
      <c r="D20" t="s">
        <v>19</v>
      </c>
      <c r="E20" s="3" t="s">
        <v>24</v>
      </c>
      <c r="F20" s="3" t="s">
        <v>25</v>
      </c>
      <c r="G20" s="28" t="e">
        <f>+VLOOKUP($A20,#REF!,4,FALSE)</f>
        <v>#REF!</v>
      </c>
      <c r="H20" s="30" t="e">
        <f>+VLOOKUP($A20,#REF!,5,FALSE)</f>
        <v>#REF!</v>
      </c>
      <c r="I20" s="31" t="e">
        <f>+VLOOKUP($A20,#REF!,13,FALSE)</f>
        <v>#REF!</v>
      </c>
      <c r="J20" s="31">
        <v>5.4999999999999997E-3</v>
      </c>
      <c r="K20" s="29" t="s">
        <v>15</v>
      </c>
      <c r="L20" s="19">
        <v>69057.38</v>
      </c>
      <c r="M20" s="56" t="e">
        <f t="shared" si="2"/>
        <v>#REF!</v>
      </c>
      <c r="N20" s="27">
        <v>43509</v>
      </c>
      <c r="O20" s="35" t="e">
        <f t="shared" ca="1" si="0"/>
        <v>#NAME?</v>
      </c>
      <c r="P20" s="36">
        <v>0</v>
      </c>
      <c r="Q20" s="36">
        <v>0</v>
      </c>
      <c r="R20" s="37">
        <v>118</v>
      </c>
      <c r="S20" s="38" t="b">
        <v>0</v>
      </c>
      <c r="T20" s="38" t="s">
        <v>1110</v>
      </c>
      <c r="U20" s="34">
        <v>43602</v>
      </c>
      <c r="V20" s="29"/>
      <c r="W20" s="29">
        <f t="shared" si="3"/>
        <v>2019</v>
      </c>
      <c r="X20" s="29" t="e">
        <f t="shared" ca="1" si="4"/>
        <v>#NAME?</v>
      </c>
      <c r="Y20" s="39">
        <v>2.2499999999999999E-2</v>
      </c>
      <c r="Z20" s="39">
        <v>5.0500000000000003E-2</v>
      </c>
      <c r="AA20" s="40" t="e">
        <f t="shared" si="5"/>
        <v>#REF!</v>
      </c>
      <c r="AB20" s="33" t="e">
        <f t="shared" ca="1" si="6"/>
        <v>#REF!</v>
      </c>
      <c r="AC20" s="31">
        <v>0.03</v>
      </c>
      <c r="AD20" s="31">
        <v>0.04</v>
      </c>
      <c r="AE20" s="41" t="s">
        <v>444</v>
      </c>
      <c r="AF20" s="42" t="e">
        <f t="shared" ca="1" si="7"/>
        <v>#REF!</v>
      </c>
      <c r="AG20" s="33" t="e">
        <f t="shared" ca="1" si="8"/>
        <v>#REF!</v>
      </c>
      <c r="AH20" s="43" t="e">
        <f t="shared" ca="1" si="9"/>
        <v>#NAME?</v>
      </c>
      <c r="AI20" s="44">
        <f t="shared" si="10"/>
        <v>1</v>
      </c>
      <c r="AJ20" s="45" t="e">
        <f t="shared" ca="1" si="11"/>
        <v>#NAME?</v>
      </c>
      <c r="AK20" s="33" t="e">
        <f t="shared" ca="1" si="12"/>
        <v>#REF!</v>
      </c>
      <c r="AL20" s="29" t="s">
        <v>509</v>
      </c>
      <c r="AM20" s="41">
        <f t="shared" si="13"/>
        <v>1</v>
      </c>
      <c r="AN20" s="46" t="s">
        <v>510</v>
      </c>
      <c r="AO20" s="29" t="e">
        <f t="shared" ca="1" si="14"/>
        <v>#REF!</v>
      </c>
    </row>
    <row r="21" spans="1:41" hidden="1" x14ac:dyDescent="0.25">
      <c r="A21" s="3" t="s">
        <v>21</v>
      </c>
      <c r="B21" s="29" t="str">
        <f t="shared" si="1"/>
        <v>ADI-000039</v>
      </c>
      <c r="D21" t="s">
        <v>19</v>
      </c>
      <c r="E21" s="3" t="s">
        <v>24</v>
      </c>
      <c r="F21" s="3" t="s">
        <v>25</v>
      </c>
      <c r="G21" s="28" t="e">
        <f>+VLOOKUP($A21,#REF!,4,FALSE)</f>
        <v>#REF!</v>
      </c>
      <c r="H21" s="30" t="e">
        <f>+VLOOKUP($A21,#REF!,5,FALSE)</f>
        <v>#REF!</v>
      </c>
      <c r="I21" s="31" t="e">
        <f>+VLOOKUP($A21,#REF!,13,FALSE)</f>
        <v>#REF!</v>
      </c>
      <c r="J21" s="31">
        <v>5.4999999999999997E-3</v>
      </c>
      <c r="K21" s="29" t="s">
        <v>15</v>
      </c>
      <c r="L21" s="19">
        <v>69057.38</v>
      </c>
      <c r="M21" s="56" t="e">
        <f t="shared" si="2"/>
        <v>#REF!</v>
      </c>
      <c r="N21" s="27">
        <v>43509</v>
      </c>
      <c r="O21" s="35" t="e">
        <f t="shared" ca="1" si="0"/>
        <v>#NAME?</v>
      </c>
      <c r="P21" s="36">
        <v>0</v>
      </c>
      <c r="Q21" s="36">
        <v>0</v>
      </c>
      <c r="R21" s="37">
        <v>119</v>
      </c>
      <c r="S21" s="38" t="b">
        <v>0</v>
      </c>
      <c r="T21" s="38" t="s">
        <v>1110</v>
      </c>
      <c r="U21" s="34">
        <v>43603</v>
      </c>
      <c r="V21" s="29"/>
      <c r="W21" s="29">
        <f t="shared" si="3"/>
        <v>2019</v>
      </c>
      <c r="X21" s="29" t="e">
        <f t="shared" ca="1" si="4"/>
        <v>#NAME?</v>
      </c>
      <c r="Y21" s="39">
        <v>2.2499999999999999E-2</v>
      </c>
      <c r="Z21" s="39">
        <v>5.0500000000000003E-2</v>
      </c>
      <c r="AA21" s="40" t="e">
        <f t="shared" si="5"/>
        <v>#REF!</v>
      </c>
      <c r="AB21" s="33" t="e">
        <f t="shared" ca="1" si="6"/>
        <v>#REF!</v>
      </c>
      <c r="AC21" s="31">
        <v>0.03</v>
      </c>
      <c r="AD21" s="31">
        <v>0.04</v>
      </c>
      <c r="AE21" s="41" t="s">
        <v>444</v>
      </c>
      <c r="AF21" s="42" t="e">
        <f t="shared" ca="1" si="7"/>
        <v>#REF!</v>
      </c>
      <c r="AG21" s="33" t="e">
        <f t="shared" ca="1" si="8"/>
        <v>#REF!</v>
      </c>
      <c r="AH21" s="43" t="e">
        <f t="shared" ca="1" si="9"/>
        <v>#NAME?</v>
      </c>
      <c r="AI21" s="44">
        <f t="shared" si="10"/>
        <v>1</v>
      </c>
      <c r="AJ21" s="45" t="e">
        <f t="shared" ca="1" si="11"/>
        <v>#NAME?</v>
      </c>
      <c r="AK21" s="33" t="e">
        <f t="shared" ca="1" si="12"/>
        <v>#REF!</v>
      </c>
      <c r="AL21" s="29" t="s">
        <v>511</v>
      </c>
      <c r="AM21" s="41">
        <f t="shared" si="13"/>
        <v>1</v>
      </c>
      <c r="AN21" s="46" t="s">
        <v>512</v>
      </c>
      <c r="AO21" s="29" t="e">
        <f t="shared" ca="1" si="14"/>
        <v>#REF!</v>
      </c>
    </row>
    <row r="22" spans="1:41" hidden="1" x14ac:dyDescent="0.25">
      <c r="A22" s="3" t="s">
        <v>22</v>
      </c>
      <c r="B22" s="29" t="str">
        <f t="shared" si="1"/>
        <v>ADI-000040</v>
      </c>
      <c r="D22" t="s">
        <v>19</v>
      </c>
      <c r="E22" s="3" t="s">
        <v>24</v>
      </c>
      <c r="F22" s="3" t="s">
        <v>25</v>
      </c>
      <c r="G22" s="28" t="e">
        <f>+VLOOKUP($A22,#REF!,4,FALSE)</f>
        <v>#REF!</v>
      </c>
      <c r="H22" s="30" t="e">
        <f>+VLOOKUP($A22,#REF!,5,FALSE)</f>
        <v>#REF!</v>
      </c>
      <c r="I22" s="31" t="e">
        <f>+VLOOKUP($A22,#REF!,13,FALSE)</f>
        <v>#REF!</v>
      </c>
      <c r="J22" s="31">
        <v>5.4999999999999997E-3</v>
      </c>
      <c r="K22" s="29" t="s">
        <v>15</v>
      </c>
      <c r="L22" s="19">
        <v>69057.38</v>
      </c>
      <c r="M22" s="56" t="e">
        <f t="shared" si="2"/>
        <v>#REF!</v>
      </c>
      <c r="N22" s="27">
        <v>43509</v>
      </c>
      <c r="O22" s="35" t="e">
        <f t="shared" ca="1" si="0"/>
        <v>#NAME?</v>
      </c>
      <c r="P22" s="36">
        <v>0</v>
      </c>
      <c r="Q22" s="36">
        <v>0</v>
      </c>
      <c r="R22" s="37">
        <v>120</v>
      </c>
      <c r="S22" s="38" t="b">
        <v>0</v>
      </c>
      <c r="T22" s="38" t="s">
        <v>1110</v>
      </c>
      <c r="U22" s="34">
        <v>43604</v>
      </c>
      <c r="V22" s="29"/>
      <c r="W22" s="29">
        <f t="shared" si="3"/>
        <v>2019</v>
      </c>
      <c r="X22" s="29" t="e">
        <f t="shared" ca="1" si="4"/>
        <v>#NAME?</v>
      </c>
      <c r="Y22" s="39">
        <v>2.2499999999999999E-2</v>
      </c>
      <c r="Z22" s="39">
        <v>5.0500000000000003E-2</v>
      </c>
      <c r="AA22" s="40" t="e">
        <f t="shared" si="5"/>
        <v>#REF!</v>
      </c>
      <c r="AB22" s="33" t="e">
        <f t="shared" ca="1" si="6"/>
        <v>#REF!</v>
      </c>
      <c r="AC22" s="31">
        <v>0.03</v>
      </c>
      <c r="AD22" s="31">
        <v>0.04</v>
      </c>
      <c r="AE22" s="41" t="s">
        <v>444</v>
      </c>
      <c r="AF22" s="42" t="e">
        <f t="shared" ca="1" si="7"/>
        <v>#REF!</v>
      </c>
      <c r="AG22" s="33" t="e">
        <f t="shared" ca="1" si="8"/>
        <v>#REF!</v>
      </c>
      <c r="AH22" s="43" t="e">
        <f t="shared" ca="1" si="9"/>
        <v>#NAME?</v>
      </c>
      <c r="AI22" s="44">
        <f t="shared" si="10"/>
        <v>1</v>
      </c>
      <c r="AJ22" s="45" t="e">
        <f t="shared" ca="1" si="11"/>
        <v>#NAME?</v>
      </c>
      <c r="AK22" s="33" t="e">
        <f t="shared" ca="1" si="12"/>
        <v>#REF!</v>
      </c>
      <c r="AL22" s="29" t="s">
        <v>513</v>
      </c>
      <c r="AM22" s="41">
        <f t="shared" si="13"/>
        <v>1</v>
      </c>
      <c r="AN22" s="46" t="s">
        <v>514</v>
      </c>
      <c r="AO22" s="29" t="e">
        <f t="shared" ca="1" si="14"/>
        <v>#REF!</v>
      </c>
    </row>
    <row r="23" spans="1:41" hidden="1" x14ac:dyDescent="0.25">
      <c r="A23" s="3" t="s">
        <v>23</v>
      </c>
      <c r="B23" s="29" t="str">
        <f t="shared" si="1"/>
        <v>ADI-000041</v>
      </c>
      <c r="D23" t="s">
        <v>19</v>
      </c>
      <c r="E23" s="3" t="s">
        <v>24</v>
      </c>
      <c r="F23" s="3" t="s">
        <v>25</v>
      </c>
      <c r="G23" s="28" t="e">
        <f>+VLOOKUP($A23,#REF!,4,FALSE)</f>
        <v>#REF!</v>
      </c>
      <c r="H23" s="30" t="e">
        <f>+VLOOKUP($A23,#REF!,5,FALSE)</f>
        <v>#REF!</v>
      </c>
      <c r="I23" s="31" t="e">
        <f>+VLOOKUP($A23,#REF!,13,FALSE)</f>
        <v>#REF!</v>
      </c>
      <c r="J23" s="31">
        <v>5.4999999999999997E-3</v>
      </c>
      <c r="K23" s="29" t="s">
        <v>15</v>
      </c>
      <c r="L23" s="19">
        <v>69057.38</v>
      </c>
      <c r="M23" s="56" t="e">
        <f t="shared" si="2"/>
        <v>#REF!</v>
      </c>
      <c r="N23" s="27">
        <v>43509</v>
      </c>
      <c r="O23" s="35" t="e">
        <f t="shared" ca="1" si="0"/>
        <v>#NAME?</v>
      </c>
      <c r="P23" s="36">
        <v>0</v>
      </c>
      <c r="Q23" s="36">
        <v>0</v>
      </c>
      <c r="R23" s="37">
        <v>121</v>
      </c>
      <c r="S23" s="38" t="b">
        <v>0</v>
      </c>
      <c r="T23" s="38" t="s">
        <v>1110</v>
      </c>
      <c r="U23" s="34">
        <v>43605</v>
      </c>
      <c r="V23" s="29"/>
      <c r="W23" s="29">
        <f t="shared" si="3"/>
        <v>2019</v>
      </c>
      <c r="X23" s="29" t="e">
        <f t="shared" ca="1" si="4"/>
        <v>#NAME?</v>
      </c>
      <c r="Y23" s="39">
        <v>2.2499999999999999E-2</v>
      </c>
      <c r="Z23" s="39">
        <v>5.0500000000000003E-2</v>
      </c>
      <c r="AA23" s="40" t="e">
        <f t="shared" si="5"/>
        <v>#REF!</v>
      </c>
      <c r="AB23" s="33" t="e">
        <f t="shared" ca="1" si="6"/>
        <v>#REF!</v>
      </c>
      <c r="AC23" s="31">
        <v>0.03</v>
      </c>
      <c r="AD23" s="31">
        <v>0.04</v>
      </c>
      <c r="AE23" s="41" t="s">
        <v>444</v>
      </c>
      <c r="AF23" s="42" t="e">
        <f t="shared" ca="1" si="7"/>
        <v>#REF!</v>
      </c>
      <c r="AG23" s="33" t="e">
        <f t="shared" ca="1" si="8"/>
        <v>#REF!</v>
      </c>
      <c r="AH23" s="43" t="e">
        <f t="shared" ca="1" si="9"/>
        <v>#NAME?</v>
      </c>
      <c r="AI23" s="44">
        <f t="shared" si="10"/>
        <v>1</v>
      </c>
      <c r="AJ23" s="45" t="e">
        <f t="shared" ca="1" si="11"/>
        <v>#NAME?</v>
      </c>
      <c r="AK23" s="33" t="e">
        <f t="shared" ca="1" si="12"/>
        <v>#REF!</v>
      </c>
      <c r="AL23" s="29" t="s">
        <v>515</v>
      </c>
      <c r="AM23" s="41">
        <f t="shared" si="13"/>
        <v>1</v>
      </c>
      <c r="AN23" s="46" t="s">
        <v>516</v>
      </c>
      <c r="AO23" s="29" t="e">
        <f t="shared" ca="1" si="14"/>
        <v>#REF!</v>
      </c>
    </row>
    <row r="24" spans="1:41" hidden="1" x14ac:dyDescent="0.25">
      <c r="B24" s="29" t="str">
        <f t="shared" si="1"/>
        <v>LF-2018-000001</v>
      </c>
      <c r="C24" t="s">
        <v>197</v>
      </c>
      <c r="D24" s="11" t="s">
        <v>196</v>
      </c>
      <c r="G24" s="28" t="e">
        <f>+VLOOKUP($A24,#REF!,4,FALSE)</f>
        <v>#REF!</v>
      </c>
      <c r="H24" s="30" t="e">
        <f>+VLOOKUP($A24,#REF!,5,FALSE)</f>
        <v>#REF!</v>
      </c>
      <c r="I24" s="31" t="e">
        <f>+VLOOKUP(C24,#REF!,13,FALSE)</f>
        <v>#REF!</v>
      </c>
      <c r="J24" s="31">
        <v>5.4999999999999997E-3</v>
      </c>
      <c r="K24" s="29" t="s">
        <v>15</v>
      </c>
      <c r="L24" s="19">
        <v>497826.86</v>
      </c>
      <c r="M24" s="56" t="e">
        <f t="shared" si="2"/>
        <v>#REF!</v>
      </c>
      <c r="N24" s="27">
        <v>43510</v>
      </c>
      <c r="O24" s="35" t="e">
        <f t="shared" ca="1" si="0"/>
        <v>#NAME?</v>
      </c>
      <c r="P24" s="36">
        <v>0</v>
      </c>
      <c r="Q24" s="36">
        <v>0</v>
      </c>
      <c r="R24" s="37">
        <v>122</v>
      </c>
      <c r="S24" s="38" t="b">
        <v>1</v>
      </c>
      <c r="T24" s="38" t="s">
        <v>444</v>
      </c>
      <c r="U24" s="34">
        <v>43606</v>
      </c>
      <c r="V24" s="29"/>
      <c r="W24" s="29">
        <f t="shared" si="3"/>
        <v>2019</v>
      </c>
      <c r="X24" s="29" t="e">
        <f t="shared" ca="1" si="4"/>
        <v>#NAME?</v>
      </c>
      <c r="Y24" s="39">
        <v>2.2499999999999999E-2</v>
      </c>
      <c r="Z24" s="39">
        <v>5.0500000000000003E-2</v>
      </c>
      <c r="AA24" s="40" t="e">
        <f t="shared" si="5"/>
        <v>#REF!</v>
      </c>
      <c r="AB24" s="33" t="e">
        <f t="shared" ca="1" si="6"/>
        <v>#REF!</v>
      </c>
      <c r="AC24" s="31">
        <v>0.03</v>
      </c>
      <c r="AD24" s="31">
        <v>0.04</v>
      </c>
      <c r="AE24" s="41" t="s">
        <v>444</v>
      </c>
      <c r="AF24" s="42" t="e">
        <f t="shared" ca="1" si="7"/>
        <v>#REF!</v>
      </c>
      <c r="AG24" s="33" t="e">
        <f t="shared" ca="1" si="8"/>
        <v>#REF!</v>
      </c>
      <c r="AH24" s="43" t="e">
        <f t="shared" ca="1" si="9"/>
        <v>#NAME?</v>
      </c>
      <c r="AI24" s="44">
        <f t="shared" si="10"/>
        <v>1</v>
      </c>
      <c r="AJ24" s="45" t="e">
        <f t="shared" ca="1" si="11"/>
        <v>#NAME?</v>
      </c>
      <c r="AK24" s="33" t="e">
        <f t="shared" ca="1" si="12"/>
        <v>#REF!</v>
      </c>
      <c r="AL24" s="29" t="s">
        <v>517</v>
      </c>
      <c r="AM24" s="41">
        <f t="shared" si="13"/>
        <v>99999999</v>
      </c>
      <c r="AN24" s="46" t="s">
        <v>518</v>
      </c>
      <c r="AO24" s="29" t="e">
        <f t="shared" ca="1" si="14"/>
        <v>#REF!</v>
      </c>
    </row>
    <row r="25" spans="1:41" hidden="1" x14ac:dyDescent="0.25">
      <c r="B25" s="29" t="str">
        <f t="shared" si="1"/>
        <v>LF-2019-000017</v>
      </c>
      <c r="C25" t="s">
        <v>142</v>
      </c>
      <c r="D25" t="s">
        <v>141</v>
      </c>
      <c r="E25" s="3" t="s">
        <v>208</v>
      </c>
      <c r="F25" s="3" t="s">
        <v>209</v>
      </c>
      <c r="G25" s="28" t="e">
        <f>+VLOOKUP($A25,#REF!,4,FALSE)</f>
        <v>#REF!</v>
      </c>
      <c r="H25" s="30" t="e">
        <f>+VLOOKUP($A25,#REF!,5,FALSE)</f>
        <v>#REF!</v>
      </c>
      <c r="I25" s="31" t="e">
        <f>+VLOOKUP(C25,#REF!,13,FALSE)</f>
        <v>#REF!</v>
      </c>
      <c r="J25" s="31">
        <v>5.4999999999999997E-3</v>
      </c>
      <c r="K25" s="29" t="s">
        <v>15</v>
      </c>
      <c r="L25" s="19">
        <v>20000</v>
      </c>
      <c r="M25" s="56" t="e">
        <f t="shared" si="2"/>
        <v>#REF!</v>
      </c>
      <c r="N25" s="27">
        <v>43515</v>
      </c>
      <c r="O25" s="35" t="e">
        <f t="shared" ca="1" si="0"/>
        <v>#NAME?</v>
      </c>
      <c r="P25" s="36">
        <v>0</v>
      </c>
      <c r="Q25" s="36">
        <v>0</v>
      </c>
      <c r="R25" s="37">
        <v>123</v>
      </c>
      <c r="S25" s="38" t="b">
        <v>1</v>
      </c>
      <c r="T25" s="38" t="s">
        <v>444</v>
      </c>
      <c r="U25" s="34">
        <v>43607</v>
      </c>
      <c r="V25" s="29"/>
      <c r="W25" s="29">
        <f t="shared" si="3"/>
        <v>2019</v>
      </c>
      <c r="X25" s="29" t="e">
        <f t="shared" ca="1" si="4"/>
        <v>#NAME?</v>
      </c>
      <c r="Y25" s="39">
        <v>2.2499999999999999E-2</v>
      </c>
      <c r="Z25" s="39">
        <v>5.0500000000000003E-2</v>
      </c>
      <c r="AA25" s="40" t="e">
        <f t="shared" si="5"/>
        <v>#REF!</v>
      </c>
      <c r="AB25" s="33" t="e">
        <f t="shared" ca="1" si="6"/>
        <v>#REF!</v>
      </c>
      <c r="AC25" s="31">
        <v>0.03</v>
      </c>
      <c r="AD25" s="31">
        <v>0.04</v>
      </c>
      <c r="AE25" s="41" t="s">
        <v>444</v>
      </c>
      <c r="AF25" s="42" t="e">
        <f t="shared" ca="1" si="7"/>
        <v>#REF!</v>
      </c>
      <c r="AG25" s="33" t="e">
        <f t="shared" ca="1" si="8"/>
        <v>#REF!</v>
      </c>
      <c r="AH25" s="43" t="e">
        <f t="shared" ca="1" si="9"/>
        <v>#NAME?</v>
      </c>
      <c r="AI25" s="44">
        <f t="shared" si="10"/>
        <v>1</v>
      </c>
      <c r="AJ25" s="45" t="e">
        <f t="shared" ca="1" si="11"/>
        <v>#NAME?</v>
      </c>
      <c r="AK25" s="33" t="e">
        <f t="shared" ca="1" si="12"/>
        <v>#REF!</v>
      </c>
      <c r="AL25" s="29" t="s">
        <v>519</v>
      </c>
      <c r="AM25" s="41">
        <f t="shared" si="13"/>
        <v>99999999</v>
      </c>
      <c r="AN25" s="46" t="s">
        <v>520</v>
      </c>
      <c r="AO25" s="29" t="e">
        <f t="shared" ca="1" si="14"/>
        <v>#REF!</v>
      </c>
    </row>
    <row r="26" spans="1:41" hidden="1" x14ac:dyDescent="0.25">
      <c r="A26" s="6" t="s">
        <v>109</v>
      </c>
      <c r="B26" s="29" t="str">
        <f t="shared" si="1"/>
        <v>REG-000004</v>
      </c>
      <c r="C26" t="s">
        <v>107</v>
      </c>
      <c r="D26" t="s">
        <v>106</v>
      </c>
      <c r="E26" s="6" t="s">
        <v>17</v>
      </c>
      <c r="F26" s="6" t="s">
        <v>108</v>
      </c>
      <c r="G26" s="28" t="e">
        <f>+VLOOKUP($A26,#REF!,4,FALSE)</f>
        <v>#REF!</v>
      </c>
      <c r="H26" s="30" t="e">
        <f>+VLOOKUP($A26,#REF!,5,FALSE)</f>
        <v>#REF!</v>
      </c>
      <c r="I26" s="31">
        <v>0.01</v>
      </c>
      <c r="J26" s="31">
        <v>5.4999999999999997E-3</v>
      </c>
      <c r="K26" s="29" t="s">
        <v>15</v>
      </c>
      <c r="L26" s="19">
        <v>50000</v>
      </c>
      <c r="M26" s="56">
        <f t="shared" si="2"/>
        <v>49500</v>
      </c>
      <c r="N26" s="27">
        <v>43517</v>
      </c>
      <c r="O26" s="35" t="e">
        <f t="shared" ca="1" si="0"/>
        <v>#NAME?</v>
      </c>
      <c r="P26" s="36">
        <v>0</v>
      </c>
      <c r="Q26" s="36">
        <v>0</v>
      </c>
      <c r="R26" s="37">
        <v>124</v>
      </c>
      <c r="S26" s="38" t="b">
        <v>0</v>
      </c>
      <c r="T26" s="38" t="s">
        <v>1110</v>
      </c>
      <c r="U26" s="34">
        <v>43608</v>
      </c>
      <c r="V26" s="29"/>
      <c r="W26" s="29">
        <f t="shared" si="3"/>
        <v>2019</v>
      </c>
      <c r="X26" s="29" t="e">
        <f t="shared" ca="1" si="4"/>
        <v>#NAME?</v>
      </c>
      <c r="Y26" s="39">
        <v>2.2499999999999999E-2</v>
      </c>
      <c r="Z26" s="39">
        <v>5.0500000000000003E-2</v>
      </c>
      <c r="AA26" s="40" t="e">
        <f t="shared" ca="1" si="5"/>
        <v>#NAME?</v>
      </c>
      <c r="AB26" s="33" t="e">
        <f t="shared" ca="1" si="6"/>
        <v>#NAME?</v>
      </c>
      <c r="AC26" s="31">
        <v>0.03</v>
      </c>
      <c r="AD26" s="31">
        <v>0.04</v>
      </c>
      <c r="AE26" s="41" t="s">
        <v>444</v>
      </c>
      <c r="AF26" s="42" t="e">
        <f t="shared" ca="1" si="7"/>
        <v>#NAME?</v>
      </c>
      <c r="AG26" s="33" t="e">
        <f t="shared" ca="1" si="8"/>
        <v>#NAME?</v>
      </c>
      <c r="AH26" s="43" t="e">
        <f t="shared" ca="1" si="9"/>
        <v>#NAME?</v>
      </c>
      <c r="AI26" s="44">
        <f t="shared" si="10"/>
        <v>1</v>
      </c>
      <c r="AJ26" s="45" t="e">
        <f t="shared" ca="1" si="11"/>
        <v>#NAME?</v>
      </c>
      <c r="AK26" s="33" t="e">
        <f t="shared" ca="1" si="12"/>
        <v>#NAME?</v>
      </c>
      <c r="AL26" s="29" t="s">
        <v>521</v>
      </c>
      <c r="AM26" s="41">
        <f t="shared" si="13"/>
        <v>1</v>
      </c>
      <c r="AN26" s="46" t="s">
        <v>522</v>
      </c>
      <c r="AO26" s="29" t="e">
        <f t="shared" ca="1" si="14"/>
        <v>#NAME?</v>
      </c>
    </row>
    <row r="27" spans="1:41" hidden="1" x14ac:dyDescent="0.25">
      <c r="A27" s="3" t="s">
        <v>95</v>
      </c>
      <c r="B27" s="29" t="str">
        <f t="shared" si="1"/>
        <v>ADI-000035</v>
      </c>
      <c r="D27" t="s">
        <v>19</v>
      </c>
      <c r="E27" s="3" t="s">
        <v>93</v>
      </c>
      <c r="F27" s="3" t="s">
        <v>94</v>
      </c>
      <c r="G27" s="28" t="e">
        <f>+VLOOKUP($A27,#REF!,4,FALSE)</f>
        <v>#REF!</v>
      </c>
      <c r="H27" s="30" t="e">
        <f>+VLOOKUP($A27,#REF!,5,FALSE)</f>
        <v>#REF!</v>
      </c>
      <c r="I27" s="31" t="e">
        <f>+VLOOKUP($A27,#REF!,13,FALSE)</f>
        <v>#REF!</v>
      </c>
      <c r="J27" s="31">
        <v>5.4999999999999997E-3</v>
      </c>
      <c r="K27" s="29" t="s">
        <v>15</v>
      </c>
      <c r="L27" s="19">
        <v>50000</v>
      </c>
      <c r="M27" s="56" t="e">
        <f t="shared" si="2"/>
        <v>#REF!</v>
      </c>
      <c r="N27" s="27">
        <v>43518</v>
      </c>
      <c r="O27" s="35" t="e">
        <f t="shared" ca="1" si="0"/>
        <v>#NAME?</v>
      </c>
      <c r="P27" s="36">
        <v>0</v>
      </c>
      <c r="Q27" s="36">
        <v>0</v>
      </c>
      <c r="R27" s="37">
        <v>125</v>
      </c>
      <c r="S27" s="38" t="b">
        <v>0</v>
      </c>
      <c r="T27" s="38" t="s">
        <v>1110</v>
      </c>
      <c r="U27" s="34">
        <v>43609</v>
      </c>
      <c r="V27" s="29"/>
      <c r="W27" s="29">
        <f t="shared" si="3"/>
        <v>2019</v>
      </c>
      <c r="X27" s="29" t="e">
        <f t="shared" ca="1" si="4"/>
        <v>#NAME?</v>
      </c>
      <c r="Y27" s="39">
        <v>2.2499999999999999E-2</v>
      </c>
      <c r="Z27" s="39">
        <v>5.0500000000000003E-2</v>
      </c>
      <c r="AA27" s="40" t="e">
        <f t="shared" si="5"/>
        <v>#REF!</v>
      </c>
      <c r="AB27" s="33" t="e">
        <f t="shared" ca="1" si="6"/>
        <v>#REF!</v>
      </c>
      <c r="AC27" s="31">
        <v>0.03</v>
      </c>
      <c r="AD27" s="31">
        <v>0.04</v>
      </c>
      <c r="AE27" s="41" t="s">
        <v>444</v>
      </c>
      <c r="AF27" s="42" t="e">
        <f t="shared" ca="1" si="7"/>
        <v>#REF!</v>
      </c>
      <c r="AG27" s="33" t="e">
        <f t="shared" ca="1" si="8"/>
        <v>#REF!</v>
      </c>
      <c r="AH27" s="43" t="e">
        <f t="shared" ca="1" si="9"/>
        <v>#NAME?</v>
      </c>
      <c r="AI27" s="44">
        <f t="shared" si="10"/>
        <v>1</v>
      </c>
      <c r="AJ27" s="45" t="e">
        <f t="shared" ca="1" si="11"/>
        <v>#NAME?</v>
      </c>
      <c r="AK27" s="33" t="e">
        <f t="shared" ca="1" si="12"/>
        <v>#REF!</v>
      </c>
      <c r="AL27" s="29" t="s">
        <v>523</v>
      </c>
      <c r="AM27" s="41">
        <f t="shared" si="13"/>
        <v>1</v>
      </c>
      <c r="AN27" s="46" t="s">
        <v>524</v>
      </c>
      <c r="AO27" s="29" t="e">
        <f t="shared" ca="1" si="14"/>
        <v>#REF!</v>
      </c>
    </row>
    <row r="28" spans="1:41" hidden="1" x14ac:dyDescent="0.25">
      <c r="A28" s="3" t="s">
        <v>96</v>
      </c>
      <c r="B28" s="29" t="str">
        <f t="shared" si="1"/>
        <v>ADI-000036</v>
      </c>
      <c r="D28" t="s">
        <v>19</v>
      </c>
      <c r="E28" s="3" t="s">
        <v>93</v>
      </c>
      <c r="F28" s="3" t="s">
        <v>94</v>
      </c>
      <c r="G28" s="28" t="e">
        <f>+VLOOKUP($A28,#REF!,4,FALSE)</f>
        <v>#REF!</v>
      </c>
      <c r="H28" s="30" t="e">
        <f>+VLOOKUP($A28,#REF!,5,FALSE)</f>
        <v>#REF!</v>
      </c>
      <c r="I28" s="31" t="e">
        <f>+VLOOKUP($A28,#REF!,13,FALSE)</f>
        <v>#REF!</v>
      </c>
      <c r="J28" s="31">
        <v>5.4999999999999997E-3</v>
      </c>
      <c r="K28" s="29" t="s">
        <v>15</v>
      </c>
      <c r="L28" s="19">
        <v>50000</v>
      </c>
      <c r="M28" s="56" t="e">
        <f t="shared" si="2"/>
        <v>#REF!</v>
      </c>
      <c r="N28" s="27">
        <v>43518</v>
      </c>
      <c r="O28" s="35" t="e">
        <f t="shared" ca="1" si="0"/>
        <v>#NAME?</v>
      </c>
      <c r="P28" s="36">
        <v>0</v>
      </c>
      <c r="Q28" s="36">
        <v>0</v>
      </c>
      <c r="R28" s="37">
        <v>126</v>
      </c>
      <c r="S28" s="38" t="b">
        <v>0</v>
      </c>
      <c r="T28" s="38" t="s">
        <v>1110</v>
      </c>
      <c r="U28" s="34">
        <v>43610</v>
      </c>
      <c r="V28" s="29"/>
      <c r="W28" s="29">
        <f t="shared" si="3"/>
        <v>2019</v>
      </c>
      <c r="X28" s="29" t="e">
        <f t="shared" ca="1" si="4"/>
        <v>#NAME?</v>
      </c>
      <c r="Y28" s="39">
        <v>2.2499999999999999E-2</v>
      </c>
      <c r="Z28" s="39">
        <v>5.0500000000000003E-2</v>
      </c>
      <c r="AA28" s="40" t="e">
        <f t="shared" si="5"/>
        <v>#REF!</v>
      </c>
      <c r="AB28" s="33" t="e">
        <f t="shared" ca="1" si="6"/>
        <v>#REF!</v>
      </c>
      <c r="AC28" s="31">
        <v>0.03</v>
      </c>
      <c r="AD28" s="31">
        <v>0.04</v>
      </c>
      <c r="AE28" s="41" t="s">
        <v>444</v>
      </c>
      <c r="AF28" s="42" t="e">
        <f t="shared" ca="1" si="7"/>
        <v>#REF!</v>
      </c>
      <c r="AG28" s="33" t="e">
        <f t="shared" ca="1" si="8"/>
        <v>#REF!</v>
      </c>
      <c r="AH28" s="43" t="e">
        <f t="shared" ca="1" si="9"/>
        <v>#NAME?</v>
      </c>
      <c r="AI28" s="44">
        <f t="shared" si="10"/>
        <v>1</v>
      </c>
      <c r="AJ28" s="45" t="e">
        <f t="shared" ca="1" si="11"/>
        <v>#NAME?</v>
      </c>
      <c r="AK28" s="33" t="e">
        <f t="shared" ca="1" si="12"/>
        <v>#REF!</v>
      </c>
      <c r="AL28" s="29" t="s">
        <v>525</v>
      </c>
      <c r="AM28" s="41">
        <f t="shared" si="13"/>
        <v>1</v>
      </c>
      <c r="AN28" s="46" t="s">
        <v>526</v>
      </c>
      <c r="AO28" s="29" t="e">
        <f t="shared" ca="1" si="14"/>
        <v>#REF!</v>
      </c>
    </row>
    <row r="29" spans="1:41" hidden="1" x14ac:dyDescent="0.25">
      <c r="A29" s="3" t="s">
        <v>97</v>
      </c>
      <c r="B29" s="29" t="str">
        <f t="shared" si="1"/>
        <v>ADI-000037</v>
      </c>
      <c r="D29" t="s">
        <v>19</v>
      </c>
      <c r="E29" s="3" t="s">
        <v>93</v>
      </c>
      <c r="F29" s="3" t="s">
        <v>94</v>
      </c>
      <c r="G29" s="28" t="e">
        <f>+VLOOKUP($A29,#REF!,4,FALSE)</f>
        <v>#REF!</v>
      </c>
      <c r="H29" s="30" t="e">
        <f>+VLOOKUP($A29,#REF!,5,FALSE)</f>
        <v>#REF!</v>
      </c>
      <c r="I29" s="31" t="e">
        <f>+VLOOKUP($A29,#REF!,13,FALSE)</f>
        <v>#REF!</v>
      </c>
      <c r="J29" s="31">
        <v>5.4999999999999997E-3</v>
      </c>
      <c r="K29" s="29" t="s">
        <v>15</v>
      </c>
      <c r="L29" s="19">
        <v>50000</v>
      </c>
      <c r="M29" s="56" t="e">
        <f t="shared" si="2"/>
        <v>#REF!</v>
      </c>
      <c r="N29" s="27">
        <v>43518</v>
      </c>
      <c r="O29" s="35" t="e">
        <f t="shared" ca="1" si="0"/>
        <v>#NAME?</v>
      </c>
      <c r="P29" s="36">
        <v>0</v>
      </c>
      <c r="Q29" s="36">
        <v>0</v>
      </c>
      <c r="R29" s="37">
        <v>127</v>
      </c>
      <c r="S29" s="38" t="b">
        <v>0</v>
      </c>
      <c r="T29" s="38" t="s">
        <v>1110</v>
      </c>
      <c r="U29" s="34">
        <v>43611</v>
      </c>
      <c r="V29" s="29"/>
      <c r="W29" s="29">
        <f t="shared" si="3"/>
        <v>2019</v>
      </c>
      <c r="X29" s="29" t="e">
        <f t="shared" ca="1" si="4"/>
        <v>#NAME?</v>
      </c>
      <c r="Y29" s="39">
        <v>2.2499999999999999E-2</v>
      </c>
      <c r="Z29" s="39">
        <v>5.0500000000000003E-2</v>
      </c>
      <c r="AA29" s="40" t="e">
        <f t="shared" si="5"/>
        <v>#REF!</v>
      </c>
      <c r="AB29" s="33" t="e">
        <f t="shared" ca="1" si="6"/>
        <v>#REF!</v>
      </c>
      <c r="AC29" s="31">
        <v>0.03</v>
      </c>
      <c r="AD29" s="31">
        <v>0.04</v>
      </c>
      <c r="AE29" s="41" t="s">
        <v>444</v>
      </c>
      <c r="AF29" s="42" t="e">
        <f t="shared" ca="1" si="7"/>
        <v>#REF!</v>
      </c>
      <c r="AG29" s="33" t="e">
        <f t="shared" ca="1" si="8"/>
        <v>#REF!</v>
      </c>
      <c r="AH29" s="43" t="e">
        <f t="shared" ca="1" si="9"/>
        <v>#NAME?</v>
      </c>
      <c r="AI29" s="44">
        <f t="shared" si="10"/>
        <v>1</v>
      </c>
      <c r="AJ29" s="45" t="e">
        <f t="shared" ca="1" si="11"/>
        <v>#NAME?</v>
      </c>
      <c r="AK29" s="33" t="e">
        <f t="shared" ca="1" si="12"/>
        <v>#REF!</v>
      </c>
      <c r="AL29" s="29" t="s">
        <v>527</v>
      </c>
      <c r="AM29" s="41">
        <f t="shared" si="13"/>
        <v>1</v>
      </c>
      <c r="AN29" s="46" t="s">
        <v>528</v>
      </c>
      <c r="AO29" s="29" t="e">
        <f t="shared" ca="1" si="14"/>
        <v>#REF!</v>
      </c>
    </row>
    <row r="30" spans="1:41" hidden="1" x14ac:dyDescent="0.25">
      <c r="A30" s="3" t="s">
        <v>98</v>
      </c>
      <c r="B30" s="29" t="str">
        <f t="shared" si="1"/>
        <v>ADI-000038</v>
      </c>
      <c r="D30" t="s">
        <v>19</v>
      </c>
      <c r="E30" s="3" t="s">
        <v>93</v>
      </c>
      <c r="F30" s="3" t="s">
        <v>94</v>
      </c>
      <c r="G30" s="28" t="e">
        <f>+VLOOKUP($A30,#REF!,4,FALSE)</f>
        <v>#REF!</v>
      </c>
      <c r="H30" s="30" t="e">
        <f>+VLOOKUP($A30,#REF!,5,FALSE)</f>
        <v>#REF!</v>
      </c>
      <c r="I30" s="31" t="e">
        <f>+VLOOKUP($A30,#REF!,13,FALSE)</f>
        <v>#REF!</v>
      </c>
      <c r="J30" s="31">
        <v>5.4999999999999997E-3</v>
      </c>
      <c r="K30" s="29" t="s">
        <v>15</v>
      </c>
      <c r="L30" s="19">
        <v>50000</v>
      </c>
      <c r="M30" s="56" t="e">
        <f t="shared" si="2"/>
        <v>#REF!</v>
      </c>
      <c r="N30" s="27">
        <v>43518</v>
      </c>
      <c r="O30" s="35" t="e">
        <f t="shared" ca="1" si="0"/>
        <v>#NAME?</v>
      </c>
      <c r="P30" s="36">
        <v>0</v>
      </c>
      <c r="Q30" s="36">
        <v>0</v>
      </c>
      <c r="R30" s="37">
        <v>128</v>
      </c>
      <c r="S30" s="38" t="b">
        <v>0</v>
      </c>
      <c r="T30" s="38" t="s">
        <v>1110</v>
      </c>
      <c r="U30" s="34">
        <v>43612</v>
      </c>
      <c r="V30" s="29"/>
      <c r="W30" s="29">
        <f t="shared" si="3"/>
        <v>2019</v>
      </c>
      <c r="X30" s="29" t="e">
        <f t="shared" ca="1" si="4"/>
        <v>#NAME?</v>
      </c>
      <c r="Y30" s="39">
        <v>2.2499999999999999E-2</v>
      </c>
      <c r="Z30" s="39">
        <v>5.0500000000000003E-2</v>
      </c>
      <c r="AA30" s="40" t="e">
        <f t="shared" si="5"/>
        <v>#REF!</v>
      </c>
      <c r="AB30" s="33" t="e">
        <f t="shared" ca="1" si="6"/>
        <v>#REF!</v>
      </c>
      <c r="AC30" s="31">
        <v>0.03</v>
      </c>
      <c r="AD30" s="31">
        <v>0.04</v>
      </c>
      <c r="AE30" s="41" t="s">
        <v>444</v>
      </c>
      <c r="AF30" s="42" t="e">
        <f t="shared" ca="1" si="7"/>
        <v>#REF!</v>
      </c>
      <c r="AG30" s="33" t="e">
        <f t="shared" ca="1" si="8"/>
        <v>#REF!</v>
      </c>
      <c r="AH30" s="43" t="e">
        <f t="shared" ca="1" si="9"/>
        <v>#NAME?</v>
      </c>
      <c r="AI30" s="44">
        <f t="shared" si="10"/>
        <v>1</v>
      </c>
      <c r="AJ30" s="45" t="e">
        <f t="shared" ca="1" si="11"/>
        <v>#NAME?</v>
      </c>
      <c r="AK30" s="33" t="e">
        <f t="shared" ca="1" si="12"/>
        <v>#REF!</v>
      </c>
      <c r="AL30" s="29" t="s">
        <v>529</v>
      </c>
      <c r="AM30" s="41">
        <f t="shared" si="13"/>
        <v>1</v>
      </c>
      <c r="AN30" s="46" t="s">
        <v>530</v>
      </c>
      <c r="AO30" s="29" t="e">
        <f t="shared" ca="1" si="14"/>
        <v>#REF!</v>
      </c>
    </row>
    <row r="31" spans="1:41" hidden="1" x14ac:dyDescent="0.25">
      <c r="A31" s="3" t="s">
        <v>180</v>
      </c>
      <c r="B31" s="29" t="str">
        <f t="shared" si="1"/>
        <v>ADI-000026</v>
      </c>
      <c r="D31" s="10" t="s">
        <v>195</v>
      </c>
      <c r="E31" s="3" t="s">
        <v>157</v>
      </c>
      <c r="F31" s="3" t="s">
        <v>158</v>
      </c>
      <c r="G31" s="28" t="e">
        <f>+VLOOKUP($A31,#REF!,4,FALSE)</f>
        <v>#REF!</v>
      </c>
      <c r="H31" s="30" t="e">
        <f>+VLOOKUP($A31,#REF!,5,FALSE)</f>
        <v>#REF!</v>
      </c>
      <c r="I31" s="31" t="e">
        <f>+VLOOKUP($A31,#REF!,13,FALSE)</f>
        <v>#REF!</v>
      </c>
      <c r="J31" s="31">
        <v>5.4999999999999997E-3</v>
      </c>
      <c r="K31" s="29" t="s">
        <v>15</v>
      </c>
      <c r="L31" s="19">
        <v>30000</v>
      </c>
      <c r="M31" s="56" t="e">
        <f t="shared" si="2"/>
        <v>#REF!</v>
      </c>
      <c r="N31" s="27">
        <v>43518</v>
      </c>
      <c r="O31" s="35" t="e">
        <f t="shared" ca="1" si="0"/>
        <v>#NAME?</v>
      </c>
      <c r="P31" s="36">
        <v>0</v>
      </c>
      <c r="Q31" s="36">
        <v>0</v>
      </c>
      <c r="R31" s="37">
        <v>129</v>
      </c>
      <c r="S31" s="38" t="b">
        <v>1</v>
      </c>
      <c r="T31" s="38" t="s">
        <v>444</v>
      </c>
      <c r="U31" s="34">
        <v>43613</v>
      </c>
      <c r="V31" s="29"/>
      <c r="W31" s="29">
        <f t="shared" si="3"/>
        <v>2019</v>
      </c>
      <c r="X31" s="29" t="e">
        <f t="shared" ca="1" si="4"/>
        <v>#NAME?</v>
      </c>
      <c r="Y31" s="39">
        <v>2.2499999999999999E-2</v>
      </c>
      <c r="Z31" s="39">
        <v>5.0500000000000003E-2</v>
      </c>
      <c r="AA31" s="40" t="e">
        <f t="shared" si="5"/>
        <v>#REF!</v>
      </c>
      <c r="AB31" s="33" t="e">
        <f t="shared" ca="1" si="6"/>
        <v>#REF!</v>
      </c>
      <c r="AC31" s="31">
        <v>0.03</v>
      </c>
      <c r="AD31" s="31">
        <v>0.04</v>
      </c>
      <c r="AE31" s="41" t="s">
        <v>444</v>
      </c>
      <c r="AF31" s="42" t="e">
        <f t="shared" ca="1" si="7"/>
        <v>#REF!</v>
      </c>
      <c r="AG31" s="33" t="e">
        <f t="shared" ca="1" si="8"/>
        <v>#REF!</v>
      </c>
      <c r="AH31" s="43" t="e">
        <f t="shared" ca="1" si="9"/>
        <v>#NAME?</v>
      </c>
      <c r="AI31" s="44">
        <f t="shared" si="10"/>
        <v>1</v>
      </c>
      <c r="AJ31" s="45" t="e">
        <f t="shared" ca="1" si="11"/>
        <v>#NAME?</v>
      </c>
      <c r="AK31" s="33" t="e">
        <f t="shared" ca="1" si="12"/>
        <v>#REF!</v>
      </c>
      <c r="AL31" s="29" t="s">
        <v>531</v>
      </c>
      <c r="AM31" s="41">
        <f t="shared" si="13"/>
        <v>99999999</v>
      </c>
      <c r="AN31" s="46" t="s">
        <v>532</v>
      </c>
      <c r="AO31" s="29" t="e">
        <f t="shared" ca="1" si="14"/>
        <v>#REF!</v>
      </c>
    </row>
    <row r="32" spans="1:41" x14ac:dyDescent="0.25">
      <c r="A32" s="3" t="s">
        <v>181</v>
      </c>
      <c r="B32" s="29" t="str">
        <f t="shared" si="1"/>
        <v>ADI-000027</v>
      </c>
      <c r="D32" s="10" t="s">
        <v>195</v>
      </c>
      <c r="E32" s="3" t="s">
        <v>159</v>
      </c>
      <c r="F32" s="3" t="s">
        <v>160</v>
      </c>
      <c r="G32" s="28" t="e">
        <f>+VLOOKUP($A32,#REF!,4,FALSE)</f>
        <v>#REF!</v>
      </c>
      <c r="H32" s="30" t="e">
        <f>+VLOOKUP($A32,#REF!,5,FALSE)</f>
        <v>#REF!</v>
      </c>
      <c r="I32" s="31" t="e">
        <f>+VLOOKUP($A32,#REF!,13,FALSE)</f>
        <v>#REF!</v>
      </c>
      <c r="J32" s="31">
        <v>5.4999999999999997E-3</v>
      </c>
      <c r="K32" s="29" t="s">
        <v>15</v>
      </c>
      <c r="L32" s="19">
        <v>22757</v>
      </c>
      <c r="M32" s="56" t="e">
        <f t="shared" si="2"/>
        <v>#REF!</v>
      </c>
      <c r="N32" s="27">
        <v>43518</v>
      </c>
      <c r="O32" s="35" t="e">
        <f t="shared" ca="1" si="0"/>
        <v>#NAME?</v>
      </c>
      <c r="P32" s="36">
        <v>0</v>
      </c>
      <c r="Q32" s="36">
        <v>0</v>
      </c>
      <c r="R32" s="37">
        <v>130</v>
      </c>
      <c r="S32" s="38" t="b">
        <v>1</v>
      </c>
      <c r="T32" s="38" t="s">
        <v>1109</v>
      </c>
      <c r="U32" s="34">
        <v>43614</v>
      </c>
      <c r="V32" s="29"/>
      <c r="W32" s="29">
        <f t="shared" si="3"/>
        <v>2019</v>
      </c>
      <c r="X32" s="29" t="e">
        <f t="shared" ca="1" si="4"/>
        <v>#NAME?</v>
      </c>
      <c r="Y32" s="39">
        <v>2.2499999999999999E-2</v>
      </c>
      <c r="Z32" s="39">
        <v>5.0500000000000003E-2</v>
      </c>
      <c r="AA32" s="40">
        <v>0</v>
      </c>
      <c r="AB32" s="33" t="e">
        <f t="shared" ca="1" si="6"/>
        <v>#NAME?</v>
      </c>
      <c r="AC32" s="31">
        <v>0.03</v>
      </c>
      <c r="AD32" s="31">
        <v>0.04</v>
      </c>
      <c r="AE32" s="41" t="s">
        <v>444</v>
      </c>
      <c r="AF32" s="42" t="e">
        <f t="shared" ca="1" si="7"/>
        <v>#NAME?</v>
      </c>
      <c r="AG32" s="33" t="e">
        <f t="shared" ca="1" si="8"/>
        <v>#NAME?</v>
      </c>
      <c r="AH32" s="43" t="e">
        <f t="shared" ca="1" si="9"/>
        <v>#NAME?</v>
      </c>
      <c r="AI32" s="44">
        <f t="shared" si="10"/>
        <v>1</v>
      </c>
      <c r="AJ32" s="45" t="e">
        <f t="shared" ca="1" si="11"/>
        <v>#NAME?</v>
      </c>
      <c r="AK32" s="33" t="e">
        <f t="shared" ca="1" si="12"/>
        <v>#NAME?</v>
      </c>
      <c r="AL32" s="29" t="s">
        <v>533</v>
      </c>
      <c r="AM32" s="41">
        <f t="shared" si="13"/>
        <v>99999999</v>
      </c>
      <c r="AN32" s="46" t="s">
        <v>534</v>
      </c>
      <c r="AO32" s="29" t="e">
        <f t="shared" ca="1" si="14"/>
        <v>#NAME?</v>
      </c>
    </row>
    <row r="33" spans="1:41" x14ac:dyDescent="0.25">
      <c r="A33" s="3" t="s">
        <v>182</v>
      </c>
      <c r="B33" s="29" t="str">
        <f t="shared" si="1"/>
        <v>ADI-000028</v>
      </c>
      <c r="D33" s="10" t="s">
        <v>195</v>
      </c>
      <c r="E33" s="3" t="s">
        <v>161</v>
      </c>
      <c r="F33" s="3" t="s">
        <v>162</v>
      </c>
      <c r="G33" s="28" t="e">
        <f>+VLOOKUP($A33,#REF!,4,FALSE)</f>
        <v>#REF!</v>
      </c>
      <c r="H33" s="30" t="e">
        <f>+VLOOKUP($A33,#REF!,5,FALSE)</f>
        <v>#REF!</v>
      </c>
      <c r="I33" s="31" t="e">
        <f>+VLOOKUP($A33,#REF!,13,FALSE)</f>
        <v>#REF!</v>
      </c>
      <c r="J33" s="31">
        <v>5.4999999999999997E-3</v>
      </c>
      <c r="K33" s="29" t="s">
        <v>15</v>
      </c>
      <c r="L33" s="19">
        <v>16876</v>
      </c>
      <c r="M33" s="56" t="e">
        <f t="shared" si="2"/>
        <v>#REF!</v>
      </c>
      <c r="N33" s="27">
        <v>43518</v>
      </c>
      <c r="O33" s="35" t="e">
        <f t="shared" ca="1" si="0"/>
        <v>#NAME?</v>
      </c>
      <c r="P33" s="36">
        <v>0</v>
      </c>
      <c r="Q33" s="36">
        <v>0</v>
      </c>
      <c r="R33" s="37">
        <v>131</v>
      </c>
      <c r="S33" s="38" t="b">
        <v>1</v>
      </c>
      <c r="T33" s="38" t="s">
        <v>1109</v>
      </c>
      <c r="U33" s="34">
        <v>43615</v>
      </c>
      <c r="V33" s="29"/>
      <c r="W33" s="29">
        <f t="shared" si="3"/>
        <v>2019</v>
      </c>
      <c r="X33" s="29" t="e">
        <f t="shared" ca="1" si="4"/>
        <v>#NAME?</v>
      </c>
      <c r="Y33" s="39">
        <v>2.2499999999999999E-2</v>
      </c>
      <c r="Z33" s="39">
        <v>5.0500000000000003E-2</v>
      </c>
      <c r="AA33" s="40">
        <v>0</v>
      </c>
      <c r="AB33" s="33" t="e">
        <f t="shared" ca="1" si="6"/>
        <v>#NAME?</v>
      </c>
      <c r="AC33" s="31">
        <v>0.03</v>
      </c>
      <c r="AD33" s="31">
        <v>0.04</v>
      </c>
      <c r="AE33" s="41" t="s">
        <v>444</v>
      </c>
      <c r="AF33" s="42" t="e">
        <f t="shared" ca="1" si="7"/>
        <v>#NAME?</v>
      </c>
      <c r="AG33" s="33" t="e">
        <f t="shared" ca="1" si="8"/>
        <v>#NAME?</v>
      </c>
      <c r="AH33" s="43" t="e">
        <f t="shared" ca="1" si="9"/>
        <v>#NAME?</v>
      </c>
      <c r="AI33" s="44">
        <f t="shared" si="10"/>
        <v>1</v>
      </c>
      <c r="AJ33" s="45" t="e">
        <f t="shared" ca="1" si="11"/>
        <v>#NAME?</v>
      </c>
      <c r="AK33" s="33" t="e">
        <f t="shared" ca="1" si="12"/>
        <v>#NAME?</v>
      </c>
      <c r="AL33" s="29" t="s">
        <v>535</v>
      </c>
      <c r="AM33" s="41">
        <f t="shared" si="13"/>
        <v>99999999</v>
      </c>
      <c r="AN33" s="46" t="s">
        <v>536</v>
      </c>
      <c r="AO33" s="29" t="e">
        <f t="shared" ca="1" si="14"/>
        <v>#NAME?</v>
      </c>
    </row>
    <row r="34" spans="1:41" x14ac:dyDescent="0.25">
      <c r="A34" s="3" t="s">
        <v>183</v>
      </c>
      <c r="B34" s="29" t="str">
        <f t="shared" si="1"/>
        <v>ADI-000029</v>
      </c>
      <c r="D34" s="10" t="s">
        <v>195</v>
      </c>
      <c r="E34" s="3" t="s">
        <v>163</v>
      </c>
      <c r="F34" s="3" t="s">
        <v>164</v>
      </c>
      <c r="G34" s="28" t="e">
        <f>+VLOOKUP($A34,#REF!,4,FALSE)</f>
        <v>#REF!</v>
      </c>
      <c r="H34" s="30" t="e">
        <f>+VLOOKUP($A34,#REF!,5,FALSE)</f>
        <v>#REF!</v>
      </c>
      <c r="I34" s="31" t="e">
        <f>+VLOOKUP($A34,#REF!,13,FALSE)</f>
        <v>#REF!</v>
      </c>
      <c r="J34" s="31">
        <v>5.4999999999999997E-3</v>
      </c>
      <c r="K34" s="29" t="s">
        <v>15</v>
      </c>
      <c r="L34" s="19">
        <v>23483</v>
      </c>
      <c r="M34" s="56" t="e">
        <f t="shared" si="2"/>
        <v>#REF!</v>
      </c>
      <c r="N34" s="27">
        <v>43518</v>
      </c>
      <c r="O34" s="35" t="e">
        <f t="shared" ca="1" si="0"/>
        <v>#NAME?</v>
      </c>
      <c r="P34" s="36">
        <v>0</v>
      </c>
      <c r="Q34" s="36">
        <v>0</v>
      </c>
      <c r="R34" s="37">
        <v>132</v>
      </c>
      <c r="S34" s="38" t="b">
        <v>1</v>
      </c>
      <c r="T34" s="38" t="s">
        <v>1109</v>
      </c>
      <c r="U34" s="34">
        <v>43616</v>
      </c>
      <c r="V34" s="29"/>
      <c r="W34" s="29">
        <f t="shared" si="3"/>
        <v>2019</v>
      </c>
      <c r="X34" s="29" t="e">
        <f t="shared" ca="1" si="4"/>
        <v>#NAME?</v>
      </c>
      <c r="Y34" s="39">
        <v>2.2499999999999999E-2</v>
      </c>
      <c r="Z34" s="39">
        <v>5.0500000000000003E-2</v>
      </c>
      <c r="AA34" s="40">
        <v>0</v>
      </c>
      <c r="AB34" s="33" t="e">
        <f t="shared" ca="1" si="6"/>
        <v>#NAME?</v>
      </c>
      <c r="AC34" s="31">
        <v>0.03</v>
      </c>
      <c r="AD34" s="31">
        <v>0.04</v>
      </c>
      <c r="AE34" s="41" t="s">
        <v>444</v>
      </c>
      <c r="AF34" s="42" t="e">
        <f t="shared" ca="1" si="7"/>
        <v>#NAME?</v>
      </c>
      <c r="AG34" s="33" t="e">
        <f t="shared" ca="1" si="8"/>
        <v>#NAME?</v>
      </c>
      <c r="AH34" s="43" t="e">
        <f t="shared" ca="1" si="9"/>
        <v>#NAME?</v>
      </c>
      <c r="AI34" s="44">
        <f t="shared" si="10"/>
        <v>1</v>
      </c>
      <c r="AJ34" s="45" t="e">
        <f t="shared" ca="1" si="11"/>
        <v>#NAME?</v>
      </c>
      <c r="AK34" s="33" t="e">
        <f t="shared" ca="1" si="12"/>
        <v>#NAME?</v>
      </c>
      <c r="AL34" s="29" t="s">
        <v>537</v>
      </c>
      <c r="AM34" s="41">
        <f t="shared" si="13"/>
        <v>99999999</v>
      </c>
      <c r="AN34" s="46" t="s">
        <v>538</v>
      </c>
      <c r="AO34" s="29" t="e">
        <f t="shared" ca="1" si="14"/>
        <v>#NAME?</v>
      </c>
    </row>
    <row r="35" spans="1:41" hidden="1" x14ac:dyDescent="0.25">
      <c r="A35" s="3" t="s">
        <v>184</v>
      </c>
      <c r="B35" s="29" t="str">
        <f t="shared" si="1"/>
        <v>ADI-000030</v>
      </c>
      <c r="D35" s="10" t="s">
        <v>195</v>
      </c>
      <c r="E35" s="3" t="s">
        <v>165</v>
      </c>
      <c r="F35" s="3" t="s">
        <v>166</v>
      </c>
      <c r="G35" s="28" t="e">
        <f>+VLOOKUP($A35,#REF!,4,FALSE)</f>
        <v>#REF!</v>
      </c>
      <c r="H35" s="30" t="e">
        <f>+VLOOKUP($A35,#REF!,5,FALSE)</f>
        <v>#REF!</v>
      </c>
      <c r="I35" s="31" t="e">
        <f>+VLOOKUP($A35,#REF!,13,FALSE)</f>
        <v>#REF!</v>
      </c>
      <c r="J35" s="31">
        <v>5.4999999999999997E-3</v>
      </c>
      <c r="K35" s="29" t="s">
        <v>15</v>
      </c>
      <c r="L35" s="19">
        <v>56000</v>
      </c>
      <c r="M35" s="56" t="e">
        <f t="shared" si="2"/>
        <v>#REF!</v>
      </c>
      <c r="N35" s="27">
        <v>43518</v>
      </c>
      <c r="O35" s="35" t="e">
        <f t="shared" ca="1" si="0"/>
        <v>#NAME?</v>
      </c>
      <c r="P35" s="36">
        <v>0</v>
      </c>
      <c r="Q35" s="36">
        <v>0</v>
      </c>
      <c r="R35" s="37">
        <v>133</v>
      </c>
      <c r="S35" s="38" t="b">
        <v>1</v>
      </c>
      <c r="T35" s="38" t="s">
        <v>444</v>
      </c>
      <c r="U35" s="34">
        <v>43617</v>
      </c>
      <c r="V35" s="29"/>
      <c r="W35" s="29">
        <f t="shared" si="3"/>
        <v>2019</v>
      </c>
      <c r="X35" s="29" t="e">
        <f t="shared" ca="1" si="4"/>
        <v>#NAME?</v>
      </c>
      <c r="Y35" s="39">
        <v>2.2499999999999999E-2</v>
      </c>
      <c r="Z35" s="39">
        <v>5.0500000000000003E-2</v>
      </c>
      <c r="AA35" s="40" t="e">
        <f t="shared" si="5"/>
        <v>#REF!</v>
      </c>
      <c r="AB35" s="33" t="e">
        <f t="shared" ca="1" si="6"/>
        <v>#REF!</v>
      </c>
      <c r="AC35" s="31">
        <v>0.03</v>
      </c>
      <c r="AD35" s="31">
        <v>0.04</v>
      </c>
      <c r="AE35" s="41" t="s">
        <v>444</v>
      </c>
      <c r="AF35" s="42" t="e">
        <f t="shared" ca="1" si="7"/>
        <v>#REF!</v>
      </c>
      <c r="AG35" s="33" t="e">
        <f t="shared" ca="1" si="8"/>
        <v>#REF!</v>
      </c>
      <c r="AH35" s="43" t="e">
        <f t="shared" ca="1" si="9"/>
        <v>#NAME?</v>
      </c>
      <c r="AI35" s="44">
        <f t="shared" si="10"/>
        <v>1</v>
      </c>
      <c r="AJ35" s="45" t="e">
        <f t="shared" ca="1" si="11"/>
        <v>#NAME?</v>
      </c>
      <c r="AK35" s="33" t="e">
        <f t="shared" ca="1" si="12"/>
        <v>#REF!</v>
      </c>
      <c r="AL35" s="29" t="s">
        <v>539</v>
      </c>
      <c r="AM35" s="41">
        <f t="shared" si="13"/>
        <v>99999999</v>
      </c>
      <c r="AN35" s="46" t="s">
        <v>540</v>
      </c>
      <c r="AO35" s="29" t="e">
        <f t="shared" ca="1" si="14"/>
        <v>#REF!</v>
      </c>
    </row>
    <row r="36" spans="1:41" x14ac:dyDescent="0.25">
      <c r="A36" s="3" t="s">
        <v>185</v>
      </c>
      <c r="B36" s="29" t="str">
        <f t="shared" si="1"/>
        <v>ADI-000031</v>
      </c>
      <c r="D36" s="10" t="s">
        <v>195</v>
      </c>
      <c r="E36" s="3" t="s">
        <v>167</v>
      </c>
      <c r="F36" s="3" t="s">
        <v>168</v>
      </c>
      <c r="G36" s="28" t="e">
        <f>+VLOOKUP($A36,#REF!,4,FALSE)</f>
        <v>#REF!</v>
      </c>
      <c r="H36" s="30" t="e">
        <f>+VLOOKUP($A36,#REF!,5,FALSE)</f>
        <v>#REF!</v>
      </c>
      <c r="I36" s="31" t="e">
        <f>+VLOOKUP($A36,#REF!,13,FALSE)</f>
        <v>#REF!</v>
      </c>
      <c r="J36" s="31">
        <v>5.4999999999999997E-3</v>
      </c>
      <c r="K36" s="29" t="s">
        <v>15</v>
      </c>
      <c r="L36" s="19">
        <v>23044</v>
      </c>
      <c r="M36" s="56" t="e">
        <f t="shared" si="2"/>
        <v>#REF!</v>
      </c>
      <c r="N36" s="27">
        <v>43518</v>
      </c>
      <c r="O36" s="35" t="e">
        <f t="shared" ca="1" si="0"/>
        <v>#NAME?</v>
      </c>
      <c r="P36" s="36">
        <v>0</v>
      </c>
      <c r="Q36" s="36">
        <v>0</v>
      </c>
      <c r="R36" s="37">
        <v>134</v>
      </c>
      <c r="S36" s="38" t="b">
        <v>1</v>
      </c>
      <c r="T36" s="38" t="s">
        <v>1109</v>
      </c>
      <c r="U36" s="34">
        <v>43618</v>
      </c>
      <c r="V36" s="29"/>
      <c r="W36" s="29">
        <f t="shared" si="3"/>
        <v>2019</v>
      </c>
      <c r="X36" s="29" t="e">
        <f t="shared" ca="1" si="4"/>
        <v>#NAME?</v>
      </c>
      <c r="Y36" s="39">
        <v>2.2499999999999999E-2</v>
      </c>
      <c r="Z36" s="39">
        <v>5.0500000000000003E-2</v>
      </c>
      <c r="AA36" s="40">
        <v>0</v>
      </c>
      <c r="AB36" s="33" t="e">
        <f t="shared" ca="1" si="6"/>
        <v>#NAME?</v>
      </c>
      <c r="AC36" s="31">
        <v>0.03</v>
      </c>
      <c r="AD36" s="31">
        <v>0.04</v>
      </c>
      <c r="AE36" s="41" t="s">
        <v>444</v>
      </c>
      <c r="AF36" s="42" t="e">
        <f t="shared" ca="1" si="7"/>
        <v>#NAME?</v>
      </c>
      <c r="AG36" s="33" t="e">
        <f t="shared" ca="1" si="8"/>
        <v>#NAME?</v>
      </c>
      <c r="AH36" s="43" t="e">
        <f t="shared" ca="1" si="9"/>
        <v>#NAME?</v>
      </c>
      <c r="AI36" s="44">
        <f t="shared" si="10"/>
        <v>1</v>
      </c>
      <c r="AJ36" s="45" t="e">
        <f t="shared" ca="1" si="11"/>
        <v>#NAME?</v>
      </c>
      <c r="AK36" s="33" t="e">
        <f t="shared" ca="1" si="12"/>
        <v>#NAME?</v>
      </c>
      <c r="AL36" s="29" t="s">
        <v>541</v>
      </c>
      <c r="AM36" s="41">
        <f t="shared" si="13"/>
        <v>99999999</v>
      </c>
      <c r="AN36" s="46" t="s">
        <v>542</v>
      </c>
      <c r="AO36" s="29" t="e">
        <f t="shared" ca="1" si="14"/>
        <v>#NAME?</v>
      </c>
    </row>
    <row r="37" spans="1:41" x14ac:dyDescent="0.25">
      <c r="A37" s="3" t="s">
        <v>186</v>
      </c>
      <c r="B37" s="29" t="str">
        <f t="shared" si="1"/>
        <v>ADI-000032</v>
      </c>
      <c r="D37" s="10" t="s">
        <v>195</v>
      </c>
      <c r="E37" s="3" t="s">
        <v>169</v>
      </c>
      <c r="F37" s="3" t="s">
        <v>170</v>
      </c>
      <c r="G37" s="28" t="e">
        <f>+VLOOKUP($A37,#REF!,4,FALSE)</f>
        <v>#REF!</v>
      </c>
      <c r="H37" s="30" t="e">
        <f>+VLOOKUP($A37,#REF!,5,FALSE)</f>
        <v>#REF!</v>
      </c>
      <c r="I37" s="31" t="e">
        <f>+VLOOKUP($A37,#REF!,13,FALSE)</f>
        <v>#REF!</v>
      </c>
      <c r="J37" s="31">
        <v>5.4999999999999997E-3</v>
      </c>
      <c r="K37" s="29" t="s">
        <v>15</v>
      </c>
      <c r="L37" s="19">
        <v>40000</v>
      </c>
      <c r="M37" s="56" t="e">
        <f t="shared" si="2"/>
        <v>#REF!</v>
      </c>
      <c r="N37" s="27">
        <v>43518</v>
      </c>
      <c r="O37" s="35" t="e">
        <f t="shared" ca="1" si="0"/>
        <v>#NAME?</v>
      </c>
      <c r="P37" s="36">
        <v>0</v>
      </c>
      <c r="Q37" s="36">
        <v>0</v>
      </c>
      <c r="R37" s="37">
        <v>135</v>
      </c>
      <c r="S37" s="38" t="b">
        <v>1</v>
      </c>
      <c r="T37" s="38" t="s">
        <v>1109</v>
      </c>
      <c r="U37" s="34">
        <v>43619</v>
      </c>
      <c r="V37" s="29"/>
      <c r="W37" s="29">
        <f t="shared" si="3"/>
        <v>2019</v>
      </c>
      <c r="X37" s="29" t="e">
        <f t="shared" ca="1" si="4"/>
        <v>#NAME?</v>
      </c>
      <c r="Y37" s="39">
        <v>2.2499999999999999E-2</v>
      </c>
      <c r="Z37" s="39">
        <v>5.0500000000000003E-2</v>
      </c>
      <c r="AA37" s="40">
        <v>0</v>
      </c>
      <c r="AB37" s="33" t="e">
        <f t="shared" ca="1" si="6"/>
        <v>#NAME?</v>
      </c>
      <c r="AC37" s="31">
        <v>0.03</v>
      </c>
      <c r="AD37" s="31">
        <v>0.04</v>
      </c>
      <c r="AE37" s="41" t="s">
        <v>444</v>
      </c>
      <c r="AF37" s="42" t="e">
        <f t="shared" ca="1" si="7"/>
        <v>#NAME?</v>
      </c>
      <c r="AG37" s="33" t="e">
        <f t="shared" ca="1" si="8"/>
        <v>#NAME?</v>
      </c>
      <c r="AH37" s="43" t="e">
        <f t="shared" ca="1" si="9"/>
        <v>#NAME?</v>
      </c>
      <c r="AI37" s="44">
        <f t="shared" si="10"/>
        <v>1</v>
      </c>
      <c r="AJ37" s="45" t="e">
        <f t="shared" ca="1" si="11"/>
        <v>#NAME?</v>
      </c>
      <c r="AK37" s="33" t="e">
        <f t="shared" ca="1" si="12"/>
        <v>#NAME?</v>
      </c>
      <c r="AL37" s="29" t="s">
        <v>543</v>
      </c>
      <c r="AM37" s="41">
        <f t="shared" si="13"/>
        <v>99999999</v>
      </c>
      <c r="AN37" s="46" t="s">
        <v>544</v>
      </c>
      <c r="AO37" s="29" t="e">
        <f t="shared" ca="1" si="14"/>
        <v>#NAME?</v>
      </c>
    </row>
    <row r="38" spans="1:41" hidden="1" x14ac:dyDescent="0.25">
      <c r="A38" s="4" t="s">
        <v>187</v>
      </c>
      <c r="B38" s="29" t="str">
        <f t="shared" si="1"/>
        <v>ADI-000115</v>
      </c>
      <c r="D38" s="10" t="s">
        <v>195</v>
      </c>
      <c r="E38" s="3" t="s">
        <v>48</v>
      </c>
      <c r="F38" s="3" t="s">
        <v>171</v>
      </c>
      <c r="G38" s="28" t="e">
        <f>+VLOOKUP($A38,#REF!,4,FALSE)</f>
        <v>#REF!</v>
      </c>
      <c r="H38" s="30" t="e">
        <f>+VLOOKUP($A38,#REF!,5,FALSE)</f>
        <v>#REF!</v>
      </c>
      <c r="I38" s="31" t="e">
        <f>+VLOOKUP($A38,#REF!,13,FALSE)</f>
        <v>#REF!</v>
      </c>
      <c r="J38" s="31">
        <v>5.4999999999999997E-3</v>
      </c>
      <c r="K38" s="29" t="s">
        <v>15</v>
      </c>
      <c r="L38" s="19">
        <v>60000</v>
      </c>
      <c r="M38" s="56" t="e">
        <f t="shared" si="2"/>
        <v>#REF!</v>
      </c>
      <c r="N38" s="27">
        <v>43518</v>
      </c>
      <c r="O38" s="35" t="e">
        <f t="shared" ca="1" si="0"/>
        <v>#NAME?</v>
      </c>
      <c r="P38" s="36">
        <v>0</v>
      </c>
      <c r="Q38" s="36">
        <v>0</v>
      </c>
      <c r="R38" s="37">
        <v>136</v>
      </c>
      <c r="S38" s="38" t="b">
        <v>1</v>
      </c>
      <c r="T38" s="38" t="s">
        <v>444</v>
      </c>
      <c r="U38" s="34">
        <v>43620</v>
      </c>
      <c r="V38" s="29"/>
      <c r="W38" s="29">
        <f t="shared" si="3"/>
        <v>2019</v>
      </c>
      <c r="X38" s="29" t="e">
        <f t="shared" ca="1" si="4"/>
        <v>#NAME?</v>
      </c>
      <c r="Y38" s="39">
        <v>2.2499999999999999E-2</v>
      </c>
      <c r="Z38" s="39">
        <v>5.0500000000000003E-2</v>
      </c>
      <c r="AA38" s="40" t="e">
        <f t="shared" si="5"/>
        <v>#REF!</v>
      </c>
      <c r="AB38" s="33" t="e">
        <f t="shared" ca="1" si="6"/>
        <v>#REF!</v>
      </c>
      <c r="AC38" s="31">
        <v>0.03</v>
      </c>
      <c r="AD38" s="31">
        <v>0.04</v>
      </c>
      <c r="AE38" s="41" t="s">
        <v>444</v>
      </c>
      <c r="AF38" s="42" t="e">
        <f t="shared" ca="1" si="7"/>
        <v>#REF!</v>
      </c>
      <c r="AG38" s="33" t="e">
        <f t="shared" ca="1" si="8"/>
        <v>#REF!</v>
      </c>
      <c r="AH38" s="43" t="e">
        <f t="shared" ca="1" si="9"/>
        <v>#NAME?</v>
      </c>
      <c r="AI38" s="44">
        <f t="shared" si="10"/>
        <v>1</v>
      </c>
      <c r="AJ38" s="45" t="e">
        <f t="shared" ca="1" si="11"/>
        <v>#NAME?</v>
      </c>
      <c r="AK38" s="33" t="e">
        <f t="shared" ca="1" si="12"/>
        <v>#REF!</v>
      </c>
      <c r="AL38" s="29" t="s">
        <v>545</v>
      </c>
      <c r="AM38" s="41">
        <f t="shared" si="13"/>
        <v>99999999</v>
      </c>
      <c r="AN38" s="46" t="s">
        <v>546</v>
      </c>
      <c r="AO38" s="29" t="e">
        <f t="shared" ca="1" si="14"/>
        <v>#REF!</v>
      </c>
    </row>
    <row r="39" spans="1:41" hidden="1" x14ac:dyDescent="0.25">
      <c r="A39" s="4" t="s">
        <v>188</v>
      </c>
      <c r="B39" s="29" t="str">
        <f t="shared" si="1"/>
        <v>ADI-000116</v>
      </c>
      <c r="D39" s="10" t="s">
        <v>195</v>
      </c>
      <c r="E39" s="3" t="s">
        <v>48</v>
      </c>
      <c r="F39" s="3" t="s">
        <v>171</v>
      </c>
      <c r="G39" s="28" t="e">
        <f>+VLOOKUP($A39,#REF!,4,FALSE)</f>
        <v>#REF!</v>
      </c>
      <c r="H39" s="30" t="e">
        <f>+VLOOKUP($A39,#REF!,5,FALSE)</f>
        <v>#REF!</v>
      </c>
      <c r="I39" s="31" t="e">
        <f>+VLOOKUP($A39,#REF!,13,FALSE)</f>
        <v>#REF!</v>
      </c>
      <c r="J39" s="31">
        <v>5.4999999999999997E-3</v>
      </c>
      <c r="K39" s="29" t="s">
        <v>15</v>
      </c>
      <c r="L39" s="19">
        <v>60000</v>
      </c>
      <c r="M39" s="56" t="e">
        <f t="shared" si="2"/>
        <v>#REF!</v>
      </c>
      <c r="N39" s="27">
        <v>43518</v>
      </c>
      <c r="O39" s="35" t="e">
        <f t="shared" ca="1" si="0"/>
        <v>#NAME?</v>
      </c>
      <c r="P39" s="36">
        <v>0</v>
      </c>
      <c r="Q39" s="36">
        <v>0</v>
      </c>
      <c r="R39" s="37">
        <v>137</v>
      </c>
      <c r="S39" s="38" t="b">
        <v>0</v>
      </c>
      <c r="T39" s="38" t="s">
        <v>1110</v>
      </c>
      <c r="U39" s="34">
        <v>43621</v>
      </c>
      <c r="V39" s="29"/>
      <c r="W39" s="29">
        <f t="shared" si="3"/>
        <v>2019</v>
      </c>
      <c r="X39" s="29" t="e">
        <f t="shared" ca="1" si="4"/>
        <v>#NAME?</v>
      </c>
      <c r="Y39" s="39">
        <v>2.2499999999999999E-2</v>
      </c>
      <c r="Z39" s="39">
        <v>5.0500000000000003E-2</v>
      </c>
      <c r="AA39" s="40" t="e">
        <f t="shared" si="5"/>
        <v>#REF!</v>
      </c>
      <c r="AB39" s="33" t="e">
        <f t="shared" ca="1" si="6"/>
        <v>#REF!</v>
      </c>
      <c r="AC39" s="31">
        <v>0.03</v>
      </c>
      <c r="AD39" s="31">
        <v>0.04</v>
      </c>
      <c r="AE39" s="41" t="s">
        <v>444</v>
      </c>
      <c r="AF39" s="42" t="e">
        <f t="shared" ca="1" si="7"/>
        <v>#REF!</v>
      </c>
      <c r="AG39" s="33" t="e">
        <f t="shared" ca="1" si="8"/>
        <v>#REF!</v>
      </c>
      <c r="AH39" s="43" t="e">
        <f t="shared" ca="1" si="9"/>
        <v>#NAME?</v>
      </c>
      <c r="AI39" s="44">
        <f t="shared" si="10"/>
        <v>1</v>
      </c>
      <c r="AJ39" s="45" t="e">
        <f t="shared" ca="1" si="11"/>
        <v>#NAME?</v>
      </c>
      <c r="AK39" s="33" t="e">
        <f t="shared" ca="1" si="12"/>
        <v>#REF!</v>
      </c>
      <c r="AL39" s="29" t="s">
        <v>547</v>
      </c>
      <c r="AM39" s="41">
        <f t="shared" si="13"/>
        <v>1</v>
      </c>
      <c r="AN39" s="46" t="s">
        <v>548</v>
      </c>
      <c r="AO39" s="29" t="e">
        <f t="shared" ca="1" si="14"/>
        <v>#REF!</v>
      </c>
    </row>
    <row r="40" spans="1:41" hidden="1" x14ac:dyDescent="0.25">
      <c r="A40" s="4" t="s">
        <v>189</v>
      </c>
      <c r="B40" s="29" t="str">
        <f t="shared" si="1"/>
        <v>ADI-000117</v>
      </c>
      <c r="D40" s="10" t="s">
        <v>195</v>
      </c>
      <c r="E40" s="3" t="s">
        <v>172</v>
      </c>
      <c r="F40" s="3" t="s">
        <v>173</v>
      </c>
      <c r="G40" s="28" t="e">
        <f>+VLOOKUP($A40,#REF!,4,FALSE)</f>
        <v>#REF!</v>
      </c>
      <c r="H40" s="30" t="e">
        <f>+VLOOKUP($A40,#REF!,5,FALSE)</f>
        <v>#REF!</v>
      </c>
      <c r="I40" s="31" t="e">
        <f>+VLOOKUP($A40,#REF!,13,FALSE)</f>
        <v>#REF!</v>
      </c>
      <c r="J40" s="31">
        <v>5.4999999999999997E-3</v>
      </c>
      <c r="K40" s="29" t="s">
        <v>15</v>
      </c>
      <c r="L40" s="19">
        <v>49299.5</v>
      </c>
      <c r="M40" s="56" t="e">
        <f t="shared" si="2"/>
        <v>#REF!</v>
      </c>
      <c r="N40" s="27">
        <v>43518</v>
      </c>
      <c r="O40" s="35" t="e">
        <f t="shared" ca="1" si="0"/>
        <v>#NAME?</v>
      </c>
      <c r="P40" s="36">
        <v>0</v>
      </c>
      <c r="Q40" s="36">
        <v>0</v>
      </c>
      <c r="R40" s="37">
        <v>138</v>
      </c>
      <c r="S40" s="38" t="b">
        <v>1</v>
      </c>
      <c r="T40" s="38" t="s">
        <v>444</v>
      </c>
      <c r="U40" s="34">
        <v>43622</v>
      </c>
      <c r="V40" s="29"/>
      <c r="W40" s="29">
        <f t="shared" si="3"/>
        <v>2019</v>
      </c>
      <c r="X40" s="29" t="e">
        <f t="shared" ca="1" si="4"/>
        <v>#NAME?</v>
      </c>
      <c r="Y40" s="39">
        <v>2.2499999999999999E-2</v>
      </c>
      <c r="Z40" s="39">
        <v>5.0500000000000003E-2</v>
      </c>
      <c r="AA40" s="40" t="e">
        <f t="shared" si="5"/>
        <v>#REF!</v>
      </c>
      <c r="AB40" s="33" t="e">
        <f t="shared" ca="1" si="6"/>
        <v>#REF!</v>
      </c>
      <c r="AC40" s="31">
        <v>0.03</v>
      </c>
      <c r="AD40" s="31">
        <v>0.04</v>
      </c>
      <c r="AE40" s="41" t="s">
        <v>444</v>
      </c>
      <c r="AF40" s="42" t="e">
        <f t="shared" ca="1" si="7"/>
        <v>#REF!</v>
      </c>
      <c r="AG40" s="33" t="e">
        <f t="shared" ca="1" si="8"/>
        <v>#REF!</v>
      </c>
      <c r="AH40" s="43" t="e">
        <f t="shared" ca="1" si="9"/>
        <v>#NAME?</v>
      </c>
      <c r="AI40" s="44">
        <f t="shared" si="10"/>
        <v>1</v>
      </c>
      <c r="AJ40" s="45" t="e">
        <f t="shared" ca="1" si="11"/>
        <v>#NAME?</v>
      </c>
      <c r="AK40" s="33" t="e">
        <f t="shared" ca="1" si="12"/>
        <v>#REF!</v>
      </c>
      <c r="AL40" s="29" t="s">
        <v>549</v>
      </c>
      <c r="AM40" s="41">
        <f t="shared" si="13"/>
        <v>99999999</v>
      </c>
      <c r="AN40" s="46" t="s">
        <v>550</v>
      </c>
      <c r="AO40" s="29" t="e">
        <f t="shared" ca="1" si="14"/>
        <v>#REF!</v>
      </c>
    </row>
    <row r="41" spans="1:41" x14ac:dyDescent="0.25">
      <c r="A41" s="4" t="s">
        <v>190</v>
      </c>
      <c r="B41" s="29" t="str">
        <f t="shared" si="1"/>
        <v>ADI-000118</v>
      </c>
      <c r="D41" s="10" t="s">
        <v>195</v>
      </c>
      <c r="E41" s="3" t="s">
        <v>174</v>
      </c>
      <c r="F41" s="3" t="s">
        <v>175</v>
      </c>
      <c r="G41" s="28" t="e">
        <f>+VLOOKUP($A41,#REF!,4,FALSE)</f>
        <v>#REF!</v>
      </c>
      <c r="H41" s="30" t="e">
        <f>+VLOOKUP($A41,#REF!,5,FALSE)</f>
        <v>#REF!</v>
      </c>
      <c r="I41" s="31" t="e">
        <f>+VLOOKUP($A41,#REF!,13,FALSE)</f>
        <v>#REF!</v>
      </c>
      <c r="J41" s="31">
        <v>5.4999999999999997E-3</v>
      </c>
      <c r="K41" s="29" t="s">
        <v>15</v>
      </c>
      <c r="L41" s="19">
        <v>10800</v>
      </c>
      <c r="M41" s="56" t="e">
        <f t="shared" si="2"/>
        <v>#REF!</v>
      </c>
      <c r="N41" s="27">
        <v>43518</v>
      </c>
      <c r="O41" s="35" t="e">
        <f t="shared" ca="1" si="0"/>
        <v>#NAME?</v>
      </c>
      <c r="P41" s="36">
        <v>0</v>
      </c>
      <c r="Q41" s="36">
        <v>0</v>
      </c>
      <c r="R41" s="37">
        <v>139</v>
      </c>
      <c r="S41" s="38" t="b">
        <v>1</v>
      </c>
      <c r="T41" s="38" t="s">
        <v>1109</v>
      </c>
      <c r="U41" s="34">
        <v>43623</v>
      </c>
      <c r="V41" s="29"/>
      <c r="W41" s="29">
        <f t="shared" si="3"/>
        <v>2019</v>
      </c>
      <c r="X41" s="29" t="e">
        <f t="shared" ca="1" si="4"/>
        <v>#NAME?</v>
      </c>
      <c r="Y41" s="39">
        <v>2.2499999999999999E-2</v>
      </c>
      <c r="Z41" s="39">
        <v>5.0500000000000003E-2</v>
      </c>
      <c r="AA41" s="40">
        <v>0</v>
      </c>
      <c r="AB41" s="33" t="e">
        <f t="shared" ca="1" si="6"/>
        <v>#NAME?</v>
      </c>
      <c r="AC41" s="31">
        <v>0.03</v>
      </c>
      <c r="AD41" s="31">
        <v>0.04</v>
      </c>
      <c r="AE41" s="41" t="s">
        <v>444</v>
      </c>
      <c r="AF41" s="42" t="e">
        <f t="shared" ca="1" si="7"/>
        <v>#NAME?</v>
      </c>
      <c r="AG41" s="33" t="e">
        <f t="shared" ca="1" si="8"/>
        <v>#NAME?</v>
      </c>
      <c r="AH41" s="43" t="e">
        <f t="shared" ca="1" si="9"/>
        <v>#NAME?</v>
      </c>
      <c r="AI41" s="44">
        <f t="shared" si="10"/>
        <v>1</v>
      </c>
      <c r="AJ41" s="45" t="e">
        <f t="shared" ca="1" si="11"/>
        <v>#NAME?</v>
      </c>
      <c r="AK41" s="33" t="e">
        <f t="shared" ca="1" si="12"/>
        <v>#NAME?</v>
      </c>
      <c r="AL41" s="29" t="s">
        <v>551</v>
      </c>
      <c r="AM41" s="41">
        <f t="shared" si="13"/>
        <v>99999999</v>
      </c>
      <c r="AN41" s="46" t="s">
        <v>552</v>
      </c>
      <c r="AO41" s="29" t="e">
        <f t="shared" ca="1" si="14"/>
        <v>#NAME?</v>
      </c>
    </row>
    <row r="42" spans="1:41" x14ac:dyDescent="0.25">
      <c r="A42" s="4" t="s">
        <v>191</v>
      </c>
      <c r="B42" s="29" t="str">
        <f t="shared" si="1"/>
        <v>ADI-000119</v>
      </c>
      <c r="D42" s="10" t="s">
        <v>195</v>
      </c>
      <c r="E42" s="3" t="s">
        <v>176</v>
      </c>
      <c r="F42" s="3" t="s">
        <v>35</v>
      </c>
      <c r="G42" s="28" t="e">
        <f>+VLOOKUP($A42,#REF!,4,FALSE)</f>
        <v>#REF!</v>
      </c>
      <c r="H42" s="30" t="e">
        <f>+VLOOKUP($A42,#REF!,5,FALSE)</f>
        <v>#REF!</v>
      </c>
      <c r="I42" s="31" t="e">
        <f>+VLOOKUP($A42,#REF!,13,FALSE)</f>
        <v>#REF!</v>
      </c>
      <c r="J42" s="31">
        <v>5.4999999999999997E-3</v>
      </c>
      <c r="K42" s="29" t="s">
        <v>15</v>
      </c>
      <c r="L42" s="19">
        <v>13900</v>
      </c>
      <c r="M42" s="56" t="e">
        <f t="shared" si="2"/>
        <v>#REF!</v>
      </c>
      <c r="N42" s="27">
        <v>43518</v>
      </c>
      <c r="O42" s="35" t="e">
        <f t="shared" ca="1" si="0"/>
        <v>#NAME?</v>
      </c>
      <c r="P42" s="36">
        <v>0</v>
      </c>
      <c r="Q42" s="36">
        <v>0</v>
      </c>
      <c r="R42" s="37">
        <v>140</v>
      </c>
      <c r="S42" s="38" t="b">
        <v>1</v>
      </c>
      <c r="T42" s="38" t="s">
        <v>1109</v>
      </c>
      <c r="U42" s="34">
        <v>43624</v>
      </c>
      <c r="V42" s="29"/>
      <c r="W42" s="29">
        <f t="shared" si="3"/>
        <v>2019</v>
      </c>
      <c r="X42" s="29" t="e">
        <f t="shared" ca="1" si="4"/>
        <v>#NAME?</v>
      </c>
      <c r="Y42" s="39">
        <v>2.2499999999999999E-2</v>
      </c>
      <c r="Z42" s="39">
        <v>5.0500000000000003E-2</v>
      </c>
      <c r="AA42" s="40">
        <v>0</v>
      </c>
      <c r="AB42" s="33" t="e">
        <f t="shared" ca="1" si="6"/>
        <v>#NAME?</v>
      </c>
      <c r="AC42" s="31">
        <v>0.03</v>
      </c>
      <c r="AD42" s="31">
        <v>0.04</v>
      </c>
      <c r="AE42" s="41" t="s">
        <v>444</v>
      </c>
      <c r="AF42" s="42" t="e">
        <f t="shared" ca="1" si="7"/>
        <v>#NAME?</v>
      </c>
      <c r="AG42" s="33" t="e">
        <f t="shared" ca="1" si="8"/>
        <v>#NAME?</v>
      </c>
      <c r="AH42" s="43" t="e">
        <f t="shared" ca="1" si="9"/>
        <v>#NAME?</v>
      </c>
      <c r="AI42" s="44">
        <f t="shared" si="10"/>
        <v>1</v>
      </c>
      <c r="AJ42" s="45" t="e">
        <f t="shared" ca="1" si="11"/>
        <v>#NAME?</v>
      </c>
      <c r="AK42" s="33" t="e">
        <f t="shared" ca="1" si="12"/>
        <v>#NAME?</v>
      </c>
      <c r="AL42" s="29" t="s">
        <v>553</v>
      </c>
      <c r="AM42" s="41">
        <f t="shared" si="13"/>
        <v>99999999</v>
      </c>
      <c r="AN42" s="46" t="s">
        <v>554</v>
      </c>
      <c r="AO42" s="29" t="e">
        <f t="shared" ca="1" si="14"/>
        <v>#NAME?</v>
      </c>
    </row>
    <row r="43" spans="1:41" hidden="1" x14ac:dyDescent="0.25">
      <c r="A43" s="4" t="s">
        <v>192</v>
      </c>
      <c r="B43" s="29" t="str">
        <f t="shared" si="1"/>
        <v>ADI-000120</v>
      </c>
      <c r="D43" s="10" t="s">
        <v>195</v>
      </c>
      <c r="E43" s="3" t="s">
        <v>177</v>
      </c>
      <c r="F43" s="3" t="s">
        <v>43</v>
      </c>
      <c r="G43" s="28" t="e">
        <f>+VLOOKUP($A43,#REF!,4,FALSE)</f>
        <v>#REF!</v>
      </c>
      <c r="H43" s="30" t="e">
        <f>+VLOOKUP($A43,#REF!,5,FALSE)</f>
        <v>#REF!</v>
      </c>
      <c r="I43" s="31" t="e">
        <f>+VLOOKUP($A43,#REF!,13,FALSE)</f>
        <v>#REF!</v>
      </c>
      <c r="J43" s="31">
        <v>5.4999999999999997E-3</v>
      </c>
      <c r="K43" s="29" t="s">
        <v>15</v>
      </c>
      <c r="L43" s="19">
        <v>50000</v>
      </c>
      <c r="M43" s="56" t="e">
        <f t="shared" si="2"/>
        <v>#REF!</v>
      </c>
      <c r="N43" s="27">
        <v>43518</v>
      </c>
      <c r="O43" s="35" t="e">
        <f t="shared" ca="1" si="0"/>
        <v>#NAME?</v>
      </c>
      <c r="P43" s="36">
        <v>0</v>
      </c>
      <c r="Q43" s="36">
        <v>0</v>
      </c>
      <c r="R43" s="37">
        <v>141</v>
      </c>
      <c r="S43" s="38" t="b">
        <v>0</v>
      </c>
      <c r="T43" s="38" t="s">
        <v>1110</v>
      </c>
      <c r="U43" s="34">
        <v>43625</v>
      </c>
      <c r="V43" s="29"/>
      <c r="W43" s="29">
        <f t="shared" si="3"/>
        <v>2019</v>
      </c>
      <c r="X43" s="29" t="e">
        <f t="shared" ca="1" si="4"/>
        <v>#NAME?</v>
      </c>
      <c r="Y43" s="39">
        <v>2.2499999999999999E-2</v>
      </c>
      <c r="Z43" s="39">
        <v>5.0500000000000003E-2</v>
      </c>
      <c r="AA43" s="40" t="e">
        <f t="shared" si="5"/>
        <v>#REF!</v>
      </c>
      <c r="AB43" s="33" t="e">
        <f t="shared" ca="1" si="6"/>
        <v>#REF!</v>
      </c>
      <c r="AC43" s="31">
        <v>0.03</v>
      </c>
      <c r="AD43" s="31">
        <v>0.04</v>
      </c>
      <c r="AE43" s="41" t="s">
        <v>444</v>
      </c>
      <c r="AF43" s="42" t="e">
        <f t="shared" ca="1" si="7"/>
        <v>#REF!</v>
      </c>
      <c r="AG43" s="33" t="e">
        <f t="shared" ca="1" si="8"/>
        <v>#REF!</v>
      </c>
      <c r="AH43" s="43" t="e">
        <f t="shared" ca="1" si="9"/>
        <v>#NAME?</v>
      </c>
      <c r="AI43" s="44">
        <f t="shared" si="10"/>
        <v>1</v>
      </c>
      <c r="AJ43" s="45" t="e">
        <f t="shared" ca="1" si="11"/>
        <v>#NAME?</v>
      </c>
      <c r="AK43" s="33" t="e">
        <f t="shared" ca="1" si="12"/>
        <v>#REF!</v>
      </c>
      <c r="AL43" s="29" t="s">
        <v>555</v>
      </c>
      <c r="AM43" s="41">
        <f t="shared" si="13"/>
        <v>1</v>
      </c>
      <c r="AN43" s="46" t="s">
        <v>556</v>
      </c>
      <c r="AO43" s="29" t="e">
        <f t="shared" ca="1" si="14"/>
        <v>#REF!</v>
      </c>
    </row>
    <row r="44" spans="1:41" x14ac:dyDescent="0.25">
      <c r="A44" s="4" t="s">
        <v>193</v>
      </c>
      <c r="B44" s="29" t="str">
        <f t="shared" si="1"/>
        <v>ADI-000121</v>
      </c>
      <c r="D44" s="10" t="s">
        <v>195</v>
      </c>
      <c r="E44" s="3" t="s">
        <v>178</v>
      </c>
      <c r="F44" s="3" t="s">
        <v>179</v>
      </c>
      <c r="G44" s="28" t="e">
        <f>+VLOOKUP($A44,#REF!,4,FALSE)</f>
        <v>#REF!</v>
      </c>
      <c r="H44" s="30" t="e">
        <f>+VLOOKUP($A44,#REF!,5,FALSE)</f>
        <v>#REF!</v>
      </c>
      <c r="I44" s="31" t="e">
        <f>+VLOOKUP($A44,#REF!,13,FALSE)</f>
        <v>#REF!</v>
      </c>
      <c r="J44" s="31">
        <v>5.4999999999999997E-3</v>
      </c>
      <c r="K44" s="29" t="s">
        <v>15</v>
      </c>
      <c r="L44" s="19">
        <v>30000</v>
      </c>
      <c r="M44" s="56" t="e">
        <f t="shared" si="2"/>
        <v>#REF!</v>
      </c>
      <c r="N44" s="27">
        <v>43518</v>
      </c>
      <c r="O44" s="35" t="e">
        <f t="shared" ca="1" si="0"/>
        <v>#NAME?</v>
      </c>
      <c r="P44" s="36">
        <v>0</v>
      </c>
      <c r="Q44" s="36">
        <v>0</v>
      </c>
      <c r="R44" s="37">
        <v>142</v>
      </c>
      <c r="S44" s="38" t="b">
        <v>1</v>
      </c>
      <c r="T44" s="38" t="s">
        <v>1109</v>
      </c>
      <c r="U44" s="34">
        <v>43626</v>
      </c>
      <c r="V44" s="29"/>
      <c r="W44" s="29">
        <f t="shared" si="3"/>
        <v>2019</v>
      </c>
      <c r="X44" s="29" t="e">
        <f t="shared" ca="1" si="4"/>
        <v>#NAME?</v>
      </c>
      <c r="Y44" s="39">
        <v>2.2499999999999999E-2</v>
      </c>
      <c r="Z44" s="39">
        <v>5.0500000000000003E-2</v>
      </c>
      <c r="AA44" s="40">
        <v>0</v>
      </c>
      <c r="AB44" s="33" t="e">
        <f t="shared" ca="1" si="6"/>
        <v>#NAME?</v>
      </c>
      <c r="AC44" s="31">
        <v>0.03</v>
      </c>
      <c r="AD44" s="31">
        <v>0.04</v>
      </c>
      <c r="AE44" s="41" t="s">
        <v>444</v>
      </c>
      <c r="AF44" s="42" t="e">
        <f t="shared" ca="1" si="7"/>
        <v>#NAME?</v>
      </c>
      <c r="AG44" s="33" t="e">
        <f t="shared" ca="1" si="8"/>
        <v>#NAME?</v>
      </c>
      <c r="AH44" s="43" t="e">
        <f t="shared" ca="1" si="9"/>
        <v>#NAME?</v>
      </c>
      <c r="AI44" s="44">
        <f t="shared" si="10"/>
        <v>1</v>
      </c>
      <c r="AJ44" s="45" t="e">
        <f t="shared" ca="1" si="11"/>
        <v>#NAME?</v>
      </c>
      <c r="AK44" s="33" t="e">
        <f t="shared" ca="1" si="12"/>
        <v>#NAME?</v>
      </c>
      <c r="AL44" s="29" t="s">
        <v>557</v>
      </c>
      <c r="AM44" s="41">
        <f t="shared" si="13"/>
        <v>99999999</v>
      </c>
      <c r="AN44" s="46" t="s">
        <v>558</v>
      </c>
      <c r="AO44" s="29" t="e">
        <f t="shared" ca="1" si="14"/>
        <v>#NAME?</v>
      </c>
    </row>
    <row r="45" spans="1:41" hidden="1" x14ac:dyDescent="0.25">
      <c r="A45" s="4" t="s">
        <v>194</v>
      </c>
      <c r="B45" s="29" t="str">
        <f t="shared" si="1"/>
        <v>ADI-000122</v>
      </c>
      <c r="D45" s="10" t="s">
        <v>195</v>
      </c>
      <c r="E45" s="3" t="s">
        <v>172</v>
      </c>
      <c r="F45" s="3" t="s">
        <v>173</v>
      </c>
      <c r="G45" s="28" t="e">
        <f>+VLOOKUP($A45,#REF!,4,FALSE)</f>
        <v>#REF!</v>
      </c>
      <c r="H45" s="30" t="e">
        <f>+VLOOKUP($A45,#REF!,5,FALSE)</f>
        <v>#REF!</v>
      </c>
      <c r="I45" s="31" t="e">
        <f>+VLOOKUP($A45,#REF!,13,FALSE)</f>
        <v>#REF!</v>
      </c>
      <c r="J45" s="31">
        <v>5.4999999999999997E-3</v>
      </c>
      <c r="K45" s="29" t="s">
        <v>15</v>
      </c>
      <c r="L45" s="19">
        <v>49299.5</v>
      </c>
      <c r="M45" s="56" t="e">
        <f t="shared" si="2"/>
        <v>#REF!</v>
      </c>
      <c r="N45" s="27">
        <v>43518</v>
      </c>
      <c r="O45" s="35" t="e">
        <f t="shared" ca="1" si="0"/>
        <v>#NAME?</v>
      </c>
      <c r="P45" s="36">
        <v>0</v>
      </c>
      <c r="Q45" s="36">
        <v>0</v>
      </c>
      <c r="R45" s="37">
        <v>143</v>
      </c>
      <c r="S45" s="38" t="b">
        <v>0</v>
      </c>
      <c r="T45" s="38" t="s">
        <v>1110</v>
      </c>
      <c r="U45" s="34">
        <v>43627</v>
      </c>
      <c r="V45" s="29"/>
      <c r="W45" s="29">
        <f t="shared" si="3"/>
        <v>2019</v>
      </c>
      <c r="X45" s="29" t="e">
        <f t="shared" ca="1" si="4"/>
        <v>#NAME?</v>
      </c>
      <c r="Y45" s="39">
        <v>2.2499999999999999E-2</v>
      </c>
      <c r="Z45" s="39">
        <v>5.0500000000000003E-2</v>
      </c>
      <c r="AA45" s="40" t="e">
        <f t="shared" si="5"/>
        <v>#REF!</v>
      </c>
      <c r="AB45" s="33" t="e">
        <f t="shared" ca="1" si="6"/>
        <v>#REF!</v>
      </c>
      <c r="AC45" s="31">
        <v>0.03</v>
      </c>
      <c r="AD45" s="31">
        <v>0.04</v>
      </c>
      <c r="AE45" s="41" t="s">
        <v>444</v>
      </c>
      <c r="AF45" s="42" t="e">
        <f t="shared" ca="1" si="7"/>
        <v>#REF!</v>
      </c>
      <c r="AG45" s="33" t="e">
        <f t="shared" ca="1" si="8"/>
        <v>#REF!</v>
      </c>
      <c r="AH45" s="43" t="e">
        <f t="shared" ca="1" si="9"/>
        <v>#NAME?</v>
      </c>
      <c r="AI45" s="44">
        <f t="shared" si="10"/>
        <v>1</v>
      </c>
      <c r="AJ45" s="45" t="e">
        <f t="shared" ca="1" si="11"/>
        <v>#NAME?</v>
      </c>
      <c r="AK45" s="33" t="e">
        <f t="shared" ca="1" si="12"/>
        <v>#REF!</v>
      </c>
      <c r="AL45" s="29" t="s">
        <v>559</v>
      </c>
      <c r="AM45" s="41">
        <f t="shared" si="13"/>
        <v>1</v>
      </c>
      <c r="AN45" s="46" t="s">
        <v>560</v>
      </c>
      <c r="AO45" s="29" t="e">
        <f t="shared" ca="1" si="14"/>
        <v>#REF!</v>
      </c>
    </row>
    <row r="46" spans="1:41" hidden="1" x14ac:dyDescent="0.25">
      <c r="A46" s="3" t="s">
        <v>101</v>
      </c>
      <c r="B46" s="29" t="str">
        <f t="shared" si="1"/>
        <v>ADI-000093</v>
      </c>
      <c r="E46" s="3" t="s">
        <v>99</v>
      </c>
      <c r="F46" s="3" t="s">
        <v>100</v>
      </c>
      <c r="G46" s="28" t="e">
        <f>+VLOOKUP($A46,#REF!,4,FALSE)</f>
        <v>#REF!</v>
      </c>
      <c r="H46" s="30" t="e">
        <f>+VLOOKUP($A46,#REF!,5,FALSE)</f>
        <v>#REF!</v>
      </c>
      <c r="I46" s="31" t="e">
        <f>+VLOOKUP($A46,#REF!,13,FALSE)</f>
        <v>#REF!</v>
      </c>
      <c r="J46" s="31">
        <v>5.4999999999999997E-3</v>
      </c>
      <c r="K46" s="29" t="s">
        <v>15</v>
      </c>
      <c r="L46" s="19">
        <v>200</v>
      </c>
      <c r="M46" s="56" t="e">
        <f t="shared" si="2"/>
        <v>#REF!</v>
      </c>
      <c r="N46" s="27">
        <v>43521</v>
      </c>
      <c r="O46" s="35" t="e">
        <f t="shared" ca="1" si="0"/>
        <v>#NAME?</v>
      </c>
      <c r="P46" s="36">
        <v>0</v>
      </c>
      <c r="Q46" s="36">
        <v>0</v>
      </c>
      <c r="R46" s="37">
        <v>144</v>
      </c>
      <c r="S46" s="38" t="b">
        <v>0</v>
      </c>
      <c r="T46" s="38" t="s">
        <v>1110</v>
      </c>
      <c r="U46" s="34">
        <v>43628</v>
      </c>
      <c r="V46" s="29"/>
      <c r="W46" s="29">
        <f t="shared" si="3"/>
        <v>2019</v>
      </c>
      <c r="X46" s="29" t="e">
        <f t="shared" ca="1" si="4"/>
        <v>#NAME?</v>
      </c>
      <c r="Y46" s="39">
        <v>2.2499999999999999E-2</v>
      </c>
      <c r="Z46" s="39">
        <v>5.0500000000000003E-2</v>
      </c>
      <c r="AA46" s="40" t="e">
        <f t="shared" si="5"/>
        <v>#REF!</v>
      </c>
      <c r="AB46" s="33" t="e">
        <f t="shared" ca="1" si="6"/>
        <v>#REF!</v>
      </c>
      <c r="AC46" s="31">
        <v>0.03</v>
      </c>
      <c r="AD46" s="31">
        <v>0.04</v>
      </c>
      <c r="AE46" s="41" t="s">
        <v>444</v>
      </c>
      <c r="AF46" s="42" t="e">
        <f t="shared" ca="1" si="7"/>
        <v>#REF!</v>
      </c>
      <c r="AG46" s="33" t="e">
        <f t="shared" ca="1" si="8"/>
        <v>#REF!</v>
      </c>
      <c r="AH46" s="43" t="e">
        <f t="shared" ca="1" si="9"/>
        <v>#NAME?</v>
      </c>
      <c r="AI46" s="44">
        <f t="shared" si="10"/>
        <v>1</v>
      </c>
      <c r="AJ46" s="45" t="e">
        <f t="shared" ca="1" si="11"/>
        <v>#NAME?</v>
      </c>
      <c r="AK46" s="33" t="e">
        <f t="shared" ca="1" si="12"/>
        <v>#REF!</v>
      </c>
      <c r="AL46" s="29" t="s">
        <v>561</v>
      </c>
      <c r="AM46" s="41">
        <f t="shared" si="13"/>
        <v>1</v>
      </c>
      <c r="AN46" s="46" t="s">
        <v>562</v>
      </c>
      <c r="AO46" s="29" t="e">
        <f t="shared" ca="1" si="14"/>
        <v>#REF!</v>
      </c>
    </row>
    <row r="47" spans="1:41" hidden="1" x14ac:dyDescent="0.25">
      <c r="A47" s="6" t="s">
        <v>215</v>
      </c>
      <c r="B47" s="29" t="str">
        <f t="shared" si="1"/>
        <v>ADI-000052</v>
      </c>
      <c r="D47" t="s">
        <v>207</v>
      </c>
      <c r="E47" s="3" t="s">
        <v>212</v>
      </c>
      <c r="F47" s="3" t="s">
        <v>213</v>
      </c>
      <c r="G47" s="28" t="e">
        <f>+VLOOKUP($A47,#REF!,4,FALSE)</f>
        <v>#REF!</v>
      </c>
      <c r="H47" s="30" t="e">
        <f>+VLOOKUP($A47,#REF!,5,FALSE)</f>
        <v>#REF!</v>
      </c>
      <c r="I47" s="31" t="e">
        <f>+VLOOKUP($A47,#REF!,13,FALSE)</f>
        <v>#REF!</v>
      </c>
      <c r="J47" s="31">
        <v>5.4999999999999997E-3</v>
      </c>
      <c r="K47" s="29" t="s">
        <v>15</v>
      </c>
      <c r="L47" s="19">
        <v>2000</v>
      </c>
      <c r="M47" s="56" t="e">
        <f t="shared" si="2"/>
        <v>#REF!</v>
      </c>
      <c r="N47" s="27">
        <v>43522</v>
      </c>
      <c r="O47" s="35" t="e">
        <f t="shared" ca="1" si="0"/>
        <v>#NAME?</v>
      </c>
      <c r="P47" s="36">
        <v>0</v>
      </c>
      <c r="Q47" s="36">
        <v>0</v>
      </c>
      <c r="R47" s="37">
        <v>145</v>
      </c>
      <c r="S47" s="38" t="b">
        <v>0</v>
      </c>
      <c r="T47" s="38" t="s">
        <v>1110</v>
      </c>
      <c r="U47" s="34">
        <v>43629</v>
      </c>
      <c r="V47" s="29"/>
      <c r="W47" s="29">
        <f t="shared" si="3"/>
        <v>2019</v>
      </c>
      <c r="X47" s="29" t="e">
        <f t="shared" ca="1" si="4"/>
        <v>#NAME?</v>
      </c>
      <c r="Y47" s="39">
        <v>2.2499999999999999E-2</v>
      </c>
      <c r="Z47" s="39">
        <v>5.0500000000000003E-2</v>
      </c>
      <c r="AA47" s="40" t="e">
        <f t="shared" si="5"/>
        <v>#REF!</v>
      </c>
      <c r="AB47" s="33" t="e">
        <f t="shared" ca="1" si="6"/>
        <v>#REF!</v>
      </c>
      <c r="AC47" s="31">
        <v>0.03</v>
      </c>
      <c r="AD47" s="31">
        <v>0.04</v>
      </c>
      <c r="AE47" s="41" t="s">
        <v>444</v>
      </c>
      <c r="AF47" s="42" t="e">
        <f t="shared" ca="1" si="7"/>
        <v>#REF!</v>
      </c>
      <c r="AG47" s="33" t="e">
        <f t="shared" ca="1" si="8"/>
        <v>#REF!</v>
      </c>
      <c r="AH47" s="43" t="e">
        <f t="shared" ca="1" si="9"/>
        <v>#NAME?</v>
      </c>
      <c r="AI47" s="44">
        <f t="shared" si="10"/>
        <v>1</v>
      </c>
      <c r="AJ47" s="45" t="e">
        <f t="shared" ca="1" si="11"/>
        <v>#NAME?</v>
      </c>
      <c r="AK47" s="33" t="e">
        <f t="shared" ca="1" si="12"/>
        <v>#REF!</v>
      </c>
      <c r="AL47" s="29" t="s">
        <v>563</v>
      </c>
      <c r="AM47" s="41">
        <f t="shared" si="13"/>
        <v>1</v>
      </c>
      <c r="AN47" s="46" t="s">
        <v>564</v>
      </c>
      <c r="AO47" s="29" t="e">
        <f t="shared" ca="1" si="14"/>
        <v>#REF!</v>
      </c>
    </row>
    <row r="48" spans="1:41" hidden="1" x14ac:dyDescent="0.25">
      <c r="A48" s="6" t="s">
        <v>216</v>
      </c>
      <c r="B48" s="29" t="str">
        <f t="shared" si="1"/>
        <v>ADI-000053</v>
      </c>
      <c r="D48" t="s">
        <v>207</v>
      </c>
      <c r="E48" s="3" t="s">
        <v>214</v>
      </c>
      <c r="F48" s="3" t="s">
        <v>39</v>
      </c>
      <c r="G48" s="28" t="e">
        <f>+VLOOKUP($A48,#REF!,4,FALSE)</f>
        <v>#REF!</v>
      </c>
      <c r="H48" s="30" t="e">
        <f>+VLOOKUP($A48,#REF!,5,FALSE)</f>
        <v>#REF!</v>
      </c>
      <c r="I48" s="31" t="e">
        <f>+VLOOKUP($A48,#REF!,13,FALSE)</f>
        <v>#REF!</v>
      </c>
      <c r="J48" s="31">
        <v>5.4999999999999997E-3</v>
      </c>
      <c r="K48" s="29" t="s">
        <v>15</v>
      </c>
      <c r="L48" s="19">
        <v>9760</v>
      </c>
      <c r="M48" s="56" t="e">
        <f t="shared" si="2"/>
        <v>#REF!</v>
      </c>
      <c r="N48" s="27">
        <v>43522</v>
      </c>
      <c r="O48" s="35" t="e">
        <f t="shared" ca="1" si="0"/>
        <v>#NAME?</v>
      </c>
      <c r="P48" s="36">
        <v>0</v>
      </c>
      <c r="Q48" s="36">
        <v>0</v>
      </c>
      <c r="R48" s="37">
        <v>146</v>
      </c>
      <c r="S48" s="38" t="b">
        <v>0</v>
      </c>
      <c r="T48" s="38" t="s">
        <v>1110</v>
      </c>
      <c r="U48" s="34">
        <v>43630</v>
      </c>
      <c r="V48" s="29"/>
      <c r="W48" s="29">
        <f t="shared" si="3"/>
        <v>2019</v>
      </c>
      <c r="X48" s="29" t="e">
        <f t="shared" ca="1" si="4"/>
        <v>#NAME?</v>
      </c>
      <c r="Y48" s="39">
        <v>2.2499999999999999E-2</v>
      </c>
      <c r="Z48" s="39">
        <v>5.0500000000000003E-2</v>
      </c>
      <c r="AA48" s="40" t="e">
        <f t="shared" si="5"/>
        <v>#REF!</v>
      </c>
      <c r="AB48" s="33" t="e">
        <f t="shared" ca="1" si="6"/>
        <v>#REF!</v>
      </c>
      <c r="AC48" s="31">
        <v>0.03</v>
      </c>
      <c r="AD48" s="31">
        <v>0.04</v>
      </c>
      <c r="AE48" s="41" t="s">
        <v>444</v>
      </c>
      <c r="AF48" s="42" t="e">
        <f t="shared" ca="1" si="7"/>
        <v>#REF!</v>
      </c>
      <c r="AG48" s="33" t="e">
        <f t="shared" ca="1" si="8"/>
        <v>#REF!</v>
      </c>
      <c r="AH48" s="43" t="e">
        <f t="shared" ca="1" si="9"/>
        <v>#NAME?</v>
      </c>
      <c r="AI48" s="44">
        <f t="shared" si="10"/>
        <v>1</v>
      </c>
      <c r="AJ48" s="45" t="e">
        <f t="shared" ca="1" si="11"/>
        <v>#NAME?</v>
      </c>
      <c r="AK48" s="33" t="e">
        <f t="shared" ca="1" si="12"/>
        <v>#REF!</v>
      </c>
      <c r="AL48" s="29" t="s">
        <v>565</v>
      </c>
      <c r="AM48" s="41">
        <f t="shared" si="13"/>
        <v>1</v>
      </c>
      <c r="AN48" s="46" t="s">
        <v>566</v>
      </c>
      <c r="AO48" s="29" t="e">
        <f t="shared" ca="1" si="14"/>
        <v>#REF!</v>
      </c>
    </row>
    <row r="49" spans="1:41" hidden="1" x14ac:dyDescent="0.25">
      <c r="B49" s="29" t="str">
        <f t="shared" si="1"/>
        <v>LF-2019-000021</v>
      </c>
      <c r="C49" t="s">
        <v>119</v>
      </c>
      <c r="D49" t="s">
        <v>118</v>
      </c>
      <c r="E49" s="3" t="s">
        <v>210</v>
      </c>
      <c r="F49" s="3" t="s">
        <v>211</v>
      </c>
      <c r="G49" s="28" t="e">
        <f>+VLOOKUP($A49,#REF!,4,FALSE)</f>
        <v>#REF!</v>
      </c>
      <c r="H49" s="30" t="e">
        <f>+VLOOKUP($A49,#REF!,5,FALSE)</f>
        <v>#REF!</v>
      </c>
      <c r="I49" s="31" t="e">
        <f>+VLOOKUP(C49,#REF!,13,FALSE)</f>
        <v>#REF!</v>
      </c>
      <c r="J49" s="31">
        <v>5.4999999999999997E-3</v>
      </c>
      <c r="K49" s="29" t="s">
        <v>15</v>
      </c>
      <c r="L49" s="19">
        <v>2000</v>
      </c>
      <c r="M49" s="56" t="e">
        <f t="shared" si="2"/>
        <v>#REF!</v>
      </c>
      <c r="N49" s="27">
        <v>43523</v>
      </c>
      <c r="O49" s="35" t="e">
        <f t="shared" ca="1" si="0"/>
        <v>#NAME?</v>
      </c>
      <c r="P49" s="36">
        <v>0</v>
      </c>
      <c r="Q49" s="36">
        <v>0</v>
      </c>
      <c r="R49" s="37">
        <v>147</v>
      </c>
      <c r="S49" s="38" t="b">
        <v>1</v>
      </c>
      <c r="T49" s="38" t="s">
        <v>444</v>
      </c>
      <c r="U49" s="34">
        <v>43631</v>
      </c>
      <c r="V49" s="29"/>
      <c r="W49" s="29">
        <f t="shared" si="3"/>
        <v>2019</v>
      </c>
      <c r="X49" s="29" t="e">
        <f t="shared" ca="1" si="4"/>
        <v>#NAME?</v>
      </c>
      <c r="Y49" s="39">
        <v>2.2499999999999999E-2</v>
      </c>
      <c r="Z49" s="39">
        <v>5.0500000000000003E-2</v>
      </c>
      <c r="AA49" s="40" t="e">
        <f t="shared" si="5"/>
        <v>#REF!</v>
      </c>
      <c r="AB49" s="33" t="e">
        <f t="shared" ca="1" si="6"/>
        <v>#REF!</v>
      </c>
      <c r="AC49" s="31">
        <v>0.03</v>
      </c>
      <c r="AD49" s="31">
        <v>0.04</v>
      </c>
      <c r="AE49" s="41" t="s">
        <v>444</v>
      </c>
      <c r="AF49" s="42" t="e">
        <f t="shared" ca="1" si="7"/>
        <v>#REF!</v>
      </c>
      <c r="AG49" s="33" t="e">
        <f t="shared" ca="1" si="8"/>
        <v>#REF!</v>
      </c>
      <c r="AH49" s="43" t="e">
        <f t="shared" ca="1" si="9"/>
        <v>#NAME?</v>
      </c>
      <c r="AI49" s="44">
        <f t="shared" si="10"/>
        <v>1</v>
      </c>
      <c r="AJ49" s="45" t="e">
        <f t="shared" ca="1" si="11"/>
        <v>#NAME?</v>
      </c>
      <c r="AK49" s="33" t="e">
        <f t="shared" ca="1" si="12"/>
        <v>#REF!</v>
      </c>
      <c r="AL49" s="29" t="s">
        <v>567</v>
      </c>
      <c r="AM49" s="41">
        <f t="shared" si="13"/>
        <v>99999999</v>
      </c>
      <c r="AN49" s="46" t="s">
        <v>568</v>
      </c>
      <c r="AO49" s="29" t="e">
        <f t="shared" ca="1" si="14"/>
        <v>#REF!</v>
      </c>
    </row>
    <row r="50" spans="1:41" hidden="1" x14ac:dyDescent="0.25">
      <c r="A50" s="3" t="s">
        <v>67</v>
      </c>
      <c r="B50" s="29" t="str">
        <f t="shared" si="1"/>
        <v>ADI-000062</v>
      </c>
      <c r="D50" t="s">
        <v>31</v>
      </c>
      <c r="E50" s="3" t="s">
        <v>32</v>
      </c>
      <c r="F50" s="3" t="s">
        <v>33</v>
      </c>
      <c r="G50" s="28" t="e">
        <f>+VLOOKUP($A50,#REF!,4,FALSE)</f>
        <v>#REF!</v>
      </c>
      <c r="H50" s="30" t="e">
        <f>+VLOOKUP($A50,#REF!,5,FALSE)</f>
        <v>#REF!</v>
      </c>
      <c r="I50" s="31" t="e">
        <f>+VLOOKUP($A50,#REF!,13,FALSE)</f>
        <v>#REF!</v>
      </c>
      <c r="J50" s="31">
        <v>5.4999999999999997E-3</v>
      </c>
      <c r="K50" s="29" t="s">
        <v>15</v>
      </c>
      <c r="L50" s="19">
        <v>20000</v>
      </c>
      <c r="M50" s="56" t="e">
        <f t="shared" si="2"/>
        <v>#REF!</v>
      </c>
      <c r="N50" s="27">
        <v>43523</v>
      </c>
      <c r="O50" s="35" t="e">
        <f t="shared" ca="1" si="0"/>
        <v>#NAME?</v>
      </c>
      <c r="P50" s="36">
        <v>0</v>
      </c>
      <c r="Q50" s="36">
        <v>0</v>
      </c>
      <c r="R50" s="37">
        <v>148</v>
      </c>
      <c r="S50" s="38" t="b">
        <v>1</v>
      </c>
      <c r="T50" s="38" t="s">
        <v>444</v>
      </c>
      <c r="U50" s="34">
        <v>43632</v>
      </c>
      <c r="V50" s="29"/>
      <c r="W50" s="29">
        <f t="shared" si="3"/>
        <v>2019</v>
      </c>
      <c r="X50" s="29" t="e">
        <f t="shared" ca="1" si="4"/>
        <v>#NAME?</v>
      </c>
      <c r="Y50" s="39">
        <v>2.2499999999999999E-2</v>
      </c>
      <c r="Z50" s="39">
        <v>5.0500000000000003E-2</v>
      </c>
      <c r="AA50" s="40" t="e">
        <f t="shared" si="5"/>
        <v>#REF!</v>
      </c>
      <c r="AB50" s="33" t="e">
        <f t="shared" ca="1" si="6"/>
        <v>#REF!</v>
      </c>
      <c r="AC50" s="31">
        <v>0.03</v>
      </c>
      <c r="AD50" s="31">
        <v>0.04</v>
      </c>
      <c r="AE50" s="41" t="s">
        <v>444</v>
      </c>
      <c r="AF50" s="42" t="e">
        <f t="shared" ca="1" si="7"/>
        <v>#REF!</v>
      </c>
      <c r="AG50" s="33" t="e">
        <f t="shared" ca="1" si="8"/>
        <v>#REF!</v>
      </c>
      <c r="AH50" s="43" t="e">
        <f t="shared" ca="1" si="9"/>
        <v>#NAME?</v>
      </c>
      <c r="AI50" s="44">
        <f t="shared" si="10"/>
        <v>1</v>
      </c>
      <c r="AJ50" s="45" t="e">
        <f t="shared" ca="1" si="11"/>
        <v>#NAME?</v>
      </c>
      <c r="AK50" s="33" t="e">
        <f t="shared" ca="1" si="12"/>
        <v>#REF!</v>
      </c>
      <c r="AL50" s="29" t="s">
        <v>569</v>
      </c>
      <c r="AM50" s="41">
        <f t="shared" si="13"/>
        <v>99999999</v>
      </c>
      <c r="AN50" s="46" t="s">
        <v>570</v>
      </c>
      <c r="AO50" s="29" t="e">
        <f t="shared" ca="1" si="14"/>
        <v>#REF!</v>
      </c>
    </row>
    <row r="51" spans="1:41" hidden="1" x14ac:dyDescent="0.25">
      <c r="A51" s="3" t="s">
        <v>68</v>
      </c>
      <c r="B51" s="29" t="str">
        <f t="shared" si="1"/>
        <v>ADI-000063</v>
      </c>
      <c r="D51" t="s">
        <v>31</v>
      </c>
      <c r="E51" s="3" t="s">
        <v>34</v>
      </c>
      <c r="F51" s="3" t="s">
        <v>35</v>
      </c>
      <c r="G51" s="28" t="e">
        <f>+VLOOKUP($A51,#REF!,4,FALSE)</f>
        <v>#REF!</v>
      </c>
      <c r="H51" s="30" t="e">
        <f>+VLOOKUP($A51,#REF!,5,FALSE)</f>
        <v>#REF!</v>
      </c>
      <c r="I51" s="31" t="e">
        <f>+VLOOKUP($A51,#REF!,13,FALSE)</f>
        <v>#REF!</v>
      </c>
      <c r="J51" s="31">
        <v>5.4999999999999997E-3</v>
      </c>
      <c r="K51" s="29" t="s">
        <v>15</v>
      </c>
      <c r="L51" s="19">
        <v>30000</v>
      </c>
      <c r="M51" s="56" t="e">
        <f t="shared" si="2"/>
        <v>#REF!</v>
      </c>
      <c r="N51" s="27">
        <v>43523</v>
      </c>
      <c r="O51" s="35" t="e">
        <f t="shared" ca="1" si="0"/>
        <v>#NAME?</v>
      </c>
      <c r="P51" s="36">
        <v>0</v>
      </c>
      <c r="Q51" s="36">
        <v>0</v>
      </c>
      <c r="R51" s="37">
        <v>149</v>
      </c>
      <c r="S51" s="38" t="b">
        <v>0</v>
      </c>
      <c r="T51" s="38" t="s">
        <v>1110</v>
      </c>
      <c r="U51" s="34">
        <v>43633</v>
      </c>
      <c r="V51" s="29"/>
      <c r="W51" s="29">
        <f t="shared" si="3"/>
        <v>2019</v>
      </c>
      <c r="X51" s="29" t="e">
        <f t="shared" ca="1" si="4"/>
        <v>#NAME?</v>
      </c>
      <c r="Y51" s="39">
        <v>2.2499999999999999E-2</v>
      </c>
      <c r="Z51" s="39">
        <v>5.0500000000000003E-2</v>
      </c>
      <c r="AA51" s="40" t="e">
        <f t="shared" si="5"/>
        <v>#REF!</v>
      </c>
      <c r="AB51" s="33" t="e">
        <f t="shared" ca="1" si="6"/>
        <v>#REF!</v>
      </c>
      <c r="AC51" s="31">
        <v>0.03</v>
      </c>
      <c r="AD51" s="31">
        <v>0.04</v>
      </c>
      <c r="AE51" s="41" t="s">
        <v>444</v>
      </c>
      <c r="AF51" s="42" t="e">
        <f t="shared" ca="1" si="7"/>
        <v>#REF!</v>
      </c>
      <c r="AG51" s="33" t="e">
        <f t="shared" ca="1" si="8"/>
        <v>#REF!</v>
      </c>
      <c r="AH51" s="43" t="e">
        <f t="shared" ca="1" si="9"/>
        <v>#NAME?</v>
      </c>
      <c r="AI51" s="44">
        <f t="shared" si="10"/>
        <v>1</v>
      </c>
      <c r="AJ51" s="45" t="e">
        <f t="shared" ca="1" si="11"/>
        <v>#NAME?</v>
      </c>
      <c r="AK51" s="33" t="e">
        <f t="shared" ca="1" si="12"/>
        <v>#REF!</v>
      </c>
      <c r="AL51" s="29" t="s">
        <v>571</v>
      </c>
      <c r="AM51" s="41">
        <f t="shared" si="13"/>
        <v>1</v>
      </c>
      <c r="AN51" s="46" t="s">
        <v>572</v>
      </c>
      <c r="AO51" s="29" t="e">
        <f t="shared" ca="1" si="14"/>
        <v>#REF!</v>
      </c>
    </row>
    <row r="52" spans="1:41" hidden="1" x14ac:dyDescent="0.25">
      <c r="A52" s="3" t="s">
        <v>69</v>
      </c>
      <c r="B52" s="29" t="str">
        <f t="shared" si="1"/>
        <v>ADI-000064</v>
      </c>
      <c r="D52" t="s">
        <v>31</v>
      </c>
      <c r="E52" s="3" t="s">
        <v>36</v>
      </c>
      <c r="F52" s="3" t="s">
        <v>37</v>
      </c>
      <c r="G52" s="28" t="e">
        <f>+VLOOKUP($A52,#REF!,4,FALSE)</f>
        <v>#REF!</v>
      </c>
      <c r="H52" s="30" t="e">
        <f>+VLOOKUP($A52,#REF!,5,FALSE)</f>
        <v>#REF!</v>
      </c>
      <c r="I52" s="31" t="e">
        <f>+VLOOKUP($A52,#REF!,13,FALSE)</f>
        <v>#REF!</v>
      </c>
      <c r="J52" s="31">
        <v>5.4999999999999997E-3</v>
      </c>
      <c r="K52" s="29" t="s">
        <v>15</v>
      </c>
      <c r="L52" s="19">
        <v>0</v>
      </c>
      <c r="M52" s="56" t="e">
        <f t="shared" si="2"/>
        <v>#REF!</v>
      </c>
      <c r="N52" s="27">
        <v>43523</v>
      </c>
      <c r="O52" s="35" t="e">
        <f t="shared" ca="1" si="0"/>
        <v>#NAME?</v>
      </c>
      <c r="P52" s="36">
        <v>0</v>
      </c>
      <c r="Q52" s="36">
        <v>0</v>
      </c>
      <c r="R52" s="37">
        <v>150</v>
      </c>
      <c r="S52" s="38" t="b">
        <v>0</v>
      </c>
      <c r="T52" s="38" t="s">
        <v>1110</v>
      </c>
      <c r="U52" s="34">
        <v>43634</v>
      </c>
      <c r="V52" s="29"/>
      <c r="W52" s="29">
        <f t="shared" si="3"/>
        <v>2019</v>
      </c>
      <c r="X52" s="29" t="e">
        <f t="shared" ca="1" si="4"/>
        <v>#NAME?</v>
      </c>
      <c r="Y52" s="39">
        <v>2.2499999999999999E-2</v>
      </c>
      <c r="Z52" s="39">
        <v>5.0500000000000003E-2</v>
      </c>
      <c r="AA52" s="40" t="e">
        <f t="shared" si="5"/>
        <v>#REF!</v>
      </c>
      <c r="AB52" s="33" t="e">
        <f t="shared" ca="1" si="6"/>
        <v>#REF!</v>
      </c>
      <c r="AC52" s="31">
        <v>0.03</v>
      </c>
      <c r="AD52" s="31">
        <v>0.04</v>
      </c>
      <c r="AE52" s="41" t="s">
        <v>444</v>
      </c>
      <c r="AF52" s="42" t="e">
        <f t="shared" ca="1" si="7"/>
        <v>#REF!</v>
      </c>
      <c r="AG52" s="33" t="e">
        <f t="shared" ca="1" si="8"/>
        <v>#REF!</v>
      </c>
      <c r="AH52" s="43" t="e">
        <f t="shared" ca="1" si="9"/>
        <v>#NAME?</v>
      </c>
      <c r="AI52" s="44">
        <f t="shared" si="10"/>
        <v>1</v>
      </c>
      <c r="AJ52" s="45" t="e">
        <f t="shared" ca="1" si="11"/>
        <v>#NAME?</v>
      </c>
      <c r="AK52" s="33" t="e">
        <f t="shared" ca="1" si="12"/>
        <v>#REF!</v>
      </c>
      <c r="AL52" s="29" t="s">
        <v>573</v>
      </c>
      <c r="AM52" s="41">
        <f t="shared" si="13"/>
        <v>1</v>
      </c>
      <c r="AN52" s="46" t="s">
        <v>574</v>
      </c>
      <c r="AO52" s="29" t="e">
        <f t="shared" ca="1" si="14"/>
        <v>#REF!</v>
      </c>
    </row>
    <row r="53" spans="1:41" hidden="1" x14ac:dyDescent="0.25">
      <c r="A53" s="3" t="s">
        <v>70</v>
      </c>
      <c r="B53" s="29" t="str">
        <f t="shared" si="1"/>
        <v>ADI-000065</v>
      </c>
      <c r="D53" t="s">
        <v>31</v>
      </c>
      <c r="E53" s="3" t="s">
        <v>36</v>
      </c>
      <c r="F53" s="3" t="s">
        <v>37</v>
      </c>
      <c r="G53" s="28" t="e">
        <f>+VLOOKUP($A53,#REF!,4,FALSE)</f>
        <v>#REF!</v>
      </c>
      <c r="H53" s="30" t="e">
        <f>+VLOOKUP($A53,#REF!,5,FALSE)</f>
        <v>#REF!</v>
      </c>
      <c r="I53" s="31" t="e">
        <f>+VLOOKUP($A53,#REF!,13,FALSE)</f>
        <v>#REF!</v>
      </c>
      <c r="J53" s="31">
        <v>5.4999999999999997E-3</v>
      </c>
      <c r="K53" s="29" t="s">
        <v>15</v>
      </c>
      <c r="L53" s="19">
        <v>10000</v>
      </c>
      <c r="M53" s="56" t="e">
        <f t="shared" si="2"/>
        <v>#REF!</v>
      </c>
      <c r="N53" s="27">
        <v>43523</v>
      </c>
      <c r="O53" s="35" t="e">
        <f t="shared" ca="1" si="0"/>
        <v>#NAME?</v>
      </c>
      <c r="P53" s="36">
        <v>0</v>
      </c>
      <c r="Q53" s="36">
        <v>0</v>
      </c>
      <c r="R53" s="37">
        <v>151</v>
      </c>
      <c r="S53" s="38" t="b">
        <v>0</v>
      </c>
      <c r="T53" s="38" t="s">
        <v>1110</v>
      </c>
      <c r="U53" s="34">
        <v>43635</v>
      </c>
      <c r="V53" s="29"/>
      <c r="W53" s="29">
        <f t="shared" si="3"/>
        <v>2019</v>
      </c>
      <c r="X53" s="29" t="e">
        <f t="shared" ca="1" si="4"/>
        <v>#NAME?</v>
      </c>
      <c r="Y53" s="39">
        <v>2.2499999999999999E-2</v>
      </c>
      <c r="Z53" s="39">
        <v>5.0500000000000003E-2</v>
      </c>
      <c r="AA53" s="40" t="e">
        <f t="shared" si="5"/>
        <v>#REF!</v>
      </c>
      <c r="AB53" s="33" t="e">
        <f t="shared" ca="1" si="6"/>
        <v>#REF!</v>
      </c>
      <c r="AC53" s="31">
        <v>0.03</v>
      </c>
      <c r="AD53" s="31">
        <v>0.04</v>
      </c>
      <c r="AE53" s="41" t="s">
        <v>444</v>
      </c>
      <c r="AF53" s="42" t="e">
        <f t="shared" ca="1" si="7"/>
        <v>#REF!</v>
      </c>
      <c r="AG53" s="33" t="e">
        <f t="shared" ca="1" si="8"/>
        <v>#REF!</v>
      </c>
      <c r="AH53" s="43" t="e">
        <f t="shared" ca="1" si="9"/>
        <v>#NAME?</v>
      </c>
      <c r="AI53" s="44">
        <f t="shared" si="10"/>
        <v>1</v>
      </c>
      <c r="AJ53" s="45" t="e">
        <f t="shared" ca="1" si="11"/>
        <v>#NAME?</v>
      </c>
      <c r="AK53" s="33" t="e">
        <f t="shared" ca="1" si="12"/>
        <v>#REF!</v>
      </c>
      <c r="AL53" s="29" t="s">
        <v>575</v>
      </c>
      <c r="AM53" s="41">
        <f t="shared" si="13"/>
        <v>1</v>
      </c>
      <c r="AN53" s="46" t="s">
        <v>576</v>
      </c>
      <c r="AO53" s="29" t="e">
        <f t="shared" ca="1" si="14"/>
        <v>#REF!</v>
      </c>
    </row>
    <row r="54" spans="1:41" hidden="1" x14ac:dyDescent="0.25">
      <c r="A54" s="3" t="s">
        <v>71</v>
      </c>
      <c r="B54" s="29" t="str">
        <f t="shared" si="1"/>
        <v>ADI-000066</v>
      </c>
      <c r="D54" t="s">
        <v>66</v>
      </c>
      <c r="E54" s="3" t="s">
        <v>38</v>
      </c>
      <c r="F54" s="3" t="s">
        <v>39</v>
      </c>
      <c r="G54" s="28" t="e">
        <f>+VLOOKUP($A54,#REF!,4,FALSE)</f>
        <v>#REF!</v>
      </c>
      <c r="H54" s="30" t="e">
        <f>+VLOOKUP($A54,#REF!,5,FALSE)</f>
        <v>#REF!</v>
      </c>
      <c r="I54" s="31" t="e">
        <f>+VLOOKUP($A54,#REF!,13,FALSE)</f>
        <v>#REF!</v>
      </c>
      <c r="J54" s="31">
        <v>5.4999999999999997E-3</v>
      </c>
      <c r="K54" s="29" t="s">
        <v>15</v>
      </c>
      <c r="L54" s="19">
        <v>21000</v>
      </c>
      <c r="M54" s="56" t="e">
        <f t="shared" si="2"/>
        <v>#REF!</v>
      </c>
      <c r="N54" s="27">
        <v>43523</v>
      </c>
      <c r="O54" s="35" t="e">
        <f t="shared" ca="1" si="0"/>
        <v>#NAME?</v>
      </c>
      <c r="P54" s="36">
        <v>0</v>
      </c>
      <c r="Q54" s="36">
        <v>0</v>
      </c>
      <c r="R54" s="37">
        <v>152</v>
      </c>
      <c r="S54" s="38" t="b">
        <v>1</v>
      </c>
      <c r="T54" s="38" t="s">
        <v>444</v>
      </c>
      <c r="U54" s="34">
        <v>43636</v>
      </c>
      <c r="V54" s="29"/>
      <c r="W54" s="29">
        <f t="shared" si="3"/>
        <v>2019</v>
      </c>
      <c r="X54" s="29" t="e">
        <f t="shared" ca="1" si="4"/>
        <v>#NAME?</v>
      </c>
      <c r="Y54" s="39">
        <v>2.2499999999999999E-2</v>
      </c>
      <c r="Z54" s="39">
        <v>5.0500000000000003E-2</v>
      </c>
      <c r="AA54" s="40" t="e">
        <f t="shared" si="5"/>
        <v>#REF!</v>
      </c>
      <c r="AB54" s="33" t="e">
        <f t="shared" ca="1" si="6"/>
        <v>#REF!</v>
      </c>
      <c r="AC54" s="31">
        <v>0.03</v>
      </c>
      <c r="AD54" s="31">
        <v>0.04</v>
      </c>
      <c r="AE54" s="41" t="s">
        <v>444</v>
      </c>
      <c r="AF54" s="42" t="e">
        <f t="shared" ca="1" si="7"/>
        <v>#REF!</v>
      </c>
      <c r="AG54" s="33" t="e">
        <f t="shared" ca="1" si="8"/>
        <v>#REF!</v>
      </c>
      <c r="AH54" s="43" t="e">
        <f t="shared" ca="1" si="9"/>
        <v>#NAME?</v>
      </c>
      <c r="AI54" s="44">
        <f t="shared" si="10"/>
        <v>1</v>
      </c>
      <c r="AJ54" s="45" t="e">
        <f t="shared" ca="1" si="11"/>
        <v>#NAME?</v>
      </c>
      <c r="AK54" s="33" t="e">
        <f t="shared" ca="1" si="12"/>
        <v>#REF!</v>
      </c>
      <c r="AL54" s="29" t="s">
        <v>577</v>
      </c>
      <c r="AM54" s="41">
        <f t="shared" si="13"/>
        <v>99999999</v>
      </c>
      <c r="AN54" s="46" t="s">
        <v>578</v>
      </c>
      <c r="AO54" s="29" t="e">
        <f t="shared" ca="1" si="14"/>
        <v>#REF!</v>
      </c>
    </row>
    <row r="55" spans="1:41" hidden="1" x14ac:dyDescent="0.25">
      <c r="A55" s="3" t="s">
        <v>72</v>
      </c>
      <c r="B55" s="29" t="str">
        <f t="shared" si="1"/>
        <v>ADI-000067</v>
      </c>
      <c r="D55" t="s">
        <v>31</v>
      </c>
      <c r="E55" s="3" t="s">
        <v>40</v>
      </c>
      <c r="F55" s="3" t="s">
        <v>41</v>
      </c>
      <c r="G55" s="28" t="e">
        <f>+VLOOKUP($A55,#REF!,4,FALSE)</f>
        <v>#REF!</v>
      </c>
      <c r="H55" s="30" t="e">
        <f>+VLOOKUP($A55,#REF!,5,FALSE)</f>
        <v>#REF!</v>
      </c>
      <c r="I55" s="31" t="e">
        <f>+VLOOKUP($A55,#REF!,13,FALSE)</f>
        <v>#REF!</v>
      </c>
      <c r="J55" s="31">
        <v>5.4999999999999997E-3</v>
      </c>
      <c r="K55" s="29" t="s">
        <v>15</v>
      </c>
      <c r="L55" s="19">
        <v>0</v>
      </c>
      <c r="M55" s="56" t="e">
        <f t="shared" si="2"/>
        <v>#REF!</v>
      </c>
      <c r="N55" s="27">
        <v>43523</v>
      </c>
      <c r="O55" s="35" t="e">
        <f t="shared" ca="1" si="0"/>
        <v>#NAME?</v>
      </c>
      <c r="P55" s="36">
        <v>0</v>
      </c>
      <c r="Q55" s="36">
        <v>0</v>
      </c>
      <c r="R55" s="37">
        <v>153</v>
      </c>
      <c r="S55" s="38" t="b">
        <v>0</v>
      </c>
      <c r="T55" s="38" t="s">
        <v>1110</v>
      </c>
      <c r="U55" s="34">
        <v>43637</v>
      </c>
      <c r="V55" s="29"/>
      <c r="W55" s="29">
        <f t="shared" si="3"/>
        <v>2019</v>
      </c>
      <c r="X55" s="29" t="e">
        <f t="shared" ca="1" si="4"/>
        <v>#NAME?</v>
      </c>
      <c r="Y55" s="39">
        <v>2.2499999999999999E-2</v>
      </c>
      <c r="Z55" s="39">
        <v>5.0500000000000003E-2</v>
      </c>
      <c r="AA55" s="40" t="e">
        <f t="shared" si="5"/>
        <v>#REF!</v>
      </c>
      <c r="AB55" s="33" t="e">
        <f t="shared" ca="1" si="6"/>
        <v>#REF!</v>
      </c>
      <c r="AC55" s="31">
        <v>0.03</v>
      </c>
      <c r="AD55" s="31">
        <v>0.04</v>
      </c>
      <c r="AE55" s="41" t="s">
        <v>444</v>
      </c>
      <c r="AF55" s="42" t="e">
        <f t="shared" ca="1" si="7"/>
        <v>#REF!</v>
      </c>
      <c r="AG55" s="33" t="e">
        <f t="shared" ca="1" si="8"/>
        <v>#REF!</v>
      </c>
      <c r="AH55" s="43" t="e">
        <f t="shared" ca="1" si="9"/>
        <v>#NAME?</v>
      </c>
      <c r="AI55" s="44">
        <f t="shared" si="10"/>
        <v>1</v>
      </c>
      <c r="AJ55" s="45" t="e">
        <f t="shared" ca="1" si="11"/>
        <v>#NAME?</v>
      </c>
      <c r="AK55" s="33" t="e">
        <f t="shared" ca="1" si="12"/>
        <v>#REF!</v>
      </c>
      <c r="AL55" s="29" t="s">
        <v>579</v>
      </c>
      <c r="AM55" s="41">
        <f t="shared" si="13"/>
        <v>1</v>
      </c>
      <c r="AN55" s="46" t="s">
        <v>580</v>
      </c>
      <c r="AO55" s="29" t="e">
        <f t="shared" ca="1" si="14"/>
        <v>#REF!</v>
      </c>
    </row>
    <row r="56" spans="1:41" hidden="1" x14ac:dyDescent="0.25">
      <c r="A56" s="3" t="s">
        <v>73</v>
      </c>
      <c r="B56" s="29" t="str">
        <f t="shared" si="1"/>
        <v>ADI-000068</v>
      </c>
      <c r="D56" t="s">
        <v>31</v>
      </c>
      <c r="E56" s="3" t="s">
        <v>42</v>
      </c>
      <c r="F56" s="3" t="s">
        <v>43</v>
      </c>
      <c r="G56" s="28" t="e">
        <f>+VLOOKUP($A56,#REF!,4,FALSE)</f>
        <v>#REF!</v>
      </c>
      <c r="H56" s="30" t="e">
        <f>+VLOOKUP($A56,#REF!,5,FALSE)</f>
        <v>#REF!</v>
      </c>
      <c r="I56" s="31" t="e">
        <f>+VLOOKUP($A56,#REF!,13,FALSE)</f>
        <v>#REF!</v>
      </c>
      <c r="J56" s="31">
        <v>5.4999999999999997E-3</v>
      </c>
      <c r="K56" s="29" t="s">
        <v>15</v>
      </c>
      <c r="L56" s="19">
        <v>0</v>
      </c>
      <c r="M56" s="56" t="e">
        <f t="shared" si="2"/>
        <v>#REF!</v>
      </c>
      <c r="N56" s="27">
        <v>43523</v>
      </c>
      <c r="O56" s="35" t="e">
        <f t="shared" ca="1" si="0"/>
        <v>#NAME?</v>
      </c>
      <c r="P56" s="36">
        <v>0</v>
      </c>
      <c r="Q56" s="36">
        <v>0</v>
      </c>
      <c r="R56" s="37">
        <v>154</v>
      </c>
      <c r="S56" s="38" t="b">
        <v>0</v>
      </c>
      <c r="T56" s="38" t="s">
        <v>1110</v>
      </c>
      <c r="U56" s="34">
        <v>43638</v>
      </c>
      <c r="V56" s="29"/>
      <c r="W56" s="29">
        <f t="shared" si="3"/>
        <v>2019</v>
      </c>
      <c r="X56" s="29" t="e">
        <f t="shared" ca="1" si="4"/>
        <v>#NAME?</v>
      </c>
      <c r="Y56" s="39">
        <v>2.2499999999999999E-2</v>
      </c>
      <c r="Z56" s="39">
        <v>5.0500000000000003E-2</v>
      </c>
      <c r="AA56" s="40" t="e">
        <f t="shared" si="5"/>
        <v>#REF!</v>
      </c>
      <c r="AB56" s="33" t="e">
        <f t="shared" ca="1" si="6"/>
        <v>#REF!</v>
      </c>
      <c r="AC56" s="31">
        <v>0.03</v>
      </c>
      <c r="AD56" s="31">
        <v>0.04</v>
      </c>
      <c r="AE56" s="41" t="s">
        <v>444</v>
      </c>
      <c r="AF56" s="42" t="e">
        <f t="shared" ca="1" si="7"/>
        <v>#REF!</v>
      </c>
      <c r="AG56" s="33" t="e">
        <f t="shared" ca="1" si="8"/>
        <v>#REF!</v>
      </c>
      <c r="AH56" s="43" t="e">
        <f t="shared" ca="1" si="9"/>
        <v>#NAME?</v>
      </c>
      <c r="AI56" s="44">
        <f t="shared" si="10"/>
        <v>1</v>
      </c>
      <c r="AJ56" s="45" t="e">
        <f t="shared" ca="1" si="11"/>
        <v>#NAME?</v>
      </c>
      <c r="AK56" s="33" t="e">
        <f t="shared" ca="1" si="12"/>
        <v>#REF!</v>
      </c>
      <c r="AL56" s="29" t="s">
        <v>581</v>
      </c>
      <c r="AM56" s="41">
        <f t="shared" si="13"/>
        <v>1</v>
      </c>
      <c r="AN56" s="46" t="s">
        <v>582</v>
      </c>
      <c r="AO56" s="29" t="e">
        <f t="shared" ca="1" si="14"/>
        <v>#REF!</v>
      </c>
    </row>
    <row r="57" spans="1:41" hidden="1" x14ac:dyDescent="0.25">
      <c r="A57" s="3" t="s">
        <v>74</v>
      </c>
      <c r="B57" s="29" t="str">
        <f t="shared" si="1"/>
        <v>ADI-000069</v>
      </c>
      <c r="D57" t="s">
        <v>31</v>
      </c>
      <c r="E57" s="3" t="s">
        <v>42</v>
      </c>
      <c r="F57" s="3" t="s">
        <v>43</v>
      </c>
      <c r="G57" s="28" t="e">
        <f>+VLOOKUP($A57,#REF!,4,FALSE)</f>
        <v>#REF!</v>
      </c>
      <c r="H57" s="30" t="e">
        <f>+VLOOKUP($A57,#REF!,5,FALSE)</f>
        <v>#REF!</v>
      </c>
      <c r="I57" s="31" t="e">
        <f>+VLOOKUP($A57,#REF!,13,FALSE)</f>
        <v>#REF!</v>
      </c>
      <c r="J57" s="31">
        <v>5.4999999999999997E-3</v>
      </c>
      <c r="K57" s="29" t="s">
        <v>15</v>
      </c>
      <c r="L57" s="19">
        <v>90000</v>
      </c>
      <c r="M57" s="56" t="e">
        <f t="shared" si="2"/>
        <v>#REF!</v>
      </c>
      <c r="N57" s="27">
        <v>43523</v>
      </c>
      <c r="O57" s="35" t="e">
        <f t="shared" ca="1" si="0"/>
        <v>#NAME?</v>
      </c>
      <c r="P57" s="36">
        <v>0</v>
      </c>
      <c r="Q57" s="36">
        <v>0</v>
      </c>
      <c r="R57" s="37">
        <v>155</v>
      </c>
      <c r="S57" s="38" t="b">
        <v>0</v>
      </c>
      <c r="T57" s="38" t="s">
        <v>1110</v>
      </c>
      <c r="U57" s="34">
        <v>43639</v>
      </c>
      <c r="V57" s="29"/>
      <c r="W57" s="29">
        <f t="shared" si="3"/>
        <v>2019</v>
      </c>
      <c r="X57" s="29" t="e">
        <f t="shared" ca="1" si="4"/>
        <v>#NAME?</v>
      </c>
      <c r="Y57" s="39">
        <v>2.2499999999999999E-2</v>
      </c>
      <c r="Z57" s="39">
        <v>5.0500000000000003E-2</v>
      </c>
      <c r="AA57" s="40" t="e">
        <f t="shared" si="5"/>
        <v>#REF!</v>
      </c>
      <c r="AB57" s="33" t="e">
        <f t="shared" ca="1" si="6"/>
        <v>#REF!</v>
      </c>
      <c r="AC57" s="31">
        <v>0.03</v>
      </c>
      <c r="AD57" s="31">
        <v>0.04</v>
      </c>
      <c r="AE57" s="41" t="s">
        <v>444</v>
      </c>
      <c r="AF57" s="42" t="e">
        <f t="shared" ca="1" si="7"/>
        <v>#REF!</v>
      </c>
      <c r="AG57" s="33" t="e">
        <f t="shared" ca="1" si="8"/>
        <v>#REF!</v>
      </c>
      <c r="AH57" s="43" t="e">
        <f t="shared" ca="1" si="9"/>
        <v>#NAME?</v>
      </c>
      <c r="AI57" s="44">
        <f t="shared" si="10"/>
        <v>1</v>
      </c>
      <c r="AJ57" s="45" t="e">
        <f t="shared" ca="1" si="11"/>
        <v>#NAME?</v>
      </c>
      <c r="AK57" s="33" t="e">
        <f t="shared" ca="1" si="12"/>
        <v>#REF!</v>
      </c>
      <c r="AL57" s="29" t="s">
        <v>583</v>
      </c>
      <c r="AM57" s="41">
        <f t="shared" si="13"/>
        <v>1</v>
      </c>
      <c r="AN57" s="46" t="s">
        <v>584</v>
      </c>
      <c r="AO57" s="29" t="e">
        <f t="shared" ca="1" si="14"/>
        <v>#REF!</v>
      </c>
    </row>
    <row r="58" spans="1:41" hidden="1" x14ac:dyDescent="0.25">
      <c r="A58" s="3" t="s">
        <v>75</v>
      </c>
      <c r="B58" s="29" t="str">
        <f t="shared" si="1"/>
        <v>ADI-000070</v>
      </c>
      <c r="D58" t="s">
        <v>31</v>
      </c>
      <c r="E58" s="3" t="s">
        <v>42</v>
      </c>
      <c r="F58" s="3" t="s">
        <v>43</v>
      </c>
      <c r="G58" s="28" t="e">
        <f>+VLOOKUP($A58,#REF!,4,FALSE)</f>
        <v>#REF!</v>
      </c>
      <c r="H58" s="30" t="e">
        <f>+VLOOKUP($A58,#REF!,5,FALSE)</f>
        <v>#REF!</v>
      </c>
      <c r="I58" s="31" t="e">
        <f>+VLOOKUP($A58,#REF!,13,FALSE)</f>
        <v>#REF!</v>
      </c>
      <c r="J58" s="31">
        <v>5.4999999999999997E-3</v>
      </c>
      <c r="K58" s="29" t="s">
        <v>15</v>
      </c>
      <c r="L58" s="19">
        <v>90000</v>
      </c>
      <c r="M58" s="56" t="e">
        <f t="shared" si="2"/>
        <v>#REF!</v>
      </c>
      <c r="N58" s="27">
        <v>43523</v>
      </c>
      <c r="O58" s="35" t="e">
        <f t="shared" ca="1" si="0"/>
        <v>#NAME?</v>
      </c>
      <c r="P58" s="36">
        <v>0</v>
      </c>
      <c r="Q58" s="36">
        <v>0</v>
      </c>
      <c r="R58" s="37">
        <v>156</v>
      </c>
      <c r="S58" s="38" t="b">
        <v>0</v>
      </c>
      <c r="T58" s="38" t="s">
        <v>1110</v>
      </c>
      <c r="U58" s="34">
        <v>43640</v>
      </c>
      <c r="V58" s="29"/>
      <c r="W58" s="29">
        <f t="shared" si="3"/>
        <v>2019</v>
      </c>
      <c r="X58" s="29" t="e">
        <f t="shared" ca="1" si="4"/>
        <v>#NAME?</v>
      </c>
      <c r="Y58" s="39">
        <v>2.2499999999999999E-2</v>
      </c>
      <c r="Z58" s="39">
        <v>5.0500000000000003E-2</v>
      </c>
      <c r="AA58" s="40" t="e">
        <f t="shared" si="5"/>
        <v>#REF!</v>
      </c>
      <c r="AB58" s="33" t="e">
        <f t="shared" ca="1" si="6"/>
        <v>#REF!</v>
      </c>
      <c r="AC58" s="31">
        <v>0.03</v>
      </c>
      <c r="AD58" s="31">
        <v>0.04</v>
      </c>
      <c r="AE58" s="41" t="s">
        <v>444</v>
      </c>
      <c r="AF58" s="42" t="e">
        <f t="shared" ca="1" si="7"/>
        <v>#REF!</v>
      </c>
      <c r="AG58" s="33" t="e">
        <f t="shared" ca="1" si="8"/>
        <v>#REF!</v>
      </c>
      <c r="AH58" s="43" t="e">
        <f t="shared" ca="1" si="9"/>
        <v>#NAME?</v>
      </c>
      <c r="AI58" s="44">
        <f t="shared" si="10"/>
        <v>1</v>
      </c>
      <c r="AJ58" s="45" t="e">
        <f t="shared" ca="1" si="11"/>
        <v>#NAME?</v>
      </c>
      <c r="AK58" s="33" t="e">
        <f t="shared" ca="1" si="12"/>
        <v>#REF!</v>
      </c>
      <c r="AL58" s="29" t="s">
        <v>585</v>
      </c>
      <c r="AM58" s="41">
        <f t="shared" si="13"/>
        <v>1</v>
      </c>
      <c r="AN58" s="46" t="s">
        <v>586</v>
      </c>
      <c r="AO58" s="29" t="e">
        <f t="shared" ca="1" si="14"/>
        <v>#REF!</v>
      </c>
    </row>
    <row r="59" spans="1:41" hidden="1" x14ac:dyDescent="0.25">
      <c r="A59" s="3" t="s">
        <v>76</v>
      </c>
      <c r="B59" s="29" t="str">
        <f t="shared" si="1"/>
        <v>ADI-000071</v>
      </c>
      <c r="D59" t="s">
        <v>31</v>
      </c>
      <c r="E59" s="3" t="s">
        <v>44</v>
      </c>
      <c r="F59" s="3" t="s">
        <v>45</v>
      </c>
      <c r="G59" s="28" t="e">
        <f>+VLOOKUP($A59,#REF!,4,FALSE)</f>
        <v>#REF!</v>
      </c>
      <c r="H59" s="30" t="e">
        <f>+VLOOKUP($A59,#REF!,5,FALSE)</f>
        <v>#REF!</v>
      </c>
      <c r="I59" s="31" t="e">
        <f>+VLOOKUP($A59,#REF!,13,FALSE)</f>
        <v>#REF!</v>
      </c>
      <c r="J59" s="31">
        <v>5.4999999999999997E-3</v>
      </c>
      <c r="K59" s="29" t="s">
        <v>15</v>
      </c>
      <c r="L59" s="19">
        <v>50000</v>
      </c>
      <c r="M59" s="56" t="e">
        <f t="shared" si="2"/>
        <v>#REF!</v>
      </c>
      <c r="N59" s="27">
        <v>43523</v>
      </c>
      <c r="O59" s="35" t="e">
        <f t="shared" ca="1" si="0"/>
        <v>#NAME?</v>
      </c>
      <c r="P59" s="36">
        <v>0</v>
      </c>
      <c r="Q59" s="36">
        <v>0</v>
      </c>
      <c r="R59" s="37">
        <v>157</v>
      </c>
      <c r="S59" s="38" t="b">
        <v>1</v>
      </c>
      <c r="T59" s="38" t="s">
        <v>1109</v>
      </c>
      <c r="U59" s="34">
        <v>43641</v>
      </c>
      <c r="V59" s="29"/>
      <c r="W59" s="29">
        <f t="shared" si="3"/>
        <v>2019</v>
      </c>
      <c r="X59" s="29" t="e">
        <f t="shared" ca="1" si="4"/>
        <v>#NAME?</v>
      </c>
      <c r="Y59" s="39">
        <v>2.2499999999999999E-2</v>
      </c>
      <c r="Z59" s="39">
        <v>5.0500000000000003E-2</v>
      </c>
      <c r="AA59" s="40" t="e">
        <f t="shared" si="5"/>
        <v>#REF!</v>
      </c>
      <c r="AB59" s="33" t="e">
        <f t="shared" ca="1" si="6"/>
        <v>#REF!</v>
      </c>
      <c r="AC59" s="31">
        <v>0.03</v>
      </c>
      <c r="AD59" s="31">
        <v>0.04</v>
      </c>
      <c r="AE59" s="41" t="s">
        <v>444</v>
      </c>
      <c r="AF59" s="42" t="e">
        <f t="shared" ca="1" si="7"/>
        <v>#REF!</v>
      </c>
      <c r="AG59" s="33" t="e">
        <f t="shared" ca="1" si="8"/>
        <v>#REF!</v>
      </c>
      <c r="AH59" s="43" t="e">
        <f t="shared" ca="1" si="9"/>
        <v>#NAME?</v>
      </c>
      <c r="AI59" s="44">
        <f t="shared" si="10"/>
        <v>1</v>
      </c>
      <c r="AJ59" s="45" t="e">
        <f t="shared" ca="1" si="11"/>
        <v>#NAME?</v>
      </c>
      <c r="AK59" s="33" t="e">
        <f t="shared" ca="1" si="12"/>
        <v>#REF!</v>
      </c>
      <c r="AL59" s="29" t="s">
        <v>587</v>
      </c>
      <c r="AM59" s="41">
        <f t="shared" si="13"/>
        <v>99999999</v>
      </c>
      <c r="AN59" s="46" t="s">
        <v>588</v>
      </c>
      <c r="AO59" s="29" t="e">
        <f t="shared" ca="1" si="14"/>
        <v>#REF!</v>
      </c>
    </row>
    <row r="60" spans="1:41" hidden="1" x14ac:dyDescent="0.25">
      <c r="A60" s="3" t="s">
        <v>77</v>
      </c>
      <c r="B60" s="29" t="str">
        <f t="shared" si="1"/>
        <v>ADI-000072</v>
      </c>
      <c r="D60" t="s">
        <v>31</v>
      </c>
      <c r="E60" s="3" t="s">
        <v>46</v>
      </c>
      <c r="F60" s="3" t="s">
        <v>47</v>
      </c>
      <c r="G60" s="28" t="e">
        <f>+VLOOKUP($A60,#REF!,4,FALSE)</f>
        <v>#REF!</v>
      </c>
      <c r="H60" s="30" t="e">
        <f>+VLOOKUP($A60,#REF!,5,FALSE)</f>
        <v>#REF!</v>
      </c>
      <c r="I60" s="31" t="e">
        <f>+VLOOKUP($A60,#REF!,13,FALSE)</f>
        <v>#REF!</v>
      </c>
      <c r="J60" s="31">
        <v>5.4999999999999997E-3</v>
      </c>
      <c r="K60" s="29" t="s">
        <v>15</v>
      </c>
      <c r="L60" s="19">
        <v>110000</v>
      </c>
      <c r="M60" s="56" t="e">
        <f t="shared" si="2"/>
        <v>#REF!</v>
      </c>
      <c r="N60" s="27">
        <v>43523</v>
      </c>
      <c r="O60" s="35" t="e">
        <f t="shared" ca="1" si="0"/>
        <v>#NAME?</v>
      </c>
      <c r="P60" s="36">
        <v>0</v>
      </c>
      <c r="Q60" s="36">
        <v>0</v>
      </c>
      <c r="R60" s="37">
        <v>158</v>
      </c>
      <c r="S60" s="38" t="b">
        <v>0</v>
      </c>
      <c r="T60" s="38" t="s">
        <v>1110</v>
      </c>
      <c r="U60" s="34">
        <v>43642</v>
      </c>
      <c r="V60" s="29"/>
      <c r="W60" s="29">
        <f t="shared" si="3"/>
        <v>2019</v>
      </c>
      <c r="X60" s="29" t="e">
        <f t="shared" ca="1" si="4"/>
        <v>#NAME?</v>
      </c>
      <c r="Y60" s="39">
        <v>2.2499999999999999E-2</v>
      </c>
      <c r="Z60" s="39">
        <v>5.0500000000000003E-2</v>
      </c>
      <c r="AA60" s="40" t="e">
        <f t="shared" si="5"/>
        <v>#REF!</v>
      </c>
      <c r="AB60" s="33" t="e">
        <f t="shared" ca="1" si="6"/>
        <v>#REF!</v>
      </c>
      <c r="AC60" s="31">
        <v>0.03</v>
      </c>
      <c r="AD60" s="31">
        <v>0.04</v>
      </c>
      <c r="AE60" s="41" t="s">
        <v>444</v>
      </c>
      <c r="AF60" s="42" t="e">
        <f t="shared" ca="1" si="7"/>
        <v>#REF!</v>
      </c>
      <c r="AG60" s="33" t="e">
        <f t="shared" ca="1" si="8"/>
        <v>#REF!</v>
      </c>
      <c r="AH60" s="43" t="e">
        <f t="shared" ca="1" si="9"/>
        <v>#NAME?</v>
      </c>
      <c r="AI60" s="44">
        <f t="shared" si="10"/>
        <v>1</v>
      </c>
      <c r="AJ60" s="45" t="e">
        <f t="shared" ca="1" si="11"/>
        <v>#NAME?</v>
      </c>
      <c r="AK60" s="33" t="e">
        <f t="shared" ca="1" si="12"/>
        <v>#REF!</v>
      </c>
      <c r="AL60" s="29" t="s">
        <v>589</v>
      </c>
      <c r="AM60" s="41">
        <f t="shared" si="13"/>
        <v>1</v>
      </c>
      <c r="AN60" s="46" t="s">
        <v>590</v>
      </c>
      <c r="AO60" s="29" t="e">
        <f t="shared" ca="1" si="14"/>
        <v>#REF!</v>
      </c>
    </row>
    <row r="61" spans="1:41" hidden="1" x14ac:dyDescent="0.25">
      <c r="A61" s="3" t="s">
        <v>78</v>
      </c>
      <c r="B61" s="29" t="str">
        <f t="shared" si="1"/>
        <v>ADI-000073</v>
      </c>
      <c r="D61" t="s">
        <v>31</v>
      </c>
      <c r="E61" s="3" t="s">
        <v>48</v>
      </c>
      <c r="F61" s="3" t="s">
        <v>49</v>
      </c>
      <c r="G61" s="28" t="e">
        <f>+VLOOKUP($A61,#REF!,4,FALSE)</f>
        <v>#REF!</v>
      </c>
      <c r="H61" s="30" t="e">
        <f>+VLOOKUP($A61,#REF!,5,FALSE)</f>
        <v>#REF!</v>
      </c>
      <c r="I61" s="31" t="e">
        <f>+VLOOKUP($A61,#REF!,13,FALSE)</f>
        <v>#REF!</v>
      </c>
      <c r="J61" s="31">
        <v>5.4999999999999997E-3</v>
      </c>
      <c r="K61" s="29" t="s">
        <v>15</v>
      </c>
      <c r="L61" s="19">
        <v>95000</v>
      </c>
      <c r="M61" s="56" t="e">
        <f t="shared" si="2"/>
        <v>#REF!</v>
      </c>
      <c r="N61" s="27">
        <v>43523</v>
      </c>
      <c r="O61" s="35" t="e">
        <f t="shared" ca="1" si="0"/>
        <v>#NAME?</v>
      </c>
      <c r="P61" s="36">
        <v>0</v>
      </c>
      <c r="Q61" s="36">
        <v>0</v>
      </c>
      <c r="R61" s="37">
        <v>159</v>
      </c>
      <c r="S61" s="38" t="b">
        <v>1</v>
      </c>
      <c r="T61" s="38" t="s">
        <v>1109</v>
      </c>
      <c r="U61" s="34">
        <v>43643</v>
      </c>
      <c r="V61" s="29"/>
      <c r="W61" s="29">
        <f t="shared" si="3"/>
        <v>2019</v>
      </c>
      <c r="X61" s="29" t="e">
        <f t="shared" ca="1" si="4"/>
        <v>#NAME?</v>
      </c>
      <c r="Y61" s="39">
        <v>2.2499999999999999E-2</v>
      </c>
      <c r="Z61" s="39">
        <v>5.0500000000000003E-2</v>
      </c>
      <c r="AA61" s="40" t="e">
        <f t="shared" si="5"/>
        <v>#REF!</v>
      </c>
      <c r="AB61" s="33" t="e">
        <f t="shared" ca="1" si="6"/>
        <v>#REF!</v>
      </c>
      <c r="AC61" s="31">
        <v>0.03</v>
      </c>
      <c r="AD61" s="31">
        <v>0.04</v>
      </c>
      <c r="AE61" s="41" t="s">
        <v>444</v>
      </c>
      <c r="AF61" s="42" t="e">
        <f t="shared" ca="1" si="7"/>
        <v>#REF!</v>
      </c>
      <c r="AG61" s="33" t="e">
        <f t="shared" ca="1" si="8"/>
        <v>#REF!</v>
      </c>
      <c r="AH61" s="43" t="e">
        <f t="shared" ca="1" si="9"/>
        <v>#NAME?</v>
      </c>
      <c r="AI61" s="44">
        <f t="shared" si="10"/>
        <v>1</v>
      </c>
      <c r="AJ61" s="45" t="e">
        <f t="shared" ca="1" si="11"/>
        <v>#NAME?</v>
      </c>
      <c r="AK61" s="33" t="e">
        <f t="shared" ca="1" si="12"/>
        <v>#REF!</v>
      </c>
      <c r="AL61" s="29" t="s">
        <v>591</v>
      </c>
      <c r="AM61" s="41">
        <f t="shared" si="13"/>
        <v>99999999</v>
      </c>
      <c r="AN61" s="46" t="s">
        <v>592</v>
      </c>
      <c r="AO61" s="29" t="e">
        <f t="shared" ca="1" si="14"/>
        <v>#REF!</v>
      </c>
    </row>
    <row r="62" spans="1:41" hidden="1" x14ac:dyDescent="0.25">
      <c r="A62" s="3" t="s">
        <v>79</v>
      </c>
      <c r="B62" s="29" t="str">
        <f t="shared" si="1"/>
        <v>ADI-000074</v>
      </c>
      <c r="D62" t="s">
        <v>31</v>
      </c>
      <c r="E62" s="3" t="s">
        <v>50</v>
      </c>
      <c r="F62" s="3" t="s">
        <v>39</v>
      </c>
      <c r="G62" s="28" t="e">
        <f>+VLOOKUP($A62,#REF!,4,FALSE)</f>
        <v>#REF!</v>
      </c>
      <c r="H62" s="30" t="e">
        <f>+VLOOKUP($A62,#REF!,5,FALSE)</f>
        <v>#REF!</v>
      </c>
      <c r="I62" s="31" t="e">
        <f>+VLOOKUP($A62,#REF!,13,FALSE)</f>
        <v>#REF!</v>
      </c>
      <c r="J62" s="31">
        <v>5.4999999999999997E-3</v>
      </c>
      <c r="K62" s="29" t="s">
        <v>15</v>
      </c>
      <c r="L62" s="19">
        <v>0</v>
      </c>
      <c r="M62" s="56" t="e">
        <f t="shared" si="2"/>
        <v>#REF!</v>
      </c>
      <c r="N62" s="27">
        <v>43523</v>
      </c>
      <c r="O62" s="35" t="e">
        <f t="shared" ca="1" si="0"/>
        <v>#NAME?</v>
      </c>
      <c r="P62" s="36">
        <v>0</v>
      </c>
      <c r="Q62" s="36">
        <v>0</v>
      </c>
      <c r="R62" s="37">
        <v>160</v>
      </c>
      <c r="S62" s="38" t="b">
        <v>0</v>
      </c>
      <c r="T62" s="38" t="s">
        <v>1110</v>
      </c>
      <c r="U62" s="34">
        <v>43644</v>
      </c>
      <c r="V62" s="29"/>
      <c r="W62" s="29">
        <f t="shared" si="3"/>
        <v>2019</v>
      </c>
      <c r="X62" s="29" t="e">
        <f t="shared" ca="1" si="4"/>
        <v>#NAME?</v>
      </c>
      <c r="Y62" s="39">
        <v>2.2499999999999999E-2</v>
      </c>
      <c r="Z62" s="39">
        <v>5.0500000000000003E-2</v>
      </c>
      <c r="AA62" s="40" t="e">
        <f t="shared" si="5"/>
        <v>#REF!</v>
      </c>
      <c r="AB62" s="33" t="e">
        <f t="shared" ca="1" si="6"/>
        <v>#REF!</v>
      </c>
      <c r="AC62" s="31">
        <v>0.03</v>
      </c>
      <c r="AD62" s="31">
        <v>0.04</v>
      </c>
      <c r="AE62" s="41" t="s">
        <v>444</v>
      </c>
      <c r="AF62" s="42" t="e">
        <f t="shared" ca="1" si="7"/>
        <v>#REF!</v>
      </c>
      <c r="AG62" s="33" t="e">
        <f t="shared" ca="1" si="8"/>
        <v>#REF!</v>
      </c>
      <c r="AH62" s="43" t="e">
        <f t="shared" ca="1" si="9"/>
        <v>#NAME?</v>
      </c>
      <c r="AI62" s="44">
        <f t="shared" si="10"/>
        <v>1</v>
      </c>
      <c r="AJ62" s="45" t="e">
        <f t="shared" ca="1" si="11"/>
        <v>#NAME?</v>
      </c>
      <c r="AK62" s="33" t="e">
        <f t="shared" ca="1" si="12"/>
        <v>#REF!</v>
      </c>
      <c r="AL62" s="29" t="s">
        <v>593</v>
      </c>
      <c r="AM62" s="41">
        <f t="shared" si="13"/>
        <v>1</v>
      </c>
      <c r="AN62" s="46" t="s">
        <v>594</v>
      </c>
      <c r="AO62" s="29" t="e">
        <f t="shared" ca="1" si="14"/>
        <v>#REF!</v>
      </c>
    </row>
    <row r="63" spans="1:41" hidden="1" x14ac:dyDescent="0.25">
      <c r="A63" s="3" t="s">
        <v>80</v>
      </c>
      <c r="B63" s="29" t="str">
        <f t="shared" si="1"/>
        <v>ADI-000075</v>
      </c>
      <c r="D63" t="s">
        <v>31</v>
      </c>
      <c r="E63" s="3" t="s">
        <v>50</v>
      </c>
      <c r="F63" s="3" t="s">
        <v>39</v>
      </c>
      <c r="G63" s="28" t="e">
        <f>+VLOOKUP($A63,#REF!,4,FALSE)</f>
        <v>#REF!</v>
      </c>
      <c r="H63" s="30" t="e">
        <f>+VLOOKUP($A63,#REF!,5,FALSE)</f>
        <v>#REF!</v>
      </c>
      <c r="I63" s="31" t="e">
        <f>+VLOOKUP($A63,#REF!,13,FALSE)</f>
        <v>#REF!</v>
      </c>
      <c r="J63" s="31">
        <v>5.4999999999999997E-3</v>
      </c>
      <c r="K63" s="29" t="s">
        <v>15</v>
      </c>
      <c r="L63" s="19">
        <v>30000</v>
      </c>
      <c r="M63" s="56" t="e">
        <f t="shared" si="2"/>
        <v>#REF!</v>
      </c>
      <c r="N63" s="27">
        <v>43523</v>
      </c>
      <c r="O63" s="35" t="e">
        <f t="shared" ca="1" si="0"/>
        <v>#NAME?</v>
      </c>
      <c r="P63" s="36">
        <v>0</v>
      </c>
      <c r="Q63" s="36">
        <v>0</v>
      </c>
      <c r="R63" s="37">
        <v>161</v>
      </c>
      <c r="S63" s="38" t="b">
        <v>0</v>
      </c>
      <c r="T63" s="38" t="s">
        <v>1110</v>
      </c>
      <c r="U63" s="34">
        <v>43645</v>
      </c>
      <c r="V63" s="29"/>
      <c r="W63" s="29">
        <f t="shared" si="3"/>
        <v>2019</v>
      </c>
      <c r="X63" s="29" t="e">
        <f t="shared" ca="1" si="4"/>
        <v>#NAME?</v>
      </c>
      <c r="Y63" s="39">
        <v>2.2499999999999999E-2</v>
      </c>
      <c r="Z63" s="39">
        <v>5.0500000000000003E-2</v>
      </c>
      <c r="AA63" s="40" t="e">
        <f t="shared" si="5"/>
        <v>#REF!</v>
      </c>
      <c r="AB63" s="33" t="e">
        <f t="shared" ca="1" si="6"/>
        <v>#REF!</v>
      </c>
      <c r="AC63" s="31">
        <v>0.03</v>
      </c>
      <c r="AD63" s="31">
        <v>0.04</v>
      </c>
      <c r="AE63" s="41" t="s">
        <v>444</v>
      </c>
      <c r="AF63" s="42" t="e">
        <f t="shared" ca="1" si="7"/>
        <v>#REF!</v>
      </c>
      <c r="AG63" s="33" t="e">
        <f t="shared" ca="1" si="8"/>
        <v>#REF!</v>
      </c>
      <c r="AH63" s="43" t="e">
        <f t="shared" ca="1" si="9"/>
        <v>#NAME?</v>
      </c>
      <c r="AI63" s="44">
        <f t="shared" si="10"/>
        <v>1</v>
      </c>
      <c r="AJ63" s="45" t="e">
        <f t="shared" ca="1" si="11"/>
        <v>#NAME?</v>
      </c>
      <c r="AK63" s="33" t="e">
        <f t="shared" ca="1" si="12"/>
        <v>#REF!</v>
      </c>
      <c r="AL63" s="29" t="s">
        <v>595</v>
      </c>
      <c r="AM63" s="41">
        <f t="shared" si="13"/>
        <v>1</v>
      </c>
      <c r="AN63" s="46" t="s">
        <v>596</v>
      </c>
      <c r="AO63" s="29" t="e">
        <f t="shared" ca="1" si="14"/>
        <v>#REF!</v>
      </c>
    </row>
    <row r="64" spans="1:41" hidden="1" x14ac:dyDescent="0.25">
      <c r="A64" s="3" t="s">
        <v>81</v>
      </c>
      <c r="B64" s="29" t="str">
        <f t="shared" si="1"/>
        <v>ADI-000076</v>
      </c>
      <c r="D64" t="s">
        <v>31</v>
      </c>
      <c r="E64" s="3" t="s">
        <v>51</v>
      </c>
      <c r="F64" s="3" t="s">
        <v>52</v>
      </c>
      <c r="G64" s="28" t="e">
        <f>+VLOOKUP($A64,#REF!,4,FALSE)</f>
        <v>#REF!</v>
      </c>
      <c r="H64" s="30" t="e">
        <f>+VLOOKUP($A64,#REF!,5,FALSE)</f>
        <v>#REF!</v>
      </c>
      <c r="I64" s="31" t="e">
        <f>+VLOOKUP($A64,#REF!,13,FALSE)</f>
        <v>#REF!</v>
      </c>
      <c r="J64" s="31">
        <v>5.4999999999999997E-3</v>
      </c>
      <c r="K64" s="29" t="s">
        <v>15</v>
      </c>
      <c r="L64" s="19">
        <v>60000</v>
      </c>
      <c r="M64" s="56" t="e">
        <f t="shared" si="2"/>
        <v>#REF!</v>
      </c>
      <c r="N64" s="27">
        <v>43523</v>
      </c>
      <c r="O64" s="35" t="e">
        <f t="shared" ca="1" si="0"/>
        <v>#NAME?</v>
      </c>
      <c r="P64" s="36">
        <v>0</v>
      </c>
      <c r="Q64" s="36">
        <v>0</v>
      </c>
      <c r="R64" s="37">
        <v>162</v>
      </c>
      <c r="S64" s="38" t="b">
        <v>1</v>
      </c>
      <c r="T64" s="38" t="s">
        <v>444</v>
      </c>
      <c r="U64" s="34">
        <v>43646</v>
      </c>
      <c r="V64" s="29"/>
      <c r="W64" s="29">
        <f t="shared" si="3"/>
        <v>2019</v>
      </c>
      <c r="X64" s="29" t="e">
        <f t="shared" ca="1" si="4"/>
        <v>#NAME?</v>
      </c>
      <c r="Y64" s="39">
        <v>2.2499999999999999E-2</v>
      </c>
      <c r="Z64" s="39">
        <v>5.0500000000000003E-2</v>
      </c>
      <c r="AA64" s="40" t="e">
        <f t="shared" si="5"/>
        <v>#REF!</v>
      </c>
      <c r="AB64" s="33" t="e">
        <f t="shared" ca="1" si="6"/>
        <v>#REF!</v>
      </c>
      <c r="AC64" s="31">
        <v>0.03</v>
      </c>
      <c r="AD64" s="31">
        <v>0.04</v>
      </c>
      <c r="AE64" s="41" t="s">
        <v>444</v>
      </c>
      <c r="AF64" s="42" t="e">
        <f t="shared" ca="1" si="7"/>
        <v>#REF!</v>
      </c>
      <c r="AG64" s="33" t="e">
        <f t="shared" ca="1" si="8"/>
        <v>#REF!</v>
      </c>
      <c r="AH64" s="43" t="e">
        <f t="shared" ca="1" si="9"/>
        <v>#NAME?</v>
      </c>
      <c r="AI64" s="44">
        <f t="shared" si="10"/>
        <v>1</v>
      </c>
      <c r="AJ64" s="45" t="e">
        <f t="shared" ca="1" si="11"/>
        <v>#NAME?</v>
      </c>
      <c r="AK64" s="33" t="e">
        <f t="shared" ca="1" si="12"/>
        <v>#REF!</v>
      </c>
      <c r="AL64" s="29" t="s">
        <v>597</v>
      </c>
      <c r="AM64" s="41">
        <f t="shared" si="13"/>
        <v>99999999</v>
      </c>
      <c r="AN64" s="46" t="s">
        <v>598</v>
      </c>
      <c r="AO64" s="29" t="e">
        <f t="shared" ca="1" si="14"/>
        <v>#REF!</v>
      </c>
    </row>
    <row r="65" spans="1:41" hidden="1" x14ac:dyDescent="0.25">
      <c r="A65" s="3" t="s">
        <v>82</v>
      </c>
      <c r="B65" s="29" t="str">
        <f t="shared" si="1"/>
        <v>ADI-000077</v>
      </c>
      <c r="D65" t="s">
        <v>31</v>
      </c>
      <c r="E65" s="3" t="s">
        <v>53</v>
      </c>
      <c r="F65" s="3" t="s">
        <v>54</v>
      </c>
      <c r="G65" s="28" t="e">
        <f>+VLOOKUP($A65,#REF!,4,FALSE)</f>
        <v>#REF!</v>
      </c>
      <c r="H65" s="30" t="e">
        <f>+VLOOKUP($A65,#REF!,5,FALSE)</f>
        <v>#REF!</v>
      </c>
      <c r="I65" s="31" t="e">
        <f>+VLOOKUP($A65,#REF!,13,FALSE)</f>
        <v>#REF!</v>
      </c>
      <c r="J65" s="31">
        <v>5.4999999999999997E-3</v>
      </c>
      <c r="K65" s="29" t="s">
        <v>15</v>
      </c>
      <c r="L65" s="19">
        <v>30000</v>
      </c>
      <c r="M65" s="56" t="e">
        <f t="shared" si="2"/>
        <v>#REF!</v>
      </c>
      <c r="N65" s="27">
        <v>43523</v>
      </c>
      <c r="O65" s="35" t="e">
        <f t="shared" ca="1" si="0"/>
        <v>#NAME?</v>
      </c>
      <c r="P65" s="36">
        <v>0</v>
      </c>
      <c r="Q65" s="36">
        <v>0</v>
      </c>
      <c r="R65" s="37">
        <v>163</v>
      </c>
      <c r="S65" s="38" t="b">
        <v>0</v>
      </c>
      <c r="T65" s="38" t="s">
        <v>1110</v>
      </c>
      <c r="U65" s="34">
        <v>43647</v>
      </c>
      <c r="V65" s="29"/>
      <c r="W65" s="29">
        <f t="shared" si="3"/>
        <v>2019</v>
      </c>
      <c r="X65" s="29" t="e">
        <f t="shared" ca="1" si="4"/>
        <v>#NAME?</v>
      </c>
      <c r="Y65" s="39">
        <v>2.2499999999999999E-2</v>
      </c>
      <c r="Z65" s="39">
        <v>5.0500000000000003E-2</v>
      </c>
      <c r="AA65" s="40" t="e">
        <f t="shared" si="5"/>
        <v>#REF!</v>
      </c>
      <c r="AB65" s="33" t="e">
        <f t="shared" ca="1" si="6"/>
        <v>#REF!</v>
      </c>
      <c r="AC65" s="31">
        <v>0.03</v>
      </c>
      <c r="AD65" s="31">
        <v>0.04</v>
      </c>
      <c r="AE65" s="41" t="s">
        <v>444</v>
      </c>
      <c r="AF65" s="42" t="e">
        <f t="shared" ca="1" si="7"/>
        <v>#REF!</v>
      </c>
      <c r="AG65" s="33" t="e">
        <f t="shared" ca="1" si="8"/>
        <v>#REF!</v>
      </c>
      <c r="AH65" s="43" t="e">
        <f t="shared" ca="1" si="9"/>
        <v>#NAME?</v>
      </c>
      <c r="AI65" s="44">
        <f t="shared" si="10"/>
        <v>1</v>
      </c>
      <c r="AJ65" s="45" t="e">
        <f t="shared" ca="1" si="11"/>
        <v>#NAME?</v>
      </c>
      <c r="AK65" s="33" t="e">
        <f t="shared" ca="1" si="12"/>
        <v>#REF!</v>
      </c>
      <c r="AL65" s="29" t="s">
        <v>599</v>
      </c>
      <c r="AM65" s="41">
        <f t="shared" si="13"/>
        <v>1</v>
      </c>
      <c r="AN65" s="46" t="s">
        <v>600</v>
      </c>
      <c r="AO65" s="29" t="e">
        <f t="shared" ca="1" si="14"/>
        <v>#REF!</v>
      </c>
    </row>
    <row r="66" spans="1:41" hidden="1" x14ac:dyDescent="0.25">
      <c r="A66" s="3" t="s">
        <v>83</v>
      </c>
      <c r="B66" s="29" t="str">
        <f t="shared" si="1"/>
        <v>ADI-000078</v>
      </c>
      <c r="D66" t="s">
        <v>31</v>
      </c>
      <c r="E66" s="3" t="s">
        <v>53</v>
      </c>
      <c r="F66" s="3" t="s">
        <v>54</v>
      </c>
      <c r="G66" s="28" t="e">
        <f>+VLOOKUP($A66,#REF!,4,FALSE)</f>
        <v>#REF!</v>
      </c>
      <c r="H66" s="30" t="e">
        <f>+VLOOKUP($A66,#REF!,5,FALSE)</f>
        <v>#REF!</v>
      </c>
      <c r="I66" s="31" t="e">
        <f>+VLOOKUP($A66,#REF!,13,FALSE)</f>
        <v>#REF!</v>
      </c>
      <c r="J66" s="31">
        <v>5.4999999999999997E-3</v>
      </c>
      <c r="K66" s="29" t="s">
        <v>15</v>
      </c>
      <c r="L66" s="19">
        <v>30000</v>
      </c>
      <c r="M66" s="56" t="e">
        <f t="shared" si="2"/>
        <v>#REF!</v>
      </c>
      <c r="N66" s="27">
        <v>43523</v>
      </c>
      <c r="O66" s="35" t="e">
        <f t="shared" ref="O66:O128" ca="1" si="15">prochainequinzaine(N66)</f>
        <v>#NAME?</v>
      </c>
      <c r="P66" s="36">
        <v>0</v>
      </c>
      <c r="Q66" s="36">
        <v>0</v>
      </c>
      <c r="R66" s="37">
        <v>164</v>
      </c>
      <c r="S66" s="38" t="b">
        <v>0</v>
      </c>
      <c r="T66" s="38" t="s">
        <v>1110</v>
      </c>
      <c r="U66" s="34">
        <v>43648</v>
      </c>
      <c r="V66" s="29"/>
      <c r="W66" s="29">
        <f t="shared" si="3"/>
        <v>2019</v>
      </c>
      <c r="X66" s="29" t="e">
        <f t="shared" ca="1" si="4"/>
        <v>#NAME?</v>
      </c>
      <c r="Y66" s="39">
        <v>2.2499999999999999E-2</v>
      </c>
      <c r="Z66" s="39">
        <v>5.0500000000000003E-2</v>
      </c>
      <c r="AA66" s="40" t="e">
        <f t="shared" si="5"/>
        <v>#REF!</v>
      </c>
      <c r="AB66" s="33" t="e">
        <f t="shared" ca="1" si="6"/>
        <v>#REF!</v>
      </c>
      <c r="AC66" s="31">
        <v>0.03</v>
      </c>
      <c r="AD66" s="31">
        <v>0.04</v>
      </c>
      <c r="AE66" s="41" t="s">
        <v>444</v>
      </c>
      <c r="AF66" s="42" t="e">
        <f t="shared" ca="1" si="7"/>
        <v>#REF!</v>
      </c>
      <c r="AG66" s="33" t="e">
        <f t="shared" ca="1" si="8"/>
        <v>#REF!</v>
      </c>
      <c r="AH66" s="43" t="e">
        <f t="shared" ca="1" si="9"/>
        <v>#NAME?</v>
      </c>
      <c r="AI66" s="44">
        <f t="shared" si="10"/>
        <v>1</v>
      </c>
      <c r="AJ66" s="45" t="e">
        <f t="shared" ca="1" si="11"/>
        <v>#NAME?</v>
      </c>
      <c r="AK66" s="33" t="e">
        <f t="shared" ca="1" si="12"/>
        <v>#REF!</v>
      </c>
      <c r="AL66" s="29" t="s">
        <v>601</v>
      </c>
      <c r="AM66" s="41">
        <f t="shared" si="13"/>
        <v>1</v>
      </c>
      <c r="AN66" s="46" t="s">
        <v>602</v>
      </c>
      <c r="AO66" s="29" t="e">
        <f t="shared" ca="1" si="14"/>
        <v>#REF!</v>
      </c>
    </row>
    <row r="67" spans="1:41" hidden="1" x14ac:dyDescent="0.25">
      <c r="A67" s="3" t="s">
        <v>84</v>
      </c>
      <c r="B67" s="29" t="str">
        <f t="shared" ref="B67:B130" si="16">IF(A67="",C67,A67)</f>
        <v>ADI-000079</v>
      </c>
      <c r="D67" t="s">
        <v>31</v>
      </c>
      <c r="E67" s="3" t="s">
        <v>55</v>
      </c>
      <c r="F67" s="3" t="s">
        <v>56</v>
      </c>
      <c r="G67" s="28" t="e">
        <f>+VLOOKUP($A67,#REF!,4,FALSE)</f>
        <v>#REF!</v>
      </c>
      <c r="H67" s="30" t="e">
        <f>+VLOOKUP($A67,#REF!,5,FALSE)</f>
        <v>#REF!</v>
      </c>
      <c r="I67" s="31" t="e">
        <f>+VLOOKUP($A67,#REF!,13,FALSE)</f>
        <v>#REF!</v>
      </c>
      <c r="J67" s="31">
        <v>5.4999999999999997E-3</v>
      </c>
      <c r="K67" s="29" t="s">
        <v>15</v>
      </c>
      <c r="L67" s="19">
        <v>90000</v>
      </c>
      <c r="M67" s="56" t="e">
        <f t="shared" ref="M67:M129" si="17">+L67*(1-I67)</f>
        <v>#REF!</v>
      </c>
      <c r="N67" s="27">
        <v>43523</v>
      </c>
      <c r="O67" s="35" t="e">
        <f t="shared" ca="1" si="15"/>
        <v>#NAME?</v>
      </c>
      <c r="P67" s="36">
        <v>0</v>
      </c>
      <c r="Q67" s="36">
        <v>0</v>
      </c>
      <c r="R67" s="37">
        <v>165</v>
      </c>
      <c r="S67" s="38" t="b">
        <v>1</v>
      </c>
      <c r="T67" s="38" t="s">
        <v>444</v>
      </c>
      <c r="U67" s="34">
        <v>43649</v>
      </c>
      <c r="V67" s="29"/>
      <c r="W67" s="29">
        <f t="shared" ref="W67:W129" si="18">YEAR(N67)</f>
        <v>2019</v>
      </c>
      <c r="X67" s="29" t="e">
        <f t="shared" ref="X67:X129" ca="1" si="19">YEAR(O67)</f>
        <v>#NAME?</v>
      </c>
      <c r="Y67" s="39">
        <v>2.2499999999999999E-2</v>
      </c>
      <c r="Z67" s="39">
        <v>5.0500000000000003E-2</v>
      </c>
      <c r="AA67" s="40" t="e">
        <f t="shared" ref="AA67:AA129" si="20">IF(M67=0,0,(M67-R67)*(1+Y67)^((MAX(U67-O67+1,0))/(DATE(W67,12,31)-DATE(W67,1,1)+1)))</f>
        <v>#REF!</v>
      </c>
      <c r="AB67" s="33" t="e">
        <f t="shared" ref="AB67:AB129" ca="1" si="21">AA67*(1-J67*((MAX(U67-O67,0))/(DATE(W67,12,31)-DATE(W67,1,1)+1)))</f>
        <v>#REF!</v>
      </c>
      <c r="AC67" s="31">
        <v>0.03</v>
      </c>
      <c r="AD67" s="31">
        <v>0.04</v>
      </c>
      <c r="AE67" s="41" t="s">
        <v>444</v>
      </c>
      <c r="AF67" s="42" t="e">
        <f t="shared" ref="AF67:AF129" ca="1" si="22">+IF(AE67="TOTAL",AB67,AB67/2)</f>
        <v>#REF!</v>
      </c>
      <c r="AG67" s="33" t="e">
        <f t="shared" ref="AG67:AG129" ca="1" si="23">IF(AE67="partiel",AF67*(1-AC67),AF67*(1-AD67))</f>
        <v>#REF!</v>
      </c>
      <c r="AH67" s="43" t="e">
        <f t="shared" ref="AH67:AH129" ca="1" si="24">AGECALCUL(H67,U67)</f>
        <v>#NAME?</v>
      </c>
      <c r="AI67" s="44">
        <f t="shared" ref="AI67:AI129" si="25">YEAR(U67)-YEAR(N67)+1</f>
        <v>1</v>
      </c>
      <c r="AJ67" s="45" t="e">
        <f t="shared" ref="AJ67:AJ129" ca="1" si="26">IR_RET_CAPITAL(AG67,AH67,AI67)</f>
        <v>#NAME?</v>
      </c>
      <c r="AK67" s="33" t="e">
        <f t="shared" ref="AK67:AK129" ca="1" si="27">+AG67-AJ67</f>
        <v>#REF!</v>
      </c>
      <c r="AL67" s="29" t="s">
        <v>603</v>
      </c>
      <c r="AM67" s="41">
        <f t="shared" ref="AM67:AM129" si="28">IF(S67=TRUE,99999999,1)</f>
        <v>99999999</v>
      </c>
      <c r="AN67" s="46" t="s">
        <v>604</v>
      </c>
      <c r="AO67" s="29" t="e">
        <f t="shared" ref="AO67:AO129" ca="1" si="29">IF(AE67="PARTIEL",IF(NOT(AF67&lt;AA67/2),TRUE,FALSE),TRUE)</f>
        <v>#REF!</v>
      </c>
    </row>
    <row r="68" spans="1:41" hidden="1" x14ac:dyDescent="0.25">
      <c r="A68" s="3" t="s">
        <v>85</v>
      </c>
      <c r="B68" s="29" t="str">
        <f t="shared" si="16"/>
        <v>ADI-000080</v>
      </c>
      <c r="D68" t="s">
        <v>66</v>
      </c>
      <c r="E68" s="3" t="s">
        <v>57</v>
      </c>
      <c r="F68" s="3" t="s">
        <v>56</v>
      </c>
      <c r="G68" s="28" t="e">
        <f>+VLOOKUP($A68,#REF!,4,FALSE)</f>
        <v>#REF!</v>
      </c>
      <c r="H68" s="30" t="e">
        <f>+VLOOKUP($A68,#REF!,5,FALSE)</f>
        <v>#REF!</v>
      </c>
      <c r="I68" s="31" t="e">
        <f>+VLOOKUP($A68,#REF!,13,FALSE)</f>
        <v>#REF!</v>
      </c>
      <c r="J68" s="31">
        <v>5.4999999999999997E-3</v>
      </c>
      <c r="K68" s="29" t="s">
        <v>15</v>
      </c>
      <c r="L68" s="19">
        <v>95000</v>
      </c>
      <c r="M68" s="56" t="e">
        <f t="shared" si="17"/>
        <v>#REF!</v>
      </c>
      <c r="N68" s="27">
        <v>43523</v>
      </c>
      <c r="O68" s="35" t="e">
        <f t="shared" ca="1" si="15"/>
        <v>#NAME?</v>
      </c>
      <c r="P68" s="36">
        <v>0</v>
      </c>
      <c r="Q68" s="36">
        <v>0</v>
      </c>
      <c r="R68" s="37">
        <v>166</v>
      </c>
      <c r="S68" s="38" t="b">
        <v>1</v>
      </c>
      <c r="T68" s="38" t="s">
        <v>444</v>
      </c>
      <c r="U68" s="34">
        <v>43650</v>
      </c>
      <c r="V68" s="29"/>
      <c r="W68" s="29">
        <f t="shared" si="18"/>
        <v>2019</v>
      </c>
      <c r="X68" s="29" t="e">
        <f t="shared" ca="1" si="19"/>
        <v>#NAME?</v>
      </c>
      <c r="Y68" s="39">
        <v>2.2499999999999999E-2</v>
      </c>
      <c r="Z68" s="39">
        <v>5.0500000000000003E-2</v>
      </c>
      <c r="AA68" s="40" t="e">
        <f t="shared" si="20"/>
        <v>#REF!</v>
      </c>
      <c r="AB68" s="33" t="e">
        <f t="shared" ca="1" si="21"/>
        <v>#REF!</v>
      </c>
      <c r="AC68" s="31">
        <v>0.03</v>
      </c>
      <c r="AD68" s="31">
        <v>0.04</v>
      </c>
      <c r="AE68" s="41" t="s">
        <v>444</v>
      </c>
      <c r="AF68" s="42" t="e">
        <f t="shared" ca="1" si="22"/>
        <v>#REF!</v>
      </c>
      <c r="AG68" s="33" t="e">
        <f t="shared" ca="1" si="23"/>
        <v>#REF!</v>
      </c>
      <c r="AH68" s="43" t="e">
        <f t="shared" ca="1" si="24"/>
        <v>#NAME?</v>
      </c>
      <c r="AI68" s="44">
        <f t="shared" si="25"/>
        <v>1</v>
      </c>
      <c r="AJ68" s="45" t="e">
        <f t="shared" ca="1" si="26"/>
        <v>#NAME?</v>
      </c>
      <c r="AK68" s="33" t="e">
        <f t="shared" ca="1" si="27"/>
        <v>#REF!</v>
      </c>
      <c r="AL68" s="29" t="s">
        <v>605</v>
      </c>
      <c r="AM68" s="41">
        <f t="shared" si="28"/>
        <v>99999999</v>
      </c>
      <c r="AN68" s="46" t="s">
        <v>606</v>
      </c>
      <c r="AO68" s="29" t="e">
        <f t="shared" ca="1" si="29"/>
        <v>#REF!</v>
      </c>
    </row>
    <row r="69" spans="1:41" hidden="1" x14ac:dyDescent="0.25">
      <c r="A69" s="3" t="s">
        <v>86</v>
      </c>
      <c r="B69" s="29" t="str">
        <f t="shared" si="16"/>
        <v>ADI-000081</v>
      </c>
      <c r="D69" t="s">
        <v>31</v>
      </c>
      <c r="E69" s="3" t="s">
        <v>58</v>
      </c>
      <c r="F69" s="3" t="s">
        <v>59</v>
      </c>
      <c r="G69" s="28" t="e">
        <f>+VLOOKUP($A69,#REF!,4,FALSE)</f>
        <v>#REF!</v>
      </c>
      <c r="H69" s="30" t="e">
        <f>+VLOOKUP($A69,#REF!,5,FALSE)</f>
        <v>#REF!</v>
      </c>
      <c r="I69" s="31" t="e">
        <f>+VLOOKUP($A69,#REF!,13,FALSE)</f>
        <v>#REF!</v>
      </c>
      <c r="J69" s="31">
        <v>5.4999999999999997E-3</v>
      </c>
      <c r="K69" s="29" t="s">
        <v>15</v>
      </c>
      <c r="L69" s="19">
        <v>30000</v>
      </c>
      <c r="M69" s="56" t="e">
        <f t="shared" si="17"/>
        <v>#REF!</v>
      </c>
      <c r="N69" s="27">
        <v>43523</v>
      </c>
      <c r="O69" s="35" t="e">
        <f t="shared" ca="1" si="15"/>
        <v>#NAME?</v>
      </c>
      <c r="P69" s="36">
        <v>0</v>
      </c>
      <c r="Q69" s="36">
        <v>0</v>
      </c>
      <c r="R69" s="37">
        <v>167</v>
      </c>
      <c r="S69" s="38" t="b">
        <v>0</v>
      </c>
      <c r="T69" s="38" t="s">
        <v>1110</v>
      </c>
      <c r="U69" s="34">
        <v>43651</v>
      </c>
      <c r="V69" s="29"/>
      <c r="W69" s="29">
        <f t="shared" si="18"/>
        <v>2019</v>
      </c>
      <c r="X69" s="29" t="e">
        <f t="shared" ca="1" si="19"/>
        <v>#NAME?</v>
      </c>
      <c r="Y69" s="39">
        <v>2.2499999999999999E-2</v>
      </c>
      <c r="Z69" s="39">
        <v>5.0500000000000003E-2</v>
      </c>
      <c r="AA69" s="40" t="e">
        <f t="shared" si="20"/>
        <v>#REF!</v>
      </c>
      <c r="AB69" s="33" t="e">
        <f t="shared" ca="1" si="21"/>
        <v>#REF!</v>
      </c>
      <c r="AC69" s="31">
        <v>0.03</v>
      </c>
      <c r="AD69" s="31">
        <v>0.04</v>
      </c>
      <c r="AE69" s="41" t="s">
        <v>444</v>
      </c>
      <c r="AF69" s="42" t="e">
        <f t="shared" ca="1" si="22"/>
        <v>#REF!</v>
      </c>
      <c r="AG69" s="33" t="e">
        <f t="shared" ca="1" si="23"/>
        <v>#REF!</v>
      </c>
      <c r="AH69" s="43" t="e">
        <f t="shared" ca="1" si="24"/>
        <v>#NAME?</v>
      </c>
      <c r="AI69" s="44">
        <f t="shared" si="25"/>
        <v>1</v>
      </c>
      <c r="AJ69" s="45" t="e">
        <f t="shared" ca="1" si="26"/>
        <v>#NAME?</v>
      </c>
      <c r="AK69" s="33" t="e">
        <f t="shared" ca="1" si="27"/>
        <v>#REF!</v>
      </c>
      <c r="AL69" s="29" t="s">
        <v>607</v>
      </c>
      <c r="AM69" s="41">
        <f t="shared" si="28"/>
        <v>1</v>
      </c>
      <c r="AN69" s="46" t="s">
        <v>608</v>
      </c>
      <c r="AO69" s="29" t="e">
        <f t="shared" ca="1" si="29"/>
        <v>#REF!</v>
      </c>
    </row>
    <row r="70" spans="1:41" x14ac:dyDescent="0.25">
      <c r="A70" s="3" t="s">
        <v>87</v>
      </c>
      <c r="B70" s="29" t="str">
        <f t="shared" si="16"/>
        <v>ADI-000082</v>
      </c>
      <c r="D70" t="s">
        <v>31</v>
      </c>
      <c r="E70" s="3" t="s">
        <v>58</v>
      </c>
      <c r="F70" s="3" t="s">
        <v>59</v>
      </c>
      <c r="G70" s="28" t="e">
        <f>+VLOOKUP($A70,#REF!,4,FALSE)</f>
        <v>#REF!</v>
      </c>
      <c r="H70" s="30" t="e">
        <f>+VLOOKUP($A70,#REF!,5,FALSE)</f>
        <v>#REF!</v>
      </c>
      <c r="I70" s="31" t="e">
        <f>+VLOOKUP($A70,#REF!,13,FALSE)</f>
        <v>#REF!</v>
      </c>
      <c r="J70" s="31">
        <v>5.4999999999999997E-3</v>
      </c>
      <c r="K70" s="29" t="s">
        <v>15</v>
      </c>
      <c r="L70" s="19">
        <v>30000</v>
      </c>
      <c r="M70" s="56" t="e">
        <f t="shared" si="17"/>
        <v>#REF!</v>
      </c>
      <c r="N70" s="27">
        <v>43523</v>
      </c>
      <c r="O70" s="35" t="e">
        <f t="shared" ca="1" si="15"/>
        <v>#NAME?</v>
      </c>
      <c r="P70" s="36">
        <v>0</v>
      </c>
      <c r="Q70" s="36">
        <v>0</v>
      </c>
      <c r="R70" s="37">
        <v>168</v>
      </c>
      <c r="S70" s="38" t="b">
        <v>1</v>
      </c>
      <c r="T70" s="38" t="s">
        <v>1109</v>
      </c>
      <c r="U70" s="34">
        <v>43652</v>
      </c>
      <c r="V70" s="29"/>
      <c r="W70" s="29">
        <f t="shared" si="18"/>
        <v>2019</v>
      </c>
      <c r="X70" s="29" t="e">
        <f t="shared" ca="1" si="19"/>
        <v>#NAME?</v>
      </c>
      <c r="Y70" s="39">
        <v>2.2499999999999999E-2</v>
      </c>
      <c r="Z70" s="39">
        <v>5.0500000000000003E-2</v>
      </c>
      <c r="AA70" s="40">
        <v>0</v>
      </c>
      <c r="AB70" s="33" t="e">
        <f t="shared" ca="1" si="21"/>
        <v>#NAME?</v>
      </c>
      <c r="AC70" s="31">
        <v>0.03</v>
      </c>
      <c r="AD70" s="31">
        <v>0.04</v>
      </c>
      <c r="AE70" s="41" t="s">
        <v>444</v>
      </c>
      <c r="AF70" s="42" t="e">
        <f t="shared" ca="1" si="22"/>
        <v>#NAME?</v>
      </c>
      <c r="AG70" s="33" t="e">
        <f t="shared" ca="1" si="23"/>
        <v>#NAME?</v>
      </c>
      <c r="AH70" s="43" t="e">
        <f t="shared" ca="1" si="24"/>
        <v>#NAME?</v>
      </c>
      <c r="AI70" s="44">
        <f t="shared" si="25"/>
        <v>1</v>
      </c>
      <c r="AJ70" s="45" t="e">
        <f t="shared" ca="1" si="26"/>
        <v>#NAME?</v>
      </c>
      <c r="AK70" s="33" t="e">
        <f t="shared" ca="1" si="27"/>
        <v>#NAME?</v>
      </c>
      <c r="AL70" s="29" t="s">
        <v>609</v>
      </c>
      <c r="AM70" s="41">
        <f t="shared" si="28"/>
        <v>99999999</v>
      </c>
      <c r="AN70" s="46" t="s">
        <v>610</v>
      </c>
      <c r="AO70" s="29" t="e">
        <f t="shared" ca="1" si="29"/>
        <v>#NAME?</v>
      </c>
    </row>
    <row r="71" spans="1:41" hidden="1" x14ac:dyDescent="0.25">
      <c r="A71" s="3" t="s">
        <v>88</v>
      </c>
      <c r="B71" s="29" t="str">
        <f t="shared" si="16"/>
        <v>ADI-000084</v>
      </c>
      <c r="D71" t="s">
        <v>31</v>
      </c>
      <c r="E71" s="3" t="s">
        <v>60</v>
      </c>
      <c r="F71" s="3" t="s">
        <v>61</v>
      </c>
      <c r="G71" s="28" t="e">
        <f>+VLOOKUP($A71,#REF!,4,FALSE)</f>
        <v>#REF!</v>
      </c>
      <c r="H71" s="30" t="e">
        <f>+VLOOKUP($A71,#REF!,5,FALSE)</f>
        <v>#REF!</v>
      </c>
      <c r="I71" s="31" t="e">
        <f>+VLOOKUP($A71,#REF!,13,FALSE)</f>
        <v>#REF!</v>
      </c>
      <c r="J71" s="31">
        <v>5.4999999999999997E-3</v>
      </c>
      <c r="K71" s="29" t="s">
        <v>15</v>
      </c>
      <c r="L71" s="19">
        <v>30000</v>
      </c>
      <c r="M71" s="56" t="e">
        <f t="shared" si="17"/>
        <v>#REF!</v>
      </c>
      <c r="N71" s="27">
        <v>43523</v>
      </c>
      <c r="O71" s="35" t="e">
        <f t="shared" ca="1" si="15"/>
        <v>#NAME?</v>
      </c>
      <c r="P71" s="36">
        <v>0</v>
      </c>
      <c r="Q71" s="36">
        <v>0</v>
      </c>
      <c r="R71" s="37">
        <v>169</v>
      </c>
      <c r="S71" s="38" t="b">
        <v>1</v>
      </c>
      <c r="T71" s="38" t="s">
        <v>1109</v>
      </c>
      <c r="U71" s="34">
        <v>43653</v>
      </c>
      <c r="V71" s="29"/>
      <c r="W71" s="29">
        <f t="shared" si="18"/>
        <v>2019</v>
      </c>
      <c r="X71" s="29" t="e">
        <f t="shared" ca="1" si="19"/>
        <v>#NAME?</v>
      </c>
      <c r="Y71" s="39">
        <v>2.2499999999999999E-2</v>
      </c>
      <c r="Z71" s="39">
        <v>5.0500000000000003E-2</v>
      </c>
      <c r="AA71" s="40" t="e">
        <f t="shared" si="20"/>
        <v>#REF!</v>
      </c>
      <c r="AB71" s="33" t="e">
        <f t="shared" ca="1" si="21"/>
        <v>#REF!</v>
      </c>
      <c r="AC71" s="31">
        <v>0.03</v>
      </c>
      <c r="AD71" s="31">
        <v>0.04</v>
      </c>
      <c r="AE71" s="41" t="s">
        <v>444</v>
      </c>
      <c r="AF71" s="42" t="e">
        <f t="shared" ca="1" si="22"/>
        <v>#REF!</v>
      </c>
      <c r="AG71" s="33" t="e">
        <f t="shared" ca="1" si="23"/>
        <v>#REF!</v>
      </c>
      <c r="AH71" s="43" t="e">
        <f t="shared" ca="1" si="24"/>
        <v>#NAME?</v>
      </c>
      <c r="AI71" s="44">
        <f t="shared" si="25"/>
        <v>1</v>
      </c>
      <c r="AJ71" s="45" t="e">
        <f t="shared" ca="1" si="26"/>
        <v>#NAME?</v>
      </c>
      <c r="AK71" s="33" t="e">
        <f t="shared" ca="1" si="27"/>
        <v>#REF!</v>
      </c>
      <c r="AL71" s="29" t="s">
        <v>611</v>
      </c>
      <c r="AM71" s="41">
        <f t="shared" si="28"/>
        <v>99999999</v>
      </c>
      <c r="AN71" s="46" t="s">
        <v>612</v>
      </c>
      <c r="AO71" s="29" t="e">
        <f t="shared" ca="1" si="29"/>
        <v>#REF!</v>
      </c>
    </row>
    <row r="72" spans="1:41" hidden="1" x14ac:dyDescent="0.25">
      <c r="A72" s="3" t="s">
        <v>89</v>
      </c>
      <c r="B72" s="29" t="str">
        <f t="shared" si="16"/>
        <v>ADI-000094</v>
      </c>
      <c r="D72" t="s">
        <v>31</v>
      </c>
      <c r="E72" s="3" t="s">
        <v>62</v>
      </c>
      <c r="F72" s="3" t="s">
        <v>39</v>
      </c>
      <c r="G72" s="28" t="e">
        <f>+VLOOKUP($A72,#REF!,4,FALSE)</f>
        <v>#REF!</v>
      </c>
      <c r="H72" s="30" t="e">
        <f>+VLOOKUP($A72,#REF!,5,FALSE)</f>
        <v>#REF!</v>
      </c>
      <c r="I72" s="31" t="e">
        <f>+VLOOKUP($A72,#REF!,13,FALSE)</f>
        <v>#REF!</v>
      </c>
      <c r="J72" s="31">
        <v>5.4999999999999997E-3</v>
      </c>
      <c r="K72" s="29" t="s">
        <v>15</v>
      </c>
      <c r="L72" s="19">
        <v>60000</v>
      </c>
      <c r="M72" s="56" t="e">
        <f t="shared" si="17"/>
        <v>#REF!</v>
      </c>
      <c r="N72" s="27">
        <v>43523</v>
      </c>
      <c r="O72" s="35" t="e">
        <f t="shared" ca="1" si="15"/>
        <v>#NAME?</v>
      </c>
      <c r="P72" s="36">
        <v>0</v>
      </c>
      <c r="Q72" s="36">
        <v>0</v>
      </c>
      <c r="R72" s="37">
        <v>170</v>
      </c>
      <c r="S72" s="38" t="b">
        <v>1</v>
      </c>
      <c r="T72" s="38" t="s">
        <v>444</v>
      </c>
      <c r="U72" s="34">
        <v>43654</v>
      </c>
      <c r="V72" s="29"/>
      <c r="W72" s="29">
        <f t="shared" si="18"/>
        <v>2019</v>
      </c>
      <c r="X72" s="29" t="e">
        <f t="shared" ca="1" si="19"/>
        <v>#NAME?</v>
      </c>
      <c r="Y72" s="39">
        <v>2.2499999999999999E-2</v>
      </c>
      <c r="Z72" s="39">
        <v>5.0500000000000003E-2</v>
      </c>
      <c r="AA72" s="40" t="e">
        <f t="shared" si="20"/>
        <v>#REF!</v>
      </c>
      <c r="AB72" s="33" t="e">
        <f t="shared" ca="1" si="21"/>
        <v>#REF!</v>
      </c>
      <c r="AC72" s="31">
        <v>0.03</v>
      </c>
      <c r="AD72" s="31">
        <v>0.04</v>
      </c>
      <c r="AE72" s="41" t="s">
        <v>444</v>
      </c>
      <c r="AF72" s="42" t="e">
        <f t="shared" ca="1" si="22"/>
        <v>#REF!</v>
      </c>
      <c r="AG72" s="33" t="e">
        <f t="shared" ca="1" si="23"/>
        <v>#REF!</v>
      </c>
      <c r="AH72" s="43" t="e">
        <f t="shared" ca="1" si="24"/>
        <v>#NAME?</v>
      </c>
      <c r="AI72" s="44">
        <f t="shared" si="25"/>
        <v>1</v>
      </c>
      <c r="AJ72" s="45" t="e">
        <f t="shared" ca="1" si="26"/>
        <v>#NAME?</v>
      </c>
      <c r="AK72" s="33" t="e">
        <f t="shared" ca="1" si="27"/>
        <v>#REF!</v>
      </c>
      <c r="AL72" s="29" t="s">
        <v>613</v>
      </c>
      <c r="AM72" s="41">
        <f t="shared" si="28"/>
        <v>99999999</v>
      </c>
      <c r="AN72" s="46" t="s">
        <v>614</v>
      </c>
      <c r="AO72" s="29" t="e">
        <f t="shared" ca="1" si="29"/>
        <v>#REF!</v>
      </c>
    </row>
    <row r="73" spans="1:41" hidden="1" x14ac:dyDescent="0.25">
      <c r="A73" s="3" t="s">
        <v>90</v>
      </c>
      <c r="B73" s="29" t="str">
        <f t="shared" si="16"/>
        <v>ADI-000097</v>
      </c>
      <c r="D73" t="s">
        <v>31</v>
      </c>
      <c r="E73" s="3" t="s">
        <v>63</v>
      </c>
      <c r="F73" s="3" t="s">
        <v>64</v>
      </c>
      <c r="G73" s="28" t="e">
        <f>+VLOOKUP($A73,#REF!,4,FALSE)</f>
        <v>#REF!</v>
      </c>
      <c r="H73" s="30" t="e">
        <f>+VLOOKUP($A73,#REF!,5,FALSE)</f>
        <v>#REF!</v>
      </c>
      <c r="I73" s="31" t="e">
        <f>+VLOOKUP($A73,#REF!,13,FALSE)</f>
        <v>#REF!</v>
      </c>
      <c r="J73" s="31">
        <v>5.4999999999999997E-3</v>
      </c>
      <c r="K73" s="29" t="s">
        <v>15</v>
      </c>
      <c r="L73" s="19">
        <v>47000</v>
      </c>
      <c r="M73" s="56" t="e">
        <f t="shared" si="17"/>
        <v>#REF!</v>
      </c>
      <c r="N73" s="27">
        <v>43523</v>
      </c>
      <c r="O73" s="35" t="e">
        <f t="shared" ca="1" si="15"/>
        <v>#NAME?</v>
      </c>
      <c r="P73" s="36">
        <v>0</v>
      </c>
      <c r="Q73" s="36">
        <v>0</v>
      </c>
      <c r="R73" s="37">
        <v>171</v>
      </c>
      <c r="S73" s="38" t="b">
        <v>1</v>
      </c>
      <c r="T73" s="38" t="s">
        <v>444</v>
      </c>
      <c r="U73" s="34">
        <v>43655</v>
      </c>
      <c r="V73" s="29"/>
      <c r="W73" s="29">
        <f t="shared" si="18"/>
        <v>2019</v>
      </c>
      <c r="X73" s="29" t="e">
        <f t="shared" ca="1" si="19"/>
        <v>#NAME?</v>
      </c>
      <c r="Y73" s="39">
        <v>2.2499999999999999E-2</v>
      </c>
      <c r="Z73" s="39">
        <v>5.0500000000000003E-2</v>
      </c>
      <c r="AA73" s="40" t="e">
        <f t="shared" si="20"/>
        <v>#REF!</v>
      </c>
      <c r="AB73" s="33" t="e">
        <f t="shared" ca="1" si="21"/>
        <v>#REF!</v>
      </c>
      <c r="AC73" s="31">
        <v>0.03</v>
      </c>
      <c r="AD73" s="31">
        <v>0.04</v>
      </c>
      <c r="AE73" s="41" t="s">
        <v>444</v>
      </c>
      <c r="AF73" s="42" t="e">
        <f t="shared" ca="1" si="22"/>
        <v>#REF!</v>
      </c>
      <c r="AG73" s="33" t="e">
        <f t="shared" ca="1" si="23"/>
        <v>#REF!</v>
      </c>
      <c r="AH73" s="43" t="e">
        <f t="shared" ca="1" si="24"/>
        <v>#NAME?</v>
      </c>
      <c r="AI73" s="44">
        <f t="shared" si="25"/>
        <v>1</v>
      </c>
      <c r="AJ73" s="45" t="e">
        <f t="shared" ca="1" si="26"/>
        <v>#NAME?</v>
      </c>
      <c r="AK73" s="33" t="e">
        <f t="shared" ca="1" si="27"/>
        <v>#REF!</v>
      </c>
      <c r="AL73" s="29" t="s">
        <v>615</v>
      </c>
      <c r="AM73" s="41">
        <f t="shared" si="28"/>
        <v>99999999</v>
      </c>
      <c r="AN73" s="46" t="s">
        <v>616</v>
      </c>
      <c r="AO73" s="29" t="e">
        <f t="shared" ca="1" si="29"/>
        <v>#REF!</v>
      </c>
    </row>
    <row r="74" spans="1:41" hidden="1" x14ac:dyDescent="0.25">
      <c r="A74" s="4" t="s">
        <v>91</v>
      </c>
      <c r="B74" s="29" t="str">
        <f t="shared" si="16"/>
        <v>ADI-000099</v>
      </c>
      <c r="D74" t="s">
        <v>31</v>
      </c>
      <c r="E74" s="3" t="s">
        <v>65</v>
      </c>
      <c r="F74" s="4" t="s">
        <v>61</v>
      </c>
      <c r="G74" s="28" t="e">
        <f>+VLOOKUP($A74,#REF!,4,FALSE)</f>
        <v>#REF!</v>
      </c>
      <c r="H74" s="30" t="e">
        <f>+VLOOKUP($A74,#REF!,5,FALSE)</f>
        <v>#REF!</v>
      </c>
      <c r="I74" s="31" t="e">
        <f>+VLOOKUP($A74,#REF!,13,FALSE)</f>
        <v>#REF!</v>
      </c>
      <c r="J74" s="31">
        <v>5.4999999999999997E-3</v>
      </c>
      <c r="K74" s="29" t="s">
        <v>15</v>
      </c>
      <c r="L74" s="19">
        <v>350000</v>
      </c>
      <c r="M74" s="56" t="e">
        <f t="shared" si="17"/>
        <v>#REF!</v>
      </c>
      <c r="N74" s="27">
        <v>43523</v>
      </c>
      <c r="O74" s="35" t="e">
        <f t="shared" ca="1" si="15"/>
        <v>#NAME?</v>
      </c>
      <c r="P74" s="36">
        <v>0</v>
      </c>
      <c r="Q74" s="36">
        <v>0</v>
      </c>
      <c r="R74" s="37">
        <v>172</v>
      </c>
      <c r="S74" s="38" t="b">
        <v>0</v>
      </c>
      <c r="T74" s="38" t="s">
        <v>1110</v>
      </c>
      <c r="U74" s="34">
        <v>43656</v>
      </c>
      <c r="V74" s="29"/>
      <c r="W74" s="29">
        <f t="shared" si="18"/>
        <v>2019</v>
      </c>
      <c r="X74" s="29" t="e">
        <f t="shared" ca="1" si="19"/>
        <v>#NAME?</v>
      </c>
      <c r="Y74" s="39">
        <v>2.2499999999999999E-2</v>
      </c>
      <c r="Z74" s="39">
        <v>5.0500000000000003E-2</v>
      </c>
      <c r="AA74" s="40" t="e">
        <f t="shared" si="20"/>
        <v>#REF!</v>
      </c>
      <c r="AB74" s="33" t="e">
        <f t="shared" ca="1" si="21"/>
        <v>#REF!</v>
      </c>
      <c r="AC74" s="31">
        <v>0.03</v>
      </c>
      <c r="AD74" s="31">
        <v>0.04</v>
      </c>
      <c r="AE74" s="41" t="s">
        <v>444</v>
      </c>
      <c r="AF74" s="42" t="e">
        <f t="shared" ca="1" si="22"/>
        <v>#REF!</v>
      </c>
      <c r="AG74" s="33" t="e">
        <f t="shared" ca="1" si="23"/>
        <v>#REF!</v>
      </c>
      <c r="AH74" s="43" t="e">
        <f t="shared" ca="1" si="24"/>
        <v>#NAME?</v>
      </c>
      <c r="AI74" s="44">
        <f t="shared" si="25"/>
        <v>1</v>
      </c>
      <c r="AJ74" s="45" t="e">
        <f t="shared" ca="1" si="26"/>
        <v>#NAME?</v>
      </c>
      <c r="AK74" s="33" t="e">
        <f t="shared" ca="1" si="27"/>
        <v>#REF!</v>
      </c>
      <c r="AL74" s="29" t="s">
        <v>617</v>
      </c>
      <c r="AM74" s="41">
        <f t="shared" si="28"/>
        <v>1</v>
      </c>
      <c r="AN74" s="46" t="s">
        <v>618</v>
      </c>
      <c r="AO74" s="29" t="e">
        <f t="shared" ca="1" si="29"/>
        <v>#REF!</v>
      </c>
    </row>
    <row r="75" spans="1:41" hidden="1" x14ac:dyDescent="0.25">
      <c r="A75" s="4" t="s">
        <v>92</v>
      </c>
      <c r="B75" s="29" t="str">
        <f t="shared" si="16"/>
        <v>ADI-000100</v>
      </c>
      <c r="D75" t="s">
        <v>31</v>
      </c>
      <c r="E75" s="3" t="s">
        <v>65</v>
      </c>
      <c r="F75" s="4" t="s">
        <v>61</v>
      </c>
      <c r="G75" s="28" t="e">
        <f>+VLOOKUP($A75,#REF!,4,FALSE)</f>
        <v>#REF!</v>
      </c>
      <c r="H75" s="30" t="e">
        <f>+VLOOKUP($A75,#REF!,5,FALSE)</f>
        <v>#REF!</v>
      </c>
      <c r="I75" s="31" t="e">
        <f>+VLOOKUP($A75,#REF!,13,FALSE)</f>
        <v>#REF!</v>
      </c>
      <c r="J75" s="31">
        <v>5.4999999999999997E-3</v>
      </c>
      <c r="K75" s="29" t="s">
        <v>15</v>
      </c>
      <c r="L75" s="19">
        <v>350000</v>
      </c>
      <c r="M75" s="56" t="e">
        <f t="shared" si="17"/>
        <v>#REF!</v>
      </c>
      <c r="N75" s="27">
        <v>43523</v>
      </c>
      <c r="O75" s="35" t="e">
        <f t="shared" ca="1" si="15"/>
        <v>#NAME?</v>
      </c>
      <c r="P75" s="36">
        <v>0</v>
      </c>
      <c r="Q75" s="36">
        <v>0</v>
      </c>
      <c r="R75" s="37">
        <v>173</v>
      </c>
      <c r="S75" s="38" t="b">
        <v>0</v>
      </c>
      <c r="T75" s="38" t="s">
        <v>1110</v>
      </c>
      <c r="U75" s="34">
        <v>43657</v>
      </c>
      <c r="V75" s="29"/>
      <c r="W75" s="29">
        <f t="shared" si="18"/>
        <v>2019</v>
      </c>
      <c r="X75" s="29" t="e">
        <f t="shared" ca="1" si="19"/>
        <v>#NAME?</v>
      </c>
      <c r="Y75" s="39">
        <v>2.2499999999999999E-2</v>
      </c>
      <c r="Z75" s="39">
        <v>5.0500000000000003E-2</v>
      </c>
      <c r="AA75" s="40" t="e">
        <f t="shared" si="20"/>
        <v>#REF!</v>
      </c>
      <c r="AB75" s="33" t="e">
        <f t="shared" ca="1" si="21"/>
        <v>#REF!</v>
      </c>
      <c r="AC75" s="31">
        <v>0.03</v>
      </c>
      <c r="AD75" s="31">
        <v>0.04</v>
      </c>
      <c r="AE75" s="41" t="s">
        <v>444</v>
      </c>
      <c r="AF75" s="42" t="e">
        <f t="shared" ca="1" si="22"/>
        <v>#REF!</v>
      </c>
      <c r="AG75" s="33" t="e">
        <f t="shared" ca="1" si="23"/>
        <v>#REF!</v>
      </c>
      <c r="AH75" s="43" t="e">
        <f t="shared" ca="1" si="24"/>
        <v>#NAME?</v>
      </c>
      <c r="AI75" s="44">
        <f t="shared" si="25"/>
        <v>1</v>
      </c>
      <c r="AJ75" s="45" t="e">
        <f t="shared" ca="1" si="26"/>
        <v>#NAME?</v>
      </c>
      <c r="AK75" s="33" t="e">
        <f t="shared" ca="1" si="27"/>
        <v>#REF!</v>
      </c>
      <c r="AL75" s="29" t="s">
        <v>619</v>
      </c>
      <c r="AM75" s="41">
        <f t="shared" si="28"/>
        <v>1</v>
      </c>
      <c r="AN75" s="46" t="s">
        <v>620</v>
      </c>
      <c r="AO75" s="29" t="e">
        <f t="shared" ca="1" si="29"/>
        <v>#REF!</v>
      </c>
    </row>
    <row r="76" spans="1:41" hidden="1" x14ac:dyDescent="0.25">
      <c r="A76" s="6" t="s">
        <v>126</v>
      </c>
      <c r="B76" s="29" t="str">
        <f t="shared" si="16"/>
        <v>ADI-000098</v>
      </c>
      <c r="D76" t="s">
        <v>127</v>
      </c>
      <c r="E76" s="3" t="s">
        <v>124</v>
      </c>
      <c r="F76" s="3" t="s">
        <v>125</v>
      </c>
      <c r="G76" s="28" t="e">
        <f>+VLOOKUP($A76,#REF!,4,FALSE)</f>
        <v>#REF!</v>
      </c>
      <c r="H76" s="30" t="e">
        <f>+VLOOKUP($A76,#REF!,5,FALSE)</f>
        <v>#REF!</v>
      </c>
      <c r="I76" s="31" t="e">
        <f>+VLOOKUP($A76,#REF!,13,FALSE)</f>
        <v>#REF!</v>
      </c>
      <c r="J76" s="31">
        <v>5.4999999999999997E-3</v>
      </c>
      <c r="K76" s="29" t="s">
        <v>15</v>
      </c>
      <c r="L76" s="19">
        <v>60000</v>
      </c>
      <c r="M76" s="56" t="e">
        <f t="shared" si="17"/>
        <v>#REF!</v>
      </c>
      <c r="N76" s="27">
        <v>43528</v>
      </c>
      <c r="O76" s="35" t="e">
        <f t="shared" ca="1" si="15"/>
        <v>#NAME?</v>
      </c>
      <c r="P76" s="36">
        <v>0</v>
      </c>
      <c r="Q76" s="36">
        <v>0</v>
      </c>
      <c r="R76" s="37">
        <v>174</v>
      </c>
      <c r="S76" s="38" t="b">
        <v>1</v>
      </c>
      <c r="T76" s="38" t="s">
        <v>444</v>
      </c>
      <c r="U76" s="34">
        <v>43658</v>
      </c>
      <c r="V76" s="29"/>
      <c r="W76" s="29">
        <f t="shared" si="18"/>
        <v>2019</v>
      </c>
      <c r="X76" s="29" t="e">
        <f t="shared" ca="1" si="19"/>
        <v>#NAME?</v>
      </c>
      <c r="Y76" s="39">
        <v>2.2499999999999999E-2</v>
      </c>
      <c r="Z76" s="39">
        <v>5.0500000000000003E-2</v>
      </c>
      <c r="AA76" s="40" t="e">
        <f t="shared" si="20"/>
        <v>#REF!</v>
      </c>
      <c r="AB76" s="33" t="e">
        <f t="shared" ca="1" si="21"/>
        <v>#REF!</v>
      </c>
      <c r="AC76" s="31">
        <v>0.03</v>
      </c>
      <c r="AD76" s="31">
        <v>0.04</v>
      </c>
      <c r="AE76" s="41" t="s">
        <v>444</v>
      </c>
      <c r="AF76" s="42" t="e">
        <f t="shared" ca="1" si="22"/>
        <v>#REF!</v>
      </c>
      <c r="AG76" s="33" t="e">
        <f t="shared" ca="1" si="23"/>
        <v>#REF!</v>
      </c>
      <c r="AH76" s="43" t="e">
        <f t="shared" ca="1" si="24"/>
        <v>#NAME?</v>
      </c>
      <c r="AI76" s="44">
        <f t="shared" si="25"/>
        <v>1</v>
      </c>
      <c r="AJ76" s="45" t="e">
        <f t="shared" ca="1" si="26"/>
        <v>#NAME?</v>
      </c>
      <c r="AK76" s="33" t="e">
        <f t="shared" ca="1" si="27"/>
        <v>#REF!</v>
      </c>
      <c r="AL76" s="29" t="s">
        <v>621</v>
      </c>
      <c r="AM76" s="41">
        <f t="shared" si="28"/>
        <v>99999999</v>
      </c>
      <c r="AN76" s="46" t="s">
        <v>622</v>
      </c>
      <c r="AO76" s="29" t="e">
        <f t="shared" ca="1" si="29"/>
        <v>#REF!</v>
      </c>
    </row>
    <row r="77" spans="1:41" hidden="1" x14ac:dyDescent="0.25">
      <c r="A77" s="4" t="s">
        <v>132</v>
      </c>
      <c r="B77" s="29" t="str">
        <f t="shared" si="16"/>
        <v>ADI-000106</v>
      </c>
      <c r="E77" s="3" t="s">
        <v>130</v>
      </c>
      <c r="F77" s="3" t="s">
        <v>131</v>
      </c>
      <c r="G77" s="28" t="e">
        <f>+VLOOKUP($A77,#REF!,4,FALSE)</f>
        <v>#REF!</v>
      </c>
      <c r="H77" s="30" t="e">
        <f>+VLOOKUP($A77,#REF!,5,FALSE)</f>
        <v>#REF!</v>
      </c>
      <c r="I77" s="31" t="e">
        <f>+VLOOKUP($A77,#REF!,13,FALSE)</f>
        <v>#REF!</v>
      </c>
      <c r="J77" s="31">
        <v>5.4999999999999997E-3</v>
      </c>
      <c r="K77" s="29" t="s">
        <v>15</v>
      </c>
      <c r="L77" s="19">
        <v>200</v>
      </c>
      <c r="M77" s="56" t="e">
        <f t="shared" si="17"/>
        <v>#REF!</v>
      </c>
      <c r="N77" s="27">
        <v>43528</v>
      </c>
      <c r="O77" s="35" t="e">
        <f t="shared" ca="1" si="15"/>
        <v>#NAME?</v>
      </c>
      <c r="P77" s="36">
        <v>0</v>
      </c>
      <c r="Q77" s="36">
        <v>0</v>
      </c>
      <c r="R77" s="37">
        <v>175</v>
      </c>
      <c r="S77" s="38" t="b">
        <v>0</v>
      </c>
      <c r="T77" s="38" t="s">
        <v>1110</v>
      </c>
      <c r="U77" s="34">
        <v>43659</v>
      </c>
      <c r="V77" s="29"/>
      <c r="W77" s="29">
        <f t="shared" si="18"/>
        <v>2019</v>
      </c>
      <c r="X77" s="29" t="e">
        <f t="shared" ca="1" si="19"/>
        <v>#NAME?</v>
      </c>
      <c r="Y77" s="39">
        <v>2.2499999999999999E-2</v>
      </c>
      <c r="Z77" s="39">
        <v>5.0500000000000003E-2</v>
      </c>
      <c r="AA77" s="40" t="e">
        <f t="shared" si="20"/>
        <v>#REF!</v>
      </c>
      <c r="AB77" s="33" t="e">
        <f t="shared" ca="1" si="21"/>
        <v>#REF!</v>
      </c>
      <c r="AC77" s="31">
        <v>0.03</v>
      </c>
      <c r="AD77" s="31">
        <v>0.04</v>
      </c>
      <c r="AE77" s="41" t="s">
        <v>444</v>
      </c>
      <c r="AF77" s="42" t="e">
        <f t="shared" ca="1" si="22"/>
        <v>#REF!</v>
      </c>
      <c r="AG77" s="33" t="e">
        <f t="shared" ca="1" si="23"/>
        <v>#REF!</v>
      </c>
      <c r="AH77" s="43" t="e">
        <f t="shared" ca="1" si="24"/>
        <v>#NAME?</v>
      </c>
      <c r="AI77" s="44">
        <f t="shared" si="25"/>
        <v>1</v>
      </c>
      <c r="AJ77" s="45" t="e">
        <f t="shared" ca="1" si="26"/>
        <v>#NAME?</v>
      </c>
      <c r="AK77" s="33" t="e">
        <f t="shared" ca="1" si="27"/>
        <v>#REF!</v>
      </c>
      <c r="AL77" s="29" t="s">
        <v>623</v>
      </c>
      <c r="AM77" s="41">
        <f t="shared" si="28"/>
        <v>1</v>
      </c>
      <c r="AN77" s="46" t="s">
        <v>624</v>
      </c>
      <c r="AO77" s="29" t="e">
        <f t="shared" ca="1" si="29"/>
        <v>#REF!</v>
      </c>
    </row>
    <row r="78" spans="1:41" hidden="1" x14ac:dyDescent="0.25">
      <c r="A78" s="4" t="s">
        <v>133</v>
      </c>
      <c r="B78" s="29" t="str">
        <f t="shared" si="16"/>
        <v>ADI-000107</v>
      </c>
      <c r="E78" s="3" t="s">
        <v>130</v>
      </c>
      <c r="F78" s="3" t="s">
        <v>131</v>
      </c>
      <c r="G78" s="28" t="e">
        <f>+VLOOKUP($A78,#REF!,4,FALSE)</f>
        <v>#REF!</v>
      </c>
      <c r="H78" s="30" t="e">
        <f>+VLOOKUP($A78,#REF!,5,FALSE)</f>
        <v>#REF!</v>
      </c>
      <c r="I78" s="31" t="e">
        <f>+VLOOKUP($A78,#REF!,13,FALSE)</f>
        <v>#REF!</v>
      </c>
      <c r="J78" s="31">
        <v>5.4999999999999997E-3</v>
      </c>
      <c r="K78" s="29" t="s">
        <v>15</v>
      </c>
      <c r="L78" s="19">
        <v>200</v>
      </c>
      <c r="M78" s="56" t="e">
        <f t="shared" si="17"/>
        <v>#REF!</v>
      </c>
      <c r="N78" s="27">
        <v>43528</v>
      </c>
      <c r="O78" s="35" t="e">
        <f t="shared" ca="1" si="15"/>
        <v>#NAME?</v>
      </c>
      <c r="P78" s="36">
        <v>0</v>
      </c>
      <c r="Q78" s="36">
        <v>0</v>
      </c>
      <c r="R78" s="37">
        <v>176</v>
      </c>
      <c r="S78" s="38" t="b">
        <v>0</v>
      </c>
      <c r="T78" s="38" t="s">
        <v>1110</v>
      </c>
      <c r="U78" s="34">
        <v>43660</v>
      </c>
      <c r="V78" s="29"/>
      <c r="W78" s="29">
        <f t="shared" si="18"/>
        <v>2019</v>
      </c>
      <c r="X78" s="29" t="e">
        <f t="shared" ca="1" si="19"/>
        <v>#NAME?</v>
      </c>
      <c r="Y78" s="39">
        <v>2.2499999999999999E-2</v>
      </c>
      <c r="Z78" s="39">
        <v>5.0500000000000003E-2</v>
      </c>
      <c r="AA78" s="40" t="e">
        <f t="shared" si="20"/>
        <v>#REF!</v>
      </c>
      <c r="AB78" s="33" t="e">
        <f t="shared" ca="1" si="21"/>
        <v>#REF!</v>
      </c>
      <c r="AC78" s="31">
        <v>0.03</v>
      </c>
      <c r="AD78" s="31">
        <v>0.04</v>
      </c>
      <c r="AE78" s="41" t="s">
        <v>444</v>
      </c>
      <c r="AF78" s="42" t="e">
        <f t="shared" ca="1" si="22"/>
        <v>#REF!</v>
      </c>
      <c r="AG78" s="33" t="e">
        <f t="shared" ca="1" si="23"/>
        <v>#REF!</v>
      </c>
      <c r="AH78" s="43" t="e">
        <f t="shared" ca="1" si="24"/>
        <v>#NAME?</v>
      </c>
      <c r="AI78" s="44">
        <f t="shared" si="25"/>
        <v>1</v>
      </c>
      <c r="AJ78" s="45" t="e">
        <f t="shared" ca="1" si="26"/>
        <v>#NAME?</v>
      </c>
      <c r="AK78" s="33" t="e">
        <f t="shared" ca="1" si="27"/>
        <v>#REF!</v>
      </c>
      <c r="AL78" s="29" t="s">
        <v>625</v>
      </c>
      <c r="AM78" s="41">
        <f t="shared" si="28"/>
        <v>1</v>
      </c>
      <c r="AN78" s="46" t="s">
        <v>626</v>
      </c>
      <c r="AO78" s="29" t="e">
        <f t="shared" ca="1" si="29"/>
        <v>#REF!</v>
      </c>
    </row>
    <row r="79" spans="1:41" hidden="1" x14ac:dyDescent="0.25">
      <c r="A79" s="6" t="s">
        <v>156</v>
      </c>
      <c r="B79" s="29" t="str">
        <f t="shared" si="16"/>
        <v>REG-000308</v>
      </c>
      <c r="C79" t="s">
        <v>123</v>
      </c>
      <c r="D79" t="s">
        <v>122</v>
      </c>
      <c r="E79" s="6" t="s">
        <v>154</v>
      </c>
      <c r="F79" s="6" t="s">
        <v>155</v>
      </c>
      <c r="G79" s="28" t="e">
        <f>+VLOOKUP($A79,#REF!,4,FALSE)</f>
        <v>#REF!</v>
      </c>
      <c r="H79" s="30" t="e">
        <f>+VLOOKUP($A79,#REF!,5,FALSE)</f>
        <v>#REF!</v>
      </c>
      <c r="I79" s="31" t="e">
        <f>+VLOOKUP(C79,#REF!,13,FALSE)</f>
        <v>#REF!</v>
      </c>
      <c r="J79" s="31">
        <v>5.4999999999999997E-3</v>
      </c>
      <c r="K79" s="29" t="s">
        <v>15</v>
      </c>
      <c r="L79" s="19">
        <v>15000</v>
      </c>
      <c r="M79" s="56" t="e">
        <f t="shared" si="17"/>
        <v>#REF!</v>
      </c>
      <c r="N79" s="27">
        <v>43529</v>
      </c>
      <c r="O79" s="35" t="e">
        <f t="shared" ca="1" si="15"/>
        <v>#NAME?</v>
      </c>
      <c r="P79" s="36">
        <v>0</v>
      </c>
      <c r="Q79" s="36">
        <v>0</v>
      </c>
      <c r="R79" s="37">
        <v>178</v>
      </c>
      <c r="S79" s="38" t="b">
        <v>0</v>
      </c>
      <c r="T79" s="38" t="s">
        <v>1110</v>
      </c>
      <c r="U79" s="34">
        <v>43662</v>
      </c>
      <c r="V79" s="29"/>
      <c r="W79" s="29">
        <f t="shared" si="18"/>
        <v>2019</v>
      </c>
      <c r="X79" s="29" t="e">
        <f t="shared" ca="1" si="19"/>
        <v>#NAME?</v>
      </c>
      <c r="Y79" s="39">
        <v>2.2499999999999999E-2</v>
      </c>
      <c r="Z79" s="39">
        <v>5.0500000000000003E-2</v>
      </c>
      <c r="AA79" s="40" t="e">
        <f t="shared" si="20"/>
        <v>#REF!</v>
      </c>
      <c r="AB79" s="33" t="e">
        <f t="shared" ca="1" si="21"/>
        <v>#REF!</v>
      </c>
      <c r="AC79" s="31">
        <v>0.03</v>
      </c>
      <c r="AD79" s="31">
        <v>0.04</v>
      </c>
      <c r="AE79" s="41" t="s">
        <v>444</v>
      </c>
      <c r="AF79" s="42" t="e">
        <f t="shared" ca="1" si="22"/>
        <v>#REF!</v>
      </c>
      <c r="AG79" s="33" t="e">
        <f t="shared" ca="1" si="23"/>
        <v>#REF!</v>
      </c>
      <c r="AH79" s="43" t="e">
        <f t="shared" ca="1" si="24"/>
        <v>#NAME?</v>
      </c>
      <c r="AI79" s="44">
        <f t="shared" si="25"/>
        <v>1</v>
      </c>
      <c r="AJ79" s="45" t="e">
        <f t="shared" ca="1" si="26"/>
        <v>#NAME?</v>
      </c>
      <c r="AK79" s="33" t="e">
        <f t="shared" ca="1" si="27"/>
        <v>#REF!</v>
      </c>
      <c r="AL79" s="29" t="s">
        <v>627</v>
      </c>
      <c r="AM79" s="41">
        <f t="shared" si="28"/>
        <v>1</v>
      </c>
      <c r="AN79" s="46" t="s">
        <v>628</v>
      </c>
      <c r="AO79" s="29" t="e">
        <f t="shared" ca="1" si="29"/>
        <v>#REF!</v>
      </c>
    </row>
    <row r="80" spans="1:41" hidden="1" x14ac:dyDescent="0.25">
      <c r="A80" s="6" t="s">
        <v>150</v>
      </c>
      <c r="B80" s="29" t="str">
        <f t="shared" si="16"/>
        <v>REG-000307</v>
      </c>
      <c r="C80" t="s">
        <v>123</v>
      </c>
      <c r="D80" t="s">
        <v>122</v>
      </c>
      <c r="E80" s="3" t="s">
        <v>152</v>
      </c>
      <c r="F80" s="3" t="s">
        <v>153</v>
      </c>
      <c r="G80" s="28" t="e">
        <f>+VLOOKUP($A80,#REF!,4,FALSE)</f>
        <v>#REF!</v>
      </c>
      <c r="H80" s="30" t="e">
        <f>+VLOOKUP($A80,#REF!,5,FALSE)</f>
        <v>#REF!</v>
      </c>
      <c r="I80" s="31" t="e">
        <f>+VLOOKUP(C80,#REF!,13,FALSE)</f>
        <v>#REF!</v>
      </c>
      <c r="J80" s="31">
        <v>5.4999999999999997E-3</v>
      </c>
      <c r="K80" s="29" t="s">
        <v>15</v>
      </c>
      <c r="L80" s="19">
        <v>15000</v>
      </c>
      <c r="M80" s="56" t="e">
        <f t="shared" si="17"/>
        <v>#REF!</v>
      </c>
      <c r="N80" s="27">
        <v>43529</v>
      </c>
      <c r="O80" s="35" t="e">
        <f t="shared" ca="1" si="15"/>
        <v>#NAME?</v>
      </c>
      <c r="P80" s="36">
        <v>0</v>
      </c>
      <c r="Q80" s="36">
        <v>0</v>
      </c>
      <c r="R80" s="37">
        <v>179</v>
      </c>
      <c r="S80" s="38" t="b">
        <v>0</v>
      </c>
      <c r="T80" s="38" t="s">
        <v>1110</v>
      </c>
      <c r="U80" s="34">
        <v>43663</v>
      </c>
      <c r="V80" s="29"/>
      <c r="W80" s="29">
        <f t="shared" si="18"/>
        <v>2019</v>
      </c>
      <c r="X80" s="29" t="e">
        <f t="shared" ca="1" si="19"/>
        <v>#NAME?</v>
      </c>
      <c r="Y80" s="39">
        <v>2.2499999999999999E-2</v>
      </c>
      <c r="Z80" s="39">
        <v>5.0500000000000003E-2</v>
      </c>
      <c r="AA80" s="40" t="e">
        <f t="shared" si="20"/>
        <v>#REF!</v>
      </c>
      <c r="AB80" s="33" t="e">
        <f t="shared" ca="1" si="21"/>
        <v>#REF!</v>
      </c>
      <c r="AC80" s="31">
        <v>0.03</v>
      </c>
      <c r="AD80" s="31">
        <v>0.04</v>
      </c>
      <c r="AE80" s="41" t="s">
        <v>444</v>
      </c>
      <c r="AF80" s="42" t="e">
        <f t="shared" ca="1" si="22"/>
        <v>#REF!</v>
      </c>
      <c r="AG80" s="33" t="e">
        <f t="shared" ca="1" si="23"/>
        <v>#REF!</v>
      </c>
      <c r="AH80" s="43" t="e">
        <f t="shared" ca="1" si="24"/>
        <v>#NAME?</v>
      </c>
      <c r="AI80" s="44">
        <f t="shared" si="25"/>
        <v>1</v>
      </c>
      <c r="AJ80" s="45" t="e">
        <f t="shared" ca="1" si="26"/>
        <v>#NAME?</v>
      </c>
      <c r="AK80" s="33" t="e">
        <f t="shared" ca="1" si="27"/>
        <v>#REF!</v>
      </c>
      <c r="AL80" s="29" t="s">
        <v>629</v>
      </c>
      <c r="AM80" s="41">
        <f t="shared" si="28"/>
        <v>1</v>
      </c>
      <c r="AN80" s="46" t="s">
        <v>630</v>
      </c>
      <c r="AO80" s="29" t="e">
        <f t="shared" ca="1" si="29"/>
        <v>#REF!</v>
      </c>
    </row>
    <row r="81" spans="1:41" hidden="1" x14ac:dyDescent="0.25">
      <c r="A81" s="6" t="s">
        <v>151</v>
      </c>
      <c r="B81" s="29" t="str">
        <f t="shared" si="16"/>
        <v>REG-000309</v>
      </c>
      <c r="C81" t="s">
        <v>123</v>
      </c>
      <c r="D81" t="s">
        <v>122</v>
      </c>
      <c r="E81" s="3" t="s">
        <v>152</v>
      </c>
      <c r="F81" s="3" t="s">
        <v>153</v>
      </c>
      <c r="G81" s="28" t="e">
        <f>+VLOOKUP($A81,#REF!,4,FALSE)</f>
        <v>#REF!</v>
      </c>
      <c r="H81" s="30" t="e">
        <f>+VLOOKUP($A81,#REF!,5,FALSE)</f>
        <v>#REF!</v>
      </c>
      <c r="I81" s="31" t="e">
        <f>+VLOOKUP(C81,#REF!,13,FALSE)</f>
        <v>#REF!</v>
      </c>
      <c r="J81" s="31">
        <v>5.4999999999999997E-3</v>
      </c>
      <c r="K81" s="29" t="s">
        <v>15</v>
      </c>
      <c r="L81" s="19">
        <v>15000</v>
      </c>
      <c r="M81" s="56" t="e">
        <f t="shared" si="17"/>
        <v>#REF!</v>
      </c>
      <c r="N81" s="27">
        <v>43529</v>
      </c>
      <c r="O81" s="35" t="e">
        <f t="shared" ca="1" si="15"/>
        <v>#NAME?</v>
      </c>
      <c r="P81" s="36">
        <v>0</v>
      </c>
      <c r="Q81" s="36">
        <v>0</v>
      </c>
      <c r="R81" s="37">
        <v>180</v>
      </c>
      <c r="S81" s="38" t="b">
        <v>0</v>
      </c>
      <c r="T81" s="38" t="s">
        <v>1110</v>
      </c>
      <c r="U81" s="34">
        <v>43664</v>
      </c>
      <c r="V81" s="29"/>
      <c r="W81" s="29">
        <f t="shared" si="18"/>
        <v>2019</v>
      </c>
      <c r="X81" s="29" t="e">
        <f t="shared" ca="1" si="19"/>
        <v>#NAME?</v>
      </c>
      <c r="Y81" s="39">
        <v>2.2499999999999999E-2</v>
      </c>
      <c r="Z81" s="39">
        <v>5.0500000000000003E-2</v>
      </c>
      <c r="AA81" s="40" t="e">
        <f t="shared" si="20"/>
        <v>#REF!</v>
      </c>
      <c r="AB81" s="33" t="e">
        <f t="shared" ca="1" si="21"/>
        <v>#REF!</v>
      </c>
      <c r="AC81" s="31">
        <v>0.03</v>
      </c>
      <c r="AD81" s="31">
        <v>0.04</v>
      </c>
      <c r="AE81" s="41" t="s">
        <v>444</v>
      </c>
      <c r="AF81" s="42" t="e">
        <f t="shared" ca="1" si="22"/>
        <v>#REF!</v>
      </c>
      <c r="AG81" s="33" t="e">
        <f t="shared" ca="1" si="23"/>
        <v>#REF!</v>
      </c>
      <c r="AH81" s="43" t="e">
        <f t="shared" ca="1" si="24"/>
        <v>#NAME?</v>
      </c>
      <c r="AI81" s="44">
        <f t="shared" si="25"/>
        <v>1</v>
      </c>
      <c r="AJ81" s="45" t="e">
        <f t="shared" ca="1" si="26"/>
        <v>#NAME?</v>
      </c>
      <c r="AK81" s="33" t="e">
        <f t="shared" ca="1" si="27"/>
        <v>#REF!</v>
      </c>
      <c r="AL81" s="29" t="s">
        <v>631</v>
      </c>
      <c r="AM81" s="41">
        <f t="shared" si="28"/>
        <v>1</v>
      </c>
      <c r="AN81" s="46" t="s">
        <v>632</v>
      </c>
      <c r="AO81" s="29" t="e">
        <f t="shared" ca="1" si="29"/>
        <v>#REF!</v>
      </c>
    </row>
    <row r="82" spans="1:41" hidden="1" x14ac:dyDescent="0.25">
      <c r="A82" s="6" t="s">
        <v>129</v>
      </c>
      <c r="B82" s="29" t="str">
        <f t="shared" si="16"/>
        <v>ADI-000112</v>
      </c>
      <c r="E82" s="3" t="s">
        <v>99</v>
      </c>
      <c r="F82" s="3" t="s">
        <v>128</v>
      </c>
      <c r="G82" s="28" t="e">
        <f>+VLOOKUP($A82,#REF!,4,FALSE)</f>
        <v>#REF!</v>
      </c>
      <c r="H82" s="30" t="e">
        <f>+VLOOKUP($A82,#REF!,5,FALSE)</f>
        <v>#REF!</v>
      </c>
      <c r="I82" s="31" t="e">
        <f>+VLOOKUP($A82,#REF!,13,FALSE)</f>
        <v>#REF!</v>
      </c>
      <c r="J82" s="31">
        <v>5.4999999999999997E-3</v>
      </c>
      <c r="K82" s="29" t="s">
        <v>15</v>
      </c>
      <c r="L82" s="19">
        <v>2000</v>
      </c>
      <c r="M82" s="56" t="e">
        <f t="shared" si="17"/>
        <v>#REF!</v>
      </c>
      <c r="N82" s="27">
        <v>43529</v>
      </c>
      <c r="O82" s="35" t="e">
        <f t="shared" ca="1" si="15"/>
        <v>#NAME?</v>
      </c>
      <c r="P82" s="36">
        <v>0</v>
      </c>
      <c r="Q82" s="36">
        <v>0</v>
      </c>
      <c r="R82" s="37">
        <v>181</v>
      </c>
      <c r="S82" s="38" t="b">
        <v>0</v>
      </c>
      <c r="T82" s="38" t="s">
        <v>1110</v>
      </c>
      <c r="U82" s="34">
        <v>43665</v>
      </c>
      <c r="V82" s="29"/>
      <c r="W82" s="29">
        <f t="shared" si="18"/>
        <v>2019</v>
      </c>
      <c r="X82" s="29" t="e">
        <f t="shared" ca="1" si="19"/>
        <v>#NAME?</v>
      </c>
      <c r="Y82" s="39">
        <v>2.2499999999999999E-2</v>
      </c>
      <c r="Z82" s="39">
        <v>5.0500000000000003E-2</v>
      </c>
      <c r="AA82" s="40" t="e">
        <f t="shared" si="20"/>
        <v>#REF!</v>
      </c>
      <c r="AB82" s="33" t="e">
        <f t="shared" ca="1" si="21"/>
        <v>#REF!</v>
      </c>
      <c r="AC82" s="31">
        <v>0.03</v>
      </c>
      <c r="AD82" s="31">
        <v>0.04</v>
      </c>
      <c r="AE82" s="41" t="s">
        <v>444</v>
      </c>
      <c r="AF82" s="42" t="e">
        <f t="shared" ca="1" si="22"/>
        <v>#REF!</v>
      </c>
      <c r="AG82" s="33" t="e">
        <f t="shared" ca="1" si="23"/>
        <v>#REF!</v>
      </c>
      <c r="AH82" s="43" t="e">
        <f t="shared" ca="1" si="24"/>
        <v>#NAME?</v>
      </c>
      <c r="AI82" s="44">
        <f t="shared" si="25"/>
        <v>1</v>
      </c>
      <c r="AJ82" s="45" t="e">
        <f t="shared" ca="1" si="26"/>
        <v>#NAME?</v>
      </c>
      <c r="AK82" s="33" t="e">
        <f t="shared" ca="1" si="27"/>
        <v>#REF!</v>
      </c>
      <c r="AL82" s="29" t="s">
        <v>633</v>
      </c>
      <c r="AM82" s="41">
        <f t="shared" si="28"/>
        <v>1</v>
      </c>
      <c r="AN82" s="46" t="s">
        <v>634</v>
      </c>
      <c r="AO82" s="29" t="e">
        <f t="shared" ca="1" si="29"/>
        <v>#REF!</v>
      </c>
    </row>
    <row r="83" spans="1:41" hidden="1" x14ac:dyDescent="0.25">
      <c r="A83" s="6" t="s">
        <v>129</v>
      </c>
      <c r="B83" s="29" t="str">
        <f t="shared" si="16"/>
        <v>ADI-000112</v>
      </c>
      <c r="E83" s="3" t="s">
        <v>99</v>
      </c>
      <c r="F83" s="3" t="s">
        <v>128</v>
      </c>
      <c r="G83" s="28" t="e">
        <f>+VLOOKUP($A83,#REF!,4,FALSE)</f>
        <v>#REF!</v>
      </c>
      <c r="H83" s="30" t="e">
        <f>+VLOOKUP($A83,#REF!,5,FALSE)</f>
        <v>#REF!</v>
      </c>
      <c r="I83" s="31" t="e">
        <f>+VLOOKUP($A83,#REF!,13,FALSE)</f>
        <v>#REF!</v>
      </c>
      <c r="J83" s="31">
        <v>5.4999999999999997E-3</v>
      </c>
      <c r="K83" s="29" t="s">
        <v>15</v>
      </c>
      <c r="L83" s="19">
        <v>30000</v>
      </c>
      <c r="M83" s="56" t="e">
        <f t="shared" si="17"/>
        <v>#REF!</v>
      </c>
      <c r="N83" s="27">
        <v>43529</v>
      </c>
      <c r="O83" s="35" t="e">
        <f t="shared" ca="1" si="15"/>
        <v>#NAME?</v>
      </c>
      <c r="P83" s="36">
        <v>0</v>
      </c>
      <c r="Q83" s="36">
        <v>0</v>
      </c>
      <c r="R83" s="37">
        <v>182</v>
      </c>
      <c r="S83" s="38" t="b">
        <v>0</v>
      </c>
      <c r="T83" s="38" t="s">
        <v>1110</v>
      </c>
      <c r="U83" s="34">
        <v>43666</v>
      </c>
      <c r="V83" s="29"/>
      <c r="W83" s="29">
        <f t="shared" si="18"/>
        <v>2019</v>
      </c>
      <c r="X83" s="29" t="e">
        <f t="shared" ca="1" si="19"/>
        <v>#NAME?</v>
      </c>
      <c r="Y83" s="39">
        <v>2.2499999999999999E-2</v>
      </c>
      <c r="Z83" s="39">
        <v>5.0500000000000003E-2</v>
      </c>
      <c r="AA83" s="40" t="e">
        <f t="shared" si="20"/>
        <v>#REF!</v>
      </c>
      <c r="AB83" s="33" t="e">
        <f t="shared" ca="1" si="21"/>
        <v>#REF!</v>
      </c>
      <c r="AC83" s="31">
        <v>0.03</v>
      </c>
      <c r="AD83" s="31">
        <v>0.04</v>
      </c>
      <c r="AE83" s="41" t="s">
        <v>444</v>
      </c>
      <c r="AF83" s="42" t="e">
        <f t="shared" ca="1" si="22"/>
        <v>#REF!</v>
      </c>
      <c r="AG83" s="33" t="e">
        <f t="shared" ca="1" si="23"/>
        <v>#REF!</v>
      </c>
      <c r="AH83" s="43" t="e">
        <f t="shared" ca="1" si="24"/>
        <v>#NAME?</v>
      </c>
      <c r="AI83" s="44">
        <f t="shared" si="25"/>
        <v>1</v>
      </c>
      <c r="AJ83" s="45" t="e">
        <f t="shared" ca="1" si="26"/>
        <v>#NAME?</v>
      </c>
      <c r="AK83" s="33" t="e">
        <f t="shared" ca="1" si="27"/>
        <v>#REF!</v>
      </c>
      <c r="AL83" s="29" t="s">
        <v>635</v>
      </c>
      <c r="AM83" s="41">
        <f t="shared" si="28"/>
        <v>1</v>
      </c>
      <c r="AN83" s="46" t="s">
        <v>636</v>
      </c>
      <c r="AO83" s="29" t="e">
        <f t="shared" ca="1" si="29"/>
        <v>#REF!</v>
      </c>
    </row>
    <row r="84" spans="1:41" hidden="1" x14ac:dyDescent="0.25">
      <c r="A84" s="4" t="s">
        <v>136</v>
      </c>
      <c r="B84" s="29" t="str">
        <f t="shared" si="16"/>
        <v>ADI-000104</v>
      </c>
      <c r="E84" s="3" t="s">
        <v>134</v>
      </c>
      <c r="F84" s="3" t="s">
        <v>135</v>
      </c>
      <c r="G84" s="28" t="e">
        <f>+VLOOKUP($A84,#REF!,4,FALSE)</f>
        <v>#REF!</v>
      </c>
      <c r="H84" s="30" t="e">
        <f>+VLOOKUP($A84,#REF!,5,FALSE)</f>
        <v>#REF!</v>
      </c>
      <c r="I84" s="31" t="e">
        <f>+VLOOKUP($A84,#REF!,13,FALSE)</f>
        <v>#REF!</v>
      </c>
      <c r="J84" s="31">
        <v>5.4999999999999997E-3</v>
      </c>
      <c r="K84" s="29" t="s">
        <v>15</v>
      </c>
      <c r="L84" s="19">
        <v>200</v>
      </c>
      <c r="M84" s="56" t="e">
        <f t="shared" si="17"/>
        <v>#REF!</v>
      </c>
      <c r="N84" s="27">
        <v>43529</v>
      </c>
      <c r="O84" s="35" t="e">
        <f t="shared" ca="1" si="15"/>
        <v>#NAME?</v>
      </c>
      <c r="P84" s="36">
        <v>0</v>
      </c>
      <c r="Q84" s="36">
        <v>0</v>
      </c>
      <c r="R84" s="37">
        <v>183</v>
      </c>
      <c r="S84" s="38" t="b">
        <v>0</v>
      </c>
      <c r="T84" s="38" t="s">
        <v>1110</v>
      </c>
      <c r="U84" s="34">
        <v>43667</v>
      </c>
      <c r="V84" s="29"/>
      <c r="W84" s="29">
        <f t="shared" si="18"/>
        <v>2019</v>
      </c>
      <c r="X84" s="29" t="e">
        <f t="shared" ca="1" si="19"/>
        <v>#NAME?</v>
      </c>
      <c r="Y84" s="39">
        <v>2.2499999999999999E-2</v>
      </c>
      <c r="Z84" s="39">
        <v>5.0500000000000003E-2</v>
      </c>
      <c r="AA84" s="40" t="e">
        <f t="shared" si="20"/>
        <v>#REF!</v>
      </c>
      <c r="AB84" s="33" t="e">
        <f t="shared" ca="1" si="21"/>
        <v>#REF!</v>
      </c>
      <c r="AC84" s="31">
        <v>0.03</v>
      </c>
      <c r="AD84" s="31">
        <v>0.04</v>
      </c>
      <c r="AE84" s="41" t="s">
        <v>444</v>
      </c>
      <c r="AF84" s="42" t="e">
        <f t="shared" ca="1" si="22"/>
        <v>#REF!</v>
      </c>
      <c r="AG84" s="33" t="e">
        <f t="shared" ca="1" si="23"/>
        <v>#REF!</v>
      </c>
      <c r="AH84" s="43" t="e">
        <f t="shared" ca="1" si="24"/>
        <v>#NAME?</v>
      </c>
      <c r="AI84" s="44">
        <f t="shared" si="25"/>
        <v>1</v>
      </c>
      <c r="AJ84" s="45" t="e">
        <f t="shared" ca="1" si="26"/>
        <v>#NAME?</v>
      </c>
      <c r="AK84" s="33" t="e">
        <f t="shared" ca="1" si="27"/>
        <v>#REF!</v>
      </c>
      <c r="AL84" s="29" t="s">
        <v>637</v>
      </c>
      <c r="AM84" s="41">
        <f t="shared" si="28"/>
        <v>1</v>
      </c>
      <c r="AN84" s="46" t="s">
        <v>638</v>
      </c>
      <c r="AO84" s="29" t="e">
        <f t="shared" ca="1" si="29"/>
        <v>#REF!</v>
      </c>
    </row>
    <row r="85" spans="1:41" hidden="1" x14ac:dyDescent="0.25">
      <c r="A85" s="4" t="s">
        <v>137</v>
      </c>
      <c r="B85" s="29" t="str">
        <f t="shared" si="16"/>
        <v>ADI-000105</v>
      </c>
      <c r="E85" s="3" t="s">
        <v>134</v>
      </c>
      <c r="F85" s="3" t="s">
        <v>135</v>
      </c>
      <c r="G85" s="28" t="e">
        <f>+VLOOKUP($A85,#REF!,4,FALSE)</f>
        <v>#REF!</v>
      </c>
      <c r="H85" s="30" t="e">
        <f>+VLOOKUP($A85,#REF!,5,FALSE)</f>
        <v>#REF!</v>
      </c>
      <c r="I85" s="31" t="e">
        <f>+VLOOKUP($A85,#REF!,13,FALSE)</f>
        <v>#REF!</v>
      </c>
      <c r="J85" s="31">
        <v>5.4999999999999997E-3</v>
      </c>
      <c r="K85" s="29" t="s">
        <v>15</v>
      </c>
      <c r="L85" s="19">
        <v>200</v>
      </c>
      <c r="M85" s="56" t="e">
        <f t="shared" si="17"/>
        <v>#REF!</v>
      </c>
      <c r="N85" s="27">
        <v>43529</v>
      </c>
      <c r="O85" s="35" t="e">
        <f t="shared" ca="1" si="15"/>
        <v>#NAME?</v>
      </c>
      <c r="P85" s="36">
        <v>0</v>
      </c>
      <c r="Q85" s="36">
        <v>0</v>
      </c>
      <c r="R85" s="37">
        <v>184</v>
      </c>
      <c r="S85" s="38" t="b">
        <v>0</v>
      </c>
      <c r="T85" s="38" t="s">
        <v>1110</v>
      </c>
      <c r="U85" s="34">
        <v>43668</v>
      </c>
      <c r="V85" s="29"/>
      <c r="W85" s="29">
        <f t="shared" si="18"/>
        <v>2019</v>
      </c>
      <c r="X85" s="29" t="e">
        <f t="shared" ca="1" si="19"/>
        <v>#NAME?</v>
      </c>
      <c r="Y85" s="39">
        <v>2.2499999999999999E-2</v>
      </c>
      <c r="Z85" s="39">
        <v>5.0500000000000003E-2</v>
      </c>
      <c r="AA85" s="40" t="e">
        <f t="shared" si="20"/>
        <v>#REF!</v>
      </c>
      <c r="AB85" s="33" t="e">
        <f t="shared" ca="1" si="21"/>
        <v>#REF!</v>
      </c>
      <c r="AC85" s="31">
        <v>0.03</v>
      </c>
      <c r="AD85" s="31">
        <v>0.04</v>
      </c>
      <c r="AE85" s="41" t="s">
        <v>444</v>
      </c>
      <c r="AF85" s="42" t="e">
        <f t="shared" ca="1" si="22"/>
        <v>#REF!</v>
      </c>
      <c r="AG85" s="33" t="e">
        <f t="shared" ca="1" si="23"/>
        <v>#REF!</v>
      </c>
      <c r="AH85" s="43" t="e">
        <f t="shared" ca="1" si="24"/>
        <v>#NAME?</v>
      </c>
      <c r="AI85" s="44">
        <f t="shared" si="25"/>
        <v>1</v>
      </c>
      <c r="AJ85" s="45" t="e">
        <f t="shared" ca="1" si="26"/>
        <v>#NAME?</v>
      </c>
      <c r="AK85" s="33" t="e">
        <f t="shared" ca="1" si="27"/>
        <v>#REF!</v>
      </c>
      <c r="AL85" s="29" t="s">
        <v>639</v>
      </c>
      <c r="AM85" s="41">
        <f t="shared" si="28"/>
        <v>1</v>
      </c>
      <c r="AN85" s="46" t="s">
        <v>640</v>
      </c>
      <c r="AO85" s="29" t="e">
        <f t="shared" ca="1" si="29"/>
        <v>#REF!</v>
      </c>
    </row>
    <row r="86" spans="1:41" hidden="1" x14ac:dyDescent="0.25">
      <c r="A86" s="4" t="s">
        <v>139</v>
      </c>
      <c r="B86" s="29" t="str">
        <f t="shared" si="16"/>
        <v>ADI-000102</v>
      </c>
      <c r="E86" s="3" t="s">
        <v>138</v>
      </c>
      <c r="F86" s="3" t="s">
        <v>125</v>
      </c>
      <c r="G86" s="28" t="e">
        <f>+VLOOKUP($A86,#REF!,4,FALSE)</f>
        <v>#REF!</v>
      </c>
      <c r="H86" s="30" t="e">
        <f>+VLOOKUP($A86,#REF!,5,FALSE)</f>
        <v>#REF!</v>
      </c>
      <c r="I86" s="31" t="e">
        <f>+VLOOKUP($A86,#REF!,13,FALSE)</f>
        <v>#REF!</v>
      </c>
      <c r="J86" s="31">
        <v>5.4999999999999997E-3</v>
      </c>
      <c r="K86" s="29" t="s">
        <v>15</v>
      </c>
      <c r="L86" s="19">
        <v>200</v>
      </c>
      <c r="M86" s="56" t="e">
        <f t="shared" si="17"/>
        <v>#REF!</v>
      </c>
      <c r="N86" s="27">
        <v>43529</v>
      </c>
      <c r="O86" s="35" t="e">
        <f t="shared" ca="1" si="15"/>
        <v>#NAME?</v>
      </c>
      <c r="P86" s="36">
        <v>0</v>
      </c>
      <c r="Q86" s="36">
        <v>0</v>
      </c>
      <c r="R86" s="37">
        <v>185</v>
      </c>
      <c r="S86" s="38" t="b">
        <v>0</v>
      </c>
      <c r="T86" s="38" t="s">
        <v>1110</v>
      </c>
      <c r="U86" s="34">
        <v>43669</v>
      </c>
      <c r="V86" s="29"/>
      <c r="W86" s="29">
        <f t="shared" si="18"/>
        <v>2019</v>
      </c>
      <c r="X86" s="29" t="e">
        <f t="shared" ca="1" si="19"/>
        <v>#NAME?</v>
      </c>
      <c r="Y86" s="39">
        <v>2.2499999999999999E-2</v>
      </c>
      <c r="Z86" s="39">
        <v>5.0500000000000003E-2</v>
      </c>
      <c r="AA86" s="40" t="e">
        <f t="shared" si="20"/>
        <v>#REF!</v>
      </c>
      <c r="AB86" s="33" t="e">
        <f t="shared" ca="1" si="21"/>
        <v>#REF!</v>
      </c>
      <c r="AC86" s="31">
        <v>0.03</v>
      </c>
      <c r="AD86" s="31">
        <v>0.04</v>
      </c>
      <c r="AE86" s="41" t="s">
        <v>444</v>
      </c>
      <c r="AF86" s="42" t="e">
        <f t="shared" ca="1" si="22"/>
        <v>#REF!</v>
      </c>
      <c r="AG86" s="33" t="e">
        <f t="shared" ca="1" si="23"/>
        <v>#REF!</v>
      </c>
      <c r="AH86" s="43" t="e">
        <f t="shared" ca="1" si="24"/>
        <v>#NAME?</v>
      </c>
      <c r="AI86" s="44">
        <f t="shared" si="25"/>
        <v>1</v>
      </c>
      <c r="AJ86" s="45" t="e">
        <f t="shared" ca="1" si="26"/>
        <v>#NAME?</v>
      </c>
      <c r="AK86" s="33" t="e">
        <f t="shared" ca="1" si="27"/>
        <v>#REF!</v>
      </c>
      <c r="AL86" s="29" t="s">
        <v>641</v>
      </c>
      <c r="AM86" s="41">
        <f t="shared" si="28"/>
        <v>1</v>
      </c>
      <c r="AN86" s="46" t="s">
        <v>642</v>
      </c>
      <c r="AO86" s="29" t="e">
        <f t="shared" ca="1" si="29"/>
        <v>#REF!</v>
      </c>
    </row>
    <row r="87" spans="1:41" hidden="1" x14ac:dyDescent="0.25">
      <c r="A87" s="4" t="s">
        <v>140</v>
      </c>
      <c r="B87" s="29" t="str">
        <f t="shared" si="16"/>
        <v>ADI-000103</v>
      </c>
      <c r="E87" s="3" t="s">
        <v>138</v>
      </c>
      <c r="F87" s="3" t="s">
        <v>125</v>
      </c>
      <c r="G87" s="28" t="e">
        <f>+VLOOKUP($A87,#REF!,4,FALSE)</f>
        <v>#REF!</v>
      </c>
      <c r="H87" s="30" t="e">
        <f>+VLOOKUP($A87,#REF!,5,FALSE)</f>
        <v>#REF!</v>
      </c>
      <c r="I87" s="31" t="e">
        <f>+VLOOKUP($A87,#REF!,13,FALSE)</f>
        <v>#REF!</v>
      </c>
      <c r="J87" s="31">
        <v>5.4999999999999997E-3</v>
      </c>
      <c r="K87" s="29" t="s">
        <v>15</v>
      </c>
      <c r="L87" s="19">
        <v>200</v>
      </c>
      <c r="M87" s="56" t="e">
        <f t="shared" si="17"/>
        <v>#REF!</v>
      </c>
      <c r="N87" s="27">
        <v>43529</v>
      </c>
      <c r="O87" s="35" t="e">
        <f t="shared" ca="1" si="15"/>
        <v>#NAME?</v>
      </c>
      <c r="P87" s="36">
        <v>0</v>
      </c>
      <c r="Q87" s="36">
        <v>0</v>
      </c>
      <c r="R87" s="37">
        <v>186</v>
      </c>
      <c r="S87" s="38" t="b">
        <v>0</v>
      </c>
      <c r="T87" s="38" t="s">
        <v>1110</v>
      </c>
      <c r="U87" s="34">
        <v>43670</v>
      </c>
      <c r="V87" s="29"/>
      <c r="W87" s="29">
        <f t="shared" si="18"/>
        <v>2019</v>
      </c>
      <c r="X87" s="29" t="e">
        <f t="shared" ca="1" si="19"/>
        <v>#NAME?</v>
      </c>
      <c r="Y87" s="39">
        <v>2.2499999999999999E-2</v>
      </c>
      <c r="Z87" s="39">
        <v>5.0500000000000003E-2</v>
      </c>
      <c r="AA87" s="40" t="e">
        <f t="shared" si="20"/>
        <v>#REF!</v>
      </c>
      <c r="AB87" s="33" t="e">
        <f t="shared" ca="1" si="21"/>
        <v>#REF!</v>
      </c>
      <c r="AC87" s="31">
        <v>0.03</v>
      </c>
      <c r="AD87" s="31">
        <v>0.04</v>
      </c>
      <c r="AE87" s="41" t="s">
        <v>444</v>
      </c>
      <c r="AF87" s="42" t="e">
        <f t="shared" ca="1" si="22"/>
        <v>#REF!</v>
      </c>
      <c r="AG87" s="33" t="e">
        <f t="shared" ca="1" si="23"/>
        <v>#REF!</v>
      </c>
      <c r="AH87" s="43" t="e">
        <f t="shared" ca="1" si="24"/>
        <v>#NAME?</v>
      </c>
      <c r="AI87" s="44">
        <f t="shared" si="25"/>
        <v>1</v>
      </c>
      <c r="AJ87" s="45" t="e">
        <f t="shared" ca="1" si="26"/>
        <v>#NAME?</v>
      </c>
      <c r="AK87" s="33" t="e">
        <f t="shared" ca="1" si="27"/>
        <v>#REF!</v>
      </c>
      <c r="AL87" s="29" t="s">
        <v>643</v>
      </c>
      <c r="AM87" s="41">
        <f t="shared" si="28"/>
        <v>1</v>
      </c>
      <c r="AN87" s="46" t="s">
        <v>644</v>
      </c>
      <c r="AO87" s="29" t="e">
        <f t="shared" ca="1" si="29"/>
        <v>#REF!</v>
      </c>
    </row>
    <row r="88" spans="1:41" hidden="1" x14ac:dyDescent="0.25">
      <c r="B88" s="29" t="str">
        <f t="shared" si="16"/>
        <v>LF-2018-000013</v>
      </c>
      <c r="C88" t="s">
        <v>115</v>
      </c>
      <c r="D88" t="s">
        <v>114</v>
      </c>
      <c r="G88" s="28" t="e">
        <f>+VLOOKUP($A88,#REF!,4,FALSE)</f>
        <v>#REF!</v>
      </c>
      <c r="H88" s="30" t="e">
        <f>+VLOOKUP($A88,#REF!,5,FALSE)</f>
        <v>#REF!</v>
      </c>
      <c r="I88" s="31" t="e">
        <f>+VLOOKUP(C88,#REF!,13,FALSE)</f>
        <v>#REF!</v>
      </c>
      <c r="J88" s="31">
        <v>5.4999999999999997E-3</v>
      </c>
      <c r="K88" s="29" t="s">
        <v>15</v>
      </c>
      <c r="L88" s="12">
        <v>7000</v>
      </c>
      <c r="M88" s="56" t="e">
        <f t="shared" si="17"/>
        <v>#REF!</v>
      </c>
      <c r="N88" s="20">
        <v>43529</v>
      </c>
      <c r="O88" s="35" t="e">
        <f t="shared" ca="1" si="15"/>
        <v>#NAME?</v>
      </c>
      <c r="P88" s="36">
        <v>0</v>
      </c>
      <c r="Q88" s="36">
        <v>0</v>
      </c>
      <c r="R88" s="37">
        <v>187</v>
      </c>
      <c r="S88" s="38" t="b">
        <v>1</v>
      </c>
      <c r="T88" s="38" t="s">
        <v>444</v>
      </c>
      <c r="U88" s="34">
        <v>43671</v>
      </c>
      <c r="V88" s="29"/>
      <c r="W88" s="29">
        <f t="shared" si="18"/>
        <v>2019</v>
      </c>
      <c r="X88" s="29" t="e">
        <f t="shared" ca="1" si="19"/>
        <v>#NAME?</v>
      </c>
      <c r="Y88" s="39">
        <v>2.2499999999999999E-2</v>
      </c>
      <c r="Z88" s="39">
        <v>5.0500000000000003E-2</v>
      </c>
      <c r="AA88" s="40" t="e">
        <f t="shared" si="20"/>
        <v>#REF!</v>
      </c>
      <c r="AB88" s="33" t="e">
        <f t="shared" ca="1" si="21"/>
        <v>#REF!</v>
      </c>
      <c r="AC88" s="31">
        <v>0.03</v>
      </c>
      <c r="AD88" s="31">
        <v>0.04</v>
      </c>
      <c r="AE88" s="41" t="s">
        <v>444</v>
      </c>
      <c r="AF88" s="42" t="e">
        <f t="shared" ca="1" si="22"/>
        <v>#REF!</v>
      </c>
      <c r="AG88" s="33" t="e">
        <f t="shared" ca="1" si="23"/>
        <v>#REF!</v>
      </c>
      <c r="AH88" s="43" t="e">
        <f t="shared" ca="1" si="24"/>
        <v>#NAME?</v>
      </c>
      <c r="AI88" s="44">
        <f t="shared" si="25"/>
        <v>1</v>
      </c>
      <c r="AJ88" s="45" t="e">
        <f t="shared" ca="1" si="26"/>
        <v>#NAME?</v>
      </c>
      <c r="AK88" s="33" t="e">
        <f t="shared" ca="1" si="27"/>
        <v>#REF!</v>
      </c>
      <c r="AL88" s="29" t="s">
        <v>645</v>
      </c>
      <c r="AM88" s="41">
        <f t="shared" si="28"/>
        <v>99999999</v>
      </c>
      <c r="AN88" s="46" t="s">
        <v>646</v>
      </c>
      <c r="AO88" s="29" t="e">
        <f t="shared" ca="1" si="29"/>
        <v>#REF!</v>
      </c>
    </row>
    <row r="89" spans="1:41" hidden="1" x14ac:dyDescent="0.25">
      <c r="B89" s="29" t="str">
        <f t="shared" si="16"/>
        <v>LF-2018-000011</v>
      </c>
      <c r="C89" t="s">
        <v>117</v>
      </c>
      <c r="D89" t="s">
        <v>116</v>
      </c>
      <c r="G89" s="28" t="e">
        <f>+VLOOKUP($A89,#REF!,4,FALSE)</f>
        <v>#REF!</v>
      </c>
      <c r="H89" s="30" t="e">
        <f>+VLOOKUP($A89,#REF!,5,FALSE)</f>
        <v>#REF!</v>
      </c>
      <c r="I89" s="31" t="e">
        <f>+VLOOKUP(C89,#REF!,13,FALSE)</f>
        <v>#REF!</v>
      </c>
      <c r="J89" s="31">
        <v>5.4999999999999997E-3</v>
      </c>
      <c r="K89" s="29" t="s">
        <v>15</v>
      </c>
      <c r="L89" s="12">
        <v>2000</v>
      </c>
      <c r="M89" s="56" t="e">
        <f t="shared" si="17"/>
        <v>#REF!</v>
      </c>
      <c r="N89" s="20">
        <v>43529</v>
      </c>
      <c r="O89" s="35" t="e">
        <f t="shared" ca="1" si="15"/>
        <v>#NAME?</v>
      </c>
      <c r="P89" s="36">
        <v>0</v>
      </c>
      <c r="Q89" s="36">
        <v>0</v>
      </c>
      <c r="R89" s="37">
        <v>188</v>
      </c>
      <c r="S89" s="38" t="b">
        <v>1</v>
      </c>
      <c r="T89" s="38" t="s">
        <v>444</v>
      </c>
      <c r="U89" s="34">
        <v>43672</v>
      </c>
      <c r="V89" s="29"/>
      <c r="W89" s="29">
        <f t="shared" si="18"/>
        <v>2019</v>
      </c>
      <c r="X89" s="29" t="e">
        <f t="shared" ca="1" si="19"/>
        <v>#NAME?</v>
      </c>
      <c r="Y89" s="39">
        <v>2.2499999999999999E-2</v>
      </c>
      <c r="Z89" s="39">
        <v>5.0500000000000003E-2</v>
      </c>
      <c r="AA89" s="40" t="e">
        <f t="shared" si="20"/>
        <v>#REF!</v>
      </c>
      <c r="AB89" s="33" t="e">
        <f t="shared" ca="1" si="21"/>
        <v>#REF!</v>
      </c>
      <c r="AC89" s="31">
        <v>0.03</v>
      </c>
      <c r="AD89" s="31">
        <v>0.04</v>
      </c>
      <c r="AE89" s="41" t="s">
        <v>444</v>
      </c>
      <c r="AF89" s="42" t="e">
        <f t="shared" ca="1" si="22"/>
        <v>#REF!</v>
      </c>
      <c r="AG89" s="33" t="e">
        <f t="shared" ca="1" si="23"/>
        <v>#REF!</v>
      </c>
      <c r="AH89" s="43" t="e">
        <f t="shared" ca="1" si="24"/>
        <v>#NAME?</v>
      </c>
      <c r="AI89" s="44">
        <f t="shared" si="25"/>
        <v>1</v>
      </c>
      <c r="AJ89" s="45" t="e">
        <f t="shared" ca="1" si="26"/>
        <v>#NAME?</v>
      </c>
      <c r="AK89" s="33" t="e">
        <f t="shared" ca="1" si="27"/>
        <v>#REF!</v>
      </c>
      <c r="AL89" s="29" t="s">
        <v>647</v>
      </c>
      <c r="AM89" s="41">
        <f t="shared" si="28"/>
        <v>99999999</v>
      </c>
      <c r="AN89" s="46" t="s">
        <v>648</v>
      </c>
      <c r="AO89" s="29" t="e">
        <f t="shared" ca="1" si="29"/>
        <v>#REF!</v>
      </c>
    </row>
    <row r="90" spans="1:41" hidden="1" x14ac:dyDescent="0.25">
      <c r="A90" s="6" t="s">
        <v>150</v>
      </c>
      <c r="B90" s="29" t="str">
        <f t="shared" si="16"/>
        <v>REG-000307</v>
      </c>
      <c r="C90" t="s">
        <v>123</v>
      </c>
      <c r="D90" t="s">
        <v>122</v>
      </c>
      <c r="E90" s="3" t="s">
        <v>152</v>
      </c>
      <c r="F90" s="3" t="s">
        <v>153</v>
      </c>
      <c r="G90" s="28" t="e">
        <f>+VLOOKUP($A90,#REF!,4,FALSE)</f>
        <v>#REF!</v>
      </c>
      <c r="H90" s="30" t="e">
        <f>+VLOOKUP($A90,#REF!,5,FALSE)</f>
        <v>#REF!</v>
      </c>
      <c r="I90" s="31" t="e">
        <f>+VLOOKUP(C90,#REF!,13,FALSE)</f>
        <v>#REF!</v>
      </c>
      <c r="J90" s="31">
        <v>5.4999999999999997E-3</v>
      </c>
      <c r="K90" s="29" t="s">
        <v>15</v>
      </c>
      <c r="L90" s="19">
        <v>80000</v>
      </c>
      <c r="M90" s="56" t="e">
        <f t="shared" si="17"/>
        <v>#REF!</v>
      </c>
      <c r="N90" s="20">
        <v>43529</v>
      </c>
      <c r="O90" s="35" t="e">
        <f t="shared" ca="1" si="15"/>
        <v>#NAME?</v>
      </c>
      <c r="P90" s="36">
        <v>0</v>
      </c>
      <c r="Q90" s="36">
        <v>0</v>
      </c>
      <c r="R90" s="37">
        <v>189</v>
      </c>
      <c r="S90" s="38" t="b">
        <v>0</v>
      </c>
      <c r="T90" s="38" t="s">
        <v>1110</v>
      </c>
      <c r="U90" s="34">
        <v>43673</v>
      </c>
      <c r="V90" s="29"/>
      <c r="W90" s="29">
        <f t="shared" si="18"/>
        <v>2019</v>
      </c>
      <c r="X90" s="29" t="e">
        <f t="shared" ca="1" si="19"/>
        <v>#NAME?</v>
      </c>
      <c r="Y90" s="39">
        <v>2.2499999999999999E-2</v>
      </c>
      <c r="Z90" s="39">
        <v>5.0500000000000003E-2</v>
      </c>
      <c r="AA90" s="40" t="e">
        <f t="shared" si="20"/>
        <v>#REF!</v>
      </c>
      <c r="AB90" s="33" t="e">
        <f t="shared" ca="1" si="21"/>
        <v>#REF!</v>
      </c>
      <c r="AC90" s="31">
        <v>0.03</v>
      </c>
      <c r="AD90" s="31">
        <v>0.04</v>
      </c>
      <c r="AE90" s="41" t="s">
        <v>444</v>
      </c>
      <c r="AF90" s="42" t="e">
        <f t="shared" ca="1" si="22"/>
        <v>#REF!</v>
      </c>
      <c r="AG90" s="33" t="e">
        <f t="shared" ca="1" si="23"/>
        <v>#REF!</v>
      </c>
      <c r="AH90" s="43" t="e">
        <f t="shared" ca="1" si="24"/>
        <v>#NAME?</v>
      </c>
      <c r="AI90" s="44">
        <f t="shared" si="25"/>
        <v>1</v>
      </c>
      <c r="AJ90" s="45" t="e">
        <f t="shared" ca="1" si="26"/>
        <v>#NAME?</v>
      </c>
      <c r="AK90" s="33" t="e">
        <f t="shared" ca="1" si="27"/>
        <v>#REF!</v>
      </c>
      <c r="AL90" s="29" t="s">
        <v>649</v>
      </c>
      <c r="AM90" s="41">
        <f t="shared" si="28"/>
        <v>1</v>
      </c>
      <c r="AN90" s="46" t="s">
        <v>650</v>
      </c>
      <c r="AO90" s="29" t="e">
        <f t="shared" ca="1" si="29"/>
        <v>#REF!</v>
      </c>
    </row>
    <row r="91" spans="1:41" hidden="1" x14ac:dyDescent="0.25">
      <c r="A91" s="6" t="s">
        <v>151</v>
      </c>
      <c r="B91" s="29" t="str">
        <f t="shared" si="16"/>
        <v>REG-000309</v>
      </c>
      <c r="C91" t="s">
        <v>123</v>
      </c>
      <c r="D91" t="s">
        <v>122</v>
      </c>
      <c r="E91" s="3" t="s">
        <v>152</v>
      </c>
      <c r="F91" s="3" t="s">
        <v>153</v>
      </c>
      <c r="G91" s="28" t="e">
        <f>+VLOOKUP($A91,#REF!,4,FALSE)</f>
        <v>#REF!</v>
      </c>
      <c r="H91" s="30" t="e">
        <f>+VLOOKUP($A91,#REF!,5,FALSE)</f>
        <v>#REF!</v>
      </c>
      <c r="I91" s="31" t="e">
        <f>+VLOOKUP(C91,#REF!,13,FALSE)</f>
        <v>#REF!</v>
      </c>
      <c r="J91" s="31">
        <v>5.4999999999999997E-3</v>
      </c>
      <c r="K91" s="29" t="s">
        <v>15</v>
      </c>
      <c r="L91" s="19">
        <v>80000</v>
      </c>
      <c r="M91" s="56" t="e">
        <f t="shared" si="17"/>
        <v>#REF!</v>
      </c>
      <c r="N91" s="20">
        <v>43529</v>
      </c>
      <c r="O91" s="35" t="e">
        <f t="shared" ca="1" si="15"/>
        <v>#NAME?</v>
      </c>
      <c r="P91" s="36">
        <v>0</v>
      </c>
      <c r="Q91" s="36">
        <v>0</v>
      </c>
      <c r="R91" s="37">
        <v>190</v>
      </c>
      <c r="S91" s="38" t="b">
        <v>0</v>
      </c>
      <c r="T91" s="38" t="s">
        <v>1110</v>
      </c>
      <c r="U91" s="34">
        <v>43674</v>
      </c>
      <c r="V91" s="29"/>
      <c r="W91" s="29">
        <f t="shared" si="18"/>
        <v>2019</v>
      </c>
      <c r="X91" s="29" t="e">
        <f t="shared" ca="1" si="19"/>
        <v>#NAME?</v>
      </c>
      <c r="Y91" s="39">
        <v>2.2499999999999999E-2</v>
      </c>
      <c r="Z91" s="39">
        <v>5.0500000000000003E-2</v>
      </c>
      <c r="AA91" s="40" t="e">
        <f t="shared" si="20"/>
        <v>#REF!</v>
      </c>
      <c r="AB91" s="33" t="e">
        <f t="shared" ca="1" si="21"/>
        <v>#REF!</v>
      </c>
      <c r="AC91" s="31">
        <v>0.03</v>
      </c>
      <c r="AD91" s="31">
        <v>0.04</v>
      </c>
      <c r="AE91" s="41" t="s">
        <v>444</v>
      </c>
      <c r="AF91" s="42" t="e">
        <f t="shared" ca="1" si="22"/>
        <v>#REF!</v>
      </c>
      <c r="AG91" s="33" t="e">
        <f t="shared" ca="1" si="23"/>
        <v>#REF!</v>
      </c>
      <c r="AH91" s="43" t="e">
        <f t="shared" ca="1" si="24"/>
        <v>#NAME?</v>
      </c>
      <c r="AI91" s="44">
        <f t="shared" si="25"/>
        <v>1</v>
      </c>
      <c r="AJ91" s="45" t="e">
        <f t="shared" ca="1" si="26"/>
        <v>#NAME?</v>
      </c>
      <c r="AK91" s="33" t="e">
        <f t="shared" ca="1" si="27"/>
        <v>#REF!</v>
      </c>
      <c r="AL91" s="29" t="s">
        <v>651</v>
      </c>
      <c r="AM91" s="41">
        <f t="shared" si="28"/>
        <v>1</v>
      </c>
      <c r="AN91" s="46" t="s">
        <v>652</v>
      </c>
      <c r="AO91" s="29" t="e">
        <f t="shared" ca="1" si="29"/>
        <v>#REF!</v>
      </c>
    </row>
    <row r="92" spans="1:41" hidden="1" x14ac:dyDescent="0.25">
      <c r="B92" s="29" t="str">
        <f t="shared" si="16"/>
        <v>LF-2019-000017</v>
      </c>
      <c r="C92" t="s">
        <v>142</v>
      </c>
      <c r="D92" t="s">
        <v>141</v>
      </c>
      <c r="E92" s="3" t="s">
        <v>208</v>
      </c>
      <c r="F92" s="3" t="s">
        <v>209</v>
      </c>
      <c r="G92" s="28" t="e">
        <f>+VLOOKUP($A92,#REF!,4,FALSE)</f>
        <v>#REF!</v>
      </c>
      <c r="H92" s="30" t="e">
        <f>+VLOOKUP($A92,#REF!,5,FALSE)</f>
        <v>#REF!</v>
      </c>
      <c r="I92" s="31" t="e">
        <f>+VLOOKUP(C92,#REF!,13,FALSE)</f>
        <v>#REF!</v>
      </c>
      <c r="J92" s="31">
        <v>5.4999999999999997E-3</v>
      </c>
      <c r="K92" s="29" t="s">
        <v>15</v>
      </c>
      <c r="L92" s="12">
        <v>40000</v>
      </c>
      <c r="M92" s="56" t="e">
        <f t="shared" si="17"/>
        <v>#REF!</v>
      </c>
      <c r="N92" s="20">
        <v>43530</v>
      </c>
      <c r="O92" s="35" t="e">
        <f t="shared" ca="1" si="15"/>
        <v>#NAME?</v>
      </c>
      <c r="P92" s="36">
        <v>0</v>
      </c>
      <c r="Q92" s="36">
        <v>0</v>
      </c>
      <c r="R92" s="37">
        <v>191</v>
      </c>
      <c r="S92" s="38" t="b">
        <v>1</v>
      </c>
      <c r="T92" s="38" t="s">
        <v>444</v>
      </c>
      <c r="U92" s="34">
        <v>43675</v>
      </c>
      <c r="V92" s="29"/>
      <c r="W92" s="29">
        <f t="shared" si="18"/>
        <v>2019</v>
      </c>
      <c r="X92" s="29" t="e">
        <f t="shared" ca="1" si="19"/>
        <v>#NAME?</v>
      </c>
      <c r="Y92" s="39">
        <v>2.2499999999999999E-2</v>
      </c>
      <c r="Z92" s="39">
        <v>5.0500000000000003E-2</v>
      </c>
      <c r="AA92" s="40" t="e">
        <f t="shared" si="20"/>
        <v>#REF!</v>
      </c>
      <c r="AB92" s="33" t="e">
        <f t="shared" ca="1" si="21"/>
        <v>#REF!</v>
      </c>
      <c r="AC92" s="31">
        <v>0.03</v>
      </c>
      <c r="AD92" s="31">
        <v>0.04</v>
      </c>
      <c r="AE92" s="41" t="s">
        <v>444</v>
      </c>
      <c r="AF92" s="42" t="e">
        <f t="shared" ca="1" si="22"/>
        <v>#REF!</v>
      </c>
      <c r="AG92" s="33" t="e">
        <f t="shared" ca="1" si="23"/>
        <v>#REF!</v>
      </c>
      <c r="AH92" s="43" t="e">
        <f t="shared" ca="1" si="24"/>
        <v>#NAME?</v>
      </c>
      <c r="AI92" s="44">
        <f t="shared" si="25"/>
        <v>1</v>
      </c>
      <c r="AJ92" s="45" t="e">
        <f t="shared" ca="1" si="26"/>
        <v>#NAME?</v>
      </c>
      <c r="AK92" s="33" t="e">
        <f t="shared" ca="1" si="27"/>
        <v>#REF!</v>
      </c>
      <c r="AL92" s="29" t="s">
        <v>653</v>
      </c>
      <c r="AM92" s="41">
        <f t="shared" si="28"/>
        <v>99999999</v>
      </c>
      <c r="AN92" s="46" t="s">
        <v>654</v>
      </c>
      <c r="AO92" s="29" t="e">
        <f t="shared" ca="1" si="29"/>
        <v>#REF!</v>
      </c>
    </row>
    <row r="93" spans="1:41" hidden="1" x14ac:dyDescent="0.25">
      <c r="B93" s="29" t="str">
        <f t="shared" si="16"/>
        <v>LF-2018-000001</v>
      </c>
      <c r="C93" t="s">
        <v>197</v>
      </c>
      <c r="D93" s="13" t="s">
        <v>196</v>
      </c>
      <c r="G93" s="28" t="e">
        <f>+VLOOKUP($A93,#REF!,4,FALSE)</f>
        <v>#REF!</v>
      </c>
      <c r="H93" s="30" t="e">
        <f>+VLOOKUP($A93,#REF!,5,FALSE)</f>
        <v>#REF!</v>
      </c>
      <c r="I93" s="31" t="e">
        <f>+VLOOKUP(C93,#REF!,13,FALSE)</f>
        <v>#REF!</v>
      </c>
      <c r="J93" s="31">
        <v>5.4999999999999997E-3</v>
      </c>
      <c r="K93" s="29" t="s">
        <v>15</v>
      </c>
      <c r="L93" s="19">
        <v>441508.57999999984</v>
      </c>
      <c r="M93" s="56" t="e">
        <f t="shared" si="17"/>
        <v>#REF!</v>
      </c>
      <c r="N93" s="20">
        <v>43532</v>
      </c>
      <c r="O93" s="35" t="e">
        <f t="shared" ca="1" si="15"/>
        <v>#NAME?</v>
      </c>
      <c r="P93" s="36">
        <v>0</v>
      </c>
      <c r="Q93" s="36">
        <v>0</v>
      </c>
      <c r="R93" s="37">
        <v>192</v>
      </c>
      <c r="S93" s="38" t="b">
        <v>1</v>
      </c>
      <c r="T93" s="38" t="s">
        <v>444</v>
      </c>
      <c r="U93" s="34">
        <v>43676</v>
      </c>
      <c r="V93" s="29"/>
      <c r="W93" s="29">
        <f t="shared" si="18"/>
        <v>2019</v>
      </c>
      <c r="X93" s="29" t="e">
        <f t="shared" ca="1" si="19"/>
        <v>#NAME?</v>
      </c>
      <c r="Y93" s="39">
        <v>2.2499999999999999E-2</v>
      </c>
      <c r="Z93" s="39">
        <v>5.0500000000000003E-2</v>
      </c>
      <c r="AA93" s="40" t="e">
        <f t="shared" si="20"/>
        <v>#REF!</v>
      </c>
      <c r="AB93" s="33" t="e">
        <f t="shared" ca="1" si="21"/>
        <v>#REF!</v>
      </c>
      <c r="AC93" s="31">
        <v>0.03</v>
      </c>
      <c r="AD93" s="31">
        <v>0.04</v>
      </c>
      <c r="AE93" s="41" t="s">
        <v>444</v>
      </c>
      <c r="AF93" s="42" t="e">
        <f t="shared" ca="1" si="22"/>
        <v>#REF!</v>
      </c>
      <c r="AG93" s="33" t="e">
        <f t="shared" ca="1" si="23"/>
        <v>#REF!</v>
      </c>
      <c r="AH93" s="43" t="e">
        <f t="shared" ca="1" si="24"/>
        <v>#NAME?</v>
      </c>
      <c r="AI93" s="44">
        <f t="shared" si="25"/>
        <v>1</v>
      </c>
      <c r="AJ93" s="45" t="e">
        <f t="shared" ca="1" si="26"/>
        <v>#NAME?</v>
      </c>
      <c r="AK93" s="33" t="e">
        <f t="shared" ca="1" si="27"/>
        <v>#REF!</v>
      </c>
      <c r="AL93" s="29" t="s">
        <v>655</v>
      </c>
      <c r="AM93" s="41">
        <f t="shared" si="28"/>
        <v>99999999</v>
      </c>
      <c r="AN93" s="46" t="s">
        <v>656</v>
      </c>
      <c r="AO93" s="29" t="e">
        <f t="shared" ca="1" si="29"/>
        <v>#REF!</v>
      </c>
    </row>
    <row r="94" spans="1:41" hidden="1" x14ac:dyDescent="0.25">
      <c r="A94" s="15" t="s">
        <v>226</v>
      </c>
      <c r="B94" s="29" t="str">
        <f t="shared" si="16"/>
        <v>ADI-000126</v>
      </c>
      <c r="C94" s="14"/>
      <c r="D94" s="14" t="s">
        <v>227</v>
      </c>
      <c r="E94" s="16" t="s">
        <v>225</v>
      </c>
      <c r="F94" s="16" t="s">
        <v>224</v>
      </c>
      <c r="G94" s="28" t="e">
        <f>+VLOOKUP($A94,#REF!,4,FALSE)</f>
        <v>#REF!</v>
      </c>
      <c r="H94" s="30" t="e">
        <f>+VLOOKUP($A94,#REF!,5,FALSE)</f>
        <v>#REF!</v>
      </c>
      <c r="I94" s="31" t="e">
        <f>+VLOOKUP($A94,#REF!,13,FALSE)</f>
        <v>#REF!</v>
      </c>
      <c r="J94" s="31">
        <v>5.4999999999999997E-3</v>
      </c>
      <c r="K94" s="29" t="s">
        <v>15</v>
      </c>
      <c r="L94" s="12">
        <v>30000</v>
      </c>
      <c r="M94" s="56" t="e">
        <f t="shared" si="17"/>
        <v>#REF!</v>
      </c>
      <c r="N94" s="20">
        <v>43535</v>
      </c>
      <c r="O94" s="35" t="e">
        <f t="shared" ca="1" si="15"/>
        <v>#NAME?</v>
      </c>
      <c r="P94" s="36">
        <v>0</v>
      </c>
      <c r="Q94" s="36">
        <v>0</v>
      </c>
      <c r="R94" s="37">
        <v>193</v>
      </c>
      <c r="S94" s="38" t="b">
        <v>1</v>
      </c>
      <c r="T94" s="38" t="s">
        <v>444</v>
      </c>
      <c r="U94" s="34">
        <v>43677</v>
      </c>
      <c r="V94" s="29"/>
      <c r="W94" s="29">
        <f t="shared" si="18"/>
        <v>2019</v>
      </c>
      <c r="X94" s="29" t="e">
        <f t="shared" ca="1" si="19"/>
        <v>#NAME?</v>
      </c>
      <c r="Y94" s="39">
        <v>2.2499999999999999E-2</v>
      </c>
      <c r="Z94" s="39">
        <v>5.0500000000000003E-2</v>
      </c>
      <c r="AA94" s="40" t="e">
        <f t="shared" si="20"/>
        <v>#REF!</v>
      </c>
      <c r="AB94" s="33" t="e">
        <f t="shared" ca="1" si="21"/>
        <v>#REF!</v>
      </c>
      <c r="AC94" s="31">
        <v>0.03</v>
      </c>
      <c r="AD94" s="31">
        <v>0.04</v>
      </c>
      <c r="AE94" s="41" t="s">
        <v>444</v>
      </c>
      <c r="AF94" s="42" t="e">
        <f t="shared" ca="1" si="22"/>
        <v>#REF!</v>
      </c>
      <c r="AG94" s="33" t="e">
        <f t="shared" ca="1" si="23"/>
        <v>#REF!</v>
      </c>
      <c r="AH94" s="43" t="e">
        <f t="shared" ca="1" si="24"/>
        <v>#NAME?</v>
      </c>
      <c r="AI94" s="44">
        <f t="shared" si="25"/>
        <v>1</v>
      </c>
      <c r="AJ94" s="45" t="e">
        <f t="shared" ca="1" si="26"/>
        <v>#NAME?</v>
      </c>
      <c r="AK94" s="33" t="e">
        <f t="shared" ca="1" si="27"/>
        <v>#REF!</v>
      </c>
      <c r="AL94" s="29" t="s">
        <v>657</v>
      </c>
      <c r="AM94" s="41">
        <f t="shared" si="28"/>
        <v>99999999</v>
      </c>
      <c r="AN94" s="46" t="s">
        <v>658</v>
      </c>
      <c r="AO94" s="29" t="e">
        <f t="shared" ca="1" si="29"/>
        <v>#REF!</v>
      </c>
    </row>
    <row r="95" spans="1:41" x14ac:dyDescent="0.25">
      <c r="A95" s="15" t="s">
        <v>223</v>
      </c>
      <c r="B95" s="29" t="str">
        <f t="shared" si="16"/>
        <v>ADI-000124</v>
      </c>
      <c r="C95" s="14"/>
      <c r="D95" s="14" t="s">
        <v>255</v>
      </c>
      <c r="E95" s="16" t="s">
        <v>222</v>
      </c>
      <c r="F95" s="16" t="s">
        <v>221</v>
      </c>
      <c r="G95" s="28" t="e">
        <f>+VLOOKUP($A95,#REF!,4,FALSE)</f>
        <v>#REF!</v>
      </c>
      <c r="H95" s="30" t="e">
        <f>+VLOOKUP($A95,#REF!,5,FALSE)</f>
        <v>#REF!</v>
      </c>
      <c r="I95" s="31" t="e">
        <f>+VLOOKUP($A95,#REF!,13,FALSE)</f>
        <v>#REF!</v>
      </c>
      <c r="J95" s="31">
        <v>5.4999999999999997E-3</v>
      </c>
      <c r="K95" s="29" t="s">
        <v>15</v>
      </c>
      <c r="L95" s="12">
        <v>30000</v>
      </c>
      <c r="M95" s="56" t="e">
        <f t="shared" si="17"/>
        <v>#REF!</v>
      </c>
      <c r="N95" s="20">
        <v>43536</v>
      </c>
      <c r="O95" s="35" t="e">
        <f t="shared" ca="1" si="15"/>
        <v>#NAME?</v>
      </c>
      <c r="P95" s="36">
        <v>0</v>
      </c>
      <c r="Q95" s="36">
        <v>0</v>
      </c>
      <c r="R95" s="37">
        <v>194</v>
      </c>
      <c r="S95" s="38" t="b">
        <v>1</v>
      </c>
      <c r="T95" s="38" t="s">
        <v>1109</v>
      </c>
      <c r="U95" s="34">
        <v>43678</v>
      </c>
      <c r="V95" s="29"/>
      <c r="W95" s="29">
        <f t="shared" si="18"/>
        <v>2019</v>
      </c>
      <c r="X95" s="29" t="e">
        <f t="shared" ca="1" si="19"/>
        <v>#NAME?</v>
      </c>
      <c r="Y95" s="39">
        <v>2.2499999999999999E-2</v>
      </c>
      <c r="Z95" s="39">
        <v>5.0500000000000003E-2</v>
      </c>
      <c r="AA95" s="40">
        <v>0</v>
      </c>
      <c r="AB95" s="33" t="e">
        <f t="shared" ca="1" si="21"/>
        <v>#NAME?</v>
      </c>
      <c r="AC95" s="31">
        <v>0.03</v>
      </c>
      <c r="AD95" s="31">
        <v>0.04</v>
      </c>
      <c r="AE95" s="41" t="s">
        <v>444</v>
      </c>
      <c r="AF95" s="42" t="e">
        <f t="shared" ca="1" si="22"/>
        <v>#NAME?</v>
      </c>
      <c r="AG95" s="33" t="e">
        <f t="shared" ca="1" si="23"/>
        <v>#NAME?</v>
      </c>
      <c r="AH95" s="43" t="e">
        <f t="shared" ca="1" si="24"/>
        <v>#NAME?</v>
      </c>
      <c r="AI95" s="44">
        <f t="shared" si="25"/>
        <v>1</v>
      </c>
      <c r="AJ95" s="45" t="e">
        <f t="shared" ca="1" si="26"/>
        <v>#NAME?</v>
      </c>
      <c r="AK95" s="33" t="e">
        <f t="shared" ca="1" si="27"/>
        <v>#NAME?</v>
      </c>
      <c r="AL95" s="29" t="s">
        <v>659</v>
      </c>
      <c r="AM95" s="41">
        <f t="shared" si="28"/>
        <v>99999999</v>
      </c>
      <c r="AN95" s="46" t="s">
        <v>660</v>
      </c>
      <c r="AO95" s="29" t="e">
        <f t="shared" ca="1" si="29"/>
        <v>#NAME?</v>
      </c>
    </row>
    <row r="96" spans="1:41" hidden="1" x14ac:dyDescent="0.25">
      <c r="A96" s="15" t="s">
        <v>205</v>
      </c>
      <c r="B96" s="29" t="str">
        <f t="shared" si="16"/>
        <v>ADI-000009</v>
      </c>
      <c r="C96" s="14"/>
      <c r="D96" s="14" t="s">
        <v>200</v>
      </c>
      <c r="E96" s="16" t="s">
        <v>202</v>
      </c>
      <c r="F96" s="16" t="s">
        <v>158</v>
      </c>
      <c r="G96" s="28" t="e">
        <f>+VLOOKUP($A96,#REF!,4,FALSE)</f>
        <v>#REF!</v>
      </c>
      <c r="H96" s="30" t="e">
        <f>+VLOOKUP($A96,#REF!,5,FALSE)</f>
        <v>#REF!</v>
      </c>
      <c r="I96" s="31" t="e">
        <f>+VLOOKUP($A96,#REF!,13,FALSE)</f>
        <v>#REF!</v>
      </c>
      <c r="J96" s="31">
        <v>5.4999999999999997E-3</v>
      </c>
      <c r="K96" s="29" t="s">
        <v>15</v>
      </c>
      <c r="L96" s="12">
        <v>200</v>
      </c>
      <c r="M96" s="56" t="e">
        <f t="shared" si="17"/>
        <v>#REF!</v>
      </c>
      <c r="N96" s="20">
        <v>43536</v>
      </c>
      <c r="O96" s="35" t="e">
        <f t="shared" ca="1" si="15"/>
        <v>#NAME?</v>
      </c>
      <c r="P96" s="36">
        <v>0</v>
      </c>
      <c r="Q96" s="36">
        <v>0</v>
      </c>
      <c r="R96" s="37">
        <v>195</v>
      </c>
      <c r="S96" s="38" t="b">
        <v>0</v>
      </c>
      <c r="T96" s="38" t="s">
        <v>1110</v>
      </c>
      <c r="U96" s="34">
        <v>43679</v>
      </c>
      <c r="V96" s="29"/>
      <c r="W96" s="29">
        <f t="shared" si="18"/>
        <v>2019</v>
      </c>
      <c r="X96" s="29" t="e">
        <f t="shared" ca="1" si="19"/>
        <v>#NAME?</v>
      </c>
      <c r="Y96" s="39">
        <v>2.2499999999999999E-2</v>
      </c>
      <c r="Z96" s="39">
        <v>5.0500000000000003E-2</v>
      </c>
      <c r="AA96" s="40" t="e">
        <f t="shared" si="20"/>
        <v>#REF!</v>
      </c>
      <c r="AB96" s="33" t="e">
        <f t="shared" ca="1" si="21"/>
        <v>#REF!</v>
      </c>
      <c r="AC96" s="31">
        <v>0.03</v>
      </c>
      <c r="AD96" s="31">
        <v>0.04</v>
      </c>
      <c r="AE96" s="41" t="s">
        <v>444</v>
      </c>
      <c r="AF96" s="42" t="e">
        <f t="shared" ca="1" si="22"/>
        <v>#REF!</v>
      </c>
      <c r="AG96" s="33" t="e">
        <f t="shared" ca="1" si="23"/>
        <v>#REF!</v>
      </c>
      <c r="AH96" s="43" t="e">
        <f t="shared" ca="1" si="24"/>
        <v>#NAME?</v>
      </c>
      <c r="AI96" s="44">
        <f t="shared" si="25"/>
        <v>1</v>
      </c>
      <c r="AJ96" s="45" t="e">
        <f t="shared" ca="1" si="26"/>
        <v>#NAME?</v>
      </c>
      <c r="AK96" s="33" t="e">
        <f t="shared" ca="1" si="27"/>
        <v>#REF!</v>
      </c>
      <c r="AL96" s="29" t="s">
        <v>661</v>
      </c>
      <c r="AM96" s="41">
        <f t="shared" si="28"/>
        <v>1</v>
      </c>
      <c r="AN96" s="46" t="s">
        <v>662</v>
      </c>
      <c r="AO96" s="29" t="e">
        <f t="shared" ca="1" si="29"/>
        <v>#REF!</v>
      </c>
    </row>
    <row r="97" spans="1:41" hidden="1" x14ac:dyDescent="0.25">
      <c r="A97" s="15" t="s">
        <v>242</v>
      </c>
      <c r="B97" s="29" t="str">
        <f t="shared" si="16"/>
        <v>ADI-000096</v>
      </c>
      <c r="C97" s="14"/>
      <c r="D97" s="14" t="s">
        <v>231</v>
      </c>
      <c r="E97" s="16" t="s">
        <v>241</v>
      </c>
      <c r="F97" s="16" t="s">
        <v>240</v>
      </c>
      <c r="G97" s="28" t="e">
        <f>+VLOOKUP($A97,#REF!,4,FALSE)</f>
        <v>#REF!</v>
      </c>
      <c r="H97" s="30" t="e">
        <f>+VLOOKUP($A97,#REF!,5,FALSE)</f>
        <v>#REF!</v>
      </c>
      <c r="I97" s="31" t="e">
        <f>+VLOOKUP($A97,#REF!,13,FALSE)</f>
        <v>#REF!</v>
      </c>
      <c r="J97" s="31">
        <v>5.4999999999999997E-3</v>
      </c>
      <c r="K97" s="29" t="s">
        <v>15</v>
      </c>
      <c r="L97" s="19">
        <v>200</v>
      </c>
      <c r="M97" s="56" t="e">
        <f t="shared" si="17"/>
        <v>#REF!</v>
      </c>
      <c r="N97" s="20">
        <v>43537</v>
      </c>
      <c r="O97" s="35" t="e">
        <f t="shared" ca="1" si="15"/>
        <v>#NAME?</v>
      </c>
      <c r="P97" s="36">
        <v>0</v>
      </c>
      <c r="Q97" s="36">
        <v>0</v>
      </c>
      <c r="R97" s="37">
        <v>196</v>
      </c>
      <c r="S97" s="38" t="b">
        <v>0</v>
      </c>
      <c r="T97" s="38" t="s">
        <v>1110</v>
      </c>
      <c r="U97" s="34">
        <v>43680</v>
      </c>
      <c r="V97" s="29"/>
      <c r="W97" s="29">
        <f t="shared" si="18"/>
        <v>2019</v>
      </c>
      <c r="X97" s="29" t="e">
        <f t="shared" ca="1" si="19"/>
        <v>#NAME?</v>
      </c>
      <c r="Y97" s="39">
        <v>2.2499999999999999E-2</v>
      </c>
      <c r="Z97" s="39">
        <v>5.0500000000000003E-2</v>
      </c>
      <c r="AA97" s="40" t="e">
        <f t="shared" si="20"/>
        <v>#REF!</v>
      </c>
      <c r="AB97" s="33" t="e">
        <f t="shared" ca="1" si="21"/>
        <v>#REF!</v>
      </c>
      <c r="AC97" s="31">
        <v>0.03</v>
      </c>
      <c r="AD97" s="31">
        <v>0.04</v>
      </c>
      <c r="AE97" s="41" t="s">
        <v>444</v>
      </c>
      <c r="AF97" s="42" t="e">
        <f t="shared" ca="1" si="22"/>
        <v>#REF!</v>
      </c>
      <c r="AG97" s="33" t="e">
        <f t="shared" ca="1" si="23"/>
        <v>#REF!</v>
      </c>
      <c r="AH97" s="43" t="e">
        <f t="shared" ca="1" si="24"/>
        <v>#NAME?</v>
      </c>
      <c r="AI97" s="44">
        <f t="shared" si="25"/>
        <v>1</v>
      </c>
      <c r="AJ97" s="45" t="e">
        <f t="shared" ca="1" si="26"/>
        <v>#NAME?</v>
      </c>
      <c r="AK97" s="33" t="e">
        <f t="shared" ca="1" si="27"/>
        <v>#REF!</v>
      </c>
      <c r="AL97" s="29" t="s">
        <v>663</v>
      </c>
      <c r="AM97" s="41">
        <f t="shared" si="28"/>
        <v>1</v>
      </c>
      <c r="AN97" s="46" t="s">
        <v>664</v>
      </c>
      <c r="AO97" s="29" t="e">
        <f t="shared" ca="1" si="29"/>
        <v>#REF!</v>
      </c>
    </row>
    <row r="98" spans="1:41" hidden="1" x14ac:dyDescent="0.25">
      <c r="A98" s="15" t="s">
        <v>239</v>
      </c>
      <c r="B98" s="29" t="str">
        <f t="shared" si="16"/>
        <v>ADI-000058</v>
      </c>
      <c r="C98" s="14"/>
      <c r="D98" s="14" t="s">
        <v>231</v>
      </c>
      <c r="E98" s="16" t="s">
        <v>238</v>
      </c>
      <c r="F98" s="16" t="s">
        <v>237</v>
      </c>
      <c r="G98" s="28" t="e">
        <f>+VLOOKUP($A98,#REF!,4,FALSE)</f>
        <v>#REF!</v>
      </c>
      <c r="H98" s="30" t="e">
        <f>+VLOOKUP($A98,#REF!,5,FALSE)</f>
        <v>#REF!</v>
      </c>
      <c r="I98" s="31" t="e">
        <f>+VLOOKUP($A98,#REF!,13,FALSE)</f>
        <v>#REF!</v>
      </c>
      <c r="J98" s="31">
        <v>5.4999999999999997E-3</v>
      </c>
      <c r="K98" s="29" t="s">
        <v>15</v>
      </c>
      <c r="L98" s="12">
        <v>39300</v>
      </c>
      <c r="M98" s="56" t="e">
        <f t="shared" si="17"/>
        <v>#REF!</v>
      </c>
      <c r="N98" s="20">
        <v>43537</v>
      </c>
      <c r="O98" s="35" t="e">
        <f t="shared" ca="1" si="15"/>
        <v>#NAME?</v>
      </c>
      <c r="P98" s="36">
        <v>0</v>
      </c>
      <c r="Q98" s="36">
        <v>0</v>
      </c>
      <c r="R98" s="37">
        <v>197</v>
      </c>
      <c r="S98" s="38" t="b">
        <v>0</v>
      </c>
      <c r="T98" s="38" t="s">
        <v>1110</v>
      </c>
      <c r="U98" s="34">
        <v>43681</v>
      </c>
      <c r="V98" s="29"/>
      <c r="W98" s="29">
        <f t="shared" si="18"/>
        <v>2019</v>
      </c>
      <c r="X98" s="29" t="e">
        <f t="shared" ca="1" si="19"/>
        <v>#NAME?</v>
      </c>
      <c r="Y98" s="39">
        <v>2.2499999999999999E-2</v>
      </c>
      <c r="Z98" s="39">
        <v>5.0500000000000003E-2</v>
      </c>
      <c r="AA98" s="40" t="e">
        <f t="shared" si="20"/>
        <v>#REF!</v>
      </c>
      <c r="AB98" s="33" t="e">
        <f t="shared" ca="1" si="21"/>
        <v>#REF!</v>
      </c>
      <c r="AC98" s="31">
        <v>0.03</v>
      </c>
      <c r="AD98" s="31">
        <v>0.04</v>
      </c>
      <c r="AE98" s="41" t="s">
        <v>444</v>
      </c>
      <c r="AF98" s="42" t="e">
        <f t="shared" ca="1" si="22"/>
        <v>#REF!</v>
      </c>
      <c r="AG98" s="33" t="e">
        <f t="shared" ca="1" si="23"/>
        <v>#REF!</v>
      </c>
      <c r="AH98" s="43" t="e">
        <f t="shared" ca="1" si="24"/>
        <v>#NAME?</v>
      </c>
      <c r="AI98" s="44">
        <f t="shared" si="25"/>
        <v>1</v>
      </c>
      <c r="AJ98" s="45" t="e">
        <f t="shared" ca="1" si="26"/>
        <v>#NAME?</v>
      </c>
      <c r="AK98" s="33" t="e">
        <f t="shared" ca="1" si="27"/>
        <v>#REF!</v>
      </c>
      <c r="AL98" s="29" t="s">
        <v>665</v>
      </c>
      <c r="AM98" s="41">
        <f t="shared" si="28"/>
        <v>1</v>
      </c>
      <c r="AN98" s="46" t="s">
        <v>666</v>
      </c>
      <c r="AO98" s="29" t="e">
        <f t="shared" ca="1" si="29"/>
        <v>#REF!</v>
      </c>
    </row>
    <row r="99" spans="1:41" hidden="1" x14ac:dyDescent="0.25">
      <c r="A99" s="15" t="s">
        <v>236</v>
      </c>
      <c r="B99" s="29" t="str">
        <f t="shared" si="16"/>
        <v>ADI-000047</v>
      </c>
      <c r="C99" s="14"/>
      <c r="D99" s="14" t="s">
        <v>231</v>
      </c>
      <c r="E99" s="16" t="s">
        <v>235</v>
      </c>
      <c r="F99" s="16" t="s">
        <v>234</v>
      </c>
      <c r="G99" s="28" t="e">
        <f>+VLOOKUP($A99,#REF!,4,FALSE)</f>
        <v>#REF!</v>
      </c>
      <c r="H99" s="30" t="e">
        <f>+VLOOKUP($A99,#REF!,5,FALSE)</f>
        <v>#REF!</v>
      </c>
      <c r="I99" s="31" t="e">
        <f>+VLOOKUP($A99,#REF!,13,FALSE)</f>
        <v>#REF!</v>
      </c>
      <c r="J99" s="31">
        <v>5.4999999999999997E-3</v>
      </c>
      <c r="K99" s="29" t="s">
        <v>15</v>
      </c>
      <c r="L99" s="12">
        <v>30500</v>
      </c>
      <c r="M99" s="56" t="e">
        <f t="shared" si="17"/>
        <v>#REF!</v>
      </c>
      <c r="N99" s="20">
        <v>43537</v>
      </c>
      <c r="O99" s="35" t="e">
        <f t="shared" ca="1" si="15"/>
        <v>#NAME?</v>
      </c>
      <c r="P99" s="36">
        <v>0</v>
      </c>
      <c r="Q99" s="36">
        <v>0</v>
      </c>
      <c r="R99" s="37">
        <v>198</v>
      </c>
      <c r="S99" s="38" t="b">
        <v>1</v>
      </c>
      <c r="T99" s="38" t="s">
        <v>1109</v>
      </c>
      <c r="U99" s="34">
        <v>43682</v>
      </c>
      <c r="V99" s="29"/>
      <c r="W99" s="29">
        <f t="shared" si="18"/>
        <v>2019</v>
      </c>
      <c r="X99" s="29" t="e">
        <f t="shared" ca="1" si="19"/>
        <v>#NAME?</v>
      </c>
      <c r="Y99" s="39">
        <v>2.2499999999999999E-2</v>
      </c>
      <c r="Z99" s="39">
        <v>5.0500000000000003E-2</v>
      </c>
      <c r="AA99" s="40" t="e">
        <f t="shared" si="20"/>
        <v>#REF!</v>
      </c>
      <c r="AB99" s="33" t="e">
        <f t="shared" ca="1" si="21"/>
        <v>#REF!</v>
      </c>
      <c r="AC99" s="31">
        <v>0.03</v>
      </c>
      <c r="AD99" s="31">
        <v>0.04</v>
      </c>
      <c r="AE99" s="41" t="s">
        <v>444</v>
      </c>
      <c r="AF99" s="42" t="e">
        <f t="shared" ca="1" si="22"/>
        <v>#REF!</v>
      </c>
      <c r="AG99" s="33" t="e">
        <f t="shared" ca="1" si="23"/>
        <v>#REF!</v>
      </c>
      <c r="AH99" s="43" t="e">
        <f t="shared" ca="1" si="24"/>
        <v>#NAME?</v>
      </c>
      <c r="AI99" s="44">
        <f t="shared" si="25"/>
        <v>1</v>
      </c>
      <c r="AJ99" s="45" t="e">
        <f t="shared" ca="1" si="26"/>
        <v>#NAME?</v>
      </c>
      <c r="AK99" s="33" t="e">
        <f t="shared" ca="1" si="27"/>
        <v>#REF!</v>
      </c>
      <c r="AL99" s="29" t="s">
        <v>667</v>
      </c>
      <c r="AM99" s="41">
        <f t="shared" si="28"/>
        <v>99999999</v>
      </c>
      <c r="AN99" s="46" t="s">
        <v>668</v>
      </c>
      <c r="AO99" s="29" t="e">
        <f t="shared" ca="1" si="29"/>
        <v>#REF!</v>
      </c>
    </row>
    <row r="100" spans="1:41" hidden="1" x14ac:dyDescent="0.25">
      <c r="A100" s="15" t="s">
        <v>233</v>
      </c>
      <c r="B100" s="29" t="str">
        <f t="shared" si="16"/>
        <v>ADI-000056</v>
      </c>
      <c r="C100" s="14"/>
      <c r="D100" s="14" t="s">
        <v>231</v>
      </c>
      <c r="E100" s="16" t="s">
        <v>232</v>
      </c>
      <c r="F100" s="16" t="s">
        <v>224</v>
      </c>
      <c r="G100" s="28" t="e">
        <f>+VLOOKUP($A100,#REF!,4,FALSE)</f>
        <v>#REF!</v>
      </c>
      <c r="H100" s="30" t="e">
        <f>+VLOOKUP($A100,#REF!,5,FALSE)</f>
        <v>#REF!</v>
      </c>
      <c r="I100" s="31" t="e">
        <f>+VLOOKUP($A100,#REF!,13,FALSE)</f>
        <v>#REF!</v>
      </c>
      <c r="J100" s="31">
        <v>5.4999999999999997E-3</v>
      </c>
      <c r="K100" s="29" t="s">
        <v>15</v>
      </c>
      <c r="L100" s="12">
        <v>37700</v>
      </c>
      <c r="M100" s="56" t="e">
        <f t="shared" si="17"/>
        <v>#REF!</v>
      </c>
      <c r="N100" s="20">
        <v>43537</v>
      </c>
      <c r="O100" s="35" t="e">
        <f t="shared" ca="1" si="15"/>
        <v>#NAME?</v>
      </c>
      <c r="P100" s="36">
        <v>0</v>
      </c>
      <c r="Q100" s="36">
        <v>0</v>
      </c>
      <c r="R100" s="37">
        <v>199</v>
      </c>
      <c r="S100" s="38" t="b">
        <v>0</v>
      </c>
      <c r="T100" s="38" t="s">
        <v>1110</v>
      </c>
      <c r="U100" s="34">
        <v>43683</v>
      </c>
      <c r="V100" s="29"/>
      <c r="W100" s="29">
        <f t="shared" si="18"/>
        <v>2019</v>
      </c>
      <c r="X100" s="29" t="e">
        <f t="shared" ca="1" si="19"/>
        <v>#NAME?</v>
      </c>
      <c r="Y100" s="39">
        <v>2.2499999999999999E-2</v>
      </c>
      <c r="Z100" s="39">
        <v>5.0500000000000003E-2</v>
      </c>
      <c r="AA100" s="40" t="e">
        <f t="shared" si="20"/>
        <v>#REF!</v>
      </c>
      <c r="AB100" s="33" t="e">
        <f t="shared" ca="1" si="21"/>
        <v>#REF!</v>
      </c>
      <c r="AC100" s="31">
        <v>0.03</v>
      </c>
      <c r="AD100" s="31">
        <v>0.04</v>
      </c>
      <c r="AE100" s="41" t="s">
        <v>444</v>
      </c>
      <c r="AF100" s="42" t="e">
        <f t="shared" ca="1" si="22"/>
        <v>#REF!</v>
      </c>
      <c r="AG100" s="33" t="e">
        <f t="shared" ca="1" si="23"/>
        <v>#REF!</v>
      </c>
      <c r="AH100" s="43" t="e">
        <f t="shared" ca="1" si="24"/>
        <v>#NAME?</v>
      </c>
      <c r="AI100" s="44">
        <f t="shared" si="25"/>
        <v>1</v>
      </c>
      <c r="AJ100" s="45" t="e">
        <f t="shared" ca="1" si="26"/>
        <v>#NAME?</v>
      </c>
      <c r="AK100" s="33" t="e">
        <f t="shared" ca="1" si="27"/>
        <v>#REF!</v>
      </c>
      <c r="AL100" s="29" t="s">
        <v>669</v>
      </c>
      <c r="AM100" s="41">
        <f t="shared" si="28"/>
        <v>1</v>
      </c>
      <c r="AN100" s="46" t="s">
        <v>670</v>
      </c>
      <c r="AO100" s="29" t="e">
        <f t="shared" ca="1" si="29"/>
        <v>#REF!</v>
      </c>
    </row>
    <row r="101" spans="1:41" hidden="1" x14ac:dyDescent="0.25">
      <c r="A101" s="15" t="s">
        <v>230</v>
      </c>
      <c r="B101" s="29" t="str">
        <f t="shared" si="16"/>
        <v>ADI-000060</v>
      </c>
      <c r="C101" s="14"/>
      <c r="D101" s="14" t="s">
        <v>231</v>
      </c>
      <c r="E101" s="16" t="s">
        <v>229</v>
      </c>
      <c r="F101" s="16" t="s">
        <v>228</v>
      </c>
      <c r="G101" s="28" t="e">
        <f>+VLOOKUP($A101,#REF!,4,FALSE)</f>
        <v>#REF!</v>
      </c>
      <c r="H101" s="30" t="e">
        <f>+VLOOKUP($A101,#REF!,5,FALSE)</f>
        <v>#REF!</v>
      </c>
      <c r="I101" s="31" t="e">
        <f>+VLOOKUP($A101,#REF!,13,FALSE)</f>
        <v>#REF!</v>
      </c>
      <c r="J101" s="31">
        <v>5.4999999999999997E-3</v>
      </c>
      <c r="K101" s="29" t="s">
        <v>15</v>
      </c>
      <c r="L101" s="12">
        <v>40000</v>
      </c>
      <c r="M101" s="56" t="e">
        <f t="shared" si="17"/>
        <v>#REF!</v>
      </c>
      <c r="N101" s="20">
        <v>43537</v>
      </c>
      <c r="O101" s="35" t="e">
        <f t="shared" ca="1" si="15"/>
        <v>#NAME?</v>
      </c>
      <c r="P101" s="36">
        <v>0</v>
      </c>
      <c r="Q101" s="36">
        <v>0</v>
      </c>
      <c r="R101" s="37">
        <v>200</v>
      </c>
      <c r="S101" s="38" t="b">
        <v>0</v>
      </c>
      <c r="T101" s="38" t="s">
        <v>1110</v>
      </c>
      <c r="U101" s="34">
        <v>43684</v>
      </c>
      <c r="V101" s="29"/>
      <c r="W101" s="29">
        <f t="shared" si="18"/>
        <v>2019</v>
      </c>
      <c r="X101" s="29" t="e">
        <f t="shared" ca="1" si="19"/>
        <v>#NAME?</v>
      </c>
      <c r="Y101" s="39">
        <v>2.2499999999999999E-2</v>
      </c>
      <c r="Z101" s="39">
        <v>5.0500000000000003E-2</v>
      </c>
      <c r="AA101" s="40" t="e">
        <f t="shared" si="20"/>
        <v>#REF!</v>
      </c>
      <c r="AB101" s="33" t="e">
        <f t="shared" ca="1" si="21"/>
        <v>#REF!</v>
      </c>
      <c r="AC101" s="31">
        <v>0.03</v>
      </c>
      <c r="AD101" s="31">
        <v>0.04</v>
      </c>
      <c r="AE101" s="41" t="s">
        <v>444</v>
      </c>
      <c r="AF101" s="42" t="e">
        <f t="shared" ca="1" si="22"/>
        <v>#REF!</v>
      </c>
      <c r="AG101" s="33" t="e">
        <f t="shared" ca="1" si="23"/>
        <v>#REF!</v>
      </c>
      <c r="AH101" s="43" t="e">
        <f t="shared" ca="1" si="24"/>
        <v>#NAME?</v>
      </c>
      <c r="AI101" s="44">
        <f t="shared" si="25"/>
        <v>1</v>
      </c>
      <c r="AJ101" s="45" t="e">
        <f t="shared" ca="1" si="26"/>
        <v>#NAME?</v>
      </c>
      <c r="AK101" s="33" t="e">
        <f t="shared" ca="1" si="27"/>
        <v>#REF!</v>
      </c>
      <c r="AL101" s="29" t="s">
        <v>671</v>
      </c>
      <c r="AM101" s="41">
        <f t="shared" si="28"/>
        <v>1</v>
      </c>
      <c r="AN101" s="46" t="s">
        <v>672</v>
      </c>
      <c r="AO101" s="29" t="e">
        <f t="shared" ca="1" si="29"/>
        <v>#REF!</v>
      </c>
    </row>
    <row r="102" spans="1:41" hidden="1" x14ac:dyDescent="0.25">
      <c r="A102" s="15" t="s">
        <v>220</v>
      </c>
      <c r="B102" s="29" t="str">
        <f t="shared" si="16"/>
        <v>ADI-000123</v>
      </c>
      <c r="C102" s="14"/>
      <c r="D102" s="18" t="s">
        <v>256</v>
      </c>
      <c r="E102" s="16" t="s">
        <v>219</v>
      </c>
      <c r="F102" s="16" t="s">
        <v>49</v>
      </c>
      <c r="G102" s="28" t="e">
        <f>+VLOOKUP($A102,#REF!,4,FALSE)</f>
        <v>#REF!</v>
      </c>
      <c r="H102" s="30" t="e">
        <f>+VLOOKUP($A102,#REF!,5,FALSE)</f>
        <v>#REF!</v>
      </c>
      <c r="I102" s="31" t="e">
        <f>+VLOOKUP($A102,#REF!,13,FALSE)</f>
        <v>#REF!</v>
      </c>
      <c r="J102" s="31">
        <v>5.4999999999999997E-3</v>
      </c>
      <c r="K102" s="29" t="s">
        <v>15</v>
      </c>
      <c r="L102" s="19">
        <v>15000</v>
      </c>
      <c r="M102" s="56" t="e">
        <f t="shared" si="17"/>
        <v>#REF!</v>
      </c>
      <c r="N102" s="20">
        <v>43537</v>
      </c>
      <c r="O102" s="35" t="e">
        <f t="shared" ca="1" si="15"/>
        <v>#NAME?</v>
      </c>
      <c r="P102" s="36">
        <v>0</v>
      </c>
      <c r="Q102" s="36">
        <v>0</v>
      </c>
      <c r="R102" s="37">
        <v>201</v>
      </c>
      <c r="S102" s="38" t="b">
        <v>1</v>
      </c>
      <c r="T102" s="38" t="s">
        <v>444</v>
      </c>
      <c r="U102" s="34">
        <v>43685</v>
      </c>
      <c r="V102" s="29"/>
      <c r="W102" s="29">
        <f t="shared" si="18"/>
        <v>2019</v>
      </c>
      <c r="X102" s="29" t="e">
        <f t="shared" ca="1" si="19"/>
        <v>#NAME?</v>
      </c>
      <c r="Y102" s="39">
        <v>2.2499999999999999E-2</v>
      </c>
      <c r="Z102" s="39">
        <v>5.0500000000000003E-2</v>
      </c>
      <c r="AA102" s="40" t="e">
        <f t="shared" si="20"/>
        <v>#REF!</v>
      </c>
      <c r="AB102" s="33" t="e">
        <f t="shared" ca="1" si="21"/>
        <v>#REF!</v>
      </c>
      <c r="AC102" s="31">
        <v>0.03</v>
      </c>
      <c r="AD102" s="31">
        <v>0.04</v>
      </c>
      <c r="AE102" s="41" t="s">
        <v>444</v>
      </c>
      <c r="AF102" s="42" t="e">
        <f t="shared" ca="1" si="22"/>
        <v>#REF!</v>
      </c>
      <c r="AG102" s="33" t="e">
        <f t="shared" ca="1" si="23"/>
        <v>#REF!</v>
      </c>
      <c r="AH102" s="43" t="e">
        <f t="shared" ca="1" si="24"/>
        <v>#NAME?</v>
      </c>
      <c r="AI102" s="44">
        <f t="shared" si="25"/>
        <v>1</v>
      </c>
      <c r="AJ102" s="45" t="e">
        <f t="shared" ca="1" si="26"/>
        <v>#NAME?</v>
      </c>
      <c r="AK102" s="33" t="e">
        <f t="shared" ca="1" si="27"/>
        <v>#REF!</v>
      </c>
      <c r="AL102" s="29" t="s">
        <v>673</v>
      </c>
      <c r="AM102" s="41">
        <f t="shared" si="28"/>
        <v>99999999</v>
      </c>
      <c r="AN102" s="46" t="s">
        <v>674</v>
      </c>
      <c r="AO102" s="29" t="e">
        <f t="shared" ca="1" si="29"/>
        <v>#REF!</v>
      </c>
    </row>
    <row r="103" spans="1:41" hidden="1" x14ac:dyDescent="0.25">
      <c r="A103" s="15" t="s">
        <v>264</v>
      </c>
      <c r="B103" s="29" t="str">
        <f t="shared" si="16"/>
        <v>ADI-000108</v>
      </c>
      <c r="D103" s="14" t="s">
        <v>270</v>
      </c>
      <c r="E103" s="16" t="s">
        <v>265</v>
      </c>
      <c r="F103" s="16" t="s">
        <v>266</v>
      </c>
      <c r="G103" s="28" t="e">
        <f>+VLOOKUP($A103,#REF!,4,FALSE)</f>
        <v>#REF!</v>
      </c>
      <c r="H103" s="30" t="e">
        <f>+VLOOKUP($A103,#REF!,5,FALSE)</f>
        <v>#REF!</v>
      </c>
      <c r="I103" s="31" t="e">
        <f>+VLOOKUP($A103,#REF!,13,FALSE)</f>
        <v>#REF!</v>
      </c>
      <c r="J103" s="31">
        <v>5.4999999999999997E-3</v>
      </c>
      <c r="K103" s="29" t="s">
        <v>15</v>
      </c>
      <c r="L103" s="12">
        <v>4999.99</v>
      </c>
      <c r="M103" s="56" t="e">
        <f t="shared" si="17"/>
        <v>#REF!</v>
      </c>
      <c r="N103" s="20">
        <v>43539</v>
      </c>
      <c r="O103" s="35" t="e">
        <f t="shared" ca="1" si="15"/>
        <v>#NAME?</v>
      </c>
      <c r="P103" s="36">
        <v>0</v>
      </c>
      <c r="Q103" s="36">
        <v>0</v>
      </c>
      <c r="R103" s="37">
        <v>202</v>
      </c>
      <c r="S103" s="38" t="b">
        <v>0</v>
      </c>
      <c r="T103" s="38" t="s">
        <v>1110</v>
      </c>
      <c r="U103" s="34">
        <v>43686</v>
      </c>
      <c r="V103" s="29"/>
      <c r="W103" s="29">
        <f t="shared" si="18"/>
        <v>2019</v>
      </c>
      <c r="X103" s="29" t="e">
        <f t="shared" ca="1" si="19"/>
        <v>#NAME?</v>
      </c>
      <c r="Y103" s="39">
        <v>2.2499999999999999E-2</v>
      </c>
      <c r="Z103" s="39">
        <v>5.0500000000000003E-2</v>
      </c>
      <c r="AA103" s="40" t="e">
        <f t="shared" si="20"/>
        <v>#REF!</v>
      </c>
      <c r="AB103" s="33" t="e">
        <f t="shared" ca="1" si="21"/>
        <v>#REF!</v>
      </c>
      <c r="AC103" s="31">
        <v>0.03</v>
      </c>
      <c r="AD103" s="31">
        <v>0.04</v>
      </c>
      <c r="AE103" s="41" t="s">
        <v>444</v>
      </c>
      <c r="AF103" s="42" t="e">
        <f t="shared" ca="1" si="22"/>
        <v>#REF!</v>
      </c>
      <c r="AG103" s="33" t="e">
        <f t="shared" ca="1" si="23"/>
        <v>#REF!</v>
      </c>
      <c r="AH103" s="43" t="e">
        <f t="shared" ca="1" si="24"/>
        <v>#NAME?</v>
      </c>
      <c r="AI103" s="44">
        <f t="shared" si="25"/>
        <v>1</v>
      </c>
      <c r="AJ103" s="45" t="e">
        <f t="shared" ca="1" si="26"/>
        <v>#NAME?</v>
      </c>
      <c r="AK103" s="33" t="e">
        <f t="shared" ca="1" si="27"/>
        <v>#REF!</v>
      </c>
      <c r="AL103" s="29" t="s">
        <v>675</v>
      </c>
      <c r="AM103" s="41">
        <f t="shared" si="28"/>
        <v>1</v>
      </c>
      <c r="AN103" s="46" t="s">
        <v>676</v>
      </c>
      <c r="AO103" s="29" t="e">
        <f t="shared" ca="1" si="29"/>
        <v>#REF!</v>
      </c>
    </row>
    <row r="104" spans="1:41" hidden="1" x14ac:dyDescent="0.25">
      <c r="A104" s="15" t="s">
        <v>267</v>
      </c>
      <c r="B104" s="29" t="str">
        <f t="shared" si="16"/>
        <v>ADI-000109</v>
      </c>
      <c r="D104" s="14" t="s">
        <v>270</v>
      </c>
      <c r="E104" s="16" t="s">
        <v>268</v>
      </c>
      <c r="F104" s="16" t="s">
        <v>269</v>
      </c>
      <c r="G104" s="28" t="e">
        <f>+VLOOKUP($A104,#REF!,4,FALSE)</f>
        <v>#REF!</v>
      </c>
      <c r="H104" s="30" t="e">
        <f>+VLOOKUP($A104,#REF!,5,FALSE)</f>
        <v>#REF!</v>
      </c>
      <c r="I104" s="31" t="e">
        <f>+VLOOKUP($A104,#REF!,13,FALSE)</f>
        <v>#REF!</v>
      </c>
      <c r="J104" s="31">
        <v>5.4999999999999997E-3</v>
      </c>
      <c r="K104" s="29" t="s">
        <v>15</v>
      </c>
      <c r="L104" s="12">
        <v>1999.99</v>
      </c>
      <c r="M104" s="56" t="e">
        <f t="shared" si="17"/>
        <v>#REF!</v>
      </c>
      <c r="N104" s="20">
        <v>43542</v>
      </c>
      <c r="O104" s="35" t="e">
        <f t="shared" ca="1" si="15"/>
        <v>#NAME?</v>
      </c>
      <c r="P104" s="36">
        <v>0</v>
      </c>
      <c r="Q104" s="36">
        <v>0</v>
      </c>
      <c r="R104" s="37">
        <v>203</v>
      </c>
      <c r="S104" s="38" t="b">
        <v>0</v>
      </c>
      <c r="T104" s="38" t="s">
        <v>1110</v>
      </c>
      <c r="U104" s="34">
        <v>43687</v>
      </c>
      <c r="V104" s="29"/>
      <c r="W104" s="29">
        <f t="shared" si="18"/>
        <v>2019</v>
      </c>
      <c r="X104" s="29" t="e">
        <f t="shared" ca="1" si="19"/>
        <v>#NAME?</v>
      </c>
      <c r="Y104" s="39">
        <v>2.2499999999999999E-2</v>
      </c>
      <c r="Z104" s="39">
        <v>5.0500000000000003E-2</v>
      </c>
      <c r="AA104" s="40" t="e">
        <f t="shared" si="20"/>
        <v>#REF!</v>
      </c>
      <c r="AB104" s="33" t="e">
        <f t="shared" ca="1" si="21"/>
        <v>#REF!</v>
      </c>
      <c r="AC104" s="31">
        <v>0.03</v>
      </c>
      <c r="AD104" s="31">
        <v>0.04</v>
      </c>
      <c r="AE104" s="41" t="s">
        <v>444</v>
      </c>
      <c r="AF104" s="42" t="e">
        <f t="shared" ca="1" si="22"/>
        <v>#REF!</v>
      </c>
      <c r="AG104" s="33" t="e">
        <f t="shared" ca="1" si="23"/>
        <v>#REF!</v>
      </c>
      <c r="AH104" s="43" t="e">
        <f t="shared" ca="1" si="24"/>
        <v>#NAME?</v>
      </c>
      <c r="AI104" s="44">
        <f t="shared" si="25"/>
        <v>1</v>
      </c>
      <c r="AJ104" s="45" t="e">
        <f t="shared" ca="1" si="26"/>
        <v>#NAME?</v>
      </c>
      <c r="AK104" s="33" t="e">
        <f t="shared" ca="1" si="27"/>
        <v>#REF!</v>
      </c>
      <c r="AL104" s="29" t="s">
        <v>677</v>
      </c>
      <c r="AM104" s="41">
        <f t="shared" si="28"/>
        <v>1</v>
      </c>
      <c r="AN104" s="46" t="s">
        <v>678</v>
      </c>
      <c r="AO104" s="29" t="e">
        <f t="shared" ca="1" si="29"/>
        <v>#REF!</v>
      </c>
    </row>
    <row r="105" spans="1:41" x14ac:dyDescent="0.25">
      <c r="A105" s="15" t="s">
        <v>313</v>
      </c>
      <c r="B105" s="29" t="str">
        <f t="shared" si="16"/>
        <v>ADI-000189</v>
      </c>
      <c r="D105" s="18" t="s">
        <v>307</v>
      </c>
      <c r="E105" s="16" t="e">
        <f>VLOOKUP(D105,#REF!,2,0)</f>
        <v>#REF!</v>
      </c>
      <c r="F105" s="16" t="e">
        <f>VLOOKUP(D105,#REF!,3,0)</f>
        <v>#REF!</v>
      </c>
      <c r="G105" s="28" t="e">
        <f>+VLOOKUP($A105,#REF!,4,FALSE)</f>
        <v>#REF!</v>
      </c>
      <c r="H105" s="30" t="e">
        <f>+VLOOKUP($A105,#REF!,5,FALSE)</f>
        <v>#REF!</v>
      </c>
      <c r="I105" s="31" t="e">
        <f>+VLOOKUP($A105,#REF!,13,FALSE)</f>
        <v>#REF!</v>
      </c>
      <c r="J105" s="31">
        <v>5.4999999999999997E-3</v>
      </c>
      <c r="K105" s="29" t="s">
        <v>15</v>
      </c>
      <c r="L105" s="12">
        <v>14000</v>
      </c>
      <c r="M105" s="56" t="e">
        <f t="shared" si="17"/>
        <v>#REF!</v>
      </c>
      <c r="N105" s="20">
        <v>43542</v>
      </c>
      <c r="O105" s="35" t="e">
        <f t="shared" ca="1" si="15"/>
        <v>#NAME?</v>
      </c>
      <c r="P105" s="36">
        <v>0</v>
      </c>
      <c r="Q105" s="36">
        <v>0</v>
      </c>
      <c r="R105" s="37">
        <v>204</v>
      </c>
      <c r="S105" s="38" t="b">
        <v>1</v>
      </c>
      <c r="T105" s="38" t="s">
        <v>1109</v>
      </c>
      <c r="U105" s="34">
        <v>43688</v>
      </c>
      <c r="V105" s="29"/>
      <c r="W105" s="29">
        <f t="shared" si="18"/>
        <v>2019</v>
      </c>
      <c r="X105" s="29" t="e">
        <f t="shared" ca="1" si="19"/>
        <v>#NAME?</v>
      </c>
      <c r="Y105" s="39">
        <v>2.2499999999999999E-2</v>
      </c>
      <c r="Z105" s="39">
        <v>5.0500000000000003E-2</v>
      </c>
      <c r="AA105" s="40">
        <v>0</v>
      </c>
      <c r="AB105" s="33" t="e">
        <f t="shared" ca="1" si="21"/>
        <v>#NAME?</v>
      </c>
      <c r="AC105" s="31">
        <v>0.03</v>
      </c>
      <c r="AD105" s="31">
        <v>0.04</v>
      </c>
      <c r="AE105" s="41" t="s">
        <v>444</v>
      </c>
      <c r="AF105" s="42" t="e">
        <f t="shared" ca="1" si="22"/>
        <v>#NAME?</v>
      </c>
      <c r="AG105" s="33" t="e">
        <f t="shared" ca="1" si="23"/>
        <v>#NAME?</v>
      </c>
      <c r="AH105" s="43" t="e">
        <f t="shared" ca="1" si="24"/>
        <v>#NAME?</v>
      </c>
      <c r="AI105" s="44">
        <f t="shared" si="25"/>
        <v>1</v>
      </c>
      <c r="AJ105" s="45" t="e">
        <f t="shared" ca="1" si="26"/>
        <v>#NAME?</v>
      </c>
      <c r="AK105" s="33" t="e">
        <f t="shared" ca="1" si="27"/>
        <v>#NAME?</v>
      </c>
      <c r="AL105" s="29" t="s">
        <v>679</v>
      </c>
      <c r="AM105" s="41">
        <f t="shared" si="28"/>
        <v>99999999</v>
      </c>
      <c r="AN105" s="46" t="s">
        <v>680</v>
      </c>
      <c r="AO105" s="29" t="e">
        <f t="shared" ca="1" si="29"/>
        <v>#NAME?</v>
      </c>
    </row>
    <row r="106" spans="1:41" hidden="1" x14ac:dyDescent="0.25">
      <c r="A106" s="15" t="s">
        <v>314</v>
      </c>
      <c r="B106" s="29" t="str">
        <f t="shared" si="16"/>
        <v>ADI-000190</v>
      </c>
      <c r="D106" s="18" t="s">
        <v>307</v>
      </c>
      <c r="E106" s="16" t="e">
        <f>VLOOKUP(D106,#REF!,2,0)</f>
        <v>#REF!</v>
      </c>
      <c r="F106" s="16" t="e">
        <f>VLOOKUP(D106,#REF!,3,0)</f>
        <v>#REF!</v>
      </c>
      <c r="G106" s="28" t="e">
        <f>+VLOOKUP($A106,#REF!,4,FALSE)</f>
        <v>#REF!</v>
      </c>
      <c r="H106" s="30" t="e">
        <f>+VLOOKUP($A106,#REF!,5,FALSE)</f>
        <v>#REF!</v>
      </c>
      <c r="I106" s="31" t="e">
        <f>+VLOOKUP($A106,#REF!,13,FALSE)</f>
        <v>#REF!</v>
      </c>
      <c r="J106" s="31">
        <v>5.4999999999999997E-3</v>
      </c>
      <c r="K106" s="29" t="s">
        <v>15</v>
      </c>
      <c r="L106" s="12">
        <v>5700</v>
      </c>
      <c r="M106" s="56" t="e">
        <f t="shared" si="17"/>
        <v>#REF!</v>
      </c>
      <c r="N106" s="20">
        <v>43542</v>
      </c>
      <c r="O106" s="35" t="e">
        <f t="shared" ca="1" si="15"/>
        <v>#NAME?</v>
      </c>
      <c r="P106" s="36">
        <v>0</v>
      </c>
      <c r="Q106" s="36">
        <v>0</v>
      </c>
      <c r="R106" s="37">
        <v>205</v>
      </c>
      <c r="S106" s="38" t="b">
        <v>0</v>
      </c>
      <c r="T106" s="38" t="s">
        <v>1110</v>
      </c>
      <c r="U106" s="34">
        <v>43689</v>
      </c>
      <c r="V106" s="29"/>
      <c r="W106" s="29">
        <f t="shared" si="18"/>
        <v>2019</v>
      </c>
      <c r="X106" s="29" t="e">
        <f t="shared" ca="1" si="19"/>
        <v>#NAME?</v>
      </c>
      <c r="Y106" s="39">
        <v>2.2499999999999999E-2</v>
      </c>
      <c r="Z106" s="39">
        <v>5.0500000000000003E-2</v>
      </c>
      <c r="AA106" s="40" t="e">
        <f t="shared" si="20"/>
        <v>#REF!</v>
      </c>
      <c r="AB106" s="33" t="e">
        <f t="shared" ca="1" si="21"/>
        <v>#REF!</v>
      </c>
      <c r="AC106" s="31">
        <v>0.03</v>
      </c>
      <c r="AD106" s="31">
        <v>0.04</v>
      </c>
      <c r="AE106" s="41" t="s">
        <v>444</v>
      </c>
      <c r="AF106" s="42" t="e">
        <f t="shared" ca="1" si="22"/>
        <v>#REF!</v>
      </c>
      <c r="AG106" s="33" t="e">
        <f t="shared" ca="1" si="23"/>
        <v>#REF!</v>
      </c>
      <c r="AH106" s="43" t="e">
        <f t="shared" ca="1" si="24"/>
        <v>#NAME?</v>
      </c>
      <c r="AI106" s="44">
        <f t="shared" si="25"/>
        <v>1</v>
      </c>
      <c r="AJ106" s="45" t="e">
        <f t="shared" ca="1" si="26"/>
        <v>#NAME?</v>
      </c>
      <c r="AK106" s="33" t="e">
        <f t="shared" ca="1" si="27"/>
        <v>#REF!</v>
      </c>
      <c r="AL106" s="29" t="s">
        <v>681</v>
      </c>
      <c r="AM106" s="41">
        <f t="shared" si="28"/>
        <v>1</v>
      </c>
      <c r="AN106" s="46" t="s">
        <v>682</v>
      </c>
      <c r="AO106" s="29" t="e">
        <f t="shared" ca="1" si="29"/>
        <v>#REF!</v>
      </c>
    </row>
    <row r="107" spans="1:41" hidden="1" x14ac:dyDescent="0.25">
      <c r="A107" s="15" t="s">
        <v>310</v>
      </c>
      <c r="B107" s="29" t="str">
        <f t="shared" si="16"/>
        <v>ADI-000188</v>
      </c>
      <c r="D107" s="18" t="s">
        <v>307</v>
      </c>
      <c r="E107" s="16" t="e">
        <f>VLOOKUP(D107,#REF!,2,0)</f>
        <v>#REF!</v>
      </c>
      <c r="F107" s="16" t="e">
        <f>VLOOKUP(D107,#REF!,3,0)</f>
        <v>#REF!</v>
      </c>
      <c r="G107" s="28" t="e">
        <f>+VLOOKUP($A107,#REF!,4,FALSE)</f>
        <v>#REF!</v>
      </c>
      <c r="H107" s="30" t="e">
        <f>+VLOOKUP($A107,#REF!,5,FALSE)</f>
        <v>#REF!</v>
      </c>
      <c r="I107" s="31" t="e">
        <f>+VLOOKUP($A107,#REF!,13,FALSE)</f>
        <v>#REF!</v>
      </c>
      <c r="J107" s="31">
        <v>5.4999999999999997E-3</v>
      </c>
      <c r="K107" s="29" t="s">
        <v>15</v>
      </c>
      <c r="L107" s="12">
        <v>7000</v>
      </c>
      <c r="M107" s="56" t="e">
        <f t="shared" si="17"/>
        <v>#REF!</v>
      </c>
      <c r="N107" s="20">
        <v>43542</v>
      </c>
      <c r="O107" s="35" t="e">
        <f t="shared" ca="1" si="15"/>
        <v>#NAME?</v>
      </c>
      <c r="P107" s="36">
        <v>0</v>
      </c>
      <c r="Q107" s="36">
        <v>0</v>
      </c>
      <c r="R107" s="37">
        <v>206</v>
      </c>
      <c r="S107" s="38" t="b">
        <v>0</v>
      </c>
      <c r="T107" s="38" t="s">
        <v>1110</v>
      </c>
      <c r="U107" s="34">
        <v>43690</v>
      </c>
      <c r="V107" s="29"/>
      <c r="W107" s="29">
        <f t="shared" si="18"/>
        <v>2019</v>
      </c>
      <c r="X107" s="29" t="e">
        <f t="shared" ca="1" si="19"/>
        <v>#NAME?</v>
      </c>
      <c r="Y107" s="39">
        <v>2.2499999999999999E-2</v>
      </c>
      <c r="Z107" s="39">
        <v>5.0500000000000003E-2</v>
      </c>
      <c r="AA107" s="40" t="e">
        <f t="shared" si="20"/>
        <v>#REF!</v>
      </c>
      <c r="AB107" s="33" t="e">
        <f t="shared" ca="1" si="21"/>
        <v>#REF!</v>
      </c>
      <c r="AC107" s="31">
        <v>0.03</v>
      </c>
      <c r="AD107" s="31">
        <v>0.04</v>
      </c>
      <c r="AE107" s="41" t="s">
        <v>444</v>
      </c>
      <c r="AF107" s="42" t="e">
        <f t="shared" ca="1" si="22"/>
        <v>#REF!</v>
      </c>
      <c r="AG107" s="33" t="e">
        <f t="shared" ca="1" si="23"/>
        <v>#REF!</v>
      </c>
      <c r="AH107" s="43" t="e">
        <f t="shared" ca="1" si="24"/>
        <v>#NAME?</v>
      </c>
      <c r="AI107" s="44">
        <f t="shared" si="25"/>
        <v>1</v>
      </c>
      <c r="AJ107" s="45" t="e">
        <f t="shared" ca="1" si="26"/>
        <v>#NAME?</v>
      </c>
      <c r="AK107" s="33" t="e">
        <f t="shared" ca="1" si="27"/>
        <v>#REF!</v>
      </c>
      <c r="AL107" s="29" t="s">
        <v>683</v>
      </c>
      <c r="AM107" s="41">
        <f t="shared" si="28"/>
        <v>1</v>
      </c>
      <c r="AN107" s="46" t="s">
        <v>684</v>
      </c>
      <c r="AO107" s="29" t="e">
        <f t="shared" ca="1" si="29"/>
        <v>#REF!</v>
      </c>
    </row>
    <row r="108" spans="1:41" x14ac:dyDescent="0.25">
      <c r="A108" s="15" t="s">
        <v>311</v>
      </c>
      <c r="B108" s="29" t="str">
        <f t="shared" si="16"/>
        <v>ADI-000187</v>
      </c>
      <c r="D108" s="18" t="s">
        <v>307</v>
      </c>
      <c r="E108" s="16" t="e">
        <f>VLOOKUP(D108,#REF!,2,0)</f>
        <v>#REF!</v>
      </c>
      <c r="F108" s="16" t="e">
        <f>VLOOKUP(D108,#REF!,3,0)</f>
        <v>#REF!</v>
      </c>
      <c r="G108" s="28" t="e">
        <f>+VLOOKUP($A108,#REF!,4,FALSE)</f>
        <v>#REF!</v>
      </c>
      <c r="H108" s="30" t="e">
        <f>+VLOOKUP($A108,#REF!,5,FALSE)</f>
        <v>#REF!</v>
      </c>
      <c r="I108" s="31" t="e">
        <f>+VLOOKUP($A108,#REF!,13,FALSE)</f>
        <v>#REF!</v>
      </c>
      <c r="J108" s="31">
        <v>5.4999999999999997E-3</v>
      </c>
      <c r="K108" s="29" t="s">
        <v>15</v>
      </c>
      <c r="L108" s="12">
        <v>7000</v>
      </c>
      <c r="M108" s="56" t="e">
        <f t="shared" si="17"/>
        <v>#REF!</v>
      </c>
      <c r="N108" s="20">
        <v>43542</v>
      </c>
      <c r="O108" s="35" t="e">
        <f t="shared" ca="1" si="15"/>
        <v>#NAME?</v>
      </c>
      <c r="P108" s="36">
        <v>0</v>
      </c>
      <c r="Q108" s="36">
        <v>0</v>
      </c>
      <c r="R108" s="37">
        <v>207</v>
      </c>
      <c r="S108" s="38" t="b">
        <v>1</v>
      </c>
      <c r="T108" s="38" t="s">
        <v>1109</v>
      </c>
      <c r="U108" s="34">
        <v>43691</v>
      </c>
      <c r="V108" s="29"/>
      <c r="W108" s="29">
        <f t="shared" si="18"/>
        <v>2019</v>
      </c>
      <c r="X108" s="29" t="e">
        <f t="shared" ca="1" si="19"/>
        <v>#NAME?</v>
      </c>
      <c r="Y108" s="39">
        <v>2.2499999999999999E-2</v>
      </c>
      <c r="Z108" s="39">
        <v>5.0500000000000003E-2</v>
      </c>
      <c r="AA108" s="40">
        <v>0</v>
      </c>
      <c r="AB108" s="33" t="e">
        <f t="shared" ca="1" si="21"/>
        <v>#NAME?</v>
      </c>
      <c r="AC108" s="31">
        <v>0.03</v>
      </c>
      <c r="AD108" s="31">
        <v>0.04</v>
      </c>
      <c r="AE108" s="41" t="s">
        <v>444</v>
      </c>
      <c r="AF108" s="42" t="e">
        <f t="shared" ca="1" si="22"/>
        <v>#NAME?</v>
      </c>
      <c r="AG108" s="33" t="e">
        <f t="shared" ca="1" si="23"/>
        <v>#NAME?</v>
      </c>
      <c r="AH108" s="43" t="e">
        <f t="shared" ca="1" si="24"/>
        <v>#NAME?</v>
      </c>
      <c r="AI108" s="44">
        <f t="shared" si="25"/>
        <v>1</v>
      </c>
      <c r="AJ108" s="45" t="e">
        <f t="shared" ca="1" si="26"/>
        <v>#NAME?</v>
      </c>
      <c r="AK108" s="33" t="e">
        <f t="shared" ca="1" si="27"/>
        <v>#NAME?</v>
      </c>
      <c r="AL108" s="29" t="s">
        <v>685</v>
      </c>
      <c r="AM108" s="41">
        <f t="shared" si="28"/>
        <v>99999999</v>
      </c>
      <c r="AN108" s="46" t="s">
        <v>686</v>
      </c>
      <c r="AO108" s="29" t="e">
        <f t="shared" ca="1" si="29"/>
        <v>#NAME?</v>
      </c>
    </row>
    <row r="109" spans="1:41" hidden="1" x14ac:dyDescent="0.25">
      <c r="A109" s="15" t="s">
        <v>312</v>
      </c>
      <c r="B109" s="29" t="str">
        <f t="shared" si="16"/>
        <v>ADI-000095</v>
      </c>
      <c r="D109" s="18" t="s">
        <v>307</v>
      </c>
      <c r="E109" s="16" t="e">
        <f>VLOOKUP(D109,#REF!,2,0)</f>
        <v>#REF!</v>
      </c>
      <c r="F109" s="16" t="e">
        <f>VLOOKUP(D109,#REF!,3,0)</f>
        <v>#REF!</v>
      </c>
      <c r="G109" s="28" t="e">
        <f>+VLOOKUP($A109,#REF!,4,FALSE)</f>
        <v>#REF!</v>
      </c>
      <c r="H109" s="30" t="e">
        <f>+VLOOKUP($A109,#REF!,5,FALSE)</f>
        <v>#REF!</v>
      </c>
      <c r="I109" s="31" t="e">
        <f>+VLOOKUP($A109,#REF!,13,FALSE)</f>
        <v>#REF!</v>
      </c>
      <c r="J109" s="31">
        <v>5.4999999999999997E-3</v>
      </c>
      <c r="K109" s="29" t="s">
        <v>15</v>
      </c>
      <c r="L109" s="12">
        <v>17300</v>
      </c>
      <c r="M109" s="56" t="e">
        <f t="shared" si="17"/>
        <v>#REF!</v>
      </c>
      <c r="N109" s="20">
        <v>43542</v>
      </c>
      <c r="O109" s="35" t="e">
        <f t="shared" ca="1" si="15"/>
        <v>#NAME?</v>
      </c>
      <c r="P109" s="36">
        <v>0</v>
      </c>
      <c r="Q109" s="36">
        <v>0</v>
      </c>
      <c r="R109" s="37">
        <v>208</v>
      </c>
      <c r="S109" s="38" t="b">
        <v>1</v>
      </c>
      <c r="T109" s="38" t="s">
        <v>1109</v>
      </c>
      <c r="U109" s="34">
        <v>43692</v>
      </c>
      <c r="V109" s="29"/>
      <c r="W109" s="29">
        <f t="shared" si="18"/>
        <v>2019</v>
      </c>
      <c r="X109" s="29" t="e">
        <f t="shared" ca="1" si="19"/>
        <v>#NAME?</v>
      </c>
      <c r="Y109" s="39">
        <v>2.2499999999999999E-2</v>
      </c>
      <c r="Z109" s="39">
        <v>5.0500000000000003E-2</v>
      </c>
      <c r="AA109" s="40" t="e">
        <f t="shared" si="20"/>
        <v>#REF!</v>
      </c>
      <c r="AB109" s="33" t="e">
        <f t="shared" ca="1" si="21"/>
        <v>#REF!</v>
      </c>
      <c r="AC109" s="31">
        <v>0.03</v>
      </c>
      <c r="AD109" s="31">
        <v>0.04</v>
      </c>
      <c r="AE109" s="41" t="s">
        <v>444</v>
      </c>
      <c r="AF109" s="42" t="e">
        <f t="shared" ca="1" si="22"/>
        <v>#REF!</v>
      </c>
      <c r="AG109" s="33" t="e">
        <f t="shared" ca="1" si="23"/>
        <v>#REF!</v>
      </c>
      <c r="AH109" s="43" t="e">
        <f t="shared" ca="1" si="24"/>
        <v>#NAME?</v>
      </c>
      <c r="AI109" s="44">
        <f t="shared" si="25"/>
        <v>1</v>
      </c>
      <c r="AJ109" s="45" t="e">
        <f t="shared" ca="1" si="26"/>
        <v>#NAME?</v>
      </c>
      <c r="AK109" s="33" t="e">
        <f t="shared" ca="1" si="27"/>
        <v>#REF!</v>
      </c>
      <c r="AL109" s="29" t="s">
        <v>687</v>
      </c>
      <c r="AM109" s="41">
        <f t="shared" si="28"/>
        <v>99999999</v>
      </c>
      <c r="AN109" s="46" t="s">
        <v>688</v>
      </c>
      <c r="AO109" s="29" t="e">
        <f t="shared" ca="1" si="29"/>
        <v>#REF!</v>
      </c>
    </row>
    <row r="110" spans="1:41" x14ac:dyDescent="0.25">
      <c r="A110" s="15" t="s">
        <v>313</v>
      </c>
      <c r="B110" s="29" t="str">
        <f t="shared" si="16"/>
        <v>ADI-000189</v>
      </c>
      <c r="D110" s="18" t="s">
        <v>307</v>
      </c>
      <c r="E110" s="16" t="e">
        <f>VLOOKUP(D110,#REF!,2,0)</f>
        <v>#REF!</v>
      </c>
      <c r="F110" s="16" t="e">
        <f>VLOOKUP(D110,#REF!,3,0)</f>
        <v>#REF!</v>
      </c>
      <c r="G110" s="28" t="e">
        <f>+VLOOKUP($A110,#REF!,4,FALSE)</f>
        <v>#REF!</v>
      </c>
      <c r="H110" s="30" t="e">
        <f>+VLOOKUP($A110,#REF!,5,FALSE)</f>
        <v>#REF!</v>
      </c>
      <c r="I110" s="31" t="e">
        <f>+VLOOKUP($A110,#REF!,13,FALSE)</f>
        <v>#REF!</v>
      </c>
      <c r="J110" s="31">
        <v>5.4999999999999997E-3</v>
      </c>
      <c r="K110" s="29" t="s">
        <v>15</v>
      </c>
      <c r="L110" s="12">
        <v>16000</v>
      </c>
      <c r="M110" s="56" t="e">
        <f t="shared" si="17"/>
        <v>#REF!</v>
      </c>
      <c r="N110" s="20">
        <v>43542</v>
      </c>
      <c r="O110" s="35" t="e">
        <f t="shared" ca="1" si="15"/>
        <v>#NAME?</v>
      </c>
      <c r="P110" s="36">
        <v>0</v>
      </c>
      <c r="Q110" s="36">
        <v>0</v>
      </c>
      <c r="R110" s="37">
        <v>209</v>
      </c>
      <c r="S110" s="38" t="b">
        <v>1</v>
      </c>
      <c r="T110" s="38" t="s">
        <v>1109</v>
      </c>
      <c r="U110" s="34">
        <v>43693</v>
      </c>
      <c r="V110" s="29"/>
      <c r="W110" s="29">
        <f t="shared" si="18"/>
        <v>2019</v>
      </c>
      <c r="X110" s="29" t="e">
        <f t="shared" ca="1" si="19"/>
        <v>#NAME?</v>
      </c>
      <c r="Y110" s="39">
        <v>2.2499999999999999E-2</v>
      </c>
      <c r="Z110" s="39">
        <v>5.0500000000000003E-2</v>
      </c>
      <c r="AA110" s="40">
        <v>0</v>
      </c>
      <c r="AB110" s="33" t="e">
        <f t="shared" ca="1" si="21"/>
        <v>#NAME?</v>
      </c>
      <c r="AC110" s="31">
        <v>0.03</v>
      </c>
      <c r="AD110" s="31">
        <v>0.04</v>
      </c>
      <c r="AE110" s="41" t="s">
        <v>444</v>
      </c>
      <c r="AF110" s="42" t="e">
        <f t="shared" ca="1" si="22"/>
        <v>#NAME?</v>
      </c>
      <c r="AG110" s="33" t="e">
        <f t="shared" ca="1" si="23"/>
        <v>#NAME?</v>
      </c>
      <c r="AH110" s="43" t="e">
        <f t="shared" ca="1" si="24"/>
        <v>#NAME?</v>
      </c>
      <c r="AI110" s="44">
        <f t="shared" si="25"/>
        <v>1</v>
      </c>
      <c r="AJ110" s="45" t="e">
        <f t="shared" ca="1" si="26"/>
        <v>#NAME?</v>
      </c>
      <c r="AK110" s="33" t="e">
        <f t="shared" ca="1" si="27"/>
        <v>#NAME?</v>
      </c>
      <c r="AL110" s="29" t="s">
        <v>689</v>
      </c>
      <c r="AM110" s="41">
        <f t="shared" si="28"/>
        <v>99999999</v>
      </c>
      <c r="AN110" s="46" t="s">
        <v>690</v>
      </c>
      <c r="AO110" s="29" t="e">
        <f t="shared" ca="1" si="29"/>
        <v>#NAME?</v>
      </c>
    </row>
    <row r="111" spans="1:41" hidden="1" x14ac:dyDescent="0.25">
      <c r="A111" s="15" t="s">
        <v>314</v>
      </c>
      <c r="B111" s="29" t="str">
        <f t="shared" si="16"/>
        <v>ADI-000190</v>
      </c>
      <c r="D111" s="18" t="s">
        <v>307</v>
      </c>
      <c r="E111" s="16" t="e">
        <f>VLOOKUP(D111,#REF!,2,0)</f>
        <v>#REF!</v>
      </c>
      <c r="F111" s="16" t="e">
        <f>VLOOKUP(D111,#REF!,3,0)</f>
        <v>#REF!</v>
      </c>
      <c r="G111" s="28" t="e">
        <f>+VLOOKUP($A111,#REF!,4,FALSE)</f>
        <v>#REF!</v>
      </c>
      <c r="H111" s="30" t="e">
        <f>+VLOOKUP($A111,#REF!,5,FALSE)</f>
        <v>#REF!</v>
      </c>
      <c r="I111" s="31" t="e">
        <f>+VLOOKUP($A111,#REF!,13,FALSE)</f>
        <v>#REF!</v>
      </c>
      <c r="J111" s="31">
        <v>5.4999999999999997E-3</v>
      </c>
      <c r="K111" s="29" t="s">
        <v>15</v>
      </c>
      <c r="L111" s="12">
        <v>3700</v>
      </c>
      <c r="M111" s="56" t="e">
        <f t="shared" si="17"/>
        <v>#REF!</v>
      </c>
      <c r="N111" s="20">
        <v>43542</v>
      </c>
      <c r="O111" s="35" t="e">
        <f t="shared" ca="1" si="15"/>
        <v>#NAME?</v>
      </c>
      <c r="P111" s="36">
        <v>0</v>
      </c>
      <c r="Q111" s="36">
        <v>0</v>
      </c>
      <c r="R111" s="37">
        <v>210</v>
      </c>
      <c r="S111" s="38" t="b">
        <v>0</v>
      </c>
      <c r="T111" s="38" t="s">
        <v>1110</v>
      </c>
      <c r="U111" s="34">
        <v>43694</v>
      </c>
      <c r="V111" s="29"/>
      <c r="W111" s="29">
        <f t="shared" si="18"/>
        <v>2019</v>
      </c>
      <c r="X111" s="29" t="e">
        <f t="shared" ca="1" si="19"/>
        <v>#NAME?</v>
      </c>
      <c r="Y111" s="39">
        <v>2.2499999999999999E-2</v>
      </c>
      <c r="Z111" s="39">
        <v>5.0500000000000003E-2</v>
      </c>
      <c r="AA111" s="40" t="e">
        <f t="shared" si="20"/>
        <v>#REF!</v>
      </c>
      <c r="AB111" s="33" t="e">
        <f t="shared" ca="1" si="21"/>
        <v>#REF!</v>
      </c>
      <c r="AC111" s="31">
        <v>0.03</v>
      </c>
      <c r="AD111" s="31">
        <v>0.04</v>
      </c>
      <c r="AE111" s="41" t="s">
        <v>444</v>
      </c>
      <c r="AF111" s="42" t="e">
        <f t="shared" ca="1" si="22"/>
        <v>#REF!</v>
      </c>
      <c r="AG111" s="33" t="e">
        <f t="shared" ca="1" si="23"/>
        <v>#REF!</v>
      </c>
      <c r="AH111" s="43" t="e">
        <f t="shared" ca="1" si="24"/>
        <v>#NAME?</v>
      </c>
      <c r="AI111" s="44">
        <f t="shared" si="25"/>
        <v>1</v>
      </c>
      <c r="AJ111" s="45" t="e">
        <f t="shared" ca="1" si="26"/>
        <v>#NAME?</v>
      </c>
      <c r="AK111" s="33" t="e">
        <f t="shared" ca="1" si="27"/>
        <v>#REF!</v>
      </c>
      <c r="AL111" s="29" t="s">
        <v>691</v>
      </c>
      <c r="AM111" s="41">
        <f t="shared" si="28"/>
        <v>1</v>
      </c>
      <c r="AN111" s="46" t="s">
        <v>692</v>
      </c>
      <c r="AO111" s="29" t="e">
        <f t="shared" ca="1" si="29"/>
        <v>#REF!</v>
      </c>
    </row>
    <row r="112" spans="1:41" hidden="1" x14ac:dyDescent="0.25">
      <c r="A112" s="15" t="s">
        <v>310</v>
      </c>
      <c r="B112" s="29" t="str">
        <f t="shared" si="16"/>
        <v>ADI-000188</v>
      </c>
      <c r="D112" s="18" t="s">
        <v>307</v>
      </c>
      <c r="E112" s="16" t="e">
        <f>VLOOKUP(D112,#REF!,2,0)</f>
        <v>#REF!</v>
      </c>
      <c r="F112" s="16" t="e">
        <f>VLOOKUP(D112,#REF!,3,0)</f>
        <v>#REF!</v>
      </c>
      <c r="G112" s="28" t="e">
        <f>+VLOOKUP($A112,#REF!,4,FALSE)</f>
        <v>#REF!</v>
      </c>
      <c r="H112" s="30" t="e">
        <f>+VLOOKUP($A112,#REF!,5,FALSE)</f>
        <v>#REF!</v>
      </c>
      <c r="I112" s="31" t="e">
        <f>+VLOOKUP($A112,#REF!,13,FALSE)</f>
        <v>#REF!</v>
      </c>
      <c r="J112" s="31">
        <v>5.4999999999999997E-3</v>
      </c>
      <c r="K112" s="29" t="s">
        <v>15</v>
      </c>
      <c r="L112" s="12">
        <v>7000</v>
      </c>
      <c r="M112" s="56" t="e">
        <f t="shared" si="17"/>
        <v>#REF!</v>
      </c>
      <c r="N112" s="20">
        <v>43542</v>
      </c>
      <c r="O112" s="35" t="e">
        <f t="shared" ca="1" si="15"/>
        <v>#NAME?</v>
      </c>
      <c r="P112" s="36">
        <v>0</v>
      </c>
      <c r="Q112" s="36">
        <v>0</v>
      </c>
      <c r="R112" s="37">
        <v>211</v>
      </c>
      <c r="S112" s="38" t="b">
        <v>0</v>
      </c>
      <c r="T112" s="38" t="s">
        <v>1110</v>
      </c>
      <c r="U112" s="34">
        <v>43695</v>
      </c>
      <c r="V112" s="29"/>
      <c r="W112" s="29">
        <f t="shared" si="18"/>
        <v>2019</v>
      </c>
      <c r="X112" s="29" t="e">
        <f t="shared" ca="1" si="19"/>
        <v>#NAME?</v>
      </c>
      <c r="Y112" s="39">
        <v>2.2499999999999999E-2</v>
      </c>
      <c r="Z112" s="39">
        <v>5.0500000000000003E-2</v>
      </c>
      <c r="AA112" s="40" t="e">
        <f t="shared" si="20"/>
        <v>#REF!</v>
      </c>
      <c r="AB112" s="33" t="e">
        <f t="shared" ca="1" si="21"/>
        <v>#REF!</v>
      </c>
      <c r="AC112" s="31">
        <v>0.03</v>
      </c>
      <c r="AD112" s="31">
        <v>0.04</v>
      </c>
      <c r="AE112" s="41" t="s">
        <v>444</v>
      </c>
      <c r="AF112" s="42" t="e">
        <f t="shared" ca="1" si="22"/>
        <v>#REF!</v>
      </c>
      <c r="AG112" s="33" t="e">
        <f t="shared" ca="1" si="23"/>
        <v>#REF!</v>
      </c>
      <c r="AH112" s="43" t="e">
        <f t="shared" ca="1" si="24"/>
        <v>#NAME?</v>
      </c>
      <c r="AI112" s="44">
        <f t="shared" si="25"/>
        <v>1</v>
      </c>
      <c r="AJ112" s="45" t="e">
        <f t="shared" ca="1" si="26"/>
        <v>#NAME?</v>
      </c>
      <c r="AK112" s="33" t="e">
        <f t="shared" ca="1" si="27"/>
        <v>#REF!</v>
      </c>
      <c r="AL112" s="29" t="s">
        <v>693</v>
      </c>
      <c r="AM112" s="41">
        <f t="shared" si="28"/>
        <v>1</v>
      </c>
      <c r="AN112" s="46" t="s">
        <v>694</v>
      </c>
      <c r="AO112" s="29" t="e">
        <f t="shared" ca="1" si="29"/>
        <v>#REF!</v>
      </c>
    </row>
    <row r="113" spans="1:41" x14ac:dyDescent="0.25">
      <c r="A113" s="15" t="s">
        <v>311</v>
      </c>
      <c r="B113" s="29" t="str">
        <f t="shared" si="16"/>
        <v>ADI-000187</v>
      </c>
      <c r="D113" s="18" t="s">
        <v>307</v>
      </c>
      <c r="E113" s="16" t="e">
        <f>VLOOKUP(D113,#REF!,2,0)</f>
        <v>#REF!</v>
      </c>
      <c r="F113" s="16" t="e">
        <f>VLOOKUP(D113,#REF!,3,0)</f>
        <v>#REF!</v>
      </c>
      <c r="G113" s="28" t="e">
        <f>+VLOOKUP($A113,#REF!,4,FALSE)</f>
        <v>#REF!</v>
      </c>
      <c r="H113" s="30" t="e">
        <f>+VLOOKUP($A113,#REF!,5,FALSE)</f>
        <v>#REF!</v>
      </c>
      <c r="I113" s="31" t="e">
        <f>+VLOOKUP($A113,#REF!,13,FALSE)</f>
        <v>#REF!</v>
      </c>
      <c r="J113" s="31">
        <v>5.4999999999999997E-3</v>
      </c>
      <c r="K113" s="29" t="s">
        <v>15</v>
      </c>
      <c r="L113" s="12">
        <v>7000</v>
      </c>
      <c r="M113" s="56" t="e">
        <f t="shared" si="17"/>
        <v>#REF!</v>
      </c>
      <c r="N113" s="20">
        <v>43542</v>
      </c>
      <c r="O113" s="35" t="e">
        <f t="shared" ca="1" si="15"/>
        <v>#NAME?</v>
      </c>
      <c r="P113" s="36">
        <v>0</v>
      </c>
      <c r="Q113" s="36">
        <v>0</v>
      </c>
      <c r="R113" s="37">
        <v>212</v>
      </c>
      <c r="S113" s="38" t="b">
        <v>1</v>
      </c>
      <c r="T113" s="38" t="s">
        <v>1109</v>
      </c>
      <c r="U113" s="34">
        <v>43696</v>
      </c>
      <c r="V113" s="29"/>
      <c r="W113" s="29">
        <f t="shared" si="18"/>
        <v>2019</v>
      </c>
      <c r="X113" s="29" t="e">
        <f t="shared" ca="1" si="19"/>
        <v>#NAME?</v>
      </c>
      <c r="Y113" s="39">
        <v>2.2499999999999999E-2</v>
      </c>
      <c r="Z113" s="39">
        <v>5.0500000000000003E-2</v>
      </c>
      <c r="AA113" s="40">
        <v>0</v>
      </c>
      <c r="AB113" s="33" t="e">
        <f t="shared" ca="1" si="21"/>
        <v>#NAME?</v>
      </c>
      <c r="AC113" s="31">
        <v>0.03</v>
      </c>
      <c r="AD113" s="31">
        <v>0.04</v>
      </c>
      <c r="AE113" s="41" t="s">
        <v>444</v>
      </c>
      <c r="AF113" s="42" t="e">
        <f t="shared" ca="1" si="22"/>
        <v>#NAME?</v>
      </c>
      <c r="AG113" s="33" t="e">
        <f t="shared" ca="1" si="23"/>
        <v>#NAME?</v>
      </c>
      <c r="AH113" s="43" t="e">
        <f t="shared" ca="1" si="24"/>
        <v>#NAME?</v>
      </c>
      <c r="AI113" s="44">
        <f t="shared" si="25"/>
        <v>1</v>
      </c>
      <c r="AJ113" s="45" t="e">
        <f t="shared" ca="1" si="26"/>
        <v>#NAME?</v>
      </c>
      <c r="AK113" s="33" t="e">
        <f t="shared" ca="1" si="27"/>
        <v>#NAME?</v>
      </c>
      <c r="AL113" s="29" t="s">
        <v>695</v>
      </c>
      <c r="AM113" s="41">
        <f t="shared" si="28"/>
        <v>99999999</v>
      </c>
      <c r="AN113" s="46" t="s">
        <v>696</v>
      </c>
      <c r="AO113" s="29" t="e">
        <f t="shared" ca="1" si="29"/>
        <v>#NAME?</v>
      </c>
    </row>
    <row r="114" spans="1:41" hidden="1" x14ac:dyDescent="0.25">
      <c r="A114" s="16" t="s">
        <v>301</v>
      </c>
      <c r="B114" s="29" t="str">
        <f t="shared" si="16"/>
        <v>ADI-000284</v>
      </c>
      <c r="D114" s="18" t="s">
        <v>195</v>
      </c>
      <c r="E114" s="16" t="s">
        <v>167</v>
      </c>
      <c r="F114" s="16" t="s">
        <v>168</v>
      </c>
      <c r="G114" s="28" t="e">
        <f>+VLOOKUP($A114,#REF!,4,FALSE)</f>
        <v>#REF!</v>
      </c>
      <c r="H114" s="30" t="e">
        <f>+VLOOKUP($A114,#REF!,5,FALSE)</f>
        <v>#REF!</v>
      </c>
      <c r="I114" s="31" t="e">
        <f>+VLOOKUP($A114,#REF!,13,FALSE)</f>
        <v>#REF!</v>
      </c>
      <c r="J114" s="31">
        <v>5.4999999999999997E-3</v>
      </c>
      <c r="K114" s="29" t="s">
        <v>15</v>
      </c>
      <c r="L114" s="12">
        <v>6500</v>
      </c>
      <c r="M114" s="56" t="e">
        <f t="shared" si="17"/>
        <v>#REF!</v>
      </c>
      <c r="N114" s="20">
        <v>43545</v>
      </c>
      <c r="O114" s="35" t="e">
        <f t="shared" ca="1" si="15"/>
        <v>#NAME?</v>
      </c>
      <c r="P114" s="36">
        <v>0</v>
      </c>
      <c r="Q114" s="36">
        <v>0</v>
      </c>
      <c r="R114" s="37">
        <v>213</v>
      </c>
      <c r="S114" s="38" t="b">
        <v>1</v>
      </c>
      <c r="T114" s="38" t="s">
        <v>1109</v>
      </c>
      <c r="U114" s="34">
        <v>43697</v>
      </c>
      <c r="V114" s="29"/>
      <c r="W114" s="29">
        <f t="shared" si="18"/>
        <v>2019</v>
      </c>
      <c r="X114" s="29" t="e">
        <f t="shared" ca="1" si="19"/>
        <v>#NAME?</v>
      </c>
      <c r="Y114" s="39">
        <v>2.2499999999999999E-2</v>
      </c>
      <c r="Z114" s="39">
        <v>5.0500000000000003E-2</v>
      </c>
      <c r="AA114" s="40" t="e">
        <f t="shared" si="20"/>
        <v>#REF!</v>
      </c>
      <c r="AB114" s="33" t="e">
        <f t="shared" ca="1" si="21"/>
        <v>#REF!</v>
      </c>
      <c r="AC114" s="31">
        <v>0.03</v>
      </c>
      <c r="AD114" s="31">
        <v>0.04</v>
      </c>
      <c r="AE114" s="41" t="s">
        <v>444</v>
      </c>
      <c r="AF114" s="42" t="e">
        <f t="shared" ca="1" si="22"/>
        <v>#REF!</v>
      </c>
      <c r="AG114" s="33" t="e">
        <f t="shared" ca="1" si="23"/>
        <v>#REF!</v>
      </c>
      <c r="AH114" s="43" t="e">
        <f t="shared" ca="1" si="24"/>
        <v>#NAME?</v>
      </c>
      <c r="AI114" s="44">
        <f t="shared" si="25"/>
        <v>1</v>
      </c>
      <c r="AJ114" s="45" t="e">
        <f t="shared" ca="1" si="26"/>
        <v>#NAME?</v>
      </c>
      <c r="AK114" s="33" t="e">
        <f t="shared" ca="1" si="27"/>
        <v>#REF!</v>
      </c>
      <c r="AL114" s="29" t="s">
        <v>697</v>
      </c>
      <c r="AM114" s="41">
        <f t="shared" si="28"/>
        <v>99999999</v>
      </c>
      <c r="AN114" s="46" t="s">
        <v>698</v>
      </c>
      <c r="AO114" s="29" t="e">
        <f t="shared" ca="1" si="29"/>
        <v>#REF!</v>
      </c>
    </row>
    <row r="115" spans="1:41" hidden="1" x14ac:dyDescent="0.25">
      <c r="A115" s="16" t="s">
        <v>192</v>
      </c>
      <c r="B115" s="29" t="str">
        <f t="shared" si="16"/>
        <v>ADI-000120</v>
      </c>
      <c r="D115" s="18" t="s">
        <v>195</v>
      </c>
      <c r="E115" s="16" t="s">
        <v>177</v>
      </c>
      <c r="F115" s="16" t="s">
        <v>43</v>
      </c>
      <c r="G115" s="28" t="e">
        <f>+VLOOKUP($A115,#REF!,4,FALSE)</f>
        <v>#REF!</v>
      </c>
      <c r="H115" s="30" t="e">
        <f>+VLOOKUP($A115,#REF!,5,FALSE)</f>
        <v>#REF!</v>
      </c>
      <c r="I115" s="31" t="e">
        <f>+VLOOKUP($A115,#REF!,13,FALSE)</f>
        <v>#REF!</v>
      </c>
      <c r="J115" s="31">
        <v>5.4999999999999997E-3</v>
      </c>
      <c r="K115" s="29" t="s">
        <v>15</v>
      </c>
      <c r="L115" s="12">
        <v>23000</v>
      </c>
      <c r="M115" s="56" t="e">
        <f t="shared" si="17"/>
        <v>#REF!</v>
      </c>
      <c r="N115" s="20">
        <v>43545</v>
      </c>
      <c r="O115" s="35" t="e">
        <f t="shared" ca="1" si="15"/>
        <v>#NAME?</v>
      </c>
      <c r="P115" s="36">
        <v>0</v>
      </c>
      <c r="Q115" s="36">
        <v>0</v>
      </c>
      <c r="R115" s="37">
        <v>214</v>
      </c>
      <c r="S115" s="38" t="b">
        <v>0</v>
      </c>
      <c r="T115" s="38" t="s">
        <v>1110</v>
      </c>
      <c r="U115" s="34">
        <v>43698</v>
      </c>
      <c r="V115" s="29"/>
      <c r="W115" s="29">
        <f t="shared" si="18"/>
        <v>2019</v>
      </c>
      <c r="X115" s="29" t="e">
        <f t="shared" ca="1" si="19"/>
        <v>#NAME?</v>
      </c>
      <c r="Y115" s="39">
        <v>2.2499999999999999E-2</v>
      </c>
      <c r="Z115" s="39">
        <v>5.0500000000000003E-2</v>
      </c>
      <c r="AA115" s="40" t="e">
        <f t="shared" si="20"/>
        <v>#REF!</v>
      </c>
      <c r="AB115" s="33" t="e">
        <f t="shared" ca="1" si="21"/>
        <v>#REF!</v>
      </c>
      <c r="AC115" s="31">
        <v>0.03</v>
      </c>
      <c r="AD115" s="31">
        <v>0.04</v>
      </c>
      <c r="AE115" s="41" t="s">
        <v>444</v>
      </c>
      <c r="AF115" s="42" t="e">
        <f t="shared" ca="1" si="22"/>
        <v>#REF!</v>
      </c>
      <c r="AG115" s="33" t="e">
        <f t="shared" ca="1" si="23"/>
        <v>#REF!</v>
      </c>
      <c r="AH115" s="43" t="e">
        <f t="shared" ca="1" si="24"/>
        <v>#NAME?</v>
      </c>
      <c r="AI115" s="44">
        <f t="shared" si="25"/>
        <v>1</v>
      </c>
      <c r="AJ115" s="45" t="e">
        <f t="shared" ca="1" si="26"/>
        <v>#NAME?</v>
      </c>
      <c r="AK115" s="33" t="e">
        <f t="shared" ca="1" si="27"/>
        <v>#REF!</v>
      </c>
      <c r="AL115" s="29" t="s">
        <v>699</v>
      </c>
      <c r="AM115" s="41">
        <f t="shared" si="28"/>
        <v>1</v>
      </c>
      <c r="AN115" s="46" t="s">
        <v>700</v>
      </c>
      <c r="AO115" s="29" t="e">
        <f t="shared" ca="1" si="29"/>
        <v>#REF!</v>
      </c>
    </row>
    <row r="116" spans="1:41" hidden="1" x14ac:dyDescent="0.25">
      <c r="A116" s="15" t="s">
        <v>304</v>
      </c>
      <c r="B116" s="29" t="str">
        <f t="shared" si="16"/>
        <v>ADI-000209</v>
      </c>
      <c r="D116" s="18"/>
      <c r="E116" s="16" t="e">
        <f>+VLOOKUP($D116,#REF!,2,FALSE)</f>
        <v>#REF!</v>
      </c>
      <c r="F116" s="16" t="e">
        <f>+VLOOKUP($D116,#REF!,3,FALSE)</f>
        <v>#REF!</v>
      </c>
      <c r="G116" s="28" t="e">
        <f>+VLOOKUP($A116,#REF!,4,FALSE)</f>
        <v>#REF!</v>
      </c>
      <c r="H116" s="30" t="e">
        <f>+VLOOKUP($A116,#REF!,5,FALSE)</f>
        <v>#REF!</v>
      </c>
      <c r="I116" s="31" t="e">
        <f>+VLOOKUP($A116,#REF!,13,FALSE)</f>
        <v>#REF!</v>
      </c>
      <c r="J116" s="31">
        <v>5.4999999999999997E-3</v>
      </c>
      <c r="K116" s="29" t="s">
        <v>15</v>
      </c>
      <c r="L116" s="12">
        <v>500</v>
      </c>
      <c r="M116" s="56" t="e">
        <f t="shared" si="17"/>
        <v>#REF!</v>
      </c>
      <c r="N116" s="20">
        <v>43549</v>
      </c>
      <c r="O116" s="35" t="e">
        <f t="shared" ca="1" si="15"/>
        <v>#NAME?</v>
      </c>
      <c r="P116" s="36">
        <v>0</v>
      </c>
      <c r="Q116" s="36">
        <v>0</v>
      </c>
      <c r="R116" s="37">
        <v>215</v>
      </c>
      <c r="S116" s="38" t="b">
        <v>0</v>
      </c>
      <c r="T116" s="38" t="s">
        <v>1110</v>
      </c>
      <c r="U116" s="34">
        <v>43699</v>
      </c>
      <c r="V116" s="29"/>
      <c r="W116" s="29">
        <f t="shared" si="18"/>
        <v>2019</v>
      </c>
      <c r="X116" s="29" t="e">
        <f t="shared" ca="1" si="19"/>
        <v>#NAME?</v>
      </c>
      <c r="Y116" s="39">
        <v>2.2499999999999999E-2</v>
      </c>
      <c r="Z116" s="39">
        <v>5.0500000000000003E-2</v>
      </c>
      <c r="AA116" s="40" t="e">
        <f t="shared" si="20"/>
        <v>#REF!</v>
      </c>
      <c r="AB116" s="33" t="e">
        <f t="shared" ca="1" si="21"/>
        <v>#REF!</v>
      </c>
      <c r="AC116" s="31">
        <v>0.03</v>
      </c>
      <c r="AD116" s="31">
        <v>0.04</v>
      </c>
      <c r="AE116" s="41" t="s">
        <v>444</v>
      </c>
      <c r="AF116" s="42" t="e">
        <f t="shared" ca="1" si="22"/>
        <v>#REF!</v>
      </c>
      <c r="AG116" s="33" t="e">
        <f t="shared" ca="1" si="23"/>
        <v>#REF!</v>
      </c>
      <c r="AH116" s="43" t="e">
        <f t="shared" ca="1" si="24"/>
        <v>#NAME?</v>
      </c>
      <c r="AI116" s="44">
        <f t="shared" si="25"/>
        <v>1</v>
      </c>
      <c r="AJ116" s="45" t="e">
        <f t="shared" ca="1" si="26"/>
        <v>#NAME?</v>
      </c>
      <c r="AK116" s="33" t="e">
        <f t="shared" ca="1" si="27"/>
        <v>#REF!</v>
      </c>
      <c r="AL116" s="29" t="s">
        <v>701</v>
      </c>
      <c r="AM116" s="41">
        <f t="shared" si="28"/>
        <v>1</v>
      </c>
      <c r="AN116" s="46" t="s">
        <v>702</v>
      </c>
      <c r="AO116" s="29" t="e">
        <f t="shared" ca="1" si="29"/>
        <v>#REF!</v>
      </c>
    </row>
    <row r="117" spans="1:41" hidden="1" x14ac:dyDescent="0.25">
      <c r="A117" s="15" t="s">
        <v>305</v>
      </c>
      <c r="B117" s="29" t="str">
        <f t="shared" si="16"/>
        <v>ADI-000210</v>
      </c>
      <c r="D117" s="18"/>
      <c r="E117" s="16" t="e">
        <f>+VLOOKUP($D117,#REF!,2,FALSE)</f>
        <v>#REF!</v>
      </c>
      <c r="F117" s="16" t="e">
        <f>+VLOOKUP($D117,#REF!,3,FALSE)</f>
        <v>#REF!</v>
      </c>
      <c r="G117" s="28" t="e">
        <f>+VLOOKUP($A117,#REF!,4,FALSE)</f>
        <v>#REF!</v>
      </c>
      <c r="H117" s="30" t="e">
        <f>+VLOOKUP($A117,#REF!,5,FALSE)</f>
        <v>#REF!</v>
      </c>
      <c r="I117" s="31" t="e">
        <f>+VLOOKUP($A117,#REF!,13,FALSE)</f>
        <v>#REF!</v>
      </c>
      <c r="J117" s="31">
        <v>5.4999999999999997E-3</v>
      </c>
      <c r="K117" s="29" t="s">
        <v>15</v>
      </c>
      <c r="L117" s="12">
        <v>500</v>
      </c>
      <c r="M117" s="56" t="e">
        <f t="shared" si="17"/>
        <v>#REF!</v>
      </c>
      <c r="N117" s="20">
        <v>43549</v>
      </c>
      <c r="O117" s="35" t="e">
        <f t="shared" ca="1" si="15"/>
        <v>#NAME?</v>
      </c>
      <c r="P117" s="36">
        <v>0</v>
      </c>
      <c r="Q117" s="36">
        <v>0</v>
      </c>
      <c r="R117" s="37">
        <v>216</v>
      </c>
      <c r="S117" s="38" t="b">
        <v>0</v>
      </c>
      <c r="T117" s="38" t="s">
        <v>1110</v>
      </c>
      <c r="U117" s="34">
        <v>43700</v>
      </c>
      <c r="V117" s="29"/>
      <c r="W117" s="29">
        <f t="shared" si="18"/>
        <v>2019</v>
      </c>
      <c r="X117" s="29" t="e">
        <f t="shared" ca="1" si="19"/>
        <v>#NAME?</v>
      </c>
      <c r="Y117" s="39">
        <v>2.2499999999999999E-2</v>
      </c>
      <c r="Z117" s="39">
        <v>5.0500000000000003E-2</v>
      </c>
      <c r="AA117" s="40" t="e">
        <f t="shared" si="20"/>
        <v>#REF!</v>
      </c>
      <c r="AB117" s="33" t="e">
        <f t="shared" ca="1" si="21"/>
        <v>#REF!</v>
      </c>
      <c r="AC117" s="31">
        <v>0.03</v>
      </c>
      <c r="AD117" s="31">
        <v>0.04</v>
      </c>
      <c r="AE117" s="41" t="s">
        <v>444</v>
      </c>
      <c r="AF117" s="42" t="e">
        <f t="shared" ca="1" si="22"/>
        <v>#REF!</v>
      </c>
      <c r="AG117" s="33" t="e">
        <f t="shared" ca="1" si="23"/>
        <v>#REF!</v>
      </c>
      <c r="AH117" s="43" t="e">
        <f t="shared" ca="1" si="24"/>
        <v>#NAME?</v>
      </c>
      <c r="AI117" s="44">
        <f t="shared" si="25"/>
        <v>1</v>
      </c>
      <c r="AJ117" s="45" t="e">
        <f t="shared" ca="1" si="26"/>
        <v>#NAME?</v>
      </c>
      <c r="AK117" s="33" t="e">
        <f t="shared" ca="1" si="27"/>
        <v>#REF!</v>
      </c>
      <c r="AL117" s="29" t="s">
        <v>703</v>
      </c>
      <c r="AM117" s="41">
        <f t="shared" si="28"/>
        <v>1</v>
      </c>
      <c r="AN117" s="46" t="s">
        <v>704</v>
      </c>
      <c r="AO117" s="29" t="e">
        <f t="shared" ca="1" si="29"/>
        <v>#REF!</v>
      </c>
    </row>
    <row r="118" spans="1:41" hidden="1" x14ac:dyDescent="0.25">
      <c r="A118" s="15" t="s">
        <v>243</v>
      </c>
      <c r="B118" s="29" t="str">
        <f t="shared" si="16"/>
        <v>ADI-000261</v>
      </c>
      <c r="C118" s="14"/>
      <c r="D118" s="14" t="s">
        <v>257</v>
      </c>
      <c r="E118" s="16" t="e">
        <f>VLOOKUP(D118,#REF!,2,0)</f>
        <v>#REF!</v>
      </c>
      <c r="F118" s="16" t="e">
        <f>VLOOKUP(D118,#REF!,3,0)</f>
        <v>#REF!</v>
      </c>
      <c r="G118" s="28" t="e">
        <f>+VLOOKUP($A118,#REF!,4,FALSE)</f>
        <v>#REF!</v>
      </c>
      <c r="H118" s="30" t="e">
        <f>+VLOOKUP($A118,#REF!,5,FALSE)</f>
        <v>#REF!</v>
      </c>
      <c r="I118" s="31" t="e">
        <f>+VLOOKUP($A118,#REF!,13,FALSE)</f>
        <v>#REF!</v>
      </c>
      <c r="J118" s="31">
        <v>5.4999999999999997E-3</v>
      </c>
      <c r="K118" s="29" t="s">
        <v>15</v>
      </c>
      <c r="L118" s="12">
        <v>16000</v>
      </c>
      <c r="M118" s="56" t="e">
        <f t="shared" si="17"/>
        <v>#REF!</v>
      </c>
      <c r="N118" s="20">
        <v>43549</v>
      </c>
      <c r="O118" s="35" t="e">
        <f t="shared" ca="1" si="15"/>
        <v>#NAME?</v>
      </c>
      <c r="P118" s="36">
        <v>0</v>
      </c>
      <c r="Q118" s="36">
        <v>0</v>
      </c>
      <c r="R118" s="37">
        <v>217</v>
      </c>
      <c r="S118" s="38" t="b">
        <v>1</v>
      </c>
      <c r="T118" s="38" t="s">
        <v>444</v>
      </c>
      <c r="U118" s="34">
        <v>43701</v>
      </c>
      <c r="V118" s="29"/>
      <c r="W118" s="29">
        <f t="shared" si="18"/>
        <v>2019</v>
      </c>
      <c r="X118" s="29" t="e">
        <f t="shared" ca="1" si="19"/>
        <v>#NAME?</v>
      </c>
      <c r="Y118" s="39">
        <v>2.2499999999999999E-2</v>
      </c>
      <c r="Z118" s="39">
        <v>5.0500000000000003E-2</v>
      </c>
      <c r="AA118" s="40" t="e">
        <f t="shared" si="20"/>
        <v>#REF!</v>
      </c>
      <c r="AB118" s="33" t="e">
        <f t="shared" ca="1" si="21"/>
        <v>#REF!</v>
      </c>
      <c r="AC118" s="31">
        <v>0.03</v>
      </c>
      <c r="AD118" s="31">
        <v>0.04</v>
      </c>
      <c r="AE118" s="41" t="s">
        <v>444</v>
      </c>
      <c r="AF118" s="42" t="e">
        <f t="shared" ca="1" si="22"/>
        <v>#REF!</v>
      </c>
      <c r="AG118" s="33" t="e">
        <f t="shared" ca="1" si="23"/>
        <v>#REF!</v>
      </c>
      <c r="AH118" s="43" t="e">
        <f t="shared" ca="1" si="24"/>
        <v>#NAME?</v>
      </c>
      <c r="AI118" s="44">
        <f t="shared" si="25"/>
        <v>1</v>
      </c>
      <c r="AJ118" s="45" t="e">
        <f t="shared" ca="1" si="26"/>
        <v>#NAME?</v>
      </c>
      <c r="AK118" s="33" t="e">
        <f t="shared" ca="1" si="27"/>
        <v>#REF!</v>
      </c>
      <c r="AL118" s="29" t="s">
        <v>705</v>
      </c>
      <c r="AM118" s="41">
        <f t="shared" si="28"/>
        <v>99999999</v>
      </c>
      <c r="AN118" s="46" t="s">
        <v>706</v>
      </c>
      <c r="AO118" s="29" t="e">
        <f t="shared" ca="1" si="29"/>
        <v>#REF!</v>
      </c>
    </row>
    <row r="119" spans="1:41" x14ac:dyDescent="0.25">
      <c r="A119" s="15" t="s">
        <v>244</v>
      </c>
      <c r="B119" s="29" t="str">
        <f t="shared" si="16"/>
        <v>ADI-000259</v>
      </c>
      <c r="C119" s="14"/>
      <c r="D119" s="14" t="s">
        <v>257</v>
      </c>
      <c r="E119" s="16" t="e">
        <f>VLOOKUP(D119,#REF!,2,0)</f>
        <v>#REF!</v>
      </c>
      <c r="F119" s="16" t="e">
        <f>VLOOKUP(D119,#REF!,3,0)</f>
        <v>#REF!</v>
      </c>
      <c r="G119" s="28" t="e">
        <f>+VLOOKUP($A119,#REF!,4,FALSE)</f>
        <v>#REF!</v>
      </c>
      <c r="H119" s="30" t="e">
        <f>+VLOOKUP($A119,#REF!,5,FALSE)</f>
        <v>#REF!</v>
      </c>
      <c r="I119" s="31" t="e">
        <f>+VLOOKUP($A119,#REF!,13,FALSE)</f>
        <v>#REF!</v>
      </c>
      <c r="J119" s="31">
        <v>5.4999999999999997E-3</v>
      </c>
      <c r="K119" s="29" t="s">
        <v>15</v>
      </c>
      <c r="L119" s="12">
        <v>50000</v>
      </c>
      <c r="M119" s="56" t="e">
        <f t="shared" si="17"/>
        <v>#REF!</v>
      </c>
      <c r="N119" s="20">
        <v>43549</v>
      </c>
      <c r="O119" s="35" t="e">
        <f t="shared" ca="1" si="15"/>
        <v>#NAME?</v>
      </c>
      <c r="P119" s="36">
        <v>0</v>
      </c>
      <c r="Q119" s="36">
        <v>0</v>
      </c>
      <c r="R119" s="37">
        <v>218</v>
      </c>
      <c r="S119" s="38" t="b">
        <v>1</v>
      </c>
      <c r="T119" s="38" t="s">
        <v>1109</v>
      </c>
      <c r="U119" s="34">
        <v>43702</v>
      </c>
      <c r="V119" s="29"/>
      <c r="W119" s="29">
        <f t="shared" si="18"/>
        <v>2019</v>
      </c>
      <c r="X119" s="29" t="e">
        <f t="shared" ca="1" si="19"/>
        <v>#NAME?</v>
      </c>
      <c r="Y119" s="39">
        <v>2.2499999999999999E-2</v>
      </c>
      <c r="Z119" s="39">
        <v>5.0500000000000003E-2</v>
      </c>
      <c r="AA119" s="40">
        <v>0</v>
      </c>
      <c r="AB119" s="33" t="e">
        <f t="shared" ca="1" si="21"/>
        <v>#NAME?</v>
      </c>
      <c r="AC119" s="31">
        <v>0.03</v>
      </c>
      <c r="AD119" s="31">
        <v>0.04</v>
      </c>
      <c r="AE119" s="41" t="s">
        <v>444</v>
      </c>
      <c r="AF119" s="42" t="e">
        <f t="shared" ca="1" si="22"/>
        <v>#NAME?</v>
      </c>
      <c r="AG119" s="33" t="e">
        <f t="shared" ca="1" si="23"/>
        <v>#NAME?</v>
      </c>
      <c r="AH119" s="43" t="e">
        <f t="shared" ca="1" si="24"/>
        <v>#NAME?</v>
      </c>
      <c r="AI119" s="44">
        <f t="shared" si="25"/>
        <v>1</v>
      </c>
      <c r="AJ119" s="45" t="e">
        <f t="shared" ca="1" si="26"/>
        <v>#NAME?</v>
      </c>
      <c r="AK119" s="33" t="e">
        <f t="shared" ca="1" si="27"/>
        <v>#NAME?</v>
      </c>
      <c r="AL119" s="29" t="s">
        <v>707</v>
      </c>
      <c r="AM119" s="41">
        <f t="shared" si="28"/>
        <v>99999999</v>
      </c>
      <c r="AN119" s="46" t="s">
        <v>708</v>
      </c>
      <c r="AO119" s="29" t="e">
        <f t="shared" ca="1" si="29"/>
        <v>#NAME?</v>
      </c>
    </row>
    <row r="120" spans="1:41" x14ac:dyDescent="0.25">
      <c r="A120" s="15" t="s">
        <v>245</v>
      </c>
      <c r="B120" s="29" t="str">
        <f t="shared" si="16"/>
        <v>ADI-000256</v>
      </c>
      <c r="C120" s="14"/>
      <c r="D120" s="14" t="s">
        <v>257</v>
      </c>
      <c r="E120" s="16" t="e">
        <f>VLOOKUP(D120,#REF!,2,0)</f>
        <v>#REF!</v>
      </c>
      <c r="F120" s="16" t="e">
        <f>VLOOKUP(D120,#REF!,3,0)</f>
        <v>#REF!</v>
      </c>
      <c r="G120" s="28" t="e">
        <f>+VLOOKUP($A120,#REF!,4,FALSE)</f>
        <v>#REF!</v>
      </c>
      <c r="H120" s="30" t="e">
        <f>+VLOOKUP($A120,#REF!,5,FALSE)</f>
        <v>#REF!</v>
      </c>
      <c r="I120" s="31" t="e">
        <f>+VLOOKUP($A120,#REF!,13,FALSE)</f>
        <v>#REF!</v>
      </c>
      <c r="J120" s="31">
        <v>5.4999999999999997E-3</v>
      </c>
      <c r="K120" s="29" t="s">
        <v>15</v>
      </c>
      <c r="L120" s="12">
        <v>30000</v>
      </c>
      <c r="M120" s="56" t="e">
        <f t="shared" si="17"/>
        <v>#REF!</v>
      </c>
      <c r="N120" s="20">
        <v>43549</v>
      </c>
      <c r="O120" s="35" t="e">
        <f t="shared" ca="1" si="15"/>
        <v>#NAME?</v>
      </c>
      <c r="P120" s="36">
        <v>0</v>
      </c>
      <c r="Q120" s="36">
        <v>0</v>
      </c>
      <c r="R120" s="37">
        <v>219</v>
      </c>
      <c r="S120" s="38" t="b">
        <v>1</v>
      </c>
      <c r="T120" s="38" t="s">
        <v>1109</v>
      </c>
      <c r="U120" s="34">
        <v>43703</v>
      </c>
      <c r="V120" s="29"/>
      <c r="W120" s="29">
        <f t="shared" si="18"/>
        <v>2019</v>
      </c>
      <c r="X120" s="29" t="e">
        <f t="shared" ca="1" si="19"/>
        <v>#NAME?</v>
      </c>
      <c r="Y120" s="39">
        <v>2.2499999999999999E-2</v>
      </c>
      <c r="Z120" s="39">
        <v>5.0500000000000003E-2</v>
      </c>
      <c r="AA120" s="40">
        <v>0</v>
      </c>
      <c r="AB120" s="33" t="e">
        <f t="shared" ca="1" si="21"/>
        <v>#NAME?</v>
      </c>
      <c r="AC120" s="31">
        <v>0.03</v>
      </c>
      <c r="AD120" s="31">
        <v>0.04</v>
      </c>
      <c r="AE120" s="41" t="s">
        <v>444</v>
      </c>
      <c r="AF120" s="42" t="e">
        <f t="shared" ca="1" si="22"/>
        <v>#NAME?</v>
      </c>
      <c r="AG120" s="33" t="e">
        <f t="shared" ca="1" si="23"/>
        <v>#NAME?</v>
      </c>
      <c r="AH120" s="43" t="e">
        <f t="shared" ca="1" si="24"/>
        <v>#NAME?</v>
      </c>
      <c r="AI120" s="44">
        <f t="shared" si="25"/>
        <v>1</v>
      </c>
      <c r="AJ120" s="45" t="e">
        <f t="shared" ca="1" si="26"/>
        <v>#NAME?</v>
      </c>
      <c r="AK120" s="33" t="e">
        <f t="shared" ca="1" si="27"/>
        <v>#NAME?</v>
      </c>
      <c r="AL120" s="29" t="s">
        <v>709</v>
      </c>
      <c r="AM120" s="41">
        <f t="shared" si="28"/>
        <v>99999999</v>
      </c>
      <c r="AN120" s="46" t="s">
        <v>710</v>
      </c>
      <c r="AO120" s="29" t="e">
        <f t="shared" ca="1" si="29"/>
        <v>#NAME?</v>
      </c>
    </row>
    <row r="121" spans="1:41" hidden="1" x14ac:dyDescent="0.25">
      <c r="A121" s="15" t="s">
        <v>246</v>
      </c>
      <c r="B121" s="29" t="str">
        <f t="shared" si="16"/>
        <v>ADI-000257</v>
      </c>
      <c r="C121" s="14"/>
      <c r="D121" s="14" t="s">
        <v>257</v>
      </c>
      <c r="E121" s="16" t="e">
        <f>VLOOKUP(D121,#REF!,2,0)</f>
        <v>#REF!</v>
      </c>
      <c r="F121" s="16" t="e">
        <f>VLOOKUP(D121,#REF!,3,0)</f>
        <v>#REF!</v>
      </c>
      <c r="G121" s="28" t="e">
        <f>+VLOOKUP($A121,#REF!,4,FALSE)</f>
        <v>#REF!</v>
      </c>
      <c r="H121" s="30" t="e">
        <f>+VLOOKUP($A121,#REF!,5,FALSE)</f>
        <v>#REF!</v>
      </c>
      <c r="I121" s="31" t="e">
        <f>+VLOOKUP($A121,#REF!,13,FALSE)</f>
        <v>#REF!</v>
      </c>
      <c r="J121" s="31">
        <v>5.4999999999999997E-3</v>
      </c>
      <c r="K121" s="29" t="s">
        <v>15</v>
      </c>
      <c r="L121" s="12">
        <v>60000</v>
      </c>
      <c r="M121" s="56" t="e">
        <f t="shared" si="17"/>
        <v>#REF!</v>
      </c>
      <c r="N121" s="20">
        <v>43549</v>
      </c>
      <c r="O121" s="35" t="e">
        <f t="shared" ca="1" si="15"/>
        <v>#NAME?</v>
      </c>
      <c r="P121" s="36">
        <v>0</v>
      </c>
      <c r="Q121" s="36">
        <v>0</v>
      </c>
      <c r="R121" s="37">
        <v>220</v>
      </c>
      <c r="S121" s="38" t="b">
        <v>1</v>
      </c>
      <c r="T121" s="38" t="s">
        <v>444</v>
      </c>
      <c r="U121" s="34">
        <v>43704</v>
      </c>
      <c r="V121" s="29"/>
      <c r="W121" s="29">
        <f t="shared" si="18"/>
        <v>2019</v>
      </c>
      <c r="X121" s="29" t="e">
        <f t="shared" ca="1" si="19"/>
        <v>#NAME?</v>
      </c>
      <c r="Y121" s="39">
        <v>2.2499999999999999E-2</v>
      </c>
      <c r="Z121" s="39">
        <v>5.0500000000000003E-2</v>
      </c>
      <c r="AA121" s="40" t="e">
        <f t="shared" si="20"/>
        <v>#REF!</v>
      </c>
      <c r="AB121" s="33" t="e">
        <f t="shared" ca="1" si="21"/>
        <v>#REF!</v>
      </c>
      <c r="AC121" s="31">
        <v>0.03</v>
      </c>
      <c r="AD121" s="31">
        <v>0.04</v>
      </c>
      <c r="AE121" s="41" t="s">
        <v>444</v>
      </c>
      <c r="AF121" s="42" t="e">
        <f t="shared" ca="1" si="22"/>
        <v>#REF!</v>
      </c>
      <c r="AG121" s="33" t="e">
        <f t="shared" ca="1" si="23"/>
        <v>#REF!</v>
      </c>
      <c r="AH121" s="43" t="e">
        <f t="shared" ca="1" si="24"/>
        <v>#NAME?</v>
      </c>
      <c r="AI121" s="44">
        <f t="shared" si="25"/>
        <v>1</v>
      </c>
      <c r="AJ121" s="45" t="e">
        <f t="shared" ca="1" si="26"/>
        <v>#NAME?</v>
      </c>
      <c r="AK121" s="33" t="e">
        <f t="shared" ca="1" si="27"/>
        <v>#REF!</v>
      </c>
      <c r="AL121" s="29" t="s">
        <v>711</v>
      </c>
      <c r="AM121" s="41">
        <f t="shared" si="28"/>
        <v>99999999</v>
      </c>
      <c r="AN121" s="46" t="s">
        <v>712</v>
      </c>
      <c r="AO121" s="29" t="e">
        <f t="shared" ca="1" si="29"/>
        <v>#REF!</v>
      </c>
    </row>
    <row r="122" spans="1:41" x14ac:dyDescent="0.25">
      <c r="A122" s="15" t="s">
        <v>247</v>
      </c>
      <c r="B122" s="29" t="str">
        <f t="shared" si="16"/>
        <v>ADI-000241</v>
      </c>
      <c r="C122" s="14"/>
      <c r="D122" s="14" t="s">
        <v>258</v>
      </c>
      <c r="E122" s="16" t="e">
        <f>VLOOKUP(D122,#REF!,2,0)</f>
        <v>#REF!</v>
      </c>
      <c r="F122" s="16" t="e">
        <f>VLOOKUP(D122,#REF!,3,0)</f>
        <v>#REF!</v>
      </c>
      <c r="G122" s="28" t="e">
        <f>+VLOOKUP($A122,#REF!,4,FALSE)</f>
        <v>#REF!</v>
      </c>
      <c r="H122" s="30" t="e">
        <f>+VLOOKUP($A122,#REF!,5,FALSE)</f>
        <v>#REF!</v>
      </c>
      <c r="I122" s="31" t="e">
        <f>+VLOOKUP($A122,#REF!,13,FALSE)</f>
        <v>#REF!</v>
      </c>
      <c r="J122" s="31">
        <v>5.4999999999999997E-3</v>
      </c>
      <c r="K122" s="29" t="s">
        <v>15</v>
      </c>
      <c r="L122" s="12">
        <v>30000</v>
      </c>
      <c r="M122" s="56" t="e">
        <f t="shared" si="17"/>
        <v>#REF!</v>
      </c>
      <c r="N122" s="20">
        <v>43550</v>
      </c>
      <c r="O122" s="35" t="e">
        <f t="shared" ca="1" si="15"/>
        <v>#NAME?</v>
      </c>
      <c r="P122" s="36">
        <v>0</v>
      </c>
      <c r="Q122" s="36">
        <v>0</v>
      </c>
      <c r="R122" s="37">
        <v>221</v>
      </c>
      <c r="S122" s="38" t="b">
        <v>1</v>
      </c>
      <c r="T122" s="38" t="s">
        <v>1109</v>
      </c>
      <c r="U122" s="34">
        <v>43705</v>
      </c>
      <c r="V122" s="29"/>
      <c r="W122" s="29">
        <f t="shared" si="18"/>
        <v>2019</v>
      </c>
      <c r="X122" s="29" t="e">
        <f t="shared" ca="1" si="19"/>
        <v>#NAME?</v>
      </c>
      <c r="Y122" s="39">
        <v>2.2499999999999999E-2</v>
      </c>
      <c r="Z122" s="39">
        <v>5.0500000000000003E-2</v>
      </c>
      <c r="AA122" s="40">
        <v>0</v>
      </c>
      <c r="AB122" s="33" t="e">
        <f t="shared" ca="1" si="21"/>
        <v>#NAME?</v>
      </c>
      <c r="AC122" s="31">
        <v>0.03</v>
      </c>
      <c r="AD122" s="31">
        <v>0.04</v>
      </c>
      <c r="AE122" s="41" t="s">
        <v>444</v>
      </c>
      <c r="AF122" s="42" t="e">
        <f t="shared" ca="1" si="22"/>
        <v>#NAME?</v>
      </c>
      <c r="AG122" s="33" t="e">
        <f t="shared" ca="1" si="23"/>
        <v>#NAME?</v>
      </c>
      <c r="AH122" s="43" t="e">
        <f t="shared" ca="1" si="24"/>
        <v>#NAME?</v>
      </c>
      <c r="AI122" s="44">
        <f t="shared" si="25"/>
        <v>1</v>
      </c>
      <c r="AJ122" s="45" t="e">
        <f t="shared" ca="1" si="26"/>
        <v>#NAME?</v>
      </c>
      <c r="AK122" s="33" t="e">
        <f t="shared" ca="1" si="27"/>
        <v>#NAME?</v>
      </c>
      <c r="AL122" s="29" t="s">
        <v>713</v>
      </c>
      <c r="AM122" s="41">
        <f t="shared" si="28"/>
        <v>99999999</v>
      </c>
      <c r="AN122" s="46" t="s">
        <v>714</v>
      </c>
      <c r="AO122" s="29" t="e">
        <f t="shared" ca="1" si="29"/>
        <v>#NAME?</v>
      </c>
    </row>
    <row r="123" spans="1:41" hidden="1" x14ac:dyDescent="0.25">
      <c r="A123" s="15" t="s">
        <v>248</v>
      </c>
      <c r="B123" s="29" t="str">
        <f t="shared" si="16"/>
        <v>ADI-000242</v>
      </c>
      <c r="C123" s="14"/>
      <c r="D123" s="14" t="s">
        <v>258</v>
      </c>
      <c r="E123" s="16" t="e">
        <f>VLOOKUP(D123,#REF!,2,0)</f>
        <v>#REF!</v>
      </c>
      <c r="F123" s="16" t="e">
        <f>VLOOKUP(D123,#REF!,3,0)</f>
        <v>#REF!</v>
      </c>
      <c r="G123" s="28" t="e">
        <f>+VLOOKUP($A123,#REF!,4,FALSE)</f>
        <v>#REF!</v>
      </c>
      <c r="H123" s="30" t="e">
        <f>+VLOOKUP($A123,#REF!,5,FALSE)</f>
        <v>#REF!</v>
      </c>
      <c r="I123" s="31" t="e">
        <f>+VLOOKUP($A123,#REF!,13,FALSE)</f>
        <v>#REF!</v>
      </c>
      <c r="J123" s="31">
        <v>5.4999999999999997E-3</v>
      </c>
      <c r="K123" s="29" t="s">
        <v>15</v>
      </c>
      <c r="L123" s="12">
        <v>500</v>
      </c>
      <c r="M123" s="56" t="e">
        <f t="shared" si="17"/>
        <v>#REF!</v>
      </c>
      <c r="N123" s="20">
        <v>43550</v>
      </c>
      <c r="O123" s="35" t="e">
        <f t="shared" ca="1" si="15"/>
        <v>#NAME?</v>
      </c>
      <c r="P123" s="36">
        <v>0</v>
      </c>
      <c r="Q123" s="36">
        <v>0</v>
      </c>
      <c r="R123" s="37">
        <v>222</v>
      </c>
      <c r="S123" s="38" t="b">
        <v>0</v>
      </c>
      <c r="T123" s="38" t="s">
        <v>1110</v>
      </c>
      <c r="U123" s="34">
        <v>43706</v>
      </c>
      <c r="V123" s="29"/>
      <c r="W123" s="29">
        <f t="shared" si="18"/>
        <v>2019</v>
      </c>
      <c r="X123" s="29" t="e">
        <f t="shared" ca="1" si="19"/>
        <v>#NAME?</v>
      </c>
      <c r="Y123" s="39">
        <v>2.2499999999999999E-2</v>
      </c>
      <c r="Z123" s="39">
        <v>5.0500000000000003E-2</v>
      </c>
      <c r="AA123" s="40" t="e">
        <f t="shared" si="20"/>
        <v>#REF!</v>
      </c>
      <c r="AB123" s="33" t="e">
        <f t="shared" ca="1" si="21"/>
        <v>#REF!</v>
      </c>
      <c r="AC123" s="31">
        <v>0.03</v>
      </c>
      <c r="AD123" s="31">
        <v>0.04</v>
      </c>
      <c r="AE123" s="41" t="s">
        <v>444</v>
      </c>
      <c r="AF123" s="42" t="e">
        <f t="shared" ca="1" si="22"/>
        <v>#REF!</v>
      </c>
      <c r="AG123" s="33" t="e">
        <f t="shared" ca="1" si="23"/>
        <v>#REF!</v>
      </c>
      <c r="AH123" s="43" t="e">
        <f t="shared" ca="1" si="24"/>
        <v>#NAME?</v>
      </c>
      <c r="AI123" s="44">
        <f t="shared" si="25"/>
        <v>1</v>
      </c>
      <c r="AJ123" s="45" t="e">
        <f t="shared" ca="1" si="26"/>
        <v>#NAME?</v>
      </c>
      <c r="AK123" s="33" t="e">
        <f t="shared" ca="1" si="27"/>
        <v>#REF!</v>
      </c>
      <c r="AL123" s="29" t="s">
        <v>715</v>
      </c>
      <c r="AM123" s="41">
        <f t="shared" si="28"/>
        <v>1</v>
      </c>
      <c r="AN123" s="46" t="s">
        <v>716</v>
      </c>
      <c r="AO123" s="29" t="e">
        <f t="shared" ca="1" si="29"/>
        <v>#REF!</v>
      </c>
    </row>
    <row r="124" spans="1:41" hidden="1" x14ac:dyDescent="0.25">
      <c r="A124" s="15" t="s">
        <v>306</v>
      </c>
      <c r="B124" s="29" t="str">
        <f t="shared" si="16"/>
        <v>ADI-000213</v>
      </c>
      <c r="D124" s="18"/>
      <c r="E124" s="16" t="e">
        <f>+VLOOKUP($D124,#REF!,2,FALSE)</f>
        <v>#REF!</v>
      </c>
      <c r="F124" s="16" t="e">
        <f>+VLOOKUP($D124,#REF!,3,FALSE)</f>
        <v>#REF!</v>
      </c>
      <c r="G124" s="28" t="e">
        <f>+VLOOKUP($A124,#REF!,4,FALSE)</f>
        <v>#REF!</v>
      </c>
      <c r="H124" s="30" t="e">
        <f>+VLOOKUP($A124,#REF!,5,FALSE)</f>
        <v>#REF!</v>
      </c>
      <c r="I124" s="31" t="e">
        <f>+VLOOKUP($A124,#REF!,13,FALSE)</f>
        <v>#REF!</v>
      </c>
      <c r="J124" s="31">
        <v>5.4999999999999997E-3</v>
      </c>
      <c r="K124" s="29" t="s">
        <v>15</v>
      </c>
      <c r="L124" s="19">
        <v>110000</v>
      </c>
      <c r="M124" s="56" t="e">
        <f t="shared" si="17"/>
        <v>#REF!</v>
      </c>
      <c r="N124" s="20">
        <v>43550</v>
      </c>
      <c r="O124" s="35" t="e">
        <f t="shared" ca="1" si="15"/>
        <v>#NAME?</v>
      </c>
      <c r="P124" s="36">
        <v>0</v>
      </c>
      <c r="Q124" s="36">
        <v>0</v>
      </c>
      <c r="R124" s="37">
        <v>223</v>
      </c>
      <c r="S124" s="38" t="b">
        <v>1</v>
      </c>
      <c r="T124" s="38" t="s">
        <v>444</v>
      </c>
      <c r="U124" s="34">
        <v>43707</v>
      </c>
      <c r="V124" s="29"/>
      <c r="W124" s="29">
        <f t="shared" si="18"/>
        <v>2019</v>
      </c>
      <c r="X124" s="29" t="e">
        <f t="shared" ca="1" si="19"/>
        <v>#NAME?</v>
      </c>
      <c r="Y124" s="39">
        <v>2.2499999999999999E-2</v>
      </c>
      <c r="Z124" s="39">
        <v>5.0500000000000003E-2</v>
      </c>
      <c r="AA124" s="40" t="e">
        <f t="shared" si="20"/>
        <v>#REF!</v>
      </c>
      <c r="AB124" s="33" t="e">
        <f t="shared" ca="1" si="21"/>
        <v>#REF!</v>
      </c>
      <c r="AC124" s="31">
        <v>0.03</v>
      </c>
      <c r="AD124" s="31">
        <v>0.04</v>
      </c>
      <c r="AE124" s="41" t="s">
        <v>444</v>
      </c>
      <c r="AF124" s="42" t="e">
        <f t="shared" ca="1" si="22"/>
        <v>#REF!</v>
      </c>
      <c r="AG124" s="33" t="e">
        <f t="shared" ca="1" si="23"/>
        <v>#REF!</v>
      </c>
      <c r="AH124" s="43" t="e">
        <f t="shared" ca="1" si="24"/>
        <v>#NAME?</v>
      </c>
      <c r="AI124" s="44">
        <f t="shared" si="25"/>
        <v>1</v>
      </c>
      <c r="AJ124" s="45" t="e">
        <f t="shared" ca="1" si="26"/>
        <v>#NAME?</v>
      </c>
      <c r="AK124" s="33" t="e">
        <f t="shared" ca="1" si="27"/>
        <v>#REF!</v>
      </c>
      <c r="AL124" s="29" t="s">
        <v>717</v>
      </c>
      <c r="AM124" s="41">
        <f t="shared" si="28"/>
        <v>99999999</v>
      </c>
      <c r="AN124" s="46" t="s">
        <v>718</v>
      </c>
      <c r="AO124" s="29" t="e">
        <f t="shared" ca="1" si="29"/>
        <v>#REF!</v>
      </c>
    </row>
    <row r="125" spans="1:41" hidden="1" x14ac:dyDescent="0.25">
      <c r="A125" s="16" t="s">
        <v>71</v>
      </c>
      <c r="B125" s="29" t="str">
        <f t="shared" si="16"/>
        <v>ADI-000066</v>
      </c>
      <c r="D125" s="18" t="s">
        <v>66</v>
      </c>
      <c r="E125" s="16" t="s">
        <v>38</v>
      </c>
      <c r="F125" s="16" t="s">
        <v>39</v>
      </c>
      <c r="G125" s="28" t="e">
        <f>+VLOOKUP($A125,#REF!,4,FALSE)</f>
        <v>#REF!</v>
      </c>
      <c r="H125" s="30" t="e">
        <f>+VLOOKUP($A125,#REF!,5,FALSE)</f>
        <v>#REF!</v>
      </c>
      <c r="I125" s="31" t="e">
        <f>+VLOOKUP($A125,#REF!,13,FALSE)</f>
        <v>#REF!</v>
      </c>
      <c r="J125" s="31">
        <v>5.4999999999999997E-3</v>
      </c>
      <c r="K125" s="29" t="s">
        <v>15</v>
      </c>
      <c r="L125" s="12">
        <v>5000</v>
      </c>
      <c r="M125" s="56" t="e">
        <f t="shared" si="17"/>
        <v>#REF!</v>
      </c>
      <c r="N125" s="20">
        <v>43550</v>
      </c>
      <c r="O125" s="35" t="e">
        <f t="shared" ca="1" si="15"/>
        <v>#NAME?</v>
      </c>
      <c r="P125" s="36">
        <v>0</v>
      </c>
      <c r="Q125" s="36">
        <v>0</v>
      </c>
      <c r="R125" s="37">
        <v>224</v>
      </c>
      <c r="S125" s="38" t="b">
        <v>1</v>
      </c>
      <c r="T125" s="38" t="s">
        <v>444</v>
      </c>
      <c r="U125" s="34">
        <v>43708</v>
      </c>
      <c r="V125" s="29"/>
      <c r="W125" s="29">
        <f t="shared" si="18"/>
        <v>2019</v>
      </c>
      <c r="X125" s="29" t="e">
        <f t="shared" ca="1" si="19"/>
        <v>#NAME?</v>
      </c>
      <c r="Y125" s="39">
        <v>2.2499999999999999E-2</v>
      </c>
      <c r="Z125" s="39">
        <v>5.0500000000000003E-2</v>
      </c>
      <c r="AA125" s="40" t="e">
        <f t="shared" si="20"/>
        <v>#REF!</v>
      </c>
      <c r="AB125" s="33" t="e">
        <f t="shared" ca="1" si="21"/>
        <v>#REF!</v>
      </c>
      <c r="AC125" s="31">
        <v>0.03</v>
      </c>
      <c r="AD125" s="31">
        <v>0.04</v>
      </c>
      <c r="AE125" s="41" t="s">
        <v>444</v>
      </c>
      <c r="AF125" s="42" t="e">
        <f t="shared" ca="1" si="22"/>
        <v>#REF!</v>
      </c>
      <c r="AG125" s="33" t="e">
        <f t="shared" ca="1" si="23"/>
        <v>#REF!</v>
      </c>
      <c r="AH125" s="43" t="e">
        <f t="shared" ca="1" si="24"/>
        <v>#NAME?</v>
      </c>
      <c r="AI125" s="44">
        <f t="shared" si="25"/>
        <v>1</v>
      </c>
      <c r="AJ125" s="45" t="e">
        <f t="shared" ca="1" si="26"/>
        <v>#NAME?</v>
      </c>
      <c r="AK125" s="33" t="e">
        <f t="shared" ca="1" si="27"/>
        <v>#REF!</v>
      </c>
      <c r="AL125" s="29" t="s">
        <v>719</v>
      </c>
      <c r="AM125" s="41">
        <f t="shared" si="28"/>
        <v>99999999</v>
      </c>
      <c r="AN125" s="46" t="s">
        <v>720</v>
      </c>
      <c r="AO125" s="29" t="e">
        <f t="shared" ca="1" si="29"/>
        <v>#REF!</v>
      </c>
    </row>
    <row r="126" spans="1:41" hidden="1" x14ac:dyDescent="0.25">
      <c r="A126" s="16" t="s">
        <v>67</v>
      </c>
      <c r="B126" s="29" t="str">
        <f t="shared" si="16"/>
        <v>ADI-000062</v>
      </c>
      <c r="D126" s="18" t="s">
        <v>31</v>
      </c>
      <c r="E126" s="16" t="s">
        <v>32</v>
      </c>
      <c r="F126" s="16" t="s">
        <v>33</v>
      </c>
      <c r="G126" s="28" t="e">
        <f>+VLOOKUP($A126,#REF!,4,FALSE)</f>
        <v>#REF!</v>
      </c>
      <c r="H126" s="30" t="e">
        <f>+VLOOKUP($A126,#REF!,5,FALSE)</f>
        <v>#REF!</v>
      </c>
      <c r="I126" s="31" t="e">
        <f>+VLOOKUP($A126,#REF!,13,FALSE)</f>
        <v>#REF!</v>
      </c>
      <c r="J126" s="31">
        <v>5.4999999999999997E-3</v>
      </c>
      <c r="K126" s="29" t="s">
        <v>15</v>
      </c>
      <c r="L126" s="12">
        <v>5000</v>
      </c>
      <c r="M126" s="56" t="e">
        <f t="shared" si="17"/>
        <v>#REF!</v>
      </c>
      <c r="N126" s="20">
        <v>43550</v>
      </c>
      <c r="O126" s="35" t="e">
        <f t="shared" ca="1" si="15"/>
        <v>#NAME?</v>
      </c>
      <c r="P126" s="36">
        <v>0</v>
      </c>
      <c r="Q126" s="36">
        <v>0</v>
      </c>
      <c r="R126" s="37">
        <v>225</v>
      </c>
      <c r="S126" s="38" t="b">
        <v>1</v>
      </c>
      <c r="T126" s="38" t="s">
        <v>444</v>
      </c>
      <c r="U126" s="34">
        <v>43709</v>
      </c>
      <c r="V126" s="29"/>
      <c r="W126" s="29">
        <f t="shared" si="18"/>
        <v>2019</v>
      </c>
      <c r="X126" s="29" t="e">
        <f t="shared" ca="1" si="19"/>
        <v>#NAME?</v>
      </c>
      <c r="Y126" s="39">
        <v>2.2499999999999999E-2</v>
      </c>
      <c r="Z126" s="39">
        <v>5.0500000000000003E-2</v>
      </c>
      <c r="AA126" s="40" t="e">
        <f t="shared" si="20"/>
        <v>#REF!</v>
      </c>
      <c r="AB126" s="33" t="e">
        <f t="shared" ca="1" si="21"/>
        <v>#REF!</v>
      </c>
      <c r="AC126" s="31">
        <v>0.03</v>
      </c>
      <c r="AD126" s="31">
        <v>0.04</v>
      </c>
      <c r="AE126" s="41" t="s">
        <v>444</v>
      </c>
      <c r="AF126" s="42" t="e">
        <f t="shared" ca="1" si="22"/>
        <v>#REF!</v>
      </c>
      <c r="AG126" s="33" t="e">
        <f t="shared" ca="1" si="23"/>
        <v>#REF!</v>
      </c>
      <c r="AH126" s="43" t="e">
        <f t="shared" ca="1" si="24"/>
        <v>#NAME?</v>
      </c>
      <c r="AI126" s="44">
        <f t="shared" si="25"/>
        <v>1</v>
      </c>
      <c r="AJ126" s="45" t="e">
        <f t="shared" ca="1" si="26"/>
        <v>#NAME?</v>
      </c>
      <c r="AK126" s="33" t="e">
        <f t="shared" ca="1" si="27"/>
        <v>#REF!</v>
      </c>
      <c r="AL126" s="29" t="s">
        <v>721</v>
      </c>
      <c r="AM126" s="41">
        <f t="shared" si="28"/>
        <v>99999999</v>
      </c>
      <c r="AN126" s="46" t="s">
        <v>722</v>
      </c>
      <c r="AO126" s="29" t="e">
        <f t="shared" ca="1" si="29"/>
        <v>#REF!</v>
      </c>
    </row>
    <row r="127" spans="1:41" hidden="1" x14ac:dyDescent="0.25">
      <c r="A127" s="16" t="s">
        <v>78</v>
      </c>
      <c r="B127" s="29" t="str">
        <f t="shared" si="16"/>
        <v>ADI-000073</v>
      </c>
      <c r="D127" s="18" t="s">
        <v>31</v>
      </c>
      <c r="E127" s="16" t="s">
        <v>48</v>
      </c>
      <c r="F127" s="16" t="s">
        <v>49</v>
      </c>
      <c r="G127" s="28" t="e">
        <f>+VLOOKUP($A127,#REF!,4,FALSE)</f>
        <v>#REF!</v>
      </c>
      <c r="H127" s="30" t="e">
        <f>+VLOOKUP($A127,#REF!,5,FALSE)</f>
        <v>#REF!</v>
      </c>
      <c r="I127" s="31" t="e">
        <f>+VLOOKUP($A127,#REF!,13,FALSE)</f>
        <v>#REF!</v>
      </c>
      <c r="J127" s="31">
        <v>5.4999999999999997E-3</v>
      </c>
      <c r="K127" s="29" t="s">
        <v>15</v>
      </c>
      <c r="L127" s="12">
        <v>10000</v>
      </c>
      <c r="M127" s="56" t="e">
        <f t="shared" si="17"/>
        <v>#REF!</v>
      </c>
      <c r="N127" s="20">
        <v>43550</v>
      </c>
      <c r="O127" s="35" t="e">
        <f t="shared" ca="1" si="15"/>
        <v>#NAME?</v>
      </c>
      <c r="P127" s="36">
        <v>0</v>
      </c>
      <c r="Q127" s="36">
        <v>0</v>
      </c>
      <c r="R127" s="37">
        <v>226</v>
      </c>
      <c r="S127" s="38" t="b">
        <v>1</v>
      </c>
      <c r="T127" s="38" t="s">
        <v>1109</v>
      </c>
      <c r="U127" s="34">
        <v>43710</v>
      </c>
      <c r="V127" s="29"/>
      <c r="W127" s="29">
        <f t="shared" si="18"/>
        <v>2019</v>
      </c>
      <c r="X127" s="29" t="e">
        <f t="shared" ca="1" si="19"/>
        <v>#NAME?</v>
      </c>
      <c r="Y127" s="39">
        <v>2.2499999999999999E-2</v>
      </c>
      <c r="Z127" s="39">
        <v>5.0500000000000003E-2</v>
      </c>
      <c r="AA127" s="40" t="e">
        <f t="shared" si="20"/>
        <v>#REF!</v>
      </c>
      <c r="AB127" s="33" t="e">
        <f t="shared" ca="1" si="21"/>
        <v>#REF!</v>
      </c>
      <c r="AC127" s="31">
        <v>0.03</v>
      </c>
      <c r="AD127" s="31">
        <v>0.04</v>
      </c>
      <c r="AE127" s="41" t="s">
        <v>444</v>
      </c>
      <c r="AF127" s="42" t="e">
        <f t="shared" ca="1" si="22"/>
        <v>#REF!</v>
      </c>
      <c r="AG127" s="33" t="e">
        <f t="shared" ca="1" si="23"/>
        <v>#REF!</v>
      </c>
      <c r="AH127" s="43" t="e">
        <f t="shared" ca="1" si="24"/>
        <v>#NAME?</v>
      </c>
      <c r="AI127" s="44">
        <f t="shared" si="25"/>
        <v>1</v>
      </c>
      <c r="AJ127" s="45" t="e">
        <f t="shared" ca="1" si="26"/>
        <v>#NAME?</v>
      </c>
      <c r="AK127" s="33" t="e">
        <f t="shared" ca="1" si="27"/>
        <v>#REF!</v>
      </c>
      <c r="AL127" s="29" t="s">
        <v>723</v>
      </c>
      <c r="AM127" s="41">
        <f t="shared" si="28"/>
        <v>99999999</v>
      </c>
      <c r="AN127" s="46" t="s">
        <v>724</v>
      </c>
      <c r="AO127" s="29" t="e">
        <f t="shared" ca="1" si="29"/>
        <v>#REF!</v>
      </c>
    </row>
    <row r="128" spans="1:41" hidden="1" x14ac:dyDescent="0.25">
      <c r="A128" s="15" t="s">
        <v>302</v>
      </c>
      <c r="B128" s="29" t="str">
        <f t="shared" si="16"/>
        <v>ADI-000249</v>
      </c>
      <c r="D128" s="18"/>
      <c r="E128" s="16" t="e">
        <f>+VLOOKUP($D128,#REF!,2,FALSE)</f>
        <v>#REF!</v>
      </c>
      <c r="F128" s="16" t="e">
        <f>+VLOOKUP($D128,#REF!,3,FALSE)</f>
        <v>#REF!</v>
      </c>
      <c r="G128" s="28" t="e">
        <f>+VLOOKUP($A128,#REF!,4,FALSE)</f>
        <v>#REF!</v>
      </c>
      <c r="H128" s="30" t="e">
        <f>+VLOOKUP($A128,#REF!,5,FALSE)</f>
        <v>#REF!</v>
      </c>
      <c r="I128" s="31" t="e">
        <f>+VLOOKUP($A128,#REF!,13,FALSE)</f>
        <v>#REF!</v>
      </c>
      <c r="J128" s="31">
        <v>5.4999999999999997E-3</v>
      </c>
      <c r="K128" s="29" t="s">
        <v>15</v>
      </c>
      <c r="L128" s="12">
        <v>200</v>
      </c>
      <c r="M128" s="56" t="e">
        <f t="shared" si="17"/>
        <v>#REF!</v>
      </c>
      <c r="N128" s="20">
        <v>43551</v>
      </c>
      <c r="O128" s="35" t="e">
        <f t="shared" ca="1" si="15"/>
        <v>#NAME?</v>
      </c>
      <c r="P128" s="36">
        <v>0</v>
      </c>
      <c r="Q128" s="36">
        <v>0</v>
      </c>
      <c r="R128" s="37">
        <v>227</v>
      </c>
      <c r="S128" s="38" t="b">
        <v>0</v>
      </c>
      <c r="T128" s="38" t="s">
        <v>1110</v>
      </c>
      <c r="U128" s="34">
        <v>43711</v>
      </c>
      <c r="V128" s="29"/>
      <c r="W128" s="29">
        <f t="shared" si="18"/>
        <v>2019</v>
      </c>
      <c r="X128" s="29" t="e">
        <f t="shared" ca="1" si="19"/>
        <v>#NAME?</v>
      </c>
      <c r="Y128" s="39">
        <v>2.2499999999999999E-2</v>
      </c>
      <c r="Z128" s="39">
        <v>5.0500000000000003E-2</v>
      </c>
      <c r="AA128" s="40" t="e">
        <f t="shared" si="20"/>
        <v>#REF!</v>
      </c>
      <c r="AB128" s="33" t="e">
        <f t="shared" ca="1" si="21"/>
        <v>#REF!</v>
      </c>
      <c r="AC128" s="31">
        <v>0.03</v>
      </c>
      <c r="AD128" s="31">
        <v>0.04</v>
      </c>
      <c r="AE128" s="41" t="s">
        <v>444</v>
      </c>
      <c r="AF128" s="42" t="e">
        <f t="shared" ca="1" si="22"/>
        <v>#REF!</v>
      </c>
      <c r="AG128" s="33" t="e">
        <f t="shared" ca="1" si="23"/>
        <v>#REF!</v>
      </c>
      <c r="AH128" s="43" t="e">
        <f t="shared" ca="1" si="24"/>
        <v>#NAME?</v>
      </c>
      <c r="AI128" s="44">
        <f t="shared" si="25"/>
        <v>1</v>
      </c>
      <c r="AJ128" s="45" t="e">
        <f t="shared" ca="1" si="26"/>
        <v>#NAME?</v>
      </c>
      <c r="AK128" s="33" t="e">
        <f t="shared" ca="1" si="27"/>
        <v>#REF!</v>
      </c>
      <c r="AL128" s="29" t="s">
        <v>725</v>
      </c>
      <c r="AM128" s="41">
        <f t="shared" si="28"/>
        <v>1</v>
      </c>
      <c r="AN128" s="46" t="s">
        <v>726</v>
      </c>
      <c r="AO128" s="29" t="e">
        <f t="shared" ca="1" si="29"/>
        <v>#REF!</v>
      </c>
    </row>
    <row r="129" spans="1:41" hidden="1" x14ac:dyDescent="0.25">
      <c r="A129" s="15" t="s">
        <v>303</v>
      </c>
      <c r="B129" s="29" t="str">
        <f t="shared" si="16"/>
        <v>ADI-000250</v>
      </c>
      <c r="D129" s="18"/>
      <c r="E129" s="16" t="e">
        <f>+VLOOKUP($D129,#REF!,2,FALSE)</f>
        <v>#REF!</v>
      </c>
      <c r="F129" s="16" t="e">
        <f>+VLOOKUP($D129,#REF!,3,FALSE)</f>
        <v>#REF!</v>
      </c>
      <c r="G129" s="28" t="e">
        <f>+VLOOKUP($A129,#REF!,4,FALSE)</f>
        <v>#REF!</v>
      </c>
      <c r="H129" s="30" t="e">
        <f>+VLOOKUP($A129,#REF!,5,FALSE)</f>
        <v>#REF!</v>
      </c>
      <c r="I129" s="31" t="e">
        <f>+VLOOKUP($A129,#REF!,13,FALSE)</f>
        <v>#REF!</v>
      </c>
      <c r="J129" s="31">
        <v>5.4999999999999997E-3</v>
      </c>
      <c r="K129" s="29" t="s">
        <v>15</v>
      </c>
      <c r="L129" s="12">
        <v>200</v>
      </c>
      <c r="M129" s="56" t="e">
        <f t="shared" si="17"/>
        <v>#REF!</v>
      </c>
      <c r="N129" s="20">
        <v>43551</v>
      </c>
      <c r="O129" s="35" t="e">
        <f t="shared" ref="O129:O188" ca="1" si="30">prochainequinzaine(N129)</f>
        <v>#NAME?</v>
      </c>
      <c r="P129" s="36">
        <v>0</v>
      </c>
      <c r="Q129" s="36">
        <v>0</v>
      </c>
      <c r="R129" s="37">
        <v>228</v>
      </c>
      <c r="S129" s="38" t="b">
        <v>0</v>
      </c>
      <c r="T129" s="38" t="s">
        <v>1110</v>
      </c>
      <c r="U129" s="34">
        <v>43712</v>
      </c>
      <c r="V129" s="29"/>
      <c r="W129" s="29">
        <f t="shared" si="18"/>
        <v>2019</v>
      </c>
      <c r="X129" s="29" t="e">
        <f t="shared" ca="1" si="19"/>
        <v>#NAME?</v>
      </c>
      <c r="Y129" s="39">
        <v>2.2499999999999999E-2</v>
      </c>
      <c r="Z129" s="39">
        <v>5.0500000000000003E-2</v>
      </c>
      <c r="AA129" s="40" t="e">
        <f t="shared" si="20"/>
        <v>#REF!</v>
      </c>
      <c r="AB129" s="33" t="e">
        <f t="shared" ca="1" si="21"/>
        <v>#REF!</v>
      </c>
      <c r="AC129" s="31">
        <v>0.03</v>
      </c>
      <c r="AD129" s="31">
        <v>0.04</v>
      </c>
      <c r="AE129" s="41" t="s">
        <v>444</v>
      </c>
      <c r="AF129" s="42" t="e">
        <f t="shared" ca="1" si="22"/>
        <v>#REF!</v>
      </c>
      <c r="AG129" s="33" t="e">
        <f t="shared" ca="1" si="23"/>
        <v>#REF!</v>
      </c>
      <c r="AH129" s="43" t="e">
        <f t="shared" ca="1" si="24"/>
        <v>#NAME?</v>
      </c>
      <c r="AI129" s="44">
        <f t="shared" si="25"/>
        <v>1</v>
      </c>
      <c r="AJ129" s="45" t="e">
        <f t="shared" ca="1" si="26"/>
        <v>#NAME?</v>
      </c>
      <c r="AK129" s="33" t="e">
        <f t="shared" ca="1" si="27"/>
        <v>#REF!</v>
      </c>
      <c r="AL129" s="29" t="s">
        <v>727</v>
      </c>
      <c r="AM129" s="41">
        <f t="shared" si="28"/>
        <v>1</v>
      </c>
      <c r="AN129" s="46" t="s">
        <v>728</v>
      </c>
      <c r="AO129" s="29" t="e">
        <f t="shared" ca="1" si="29"/>
        <v>#REF!</v>
      </c>
    </row>
    <row r="130" spans="1:41" hidden="1" x14ac:dyDescent="0.25">
      <c r="A130" s="15" t="s">
        <v>215</v>
      </c>
      <c r="B130" s="29" t="str">
        <f t="shared" si="16"/>
        <v>ADI-000052</v>
      </c>
      <c r="D130" s="18" t="s">
        <v>207</v>
      </c>
      <c r="E130" s="16" t="s">
        <v>212</v>
      </c>
      <c r="F130" s="16" t="s">
        <v>213</v>
      </c>
      <c r="G130" s="28" t="e">
        <f>+VLOOKUP($A130,#REF!,4,FALSE)</f>
        <v>#REF!</v>
      </c>
      <c r="H130" s="30" t="e">
        <f>+VLOOKUP($A130,#REF!,5,FALSE)</f>
        <v>#REF!</v>
      </c>
      <c r="I130" s="31" t="e">
        <f>+VLOOKUP($A130,#REF!,13,FALSE)</f>
        <v>#REF!</v>
      </c>
      <c r="J130" s="31">
        <v>5.4999999999999997E-3</v>
      </c>
      <c r="K130" s="29" t="s">
        <v>15</v>
      </c>
      <c r="L130" s="12">
        <v>5800</v>
      </c>
      <c r="M130" s="56" t="e">
        <f t="shared" ref="M130:M189" si="31">+L130*(1-I130)</f>
        <v>#REF!</v>
      </c>
      <c r="N130" s="20">
        <v>43551</v>
      </c>
      <c r="O130" s="35" t="e">
        <f t="shared" ca="1" si="30"/>
        <v>#NAME?</v>
      </c>
      <c r="P130" s="36">
        <v>0</v>
      </c>
      <c r="Q130" s="36">
        <v>0</v>
      </c>
      <c r="R130" s="37">
        <v>229</v>
      </c>
      <c r="S130" s="38" t="b">
        <v>0</v>
      </c>
      <c r="T130" s="38" t="s">
        <v>1110</v>
      </c>
      <c r="U130" s="34">
        <v>43713</v>
      </c>
      <c r="V130" s="29"/>
      <c r="W130" s="29">
        <f t="shared" ref="W130:W189" si="32">YEAR(N130)</f>
        <v>2019</v>
      </c>
      <c r="X130" s="29" t="e">
        <f t="shared" ref="X130:X189" ca="1" si="33">YEAR(O130)</f>
        <v>#NAME?</v>
      </c>
      <c r="Y130" s="39">
        <v>2.2499999999999999E-2</v>
      </c>
      <c r="Z130" s="39">
        <v>5.0500000000000003E-2</v>
      </c>
      <c r="AA130" s="40" t="e">
        <f t="shared" ref="AA130:AA189" si="34">IF(M130=0,0,(M130-R130)*(1+Y130)^((MAX(U130-O130+1,0))/(DATE(W130,12,31)-DATE(W130,1,1)+1)))</f>
        <v>#REF!</v>
      </c>
      <c r="AB130" s="33" t="e">
        <f t="shared" ref="AB130:AB189" ca="1" si="35">AA130*(1-J130*((MAX(U130-O130,0))/(DATE(W130,12,31)-DATE(W130,1,1)+1)))</f>
        <v>#REF!</v>
      </c>
      <c r="AC130" s="31">
        <v>0.03</v>
      </c>
      <c r="AD130" s="31">
        <v>0.04</v>
      </c>
      <c r="AE130" s="41" t="s">
        <v>444</v>
      </c>
      <c r="AF130" s="42" t="e">
        <f t="shared" ref="AF130:AF189" ca="1" si="36">+IF(AE130="TOTAL",AB130,AB130/2)</f>
        <v>#REF!</v>
      </c>
      <c r="AG130" s="33" t="e">
        <f t="shared" ref="AG130:AG189" ca="1" si="37">IF(AE130="partiel",AF130*(1-AC130),AF130*(1-AD130))</f>
        <v>#REF!</v>
      </c>
      <c r="AH130" s="43" t="e">
        <f t="shared" ref="AH130:AH189" ca="1" si="38">AGECALCUL(H130,U130)</f>
        <v>#NAME?</v>
      </c>
      <c r="AI130" s="44">
        <f t="shared" ref="AI130:AI189" si="39">YEAR(U130)-YEAR(N130)+1</f>
        <v>1</v>
      </c>
      <c r="AJ130" s="45" t="e">
        <f t="shared" ref="AJ130:AJ189" ca="1" si="40">IR_RET_CAPITAL(AG130,AH130,AI130)</f>
        <v>#NAME?</v>
      </c>
      <c r="AK130" s="33" t="e">
        <f t="shared" ref="AK130:AK189" ca="1" si="41">+AG130-AJ130</f>
        <v>#REF!</v>
      </c>
      <c r="AL130" s="29" t="s">
        <v>729</v>
      </c>
      <c r="AM130" s="41">
        <f t="shared" ref="AM130:AM189" si="42">IF(S130=TRUE,99999999,1)</f>
        <v>1</v>
      </c>
      <c r="AN130" s="46" t="s">
        <v>730</v>
      </c>
      <c r="AO130" s="29" t="e">
        <f t="shared" ref="AO130:AO189" ca="1" si="43">IF(AE130="PARTIEL",IF(NOT(AF130&lt;AA130/2),TRUE,FALSE),TRUE)</f>
        <v>#REF!</v>
      </c>
    </row>
    <row r="131" spans="1:41" hidden="1" x14ac:dyDescent="0.25">
      <c r="A131" s="15" t="s">
        <v>216</v>
      </c>
      <c r="B131" s="29" t="str">
        <f t="shared" ref="B131:B194" si="44">IF(A131="",C131,A131)</f>
        <v>ADI-000053</v>
      </c>
      <c r="D131" s="18" t="s">
        <v>207</v>
      </c>
      <c r="E131" s="16" t="s">
        <v>214</v>
      </c>
      <c r="F131" s="16" t="s">
        <v>39</v>
      </c>
      <c r="G131" s="28" t="e">
        <f>+VLOOKUP($A131,#REF!,4,FALSE)</f>
        <v>#REF!</v>
      </c>
      <c r="H131" s="30" t="e">
        <f>+VLOOKUP($A131,#REF!,5,FALSE)</f>
        <v>#REF!</v>
      </c>
      <c r="I131" s="31" t="e">
        <f>+VLOOKUP($A131,#REF!,13,FALSE)</f>
        <v>#REF!</v>
      </c>
      <c r="J131" s="31">
        <v>5.4999999999999997E-3</v>
      </c>
      <c r="K131" s="29" t="s">
        <v>15</v>
      </c>
      <c r="L131" s="12">
        <v>7600</v>
      </c>
      <c r="M131" s="56" t="e">
        <f t="shared" si="31"/>
        <v>#REF!</v>
      </c>
      <c r="N131" s="20">
        <v>43551</v>
      </c>
      <c r="O131" s="35" t="e">
        <f t="shared" ca="1" si="30"/>
        <v>#NAME?</v>
      </c>
      <c r="P131" s="36">
        <v>0</v>
      </c>
      <c r="Q131" s="36">
        <v>0</v>
      </c>
      <c r="R131" s="37">
        <v>230</v>
      </c>
      <c r="S131" s="38" t="b">
        <v>0</v>
      </c>
      <c r="T131" s="38" t="s">
        <v>1110</v>
      </c>
      <c r="U131" s="34">
        <v>43714</v>
      </c>
      <c r="V131" s="29"/>
      <c r="W131" s="29">
        <f t="shared" si="32"/>
        <v>2019</v>
      </c>
      <c r="X131" s="29" t="e">
        <f t="shared" ca="1" si="33"/>
        <v>#NAME?</v>
      </c>
      <c r="Y131" s="39">
        <v>2.2499999999999999E-2</v>
      </c>
      <c r="Z131" s="39">
        <v>5.0500000000000003E-2</v>
      </c>
      <c r="AA131" s="40" t="e">
        <f t="shared" si="34"/>
        <v>#REF!</v>
      </c>
      <c r="AB131" s="33" t="e">
        <f t="shared" ca="1" si="35"/>
        <v>#REF!</v>
      </c>
      <c r="AC131" s="31">
        <v>0.03</v>
      </c>
      <c r="AD131" s="31">
        <v>0.04</v>
      </c>
      <c r="AE131" s="41" t="s">
        <v>444</v>
      </c>
      <c r="AF131" s="42" t="e">
        <f t="shared" ca="1" si="36"/>
        <v>#REF!</v>
      </c>
      <c r="AG131" s="33" t="e">
        <f t="shared" ca="1" si="37"/>
        <v>#REF!</v>
      </c>
      <c r="AH131" s="43" t="e">
        <f t="shared" ca="1" si="38"/>
        <v>#NAME?</v>
      </c>
      <c r="AI131" s="44">
        <f t="shared" si="39"/>
        <v>1</v>
      </c>
      <c r="AJ131" s="45" t="e">
        <f t="shared" ca="1" si="40"/>
        <v>#NAME?</v>
      </c>
      <c r="AK131" s="33" t="e">
        <f t="shared" ca="1" si="41"/>
        <v>#REF!</v>
      </c>
      <c r="AL131" s="29" t="s">
        <v>731</v>
      </c>
      <c r="AM131" s="41">
        <f t="shared" si="42"/>
        <v>1</v>
      </c>
      <c r="AN131" s="46" t="s">
        <v>732</v>
      </c>
      <c r="AO131" s="29" t="e">
        <f t="shared" ca="1" si="43"/>
        <v>#REF!</v>
      </c>
    </row>
    <row r="132" spans="1:41" hidden="1" x14ac:dyDescent="0.25">
      <c r="A132" s="15" t="s">
        <v>286</v>
      </c>
      <c r="B132" s="29" t="str">
        <f t="shared" si="44"/>
        <v>ADI-000130</v>
      </c>
      <c r="D132" s="18" t="s">
        <v>295</v>
      </c>
      <c r="E132" s="16" t="s">
        <v>287</v>
      </c>
      <c r="F132" s="16" t="s">
        <v>288</v>
      </c>
      <c r="G132" s="28" t="e">
        <f>+VLOOKUP($A132,#REF!,4,FALSE)</f>
        <v>#REF!</v>
      </c>
      <c r="H132" s="30" t="e">
        <f>+VLOOKUP($A132,#REF!,5,FALSE)</f>
        <v>#REF!</v>
      </c>
      <c r="I132" s="31" t="e">
        <f>+VLOOKUP($A132,#REF!,13,FALSE)</f>
        <v>#REF!</v>
      </c>
      <c r="J132" s="31">
        <v>5.4999999999999997E-3</v>
      </c>
      <c r="K132" s="29" t="s">
        <v>15</v>
      </c>
      <c r="L132" s="12">
        <v>104500</v>
      </c>
      <c r="M132" s="56" t="e">
        <f t="shared" si="31"/>
        <v>#REF!</v>
      </c>
      <c r="N132" s="20">
        <v>43551</v>
      </c>
      <c r="O132" s="35" t="e">
        <f t="shared" ca="1" si="30"/>
        <v>#NAME?</v>
      </c>
      <c r="P132" s="36">
        <v>0</v>
      </c>
      <c r="Q132" s="36">
        <v>0</v>
      </c>
      <c r="R132" s="37">
        <v>231</v>
      </c>
      <c r="S132" s="38" t="b">
        <v>1</v>
      </c>
      <c r="T132" s="38" t="s">
        <v>444</v>
      </c>
      <c r="U132" s="34">
        <v>43715</v>
      </c>
      <c r="V132" s="29"/>
      <c r="W132" s="29">
        <f t="shared" si="32"/>
        <v>2019</v>
      </c>
      <c r="X132" s="29" t="e">
        <f t="shared" ca="1" si="33"/>
        <v>#NAME?</v>
      </c>
      <c r="Y132" s="39">
        <v>2.2499999999999999E-2</v>
      </c>
      <c r="Z132" s="39">
        <v>5.0500000000000003E-2</v>
      </c>
      <c r="AA132" s="40" t="e">
        <f t="shared" si="34"/>
        <v>#REF!</v>
      </c>
      <c r="AB132" s="33" t="e">
        <f t="shared" ca="1" si="35"/>
        <v>#REF!</v>
      </c>
      <c r="AC132" s="31">
        <v>0.03</v>
      </c>
      <c r="AD132" s="31">
        <v>0.04</v>
      </c>
      <c r="AE132" s="41" t="s">
        <v>444</v>
      </c>
      <c r="AF132" s="42" t="e">
        <f t="shared" ca="1" si="36"/>
        <v>#REF!</v>
      </c>
      <c r="AG132" s="33" t="e">
        <f t="shared" ca="1" si="37"/>
        <v>#REF!</v>
      </c>
      <c r="AH132" s="43" t="e">
        <f t="shared" ca="1" si="38"/>
        <v>#NAME?</v>
      </c>
      <c r="AI132" s="44">
        <f t="shared" si="39"/>
        <v>1</v>
      </c>
      <c r="AJ132" s="45" t="e">
        <f t="shared" ca="1" si="40"/>
        <v>#NAME?</v>
      </c>
      <c r="AK132" s="33" t="e">
        <f t="shared" ca="1" si="41"/>
        <v>#REF!</v>
      </c>
      <c r="AL132" s="29" t="s">
        <v>733</v>
      </c>
      <c r="AM132" s="41">
        <f t="shared" si="42"/>
        <v>99999999</v>
      </c>
      <c r="AN132" s="46" t="s">
        <v>734</v>
      </c>
      <c r="AO132" s="29" t="e">
        <f t="shared" ca="1" si="43"/>
        <v>#REF!</v>
      </c>
    </row>
    <row r="133" spans="1:41" hidden="1" x14ac:dyDescent="0.25">
      <c r="A133" s="15" t="s">
        <v>289</v>
      </c>
      <c r="B133" s="29" t="str">
        <f t="shared" si="44"/>
        <v>ADI-000132</v>
      </c>
      <c r="D133" s="18" t="s">
        <v>295</v>
      </c>
      <c r="E133" s="16" t="s">
        <v>290</v>
      </c>
      <c r="F133" s="16" t="s">
        <v>291</v>
      </c>
      <c r="G133" s="28" t="e">
        <f>+VLOOKUP($A133,#REF!,4,FALSE)</f>
        <v>#REF!</v>
      </c>
      <c r="H133" s="30" t="e">
        <f>+VLOOKUP($A133,#REF!,5,FALSE)</f>
        <v>#REF!</v>
      </c>
      <c r="I133" s="31" t="e">
        <f>+VLOOKUP($A133,#REF!,13,FALSE)</f>
        <v>#REF!</v>
      </c>
      <c r="J133" s="31">
        <v>5.4999999999999997E-3</v>
      </c>
      <c r="K133" s="29" t="s">
        <v>15</v>
      </c>
      <c r="L133" s="12">
        <v>179500</v>
      </c>
      <c r="M133" s="56" t="e">
        <f t="shared" si="31"/>
        <v>#REF!</v>
      </c>
      <c r="N133" s="20">
        <v>43551</v>
      </c>
      <c r="O133" s="35" t="e">
        <f t="shared" ca="1" si="30"/>
        <v>#NAME?</v>
      </c>
      <c r="P133" s="36">
        <v>0</v>
      </c>
      <c r="Q133" s="36">
        <v>0</v>
      </c>
      <c r="R133" s="37">
        <v>232</v>
      </c>
      <c r="S133" s="38" t="b">
        <v>0</v>
      </c>
      <c r="T133" s="38" t="s">
        <v>1110</v>
      </c>
      <c r="U133" s="34">
        <v>43716</v>
      </c>
      <c r="V133" s="29"/>
      <c r="W133" s="29">
        <f t="shared" si="32"/>
        <v>2019</v>
      </c>
      <c r="X133" s="29" t="e">
        <f t="shared" ca="1" si="33"/>
        <v>#NAME?</v>
      </c>
      <c r="Y133" s="39">
        <v>2.2499999999999999E-2</v>
      </c>
      <c r="Z133" s="39">
        <v>5.0500000000000003E-2</v>
      </c>
      <c r="AA133" s="40" t="e">
        <f t="shared" si="34"/>
        <v>#REF!</v>
      </c>
      <c r="AB133" s="33" t="e">
        <f t="shared" ca="1" si="35"/>
        <v>#REF!</v>
      </c>
      <c r="AC133" s="31">
        <v>0.03</v>
      </c>
      <c r="AD133" s="31">
        <v>0.04</v>
      </c>
      <c r="AE133" s="41" t="s">
        <v>444</v>
      </c>
      <c r="AF133" s="42" t="e">
        <f t="shared" ca="1" si="36"/>
        <v>#REF!</v>
      </c>
      <c r="AG133" s="33" t="e">
        <f t="shared" ca="1" si="37"/>
        <v>#REF!</v>
      </c>
      <c r="AH133" s="43" t="e">
        <f t="shared" ca="1" si="38"/>
        <v>#NAME?</v>
      </c>
      <c r="AI133" s="44">
        <f t="shared" si="39"/>
        <v>1</v>
      </c>
      <c r="AJ133" s="45" t="e">
        <f t="shared" ca="1" si="40"/>
        <v>#NAME?</v>
      </c>
      <c r="AK133" s="33" t="e">
        <f t="shared" ca="1" si="41"/>
        <v>#REF!</v>
      </c>
      <c r="AL133" s="29" t="s">
        <v>735</v>
      </c>
      <c r="AM133" s="41">
        <f t="shared" si="42"/>
        <v>1</v>
      </c>
      <c r="AN133" s="46" t="s">
        <v>736</v>
      </c>
      <c r="AO133" s="29" t="e">
        <f t="shared" ca="1" si="43"/>
        <v>#REF!</v>
      </c>
    </row>
    <row r="134" spans="1:41" hidden="1" x14ac:dyDescent="0.25">
      <c r="A134" s="15" t="s">
        <v>292</v>
      </c>
      <c r="B134" s="29" t="str">
        <f t="shared" si="44"/>
        <v>ADI-000125</v>
      </c>
      <c r="D134" s="18" t="s">
        <v>295</v>
      </c>
      <c r="E134" s="16" t="s">
        <v>293</v>
      </c>
      <c r="F134" s="16" t="s">
        <v>294</v>
      </c>
      <c r="G134" s="28" t="e">
        <f>+VLOOKUP($A134,#REF!,4,FALSE)</f>
        <v>#REF!</v>
      </c>
      <c r="H134" s="30" t="e">
        <f>+VLOOKUP($A134,#REF!,5,FALSE)</f>
        <v>#REF!</v>
      </c>
      <c r="I134" s="31" t="e">
        <f>+VLOOKUP($A134,#REF!,13,FALSE)</f>
        <v>#REF!</v>
      </c>
      <c r="J134" s="31">
        <v>5.4999999999999997E-3</v>
      </c>
      <c r="K134" s="29" t="s">
        <v>15</v>
      </c>
      <c r="L134" s="12">
        <v>60000</v>
      </c>
      <c r="M134" s="56" t="e">
        <f t="shared" si="31"/>
        <v>#REF!</v>
      </c>
      <c r="N134" s="20">
        <v>43551</v>
      </c>
      <c r="O134" s="35" t="e">
        <f t="shared" ca="1" si="30"/>
        <v>#NAME?</v>
      </c>
      <c r="P134" s="36">
        <v>0</v>
      </c>
      <c r="Q134" s="36">
        <v>0</v>
      </c>
      <c r="R134" s="37">
        <v>233</v>
      </c>
      <c r="S134" s="38" t="b">
        <v>1</v>
      </c>
      <c r="T134" s="38" t="s">
        <v>444</v>
      </c>
      <c r="U134" s="34">
        <v>43717</v>
      </c>
      <c r="V134" s="29"/>
      <c r="W134" s="29">
        <f t="shared" si="32"/>
        <v>2019</v>
      </c>
      <c r="X134" s="29" t="e">
        <f t="shared" ca="1" si="33"/>
        <v>#NAME?</v>
      </c>
      <c r="Y134" s="39">
        <v>2.2499999999999999E-2</v>
      </c>
      <c r="Z134" s="39">
        <v>5.0500000000000003E-2</v>
      </c>
      <c r="AA134" s="40" t="e">
        <f t="shared" si="34"/>
        <v>#REF!</v>
      </c>
      <c r="AB134" s="33" t="e">
        <f t="shared" ca="1" si="35"/>
        <v>#REF!</v>
      </c>
      <c r="AC134" s="31">
        <v>0.03</v>
      </c>
      <c r="AD134" s="31">
        <v>0.04</v>
      </c>
      <c r="AE134" s="41" t="s">
        <v>444</v>
      </c>
      <c r="AF134" s="42" t="e">
        <f t="shared" ca="1" si="36"/>
        <v>#REF!</v>
      </c>
      <c r="AG134" s="33" t="e">
        <f t="shared" ca="1" si="37"/>
        <v>#REF!</v>
      </c>
      <c r="AH134" s="43" t="e">
        <f t="shared" ca="1" si="38"/>
        <v>#NAME?</v>
      </c>
      <c r="AI134" s="44">
        <f t="shared" si="39"/>
        <v>1</v>
      </c>
      <c r="AJ134" s="45" t="e">
        <f t="shared" ca="1" si="40"/>
        <v>#NAME?</v>
      </c>
      <c r="AK134" s="33" t="e">
        <f t="shared" ca="1" si="41"/>
        <v>#REF!</v>
      </c>
      <c r="AL134" s="29" t="s">
        <v>737</v>
      </c>
      <c r="AM134" s="41">
        <f t="shared" si="42"/>
        <v>99999999</v>
      </c>
      <c r="AN134" s="46" t="s">
        <v>738</v>
      </c>
      <c r="AO134" s="29" t="e">
        <f t="shared" ca="1" si="43"/>
        <v>#REF!</v>
      </c>
    </row>
    <row r="135" spans="1:41" hidden="1" x14ac:dyDescent="0.25">
      <c r="A135" s="15" t="s">
        <v>296</v>
      </c>
      <c r="B135" s="29" t="str">
        <f t="shared" si="44"/>
        <v>ADI-000244</v>
      </c>
      <c r="D135" s="18" t="s">
        <v>300</v>
      </c>
      <c r="E135" s="16" t="s">
        <v>297</v>
      </c>
      <c r="F135" s="16" t="s">
        <v>125</v>
      </c>
      <c r="G135" s="28" t="e">
        <f>+VLOOKUP($A135,#REF!,4,FALSE)</f>
        <v>#REF!</v>
      </c>
      <c r="H135" s="30" t="e">
        <f>+VLOOKUP($A135,#REF!,5,FALSE)</f>
        <v>#REF!</v>
      </c>
      <c r="I135" s="31" t="e">
        <f>+VLOOKUP($A135,#REF!,13,FALSE)</f>
        <v>#REF!</v>
      </c>
      <c r="J135" s="31">
        <v>5.4999999999999997E-3</v>
      </c>
      <c r="K135" s="29" t="s">
        <v>15</v>
      </c>
      <c r="L135" s="12">
        <v>3000</v>
      </c>
      <c r="M135" s="56" t="e">
        <f t="shared" si="31"/>
        <v>#REF!</v>
      </c>
      <c r="N135" s="20">
        <v>43551</v>
      </c>
      <c r="O135" s="35" t="e">
        <f t="shared" ca="1" si="30"/>
        <v>#NAME?</v>
      </c>
      <c r="P135" s="36">
        <v>0</v>
      </c>
      <c r="Q135" s="36">
        <v>0</v>
      </c>
      <c r="R135" s="37">
        <v>234</v>
      </c>
      <c r="S135" s="38" t="b">
        <v>0</v>
      </c>
      <c r="T135" s="38" t="s">
        <v>1110</v>
      </c>
      <c r="U135" s="34">
        <v>43718</v>
      </c>
      <c r="V135" s="29"/>
      <c r="W135" s="29">
        <f t="shared" si="32"/>
        <v>2019</v>
      </c>
      <c r="X135" s="29" t="e">
        <f t="shared" ca="1" si="33"/>
        <v>#NAME?</v>
      </c>
      <c r="Y135" s="39">
        <v>2.2499999999999999E-2</v>
      </c>
      <c r="Z135" s="39">
        <v>5.0500000000000003E-2</v>
      </c>
      <c r="AA135" s="40" t="e">
        <f t="shared" si="34"/>
        <v>#REF!</v>
      </c>
      <c r="AB135" s="33" t="e">
        <f t="shared" ca="1" si="35"/>
        <v>#REF!</v>
      </c>
      <c r="AC135" s="31">
        <v>0.03</v>
      </c>
      <c r="AD135" s="31">
        <v>0.04</v>
      </c>
      <c r="AE135" s="41" t="s">
        <v>444</v>
      </c>
      <c r="AF135" s="42" t="e">
        <f t="shared" ca="1" si="36"/>
        <v>#REF!</v>
      </c>
      <c r="AG135" s="33" t="e">
        <f t="shared" ca="1" si="37"/>
        <v>#REF!</v>
      </c>
      <c r="AH135" s="43" t="e">
        <f t="shared" ca="1" si="38"/>
        <v>#NAME?</v>
      </c>
      <c r="AI135" s="44">
        <f t="shared" si="39"/>
        <v>1</v>
      </c>
      <c r="AJ135" s="45" t="e">
        <f t="shared" ca="1" si="40"/>
        <v>#NAME?</v>
      </c>
      <c r="AK135" s="33" t="e">
        <f t="shared" ca="1" si="41"/>
        <v>#REF!</v>
      </c>
      <c r="AL135" s="29" t="s">
        <v>739</v>
      </c>
      <c r="AM135" s="41">
        <f t="shared" si="42"/>
        <v>1</v>
      </c>
      <c r="AN135" s="46" t="s">
        <v>740</v>
      </c>
      <c r="AO135" s="29" t="e">
        <f t="shared" ca="1" si="43"/>
        <v>#REF!</v>
      </c>
    </row>
    <row r="136" spans="1:41" hidden="1" x14ac:dyDescent="0.25">
      <c r="A136" s="15" t="s">
        <v>298</v>
      </c>
      <c r="B136" s="29" t="str">
        <f t="shared" si="44"/>
        <v>ADI-000245</v>
      </c>
      <c r="D136" s="18" t="s">
        <v>300</v>
      </c>
      <c r="E136" s="16" t="s">
        <v>297</v>
      </c>
      <c r="F136" s="16" t="s">
        <v>125</v>
      </c>
      <c r="G136" s="28" t="e">
        <f>+VLOOKUP($A136,#REF!,4,FALSE)</f>
        <v>#REF!</v>
      </c>
      <c r="H136" s="30" t="e">
        <f>+VLOOKUP($A136,#REF!,5,FALSE)</f>
        <v>#REF!</v>
      </c>
      <c r="I136" s="31" t="e">
        <f>+VLOOKUP($A136,#REF!,13,FALSE)</f>
        <v>#REF!</v>
      </c>
      <c r="J136" s="31">
        <v>5.4999999999999997E-3</v>
      </c>
      <c r="K136" s="29" t="s">
        <v>15</v>
      </c>
      <c r="L136" s="12">
        <v>3000</v>
      </c>
      <c r="M136" s="56" t="e">
        <f t="shared" si="31"/>
        <v>#REF!</v>
      </c>
      <c r="N136" s="20">
        <v>43551</v>
      </c>
      <c r="O136" s="35" t="e">
        <f t="shared" ca="1" si="30"/>
        <v>#NAME?</v>
      </c>
      <c r="P136" s="36">
        <v>0</v>
      </c>
      <c r="Q136" s="36">
        <v>0</v>
      </c>
      <c r="R136" s="37">
        <v>235</v>
      </c>
      <c r="S136" s="38" t="b">
        <v>1</v>
      </c>
      <c r="T136" s="38" t="s">
        <v>444</v>
      </c>
      <c r="U136" s="34">
        <v>43719</v>
      </c>
      <c r="V136" s="29"/>
      <c r="W136" s="29">
        <f t="shared" si="32"/>
        <v>2019</v>
      </c>
      <c r="X136" s="29" t="e">
        <f t="shared" ca="1" si="33"/>
        <v>#NAME?</v>
      </c>
      <c r="Y136" s="39">
        <v>2.2499999999999999E-2</v>
      </c>
      <c r="Z136" s="39">
        <v>5.0500000000000003E-2</v>
      </c>
      <c r="AA136" s="40" t="e">
        <f t="shared" si="34"/>
        <v>#REF!</v>
      </c>
      <c r="AB136" s="33" t="e">
        <f t="shared" ca="1" si="35"/>
        <v>#REF!</v>
      </c>
      <c r="AC136" s="31">
        <v>0.03</v>
      </c>
      <c r="AD136" s="31">
        <v>0.04</v>
      </c>
      <c r="AE136" s="41" t="s">
        <v>444</v>
      </c>
      <c r="AF136" s="42" t="e">
        <f t="shared" ca="1" si="36"/>
        <v>#REF!</v>
      </c>
      <c r="AG136" s="33" t="e">
        <f t="shared" ca="1" si="37"/>
        <v>#REF!</v>
      </c>
      <c r="AH136" s="43" t="e">
        <f t="shared" ca="1" si="38"/>
        <v>#NAME?</v>
      </c>
      <c r="AI136" s="44">
        <f t="shared" si="39"/>
        <v>1</v>
      </c>
      <c r="AJ136" s="45" t="e">
        <f t="shared" ca="1" si="40"/>
        <v>#NAME?</v>
      </c>
      <c r="AK136" s="33" t="e">
        <f t="shared" ca="1" si="41"/>
        <v>#REF!</v>
      </c>
      <c r="AL136" s="29" t="s">
        <v>741</v>
      </c>
      <c r="AM136" s="41">
        <f t="shared" si="42"/>
        <v>99999999</v>
      </c>
      <c r="AN136" s="46" t="s">
        <v>742</v>
      </c>
      <c r="AO136" s="29" t="e">
        <f t="shared" ca="1" si="43"/>
        <v>#REF!</v>
      </c>
    </row>
    <row r="137" spans="1:41" hidden="1" x14ac:dyDescent="0.25">
      <c r="A137" s="15" t="s">
        <v>299</v>
      </c>
      <c r="B137" s="29" t="str">
        <f t="shared" si="44"/>
        <v>ADI-000246</v>
      </c>
      <c r="D137" s="18" t="s">
        <v>300</v>
      </c>
      <c r="E137" s="16" t="s">
        <v>297</v>
      </c>
      <c r="F137" s="16" t="s">
        <v>125</v>
      </c>
      <c r="G137" s="28" t="e">
        <f>+VLOOKUP($A137,#REF!,4,FALSE)</f>
        <v>#REF!</v>
      </c>
      <c r="H137" s="30" t="e">
        <f>+VLOOKUP($A137,#REF!,5,FALSE)</f>
        <v>#REF!</v>
      </c>
      <c r="I137" s="31" t="e">
        <f>+VLOOKUP($A137,#REF!,13,FALSE)</f>
        <v>#REF!</v>
      </c>
      <c r="J137" s="31">
        <v>5.4999999999999997E-3</v>
      </c>
      <c r="K137" s="29" t="s">
        <v>15</v>
      </c>
      <c r="L137" s="12">
        <v>4000</v>
      </c>
      <c r="M137" s="56" t="e">
        <f t="shared" si="31"/>
        <v>#REF!</v>
      </c>
      <c r="N137" s="20">
        <v>43551</v>
      </c>
      <c r="O137" s="35" t="e">
        <f t="shared" ca="1" si="30"/>
        <v>#NAME?</v>
      </c>
      <c r="P137" s="36">
        <v>0</v>
      </c>
      <c r="Q137" s="36">
        <v>0</v>
      </c>
      <c r="R137" s="37">
        <v>236</v>
      </c>
      <c r="S137" s="38" t="b">
        <v>1</v>
      </c>
      <c r="T137" s="38" t="s">
        <v>1109</v>
      </c>
      <c r="U137" s="34">
        <v>43720</v>
      </c>
      <c r="V137" s="29"/>
      <c r="W137" s="29">
        <f t="shared" si="32"/>
        <v>2019</v>
      </c>
      <c r="X137" s="29" t="e">
        <f t="shared" ca="1" si="33"/>
        <v>#NAME?</v>
      </c>
      <c r="Y137" s="39">
        <v>2.2499999999999999E-2</v>
      </c>
      <c r="Z137" s="39">
        <v>5.0500000000000003E-2</v>
      </c>
      <c r="AA137" s="40" t="e">
        <f t="shared" si="34"/>
        <v>#REF!</v>
      </c>
      <c r="AB137" s="33" t="e">
        <f t="shared" ca="1" si="35"/>
        <v>#REF!</v>
      </c>
      <c r="AC137" s="31">
        <v>0.03</v>
      </c>
      <c r="AD137" s="31">
        <v>0.04</v>
      </c>
      <c r="AE137" s="41" t="s">
        <v>444</v>
      </c>
      <c r="AF137" s="42" t="e">
        <f t="shared" ca="1" si="36"/>
        <v>#REF!</v>
      </c>
      <c r="AG137" s="33" t="e">
        <f t="shared" ca="1" si="37"/>
        <v>#REF!</v>
      </c>
      <c r="AH137" s="43" t="e">
        <f t="shared" ca="1" si="38"/>
        <v>#NAME?</v>
      </c>
      <c r="AI137" s="44">
        <f t="shared" si="39"/>
        <v>1</v>
      </c>
      <c r="AJ137" s="45" t="e">
        <f t="shared" ca="1" si="40"/>
        <v>#NAME?</v>
      </c>
      <c r="AK137" s="33" t="e">
        <f t="shared" ca="1" si="41"/>
        <v>#REF!</v>
      </c>
      <c r="AL137" s="29" t="s">
        <v>743</v>
      </c>
      <c r="AM137" s="41">
        <f t="shared" si="42"/>
        <v>99999999</v>
      </c>
      <c r="AN137" s="46" t="s">
        <v>744</v>
      </c>
      <c r="AO137" s="29" t="e">
        <f t="shared" ca="1" si="43"/>
        <v>#REF!</v>
      </c>
    </row>
    <row r="138" spans="1:41" hidden="1" x14ac:dyDescent="0.25">
      <c r="A138" s="15" t="s">
        <v>277</v>
      </c>
      <c r="B138" s="29" t="str">
        <f t="shared" si="44"/>
        <v>ADI-000224</v>
      </c>
      <c r="D138" s="18" t="s">
        <v>279</v>
      </c>
      <c r="E138" s="16" t="s">
        <v>278</v>
      </c>
      <c r="F138" s="16" t="s">
        <v>52</v>
      </c>
      <c r="G138" s="28" t="e">
        <f>+VLOOKUP($A138,#REF!,4,FALSE)</f>
        <v>#REF!</v>
      </c>
      <c r="H138" s="30" t="e">
        <f>+VLOOKUP($A138,#REF!,5,FALSE)</f>
        <v>#REF!</v>
      </c>
      <c r="I138" s="31" t="e">
        <f>+VLOOKUP($A138,#REF!,13,FALSE)</f>
        <v>#REF!</v>
      </c>
      <c r="J138" s="31">
        <v>5.4999999999999997E-3</v>
      </c>
      <c r="K138" s="29" t="s">
        <v>15</v>
      </c>
      <c r="L138" s="19">
        <v>45491</v>
      </c>
      <c r="M138" s="56" t="e">
        <f t="shared" si="31"/>
        <v>#REF!</v>
      </c>
      <c r="N138" s="20">
        <v>43552</v>
      </c>
      <c r="O138" s="35" t="e">
        <f t="shared" ca="1" si="30"/>
        <v>#NAME?</v>
      </c>
      <c r="P138" s="36">
        <v>0</v>
      </c>
      <c r="Q138" s="36">
        <v>0</v>
      </c>
      <c r="R138" s="37">
        <v>238</v>
      </c>
      <c r="S138" s="38" t="b">
        <v>1</v>
      </c>
      <c r="T138" s="38" t="s">
        <v>1109</v>
      </c>
      <c r="U138" s="34">
        <v>43722</v>
      </c>
      <c r="V138" s="29"/>
      <c r="W138" s="29">
        <f t="shared" si="32"/>
        <v>2019</v>
      </c>
      <c r="X138" s="29" t="e">
        <f t="shared" ca="1" si="33"/>
        <v>#NAME?</v>
      </c>
      <c r="Y138" s="39">
        <v>2.2499999999999999E-2</v>
      </c>
      <c r="Z138" s="39">
        <v>5.0500000000000003E-2</v>
      </c>
      <c r="AA138" s="40" t="e">
        <f t="shared" si="34"/>
        <v>#REF!</v>
      </c>
      <c r="AB138" s="33" t="e">
        <f t="shared" ca="1" si="35"/>
        <v>#REF!</v>
      </c>
      <c r="AC138" s="31">
        <v>0.03</v>
      </c>
      <c r="AD138" s="31">
        <v>0.04</v>
      </c>
      <c r="AE138" s="41" t="s">
        <v>444</v>
      </c>
      <c r="AF138" s="42" t="e">
        <f t="shared" ca="1" si="36"/>
        <v>#REF!</v>
      </c>
      <c r="AG138" s="33" t="e">
        <f t="shared" ca="1" si="37"/>
        <v>#REF!</v>
      </c>
      <c r="AH138" s="43" t="e">
        <f t="shared" ca="1" si="38"/>
        <v>#NAME?</v>
      </c>
      <c r="AI138" s="44">
        <f t="shared" si="39"/>
        <v>1</v>
      </c>
      <c r="AJ138" s="45" t="e">
        <f t="shared" ca="1" si="40"/>
        <v>#NAME?</v>
      </c>
      <c r="AK138" s="33" t="e">
        <f t="shared" ca="1" si="41"/>
        <v>#REF!</v>
      </c>
      <c r="AL138" s="29" t="s">
        <v>745</v>
      </c>
      <c r="AM138" s="41">
        <f t="shared" si="42"/>
        <v>99999999</v>
      </c>
      <c r="AN138" s="46" t="s">
        <v>746</v>
      </c>
      <c r="AO138" s="29" t="e">
        <f t="shared" ca="1" si="43"/>
        <v>#REF!</v>
      </c>
    </row>
    <row r="139" spans="1:41" x14ac:dyDescent="0.25">
      <c r="A139" s="15" t="s">
        <v>280</v>
      </c>
      <c r="B139" s="29" t="str">
        <f t="shared" si="44"/>
        <v>ADI-000279</v>
      </c>
      <c r="D139" s="18" t="s">
        <v>195</v>
      </c>
      <c r="E139" s="16" t="s">
        <v>169</v>
      </c>
      <c r="F139" s="16" t="s">
        <v>170</v>
      </c>
      <c r="G139" s="28" t="e">
        <f>+VLOOKUP($A139,#REF!,4,FALSE)</f>
        <v>#REF!</v>
      </c>
      <c r="H139" s="30" t="e">
        <f>+VLOOKUP($A139,#REF!,5,FALSE)</f>
        <v>#REF!</v>
      </c>
      <c r="I139" s="31" t="e">
        <f>+VLOOKUP($A139,#REF!,13,FALSE)</f>
        <v>#REF!</v>
      </c>
      <c r="J139" s="31">
        <v>5.4999999999999997E-3</v>
      </c>
      <c r="K139" s="29" t="s">
        <v>15</v>
      </c>
      <c r="L139" s="19">
        <v>50000</v>
      </c>
      <c r="M139" s="56" t="e">
        <f t="shared" si="31"/>
        <v>#REF!</v>
      </c>
      <c r="N139" s="20">
        <v>43552</v>
      </c>
      <c r="O139" s="35" t="e">
        <f t="shared" ca="1" si="30"/>
        <v>#NAME?</v>
      </c>
      <c r="P139" s="36">
        <v>0</v>
      </c>
      <c r="Q139" s="36">
        <v>0</v>
      </c>
      <c r="R139" s="37">
        <v>239</v>
      </c>
      <c r="S139" s="38" t="b">
        <v>1</v>
      </c>
      <c r="T139" s="38" t="s">
        <v>1109</v>
      </c>
      <c r="U139" s="34">
        <v>43723</v>
      </c>
      <c r="V139" s="29"/>
      <c r="W139" s="29">
        <f t="shared" si="32"/>
        <v>2019</v>
      </c>
      <c r="X139" s="29" t="e">
        <f t="shared" ca="1" si="33"/>
        <v>#NAME?</v>
      </c>
      <c r="Y139" s="39">
        <v>2.2499999999999999E-2</v>
      </c>
      <c r="Z139" s="39">
        <v>5.0500000000000003E-2</v>
      </c>
      <c r="AA139" s="40">
        <v>0</v>
      </c>
      <c r="AB139" s="33" t="e">
        <f t="shared" ca="1" si="35"/>
        <v>#NAME?</v>
      </c>
      <c r="AC139" s="31">
        <v>0.03</v>
      </c>
      <c r="AD139" s="31">
        <v>0.04</v>
      </c>
      <c r="AE139" s="41" t="s">
        <v>444</v>
      </c>
      <c r="AF139" s="42" t="e">
        <f t="shared" ca="1" si="36"/>
        <v>#NAME?</v>
      </c>
      <c r="AG139" s="33" t="e">
        <f t="shared" ca="1" si="37"/>
        <v>#NAME?</v>
      </c>
      <c r="AH139" s="43" t="e">
        <f t="shared" ca="1" si="38"/>
        <v>#NAME?</v>
      </c>
      <c r="AI139" s="44">
        <f t="shared" si="39"/>
        <v>1</v>
      </c>
      <c r="AJ139" s="45" t="e">
        <f t="shared" ca="1" si="40"/>
        <v>#NAME?</v>
      </c>
      <c r="AK139" s="33" t="e">
        <f t="shared" ca="1" si="41"/>
        <v>#NAME?</v>
      </c>
      <c r="AL139" s="29" t="s">
        <v>747</v>
      </c>
      <c r="AM139" s="41">
        <f t="shared" si="42"/>
        <v>99999999</v>
      </c>
      <c r="AN139" s="46" t="s">
        <v>748</v>
      </c>
      <c r="AO139" s="29" t="e">
        <f t="shared" ca="1" si="43"/>
        <v>#NAME?</v>
      </c>
    </row>
    <row r="140" spans="1:41" hidden="1" x14ac:dyDescent="0.25">
      <c r="A140" s="15" t="s">
        <v>281</v>
      </c>
      <c r="B140" s="29" t="str">
        <f t="shared" si="44"/>
        <v>ADI-000280</v>
      </c>
      <c r="D140" s="18" t="s">
        <v>195</v>
      </c>
      <c r="E140" s="16" t="s">
        <v>163</v>
      </c>
      <c r="F140" s="16" t="s">
        <v>164</v>
      </c>
      <c r="G140" s="28" t="e">
        <f>+VLOOKUP($A140,#REF!,4,FALSE)</f>
        <v>#REF!</v>
      </c>
      <c r="H140" s="30" t="e">
        <f>+VLOOKUP($A140,#REF!,5,FALSE)</f>
        <v>#REF!</v>
      </c>
      <c r="I140" s="31" t="e">
        <f>+VLOOKUP($A140,#REF!,13,FALSE)</f>
        <v>#REF!</v>
      </c>
      <c r="J140" s="31">
        <v>5.4999999999999997E-3</v>
      </c>
      <c r="K140" s="29" t="s">
        <v>15</v>
      </c>
      <c r="L140" s="19">
        <v>5000</v>
      </c>
      <c r="M140" s="56" t="e">
        <f t="shared" si="31"/>
        <v>#REF!</v>
      </c>
      <c r="N140" s="20">
        <v>43552</v>
      </c>
      <c r="O140" s="35" t="e">
        <f t="shared" ca="1" si="30"/>
        <v>#NAME?</v>
      </c>
      <c r="P140" s="36">
        <v>0</v>
      </c>
      <c r="Q140" s="36">
        <v>0</v>
      </c>
      <c r="R140" s="37">
        <v>240</v>
      </c>
      <c r="S140" s="38" t="b">
        <v>1</v>
      </c>
      <c r="T140" s="38" t="s">
        <v>1109</v>
      </c>
      <c r="U140" s="34">
        <v>43724</v>
      </c>
      <c r="V140" s="29"/>
      <c r="W140" s="29">
        <f t="shared" si="32"/>
        <v>2019</v>
      </c>
      <c r="X140" s="29" t="e">
        <f t="shared" ca="1" si="33"/>
        <v>#NAME?</v>
      </c>
      <c r="Y140" s="39">
        <v>2.2499999999999999E-2</v>
      </c>
      <c r="Z140" s="39">
        <v>5.0500000000000003E-2</v>
      </c>
      <c r="AA140" s="40" t="e">
        <f t="shared" si="34"/>
        <v>#REF!</v>
      </c>
      <c r="AB140" s="33" t="e">
        <f t="shared" ca="1" si="35"/>
        <v>#REF!</v>
      </c>
      <c r="AC140" s="31">
        <v>0.03</v>
      </c>
      <c r="AD140" s="31">
        <v>0.04</v>
      </c>
      <c r="AE140" s="41" t="s">
        <v>444</v>
      </c>
      <c r="AF140" s="42" t="e">
        <f t="shared" ca="1" si="36"/>
        <v>#REF!</v>
      </c>
      <c r="AG140" s="33" t="e">
        <f t="shared" ca="1" si="37"/>
        <v>#REF!</v>
      </c>
      <c r="AH140" s="43" t="e">
        <f t="shared" ca="1" si="38"/>
        <v>#NAME?</v>
      </c>
      <c r="AI140" s="44">
        <f t="shared" si="39"/>
        <v>1</v>
      </c>
      <c r="AJ140" s="45" t="e">
        <f t="shared" ca="1" si="40"/>
        <v>#NAME?</v>
      </c>
      <c r="AK140" s="33" t="e">
        <f t="shared" ca="1" si="41"/>
        <v>#REF!</v>
      </c>
      <c r="AL140" s="29" t="s">
        <v>749</v>
      </c>
      <c r="AM140" s="41">
        <f t="shared" si="42"/>
        <v>99999999</v>
      </c>
      <c r="AN140" s="46" t="s">
        <v>750</v>
      </c>
      <c r="AO140" s="29" t="e">
        <f t="shared" ca="1" si="43"/>
        <v>#REF!</v>
      </c>
    </row>
    <row r="141" spans="1:41" hidden="1" x14ac:dyDescent="0.25">
      <c r="A141" s="15" t="s">
        <v>282</v>
      </c>
      <c r="B141" s="29" t="str">
        <f t="shared" si="44"/>
        <v>ADI-000281</v>
      </c>
      <c r="D141" s="18" t="s">
        <v>195</v>
      </c>
      <c r="E141" s="16" t="s">
        <v>177</v>
      </c>
      <c r="F141" s="16" t="s">
        <v>43</v>
      </c>
      <c r="G141" s="28" t="e">
        <f>+VLOOKUP($A141,#REF!,4,FALSE)</f>
        <v>#REF!</v>
      </c>
      <c r="H141" s="30" t="e">
        <f>+VLOOKUP($A141,#REF!,5,FALSE)</f>
        <v>#REF!</v>
      </c>
      <c r="I141" s="31" t="e">
        <f>+VLOOKUP($A141,#REF!,13,FALSE)</f>
        <v>#REF!</v>
      </c>
      <c r="J141" s="31">
        <v>5.4999999999999997E-3</v>
      </c>
      <c r="K141" s="29" t="s">
        <v>15</v>
      </c>
      <c r="L141" s="19">
        <v>3000</v>
      </c>
      <c r="M141" s="56" t="e">
        <f t="shared" si="31"/>
        <v>#REF!</v>
      </c>
      <c r="N141" s="20">
        <v>43552</v>
      </c>
      <c r="O141" s="35" t="e">
        <f t="shared" ca="1" si="30"/>
        <v>#NAME?</v>
      </c>
      <c r="P141" s="36">
        <v>0</v>
      </c>
      <c r="Q141" s="36">
        <v>0</v>
      </c>
      <c r="R141" s="37">
        <v>241</v>
      </c>
      <c r="S141" s="38" t="b">
        <v>0</v>
      </c>
      <c r="T141" s="38" t="s">
        <v>1110</v>
      </c>
      <c r="U141" s="34">
        <v>43725</v>
      </c>
      <c r="V141" s="29"/>
      <c r="W141" s="29">
        <f t="shared" si="32"/>
        <v>2019</v>
      </c>
      <c r="X141" s="29" t="e">
        <f t="shared" ca="1" si="33"/>
        <v>#NAME?</v>
      </c>
      <c r="Y141" s="39">
        <v>2.2499999999999999E-2</v>
      </c>
      <c r="Z141" s="39">
        <v>5.0500000000000003E-2</v>
      </c>
      <c r="AA141" s="40" t="e">
        <f t="shared" si="34"/>
        <v>#REF!</v>
      </c>
      <c r="AB141" s="33" t="e">
        <f t="shared" ca="1" si="35"/>
        <v>#REF!</v>
      </c>
      <c r="AC141" s="31">
        <v>0.03</v>
      </c>
      <c r="AD141" s="31">
        <v>0.04</v>
      </c>
      <c r="AE141" s="41" t="s">
        <v>444</v>
      </c>
      <c r="AF141" s="42" t="e">
        <f t="shared" ca="1" si="36"/>
        <v>#REF!</v>
      </c>
      <c r="AG141" s="33" t="e">
        <f t="shared" ca="1" si="37"/>
        <v>#REF!</v>
      </c>
      <c r="AH141" s="43" t="e">
        <f t="shared" ca="1" si="38"/>
        <v>#NAME?</v>
      </c>
      <c r="AI141" s="44">
        <f t="shared" si="39"/>
        <v>1</v>
      </c>
      <c r="AJ141" s="45" t="e">
        <f t="shared" ca="1" si="40"/>
        <v>#NAME?</v>
      </c>
      <c r="AK141" s="33" t="e">
        <f t="shared" ca="1" si="41"/>
        <v>#REF!</v>
      </c>
      <c r="AL141" s="29" t="s">
        <v>751</v>
      </c>
      <c r="AM141" s="41">
        <f t="shared" si="42"/>
        <v>1</v>
      </c>
      <c r="AN141" s="46" t="s">
        <v>752</v>
      </c>
      <c r="AO141" s="29" t="e">
        <f t="shared" ca="1" si="43"/>
        <v>#REF!</v>
      </c>
    </row>
    <row r="142" spans="1:41" hidden="1" x14ac:dyDescent="0.25">
      <c r="A142" s="15" t="s">
        <v>283</v>
      </c>
      <c r="B142" s="29" t="str">
        <f t="shared" si="44"/>
        <v>ADI-000139</v>
      </c>
      <c r="D142" s="18" t="s">
        <v>31</v>
      </c>
      <c r="E142" s="16" t="s">
        <v>284</v>
      </c>
      <c r="F142" s="16" t="s">
        <v>285</v>
      </c>
      <c r="G142" s="28" t="e">
        <f>+VLOOKUP($A142,#REF!,4,FALSE)</f>
        <v>#REF!</v>
      </c>
      <c r="H142" s="30" t="e">
        <f>+VLOOKUP($A142,#REF!,5,FALSE)</f>
        <v>#REF!</v>
      </c>
      <c r="I142" s="31" t="e">
        <f>+VLOOKUP($A142,#REF!,13,FALSE)</f>
        <v>#REF!</v>
      </c>
      <c r="J142" s="31">
        <v>5.4999999999999997E-3</v>
      </c>
      <c r="K142" s="29" t="s">
        <v>15</v>
      </c>
      <c r="L142" s="19">
        <v>6500</v>
      </c>
      <c r="M142" s="56" t="e">
        <f t="shared" si="31"/>
        <v>#REF!</v>
      </c>
      <c r="N142" s="20">
        <v>43552</v>
      </c>
      <c r="O142" s="35" t="e">
        <f t="shared" ca="1" si="30"/>
        <v>#NAME?</v>
      </c>
      <c r="P142" s="36">
        <v>0</v>
      </c>
      <c r="Q142" s="36">
        <v>0</v>
      </c>
      <c r="R142" s="37">
        <v>242</v>
      </c>
      <c r="S142" s="38" t="b">
        <v>0</v>
      </c>
      <c r="T142" s="38" t="s">
        <v>1110</v>
      </c>
      <c r="U142" s="34">
        <v>43726</v>
      </c>
      <c r="V142" s="29"/>
      <c r="W142" s="29">
        <f t="shared" si="32"/>
        <v>2019</v>
      </c>
      <c r="X142" s="29" t="e">
        <f t="shared" ca="1" si="33"/>
        <v>#NAME?</v>
      </c>
      <c r="Y142" s="39">
        <v>2.2499999999999999E-2</v>
      </c>
      <c r="Z142" s="39">
        <v>5.0500000000000003E-2</v>
      </c>
      <c r="AA142" s="40" t="e">
        <f t="shared" si="34"/>
        <v>#REF!</v>
      </c>
      <c r="AB142" s="33" t="e">
        <f t="shared" ca="1" si="35"/>
        <v>#REF!</v>
      </c>
      <c r="AC142" s="31">
        <v>0.03</v>
      </c>
      <c r="AD142" s="31">
        <v>0.04</v>
      </c>
      <c r="AE142" s="41" t="s">
        <v>444</v>
      </c>
      <c r="AF142" s="42" t="e">
        <f t="shared" ca="1" si="36"/>
        <v>#REF!</v>
      </c>
      <c r="AG142" s="33" t="e">
        <f t="shared" ca="1" si="37"/>
        <v>#REF!</v>
      </c>
      <c r="AH142" s="43" t="e">
        <f t="shared" ca="1" si="38"/>
        <v>#NAME?</v>
      </c>
      <c r="AI142" s="44">
        <f t="shared" si="39"/>
        <v>1</v>
      </c>
      <c r="AJ142" s="45" t="e">
        <f t="shared" ca="1" si="40"/>
        <v>#NAME?</v>
      </c>
      <c r="AK142" s="33" t="e">
        <f t="shared" ca="1" si="41"/>
        <v>#REF!</v>
      </c>
      <c r="AL142" s="29" t="s">
        <v>753</v>
      </c>
      <c r="AM142" s="41">
        <f t="shared" si="42"/>
        <v>1</v>
      </c>
      <c r="AN142" s="46" t="s">
        <v>754</v>
      </c>
      <c r="AO142" s="29" t="e">
        <f t="shared" ca="1" si="43"/>
        <v>#REF!</v>
      </c>
    </row>
    <row r="143" spans="1:41" hidden="1" x14ac:dyDescent="0.25">
      <c r="A143" s="15" t="s">
        <v>253</v>
      </c>
      <c r="B143" s="29" t="str">
        <f t="shared" si="44"/>
        <v>ADI-000263</v>
      </c>
      <c r="C143" s="14"/>
      <c r="D143" s="14" t="s">
        <v>260</v>
      </c>
      <c r="E143" s="16" t="e">
        <f>VLOOKUP(D143,#REF!,2,0)</f>
        <v>#REF!</v>
      </c>
      <c r="F143" s="16" t="e">
        <f>VLOOKUP(D143,#REF!,3,0)</f>
        <v>#REF!</v>
      </c>
      <c r="G143" s="28" t="e">
        <f>+VLOOKUP($A143,#REF!,4,FALSE)</f>
        <v>#REF!</v>
      </c>
      <c r="H143" s="30" t="e">
        <f>+VLOOKUP($A143,#REF!,5,FALSE)</f>
        <v>#REF!</v>
      </c>
      <c r="I143" s="31" t="e">
        <f>+VLOOKUP($A143,#REF!,13,FALSE)</f>
        <v>#REF!</v>
      </c>
      <c r="J143" s="31">
        <v>5.4999999999999997E-3</v>
      </c>
      <c r="K143" s="29" t="s">
        <v>15</v>
      </c>
      <c r="L143" s="19">
        <v>30000</v>
      </c>
      <c r="M143" s="56" t="e">
        <f t="shared" si="31"/>
        <v>#REF!</v>
      </c>
      <c r="N143" s="20">
        <v>43553</v>
      </c>
      <c r="O143" s="35" t="e">
        <f t="shared" ca="1" si="30"/>
        <v>#NAME?</v>
      </c>
      <c r="P143" s="36">
        <v>0</v>
      </c>
      <c r="Q143" s="36">
        <v>0</v>
      </c>
      <c r="R143" s="37">
        <v>244</v>
      </c>
      <c r="S143" s="38" t="b">
        <v>0</v>
      </c>
      <c r="T143" s="38" t="s">
        <v>1110</v>
      </c>
      <c r="U143" s="34">
        <v>43728</v>
      </c>
      <c r="V143" s="29"/>
      <c r="W143" s="29">
        <f t="shared" si="32"/>
        <v>2019</v>
      </c>
      <c r="X143" s="29" t="e">
        <f t="shared" ca="1" si="33"/>
        <v>#NAME?</v>
      </c>
      <c r="Y143" s="39">
        <v>2.2499999999999999E-2</v>
      </c>
      <c r="Z143" s="39">
        <v>5.0500000000000003E-2</v>
      </c>
      <c r="AA143" s="40" t="e">
        <f t="shared" si="34"/>
        <v>#REF!</v>
      </c>
      <c r="AB143" s="33" t="e">
        <f t="shared" ca="1" si="35"/>
        <v>#REF!</v>
      </c>
      <c r="AC143" s="31">
        <v>0.03</v>
      </c>
      <c r="AD143" s="31">
        <v>0.04</v>
      </c>
      <c r="AE143" s="41" t="s">
        <v>444</v>
      </c>
      <c r="AF143" s="42" t="e">
        <f t="shared" ca="1" si="36"/>
        <v>#REF!</v>
      </c>
      <c r="AG143" s="33" t="e">
        <f t="shared" ca="1" si="37"/>
        <v>#REF!</v>
      </c>
      <c r="AH143" s="43" t="e">
        <f t="shared" ca="1" si="38"/>
        <v>#NAME?</v>
      </c>
      <c r="AI143" s="44">
        <f t="shared" si="39"/>
        <v>1</v>
      </c>
      <c r="AJ143" s="45" t="e">
        <f t="shared" ca="1" si="40"/>
        <v>#NAME?</v>
      </c>
      <c r="AK143" s="33" t="e">
        <f t="shared" ca="1" si="41"/>
        <v>#REF!</v>
      </c>
      <c r="AL143" s="29" t="s">
        <v>755</v>
      </c>
      <c r="AM143" s="41">
        <f t="shared" si="42"/>
        <v>1</v>
      </c>
      <c r="AN143" s="46" t="s">
        <v>756</v>
      </c>
      <c r="AO143" s="29" t="e">
        <f t="shared" ca="1" si="43"/>
        <v>#REF!</v>
      </c>
    </row>
    <row r="144" spans="1:41" hidden="1" x14ac:dyDescent="0.25">
      <c r="A144" s="15" t="s">
        <v>254</v>
      </c>
      <c r="B144" s="29" t="str">
        <f t="shared" si="44"/>
        <v>ADI-000264</v>
      </c>
      <c r="C144" s="14"/>
      <c r="D144" s="14" t="s">
        <v>260</v>
      </c>
      <c r="E144" s="16" t="e">
        <f>VLOOKUP(D144,#REF!,2,0)</f>
        <v>#REF!</v>
      </c>
      <c r="F144" s="16" t="e">
        <f>VLOOKUP(D144,#REF!,3,0)</f>
        <v>#REF!</v>
      </c>
      <c r="G144" s="28" t="e">
        <f>+VLOOKUP($A144,#REF!,4,FALSE)</f>
        <v>#REF!</v>
      </c>
      <c r="H144" s="30" t="e">
        <f>+VLOOKUP($A144,#REF!,5,FALSE)</f>
        <v>#REF!</v>
      </c>
      <c r="I144" s="31" t="e">
        <f>+VLOOKUP($A144,#REF!,13,FALSE)</f>
        <v>#REF!</v>
      </c>
      <c r="J144" s="31">
        <v>5.4999999999999997E-3</v>
      </c>
      <c r="K144" s="29" t="s">
        <v>15</v>
      </c>
      <c r="L144" s="19">
        <v>30000</v>
      </c>
      <c r="M144" s="56" t="e">
        <f t="shared" si="31"/>
        <v>#REF!</v>
      </c>
      <c r="N144" s="20">
        <v>43553</v>
      </c>
      <c r="O144" s="35" t="e">
        <f t="shared" ca="1" si="30"/>
        <v>#NAME?</v>
      </c>
      <c r="P144" s="36">
        <v>0</v>
      </c>
      <c r="Q144" s="36">
        <v>0</v>
      </c>
      <c r="R144" s="37">
        <v>245</v>
      </c>
      <c r="S144" s="38" t="b">
        <v>0</v>
      </c>
      <c r="T144" s="38" t="s">
        <v>1110</v>
      </c>
      <c r="U144" s="34">
        <v>43729</v>
      </c>
      <c r="V144" s="29"/>
      <c r="W144" s="29">
        <f t="shared" si="32"/>
        <v>2019</v>
      </c>
      <c r="X144" s="29" t="e">
        <f t="shared" ca="1" si="33"/>
        <v>#NAME?</v>
      </c>
      <c r="Y144" s="39">
        <v>2.2499999999999999E-2</v>
      </c>
      <c r="Z144" s="39">
        <v>5.0500000000000003E-2</v>
      </c>
      <c r="AA144" s="40" t="e">
        <f t="shared" si="34"/>
        <v>#REF!</v>
      </c>
      <c r="AB144" s="33" t="e">
        <f t="shared" ca="1" si="35"/>
        <v>#REF!</v>
      </c>
      <c r="AC144" s="31">
        <v>0.03</v>
      </c>
      <c r="AD144" s="31">
        <v>0.04</v>
      </c>
      <c r="AE144" s="41" t="s">
        <v>444</v>
      </c>
      <c r="AF144" s="42" t="e">
        <f t="shared" ca="1" si="36"/>
        <v>#REF!</v>
      </c>
      <c r="AG144" s="33" t="e">
        <f t="shared" ca="1" si="37"/>
        <v>#REF!</v>
      </c>
      <c r="AH144" s="43" t="e">
        <f t="shared" ca="1" si="38"/>
        <v>#NAME?</v>
      </c>
      <c r="AI144" s="44">
        <f t="shared" si="39"/>
        <v>1</v>
      </c>
      <c r="AJ144" s="45" t="e">
        <f t="shared" ca="1" si="40"/>
        <v>#NAME?</v>
      </c>
      <c r="AK144" s="33" t="e">
        <f t="shared" ca="1" si="41"/>
        <v>#REF!</v>
      </c>
      <c r="AL144" s="29" t="s">
        <v>757</v>
      </c>
      <c r="AM144" s="41">
        <f t="shared" si="42"/>
        <v>1</v>
      </c>
      <c r="AN144" s="46" t="s">
        <v>758</v>
      </c>
      <c r="AO144" s="29" t="e">
        <f t="shared" ca="1" si="43"/>
        <v>#REF!</v>
      </c>
    </row>
    <row r="145" spans="1:41" hidden="1" x14ac:dyDescent="0.25">
      <c r="A145" s="15" t="s">
        <v>262</v>
      </c>
      <c r="B145" s="29" t="str">
        <f t="shared" si="44"/>
        <v>ADI-000240</v>
      </c>
      <c r="D145" s="14" t="s">
        <v>261</v>
      </c>
      <c r="E145" s="16" t="s">
        <v>263</v>
      </c>
      <c r="F145" s="16" t="s">
        <v>228</v>
      </c>
      <c r="G145" s="28" t="e">
        <f>+VLOOKUP($A145,#REF!,4,FALSE)</f>
        <v>#REF!</v>
      </c>
      <c r="H145" s="30" t="e">
        <f>+VLOOKUP($A145,#REF!,5,FALSE)</f>
        <v>#REF!</v>
      </c>
      <c r="I145" s="31" t="e">
        <f>+VLOOKUP($A145,#REF!,13,FALSE)</f>
        <v>#REF!</v>
      </c>
      <c r="J145" s="31">
        <v>5.4999999999999997E-3</v>
      </c>
      <c r="K145" s="29" t="s">
        <v>15</v>
      </c>
      <c r="L145" s="19">
        <v>7000</v>
      </c>
      <c r="M145" s="56" t="e">
        <f t="shared" si="31"/>
        <v>#REF!</v>
      </c>
      <c r="N145" s="20">
        <v>43553</v>
      </c>
      <c r="O145" s="35" t="e">
        <f t="shared" ca="1" si="30"/>
        <v>#NAME?</v>
      </c>
      <c r="P145" s="36">
        <v>0</v>
      </c>
      <c r="Q145" s="36">
        <v>0</v>
      </c>
      <c r="R145" s="37">
        <v>246</v>
      </c>
      <c r="S145" s="38" t="b">
        <v>0</v>
      </c>
      <c r="T145" s="38" t="s">
        <v>1110</v>
      </c>
      <c r="U145" s="34">
        <v>43730</v>
      </c>
      <c r="V145" s="29"/>
      <c r="W145" s="29">
        <f t="shared" si="32"/>
        <v>2019</v>
      </c>
      <c r="X145" s="29" t="e">
        <f t="shared" ca="1" si="33"/>
        <v>#NAME?</v>
      </c>
      <c r="Y145" s="39">
        <v>2.2499999999999999E-2</v>
      </c>
      <c r="Z145" s="39">
        <v>5.0500000000000003E-2</v>
      </c>
      <c r="AA145" s="40" t="e">
        <f t="shared" si="34"/>
        <v>#REF!</v>
      </c>
      <c r="AB145" s="33" t="e">
        <f t="shared" ca="1" si="35"/>
        <v>#REF!</v>
      </c>
      <c r="AC145" s="31">
        <v>0.03</v>
      </c>
      <c r="AD145" s="31">
        <v>0.04</v>
      </c>
      <c r="AE145" s="41" t="s">
        <v>444</v>
      </c>
      <c r="AF145" s="42" t="e">
        <f t="shared" ca="1" si="36"/>
        <v>#REF!</v>
      </c>
      <c r="AG145" s="33" t="e">
        <f t="shared" ca="1" si="37"/>
        <v>#REF!</v>
      </c>
      <c r="AH145" s="43" t="e">
        <f t="shared" ca="1" si="38"/>
        <v>#NAME?</v>
      </c>
      <c r="AI145" s="44">
        <f t="shared" si="39"/>
        <v>1</v>
      </c>
      <c r="AJ145" s="45" t="e">
        <f t="shared" ca="1" si="40"/>
        <v>#NAME?</v>
      </c>
      <c r="AK145" s="33" t="e">
        <f t="shared" ca="1" si="41"/>
        <v>#REF!</v>
      </c>
      <c r="AL145" s="29" t="s">
        <v>759</v>
      </c>
      <c r="AM145" s="41">
        <f t="shared" si="42"/>
        <v>1</v>
      </c>
      <c r="AN145" s="46" t="s">
        <v>760</v>
      </c>
      <c r="AO145" s="29" t="e">
        <f t="shared" ca="1" si="43"/>
        <v>#REF!</v>
      </c>
    </row>
    <row r="146" spans="1:41" x14ac:dyDescent="0.25">
      <c r="A146" s="15" t="s">
        <v>252</v>
      </c>
      <c r="B146" s="29" t="str">
        <f t="shared" si="44"/>
        <v>ADI-000274</v>
      </c>
      <c r="C146" s="14"/>
      <c r="D146" s="14" t="s">
        <v>259</v>
      </c>
      <c r="E146" s="16" t="e">
        <f>VLOOKUP(D146,#REF!,2,0)</f>
        <v>#REF!</v>
      </c>
      <c r="F146" s="16" t="e">
        <f>VLOOKUP(D146,#REF!,3,0)</f>
        <v>#REF!</v>
      </c>
      <c r="G146" s="28" t="e">
        <f>+VLOOKUP($A146,#REF!,4,FALSE)</f>
        <v>#REF!</v>
      </c>
      <c r="H146" s="30" t="e">
        <f>+VLOOKUP($A146,#REF!,5,FALSE)</f>
        <v>#REF!</v>
      </c>
      <c r="I146" s="31" t="e">
        <f>+VLOOKUP($A146,#REF!,13,FALSE)</f>
        <v>#REF!</v>
      </c>
      <c r="J146" s="31">
        <v>5.4999999999999997E-3</v>
      </c>
      <c r="K146" s="29" t="s">
        <v>15</v>
      </c>
      <c r="L146" s="19">
        <v>30000</v>
      </c>
      <c r="M146" s="56" t="e">
        <f t="shared" si="31"/>
        <v>#REF!</v>
      </c>
      <c r="N146" s="27">
        <v>43557</v>
      </c>
      <c r="O146" s="35" t="e">
        <f t="shared" ca="1" si="30"/>
        <v>#NAME?</v>
      </c>
      <c r="P146" s="36">
        <v>0</v>
      </c>
      <c r="Q146" s="36">
        <v>0</v>
      </c>
      <c r="R146" s="37">
        <v>248</v>
      </c>
      <c r="S146" s="38" t="b">
        <v>1</v>
      </c>
      <c r="T146" s="38" t="s">
        <v>1109</v>
      </c>
      <c r="U146" s="34">
        <v>43732</v>
      </c>
      <c r="V146" s="29"/>
      <c r="W146" s="29">
        <f t="shared" si="32"/>
        <v>2019</v>
      </c>
      <c r="X146" s="29" t="e">
        <f t="shared" ca="1" si="33"/>
        <v>#NAME?</v>
      </c>
      <c r="Y146" s="39">
        <v>2.2499999999999999E-2</v>
      </c>
      <c r="Z146" s="39">
        <v>5.0500000000000003E-2</v>
      </c>
      <c r="AA146" s="40">
        <v>0</v>
      </c>
      <c r="AB146" s="33" t="e">
        <f t="shared" ca="1" si="35"/>
        <v>#NAME?</v>
      </c>
      <c r="AC146" s="31">
        <v>0.03</v>
      </c>
      <c r="AD146" s="31">
        <v>0.04</v>
      </c>
      <c r="AE146" s="41" t="s">
        <v>444</v>
      </c>
      <c r="AF146" s="42" t="e">
        <f t="shared" ca="1" si="36"/>
        <v>#NAME?</v>
      </c>
      <c r="AG146" s="33" t="e">
        <f t="shared" ca="1" si="37"/>
        <v>#NAME?</v>
      </c>
      <c r="AH146" s="43" t="e">
        <f t="shared" ca="1" si="38"/>
        <v>#NAME?</v>
      </c>
      <c r="AI146" s="44">
        <f t="shared" si="39"/>
        <v>1</v>
      </c>
      <c r="AJ146" s="45" t="e">
        <f t="shared" ca="1" si="40"/>
        <v>#NAME?</v>
      </c>
      <c r="AK146" s="33" t="e">
        <f t="shared" ca="1" si="41"/>
        <v>#NAME?</v>
      </c>
      <c r="AL146" s="29" t="s">
        <v>761</v>
      </c>
      <c r="AM146" s="41">
        <f t="shared" si="42"/>
        <v>99999999</v>
      </c>
      <c r="AN146" s="46" t="s">
        <v>762</v>
      </c>
      <c r="AO146" s="29" t="e">
        <f t="shared" ca="1" si="43"/>
        <v>#NAME?</v>
      </c>
    </row>
    <row r="147" spans="1:41" x14ac:dyDescent="0.25">
      <c r="A147" s="15" t="s">
        <v>249</v>
      </c>
      <c r="B147" s="29" t="str">
        <f t="shared" si="44"/>
        <v>ADI-000275</v>
      </c>
      <c r="C147" s="14"/>
      <c r="D147" s="14" t="s">
        <v>259</v>
      </c>
      <c r="E147" s="16" t="e">
        <f>VLOOKUP(D147,#REF!,2,0)</f>
        <v>#REF!</v>
      </c>
      <c r="F147" s="16" t="e">
        <f>VLOOKUP(D147,#REF!,3,0)</f>
        <v>#REF!</v>
      </c>
      <c r="G147" s="28" t="e">
        <f>+VLOOKUP($A147,#REF!,4,FALSE)</f>
        <v>#REF!</v>
      </c>
      <c r="H147" s="30" t="e">
        <f>+VLOOKUP($A147,#REF!,5,FALSE)</f>
        <v>#REF!</v>
      </c>
      <c r="I147" s="31" t="e">
        <f>+VLOOKUP($A147,#REF!,13,FALSE)</f>
        <v>#REF!</v>
      </c>
      <c r="J147" s="31">
        <v>5.4999999999999997E-3</v>
      </c>
      <c r="K147" s="29" t="s">
        <v>15</v>
      </c>
      <c r="L147" s="19">
        <v>30000</v>
      </c>
      <c r="M147" s="56" t="e">
        <f t="shared" si="31"/>
        <v>#REF!</v>
      </c>
      <c r="N147" s="27">
        <v>43557</v>
      </c>
      <c r="O147" s="35" t="e">
        <f t="shared" ca="1" si="30"/>
        <v>#NAME?</v>
      </c>
      <c r="P147" s="36">
        <v>0</v>
      </c>
      <c r="Q147" s="36">
        <v>0</v>
      </c>
      <c r="R147" s="37">
        <v>249</v>
      </c>
      <c r="S147" s="38" t="b">
        <v>1</v>
      </c>
      <c r="T147" s="38" t="s">
        <v>1109</v>
      </c>
      <c r="U147" s="34">
        <v>43733</v>
      </c>
      <c r="V147" s="29"/>
      <c r="W147" s="29">
        <f t="shared" si="32"/>
        <v>2019</v>
      </c>
      <c r="X147" s="29" t="e">
        <f t="shared" ca="1" si="33"/>
        <v>#NAME?</v>
      </c>
      <c r="Y147" s="39">
        <v>2.2499999999999999E-2</v>
      </c>
      <c r="Z147" s="39">
        <v>5.0500000000000003E-2</v>
      </c>
      <c r="AA147" s="40">
        <v>0</v>
      </c>
      <c r="AB147" s="33" t="e">
        <f t="shared" ca="1" si="35"/>
        <v>#NAME?</v>
      </c>
      <c r="AC147" s="31">
        <v>0.03</v>
      </c>
      <c r="AD147" s="31">
        <v>0.04</v>
      </c>
      <c r="AE147" s="41" t="s">
        <v>444</v>
      </c>
      <c r="AF147" s="42" t="e">
        <f t="shared" ca="1" si="36"/>
        <v>#NAME?</v>
      </c>
      <c r="AG147" s="33" t="e">
        <f t="shared" ca="1" si="37"/>
        <v>#NAME?</v>
      </c>
      <c r="AH147" s="43" t="e">
        <f t="shared" ca="1" si="38"/>
        <v>#NAME?</v>
      </c>
      <c r="AI147" s="44">
        <f t="shared" si="39"/>
        <v>1</v>
      </c>
      <c r="AJ147" s="45" t="e">
        <f t="shared" ca="1" si="40"/>
        <v>#NAME?</v>
      </c>
      <c r="AK147" s="33" t="e">
        <f t="shared" ca="1" si="41"/>
        <v>#NAME?</v>
      </c>
      <c r="AL147" s="29" t="s">
        <v>763</v>
      </c>
      <c r="AM147" s="41">
        <f t="shared" si="42"/>
        <v>99999999</v>
      </c>
      <c r="AN147" s="46" t="s">
        <v>764</v>
      </c>
      <c r="AO147" s="29" t="e">
        <f t="shared" ca="1" si="43"/>
        <v>#NAME?</v>
      </c>
    </row>
    <row r="148" spans="1:41" hidden="1" x14ac:dyDescent="0.25">
      <c r="A148" s="15" t="s">
        <v>250</v>
      </c>
      <c r="B148" s="29" t="str">
        <f t="shared" si="44"/>
        <v>ADI-000276</v>
      </c>
      <c r="C148" s="14"/>
      <c r="D148" s="14" t="s">
        <v>259</v>
      </c>
      <c r="E148" s="16" t="e">
        <f>VLOOKUP(D148,#REF!,2,0)</f>
        <v>#REF!</v>
      </c>
      <c r="F148" s="16" t="e">
        <f>VLOOKUP(D148,#REF!,3,0)</f>
        <v>#REF!</v>
      </c>
      <c r="G148" s="28" t="e">
        <f>+VLOOKUP($A148,#REF!,4,FALSE)</f>
        <v>#REF!</v>
      </c>
      <c r="H148" s="30" t="e">
        <f>+VLOOKUP($A148,#REF!,5,FALSE)</f>
        <v>#REF!</v>
      </c>
      <c r="I148" s="31" t="e">
        <f>+VLOOKUP($A148,#REF!,13,FALSE)</f>
        <v>#REF!</v>
      </c>
      <c r="J148" s="31">
        <v>5.4999999999999997E-3</v>
      </c>
      <c r="K148" s="29" t="s">
        <v>15</v>
      </c>
      <c r="L148" s="19">
        <v>1500</v>
      </c>
      <c r="M148" s="56" t="e">
        <f t="shared" si="31"/>
        <v>#REF!</v>
      </c>
      <c r="N148" s="27">
        <v>43557</v>
      </c>
      <c r="O148" s="35" t="e">
        <f t="shared" ca="1" si="30"/>
        <v>#NAME?</v>
      </c>
      <c r="P148" s="36">
        <v>0</v>
      </c>
      <c r="Q148" s="36">
        <v>0</v>
      </c>
      <c r="R148" s="37">
        <v>250</v>
      </c>
      <c r="S148" s="38" t="b">
        <v>0</v>
      </c>
      <c r="T148" s="38" t="s">
        <v>1110</v>
      </c>
      <c r="U148" s="34">
        <v>43734</v>
      </c>
      <c r="V148" s="29"/>
      <c r="W148" s="29">
        <f t="shared" si="32"/>
        <v>2019</v>
      </c>
      <c r="X148" s="29" t="e">
        <f t="shared" ca="1" si="33"/>
        <v>#NAME?</v>
      </c>
      <c r="Y148" s="39">
        <v>2.2499999999999999E-2</v>
      </c>
      <c r="Z148" s="39">
        <v>5.0500000000000003E-2</v>
      </c>
      <c r="AA148" s="40" t="e">
        <f t="shared" si="34"/>
        <v>#REF!</v>
      </c>
      <c r="AB148" s="33" t="e">
        <f t="shared" ca="1" si="35"/>
        <v>#REF!</v>
      </c>
      <c r="AC148" s="31">
        <v>0.03</v>
      </c>
      <c r="AD148" s="31">
        <v>0.04</v>
      </c>
      <c r="AE148" s="41" t="s">
        <v>444</v>
      </c>
      <c r="AF148" s="42" t="e">
        <f t="shared" ca="1" si="36"/>
        <v>#REF!</v>
      </c>
      <c r="AG148" s="33" t="e">
        <f t="shared" ca="1" si="37"/>
        <v>#REF!</v>
      </c>
      <c r="AH148" s="43" t="e">
        <f t="shared" ca="1" si="38"/>
        <v>#NAME?</v>
      </c>
      <c r="AI148" s="44">
        <f t="shared" si="39"/>
        <v>1</v>
      </c>
      <c r="AJ148" s="45" t="e">
        <f t="shared" ca="1" si="40"/>
        <v>#NAME?</v>
      </c>
      <c r="AK148" s="33" t="e">
        <f t="shared" ca="1" si="41"/>
        <v>#REF!</v>
      </c>
      <c r="AL148" s="29" t="s">
        <v>765</v>
      </c>
      <c r="AM148" s="41">
        <f t="shared" si="42"/>
        <v>1</v>
      </c>
      <c r="AN148" s="46" t="s">
        <v>766</v>
      </c>
      <c r="AO148" s="29" t="e">
        <f t="shared" ca="1" si="43"/>
        <v>#REF!</v>
      </c>
    </row>
    <row r="149" spans="1:41" hidden="1" x14ac:dyDescent="0.25">
      <c r="A149" s="15" t="s">
        <v>251</v>
      </c>
      <c r="B149" s="29" t="str">
        <f t="shared" si="44"/>
        <v>ADI-000277</v>
      </c>
      <c r="C149" s="14"/>
      <c r="D149" s="14" t="s">
        <v>259</v>
      </c>
      <c r="E149" s="16" t="e">
        <f>VLOOKUP(D149,#REF!,2,0)</f>
        <v>#REF!</v>
      </c>
      <c r="F149" s="16" t="e">
        <f>VLOOKUP(D149,#REF!,3,0)</f>
        <v>#REF!</v>
      </c>
      <c r="G149" s="28" t="e">
        <f>+VLOOKUP($A149,#REF!,4,FALSE)</f>
        <v>#REF!</v>
      </c>
      <c r="H149" s="30" t="e">
        <f>+VLOOKUP($A149,#REF!,5,FALSE)</f>
        <v>#REF!</v>
      </c>
      <c r="I149" s="31" t="e">
        <f>+VLOOKUP($A149,#REF!,13,FALSE)</f>
        <v>#REF!</v>
      </c>
      <c r="J149" s="31">
        <v>5.4999999999999997E-3</v>
      </c>
      <c r="K149" s="29" t="s">
        <v>15</v>
      </c>
      <c r="L149" s="19">
        <v>11337.54</v>
      </c>
      <c r="M149" s="56" t="e">
        <f t="shared" si="31"/>
        <v>#REF!</v>
      </c>
      <c r="N149" s="27">
        <v>43557</v>
      </c>
      <c r="O149" s="35" t="e">
        <f t="shared" ca="1" si="30"/>
        <v>#NAME?</v>
      </c>
      <c r="P149" s="36">
        <v>0</v>
      </c>
      <c r="Q149" s="36">
        <v>0</v>
      </c>
      <c r="R149" s="37">
        <v>251</v>
      </c>
      <c r="S149" s="38" t="b">
        <v>1</v>
      </c>
      <c r="T149" s="38" t="s">
        <v>1109</v>
      </c>
      <c r="U149" s="34">
        <v>43735</v>
      </c>
      <c r="V149" s="29"/>
      <c r="W149" s="29">
        <f t="shared" si="32"/>
        <v>2019</v>
      </c>
      <c r="X149" s="29" t="e">
        <f t="shared" ca="1" si="33"/>
        <v>#NAME?</v>
      </c>
      <c r="Y149" s="39">
        <v>2.2499999999999999E-2</v>
      </c>
      <c r="Z149" s="39">
        <v>5.0500000000000003E-2</v>
      </c>
      <c r="AA149" s="40" t="e">
        <f t="shared" si="34"/>
        <v>#REF!</v>
      </c>
      <c r="AB149" s="33" t="e">
        <f t="shared" ca="1" si="35"/>
        <v>#REF!</v>
      </c>
      <c r="AC149" s="31">
        <v>0.03</v>
      </c>
      <c r="AD149" s="31">
        <v>0.04</v>
      </c>
      <c r="AE149" s="41" t="s">
        <v>444</v>
      </c>
      <c r="AF149" s="42" t="e">
        <f t="shared" ca="1" si="36"/>
        <v>#REF!</v>
      </c>
      <c r="AG149" s="33" t="e">
        <f t="shared" ca="1" si="37"/>
        <v>#REF!</v>
      </c>
      <c r="AH149" s="43" t="e">
        <f t="shared" ca="1" si="38"/>
        <v>#NAME?</v>
      </c>
      <c r="AI149" s="44">
        <f t="shared" si="39"/>
        <v>1</v>
      </c>
      <c r="AJ149" s="45" t="e">
        <f t="shared" ca="1" si="40"/>
        <v>#NAME?</v>
      </c>
      <c r="AK149" s="33" t="e">
        <f t="shared" ca="1" si="41"/>
        <v>#REF!</v>
      </c>
      <c r="AL149" s="29" t="s">
        <v>767</v>
      </c>
      <c r="AM149" s="41">
        <f t="shared" si="42"/>
        <v>99999999</v>
      </c>
      <c r="AN149" s="46" t="s">
        <v>768</v>
      </c>
      <c r="AO149" s="29" t="e">
        <f t="shared" ca="1" si="43"/>
        <v>#REF!</v>
      </c>
    </row>
    <row r="150" spans="1:41" hidden="1" x14ac:dyDescent="0.25">
      <c r="A150" s="15" t="s">
        <v>220</v>
      </c>
      <c r="B150" s="29" t="str">
        <f t="shared" si="44"/>
        <v>ADI-000123</v>
      </c>
      <c r="D150" s="18" t="s">
        <v>256</v>
      </c>
      <c r="E150" s="16" t="s">
        <v>219</v>
      </c>
      <c r="F150" s="16" t="s">
        <v>49</v>
      </c>
      <c r="G150" s="28" t="e">
        <f>+VLOOKUP($A150,#REF!,4,FALSE)</f>
        <v>#REF!</v>
      </c>
      <c r="H150" s="30" t="e">
        <f>+VLOOKUP($A150,#REF!,5,FALSE)</f>
        <v>#REF!</v>
      </c>
      <c r="I150" s="31" t="e">
        <f>+VLOOKUP($A150,#REF!,13,FALSE)</f>
        <v>#REF!</v>
      </c>
      <c r="J150" s="31">
        <v>5.4999999999999997E-3</v>
      </c>
      <c r="K150" s="29" t="s">
        <v>15</v>
      </c>
      <c r="L150" s="19">
        <v>15000</v>
      </c>
      <c r="M150" s="56" t="e">
        <f t="shared" si="31"/>
        <v>#REF!</v>
      </c>
      <c r="N150" s="27">
        <v>43557</v>
      </c>
      <c r="O150" s="35" t="e">
        <f t="shared" ca="1" si="30"/>
        <v>#NAME?</v>
      </c>
      <c r="P150" s="36">
        <v>0</v>
      </c>
      <c r="Q150" s="36">
        <v>0</v>
      </c>
      <c r="R150" s="37">
        <v>252</v>
      </c>
      <c r="S150" s="38" t="b">
        <v>1</v>
      </c>
      <c r="T150" s="38" t="s">
        <v>444</v>
      </c>
      <c r="U150" s="34">
        <v>43736</v>
      </c>
      <c r="V150" s="29"/>
      <c r="W150" s="29">
        <f t="shared" si="32"/>
        <v>2019</v>
      </c>
      <c r="X150" s="29" t="e">
        <f t="shared" ca="1" si="33"/>
        <v>#NAME?</v>
      </c>
      <c r="Y150" s="39">
        <v>2.2499999999999999E-2</v>
      </c>
      <c r="Z150" s="39">
        <v>5.0500000000000003E-2</v>
      </c>
      <c r="AA150" s="40" t="e">
        <f t="shared" si="34"/>
        <v>#REF!</v>
      </c>
      <c r="AB150" s="33" t="e">
        <f t="shared" ca="1" si="35"/>
        <v>#REF!</v>
      </c>
      <c r="AC150" s="31">
        <v>0.03</v>
      </c>
      <c r="AD150" s="31">
        <v>0.04</v>
      </c>
      <c r="AE150" s="41" t="s">
        <v>444</v>
      </c>
      <c r="AF150" s="42" t="e">
        <f t="shared" ca="1" si="36"/>
        <v>#REF!</v>
      </c>
      <c r="AG150" s="33" t="e">
        <f t="shared" ca="1" si="37"/>
        <v>#REF!</v>
      </c>
      <c r="AH150" s="43" t="e">
        <f t="shared" ca="1" si="38"/>
        <v>#NAME?</v>
      </c>
      <c r="AI150" s="44">
        <f t="shared" si="39"/>
        <v>1</v>
      </c>
      <c r="AJ150" s="45" t="e">
        <f t="shared" ca="1" si="40"/>
        <v>#NAME?</v>
      </c>
      <c r="AK150" s="33" t="e">
        <f t="shared" ca="1" si="41"/>
        <v>#REF!</v>
      </c>
      <c r="AL150" s="29" t="s">
        <v>769</v>
      </c>
      <c r="AM150" s="41">
        <f t="shared" si="42"/>
        <v>99999999</v>
      </c>
      <c r="AN150" s="46" t="s">
        <v>770</v>
      </c>
      <c r="AO150" s="29" t="e">
        <f t="shared" ca="1" si="43"/>
        <v>#REF!</v>
      </c>
    </row>
    <row r="151" spans="1:41" hidden="1" x14ac:dyDescent="0.25">
      <c r="A151" s="15" t="s">
        <v>276</v>
      </c>
      <c r="B151" s="29" t="str">
        <f t="shared" si="44"/>
        <v>ADI-000006</v>
      </c>
      <c r="D151" s="18"/>
      <c r="E151" s="16" t="s">
        <v>275</v>
      </c>
      <c r="F151" s="16" t="s">
        <v>64</v>
      </c>
      <c r="G151" s="28" t="e">
        <f>+VLOOKUP($A151,#REF!,4,FALSE)</f>
        <v>#REF!</v>
      </c>
      <c r="H151" s="30" t="e">
        <f>+VLOOKUP($A151,#REF!,5,FALSE)</f>
        <v>#REF!</v>
      </c>
      <c r="I151" s="31" t="e">
        <f>+VLOOKUP($A151,#REF!,13,FALSE)</f>
        <v>#REF!</v>
      </c>
      <c r="J151" s="31">
        <v>5.4999999999999997E-3</v>
      </c>
      <c r="K151" s="29" t="s">
        <v>15</v>
      </c>
      <c r="L151" s="19">
        <v>15000</v>
      </c>
      <c r="M151" s="56" t="e">
        <f t="shared" si="31"/>
        <v>#REF!</v>
      </c>
      <c r="N151" s="27">
        <v>43557</v>
      </c>
      <c r="O151" s="35" t="e">
        <f t="shared" ca="1" si="30"/>
        <v>#NAME?</v>
      </c>
      <c r="P151" s="36">
        <v>0</v>
      </c>
      <c r="Q151" s="36">
        <v>0</v>
      </c>
      <c r="R151" s="37">
        <v>253</v>
      </c>
      <c r="S151" s="38" t="b">
        <v>0</v>
      </c>
      <c r="T151" s="38" t="s">
        <v>1110</v>
      </c>
      <c r="U151" s="34">
        <v>43737</v>
      </c>
      <c r="V151" s="29"/>
      <c r="W151" s="29">
        <f t="shared" si="32"/>
        <v>2019</v>
      </c>
      <c r="X151" s="29" t="e">
        <f t="shared" ca="1" si="33"/>
        <v>#NAME?</v>
      </c>
      <c r="Y151" s="39">
        <v>2.2499999999999999E-2</v>
      </c>
      <c r="Z151" s="39">
        <v>5.0500000000000003E-2</v>
      </c>
      <c r="AA151" s="40" t="e">
        <f t="shared" si="34"/>
        <v>#REF!</v>
      </c>
      <c r="AB151" s="33" t="e">
        <f t="shared" ca="1" si="35"/>
        <v>#REF!</v>
      </c>
      <c r="AC151" s="31">
        <v>0.03</v>
      </c>
      <c r="AD151" s="31">
        <v>0.04</v>
      </c>
      <c r="AE151" s="41" t="s">
        <v>444</v>
      </c>
      <c r="AF151" s="42" t="e">
        <f t="shared" ca="1" si="36"/>
        <v>#REF!</v>
      </c>
      <c r="AG151" s="33" t="e">
        <f t="shared" ca="1" si="37"/>
        <v>#REF!</v>
      </c>
      <c r="AH151" s="43" t="e">
        <f t="shared" ca="1" si="38"/>
        <v>#NAME?</v>
      </c>
      <c r="AI151" s="44">
        <f t="shared" si="39"/>
        <v>1</v>
      </c>
      <c r="AJ151" s="45" t="e">
        <f t="shared" ca="1" si="40"/>
        <v>#NAME?</v>
      </c>
      <c r="AK151" s="33" t="e">
        <f t="shared" ca="1" si="41"/>
        <v>#REF!</v>
      </c>
      <c r="AL151" s="29" t="s">
        <v>771</v>
      </c>
      <c r="AM151" s="41">
        <f t="shared" si="42"/>
        <v>1</v>
      </c>
      <c r="AN151" s="46" t="s">
        <v>772</v>
      </c>
      <c r="AO151" s="29" t="e">
        <f t="shared" ca="1" si="43"/>
        <v>#REF!</v>
      </c>
    </row>
    <row r="152" spans="1:41" hidden="1" x14ac:dyDescent="0.25">
      <c r="A152" s="15" t="s">
        <v>308</v>
      </c>
      <c r="B152" s="29" t="str">
        <f t="shared" si="44"/>
        <v>ADI-000296</v>
      </c>
      <c r="D152" s="18" t="s">
        <v>307</v>
      </c>
      <c r="E152" s="16" t="e">
        <f>VLOOKUP(D152,#REF!,2,0)</f>
        <v>#REF!</v>
      </c>
      <c r="F152" s="16" t="e">
        <f>VLOOKUP(D152,#REF!,3,0)</f>
        <v>#REF!</v>
      </c>
      <c r="G152" s="28" t="e">
        <f>+VLOOKUP($A152,#REF!,4,FALSE)</f>
        <v>#REF!</v>
      </c>
      <c r="H152" s="30" t="e">
        <f>+VLOOKUP($A152,#REF!,5,FALSE)</f>
        <v>#REF!</v>
      </c>
      <c r="I152" s="31" t="e">
        <f>+VLOOKUP($A152,#REF!,13,FALSE)</f>
        <v>#REF!</v>
      </c>
      <c r="J152" s="31">
        <v>5.4999999999999997E-3</v>
      </c>
      <c r="K152" s="29" t="s">
        <v>15</v>
      </c>
      <c r="L152" s="19">
        <v>32000</v>
      </c>
      <c r="M152" s="56" t="e">
        <f t="shared" si="31"/>
        <v>#REF!</v>
      </c>
      <c r="N152" s="27">
        <v>43557</v>
      </c>
      <c r="O152" s="35" t="e">
        <f t="shared" ca="1" si="30"/>
        <v>#NAME?</v>
      </c>
      <c r="P152" s="36">
        <v>0</v>
      </c>
      <c r="Q152" s="36">
        <v>0</v>
      </c>
      <c r="R152" s="37">
        <v>254</v>
      </c>
      <c r="S152" s="38" t="b">
        <v>1</v>
      </c>
      <c r="T152" s="38" t="s">
        <v>1109</v>
      </c>
      <c r="U152" s="34">
        <v>43738</v>
      </c>
      <c r="V152" s="29"/>
      <c r="W152" s="29">
        <f t="shared" si="32"/>
        <v>2019</v>
      </c>
      <c r="X152" s="29" t="e">
        <f t="shared" ca="1" si="33"/>
        <v>#NAME?</v>
      </c>
      <c r="Y152" s="39">
        <v>2.2499999999999999E-2</v>
      </c>
      <c r="Z152" s="39">
        <v>5.0500000000000003E-2</v>
      </c>
      <c r="AA152" s="40" t="e">
        <f t="shared" si="34"/>
        <v>#REF!</v>
      </c>
      <c r="AB152" s="33" t="e">
        <f t="shared" ca="1" si="35"/>
        <v>#REF!</v>
      </c>
      <c r="AC152" s="31">
        <v>0.03</v>
      </c>
      <c r="AD152" s="31">
        <v>0.04</v>
      </c>
      <c r="AE152" s="41" t="s">
        <v>444</v>
      </c>
      <c r="AF152" s="42" t="e">
        <f t="shared" ca="1" si="36"/>
        <v>#REF!</v>
      </c>
      <c r="AG152" s="33" t="e">
        <f t="shared" ca="1" si="37"/>
        <v>#REF!</v>
      </c>
      <c r="AH152" s="43" t="e">
        <f t="shared" ca="1" si="38"/>
        <v>#NAME?</v>
      </c>
      <c r="AI152" s="44">
        <f t="shared" si="39"/>
        <v>1</v>
      </c>
      <c r="AJ152" s="45" t="e">
        <f t="shared" ca="1" si="40"/>
        <v>#NAME?</v>
      </c>
      <c r="AK152" s="33" t="e">
        <f t="shared" ca="1" si="41"/>
        <v>#REF!</v>
      </c>
      <c r="AL152" s="29" t="s">
        <v>773</v>
      </c>
      <c r="AM152" s="41">
        <f t="shared" si="42"/>
        <v>99999999</v>
      </c>
      <c r="AN152" s="46" t="s">
        <v>774</v>
      </c>
      <c r="AO152" s="29" t="e">
        <f t="shared" ca="1" si="43"/>
        <v>#REF!</v>
      </c>
    </row>
    <row r="153" spans="1:41" hidden="1" x14ac:dyDescent="0.25">
      <c r="A153" s="15" t="s">
        <v>309</v>
      </c>
      <c r="B153" s="29" t="str">
        <f t="shared" si="44"/>
        <v>ADI-000295</v>
      </c>
      <c r="D153" s="18" t="s">
        <v>307</v>
      </c>
      <c r="E153" s="16" t="e">
        <f>VLOOKUP(D153,#REF!,2,0)</f>
        <v>#REF!</v>
      </c>
      <c r="F153" s="16" t="e">
        <f>VLOOKUP(D153,#REF!,3,0)</f>
        <v>#REF!</v>
      </c>
      <c r="G153" s="28" t="e">
        <f>+VLOOKUP($A153,#REF!,4,FALSE)</f>
        <v>#REF!</v>
      </c>
      <c r="H153" s="30" t="e">
        <f>+VLOOKUP($A153,#REF!,5,FALSE)</f>
        <v>#REF!</v>
      </c>
      <c r="I153" s="31" t="e">
        <f>+VLOOKUP($A153,#REF!,13,FALSE)</f>
        <v>#REF!</v>
      </c>
      <c r="J153" s="31">
        <v>5.4999999999999997E-3</v>
      </c>
      <c r="K153" s="29" t="s">
        <v>15</v>
      </c>
      <c r="L153" s="19">
        <v>32000</v>
      </c>
      <c r="M153" s="56" t="e">
        <f t="shared" si="31"/>
        <v>#REF!</v>
      </c>
      <c r="N153" s="27">
        <v>43557</v>
      </c>
      <c r="O153" s="35" t="e">
        <f t="shared" ca="1" si="30"/>
        <v>#NAME?</v>
      </c>
      <c r="P153" s="36">
        <v>0</v>
      </c>
      <c r="Q153" s="36">
        <v>0</v>
      </c>
      <c r="R153" s="37">
        <v>255</v>
      </c>
      <c r="S153" s="38" t="b">
        <v>0</v>
      </c>
      <c r="T153" s="38" t="s">
        <v>1110</v>
      </c>
      <c r="U153" s="34">
        <v>43739</v>
      </c>
      <c r="V153" s="29"/>
      <c r="W153" s="29">
        <f t="shared" si="32"/>
        <v>2019</v>
      </c>
      <c r="X153" s="29" t="e">
        <f t="shared" ca="1" si="33"/>
        <v>#NAME?</v>
      </c>
      <c r="Y153" s="39">
        <v>2.2499999999999999E-2</v>
      </c>
      <c r="Z153" s="39">
        <v>5.0500000000000003E-2</v>
      </c>
      <c r="AA153" s="40" t="e">
        <f t="shared" si="34"/>
        <v>#REF!</v>
      </c>
      <c r="AB153" s="33" t="e">
        <f t="shared" ca="1" si="35"/>
        <v>#REF!</v>
      </c>
      <c r="AC153" s="31">
        <v>0.03</v>
      </c>
      <c r="AD153" s="31">
        <v>0.04</v>
      </c>
      <c r="AE153" s="41" t="s">
        <v>444</v>
      </c>
      <c r="AF153" s="42" t="e">
        <f t="shared" ca="1" si="36"/>
        <v>#REF!</v>
      </c>
      <c r="AG153" s="33" t="e">
        <f t="shared" ca="1" si="37"/>
        <v>#REF!</v>
      </c>
      <c r="AH153" s="43" t="e">
        <f t="shared" ca="1" si="38"/>
        <v>#NAME?</v>
      </c>
      <c r="AI153" s="44">
        <f t="shared" si="39"/>
        <v>1</v>
      </c>
      <c r="AJ153" s="45" t="e">
        <f t="shared" ca="1" si="40"/>
        <v>#NAME?</v>
      </c>
      <c r="AK153" s="33" t="e">
        <f t="shared" ca="1" si="41"/>
        <v>#REF!</v>
      </c>
      <c r="AL153" s="29" t="s">
        <v>775</v>
      </c>
      <c r="AM153" s="41">
        <f t="shared" si="42"/>
        <v>1</v>
      </c>
      <c r="AN153" s="46" t="s">
        <v>776</v>
      </c>
      <c r="AO153" s="29" t="e">
        <f t="shared" ca="1" si="43"/>
        <v>#REF!</v>
      </c>
    </row>
    <row r="154" spans="1:41" hidden="1" x14ac:dyDescent="0.25">
      <c r="A154" s="15" t="s">
        <v>310</v>
      </c>
      <c r="B154" s="29" t="str">
        <f t="shared" si="44"/>
        <v>ADI-000188</v>
      </c>
      <c r="D154" s="18" t="s">
        <v>307</v>
      </c>
      <c r="E154" s="16" t="e">
        <f>VLOOKUP(D154,#REF!,2,0)</f>
        <v>#REF!</v>
      </c>
      <c r="F154" s="16" t="e">
        <f>VLOOKUP(D154,#REF!,3,0)</f>
        <v>#REF!</v>
      </c>
      <c r="G154" s="28" t="e">
        <f>+VLOOKUP($A154,#REF!,4,FALSE)</f>
        <v>#REF!</v>
      </c>
      <c r="H154" s="30" t="e">
        <f>+VLOOKUP($A154,#REF!,5,FALSE)</f>
        <v>#REF!</v>
      </c>
      <c r="I154" s="31" t="e">
        <f>+VLOOKUP($A154,#REF!,13,FALSE)</f>
        <v>#REF!</v>
      </c>
      <c r="J154" s="31">
        <v>5.4999999999999997E-3</v>
      </c>
      <c r="K154" s="29" t="s">
        <v>15</v>
      </c>
      <c r="L154" s="19">
        <v>12000</v>
      </c>
      <c r="M154" s="56" t="e">
        <f t="shared" si="31"/>
        <v>#REF!</v>
      </c>
      <c r="N154" s="27">
        <v>43557</v>
      </c>
      <c r="O154" s="35" t="e">
        <f t="shared" ca="1" si="30"/>
        <v>#NAME?</v>
      </c>
      <c r="P154" s="36">
        <v>0</v>
      </c>
      <c r="Q154" s="36">
        <v>0</v>
      </c>
      <c r="R154" s="37">
        <v>256</v>
      </c>
      <c r="S154" s="38" t="b">
        <v>0</v>
      </c>
      <c r="T154" s="38" t="s">
        <v>1110</v>
      </c>
      <c r="U154" s="34">
        <v>43740</v>
      </c>
      <c r="V154" s="29"/>
      <c r="W154" s="29">
        <f t="shared" si="32"/>
        <v>2019</v>
      </c>
      <c r="X154" s="29" t="e">
        <f t="shared" ca="1" si="33"/>
        <v>#NAME?</v>
      </c>
      <c r="Y154" s="39">
        <v>2.2499999999999999E-2</v>
      </c>
      <c r="Z154" s="39">
        <v>5.0500000000000003E-2</v>
      </c>
      <c r="AA154" s="40" t="e">
        <f t="shared" si="34"/>
        <v>#REF!</v>
      </c>
      <c r="AB154" s="33" t="e">
        <f t="shared" ca="1" si="35"/>
        <v>#REF!</v>
      </c>
      <c r="AC154" s="31">
        <v>0.03</v>
      </c>
      <c r="AD154" s="31">
        <v>0.04</v>
      </c>
      <c r="AE154" s="41" t="s">
        <v>444</v>
      </c>
      <c r="AF154" s="42" t="e">
        <f t="shared" ca="1" si="36"/>
        <v>#REF!</v>
      </c>
      <c r="AG154" s="33" t="e">
        <f t="shared" ca="1" si="37"/>
        <v>#REF!</v>
      </c>
      <c r="AH154" s="43" t="e">
        <f t="shared" ca="1" si="38"/>
        <v>#NAME?</v>
      </c>
      <c r="AI154" s="44">
        <f t="shared" si="39"/>
        <v>1</v>
      </c>
      <c r="AJ154" s="45" t="e">
        <f t="shared" ca="1" si="40"/>
        <v>#NAME?</v>
      </c>
      <c r="AK154" s="33" t="e">
        <f t="shared" ca="1" si="41"/>
        <v>#REF!</v>
      </c>
      <c r="AL154" s="29" t="s">
        <v>777</v>
      </c>
      <c r="AM154" s="41">
        <f t="shared" si="42"/>
        <v>1</v>
      </c>
      <c r="AN154" s="46" t="s">
        <v>778</v>
      </c>
      <c r="AO154" s="29" t="e">
        <f t="shared" ca="1" si="43"/>
        <v>#REF!</v>
      </c>
    </row>
    <row r="155" spans="1:41" x14ac:dyDescent="0.25">
      <c r="A155" s="15" t="s">
        <v>311</v>
      </c>
      <c r="B155" s="29" t="str">
        <f t="shared" si="44"/>
        <v>ADI-000187</v>
      </c>
      <c r="D155" s="18" t="s">
        <v>307</v>
      </c>
      <c r="E155" s="16" t="e">
        <f>VLOOKUP(D155,#REF!,2,0)</f>
        <v>#REF!</v>
      </c>
      <c r="F155" s="16" t="e">
        <f>VLOOKUP(D155,#REF!,3,0)</f>
        <v>#REF!</v>
      </c>
      <c r="G155" s="28" t="e">
        <f>+VLOOKUP($A155,#REF!,4,FALSE)</f>
        <v>#REF!</v>
      </c>
      <c r="H155" s="30" t="e">
        <f>+VLOOKUP($A155,#REF!,5,FALSE)</f>
        <v>#REF!</v>
      </c>
      <c r="I155" s="31" t="e">
        <f>+VLOOKUP($A155,#REF!,13,FALSE)</f>
        <v>#REF!</v>
      </c>
      <c r="J155" s="31">
        <v>5.4999999999999997E-3</v>
      </c>
      <c r="K155" s="29" t="s">
        <v>15</v>
      </c>
      <c r="L155" s="19">
        <v>12000</v>
      </c>
      <c r="M155" s="56" t="e">
        <f t="shared" si="31"/>
        <v>#REF!</v>
      </c>
      <c r="N155" s="27">
        <v>43557</v>
      </c>
      <c r="O155" s="35" t="e">
        <f t="shared" ca="1" si="30"/>
        <v>#NAME?</v>
      </c>
      <c r="P155" s="36">
        <v>0</v>
      </c>
      <c r="Q155" s="36">
        <v>0</v>
      </c>
      <c r="R155" s="37">
        <v>257</v>
      </c>
      <c r="S155" s="38" t="b">
        <v>1</v>
      </c>
      <c r="T155" s="38" t="s">
        <v>1109</v>
      </c>
      <c r="U155" s="34">
        <v>43741</v>
      </c>
      <c r="V155" s="29"/>
      <c r="W155" s="29">
        <f t="shared" si="32"/>
        <v>2019</v>
      </c>
      <c r="X155" s="29" t="e">
        <f t="shared" ca="1" si="33"/>
        <v>#NAME?</v>
      </c>
      <c r="Y155" s="39">
        <v>2.2499999999999999E-2</v>
      </c>
      <c r="Z155" s="39">
        <v>5.0500000000000003E-2</v>
      </c>
      <c r="AA155" s="40">
        <v>0</v>
      </c>
      <c r="AB155" s="33" t="e">
        <f t="shared" ca="1" si="35"/>
        <v>#NAME?</v>
      </c>
      <c r="AC155" s="31">
        <v>0.03</v>
      </c>
      <c r="AD155" s="31">
        <v>0.04</v>
      </c>
      <c r="AE155" s="41" t="s">
        <v>444</v>
      </c>
      <c r="AF155" s="42" t="e">
        <f t="shared" ca="1" si="36"/>
        <v>#NAME?</v>
      </c>
      <c r="AG155" s="33" t="e">
        <f t="shared" ca="1" si="37"/>
        <v>#NAME?</v>
      </c>
      <c r="AH155" s="43" t="e">
        <f t="shared" ca="1" si="38"/>
        <v>#NAME?</v>
      </c>
      <c r="AI155" s="44">
        <f t="shared" si="39"/>
        <v>1</v>
      </c>
      <c r="AJ155" s="45" t="e">
        <f t="shared" ca="1" si="40"/>
        <v>#NAME?</v>
      </c>
      <c r="AK155" s="33" t="e">
        <f t="shared" ca="1" si="41"/>
        <v>#NAME?</v>
      </c>
      <c r="AL155" s="29" t="s">
        <v>779</v>
      </c>
      <c r="AM155" s="41">
        <f t="shared" si="42"/>
        <v>99999999</v>
      </c>
      <c r="AN155" s="46" t="s">
        <v>780</v>
      </c>
      <c r="AO155" s="29" t="e">
        <f t="shared" ca="1" si="43"/>
        <v>#NAME?</v>
      </c>
    </row>
    <row r="156" spans="1:41" hidden="1" x14ac:dyDescent="0.25">
      <c r="A156" s="15" t="s">
        <v>312</v>
      </c>
      <c r="B156" s="29" t="str">
        <f t="shared" si="44"/>
        <v>ADI-000095</v>
      </c>
      <c r="D156" s="18" t="s">
        <v>307</v>
      </c>
      <c r="E156" s="16" t="e">
        <f>VLOOKUP(D156,#REF!,2,0)</f>
        <v>#REF!</v>
      </c>
      <c r="F156" s="16" t="e">
        <f>VLOOKUP(D156,#REF!,3,0)</f>
        <v>#REF!</v>
      </c>
      <c r="G156" s="28" t="e">
        <f>+VLOOKUP($A156,#REF!,4,FALSE)</f>
        <v>#REF!</v>
      </c>
      <c r="H156" s="30" t="e">
        <f>+VLOOKUP($A156,#REF!,5,FALSE)</f>
        <v>#REF!</v>
      </c>
      <c r="I156" s="31" t="e">
        <f>+VLOOKUP($A156,#REF!,13,FALSE)</f>
        <v>#REF!</v>
      </c>
      <c r="J156" s="31">
        <v>5.4999999999999997E-3</v>
      </c>
      <c r="K156" s="29" t="s">
        <v>15</v>
      </c>
      <c r="L156" s="19">
        <v>5200</v>
      </c>
      <c r="M156" s="56" t="e">
        <f t="shared" si="31"/>
        <v>#REF!</v>
      </c>
      <c r="N156" s="27">
        <v>43557</v>
      </c>
      <c r="O156" s="35" t="e">
        <f t="shared" ca="1" si="30"/>
        <v>#NAME?</v>
      </c>
      <c r="P156" s="36">
        <v>0</v>
      </c>
      <c r="Q156" s="36">
        <v>0</v>
      </c>
      <c r="R156" s="37">
        <v>258</v>
      </c>
      <c r="S156" s="38" t="b">
        <v>1</v>
      </c>
      <c r="T156" s="38" t="s">
        <v>1109</v>
      </c>
      <c r="U156" s="34">
        <v>43742</v>
      </c>
      <c r="V156" s="29"/>
      <c r="W156" s="29">
        <f t="shared" si="32"/>
        <v>2019</v>
      </c>
      <c r="X156" s="29" t="e">
        <f t="shared" ca="1" si="33"/>
        <v>#NAME?</v>
      </c>
      <c r="Y156" s="39">
        <v>2.2499999999999999E-2</v>
      </c>
      <c r="Z156" s="39">
        <v>5.0500000000000003E-2</v>
      </c>
      <c r="AA156" s="40" t="e">
        <f t="shared" si="34"/>
        <v>#REF!</v>
      </c>
      <c r="AB156" s="33" t="e">
        <f t="shared" ca="1" si="35"/>
        <v>#REF!</v>
      </c>
      <c r="AC156" s="31">
        <v>0.03</v>
      </c>
      <c r="AD156" s="31">
        <v>0.04</v>
      </c>
      <c r="AE156" s="41" t="s">
        <v>444</v>
      </c>
      <c r="AF156" s="42" t="e">
        <f t="shared" ca="1" si="36"/>
        <v>#REF!</v>
      </c>
      <c r="AG156" s="33" t="e">
        <f t="shared" ca="1" si="37"/>
        <v>#REF!</v>
      </c>
      <c r="AH156" s="43" t="e">
        <f t="shared" ca="1" si="38"/>
        <v>#NAME?</v>
      </c>
      <c r="AI156" s="44">
        <f t="shared" si="39"/>
        <v>1</v>
      </c>
      <c r="AJ156" s="45" t="e">
        <f t="shared" ca="1" si="40"/>
        <v>#NAME?</v>
      </c>
      <c r="AK156" s="33" t="e">
        <f t="shared" ca="1" si="41"/>
        <v>#REF!</v>
      </c>
      <c r="AL156" s="29" t="s">
        <v>781</v>
      </c>
      <c r="AM156" s="41">
        <f t="shared" si="42"/>
        <v>99999999</v>
      </c>
      <c r="AN156" s="46" t="s">
        <v>782</v>
      </c>
      <c r="AO156" s="29" t="e">
        <f t="shared" ca="1" si="43"/>
        <v>#REF!</v>
      </c>
    </row>
    <row r="157" spans="1:41" x14ac:dyDescent="0.25">
      <c r="A157" s="15" t="s">
        <v>272</v>
      </c>
      <c r="B157" s="29" t="str">
        <f t="shared" si="44"/>
        <v>ADI-000278</v>
      </c>
      <c r="D157" s="14" t="s">
        <v>271</v>
      </c>
      <c r="E157" s="16" t="s">
        <v>273</v>
      </c>
      <c r="F157" s="16" t="s">
        <v>274</v>
      </c>
      <c r="G157" s="28" t="e">
        <f>+VLOOKUP($A157,#REF!,4,FALSE)</f>
        <v>#REF!</v>
      </c>
      <c r="H157" s="30" t="e">
        <f>+VLOOKUP($A157,#REF!,5,FALSE)</f>
        <v>#REF!</v>
      </c>
      <c r="I157" s="31" t="e">
        <f>+VLOOKUP($A157,#REF!,13,FALSE)</f>
        <v>#REF!</v>
      </c>
      <c r="J157" s="31">
        <v>5.4999999999999997E-3</v>
      </c>
      <c r="K157" s="29" t="s">
        <v>15</v>
      </c>
      <c r="L157" s="19">
        <v>32500</v>
      </c>
      <c r="M157" s="56" t="e">
        <f t="shared" si="31"/>
        <v>#REF!</v>
      </c>
      <c r="N157" s="27">
        <v>43558</v>
      </c>
      <c r="O157" s="35" t="e">
        <f t="shared" ca="1" si="30"/>
        <v>#NAME?</v>
      </c>
      <c r="P157" s="36">
        <v>0</v>
      </c>
      <c r="Q157" s="36">
        <v>0</v>
      </c>
      <c r="R157" s="37">
        <v>259</v>
      </c>
      <c r="S157" s="38" t="b">
        <v>1</v>
      </c>
      <c r="T157" s="38" t="s">
        <v>1109</v>
      </c>
      <c r="U157" s="34">
        <v>43743</v>
      </c>
      <c r="V157" s="29"/>
      <c r="W157" s="29">
        <f t="shared" si="32"/>
        <v>2019</v>
      </c>
      <c r="X157" s="29" t="e">
        <f t="shared" ca="1" si="33"/>
        <v>#NAME?</v>
      </c>
      <c r="Y157" s="39">
        <v>2.2499999999999999E-2</v>
      </c>
      <c r="Z157" s="39">
        <v>5.0500000000000003E-2</v>
      </c>
      <c r="AA157" s="40">
        <v>0</v>
      </c>
      <c r="AB157" s="33" t="e">
        <f t="shared" ca="1" si="35"/>
        <v>#NAME?</v>
      </c>
      <c r="AC157" s="31">
        <v>0.03</v>
      </c>
      <c r="AD157" s="31">
        <v>0.04</v>
      </c>
      <c r="AE157" s="41" t="s">
        <v>444</v>
      </c>
      <c r="AF157" s="42" t="e">
        <f t="shared" ca="1" si="36"/>
        <v>#NAME?</v>
      </c>
      <c r="AG157" s="33" t="e">
        <f t="shared" ca="1" si="37"/>
        <v>#NAME?</v>
      </c>
      <c r="AH157" s="43" t="e">
        <f t="shared" ca="1" si="38"/>
        <v>#NAME?</v>
      </c>
      <c r="AI157" s="44">
        <f t="shared" si="39"/>
        <v>1</v>
      </c>
      <c r="AJ157" s="45" t="e">
        <f t="shared" ca="1" si="40"/>
        <v>#NAME?</v>
      </c>
      <c r="AK157" s="33" t="e">
        <f t="shared" ca="1" si="41"/>
        <v>#NAME?</v>
      </c>
      <c r="AL157" s="29" t="s">
        <v>783</v>
      </c>
      <c r="AM157" s="41">
        <f t="shared" si="42"/>
        <v>99999999</v>
      </c>
      <c r="AN157" s="46" t="s">
        <v>784</v>
      </c>
      <c r="AO157" s="29" t="e">
        <f t="shared" ca="1" si="43"/>
        <v>#NAME?</v>
      </c>
    </row>
    <row r="158" spans="1:41" hidden="1" x14ac:dyDescent="0.25">
      <c r="A158" s="15"/>
      <c r="B158" s="29" t="str">
        <f t="shared" si="44"/>
        <v>LF-2018-000001</v>
      </c>
      <c r="C158" t="s">
        <v>197</v>
      </c>
      <c r="D158" s="18" t="s">
        <v>196</v>
      </c>
      <c r="E158" s="16"/>
      <c r="F158" s="16"/>
      <c r="G158" s="28" t="e">
        <f>+VLOOKUP($A158,#REF!,4,FALSE)</f>
        <v>#REF!</v>
      </c>
      <c r="H158" s="30" t="e">
        <f>+VLOOKUP($A158,#REF!,5,FALSE)</f>
        <v>#REF!</v>
      </c>
      <c r="I158" s="31" t="e">
        <f>+VLOOKUP(C158,#REF!,13,FALSE)</f>
        <v>#REF!</v>
      </c>
      <c r="J158" s="31">
        <v>5.4999999999999997E-3</v>
      </c>
      <c r="K158" s="29" t="s">
        <v>15</v>
      </c>
      <c r="L158" s="19">
        <v>2579950</v>
      </c>
      <c r="M158" s="56" t="e">
        <f t="shared" si="31"/>
        <v>#REF!</v>
      </c>
      <c r="N158" s="27">
        <v>43558</v>
      </c>
      <c r="O158" s="35" t="e">
        <f t="shared" ca="1" si="30"/>
        <v>#NAME?</v>
      </c>
      <c r="P158" s="36">
        <v>0</v>
      </c>
      <c r="Q158" s="36">
        <v>0</v>
      </c>
      <c r="R158" s="37">
        <v>260</v>
      </c>
      <c r="S158" s="38" t="b">
        <v>1</v>
      </c>
      <c r="T158" s="38" t="s">
        <v>444</v>
      </c>
      <c r="U158" s="34">
        <v>43744</v>
      </c>
      <c r="V158" s="29"/>
      <c r="W158" s="29">
        <f t="shared" si="32"/>
        <v>2019</v>
      </c>
      <c r="X158" s="29" t="e">
        <f t="shared" ca="1" si="33"/>
        <v>#NAME?</v>
      </c>
      <c r="Y158" s="39">
        <v>2.2499999999999999E-2</v>
      </c>
      <c r="Z158" s="39">
        <v>5.0500000000000003E-2</v>
      </c>
      <c r="AA158" s="40" t="e">
        <f t="shared" si="34"/>
        <v>#REF!</v>
      </c>
      <c r="AB158" s="33" t="e">
        <f t="shared" ca="1" si="35"/>
        <v>#REF!</v>
      </c>
      <c r="AC158" s="31">
        <v>0.03</v>
      </c>
      <c r="AD158" s="31">
        <v>0.04</v>
      </c>
      <c r="AE158" s="41" t="s">
        <v>444</v>
      </c>
      <c r="AF158" s="42" t="e">
        <f t="shared" ca="1" si="36"/>
        <v>#REF!</v>
      </c>
      <c r="AG158" s="33" t="e">
        <f t="shared" ca="1" si="37"/>
        <v>#REF!</v>
      </c>
      <c r="AH158" s="43" t="e">
        <f t="shared" ca="1" si="38"/>
        <v>#NAME?</v>
      </c>
      <c r="AI158" s="44">
        <f t="shared" si="39"/>
        <v>1</v>
      </c>
      <c r="AJ158" s="45" t="e">
        <f t="shared" ca="1" si="40"/>
        <v>#NAME?</v>
      </c>
      <c r="AK158" s="33" t="e">
        <f t="shared" ca="1" si="41"/>
        <v>#REF!</v>
      </c>
      <c r="AL158" s="29" t="s">
        <v>785</v>
      </c>
      <c r="AM158" s="41">
        <f t="shared" si="42"/>
        <v>99999999</v>
      </c>
      <c r="AN158" s="46" t="s">
        <v>786</v>
      </c>
      <c r="AO158" s="29" t="e">
        <f t="shared" ca="1" si="43"/>
        <v>#REF!</v>
      </c>
    </row>
    <row r="159" spans="1:41" x14ac:dyDescent="0.25">
      <c r="A159" s="15" t="s">
        <v>316</v>
      </c>
      <c r="B159" s="29" t="str">
        <f t="shared" si="44"/>
        <v>ADI-000262</v>
      </c>
      <c r="D159" s="18" t="s">
        <v>317</v>
      </c>
      <c r="E159" s="16" t="e">
        <f>VLOOKUP(D159,#REF!,2,0)</f>
        <v>#REF!</v>
      </c>
      <c r="F159" s="16" t="e">
        <f>VLOOKUP(D159,#REF!,3,0)</f>
        <v>#REF!</v>
      </c>
      <c r="G159" s="28" t="e">
        <f>+VLOOKUP($A159,#REF!,4,FALSE)</f>
        <v>#REF!</v>
      </c>
      <c r="H159" s="30" t="e">
        <f>+VLOOKUP($A159,#REF!,5,FALSE)</f>
        <v>#REF!</v>
      </c>
      <c r="I159" s="31" t="e">
        <f>+VLOOKUP($A159,#REF!,13,FALSE)</f>
        <v>#REF!</v>
      </c>
      <c r="J159" s="31">
        <v>5.4999999999999997E-3</v>
      </c>
      <c r="K159" s="29" t="s">
        <v>15</v>
      </c>
      <c r="L159" s="12">
        <v>153000</v>
      </c>
      <c r="M159" s="56" t="e">
        <f t="shared" si="31"/>
        <v>#REF!</v>
      </c>
      <c r="N159" s="27">
        <v>43563</v>
      </c>
      <c r="O159" s="35" t="e">
        <f t="shared" ca="1" si="30"/>
        <v>#NAME?</v>
      </c>
      <c r="P159" s="36">
        <v>0</v>
      </c>
      <c r="Q159" s="36">
        <v>0</v>
      </c>
      <c r="R159" s="37">
        <v>262</v>
      </c>
      <c r="S159" s="38" t="b">
        <v>1</v>
      </c>
      <c r="T159" s="38" t="s">
        <v>1109</v>
      </c>
      <c r="U159" s="34">
        <v>43746</v>
      </c>
      <c r="V159" s="29"/>
      <c r="W159" s="29">
        <f t="shared" si="32"/>
        <v>2019</v>
      </c>
      <c r="X159" s="29" t="e">
        <f t="shared" ca="1" si="33"/>
        <v>#NAME?</v>
      </c>
      <c r="Y159" s="39">
        <v>2.2499999999999999E-2</v>
      </c>
      <c r="Z159" s="39">
        <v>5.0500000000000003E-2</v>
      </c>
      <c r="AA159" s="40">
        <v>0</v>
      </c>
      <c r="AB159" s="33" t="e">
        <f t="shared" ca="1" si="35"/>
        <v>#NAME?</v>
      </c>
      <c r="AC159" s="31">
        <v>0.03</v>
      </c>
      <c r="AD159" s="31">
        <v>0.04</v>
      </c>
      <c r="AE159" s="41" t="s">
        <v>444</v>
      </c>
      <c r="AF159" s="42" t="e">
        <f t="shared" ca="1" si="36"/>
        <v>#NAME?</v>
      </c>
      <c r="AG159" s="33" t="e">
        <f t="shared" ca="1" si="37"/>
        <v>#NAME?</v>
      </c>
      <c r="AH159" s="43" t="e">
        <f t="shared" ca="1" si="38"/>
        <v>#NAME?</v>
      </c>
      <c r="AI159" s="44">
        <f t="shared" si="39"/>
        <v>1</v>
      </c>
      <c r="AJ159" s="45" t="e">
        <f t="shared" ca="1" si="40"/>
        <v>#NAME?</v>
      </c>
      <c r="AK159" s="33" t="e">
        <f t="shared" ca="1" si="41"/>
        <v>#NAME?</v>
      </c>
      <c r="AL159" s="29" t="s">
        <v>787</v>
      </c>
      <c r="AM159" s="41">
        <f t="shared" si="42"/>
        <v>99999999</v>
      </c>
      <c r="AN159" s="46" t="s">
        <v>788</v>
      </c>
      <c r="AO159" s="29" t="e">
        <f t="shared" ca="1" si="43"/>
        <v>#NAME?</v>
      </c>
    </row>
    <row r="160" spans="1:41" hidden="1" x14ac:dyDescent="0.25">
      <c r="A160" s="15" t="s">
        <v>315</v>
      </c>
      <c r="B160" s="29" t="str">
        <f t="shared" si="44"/>
        <v>ADI-000059</v>
      </c>
      <c r="D160" s="18"/>
      <c r="E160" s="16" t="e">
        <f>VLOOKUP(D160,#REF!,2,0)</f>
        <v>#REF!</v>
      </c>
      <c r="F160" s="16" t="e">
        <f>VLOOKUP(D160,#REF!,3,0)</f>
        <v>#REF!</v>
      </c>
      <c r="G160" s="28" t="e">
        <f>+VLOOKUP($A160,#REF!,4,FALSE)</f>
        <v>#REF!</v>
      </c>
      <c r="H160" s="30" t="e">
        <f>+VLOOKUP($A160,#REF!,5,FALSE)</f>
        <v>#REF!</v>
      </c>
      <c r="I160" s="31" t="e">
        <f>+VLOOKUP($A160,#REF!,13,FALSE)</f>
        <v>#REF!</v>
      </c>
      <c r="J160" s="31">
        <v>5.4999999999999997E-3</v>
      </c>
      <c r="K160" s="29" t="s">
        <v>15</v>
      </c>
      <c r="L160" s="19">
        <v>5265</v>
      </c>
      <c r="M160" s="56" t="e">
        <f t="shared" si="31"/>
        <v>#REF!</v>
      </c>
      <c r="N160" s="27">
        <v>43563</v>
      </c>
      <c r="O160" s="35" t="e">
        <f t="shared" ca="1" si="30"/>
        <v>#NAME?</v>
      </c>
      <c r="P160" s="36">
        <v>0</v>
      </c>
      <c r="Q160" s="36">
        <v>0</v>
      </c>
      <c r="R160" s="37">
        <v>263</v>
      </c>
      <c r="S160" s="38" t="b">
        <v>0</v>
      </c>
      <c r="T160" s="38" t="s">
        <v>1110</v>
      </c>
      <c r="U160" s="34">
        <v>43747</v>
      </c>
      <c r="V160" s="29"/>
      <c r="W160" s="29">
        <f t="shared" si="32"/>
        <v>2019</v>
      </c>
      <c r="X160" s="29" t="e">
        <f t="shared" ca="1" si="33"/>
        <v>#NAME?</v>
      </c>
      <c r="Y160" s="39">
        <v>2.2499999999999999E-2</v>
      </c>
      <c r="Z160" s="39">
        <v>5.0500000000000003E-2</v>
      </c>
      <c r="AA160" s="40" t="e">
        <f t="shared" si="34"/>
        <v>#REF!</v>
      </c>
      <c r="AB160" s="33" t="e">
        <f t="shared" ca="1" si="35"/>
        <v>#REF!</v>
      </c>
      <c r="AC160" s="31">
        <v>0.03</v>
      </c>
      <c r="AD160" s="31">
        <v>0.04</v>
      </c>
      <c r="AE160" s="41" t="s">
        <v>444</v>
      </c>
      <c r="AF160" s="42" t="e">
        <f t="shared" ca="1" si="36"/>
        <v>#REF!</v>
      </c>
      <c r="AG160" s="33" t="e">
        <f t="shared" ca="1" si="37"/>
        <v>#REF!</v>
      </c>
      <c r="AH160" s="43" t="e">
        <f t="shared" ca="1" si="38"/>
        <v>#NAME?</v>
      </c>
      <c r="AI160" s="44">
        <f t="shared" si="39"/>
        <v>1</v>
      </c>
      <c r="AJ160" s="45" t="e">
        <f t="shared" ca="1" si="40"/>
        <v>#NAME?</v>
      </c>
      <c r="AK160" s="33" t="e">
        <f t="shared" ca="1" si="41"/>
        <v>#REF!</v>
      </c>
      <c r="AL160" s="29" t="s">
        <v>789</v>
      </c>
      <c r="AM160" s="41">
        <f t="shared" si="42"/>
        <v>1</v>
      </c>
      <c r="AN160" s="46" t="s">
        <v>790</v>
      </c>
      <c r="AO160" s="29" t="e">
        <f t="shared" ca="1" si="43"/>
        <v>#REF!</v>
      </c>
    </row>
    <row r="161" spans="1:41" hidden="1" x14ac:dyDescent="0.25">
      <c r="A161" s="15" t="s">
        <v>348</v>
      </c>
      <c r="B161" s="29" t="str">
        <f t="shared" si="44"/>
        <v>ADI-000265</v>
      </c>
      <c r="D161" s="18" t="s">
        <v>356</v>
      </c>
      <c r="E161" s="16" t="e">
        <f>VLOOKUP(D161,#REF!,2,0)</f>
        <v>#REF!</v>
      </c>
      <c r="F161" s="16" t="e">
        <f>VLOOKUP(D161,#REF!,3,0)</f>
        <v>#REF!</v>
      </c>
      <c r="G161" s="28" t="e">
        <f>+VLOOKUP($A161,#REF!,4,FALSE)</f>
        <v>#REF!</v>
      </c>
      <c r="H161" s="30" t="e">
        <f>+VLOOKUP($A161,#REF!,5,FALSE)</f>
        <v>#REF!</v>
      </c>
      <c r="I161" s="31" t="e">
        <f>+VLOOKUP($A161,#REF!,13,FALSE)</f>
        <v>#REF!</v>
      </c>
      <c r="J161" s="31">
        <v>5.4999999999999997E-3</v>
      </c>
      <c r="K161" s="29" t="s">
        <v>15</v>
      </c>
      <c r="L161" s="19">
        <v>2000</v>
      </c>
      <c r="M161" s="56" t="e">
        <f t="shared" si="31"/>
        <v>#REF!</v>
      </c>
      <c r="N161" s="27">
        <v>43563</v>
      </c>
      <c r="O161" s="35" t="e">
        <f t="shared" ca="1" si="30"/>
        <v>#NAME?</v>
      </c>
      <c r="P161" s="36">
        <v>0</v>
      </c>
      <c r="Q161" s="36">
        <v>0</v>
      </c>
      <c r="R161" s="37">
        <v>264</v>
      </c>
      <c r="S161" s="38" t="b">
        <v>0</v>
      </c>
      <c r="T161" s="38" t="s">
        <v>1110</v>
      </c>
      <c r="U161" s="34">
        <v>43748</v>
      </c>
      <c r="V161" s="29"/>
      <c r="W161" s="29">
        <f t="shared" si="32"/>
        <v>2019</v>
      </c>
      <c r="X161" s="29" t="e">
        <f t="shared" ca="1" si="33"/>
        <v>#NAME?</v>
      </c>
      <c r="Y161" s="39">
        <v>2.2499999999999999E-2</v>
      </c>
      <c r="Z161" s="39">
        <v>5.0500000000000003E-2</v>
      </c>
      <c r="AA161" s="40" t="e">
        <f t="shared" si="34"/>
        <v>#REF!</v>
      </c>
      <c r="AB161" s="33" t="e">
        <f t="shared" ca="1" si="35"/>
        <v>#REF!</v>
      </c>
      <c r="AC161" s="31">
        <v>0.03</v>
      </c>
      <c r="AD161" s="31">
        <v>0.04</v>
      </c>
      <c r="AE161" s="41" t="s">
        <v>444</v>
      </c>
      <c r="AF161" s="42" t="e">
        <f t="shared" ca="1" si="36"/>
        <v>#REF!</v>
      </c>
      <c r="AG161" s="33" t="e">
        <f t="shared" ca="1" si="37"/>
        <v>#REF!</v>
      </c>
      <c r="AH161" s="43" t="e">
        <f t="shared" ca="1" si="38"/>
        <v>#NAME?</v>
      </c>
      <c r="AI161" s="44">
        <f t="shared" si="39"/>
        <v>1</v>
      </c>
      <c r="AJ161" s="45" t="e">
        <f t="shared" ca="1" si="40"/>
        <v>#NAME?</v>
      </c>
      <c r="AK161" s="33" t="e">
        <f t="shared" ca="1" si="41"/>
        <v>#REF!</v>
      </c>
      <c r="AL161" s="29" t="s">
        <v>791</v>
      </c>
      <c r="AM161" s="41">
        <f t="shared" si="42"/>
        <v>1</v>
      </c>
      <c r="AN161" s="46" t="s">
        <v>792</v>
      </c>
      <c r="AO161" s="29" t="e">
        <f t="shared" ca="1" si="43"/>
        <v>#REF!</v>
      </c>
    </row>
    <row r="162" spans="1:41" hidden="1" x14ac:dyDescent="0.25">
      <c r="A162" s="15" t="s">
        <v>349</v>
      </c>
      <c r="B162" s="29" t="str">
        <f t="shared" si="44"/>
        <v>ADI-000266</v>
      </c>
      <c r="D162" s="18" t="s">
        <v>356</v>
      </c>
      <c r="E162" s="16" t="e">
        <f>VLOOKUP(D162,#REF!,2,0)</f>
        <v>#REF!</v>
      </c>
      <c r="F162" s="16" t="e">
        <f>VLOOKUP(D162,#REF!,3,0)</f>
        <v>#REF!</v>
      </c>
      <c r="G162" s="28" t="e">
        <f>+VLOOKUP($A162,#REF!,4,FALSE)</f>
        <v>#REF!</v>
      </c>
      <c r="H162" s="30" t="e">
        <f>+VLOOKUP($A162,#REF!,5,FALSE)</f>
        <v>#REF!</v>
      </c>
      <c r="I162" s="31" t="e">
        <f>+VLOOKUP($A162,#REF!,13,FALSE)</f>
        <v>#REF!</v>
      </c>
      <c r="J162" s="31">
        <v>5.4999999999999997E-3</v>
      </c>
      <c r="K162" s="29" t="s">
        <v>15</v>
      </c>
      <c r="L162" s="19">
        <v>2000</v>
      </c>
      <c r="M162" s="56" t="e">
        <f t="shared" si="31"/>
        <v>#REF!</v>
      </c>
      <c r="N162" s="27">
        <v>43563</v>
      </c>
      <c r="O162" s="35" t="e">
        <f t="shared" ca="1" si="30"/>
        <v>#NAME?</v>
      </c>
      <c r="P162" s="36">
        <v>0</v>
      </c>
      <c r="Q162" s="36">
        <v>0</v>
      </c>
      <c r="R162" s="37">
        <v>265</v>
      </c>
      <c r="S162" s="38" t="b">
        <v>0</v>
      </c>
      <c r="T162" s="38" t="s">
        <v>1110</v>
      </c>
      <c r="U162" s="34">
        <v>43749</v>
      </c>
      <c r="V162" s="29"/>
      <c r="W162" s="29">
        <f t="shared" si="32"/>
        <v>2019</v>
      </c>
      <c r="X162" s="29" t="e">
        <f t="shared" ca="1" si="33"/>
        <v>#NAME?</v>
      </c>
      <c r="Y162" s="39">
        <v>2.2499999999999999E-2</v>
      </c>
      <c r="Z162" s="39">
        <v>5.0500000000000003E-2</v>
      </c>
      <c r="AA162" s="40" t="e">
        <f t="shared" si="34"/>
        <v>#REF!</v>
      </c>
      <c r="AB162" s="33" t="e">
        <f t="shared" ca="1" si="35"/>
        <v>#REF!</v>
      </c>
      <c r="AC162" s="31">
        <v>0.03</v>
      </c>
      <c r="AD162" s="31">
        <v>0.04</v>
      </c>
      <c r="AE162" s="41" t="s">
        <v>444</v>
      </c>
      <c r="AF162" s="42" t="e">
        <f t="shared" ca="1" si="36"/>
        <v>#REF!</v>
      </c>
      <c r="AG162" s="33" t="e">
        <f t="shared" ca="1" si="37"/>
        <v>#REF!</v>
      </c>
      <c r="AH162" s="43" t="e">
        <f t="shared" ca="1" si="38"/>
        <v>#NAME?</v>
      </c>
      <c r="AI162" s="44">
        <f t="shared" si="39"/>
        <v>1</v>
      </c>
      <c r="AJ162" s="45" t="e">
        <f t="shared" ca="1" si="40"/>
        <v>#NAME?</v>
      </c>
      <c r="AK162" s="33" t="e">
        <f t="shared" ca="1" si="41"/>
        <v>#REF!</v>
      </c>
      <c r="AL162" s="29" t="s">
        <v>793</v>
      </c>
      <c r="AM162" s="41">
        <f t="shared" si="42"/>
        <v>1</v>
      </c>
      <c r="AN162" s="46" t="s">
        <v>794</v>
      </c>
      <c r="AO162" s="29" t="e">
        <f t="shared" ca="1" si="43"/>
        <v>#REF!</v>
      </c>
    </row>
    <row r="163" spans="1:41" hidden="1" x14ac:dyDescent="0.25">
      <c r="A163" s="15" t="s">
        <v>350</v>
      </c>
      <c r="B163" s="29" t="str">
        <f t="shared" si="44"/>
        <v>ADI-000267</v>
      </c>
      <c r="D163" s="18" t="s">
        <v>356</v>
      </c>
      <c r="E163" s="16" t="e">
        <f>VLOOKUP(D163,#REF!,2,0)</f>
        <v>#REF!</v>
      </c>
      <c r="F163" s="16" t="e">
        <f>VLOOKUP(D163,#REF!,3,0)</f>
        <v>#REF!</v>
      </c>
      <c r="G163" s="28" t="e">
        <f>+VLOOKUP($A163,#REF!,4,FALSE)</f>
        <v>#REF!</v>
      </c>
      <c r="H163" s="30" t="e">
        <f>+VLOOKUP($A163,#REF!,5,FALSE)</f>
        <v>#REF!</v>
      </c>
      <c r="I163" s="31" t="e">
        <f>+VLOOKUP($A163,#REF!,13,FALSE)</f>
        <v>#REF!</v>
      </c>
      <c r="J163" s="31">
        <v>5.4999999999999997E-3</v>
      </c>
      <c r="K163" s="29" t="s">
        <v>15</v>
      </c>
      <c r="L163" s="19">
        <v>4000</v>
      </c>
      <c r="M163" s="56" t="e">
        <f t="shared" si="31"/>
        <v>#REF!</v>
      </c>
      <c r="N163" s="27">
        <v>43563</v>
      </c>
      <c r="O163" s="35" t="e">
        <f t="shared" ca="1" si="30"/>
        <v>#NAME?</v>
      </c>
      <c r="P163" s="36">
        <v>0</v>
      </c>
      <c r="Q163" s="36">
        <v>0</v>
      </c>
      <c r="R163" s="37">
        <v>266</v>
      </c>
      <c r="S163" s="38" t="b">
        <v>1</v>
      </c>
      <c r="T163" s="38" t="s">
        <v>444</v>
      </c>
      <c r="U163" s="34">
        <v>43750</v>
      </c>
      <c r="V163" s="29"/>
      <c r="W163" s="29">
        <f t="shared" si="32"/>
        <v>2019</v>
      </c>
      <c r="X163" s="29" t="e">
        <f t="shared" ca="1" si="33"/>
        <v>#NAME?</v>
      </c>
      <c r="Y163" s="39">
        <v>2.2499999999999999E-2</v>
      </c>
      <c r="Z163" s="39">
        <v>5.0500000000000003E-2</v>
      </c>
      <c r="AA163" s="40" t="e">
        <f t="shared" si="34"/>
        <v>#REF!</v>
      </c>
      <c r="AB163" s="33" t="e">
        <f t="shared" ca="1" si="35"/>
        <v>#REF!</v>
      </c>
      <c r="AC163" s="31">
        <v>0.03</v>
      </c>
      <c r="AD163" s="31">
        <v>0.04</v>
      </c>
      <c r="AE163" s="41" t="s">
        <v>444</v>
      </c>
      <c r="AF163" s="42" t="e">
        <f t="shared" ca="1" si="36"/>
        <v>#REF!</v>
      </c>
      <c r="AG163" s="33" t="e">
        <f t="shared" ca="1" si="37"/>
        <v>#REF!</v>
      </c>
      <c r="AH163" s="43" t="e">
        <f t="shared" ca="1" si="38"/>
        <v>#NAME?</v>
      </c>
      <c r="AI163" s="44">
        <f t="shared" si="39"/>
        <v>1</v>
      </c>
      <c r="AJ163" s="45" t="e">
        <f t="shared" ca="1" si="40"/>
        <v>#NAME?</v>
      </c>
      <c r="AK163" s="33" t="e">
        <f t="shared" ca="1" si="41"/>
        <v>#REF!</v>
      </c>
      <c r="AL163" s="29" t="s">
        <v>795</v>
      </c>
      <c r="AM163" s="41">
        <f t="shared" si="42"/>
        <v>99999999</v>
      </c>
      <c r="AN163" s="46" t="s">
        <v>796</v>
      </c>
      <c r="AO163" s="29" t="e">
        <f t="shared" ca="1" si="43"/>
        <v>#REF!</v>
      </c>
    </row>
    <row r="164" spans="1:41" hidden="1" x14ac:dyDescent="0.25">
      <c r="A164" s="15" t="s">
        <v>351</v>
      </c>
      <c r="B164" s="29" t="str">
        <f t="shared" si="44"/>
        <v>ADI-000268</v>
      </c>
      <c r="D164" s="18" t="s">
        <v>356</v>
      </c>
      <c r="E164" s="16" t="e">
        <f>VLOOKUP(D164,#REF!,2,0)</f>
        <v>#REF!</v>
      </c>
      <c r="F164" s="16" t="e">
        <f>VLOOKUP(D164,#REF!,3,0)</f>
        <v>#REF!</v>
      </c>
      <c r="G164" s="28" t="e">
        <f>+VLOOKUP($A164,#REF!,4,FALSE)</f>
        <v>#REF!</v>
      </c>
      <c r="H164" s="30" t="e">
        <f>+VLOOKUP($A164,#REF!,5,FALSE)</f>
        <v>#REF!</v>
      </c>
      <c r="I164" s="31" t="e">
        <f>+VLOOKUP($A164,#REF!,13,FALSE)</f>
        <v>#REF!</v>
      </c>
      <c r="J164" s="31">
        <v>5.4999999999999997E-3</v>
      </c>
      <c r="K164" s="29" t="s">
        <v>15</v>
      </c>
      <c r="L164" s="19">
        <v>9000</v>
      </c>
      <c r="M164" s="56" t="e">
        <f t="shared" si="31"/>
        <v>#REF!</v>
      </c>
      <c r="N164" s="27">
        <v>43563</v>
      </c>
      <c r="O164" s="35" t="e">
        <f t="shared" ca="1" si="30"/>
        <v>#NAME?</v>
      </c>
      <c r="P164" s="36">
        <v>0</v>
      </c>
      <c r="Q164" s="36">
        <v>0</v>
      </c>
      <c r="R164" s="37">
        <v>267</v>
      </c>
      <c r="S164" s="38" t="b">
        <v>1</v>
      </c>
      <c r="T164" s="38" t="s">
        <v>444</v>
      </c>
      <c r="U164" s="34">
        <v>43751</v>
      </c>
      <c r="V164" s="29"/>
      <c r="W164" s="29">
        <f t="shared" si="32"/>
        <v>2019</v>
      </c>
      <c r="X164" s="29" t="e">
        <f t="shared" ca="1" si="33"/>
        <v>#NAME?</v>
      </c>
      <c r="Y164" s="39">
        <v>2.2499999999999999E-2</v>
      </c>
      <c r="Z164" s="39">
        <v>5.0500000000000003E-2</v>
      </c>
      <c r="AA164" s="40" t="e">
        <f t="shared" si="34"/>
        <v>#REF!</v>
      </c>
      <c r="AB164" s="33" t="e">
        <f t="shared" ca="1" si="35"/>
        <v>#REF!</v>
      </c>
      <c r="AC164" s="31">
        <v>0.03</v>
      </c>
      <c r="AD164" s="31">
        <v>0.04</v>
      </c>
      <c r="AE164" s="41" t="s">
        <v>444</v>
      </c>
      <c r="AF164" s="42" t="e">
        <f t="shared" ca="1" si="36"/>
        <v>#REF!</v>
      </c>
      <c r="AG164" s="33" t="e">
        <f t="shared" ca="1" si="37"/>
        <v>#REF!</v>
      </c>
      <c r="AH164" s="43" t="e">
        <f t="shared" ca="1" si="38"/>
        <v>#NAME?</v>
      </c>
      <c r="AI164" s="44">
        <f t="shared" si="39"/>
        <v>1</v>
      </c>
      <c r="AJ164" s="45" t="e">
        <f t="shared" ca="1" si="40"/>
        <v>#NAME?</v>
      </c>
      <c r="AK164" s="33" t="e">
        <f t="shared" ca="1" si="41"/>
        <v>#REF!</v>
      </c>
      <c r="AL164" s="29" t="s">
        <v>797</v>
      </c>
      <c r="AM164" s="41">
        <f t="shared" si="42"/>
        <v>99999999</v>
      </c>
      <c r="AN164" s="46" t="s">
        <v>798</v>
      </c>
      <c r="AO164" s="29" t="e">
        <f t="shared" ca="1" si="43"/>
        <v>#REF!</v>
      </c>
    </row>
    <row r="165" spans="1:41" hidden="1" x14ac:dyDescent="0.25">
      <c r="A165" s="15" t="s">
        <v>352</v>
      </c>
      <c r="B165" s="29" t="str">
        <f t="shared" si="44"/>
        <v>ADI-000269</v>
      </c>
      <c r="D165" s="18" t="s">
        <v>356</v>
      </c>
      <c r="E165" s="16" t="e">
        <f>VLOOKUP(D165,#REF!,2,0)</f>
        <v>#REF!</v>
      </c>
      <c r="F165" s="16" t="e">
        <f>VLOOKUP(D165,#REF!,3,0)</f>
        <v>#REF!</v>
      </c>
      <c r="G165" s="28" t="e">
        <f>+VLOOKUP($A165,#REF!,4,FALSE)</f>
        <v>#REF!</v>
      </c>
      <c r="H165" s="30" t="e">
        <f>+VLOOKUP($A165,#REF!,5,FALSE)</f>
        <v>#REF!</v>
      </c>
      <c r="I165" s="31" t="e">
        <f>+VLOOKUP($A165,#REF!,13,FALSE)</f>
        <v>#REF!</v>
      </c>
      <c r="J165" s="31">
        <v>5.4999999999999997E-3</v>
      </c>
      <c r="K165" s="29" t="s">
        <v>15</v>
      </c>
      <c r="L165" s="19">
        <v>4000</v>
      </c>
      <c r="M165" s="56" t="e">
        <f t="shared" si="31"/>
        <v>#REF!</v>
      </c>
      <c r="N165" s="27">
        <v>43563</v>
      </c>
      <c r="O165" s="35" t="e">
        <f t="shared" ca="1" si="30"/>
        <v>#NAME?</v>
      </c>
      <c r="P165" s="36">
        <v>0</v>
      </c>
      <c r="Q165" s="36">
        <v>0</v>
      </c>
      <c r="R165" s="37">
        <v>268</v>
      </c>
      <c r="S165" s="38" t="b">
        <v>1</v>
      </c>
      <c r="T165" s="38" t="s">
        <v>444</v>
      </c>
      <c r="U165" s="34">
        <v>43752</v>
      </c>
      <c r="V165" s="29"/>
      <c r="W165" s="29">
        <f t="shared" si="32"/>
        <v>2019</v>
      </c>
      <c r="X165" s="29" t="e">
        <f t="shared" ca="1" si="33"/>
        <v>#NAME?</v>
      </c>
      <c r="Y165" s="39">
        <v>2.2499999999999999E-2</v>
      </c>
      <c r="Z165" s="39">
        <v>5.0500000000000003E-2</v>
      </c>
      <c r="AA165" s="40" t="e">
        <f t="shared" si="34"/>
        <v>#REF!</v>
      </c>
      <c r="AB165" s="33" t="e">
        <f t="shared" ca="1" si="35"/>
        <v>#REF!</v>
      </c>
      <c r="AC165" s="31">
        <v>0.03</v>
      </c>
      <c r="AD165" s="31">
        <v>0.04</v>
      </c>
      <c r="AE165" s="41" t="s">
        <v>444</v>
      </c>
      <c r="AF165" s="42" t="e">
        <f t="shared" ca="1" si="36"/>
        <v>#REF!</v>
      </c>
      <c r="AG165" s="33" t="e">
        <f t="shared" ca="1" si="37"/>
        <v>#REF!</v>
      </c>
      <c r="AH165" s="43" t="e">
        <f t="shared" ca="1" si="38"/>
        <v>#NAME?</v>
      </c>
      <c r="AI165" s="44">
        <f t="shared" si="39"/>
        <v>1</v>
      </c>
      <c r="AJ165" s="45" t="e">
        <f t="shared" ca="1" si="40"/>
        <v>#NAME?</v>
      </c>
      <c r="AK165" s="33" t="e">
        <f t="shared" ca="1" si="41"/>
        <v>#REF!</v>
      </c>
      <c r="AL165" s="29" t="s">
        <v>799</v>
      </c>
      <c r="AM165" s="41">
        <f t="shared" si="42"/>
        <v>99999999</v>
      </c>
      <c r="AN165" s="46" t="s">
        <v>800</v>
      </c>
      <c r="AO165" s="29" t="e">
        <f t="shared" ca="1" si="43"/>
        <v>#REF!</v>
      </c>
    </row>
    <row r="166" spans="1:41" hidden="1" x14ac:dyDescent="0.25">
      <c r="A166" s="15" t="s">
        <v>353</v>
      </c>
      <c r="B166" s="29" t="str">
        <f t="shared" si="44"/>
        <v>ADI-000270</v>
      </c>
      <c r="D166" s="18" t="s">
        <v>356</v>
      </c>
      <c r="E166" s="16" t="e">
        <f>VLOOKUP(D166,#REF!,2,0)</f>
        <v>#REF!</v>
      </c>
      <c r="F166" s="16" t="e">
        <f>VLOOKUP(D166,#REF!,3,0)</f>
        <v>#REF!</v>
      </c>
      <c r="G166" s="28" t="e">
        <f>+VLOOKUP($A166,#REF!,4,FALSE)</f>
        <v>#REF!</v>
      </c>
      <c r="H166" s="30" t="e">
        <f>+VLOOKUP($A166,#REF!,5,FALSE)</f>
        <v>#REF!</v>
      </c>
      <c r="I166" s="31" t="e">
        <f>+VLOOKUP($A166,#REF!,13,FALSE)</f>
        <v>#REF!</v>
      </c>
      <c r="J166" s="31">
        <v>5.4999999999999997E-3</v>
      </c>
      <c r="K166" s="29" t="s">
        <v>15</v>
      </c>
      <c r="L166" s="19">
        <v>3000</v>
      </c>
      <c r="M166" s="56" t="e">
        <f t="shared" si="31"/>
        <v>#REF!</v>
      </c>
      <c r="N166" s="27">
        <v>43563</v>
      </c>
      <c r="O166" s="35" t="e">
        <f t="shared" ca="1" si="30"/>
        <v>#NAME?</v>
      </c>
      <c r="P166" s="36">
        <v>0</v>
      </c>
      <c r="Q166" s="36">
        <v>0</v>
      </c>
      <c r="R166" s="37">
        <v>269</v>
      </c>
      <c r="S166" s="38" t="b">
        <v>1</v>
      </c>
      <c r="T166" s="38" t="s">
        <v>444</v>
      </c>
      <c r="U166" s="34">
        <v>43753</v>
      </c>
      <c r="V166" s="29"/>
      <c r="W166" s="29">
        <f t="shared" si="32"/>
        <v>2019</v>
      </c>
      <c r="X166" s="29" t="e">
        <f t="shared" ca="1" si="33"/>
        <v>#NAME?</v>
      </c>
      <c r="Y166" s="39">
        <v>2.2499999999999999E-2</v>
      </c>
      <c r="Z166" s="39">
        <v>5.0500000000000003E-2</v>
      </c>
      <c r="AA166" s="40" t="e">
        <f t="shared" si="34"/>
        <v>#REF!</v>
      </c>
      <c r="AB166" s="33" t="e">
        <f t="shared" ca="1" si="35"/>
        <v>#REF!</v>
      </c>
      <c r="AC166" s="31">
        <v>0.03</v>
      </c>
      <c r="AD166" s="31">
        <v>0.04</v>
      </c>
      <c r="AE166" s="41" t="s">
        <v>444</v>
      </c>
      <c r="AF166" s="42" t="e">
        <f t="shared" ca="1" si="36"/>
        <v>#REF!</v>
      </c>
      <c r="AG166" s="33" t="e">
        <f t="shared" ca="1" si="37"/>
        <v>#REF!</v>
      </c>
      <c r="AH166" s="43" t="e">
        <f t="shared" ca="1" si="38"/>
        <v>#NAME?</v>
      </c>
      <c r="AI166" s="44">
        <f t="shared" si="39"/>
        <v>1</v>
      </c>
      <c r="AJ166" s="45" t="e">
        <f t="shared" ca="1" si="40"/>
        <v>#NAME?</v>
      </c>
      <c r="AK166" s="33" t="e">
        <f t="shared" ca="1" si="41"/>
        <v>#REF!</v>
      </c>
      <c r="AL166" s="29" t="s">
        <v>801</v>
      </c>
      <c r="AM166" s="41">
        <f t="shared" si="42"/>
        <v>99999999</v>
      </c>
      <c r="AN166" s="46" t="s">
        <v>802</v>
      </c>
      <c r="AO166" s="29" t="e">
        <f t="shared" ca="1" si="43"/>
        <v>#REF!</v>
      </c>
    </row>
    <row r="167" spans="1:41" hidden="1" x14ac:dyDescent="0.25">
      <c r="A167" s="15" t="s">
        <v>358</v>
      </c>
      <c r="B167" s="29" t="str">
        <f t="shared" si="44"/>
        <v>ADI-000282</v>
      </c>
      <c r="E167" s="16" t="e">
        <f>VLOOKUP(D167,#REF!,2,0)</f>
        <v>#REF!</v>
      </c>
      <c r="F167" s="16" t="e">
        <f>VLOOKUP(D167,#REF!,3,0)</f>
        <v>#REF!</v>
      </c>
      <c r="G167" s="28" t="e">
        <f>+VLOOKUP($A167,#REF!,4,FALSE)</f>
        <v>#REF!</v>
      </c>
      <c r="H167" s="30" t="e">
        <f>+VLOOKUP($A167,#REF!,5,FALSE)</f>
        <v>#REF!</v>
      </c>
      <c r="I167" s="31" t="e">
        <f>+VLOOKUP($A167,#REF!,13,FALSE)</f>
        <v>#REF!</v>
      </c>
      <c r="J167" s="31">
        <v>5.4999999999999997E-3</v>
      </c>
      <c r="K167" s="29" t="s">
        <v>15</v>
      </c>
      <c r="L167" s="19">
        <v>500</v>
      </c>
      <c r="M167" s="56" t="e">
        <f t="shared" si="31"/>
        <v>#REF!</v>
      </c>
      <c r="N167" s="27">
        <v>43563</v>
      </c>
      <c r="O167" s="35" t="e">
        <f t="shared" ca="1" si="30"/>
        <v>#NAME?</v>
      </c>
      <c r="P167" s="36">
        <v>0</v>
      </c>
      <c r="Q167" s="36">
        <v>0</v>
      </c>
      <c r="R167" s="37">
        <v>270</v>
      </c>
      <c r="S167" s="38" t="b">
        <v>1</v>
      </c>
      <c r="T167" s="38" t="s">
        <v>1109</v>
      </c>
      <c r="U167" s="34">
        <v>43754</v>
      </c>
      <c r="V167" s="29"/>
      <c r="W167" s="29">
        <f t="shared" si="32"/>
        <v>2019</v>
      </c>
      <c r="X167" s="29" t="e">
        <f t="shared" ca="1" si="33"/>
        <v>#NAME?</v>
      </c>
      <c r="Y167" s="39">
        <v>2.2499999999999999E-2</v>
      </c>
      <c r="Z167" s="39">
        <v>5.0500000000000003E-2</v>
      </c>
      <c r="AA167" s="40" t="e">
        <f t="shared" si="34"/>
        <v>#REF!</v>
      </c>
      <c r="AB167" s="33" t="e">
        <f t="shared" ca="1" si="35"/>
        <v>#REF!</v>
      </c>
      <c r="AC167" s="31">
        <v>0.03</v>
      </c>
      <c r="AD167" s="31">
        <v>0.04</v>
      </c>
      <c r="AE167" s="41" t="s">
        <v>444</v>
      </c>
      <c r="AF167" s="42" t="e">
        <f t="shared" ca="1" si="36"/>
        <v>#REF!</v>
      </c>
      <c r="AG167" s="33" t="e">
        <f t="shared" ca="1" si="37"/>
        <v>#REF!</v>
      </c>
      <c r="AH167" s="43" t="e">
        <f t="shared" ca="1" si="38"/>
        <v>#NAME?</v>
      </c>
      <c r="AI167" s="44">
        <f t="shared" si="39"/>
        <v>1</v>
      </c>
      <c r="AJ167" s="45" t="e">
        <f t="shared" ca="1" si="40"/>
        <v>#NAME?</v>
      </c>
      <c r="AK167" s="33" t="e">
        <f t="shared" ca="1" si="41"/>
        <v>#REF!</v>
      </c>
      <c r="AL167" s="29" t="s">
        <v>803</v>
      </c>
      <c r="AM167" s="41">
        <f t="shared" si="42"/>
        <v>99999999</v>
      </c>
      <c r="AN167" s="46" t="s">
        <v>804</v>
      </c>
      <c r="AO167" s="29" t="e">
        <f t="shared" ca="1" si="43"/>
        <v>#REF!</v>
      </c>
    </row>
    <row r="168" spans="1:41" hidden="1" x14ac:dyDescent="0.25">
      <c r="A168" s="21" t="s">
        <v>386</v>
      </c>
      <c r="B168" s="29" t="str">
        <f t="shared" si="44"/>
        <v>REG-000322</v>
      </c>
      <c r="C168" s="14" t="s">
        <v>385</v>
      </c>
      <c r="D168" s="14" t="s">
        <v>387</v>
      </c>
      <c r="E168" s="16" t="s">
        <v>388</v>
      </c>
      <c r="F168" s="16" t="s">
        <v>389</v>
      </c>
      <c r="G168" s="28" t="e">
        <f>+VLOOKUP($A168,#REF!,4,FALSE)</f>
        <v>#REF!</v>
      </c>
      <c r="H168" s="30" t="e">
        <f>+VLOOKUP($A168,#REF!,5,FALSE)</f>
        <v>#REF!</v>
      </c>
      <c r="I168" s="31" t="e">
        <f>+VLOOKUP(C168,#REF!,13,FALSE)</f>
        <v>#REF!</v>
      </c>
      <c r="J168" s="31">
        <v>5.4999999999999997E-3</v>
      </c>
      <c r="K168" s="29" t="s">
        <v>15</v>
      </c>
      <c r="L168" s="19">
        <v>7500</v>
      </c>
      <c r="M168" s="56" t="e">
        <f t="shared" si="31"/>
        <v>#REF!</v>
      </c>
      <c r="N168" s="27">
        <v>43563</v>
      </c>
      <c r="O168" s="35" t="e">
        <f t="shared" ca="1" si="30"/>
        <v>#NAME?</v>
      </c>
      <c r="P168" s="36">
        <v>0</v>
      </c>
      <c r="Q168" s="36">
        <v>0</v>
      </c>
      <c r="R168" s="37">
        <v>271</v>
      </c>
      <c r="S168" s="38" t="b">
        <v>0</v>
      </c>
      <c r="T168" s="38" t="s">
        <v>1110</v>
      </c>
      <c r="U168" s="34">
        <v>43755</v>
      </c>
      <c r="V168" s="29"/>
      <c r="W168" s="29">
        <f t="shared" si="32"/>
        <v>2019</v>
      </c>
      <c r="X168" s="29" t="e">
        <f t="shared" ca="1" si="33"/>
        <v>#NAME?</v>
      </c>
      <c r="Y168" s="39">
        <v>2.2499999999999999E-2</v>
      </c>
      <c r="Z168" s="39">
        <v>5.0500000000000003E-2</v>
      </c>
      <c r="AA168" s="40" t="e">
        <f t="shared" si="34"/>
        <v>#REF!</v>
      </c>
      <c r="AB168" s="33" t="e">
        <f t="shared" ca="1" si="35"/>
        <v>#REF!</v>
      </c>
      <c r="AC168" s="31">
        <v>0.03</v>
      </c>
      <c r="AD168" s="31">
        <v>0.04</v>
      </c>
      <c r="AE168" s="41" t="s">
        <v>444</v>
      </c>
      <c r="AF168" s="42" t="e">
        <f t="shared" ca="1" si="36"/>
        <v>#REF!</v>
      </c>
      <c r="AG168" s="33" t="e">
        <f t="shared" ca="1" si="37"/>
        <v>#REF!</v>
      </c>
      <c r="AH168" s="43" t="e">
        <f t="shared" ca="1" si="38"/>
        <v>#NAME?</v>
      </c>
      <c r="AI168" s="44">
        <f t="shared" si="39"/>
        <v>1</v>
      </c>
      <c r="AJ168" s="45" t="e">
        <f t="shared" ca="1" si="40"/>
        <v>#NAME?</v>
      </c>
      <c r="AK168" s="33" t="e">
        <f t="shared" ca="1" si="41"/>
        <v>#REF!</v>
      </c>
      <c r="AL168" s="29" t="s">
        <v>805</v>
      </c>
      <c r="AM168" s="41">
        <f t="shared" si="42"/>
        <v>1</v>
      </c>
      <c r="AN168" s="46" t="s">
        <v>806</v>
      </c>
      <c r="AO168" s="29" t="e">
        <f t="shared" ca="1" si="43"/>
        <v>#REF!</v>
      </c>
    </row>
    <row r="169" spans="1:41" hidden="1" x14ac:dyDescent="0.25">
      <c r="A169" s="21" t="s">
        <v>386</v>
      </c>
      <c r="B169" s="29" t="str">
        <f t="shared" si="44"/>
        <v>REG-000322</v>
      </c>
      <c r="C169" s="14" t="s">
        <v>385</v>
      </c>
      <c r="D169" s="14" t="s">
        <v>387</v>
      </c>
      <c r="E169" s="16" t="s">
        <v>388</v>
      </c>
      <c r="F169" s="16" t="s">
        <v>389</v>
      </c>
      <c r="G169" s="28" t="e">
        <f>+VLOOKUP($A169,#REF!,4,FALSE)</f>
        <v>#REF!</v>
      </c>
      <c r="H169" s="30" t="e">
        <f>+VLOOKUP($A169,#REF!,5,FALSE)</f>
        <v>#REF!</v>
      </c>
      <c r="I169" s="31" t="e">
        <f>+VLOOKUP(C169,#REF!,13,FALSE)</f>
        <v>#REF!</v>
      </c>
      <c r="J169" s="31">
        <v>5.4999999999999997E-3</v>
      </c>
      <c r="K169" s="29" t="s">
        <v>15</v>
      </c>
      <c r="L169" s="19">
        <v>7500</v>
      </c>
      <c r="M169" s="56" t="e">
        <f t="shared" si="31"/>
        <v>#REF!</v>
      </c>
      <c r="N169" s="27">
        <v>43563</v>
      </c>
      <c r="O169" s="35" t="e">
        <f t="shared" ca="1" si="30"/>
        <v>#NAME?</v>
      </c>
      <c r="P169" s="36">
        <v>0</v>
      </c>
      <c r="Q169" s="36">
        <v>0</v>
      </c>
      <c r="R169" s="37">
        <v>272</v>
      </c>
      <c r="S169" s="38" t="b">
        <v>0</v>
      </c>
      <c r="T169" s="38" t="s">
        <v>1110</v>
      </c>
      <c r="U169" s="34">
        <v>43756</v>
      </c>
      <c r="V169" s="29"/>
      <c r="W169" s="29">
        <f t="shared" si="32"/>
        <v>2019</v>
      </c>
      <c r="X169" s="29" t="e">
        <f t="shared" ca="1" si="33"/>
        <v>#NAME?</v>
      </c>
      <c r="Y169" s="39">
        <v>2.2499999999999999E-2</v>
      </c>
      <c r="Z169" s="39">
        <v>5.0500000000000003E-2</v>
      </c>
      <c r="AA169" s="40" t="e">
        <f t="shared" si="34"/>
        <v>#REF!</v>
      </c>
      <c r="AB169" s="33" t="e">
        <f t="shared" ca="1" si="35"/>
        <v>#REF!</v>
      </c>
      <c r="AC169" s="31">
        <v>0.03</v>
      </c>
      <c r="AD169" s="31">
        <v>0.04</v>
      </c>
      <c r="AE169" s="41" t="s">
        <v>444</v>
      </c>
      <c r="AF169" s="42" t="e">
        <f t="shared" ca="1" si="36"/>
        <v>#REF!</v>
      </c>
      <c r="AG169" s="33" t="e">
        <f t="shared" ca="1" si="37"/>
        <v>#REF!</v>
      </c>
      <c r="AH169" s="43" t="e">
        <f t="shared" ca="1" si="38"/>
        <v>#NAME?</v>
      </c>
      <c r="AI169" s="44">
        <f t="shared" si="39"/>
        <v>1</v>
      </c>
      <c r="AJ169" s="45" t="e">
        <f t="shared" ca="1" si="40"/>
        <v>#NAME?</v>
      </c>
      <c r="AK169" s="33" t="e">
        <f t="shared" ca="1" si="41"/>
        <v>#REF!</v>
      </c>
      <c r="AL169" s="29" t="s">
        <v>807</v>
      </c>
      <c r="AM169" s="41">
        <f t="shared" si="42"/>
        <v>1</v>
      </c>
      <c r="AN169" s="46" t="s">
        <v>808</v>
      </c>
      <c r="AO169" s="29" t="e">
        <f t="shared" ca="1" si="43"/>
        <v>#REF!</v>
      </c>
    </row>
    <row r="170" spans="1:41" hidden="1" x14ac:dyDescent="0.25">
      <c r="A170" s="15" t="s">
        <v>354</v>
      </c>
      <c r="B170" s="29" t="str">
        <f t="shared" si="44"/>
        <v>ADI-000201</v>
      </c>
      <c r="D170" s="18" t="s">
        <v>357</v>
      </c>
      <c r="E170" s="16" t="e">
        <f>VLOOKUP(D170,#REF!,2,0)</f>
        <v>#REF!</v>
      </c>
      <c r="F170" s="16" t="e">
        <f>VLOOKUP(D170,#REF!,3,0)</f>
        <v>#REF!</v>
      </c>
      <c r="G170" s="28" t="e">
        <f>+VLOOKUP($A170,#REF!,4,FALSE)</f>
        <v>#REF!</v>
      </c>
      <c r="H170" s="30" t="e">
        <f>+VLOOKUP($A170,#REF!,5,FALSE)</f>
        <v>#REF!</v>
      </c>
      <c r="I170" s="31" t="e">
        <f>+VLOOKUP($A170,#REF!,13,FALSE)</f>
        <v>#REF!</v>
      </c>
      <c r="J170" s="31">
        <v>5.4999999999999997E-3</v>
      </c>
      <c r="K170" s="29" t="s">
        <v>15</v>
      </c>
      <c r="L170" s="19">
        <v>50000</v>
      </c>
      <c r="M170" s="56" t="e">
        <f t="shared" si="31"/>
        <v>#REF!</v>
      </c>
      <c r="N170" s="27">
        <v>43564</v>
      </c>
      <c r="O170" s="35" t="e">
        <f t="shared" ca="1" si="30"/>
        <v>#NAME?</v>
      </c>
      <c r="P170" s="36">
        <v>0</v>
      </c>
      <c r="Q170" s="36">
        <v>0</v>
      </c>
      <c r="R170" s="37">
        <v>273</v>
      </c>
      <c r="S170" s="38" t="b">
        <v>0</v>
      </c>
      <c r="T170" s="38" t="s">
        <v>1110</v>
      </c>
      <c r="U170" s="34">
        <v>43757</v>
      </c>
      <c r="V170" s="29"/>
      <c r="W170" s="29">
        <f t="shared" si="32"/>
        <v>2019</v>
      </c>
      <c r="X170" s="29" t="e">
        <f t="shared" ca="1" si="33"/>
        <v>#NAME?</v>
      </c>
      <c r="Y170" s="39">
        <v>2.2499999999999999E-2</v>
      </c>
      <c r="Z170" s="39">
        <v>5.0500000000000003E-2</v>
      </c>
      <c r="AA170" s="40" t="e">
        <f t="shared" si="34"/>
        <v>#REF!</v>
      </c>
      <c r="AB170" s="33" t="e">
        <f t="shared" ca="1" si="35"/>
        <v>#REF!</v>
      </c>
      <c r="AC170" s="31">
        <v>0.03</v>
      </c>
      <c r="AD170" s="31">
        <v>0.04</v>
      </c>
      <c r="AE170" s="41" t="s">
        <v>444</v>
      </c>
      <c r="AF170" s="42" t="e">
        <f t="shared" ca="1" si="36"/>
        <v>#REF!</v>
      </c>
      <c r="AG170" s="33" t="e">
        <f t="shared" ca="1" si="37"/>
        <v>#REF!</v>
      </c>
      <c r="AH170" s="43" t="e">
        <f t="shared" ca="1" si="38"/>
        <v>#NAME?</v>
      </c>
      <c r="AI170" s="44">
        <f t="shared" si="39"/>
        <v>1</v>
      </c>
      <c r="AJ170" s="45" t="e">
        <f t="shared" ca="1" si="40"/>
        <v>#NAME?</v>
      </c>
      <c r="AK170" s="33" t="e">
        <f t="shared" ca="1" si="41"/>
        <v>#REF!</v>
      </c>
      <c r="AL170" s="29" t="s">
        <v>809</v>
      </c>
      <c r="AM170" s="41">
        <f t="shared" si="42"/>
        <v>1</v>
      </c>
      <c r="AN170" s="46" t="s">
        <v>810</v>
      </c>
      <c r="AO170" s="29" t="e">
        <f t="shared" ca="1" si="43"/>
        <v>#REF!</v>
      </c>
    </row>
    <row r="171" spans="1:41" hidden="1" x14ac:dyDescent="0.25">
      <c r="A171" s="15" t="s">
        <v>355</v>
      </c>
      <c r="B171" s="29" t="str">
        <f t="shared" si="44"/>
        <v>ADI-000202</v>
      </c>
      <c r="D171" s="18" t="s">
        <v>357</v>
      </c>
      <c r="E171" s="16" t="e">
        <f>VLOOKUP(D171,#REF!,2,0)</f>
        <v>#REF!</v>
      </c>
      <c r="F171" s="16" t="e">
        <f>VLOOKUP(D171,#REF!,3,0)</f>
        <v>#REF!</v>
      </c>
      <c r="G171" s="28" t="e">
        <f>+VLOOKUP($A171,#REF!,4,FALSE)</f>
        <v>#REF!</v>
      </c>
      <c r="H171" s="30" t="e">
        <f>+VLOOKUP($A171,#REF!,5,FALSE)</f>
        <v>#REF!</v>
      </c>
      <c r="I171" s="31" t="e">
        <f>+VLOOKUP($A171,#REF!,13,FALSE)</f>
        <v>#REF!</v>
      </c>
      <c r="J171" s="31">
        <v>5.4999999999999997E-3</v>
      </c>
      <c r="K171" s="29" t="s">
        <v>15</v>
      </c>
      <c r="L171" s="19">
        <v>50000</v>
      </c>
      <c r="M171" s="56" t="e">
        <f t="shared" si="31"/>
        <v>#REF!</v>
      </c>
      <c r="N171" s="27">
        <v>43564</v>
      </c>
      <c r="O171" s="35" t="e">
        <f t="shared" ca="1" si="30"/>
        <v>#NAME?</v>
      </c>
      <c r="P171" s="36">
        <v>0</v>
      </c>
      <c r="Q171" s="36">
        <v>0</v>
      </c>
      <c r="R171" s="37">
        <v>274</v>
      </c>
      <c r="S171" s="38" t="b">
        <v>1</v>
      </c>
      <c r="T171" s="38" t="s">
        <v>444</v>
      </c>
      <c r="U171" s="34">
        <v>43758</v>
      </c>
      <c r="V171" s="29"/>
      <c r="W171" s="29">
        <f t="shared" si="32"/>
        <v>2019</v>
      </c>
      <c r="X171" s="29" t="e">
        <f t="shared" ca="1" si="33"/>
        <v>#NAME?</v>
      </c>
      <c r="Y171" s="39">
        <v>2.2499999999999999E-2</v>
      </c>
      <c r="Z171" s="39">
        <v>5.0500000000000003E-2</v>
      </c>
      <c r="AA171" s="40" t="e">
        <f t="shared" si="34"/>
        <v>#REF!</v>
      </c>
      <c r="AB171" s="33" t="e">
        <f t="shared" ca="1" si="35"/>
        <v>#REF!</v>
      </c>
      <c r="AC171" s="31">
        <v>0.03</v>
      </c>
      <c r="AD171" s="31">
        <v>0.04</v>
      </c>
      <c r="AE171" s="41" t="s">
        <v>444</v>
      </c>
      <c r="AF171" s="42" t="e">
        <f t="shared" ca="1" si="36"/>
        <v>#REF!</v>
      </c>
      <c r="AG171" s="33" t="e">
        <f t="shared" ca="1" si="37"/>
        <v>#REF!</v>
      </c>
      <c r="AH171" s="43" t="e">
        <f t="shared" ca="1" si="38"/>
        <v>#NAME?</v>
      </c>
      <c r="AI171" s="44">
        <f t="shared" si="39"/>
        <v>1</v>
      </c>
      <c r="AJ171" s="45" t="e">
        <f t="shared" ca="1" si="40"/>
        <v>#NAME?</v>
      </c>
      <c r="AK171" s="33" t="e">
        <f t="shared" ca="1" si="41"/>
        <v>#REF!</v>
      </c>
      <c r="AL171" s="29" t="s">
        <v>811</v>
      </c>
      <c r="AM171" s="41">
        <f t="shared" si="42"/>
        <v>99999999</v>
      </c>
      <c r="AN171" s="46" t="s">
        <v>812</v>
      </c>
      <c r="AO171" s="29" t="e">
        <f t="shared" ca="1" si="43"/>
        <v>#REF!</v>
      </c>
    </row>
    <row r="172" spans="1:41" hidden="1" x14ac:dyDescent="0.25">
      <c r="A172" s="15" t="s">
        <v>283</v>
      </c>
      <c r="B172" s="29" t="str">
        <f t="shared" si="44"/>
        <v>ADI-000139</v>
      </c>
      <c r="D172" s="18" t="s">
        <v>31</v>
      </c>
      <c r="E172" s="16" t="e">
        <f>VLOOKUP(D172,#REF!,2,0)</f>
        <v>#REF!</v>
      </c>
      <c r="F172" s="16" t="e">
        <f>VLOOKUP(D172,#REF!,3,0)</f>
        <v>#REF!</v>
      </c>
      <c r="G172" s="28" t="e">
        <f>+VLOOKUP($A172,#REF!,4,FALSE)</f>
        <v>#REF!</v>
      </c>
      <c r="H172" s="30" t="e">
        <f>+VLOOKUP($A172,#REF!,5,FALSE)</f>
        <v>#REF!</v>
      </c>
      <c r="I172" s="31" t="e">
        <f>+VLOOKUP($A172,#REF!,13,FALSE)</f>
        <v>#REF!</v>
      </c>
      <c r="J172" s="31">
        <v>5.4999999999999997E-3</v>
      </c>
      <c r="K172" s="29" t="s">
        <v>15</v>
      </c>
      <c r="L172" s="19">
        <v>33900</v>
      </c>
      <c r="M172" s="56" t="e">
        <f t="shared" si="31"/>
        <v>#REF!</v>
      </c>
      <c r="N172" s="27">
        <v>43564</v>
      </c>
      <c r="O172" s="35" t="e">
        <f t="shared" ca="1" si="30"/>
        <v>#NAME?</v>
      </c>
      <c r="P172" s="36">
        <v>0</v>
      </c>
      <c r="Q172" s="36">
        <v>0</v>
      </c>
      <c r="R172" s="37">
        <v>275</v>
      </c>
      <c r="S172" s="38" t="b">
        <v>0</v>
      </c>
      <c r="T172" s="38" t="s">
        <v>1110</v>
      </c>
      <c r="U172" s="34">
        <v>43759</v>
      </c>
      <c r="V172" s="29"/>
      <c r="W172" s="29">
        <f t="shared" si="32"/>
        <v>2019</v>
      </c>
      <c r="X172" s="29" t="e">
        <f t="shared" ca="1" si="33"/>
        <v>#NAME?</v>
      </c>
      <c r="Y172" s="39">
        <v>2.2499999999999999E-2</v>
      </c>
      <c r="Z172" s="39">
        <v>5.0500000000000003E-2</v>
      </c>
      <c r="AA172" s="40" t="e">
        <f t="shared" si="34"/>
        <v>#REF!</v>
      </c>
      <c r="AB172" s="33" t="e">
        <f t="shared" ca="1" si="35"/>
        <v>#REF!</v>
      </c>
      <c r="AC172" s="31">
        <v>0.03</v>
      </c>
      <c r="AD172" s="31">
        <v>0.04</v>
      </c>
      <c r="AE172" s="41" t="s">
        <v>444</v>
      </c>
      <c r="AF172" s="42" t="e">
        <f t="shared" ca="1" si="36"/>
        <v>#REF!</v>
      </c>
      <c r="AG172" s="33" t="e">
        <f t="shared" ca="1" si="37"/>
        <v>#REF!</v>
      </c>
      <c r="AH172" s="43" t="e">
        <f t="shared" ca="1" si="38"/>
        <v>#NAME?</v>
      </c>
      <c r="AI172" s="44">
        <f t="shared" si="39"/>
        <v>1</v>
      </c>
      <c r="AJ172" s="45" t="e">
        <f t="shared" ca="1" si="40"/>
        <v>#NAME?</v>
      </c>
      <c r="AK172" s="33" t="e">
        <f t="shared" ca="1" si="41"/>
        <v>#REF!</v>
      </c>
      <c r="AL172" s="29" t="s">
        <v>813</v>
      </c>
      <c r="AM172" s="41">
        <f t="shared" si="42"/>
        <v>1</v>
      </c>
      <c r="AN172" s="46" t="s">
        <v>814</v>
      </c>
      <c r="AO172" s="29" t="e">
        <f t="shared" ca="1" si="43"/>
        <v>#REF!</v>
      </c>
    </row>
    <row r="173" spans="1:41" hidden="1" x14ac:dyDescent="0.25">
      <c r="B173" s="29" t="str">
        <f t="shared" si="44"/>
        <v>LF-2019-000017</v>
      </c>
      <c r="C173" t="s">
        <v>142</v>
      </c>
      <c r="D173" s="18" t="s">
        <v>141</v>
      </c>
      <c r="G173" s="28" t="e">
        <f>+VLOOKUP($A173,#REF!,4,FALSE)</f>
        <v>#REF!</v>
      </c>
      <c r="H173" s="30" t="e">
        <f>+VLOOKUP($A173,#REF!,5,FALSE)</f>
        <v>#REF!</v>
      </c>
      <c r="I173" s="31" t="e">
        <f>+VLOOKUP(C173,#REF!,13,FALSE)</f>
        <v>#REF!</v>
      </c>
      <c r="J173" s="31">
        <v>5.4999999999999997E-3</v>
      </c>
      <c r="K173" s="29" t="s">
        <v>15</v>
      </c>
      <c r="L173" s="12">
        <v>20000</v>
      </c>
      <c r="M173" s="56" t="e">
        <f t="shared" si="31"/>
        <v>#REF!</v>
      </c>
      <c r="N173" s="27">
        <v>43565</v>
      </c>
      <c r="O173" s="35" t="e">
        <f t="shared" ca="1" si="30"/>
        <v>#NAME?</v>
      </c>
      <c r="P173" s="36">
        <v>0</v>
      </c>
      <c r="Q173" s="36">
        <v>0</v>
      </c>
      <c r="R173" s="37">
        <v>276</v>
      </c>
      <c r="S173" s="38" t="b">
        <v>1</v>
      </c>
      <c r="T173" s="38" t="s">
        <v>444</v>
      </c>
      <c r="U173" s="34">
        <v>43760</v>
      </c>
      <c r="V173" s="29"/>
      <c r="W173" s="29">
        <f t="shared" si="32"/>
        <v>2019</v>
      </c>
      <c r="X173" s="29" t="e">
        <f t="shared" ca="1" si="33"/>
        <v>#NAME?</v>
      </c>
      <c r="Y173" s="39">
        <v>2.2499999999999999E-2</v>
      </c>
      <c r="Z173" s="39">
        <v>5.0500000000000003E-2</v>
      </c>
      <c r="AA173" s="40" t="e">
        <f t="shared" si="34"/>
        <v>#REF!</v>
      </c>
      <c r="AB173" s="33" t="e">
        <f t="shared" ca="1" si="35"/>
        <v>#REF!</v>
      </c>
      <c r="AC173" s="31">
        <v>0.03</v>
      </c>
      <c r="AD173" s="31">
        <v>0.04</v>
      </c>
      <c r="AE173" s="41" t="s">
        <v>444</v>
      </c>
      <c r="AF173" s="42" t="e">
        <f t="shared" ca="1" si="36"/>
        <v>#REF!</v>
      </c>
      <c r="AG173" s="33" t="e">
        <f t="shared" ca="1" si="37"/>
        <v>#REF!</v>
      </c>
      <c r="AH173" s="43" t="e">
        <f t="shared" ca="1" si="38"/>
        <v>#NAME?</v>
      </c>
      <c r="AI173" s="44">
        <f t="shared" si="39"/>
        <v>1</v>
      </c>
      <c r="AJ173" s="45" t="e">
        <f t="shared" ca="1" si="40"/>
        <v>#NAME?</v>
      </c>
      <c r="AK173" s="33" t="e">
        <f t="shared" ca="1" si="41"/>
        <v>#REF!</v>
      </c>
      <c r="AL173" s="29" t="s">
        <v>815</v>
      </c>
      <c r="AM173" s="41">
        <f t="shared" si="42"/>
        <v>99999999</v>
      </c>
      <c r="AN173" s="46" t="s">
        <v>816</v>
      </c>
      <c r="AO173" s="29" t="e">
        <f t="shared" ca="1" si="43"/>
        <v>#REF!</v>
      </c>
    </row>
    <row r="174" spans="1:41" hidden="1" x14ac:dyDescent="0.25">
      <c r="A174" s="15" t="s">
        <v>226</v>
      </c>
      <c r="B174" s="29" t="str">
        <f t="shared" si="44"/>
        <v>ADI-000126</v>
      </c>
      <c r="D174" s="18" t="s">
        <v>319</v>
      </c>
      <c r="E174" s="16" t="e">
        <f>VLOOKUP(D174,#REF!,2,0)</f>
        <v>#REF!</v>
      </c>
      <c r="F174" s="16" t="e">
        <f>VLOOKUP(D174,#REF!,3,0)</f>
        <v>#REF!</v>
      </c>
      <c r="G174" s="28" t="e">
        <f>+VLOOKUP($A174,#REF!,4,FALSE)</f>
        <v>#REF!</v>
      </c>
      <c r="H174" s="30" t="e">
        <f>+VLOOKUP($A174,#REF!,5,FALSE)</f>
        <v>#REF!</v>
      </c>
      <c r="I174" s="31" t="e">
        <f>+VLOOKUP($A174,#REF!,13,FALSE)</f>
        <v>#REF!</v>
      </c>
      <c r="J174" s="31">
        <v>5.4999999999999997E-3</v>
      </c>
      <c r="K174" s="29" t="s">
        <v>15</v>
      </c>
      <c r="L174" s="19">
        <v>50000</v>
      </c>
      <c r="M174" s="56" t="e">
        <f t="shared" si="31"/>
        <v>#REF!</v>
      </c>
      <c r="N174" s="27">
        <v>43565</v>
      </c>
      <c r="O174" s="35" t="e">
        <f t="shared" ca="1" si="30"/>
        <v>#NAME?</v>
      </c>
      <c r="P174" s="36">
        <v>0</v>
      </c>
      <c r="Q174" s="36">
        <v>0</v>
      </c>
      <c r="R174" s="37">
        <v>277</v>
      </c>
      <c r="S174" s="38" t="b">
        <v>1</v>
      </c>
      <c r="T174" s="38" t="s">
        <v>444</v>
      </c>
      <c r="U174" s="34">
        <v>43761</v>
      </c>
      <c r="V174" s="29"/>
      <c r="W174" s="29">
        <f t="shared" si="32"/>
        <v>2019</v>
      </c>
      <c r="X174" s="29" t="e">
        <f t="shared" ca="1" si="33"/>
        <v>#NAME?</v>
      </c>
      <c r="Y174" s="39">
        <v>2.2499999999999999E-2</v>
      </c>
      <c r="Z174" s="39">
        <v>5.0500000000000003E-2</v>
      </c>
      <c r="AA174" s="40" t="e">
        <f t="shared" si="34"/>
        <v>#REF!</v>
      </c>
      <c r="AB174" s="33" t="e">
        <f t="shared" ca="1" si="35"/>
        <v>#REF!</v>
      </c>
      <c r="AC174" s="31">
        <v>0.03</v>
      </c>
      <c r="AD174" s="31">
        <v>0.04</v>
      </c>
      <c r="AE174" s="41" t="s">
        <v>444</v>
      </c>
      <c r="AF174" s="42" t="e">
        <f t="shared" ca="1" si="36"/>
        <v>#REF!</v>
      </c>
      <c r="AG174" s="33" t="e">
        <f t="shared" ca="1" si="37"/>
        <v>#REF!</v>
      </c>
      <c r="AH174" s="43" t="e">
        <f t="shared" ca="1" si="38"/>
        <v>#NAME?</v>
      </c>
      <c r="AI174" s="44">
        <f t="shared" si="39"/>
        <v>1</v>
      </c>
      <c r="AJ174" s="45" t="e">
        <f t="shared" ca="1" si="40"/>
        <v>#NAME?</v>
      </c>
      <c r="AK174" s="33" t="e">
        <f t="shared" ca="1" si="41"/>
        <v>#REF!</v>
      </c>
      <c r="AL174" s="29" t="s">
        <v>817</v>
      </c>
      <c r="AM174" s="41">
        <f t="shared" si="42"/>
        <v>99999999</v>
      </c>
      <c r="AN174" s="46" t="s">
        <v>818</v>
      </c>
      <c r="AO174" s="29" t="e">
        <f t="shared" ca="1" si="43"/>
        <v>#REF!</v>
      </c>
    </row>
    <row r="175" spans="1:41" hidden="1" x14ac:dyDescent="0.25">
      <c r="A175" s="15" t="s">
        <v>321</v>
      </c>
      <c r="B175" s="29" t="str">
        <f t="shared" si="44"/>
        <v>ADI-000331</v>
      </c>
      <c r="D175" s="18" t="s">
        <v>320</v>
      </c>
      <c r="E175" s="16" t="e">
        <f>VLOOKUP(D175,#REF!,2,0)</f>
        <v>#REF!</v>
      </c>
      <c r="F175" s="16" t="e">
        <f>VLOOKUP(D175,#REF!,3,0)</f>
        <v>#REF!</v>
      </c>
      <c r="G175" s="28" t="e">
        <f>+VLOOKUP($A175,#REF!,4,FALSE)</f>
        <v>#REF!</v>
      </c>
      <c r="H175" s="30" t="e">
        <f>+VLOOKUP($A175,#REF!,5,FALSE)</f>
        <v>#REF!</v>
      </c>
      <c r="I175" s="31" t="e">
        <f>+VLOOKUP($A175,#REF!,13,FALSE)</f>
        <v>#REF!</v>
      </c>
      <c r="J175" s="31">
        <v>5.4999999999999997E-3</v>
      </c>
      <c r="K175" s="29" t="s">
        <v>15</v>
      </c>
      <c r="L175" s="19">
        <v>28139.59</v>
      </c>
      <c r="M175" s="56" t="e">
        <f t="shared" si="31"/>
        <v>#REF!</v>
      </c>
      <c r="N175" s="27">
        <v>43565</v>
      </c>
      <c r="O175" s="35" t="e">
        <f t="shared" ca="1" si="30"/>
        <v>#NAME?</v>
      </c>
      <c r="P175" s="36">
        <v>0</v>
      </c>
      <c r="Q175" s="36">
        <v>0</v>
      </c>
      <c r="R175" s="37">
        <v>278</v>
      </c>
      <c r="S175" s="38" t="b">
        <v>1</v>
      </c>
      <c r="T175" s="38" t="s">
        <v>1109</v>
      </c>
      <c r="U175" s="34">
        <v>43762</v>
      </c>
      <c r="V175" s="29"/>
      <c r="W175" s="29">
        <f t="shared" si="32"/>
        <v>2019</v>
      </c>
      <c r="X175" s="29" t="e">
        <f t="shared" ca="1" si="33"/>
        <v>#NAME?</v>
      </c>
      <c r="Y175" s="39">
        <v>2.2499999999999999E-2</v>
      </c>
      <c r="Z175" s="39">
        <v>5.0500000000000003E-2</v>
      </c>
      <c r="AA175" s="40" t="e">
        <f t="shared" si="34"/>
        <v>#REF!</v>
      </c>
      <c r="AB175" s="33" t="e">
        <f t="shared" ca="1" si="35"/>
        <v>#REF!</v>
      </c>
      <c r="AC175" s="31">
        <v>0.03</v>
      </c>
      <c r="AD175" s="31">
        <v>0.04</v>
      </c>
      <c r="AE175" s="41" t="s">
        <v>444</v>
      </c>
      <c r="AF175" s="42" t="e">
        <f t="shared" ca="1" si="36"/>
        <v>#REF!</v>
      </c>
      <c r="AG175" s="33" t="e">
        <f t="shared" ca="1" si="37"/>
        <v>#REF!</v>
      </c>
      <c r="AH175" s="43" t="e">
        <f t="shared" ca="1" si="38"/>
        <v>#NAME?</v>
      </c>
      <c r="AI175" s="44">
        <f t="shared" si="39"/>
        <v>1</v>
      </c>
      <c r="AJ175" s="45" t="e">
        <f t="shared" ca="1" si="40"/>
        <v>#NAME?</v>
      </c>
      <c r="AK175" s="33" t="e">
        <f t="shared" ca="1" si="41"/>
        <v>#REF!</v>
      </c>
      <c r="AL175" s="29" t="s">
        <v>819</v>
      </c>
      <c r="AM175" s="41">
        <f t="shared" si="42"/>
        <v>99999999</v>
      </c>
      <c r="AN175" s="46" t="s">
        <v>820</v>
      </c>
      <c r="AO175" s="29" t="e">
        <f t="shared" ca="1" si="43"/>
        <v>#REF!</v>
      </c>
    </row>
    <row r="176" spans="1:41" hidden="1" x14ac:dyDescent="0.25">
      <c r="A176" s="15" t="s">
        <v>323</v>
      </c>
      <c r="B176" s="29" t="str">
        <f t="shared" si="44"/>
        <v>ADI-000333</v>
      </c>
      <c r="D176" s="18" t="s">
        <v>320</v>
      </c>
      <c r="E176" s="16" t="e">
        <f>VLOOKUP(D176,#REF!,2,0)</f>
        <v>#REF!</v>
      </c>
      <c r="F176" s="16" t="e">
        <f>VLOOKUP(D176,#REF!,3,0)</f>
        <v>#REF!</v>
      </c>
      <c r="G176" s="28" t="e">
        <f>+VLOOKUP($A176,#REF!,4,FALSE)</f>
        <v>#REF!</v>
      </c>
      <c r="H176" s="30" t="e">
        <f>+VLOOKUP($A176,#REF!,5,FALSE)</f>
        <v>#REF!</v>
      </c>
      <c r="I176" s="31" t="e">
        <f>+VLOOKUP($A176,#REF!,13,FALSE)</f>
        <v>#REF!</v>
      </c>
      <c r="J176" s="31">
        <v>5.4999999999999997E-3</v>
      </c>
      <c r="K176" s="29" t="s">
        <v>15</v>
      </c>
      <c r="L176" s="19">
        <v>500</v>
      </c>
      <c r="M176" s="56" t="e">
        <f t="shared" si="31"/>
        <v>#REF!</v>
      </c>
      <c r="N176" s="27">
        <v>43565</v>
      </c>
      <c r="O176" s="35" t="e">
        <f t="shared" ca="1" si="30"/>
        <v>#NAME?</v>
      </c>
      <c r="P176" s="36">
        <v>0</v>
      </c>
      <c r="Q176" s="36">
        <v>0</v>
      </c>
      <c r="R176" s="37">
        <v>279</v>
      </c>
      <c r="S176" s="38" t="b">
        <v>0</v>
      </c>
      <c r="T176" s="38" t="s">
        <v>1110</v>
      </c>
      <c r="U176" s="34">
        <v>43763</v>
      </c>
      <c r="V176" s="29"/>
      <c r="W176" s="29">
        <f t="shared" si="32"/>
        <v>2019</v>
      </c>
      <c r="X176" s="29" t="e">
        <f t="shared" ca="1" si="33"/>
        <v>#NAME?</v>
      </c>
      <c r="Y176" s="39">
        <v>2.2499999999999999E-2</v>
      </c>
      <c r="Z176" s="39">
        <v>5.0500000000000003E-2</v>
      </c>
      <c r="AA176" s="40" t="e">
        <f t="shared" si="34"/>
        <v>#REF!</v>
      </c>
      <c r="AB176" s="33" t="e">
        <f t="shared" ca="1" si="35"/>
        <v>#REF!</v>
      </c>
      <c r="AC176" s="31">
        <v>0.03</v>
      </c>
      <c r="AD176" s="31">
        <v>0.04</v>
      </c>
      <c r="AE176" s="41" t="s">
        <v>444</v>
      </c>
      <c r="AF176" s="42" t="e">
        <f t="shared" ca="1" si="36"/>
        <v>#REF!</v>
      </c>
      <c r="AG176" s="33" t="e">
        <f t="shared" ca="1" si="37"/>
        <v>#REF!</v>
      </c>
      <c r="AH176" s="43" t="e">
        <f t="shared" ca="1" si="38"/>
        <v>#NAME?</v>
      </c>
      <c r="AI176" s="44">
        <f t="shared" si="39"/>
        <v>1</v>
      </c>
      <c r="AJ176" s="45" t="e">
        <f t="shared" ca="1" si="40"/>
        <v>#NAME?</v>
      </c>
      <c r="AK176" s="33" t="e">
        <f t="shared" ca="1" si="41"/>
        <v>#REF!</v>
      </c>
      <c r="AL176" s="29" t="s">
        <v>821</v>
      </c>
      <c r="AM176" s="41">
        <f t="shared" si="42"/>
        <v>1</v>
      </c>
      <c r="AN176" s="46" t="s">
        <v>822</v>
      </c>
      <c r="AO176" s="29" t="e">
        <f t="shared" ca="1" si="43"/>
        <v>#REF!</v>
      </c>
    </row>
    <row r="177" spans="1:41" hidden="1" x14ac:dyDescent="0.25">
      <c r="A177" s="15" t="s">
        <v>324</v>
      </c>
      <c r="B177" s="29" t="str">
        <f t="shared" si="44"/>
        <v>ADI-000334</v>
      </c>
      <c r="D177" s="18" t="s">
        <v>320</v>
      </c>
      <c r="E177" s="16" t="e">
        <f>VLOOKUP(D177,#REF!,2,0)</f>
        <v>#REF!</v>
      </c>
      <c r="F177" s="16" t="e">
        <f>VLOOKUP(D177,#REF!,3,0)</f>
        <v>#REF!</v>
      </c>
      <c r="G177" s="28" t="e">
        <f>+VLOOKUP($A177,#REF!,4,FALSE)</f>
        <v>#REF!</v>
      </c>
      <c r="H177" s="30" t="e">
        <f>+VLOOKUP($A177,#REF!,5,FALSE)</f>
        <v>#REF!</v>
      </c>
      <c r="I177" s="31" t="e">
        <f>+VLOOKUP($A177,#REF!,13,FALSE)</f>
        <v>#REF!</v>
      </c>
      <c r="J177" s="31">
        <v>5.4999999999999997E-3</v>
      </c>
      <c r="K177" s="29" t="s">
        <v>15</v>
      </c>
      <c r="L177" s="19">
        <v>500</v>
      </c>
      <c r="M177" s="56" t="e">
        <f t="shared" si="31"/>
        <v>#REF!</v>
      </c>
      <c r="N177" s="27">
        <v>43565</v>
      </c>
      <c r="O177" s="35" t="e">
        <f t="shared" ca="1" si="30"/>
        <v>#NAME?</v>
      </c>
      <c r="P177" s="36">
        <v>0</v>
      </c>
      <c r="Q177" s="36">
        <v>0</v>
      </c>
      <c r="R177" s="37">
        <v>280</v>
      </c>
      <c r="S177" s="38" t="b">
        <v>0</v>
      </c>
      <c r="T177" s="38" t="s">
        <v>1110</v>
      </c>
      <c r="U177" s="34">
        <v>43764</v>
      </c>
      <c r="V177" s="29"/>
      <c r="W177" s="29">
        <f t="shared" si="32"/>
        <v>2019</v>
      </c>
      <c r="X177" s="29" t="e">
        <f t="shared" ca="1" si="33"/>
        <v>#NAME?</v>
      </c>
      <c r="Y177" s="39">
        <v>2.2499999999999999E-2</v>
      </c>
      <c r="Z177" s="39">
        <v>5.0500000000000003E-2</v>
      </c>
      <c r="AA177" s="40" t="e">
        <f t="shared" si="34"/>
        <v>#REF!</v>
      </c>
      <c r="AB177" s="33" t="e">
        <f t="shared" ca="1" si="35"/>
        <v>#REF!</v>
      </c>
      <c r="AC177" s="31">
        <v>0.03</v>
      </c>
      <c r="AD177" s="31">
        <v>0.04</v>
      </c>
      <c r="AE177" s="41" t="s">
        <v>444</v>
      </c>
      <c r="AF177" s="42" t="e">
        <f t="shared" ca="1" si="36"/>
        <v>#REF!</v>
      </c>
      <c r="AG177" s="33" t="e">
        <f t="shared" ca="1" si="37"/>
        <v>#REF!</v>
      </c>
      <c r="AH177" s="43" t="e">
        <f t="shared" ca="1" si="38"/>
        <v>#NAME?</v>
      </c>
      <c r="AI177" s="44">
        <f t="shared" si="39"/>
        <v>1</v>
      </c>
      <c r="AJ177" s="45" t="e">
        <f t="shared" ca="1" si="40"/>
        <v>#NAME?</v>
      </c>
      <c r="AK177" s="33" t="e">
        <f t="shared" ca="1" si="41"/>
        <v>#REF!</v>
      </c>
      <c r="AL177" s="29" t="s">
        <v>823</v>
      </c>
      <c r="AM177" s="41">
        <f t="shared" si="42"/>
        <v>1</v>
      </c>
      <c r="AN177" s="46" t="s">
        <v>824</v>
      </c>
      <c r="AO177" s="29" t="e">
        <f t="shared" ca="1" si="43"/>
        <v>#REF!</v>
      </c>
    </row>
    <row r="178" spans="1:41" hidden="1" x14ac:dyDescent="0.25">
      <c r="A178" s="15" t="s">
        <v>325</v>
      </c>
      <c r="B178" s="29" t="str">
        <f t="shared" si="44"/>
        <v>ADI-000335</v>
      </c>
      <c r="D178" s="18" t="s">
        <v>320</v>
      </c>
      <c r="E178" s="16" t="e">
        <f>VLOOKUP(D178,#REF!,2,0)</f>
        <v>#REF!</v>
      </c>
      <c r="F178" s="16" t="e">
        <f>VLOOKUP(D178,#REF!,3,0)</f>
        <v>#REF!</v>
      </c>
      <c r="G178" s="28" t="e">
        <f>+VLOOKUP($A178,#REF!,4,FALSE)</f>
        <v>#REF!</v>
      </c>
      <c r="H178" s="30" t="e">
        <f>+VLOOKUP($A178,#REF!,5,FALSE)</f>
        <v>#REF!</v>
      </c>
      <c r="I178" s="31" t="e">
        <f>+VLOOKUP($A178,#REF!,13,FALSE)</f>
        <v>#REF!</v>
      </c>
      <c r="J178" s="31">
        <v>5.4999999999999997E-3</v>
      </c>
      <c r="K178" s="29" t="s">
        <v>15</v>
      </c>
      <c r="L178" s="19">
        <v>80000</v>
      </c>
      <c r="M178" s="56" t="e">
        <f t="shared" si="31"/>
        <v>#REF!</v>
      </c>
      <c r="N178" s="27">
        <v>43565</v>
      </c>
      <c r="O178" s="35" t="e">
        <f t="shared" ca="1" si="30"/>
        <v>#NAME?</v>
      </c>
      <c r="P178" s="36">
        <v>0</v>
      </c>
      <c r="Q178" s="36">
        <v>0</v>
      </c>
      <c r="R178" s="37">
        <v>281</v>
      </c>
      <c r="S178" s="38" t="b">
        <v>1</v>
      </c>
      <c r="T178" s="38" t="s">
        <v>1109</v>
      </c>
      <c r="U178" s="34">
        <v>43765</v>
      </c>
      <c r="V178" s="29"/>
      <c r="W178" s="29">
        <f t="shared" si="32"/>
        <v>2019</v>
      </c>
      <c r="X178" s="29" t="e">
        <f t="shared" ca="1" si="33"/>
        <v>#NAME?</v>
      </c>
      <c r="Y178" s="39">
        <v>2.2499999999999999E-2</v>
      </c>
      <c r="Z178" s="39">
        <v>5.0500000000000003E-2</v>
      </c>
      <c r="AA178" s="40" t="e">
        <f t="shared" si="34"/>
        <v>#REF!</v>
      </c>
      <c r="AB178" s="33" t="e">
        <f t="shared" ca="1" si="35"/>
        <v>#REF!</v>
      </c>
      <c r="AC178" s="31">
        <v>0.03</v>
      </c>
      <c r="AD178" s="31">
        <v>0.04</v>
      </c>
      <c r="AE178" s="41" t="s">
        <v>444</v>
      </c>
      <c r="AF178" s="42" t="e">
        <f t="shared" ca="1" si="36"/>
        <v>#REF!</v>
      </c>
      <c r="AG178" s="33" t="e">
        <f t="shared" ca="1" si="37"/>
        <v>#REF!</v>
      </c>
      <c r="AH178" s="43" t="e">
        <f t="shared" ca="1" si="38"/>
        <v>#NAME?</v>
      </c>
      <c r="AI178" s="44">
        <f t="shared" si="39"/>
        <v>1</v>
      </c>
      <c r="AJ178" s="45" t="e">
        <f t="shared" ca="1" si="40"/>
        <v>#NAME?</v>
      </c>
      <c r="AK178" s="33" t="e">
        <f t="shared" ca="1" si="41"/>
        <v>#REF!</v>
      </c>
      <c r="AL178" s="29" t="s">
        <v>825</v>
      </c>
      <c r="AM178" s="41">
        <f t="shared" si="42"/>
        <v>99999999</v>
      </c>
      <c r="AN178" s="46" t="s">
        <v>826</v>
      </c>
      <c r="AO178" s="29" t="e">
        <f t="shared" ca="1" si="43"/>
        <v>#REF!</v>
      </c>
    </row>
    <row r="179" spans="1:41" hidden="1" x14ac:dyDescent="0.25">
      <c r="A179" s="15" t="s">
        <v>326</v>
      </c>
      <c r="B179" s="29" t="str">
        <f t="shared" si="44"/>
        <v>ADI-000336</v>
      </c>
      <c r="D179" s="18" t="s">
        <v>320</v>
      </c>
      <c r="E179" s="16" t="e">
        <f>VLOOKUP(D179,#REF!,2,0)</f>
        <v>#REF!</v>
      </c>
      <c r="F179" s="16" t="e">
        <f>VLOOKUP(D179,#REF!,3,0)</f>
        <v>#REF!</v>
      </c>
      <c r="G179" s="28" t="e">
        <f>+VLOOKUP($A179,#REF!,4,FALSE)</f>
        <v>#REF!</v>
      </c>
      <c r="H179" s="30" t="e">
        <f>+VLOOKUP($A179,#REF!,5,FALSE)</f>
        <v>#REF!</v>
      </c>
      <c r="I179" s="31" t="e">
        <f>+VLOOKUP($A179,#REF!,13,FALSE)</f>
        <v>#REF!</v>
      </c>
      <c r="J179" s="31">
        <v>5.4999999999999997E-3</v>
      </c>
      <c r="K179" s="29" t="s">
        <v>15</v>
      </c>
      <c r="L179" s="19">
        <v>45000</v>
      </c>
      <c r="M179" s="56" t="e">
        <f t="shared" si="31"/>
        <v>#REF!</v>
      </c>
      <c r="N179" s="27">
        <v>43565</v>
      </c>
      <c r="O179" s="35" t="e">
        <f t="shared" ca="1" si="30"/>
        <v>#NAME?</v>
      </c>
      <c r="P179" s="36">
        <v>0</v>
      </c>
      <c r="Q179" s="36">
        <v>0</v>
      </c>
      <c r="R179" s="37">
        <v>282</v>
      </c>
      <c r="S179" s="38" t="b">
        <v>0</v>
      </c>
      <c r="T179" s="38" t="s">
        <v>1110</v>
      </c>
      <c r="U179" s="34">
        <v>43766</v>
      </c>
      <c r="V179" s="29"/>
      <c r="W179" s="29">
        <f t="shared" si="32"/>
        <v>2019</v>
      </c>
      <c r="X179" s="29" t="e">
        <f t="shared" ca="1" si="33"/>
        <v>#NAME?</v>
      </c>
      <c r="Y179" s="39">
        <v>2.2499999999999999E-2</v>
      </c>
      <c r="Z179" s="39">
        <v>5.0500000000000003E-2</v>
      </c>
      <c r="AA179" s="40" t="e">
        <f t="shared" si="34"/>
        <v>#REF!</v>
      </c>
      <c r="AB179" s="33" t="e">
        <f t="shared" ca="1" si="35"/>
        <v>#REF!</v>
      </c>
      <c r="AC179" s="31">
        <v>0.03</v>
      </c>
      <c r="AD179" s="31">
        <v>0.04</v>
      </c>
      <c r="AE179" s="41" t="s">
        <v>444</v>
      </c>
      <c r="AF179" s="42" t="e">
        <f t="shared" ca="1" si="36"/>
        <v>#REF!</v>
      </c>
      <c r="AG179" s="33" t="e">
        <f t="shared" ca="1" si="37"/>
        <v>#REF!</v>
      </c>
      <c r="AH179" s="43" t="e">
        <f t="shared" ca="1" si="38"/>
        <v>#NAME?</v>
      </c>
      <c r="AI179" s="44">
        <f t="shared" si="39"/>
        <v>1</v>
      </c>
      <c r="AJ179" s="45" t="e">
        <f t="shared" ca="1" si="40"/>
        <v>#NAME?</v>
      </c>
      <c r="AK179" s="33" t="e">
        <f t="shared" ca="1" si="41"/>
        <v>#REF!</v>
      </c>
      <c r="AL179" s="29" t="s">
        <v>827</v>
      </c>
      <c r="AM179" s="41">
        <f t="shared" si="42"/>
        <v>1</v>
      </c>
      <c r="AN179" s="46" t="s">
        <v>828</v>
      </c>
      <c r="AO179" s="29" t="e">
        <f t="shared" ca="1" si="43"/>
        <v>#REF!</v>
      </c>
    </row>
    <row r="180" spans="1:41" hidden="1" x14ac:dyDescent="0.25">
      <c r="A180" s="15" t="s">
        <v>327</v>
      </c>
      <c r="B180" s="29" t="str">
        <f t="shared" si="44"/>
        <v>ADI-000337</v>
      </c>
      <c r="D180" s="18" t="s">
        <v>320</v>
      </c>
      <c r="E180" s="16" t="e">
        <f>VLOOKUP(D180,#REF!,2,0)</f>
        <v>#REF!</v>
      </c>
      <c r="F180" s="16" t="e">
        <f>VLOOKUP(D180,#REF!,3,0)</f>
        <v>#REF!</v>
      </c>
      <c r="G180" s="28" t="e">
        <f>+VLOOKUP($A180,#REF!,4,FALSE)</f>
        <v>#REF!</v>
      </c>
      <c r="H180" s="30" t="e">
        <f>+VLOOKUP($A180,#REF!,5,FALSE)</f>
        <v>#REF!</v>
      </c>
      <c r="I180" s="31" t="e">
        <f>+VLOOKUP($A180,#REF!,13,FALSE)</f>
        <v>#REF!</v>
      </c>
      <c r="J180" s="31">
        <v>5.4999999999999997E-3</v>
      </c>
      <c r="K180" s="29" t="s">
        <v>15</v>
      </c>
      <c r="L180" s="19">
        <v>45000</v>
      </c>
      <c r="M180" s="56" t="e">
        <f t="shared" si="31"/>
        <v>#REF!</v>
      </c>
      <c r="N180" s="27">
        <v>43565</v>
      </c>
      <c r="O180" s="35" t="e">
        <f t="shared" ca="1" si="30"/>
        <v>#NAME?</v>
      </c>
      <c r="P180" s="36">
        <v>0</v>
      </c>
      <c r="Q180" s="36">
        <v>0</v>
      </c>
      <c r="R180" s="37">
        <v>283</v>
      </c>
      <c r="S180" s="38" t="b">
        <v>0</v>
      </c>
      <c r="T180" s="38" t="s">
        <v>1110</v>
      </c>
      <c r="U180" s="34">
        <v>43767</v>
      </c>
      <c r="V180" s="29"/>
      <c r="W180" s="29">
        <f t="shared" si="32"/>
        <v>2019</v>
      </c>
      <c r="X180" s="29" t="e">
        <f t="shared" ca="1" si="33"/>
        <v>#NAME?</v>
      </c>
      <c r="Y180" s="39">
        <v>2.2499999999999999E-2</v>
      </c>
      <c r="Z180" s="39">
        <v>5.0500000000000003E-2</v>
      </c>
      <c r="AA180" s="40" t="e">
        <f t="shared" si="34"/>
        <v>#REF!</v>
      </c>
      <c r="AB180" s="33" t="e">
        <f t="shared" ca="1" si="35"/>
        <v>#REF!</v>
      </c>
      <c r="AC180" s="31">
        <v>0.03</v>
      </c>
      <c r="AD180" s="31">
        <v>0.04</v>
      </c>
      <c r="AE180" s="41" t="s">
        <v>444</v>
      </c>
      <c r="AF180" s="42" t="e">
        <f t="shared" ca="1" si="36"/>
        <v>#REF!</v>
      </c>
      <c r="AG180" s="33" t="e">
        <f t="shared" ca="1" si="37"/>
        <v>#REF!</v>
      </c>
      <c r="AH180" s="43" t="e">
        <f t="shared" ca="1" si="38"/>
        <v>#NAME?</v>
      </c>
      <c r="AI180" s="44">
        <f t="shared" si="39"/>
        <v>1</v>
      </c>
      <c r="AJ180" s="45" t="e">
        <f t="shared" ca="1" si="40"/>
        <v>#NAME?</v>
      </c>
      <c r="AK180" s="33" t="e">
        <f t="shared" ca="1" si="41"/>
        <v>#REF!</v>
      </c>
      <c r="AL180" s="29" t="s">
        <v>829</v>
      </c>
      <c r="AM180" s="41">
        <f t="shared" si="42"/>
        <v>1</v>
      </c>
      <c r="AN180" s="46" t="s">
        <v>830</v>
      </c>
      <c r="AO180" s="29" t="e">
        <f t="shared" ca="1" si="43"/>
        <v>#REF!</v>
      </c>
    </row>
    <row r="181" spans="1:41" hidden="1" x14ac:dyDescent="0.25">
      <c r="A181" s="15" t="s">
        <v>328</v>
      </c>
      <c r="B181" s="29" t="str">
        <f t="shared" si="44"/>
        <v>ADI-000338</v>
      </c>
      <c r="D181" s="18" t="s">
        <v>320</v>
      </c>
      <c r="E181" s="16" t="e">
        <f>VLOOKUP(D181,#REF!,2,0)</f>
        <v>#REF!</v>
      </c>
      <c r="F181" s="16" t="e">
        <f>VLOOKUP(D181,#REF!,3,0)</f>
        <v>#REF!</v>
      </c>
      <c r="G181" s="28" t="e">
        <f>+VLOOKUP($A181,#REF!,4,FALSE)</f>
        <v>#REF!</v>
      </c>
      <c r="H181" s="30" t="e">
        <f>+VLOOKUP($A181,#REF!,5,FALSE)</f>
        <v>#REF!</v>
      </c>
      <c r="I181" s="31" t="e">
        <f>+VLOOKUP($A181,#REF!,13,FALSE)</f>
        <v>#REF!</v>
      </c>
      <c r="J181" s="31">
        <v>5.4999999999999997E-3</v>
      </c>
      <c r="K181" s="29" t="s">
        <v>15</v>
      </c>
      <c r="L181" s="19">
        <v>30000</v>
      </c>
      <c r="M181" s="56" t="e">
        <f t="shared" si="31"/>
        <v>#REF!</v>
      </c>
      <c r="N181" s="27">
        <v>43565</v>
      </c>
      <c r="O181" s="35" t="e">
        <f t="shared" ca="1" si="30"/>
        <v>#NAME?</v>
      </c>
      <c r="P181" s="36">
        <v>0</v>
      </c>
      <c r="Q181" s="36">
        <v>0</v>
      </c>
      <c r="R181" s="37">
        <v>284</v>
      </c>
      <c r="S181" s="38" t="b">
        <v>1</v>
      </c>
      <c r="T181" s="38" t="s">
        <v>444</v>
      </c>
      <c r="U181" s="34">
        <v>43768</v>
      </c>
      <c r="V181" s="29"/>
      <c r="W181" s="29">
        <f t="shared" si="32"/>
        <v>2019</v>
      </c>
      <c r="X181" s="29" t="e">
        <f t="shared" ca="1" si="33"/>
        <v>#NAME?</v>
      </c>
      <c r="Y181" s="39">
        <v>2.2499999999999999E-2</v>
      </c>
      <c r="Z181" s="39">
        <v>5.0500000000000003E-2</v>
      </c>
      <c r="AA181" s="40" t="e">
        <f t="shared" si="34"/>
        <v>#REF!</v>
      </c>
      <c r="AB181" s="33" t="e">
        <f t="shared" ca="1" si="35"/>
        <v>#REF!</v>
      </c>
      <c r="AC181" s="31">
        <v>0.03</v>
      </c>
      <c r="AD181" s="31">
        <v>0.04</v>
      </c>
      <c r="AE181" s="41" t="s">
        <v>444</v>
      </c>
      <c r="AF181" s="42" t="e">
        <f t="shared" ca="1" si="36"/>
        <v>#REF!</v>
      </c>
      <c r="AG181" s="33" t="e">
        <f t="shared" ca="1" si="37"/>
        <v>#REF!</v>
      </c>
      <c r="AH181" s="43" t="e">
        <f t="shared" ca="1" si="38"/>
        <v>#NAME?</v>
      </c>
      <c r="AI181" s="44">
        <f t="shared" si="39"/>
        <v>1</v>
      </c>
      <c r="AJ181" s="45" t="e">
        <f t="shared" ca="1" si="40"/>
        <v>#NAME?</v>
      </c>
      <c r="AK181" s="33" t="e">
        <f t="shared" ca="1" si="41"/>
        <v>#REF!</v>
      </c>
      <c r="AL181" s="29" t="s">
        <v>831</v>
      </c>
      <c r="AM181" s="41">
        <f t="shared" si="42"/>
        <v>99999999</v>
      </c>
      <c r="AN181" s="46" t="s">
        <v>832</v>
      </c>
      <c r="AO181" s="29" t="e">
        <f t="shared" ca="1" si="43"/>
        <v>#REF!</v>
      </c>
    </row>
    <row r="182" spans="1:41" hidden="1" x14ac:dyDescent="0.25">
      <c r="A182" s="15" t="s">
        <v>329</v>
      </c>
      <c r="B182" s="29" t="str">
        <f t="shared" si="44"/>
        <v>ADI-000339</v>
      </c>
      <c r="D182" s="18" t="s">
        <v>320</v>
      </c>
      <c r="E182" s="16" t="e">
        <f>VLOOKUP(D182,#REF!,2,0)</f>
        <v>#REF!</v>
      </c>
      <c r="F182" s="16" t="e">
        <f>VLOOKUP(D182,#REF!,3,0)</f>
        <v>#REF!</v>
      </c>
      <c r="G182" s="28" t="e">
        <f>+VLOOKUP($A182,#REF!,4,FALSE)</f>
        <v>#REF!</v>
      </c>
      <c r="H182" s="30" t="e">
        <f>+VLOOKUP($A182,#REF!,5,FALSE)</f>
        <v>#REF!</v>
      </c>
      <c r="I182" s="31" t="e">
        <f>+VLOOKUP($A182,#REF!,13,FALSE)</f>
        <v>#REF!</v>
      </c>
      <c r="J182" s="31">
        <v>5.4999999999999997E-3</v>
      </c>
      <c r="K182" s="29" t="s">
        <v>15</v>
      </c>
      <c r="L182" s="19">
        <v>10363.39</v>
      </c>
      <c r="M182" s="56" t="e">
        <f t="shared" si="31"/>
        <v>#REF!</v>
      </c>
      <c r="N182" s="27">
        <v>43565</v>
      </c>
      <c r="O182" s="35" t="e">
        <f t="shared" ca="1" si="30"/>
        <v>#NAME?</v>
      </c>
      <c r="P182" s="36">
        <v>0</v>
      </c>
      <c r="Q182" s="36">
        <v>0</v>
      </c>
      <c r="R182" s="37">
        <v>285</v>
      </c>
      <c r="S182" s="38" t="b">
        <v>0</v>
      </c>
      <c r="T182" s="38" t="s">
        <v>1110</v>
      </c>
      <c r="U182" s="34">
        <v>43769</v>
      </c>
      <c r="V182" s="29"/>
      <c r="W182" s="29">
        <f t="shared" si="32"/>
        <v>2019</v>
      </c>
      <c r="X182" s="29" t="e">
        <f t="shared" ca="1" si="33"/>
        <v>#NAME?</v>
      </c>
      <c r="Y182" s="39">
        <v>2.2499999999999999E-2</v>
      </c>
      <c r="Z182" s="39">
        <v>5.0500000000000003E-2</v>
      </c>
      <c r="AA182" s="40" t="e">
        <f t="shared" si="34"/>
        <v>#REF!</v>
      </c>
      <c r="AB182" s="33" t="e">
        <f t="shared" ca="1" si="35"/>
        <v>#REF!</v>
      </c>
      <c r="AC182" s="31">
        <v>0.03</v>
      </c>
      <c r="AD182" s="31">
        <v>0.04</v>
      </c>
      <c r="AE182" s="41" t="s">
        <v>444</v>
      </c>
      <c r="AF182" s="42" t="e">
        <f t="shared" ca="1" si="36"/>
        <v>#REF!</v>
      </c>
      <c r="AG182" s="33" t="e">
        <f t="shared" ca="1" si="37"/>
        <v>#REF!</v>
      </c>
      <c r="AH182" s="43" t="e">
        <f t="shared" ca="1" si="38"/>
        <v>#NAME?</v>
      </c>
      <c r="AI182" s="44">
        <f t="shared" si="39"/>
        <v>1</v>
      </c>
      <c r="AJ182" s="45" t="e">
        <f t="shared" ca="1" si="40"/>
        <v>#NAME?</v>
      </c>
      <c r="AK182" s="33" t="e">
        <f t="shared" ca="1" si="41"/>
        <v>#REF!</v>
      </c>
      <c r="AL182" s="29" t="s">
        <v>833</v>
      </c>
      <c r="AM182" s="41">
        <f t="shared" si="42"/>
        <v>1</v>
      </c>
      <c r="AN182" s="46" t="s">
        <v>834</v>
      </c>
      <c r="AO182" s="29" t="e">
        <f t="shared" ca="1" si="43"/>
        <v>#REF!</v>
      </c>
    </row>
    <row r="183" spans="1:41" hidden="1" x14ac:dyDescent="0.25">
      <c r="A183" s="15" t="s">
        <v>330</v>
      </c>
      <c r="B183" s="29" t="str">
        <f t="shared" si="44"/>
        <v>ADI-000340</v>
      </c>
      <c r="D183" s="18" t="s">
        <v>320</v>
      </c>
      <c r="E183" s="16" t="e">
        <f>VLOOKUP(D183,#REF!,2,0)</f>
        <v>#REF!</v>
      </c>
      <c r="F183" s="16" t="e">
        <f>VLOOKUP(D183,#REF!,3,0)</f>
        <v>#REF!</v>
      </c>
      <c r="G183" s="28" t="e">
        <f>+VLOOKUP($A183,#REF!,4,FALSE)</f>
        <v>#REF!</v>
      </c>
      <c r="H183" s="30" t="e">
        <f>+VLOOKUP($A183,#REF!,5,FALSE)</f>
        <v>#REF!</v>
      </c>
      <c r="I183" s="31" t="e">
        <f>+VLOOKUP($A183,#REF!,13,FALSE)</f>
        <v>#REF!</v>
      </c>
      <c r="J183" s="31">
        <v>5.4999999999999997E-3</v>
      </c>
      <c r="K183" s="29" t="s">
        <v>15</v>
      </c>
      <c r="L183" s="19">
        <v>89908.56</v>
      </c>
      <c r="M183" s="56" t="e">
        <f t="shared" si="31"/>
        <v>#REF!</v>
      </c>
      <c r="N183" s="27">
        <v>43565</v>
      </c>
      <c r="O183" s="35" t="e">
        <f t="shared" ca="1" si="30"/>
        <v>#NAME?</v>
      </c>
      <c r="P183" s="36">
        <v>0</v>
      </c>
      <c r="Q183" s="36">
        <v>0</v>
      </c>
      <c r="R183" s="37">
        <v>286</v>
      </c>
      <c r="S183" s="38" t="b">
        <v>1</v>
      </c>
      <c r="T183" s="38" t="s">
        <v>444</v>
      </c>
      <c r="U183" s="34">
        <v>43770</v>
      </c>
      <c r="V183" s="29"/>
      <c r="W183" s="29">
        <f t="shared" si="32"/>
        <v>2019</v>
      </c>
      <c r="X183" s="29" t="e">
        <f t="shared" ca="1" si="33"/>
        <v>#NAME?</v>
      </c>
      <c r="Y183" s="39">
        <v>2.2499999999999999E-2</v>
      </c>
      <c r="Z183" s="39">
        <v>5.0500000000000003E-2</v>
      </c>
      <c r="AA183" s="40" t="e">
        <f t="shared" si="34"/>
        <v>#REF!</v>
      </c>
      <c r="AB183" s="33" t="e">
        <f t="shared" ca="1" si="35"/>
        <v>#REF!</v>
      </c>
      <c r="AC183" s="31">
        <v>0.03</v>
      </c>
      <c r="AD183" s="31">
        <v>0.04</v>
      </c>
      <c r="AE183" s="41" t="s">
        <v>444</v>
      </c>
      <c r="AF183" s="42" t="e">
        <f t="shared" ca="1" si="36"/>
        <v>#REF!</v>
      </c>
      <c r="AG183" s="33" t="e">
        <f t="shared" ca="1" si="37"/>
        <v>#REF!</v>
      </c>
      <c r="AH183" s="43" t="e">
        <f t="shared" ca="1" si="38"/>
        <v>#NAME?</v>
      </c>
      <c r="AI183" s="44">
        <f t="shared" si="39"/>
        <v>1</v>
      </c>
      <c r="AJ183" s="45" t="e">
        <f t="shared" ca="1" si="40"/>
        <v>#NAME?</v>
      </c>
      <c r="AK183" s="33" t="e">
        <f t="shared" ca="1" si="41"/>
        <v>#REF!</v>
      </c>
      <c r="AL183" s="29" t="s">
        <v>835</v>
      </c>
      <c r="AM183" s="41">
        <f t="shared" si="42"/>
        <v>99999999</v>
      </c>
      <c r="AN183" s="46" t="s">
        <v>836</v>
      </c>
      <c r="AO183" s="29" t="e">
        <f t="shared" ca="1" si="43"/>
        <v>#REF!</v>
      </c>
    </row>
    <row r="184" spans="1:41" hidden="1" x14ac:dyDescent="0.25">
      <c r="A184" s="15" t="s">
        <v>331</v>
      </c>
      <c r="B184" s="29" t="str">
        <f t="shared" si="44"/>
        <v>ADI-000341</v>
      </c>
      <c r="D184" s="18" t="s">
        <v>320</v>
      </c>
      <c r="E184" s="16" t="e">
        <f>VLOOKUP(D184,#REF!,2,0)</f>
        <v>#REF!</v>
      </c>
      <c r="F184" s="16" t="e">
        <f>VLOOKUP(D184,#REF!,3,0)</f>
        <v>#REF!</v>
      </c>
      <c r="G184" s="28" t="e">
        <f>+VLOOKUP($A184,#REF!,4,FALSE)</f>
        <v>#REF!</v>
      </c>
      <c r="H184" s="30" t="e">
        <f>+VLOOKUP($A184,#REF!,5,FALSE)</f>
        <v>#REF!</v>
      </c>
      <c r="I184" s="31" t="e">
        <f>+VLOOKUP($A184,#REF!,13,FALSE)</f>
        <v>#REF!</v>
      </c>
      <c r="J184" s="31">
        <v>5.4999999999999997E-3</v>
      </c>
      <c r="K184" s="29" t="s">
        <v>15</v>
      </c>
      <c r="L184" s="19">
        <v>40108.699999999997</v>
      </c>
      <c r="M184" s="56" t="e">
        <f t="shared" si="31"/>
        <v>#REF!</v>
      </c>
      <c r="N184" s="27">
        <v>43565</v>
      </c>
      <c r="O184" s="35" t="e">
        <f t="shared" ca="1" si="30"/>
        <v>#NAME?</v>
      </c>
      <c r="P184" s="36">
        <v>0</v>
      </c>
      <c r="Q184" s="36">
        <v>0</v>
      </c>
      <c r="R184" s="37">
        <v>287</v>
      </c>
      <c r="S184" s="38" t="b">
        <v>1</v>
      </c>
      <c r="T184" s="38" t="s">
        <v>1109</v>
      </c>
      <c r="U184" s="34">
        <v>43771</v>
      </c>
      <c r="V184" s="29"/>
      <c r="W184" s="29">
        <f t="shared" si="32"/>
        <v>2019</v>
      </c>
      <c r="X184" s="29" t="e">
        <f t="shared" ca="1" si="33"/>
        <v>#NAME?</v>
      </c>
      <c r="Y184" s="39">
        <v>2.2499999999999999E-2</v>
      </c>
      <c r="Z184" s="39">
        <v>5.0500000000000003E-2</v>
      </c>
      <c r="AA184" s="40" t="e">
        <f t="shared" si="34"/>
        <v>#REF!</v>
      </c>
      <c r="AB184" s="33" t="e">
        <f t="shared" ca="1" si="35"/>
        <v>#REF!</v>
      </c>
      <c r="AC184" s="31">
        <v>0.03</v>
      </c>
      <c r="AD184" s="31">
        <v>0.04</v>
      </c>
      <c r="AE184" s="41" t="s">
        <v>444</v>
      </c>
      <c r="AF184" s="42" t="e">
        <f t="shared" ca="1" si="36"/>
        <v>#REF!</v>
      </c>
      <c r="AG184" s="33" t="e">
        <f t="shared" ca="1" si="37"/>
        <v>#REF!</v>
      </c>
      <c r="AH184" s="43" t="e">
        <f t="shared" ca="1" si="38"/>
        <v>#NAME?</v>
      </c>
      <c r="AI184" s="44">
        <f t="shared" si="39"/>
        <v>1</v>
      </c>
      <c r="AJ184" s="45" t="e">
        <f t="shared" ca="1" si="40"/>
        <v>#NAME?</v>
      </c>
      <c r="AK184" s="33" t="e">
        <f t="shared" ca="1" si="41"/>
        <v>#REF!</v>
      </c>
      <c r="AL184" s="29" t="s">
        <v>837</v>
      </c>
      <c r="AM184" s="41">
        <f t="shared" si="42"/>
        <v>99999999</v>
      </c>
      <c r="AN184" s="46" t="s">
        <v>838</v>
      </c>
      <c r="AO184" s="29" t="e">
        <f t="shared" ca="1" si="43"/>
        <v>#REF!</v>
      </c>
    </row>
    <row r="185" spans="1:41" hidden="1" x14ac:dyDescent="0.25">
      <c r="A185" s="15" t="s">
        <v>333</v>
      </c>
      <c r="B185" s="29" t="str">
        <f t="shared" si="44"/>
        <v>ADI-000343</v>
      </c>
      <c r="D185" s="18" t="s">
        <v>320</v>
      </c>
      <c r="E185" s="16" t="e">
        <f>VLOOKUP(D185,#REF!,2,0)</f>
        <v>#REF!</v>
      </c>
      <c r="F185" s="16" t="e">
        <f>VLOOKUP(D185,#REF!,3,0)</f>
        <v>#REF!</v>
      </c>
      <c r="G185" s="28" t="e">
        <f>+VLOOKUP($A185,#REF!,4,FALSE)</f>
        <v>#REF!</v>
      </c>
      <c r="H185" s="30" t="e">
        <f>+VLOOKUP($A185,#REF!,5,FALSE)</f>
        <v>#REF!</v>
      </c>
      <c r="I185" s="31" t="e">
        <f>+VLOOKUP($A185,#REF!,13,FALSE)</f>
        <v>#REF!</v>
      </c>
      <c r="J185" s="31">
        <v>5.4999999999999997E-3</v>
      </c>
      <c r="K185" s="29" t="s">
        <v>15</v>
      </c>
      <c r="L185" s="19">
        <v>47131</v>
      </c>
      <c r="M185" s="56" t="e">
        <f t="shared" si="31"/>
        <v>#REF!</v>
      </c>
      <c r="N185" s="27">
        <v>43565</v>
      </c>
      <c r="O185" s="35" t="e">
        <f t="shared" ca="1" si="30"/>
        <v>#NAME?</v>
      </c>
      <c r="P185" s="36">
        <v>0</v>
      </c>
      <c r="Q185" s="36">
        <v>0</v>
      </c>
      <c r="R185" s="37">
        <v>288</v>
      </c>
      <c r="S185" s="38" t="b">
        <v>1</v>
      </c>
      <c r="T185" s="38" t="s">
        <v>1109</v>
      </c>
      <c r="U185" s="34">
        <v>43772</v>
      </c>
      <c r="V185" s="29"/>
      <c r="W185" s="29">
        <f t="shared" si="32"/>
        <v>2019</v>
      </c>
      <c r="X185" s="29" t="e">
        <f t="shared" ca="1" si="33"/>
        <v>#NAME?</v>
      </c>
      <c r="Y185" s="39">
        <v>2.2499999999999999E-2</v>
      </c>
      <c r="Z185" s="39">
        <v>5.0500000000000003E-2</v>
      </c>
      <c r="AA185" s="40" t="e">
        <f t="shared" si="34"/>
        <v>#REF!</v>
      </c>
      <c r="AB185" s="33" t="e">
        <f t="shared" ca="1" si="35"/>
        <v>#REF!</v>
      </c>
      <c r="AC185" s="31">
        <v>0.03</v>
      </c>
      <c r="AD185" s="31">
        <v>0.04</v>
      </c>
      <c r="AE185" s="41" t="s">
        <v>444</v>
      </c>
      <c r="AF185" s="42" t="e">
        <f t="shared" ca="1" si="36"/>
        <v>#REF!</v>
      </c>
      <c r="AG185" s="33" t="e">
        <f t="shared" ca="1" si="37"/>
        <v>#REF!</v>
      </c>
      <c r="AH185" s="43" t="e">
        <f t="shared" ca="1" si="38"/>
        <v>#NAME?</v>
      </c>
      <c r="AI185" s="44">
        <f t="shared" si="39"/>
        <v>1</v>
      </c>
      <c r="AJ185" s="45" t="e">
        <f t="shared" ca="1" si="40"/>
        <v>#NAME?</v>
      </c>
      <c r="AK185" s="33" t="e">
        <f t="shared" ca="1" si="41"/>
        <v>#REF!</v>
      </c>
      <c r="AL185" s="29" t="s">
        <v>839</v>
      </c>
      <c r="AM185" s="41">
        <f t="shared" si="42"/>
        <v>99999999</v>
      </c>
      <c r="AN185" s="46" t="s">
        <v>840</v>
      </c>
      <c r="AO185" s="29" t="e">
        <f t="shared" ca="1" si="43"/>
        <v>#REF!</v>
      </c>
    </row>
    <row r="186" spans="1:41" hidden="1" x14ac:dyDescent="0.25">
      <c r="A186" s="15" t="s">
        <v>335</v>
      </c>
      <c r="B186" s="29" t="str">
        <f t="shared" si="44"/>
        <v>ADI-000345</v>
      </c>
      <c r="D186" s="18" t="s">
        <v>320</v>
      </c>
      <c r="E186" s="16" t="e">
        <f>VLOOKUP(D186,#REF!,2,0)</f>
        <v>#REF!</v>
      </c>
      <c r="F186" s="16" t="e">
        <f>VLOOKUP(D186,#REF!,3,0)</f>
        <v>#REF!</v>
      </c>
      <c r="G186" s="28" t="e">
        <f>+VLOOKUP($A186,#REF!,4,FALSE)</f>
        <v>#REF!</v>
      </c>
      <c r="H186" s="30" t="e">
        <f>+VLOOKUP($A186,#REF!,5,FALSE)</f>
        <v>#REF!</v>
      </c>
      <c r="I186" s="31" t="e">
        <f>+VLOOKUP($A186,#REF!,13,FALSE)</f>
        <v>#REF!</v>
      </c>
      <c r="J186" s="31">
        <v>5.4999999999999997E-3</v>
      </c>
      <c r="K186" s="29" t="s">
        <v>15</v>
      </c>
      <c r="L186" s="19">
        <v>811.63</v>
      </c>
      <c r="M186" s="56" t="e">
        <f t="shared" si="31"/>
        <v>#REF!</v>
      </c>
      <c r="N186" s="27">
        <v>43565</v>
      </c>
      <c r="O186" s="35" t="e">
        <f t="shared" ca="1" si="30"/>
        <v>#NAME?</v>
      </c>
      <c r="P186" s="36">
        <v>0</v>
      </c>
      <c r="Q186" s="36">
        <v>0</v>
      </c>
      <c r="R186" s="37">
        <v>289</v>
      </c>
      <c r="S186" s="38" t="b">
        <v>0</v>
      </c>
      <c r="T186" s="38" t="s">
        <v>1110</v>
      </c>
      <c r="U186" s="34">
        <v>43773</v>
      </c>
      <c r="V186" s="29"/>
      <c r="W186" s="29">
        <f t="shared" si="32"/>
        <v>2019</v>
      </c>
      <c r="X186" s="29" t="e">
        <f t="shared" ca="1" si="33"/>
        <v>#NAME?</v>
      </c>
      <c r="Y186" s="39">
        <v>2.2499999999999999E-2</v>
      </c>
      <c r="Z186" s="39">
        <v>5.0500000000000003E-2</v>
      </c>
      <c r="AA186" s="40" t="e">
        <f t="shared" si="34"/>
        <v>#REF!</v>
      </c>
      <c r="AB186" s="33" t="e">
        <f t="shared" ca="1" si="35"/>
        <v>#REF!</v>
      </c>
      <c r="AC186" s="31">
        <v>0.03</v>
      </c>
      <c r="AD186" s="31">
        <v>0.04</v>
      </c>
      <c r="AE186" s="41" t="s">
        <v>444</v>
      </c>
      <c r="AF186" s="42" t="e">
        <f t="shared" ca="1" si="36"/>
        <v>#REF!</v>
      </c>
      <c r="AG186" s="33" t="e">
        <f t="shared" ca="1" si="37"/>
        <v>#REF!</v>
      </c>
      <c r="AH186" s="43" t="e">
        <f t="shared" ca="1" si="38"/>
        <v>#NAME?</v>
      </c>
      <c r="AI186" s="44">
        <f t="shared" si="39"/>
        <v>1</v>
      </c>
      <c r="AJ186" s="45" t="e">
        <f t="shared" ca="1" si="40"/>
        <v>#NAME?</v>
      </c>
      <c r="AK186" s="33" t="e">
        <f t="shared" ca="1" si="41"/>
        <v>#REF!</v>
      </c>
      <c r="AL186" s="29" t="s">
        <v>841</v>
      </c>
      <c r="AM186" s="41">
        <f t="shared" si="42"/>
        <v>1</v>
      </c>
      <c r="AN186" s="46" t="s">
        <v>842</v>
      </c>
      <c r="AO186" s="29" t="e">
        <f t="shared" ca="1" si="43"/>
        <v>#REF!</v>
      </c>
    </row>
    <row r="187" spans="1:41" hidden="1" x14ac:dyDescent="0.25">
      <c r="A187" s="15" t="s">
        <v>336</v>
      </c>
      <c r="B187" s="29" t="str">
        <f t="shared" si="44"/>
        <v>ADI-000346</v>
      </c>
      <c r="D187" s="18" t="s">
        <v>320</v>
      </c>
      <c r="E187" s="16" t="e">
        <f>VLOOKUP(D187,#REF!,2,0)</f>
        <v>#REF!</v>
      </c>
      <c r="F187" s="16" t="e">
        <f>VLOOKUP(D187,#REF!,3,0)</f>
        <v>#REF!</v>
      </c>
      <c r="G187" s="28" t="e">
        <f>+VLOOKUP($A187,#REF!,4,FALSE)</f>
        <v>#REF!</v>
      </c>
      <c r="H187" s="30" t="e">
        <f>+VLOOKUP($A187,#REF!,5,FALSE)</f>
        <v>#REF!</v>
      </c>
      <c r="I187" s="31" t="e">
        <f>+VLOOKUP($A187,#REF!,13,FALSE)</f>
        <v>#REF!</v>
      </c>
      <c r="J187" s="31">
        <v>5.4999999999999997E-3</v>
      </c>
      <c r="K187" s="29" t="s">
        <v>15</v>
      </c>
      <c r="L187" s="19">
        <v>811.63</v>
      </c>
      <c r="M187" s="56" t="e">
        <f t="shared" si="31"/>
        <v>#REF!</v>
      </c>
      <c r="N187" s="27">
        <v>43565</v>
      </c>
      <c r="O187" s="35" t="e">
        <f t="shared" ca="1" si="30"/>
        <v>#NAME?</v>
      </c>
      <c r="P187" s="36">
        <v>0</v>
      </c>
      <c r="Q187" s="36">
        <v>0</v>
      </c>
      <c r="R187" s="37">
        <v>290</v>
      </c>
      <c r="S187" s="38" t="b">
        <v>0</v>
      </c>
      <c r="T187" s="38" t="s">
        <v>1110</v>
      </c>
      <c r="U187" s="34">
        <v>43774</v>
      </c>
      <c r="V187" s="29"/>
      <c r="W187" s="29">
        <f t="shared" si="32"/>
        <v>2019</v>
      </c>
      <c r="X187" s="29" t="e">
        <f t="shared" ca="1" si="33"/>
        <v>#NAME?</v>
      </c>
      <c r="Y187" s="39">
        <v>2.2499999999999999E-2</v>
      </c>
      <c r="Z187" s="39">
        <v>5.0500000000000003E-2</v>
      </c>
      <c r="AA187" s="40" t="e">
        <f t="shared" si="34"/>
        <v>#REF!</v>
      </c>
      <c r="AB187" s="33" t="e">
        <f t="shared" ca="1" si="35"/>
        <v>#REF!</v>
      </c>
      <c r="AC187" s="31">
        <v>0.03</v>
      </c>
      <c r="AD187" s="31">
        <v>0.04</v>
      </c>
      <c r="AE187" s="41" t="s">
        <v>444</v>
      </c>
      <c r="AF187" s="42" t="e">
        <f t="shared" ca="1" si="36"/>
        <v>#REF!</v>
      </c>
      <c r="AG187" s="33" t="e">
        <f t="shared" ca="1" si="37"/>
        <v>#REF!</v>
      </c>
      <c r="AH187" s="43" t="e">
        <f t="shared" ca="1" si="38"/>
        <v>#NAME?</v>
      </c>
      <c r="AI187" s="44">
        <f t="shared" si="39"/>
        <v>1</v>
      </c>
      <c r="AJ187" s="45" t="e">
        <f t="shared" ca="1" si="40"/>
        <v>#NAME?</v>
      </c>
      <c r="AK187" s="33" t="e">
        <f t="shared" ca="1" si="41"/>
        <v>#REF!</v>
      </c>
      <c r="AL187" s="29" t="s">
        <v>843</v>
      </c>
      <c r="AM187" s="41">
        <f t="shared" si="42"/>
        <v>1</v>
      </c>
      <c r="AN187" s="46" t="s">
        <v>844</v>
      </c>
      <c r="AO187" s="29" t="e">
        <f t="shared" ca="1" si="43"/>
        <v>#REF!</v>
      </c>
    </row>
    <row r="188" spans="1:41" hidden="1" x14ac:dyDescent="0.25">
      <c r="A188" s="15" t="s">
        <v>337</v>
      </c>
      <c r="B188" s="29" t="str">
        <f t="shared" si="44"/>
        <v>ADI-000347</v>
      </c>
      <c r="D188" s="18" t="s">
        <v>320</v>
      </c>
      <c r="E188" s="16" t="e">
        <f>VLOOKUP(D188,#REF!,2,0)</f>
        <v>#REF!</v>
      </c>
      <c r="F188" s="16" t="e">
        <f>VLOOKUP(D188,#REF!,3,0)</f>
        <v>#REF!</v>
      </c>
      <c r="G188" s="28" t="e">
        <f>+VLOOKUP($A188,#REF!,4,FALSE)</f>
        <v>#REF!</v>
      </c>
      <c r="H188" s="30" t="e">
        <f>+VLOOKUP($A188,#REF!,5,FALSE)</f>
        <v>#REF!</v>
      </c>
      <c r="I188" s="31" t="e">
        <f>+VLOOKUP($A188,#REF!,13,FALSE)</f>
        <v>#REF!</v>
      </c>
      <c r="J188" s="31">
        <v>5.4999999999999997E-3</v>
      </c>
      <c r="K188" s="29" t="s">
        <v>15</v>
      </c>
      <c r="L188" s="19">
        <v>19485.310000000001</v>
      </c>
      <c r="M188" s="56" t="e">
        <f t="shared" si="31"/>
        <v>#REF!</v>
      </c>
      <c r="N188" s="27">
        <v>43565</v>
      </c>
      <c r="O188" s="35" t="e">
        <f t="shared" ca="1" si="30"/>
        <v>#NAME?</v>
      </c>
      <c r="P188" s="36">
        <v>0</v>
      </c>
      <c r="Q188" s="36">
        <v>0</v>
      </c>
      <c r="R188" s="37">
        <v>291</v>
      </c>
      <c r="S188" s="38" t="b">
        <v>1</v>
      </c>
      <c r="T188" s="38" t="s">
        <v>1109</v>
      </c>
      <c r="U188" s="34">
        <v>43775</v>
      </c>
      <c r="V188" s="29"/>
      <c r="W188" s="29">
        <f t="shared" si="32"/>
        <v>2019</v>
      </c>
      <c r="X188" s="29" t="e">
        <f t="shared" ca="1" si="33"/>
        <v>#NAME?</v>
      </c>
      <c r="Y188" s="39">
        <v>2.2499999999999999E-2</v>
      </c>
      <c r="Z188" s="39">
        <v>5.0500000000000003E-2</v>
      </c>
      <c r="AA188" s="40" t="e">
        <f t="shared" si="34"/>
        <v>#REF!</v>
      </c>
      <c r="AB188" s="33" t="e">
        <f t="shared" ca="1" si="35"/>
        <v>#REF!</v>
      </c>
      <c r="AC188" s="31">
        <v>0.03</v>
      </c>
      <c r="AD188" s="31">
        <v>0.04</v>
      </c>
      <c r="AE188" s="41" t="s">
        <v>444</v>
      </c>
      <c r="AF188" s="42" t="e">
        <f t="shared" ca="1" si="36"/>
        <v>#REF!</v>
      </c>
      <c r="AG188" s="33" t="e">
        <f t="shared" ca="1" si="37"/>
        <v>#REF!</v>
      </c>
      <c r="AH188" s="43" t="e">
        <f t="shared" ca="1" si="38"/>
        <v>#NAME?</v>
      </c>
      <c r="AI188" s="44">
        <f t="shared" si="39"/>
        <v>1</v>
      </c>
      <c r="AJ188" s="45" t="e">
        <f t="shared" ca="1" si="40"/>
        <v>#NAME?</v>
      </c>
      <c r="AK188" s="33" t="e">
        <f t="shared" ca="1" si="41"/>
        <v>#REF!</v>
      </c>
      <c r="AL188" s="29" t="s">
        <v>845</v>
      </c>
      <c r="AM188" s="41">
        <f t="shared" si="42"/>
        <v>99999999</v>
      </c>
      <c r="AN188" s="46" t="s">
        <v>846</v>
      </c>
      <c r="AO188" s="29" t="e">
        <f t="shared" ca="1" si="43"/>
        <v>#REF!</v>
      </c>
    </row>
    <row r="189" spans="1:41" hidden="1" x14ac:dyDescent="0.25">
      <c r="A189" s="15" t="s">
        <v>338</v>
      </c>
      <c r="B189" s="29" t="str">
        <f t="shared" si="44"/>
        <v>ADI-000348</v>
      </c>
      <c r="D189" s="18" t="s">
        <v>320</v>
      </c>
      <c r="E189" s="16" t="e">
        <f>VLOOKUP(D189,#REF!,2,0)</f>
        <v>#REF!</v>
      </c>
      <c r="F189" s="16" t="e">
        <f>VLOOKUP(D189,#REF!,3,0)</f>
        <v>#REF!</v>
      </c>
      <c r="G189" s="28" t="e">
        <f>+VLOOKUP($A189,#REF!,4,FALSE)</f>
        <v>#REF!</v>
      </c>
      <c r="H189" s="30" t="e">
        <f>+VLOOKUP($A189,#REF!,5,FALSE)</f>
        <v>#REF!</v>
      </c>
      <c r="I189" s="31" t="e">
        <f>+VLOOKUP($A189,#REF!,13,FALSE)</f>
        <v>#REF!</v>
      </c>
      <c r="J189" s="31">
        <v>5.4999999999999997E-3</v>
      </c>
      <c r="K189" s="29" t="s">
        <v>15</v>
      </c>
      <c r="L189" s="19">
        <v>84713</v>
      </c>
      <c r="M189" s="56" t="e">
        <f t="shared" si="31"/>
        <v>#REF!</v>
      </c>
      <c r="N189" s="27">
        <v>43565</v>
      </c>
      <c r="O189" s="35" t="e">
        <f t="shared" ref="O189:O252" ca="1" si="45">prochainequinzaine(N189)</f>
        <v>#NAME?</v>
      </c>
      <c r="P189" s="36">
        <v>0</v>
      </c>
      <c r="Q189" s="36">
        <v>0</v>
      </c>
      <c r="R189" s="37">
        <v>292</v>
      </c>
      <c r="S189" s="38" t="b">
        <v>0</v>
      </c>
      <c r="T189" s="38" t="s">
        <v>1110</v>
      </c>
      <c r="U189" s="34">
        <v>43776</v>
      </c>
      <c r="V189" s="29"/>
      <c r="W189" s="29">
        <f t="shared" si="32"/>
        <v>2019</v>
      </c>
      <c r="X189" s="29" t="e">
        <f t="shared" ca="1" si="33"/>
        <v>#NAME?</v>
      </c>
      <c r="Y189" s="39">
        <v>2.2499999999999999E-2</v>
      </c>
      <c r="Z189" s="39">
        <v>5.0500000000000003E-2</v>
      </c>
      <c r="AA189" s="40" t="e">
        <f t="shared" si="34"/>
        <v>#REF!</v>
      </c>
      <c r="AB189" s="33" t="e">
        <f t="shared" ca="1" si="35"/>
        <v>#REF!</v>
      </c>
      <c r="AC189" s="31">
        <v>0.03</v>
      </c>
      <c r="AD189" s="31">
        <v>0.04</v>
      </c>
      <c r="AE189" s="41" t="s">
        <v>444</v>
      </c>
      <c r="AF189" s="42" t="e">
        <f t="shared" ca="1" si="36"/>
        <v>#REF!</v>
      </c>
      <c r="AG189" s="33" t="e">
        <f t="shared" ca="1" si="37"/>
        <v>#REF!</v>
      </c>
      <c r="AH189" s="43" t="e">
        <f t="shared" ca="1" si="38"/>
        <v>#NAME?</v>
      </c>
      <c r="AI189" s="44">
        <f t="shared" si="39"/>
        <v>1</v>
      </c>
      <c r="AJ189" s="45" t="e">
        <f t="shared" ca="1" si="40"/>
        <v>#NAME?</v>
      </c>
      <c r="AK189" s="33" t="e">
        <f t="shared" ca="1" si="41"/>
        <v>#REF!</v>
      </c>
      <c r="AL189" s="29" t="s">
        <v>847</v>
      </c>
      <c r="AM189" s="41">
        <f t="shared" si="42"/>
        <v>1</v>
      </c>
      <c r="AN189" s="46" t="s">
        <v>848</v>
      </c>
      <c r="AO189" s="29" t="e">
        <f t="shared" ca="1" si="43"/>
        <v>#REF!</v>
      </c>
    </row>
    <row r="190" spans="1:41" hidden="1" x14ac:dyDescent="0.25">
      <c r="A190" s="15" t="s">
        <v>205</v>
      </c>
      <c r="B190" s="29" t="str">
        <f t="shared" si="44"/>
        <v>ADI-000009</v>
      </c>
      <c r="D190" s="18" t="s">
        <v>200</v>
      </c>
      <c r="E190" s="16" t="e">
        <f>VLOOKUP(D190,#REF!,2,0)</f>
        <v>#REF!</v>
      </c>
      <c r="F190" s="16" t="e">
        <f>VLOOKUP(D190,#REF!,3,0)</f>
        <v>#REF!</v>
      </c>
      <c r="G190" s="28" t="e">
        <f>+VLOOKUP($A190,#REF!,4,FALSE)</f>
        <v>#REF!</v>
      </c>
      <c r="H190" s="30" t="e">
        <f>+VLOOKUP($A190,#REF!,5,FALSE)</f>
        <v>#REF!</v>
      </c>
      <c r="I190" s="31" t="e">
        <f>+VLOOKUP($A190,#REF!,13,FALSE)</f>
        <v>#REF!</v>
      </c>
      <c r="J190" s="31">
        <v>5.4999999999999997E-3</v>
      </c>
      <c r="K190" s="29" t="s">
        <v>15</v>
      </c>
      <c r="L190" s="19">
        <v>200</v>
      </c>
      <c r="M190" s="56" t="e">
        <f t="shared" ref="M190:M253" si="46">+L190*(1-I190)</f>
        <v>#REF!</v>
      </c>
      <c r="N190" s="27">
        <v>43565</v>
      </c>
      <c r="O190" s="35" t="e">
        <f t="shared" ca="1" si="45"/>
        <v>#NAME?</v>
      </c>
      <c r="P190" s="36">
        <v>0</v>
      </c>
      <c r="Q190" s="36">
        <v>0</v>
      </c>
      <c r="R190" s="37">
        <v>293</v>
      </c>
      <c r="S190" s="38" t="b">
        <v>0</v>
      </c>
      <c r="T190" s="38" t="s">
        <v>1110</v>
      </c>
      <c r="U190" s="34">
        <v>43777</v>
      </c>
      <c r="V190" s="29"/>
      <c r="W190" s="29">
        <f t="shared" ref="W190:W253" si="47">YEAR(N190)</f>
        <v>2019</v>
      </c>
      <c r="X190" s="29" t="e">
        <f t="shared" ref="X190:X253" ca="1" si="48">YEAR(O190)</f>
        <v>#NAME?</v>
      </c>
      <c r="Y190" s="39">
        <v>2.2499999999999999E-2</v>
      </c>
      <c r="Z190" s="39">
        <v>5.0500000000000003E-2</v>
      </c>
      <c r="AA190" s="40" t="e">
        <f t="shared" ref="AA190:AA253" si="49">IF(M190=0,0,(M190-R190)*(1+Y190)^((MAX(U190-O190+1,0))/(DATE(W190,12,31)-DATE(W190,1,1)+1)))</f>
        <v>#REF!</v>
      </c>
      <c r="AB190" s="33" t="e">
        <f t="shared" ref="AB190:AB253" ca="1" si="50">AA190*(1-J190*((MAX(U190-O190,0))/(DATE(W190,12,31)-DATE(W190,1,1)+1)))</f>
        <v>#REF!</v>
      </c>
      <c r="AC190" s="31">
        <v>0.03</v>
      </c>
      <c r="AD190" s="31">
        <v>0.04</v>
      </c>
      <c r="AE190" s="41" t="s">
        <v>444</v>
      </c>
      <c r="AF190" s="42" t="e">
        <f t="shared" ref="AF190:AF253" ca="1" si="51">+IF(AE190="TOTAL",AB190,AB190/2)</f>
        <v>#REF!</v>
      </c>
      <c r="AG190" s="33" t="e">
        <f t="shared" ref="AG190:AG253" ca="1" si="52">IF(AE190="partiel",AF190*(1-AC190),AF190*(1-AD190))</f>
        <v>#REF!</v>
      </c>
      <c r="AH190" s="43" t="e">
        <f t="shared" ref="AH190:AH253" ca="1" si="53">AGECALCUL(H190,U190)</f>
        <v>#NAME?</v>
      </c>
      <c r="AI190" s="44">
        <f t="shared" ref="AI190:AI253" si="54">YEAR(U190)-YEAR(N190)+1</f>
        <v>1</v>
      </c>
      <c r="AJ190" s="45" t="e">
        <f t="shared" ref="AJ190:AJ253" ca="1" si="55">IR_RET_CAPITAL(AG190,AH190,AI190)</f>
        <v>#NAME?</v>
      </c>
      <c r="AK190" s="33" t="e">
        <f t="shared" ref="AK190:AK253" ca="1" si="56">+AG190-AJ190</f>
        <v>#REF!</v>
      </c>
      <c r="AL190" s="29" t="s">
        <v>849</v>
      </c>
      <c r="AM190" s="41">
        <f t="shared" ref="AM190:AM253" si="57">IF(S190=TRUE,99999999,1)</f>
        <v>1</v>
      </c>
      <c r="AN190" s="46" t="s">
        <v>850</v>
      </c>
      <c r="AO190" s="29" t="e">
        <f t="shared" ref="AO190:AO253" ca="1" si="58">IF(AE190="PARTIEL",IF(NOT(AF190&lt;AA190/2),TRUE,FALSE),TRUE)</f>
        <v>#REF!</v>
      </c>
    </row>
    <row r="191" spans="1:41" hidden="1" x14ac:dyDescent="0.25">
      <c r="A191" s="15" t="s">
        <v>359</v>
      </c>
      <c r="B191" s="29" t="str">
        <f t="shared" si="44"/>
        <v>ADI-000302</v>
      </c>
      <c r="D191" s="18" t="s">
        <v>319</v>
      </c>
      <c r="E191" s="16" t="e">
        <f>VLOOKUP(D191,#REF!,2,0)</f>
        <v>#REF!</v>
      </c>
      <c r="F191" s="16" t="e">
        <f>VLOOKUP(D191,#REF!,3,0)</f>
        <v>#REF!</v>
      </c>
      <c r="G191" s="28" t="e">
        <f>+VLOOKUP($A191,#REF!,4,FALSE)</f>
        <v>#REF!</v>
      </c>
      <c r="H191" s="30" t="e">
        <f>+VLOOKUP($A191,#REF!,5,FALSE)</f>
        <v>#REF!</v>
      </c>
      <c r="I191" s="31" t="e">
        <f>+VLOOKUP($A191,#REF!,13,FALSE)</f>
        <v>#REF!</v>
      </c>
      <c r="J191" s="31">
        <v>5.4999999999999997E-3</v>
      </c>
      <c r="K191" s="29" t="s">
        <v>15</v>
      </c>
      <c r="L191" s="19">
        <v>70000</v>
      </c>
      <c r="M191" s="56" t="e">
        <f t="shared" si="46"/>
        <v>#REF!</v>
      </c>
      <c r="N191" s="27">
        <v>43565</v>
      </c>
      <c r="O191" s="35" t="e">
        <f t="shared" ca="1" si="45"/>
        <v>#NAME?</v>
      </c>
      <c r="P191" s="36">
        <v>0</v>
      </c>
      <c r="Q191" s="36">
        <v>0</v>
      </c>
      <c r="R191" s="37">
        <v>294</v>
      </c>
      <c r="S191" s="38" t="b">
        <v>1</v>
      </c>
      <c r="T191" s="38" t="s">
        <v>444</v>
      </c>
      <c r="U191" s="34">
        <v>43778</v>
      </c>
      <c r="V191" s="29"/>
      <c r="W191" s="29">
        <f t="shared" si="47"/>
        <v>2019</v>
      </c>
      <c r="X191" s="29" t="e">
        <f t="shared" ca="1" si="48"/>
        <v>#NAME?</v>
      </c>
      <c r="Y191" s="39">
        <v>2.2499999999999999E-2</v>
      </c>
      <c r="Z191" s="39">
        <v>5.0500000000000003E-2</v>
      </c>
      <c r="AA191" s="40" t="e">
        <f t="shared" si="49"/>
        <v>#REF!</v>
      </c>
      <c r="AB191" s="33" t="e">
        <f t="shared" ca="1" si="50"/>
        <v>#REF!</v>
      </c>
      <c r="AC191" s="31">
        <v>0.03</v>
      </c>
      <c r="AD191" s="31">
        <v>0.04</v>
      </c>
      <c r="AE191" s="41" t="s">
        <v>444</v>
      </c>
      <c r="AF191" s="42" t="e">
        <f t="shared" ca="1" si="51"/>
        <v>#REF!</v>
      </c>
      <c r="AG191" s="33" t="e">
        <f t="shared" ca="1" si="52"/>
        <v>#REF!</v>
      </c>
      <c r="AH191" s="43" t="e">
        <f t="shared" ca="1" si="53"/>
        <v>#NAME?</v>
      </c>
      <c r="AI191" s="44">
        <f t="shared" si="54"/>
        <v>1</v>
      </c>
      <c r="AJ191" s="45" t="e">
        <f t="shared" ca="1" si="55"/>
        <v>#NAME?</v>
      </c>
      <c r="AK191" s="33" t="e">
        <f t="shared" ca="1" si="56"/>
        <v>#REF!</v>
      </c>
      <c r="AL191" s="29" t="s">
        <v>851</v>
      </c>
      <c r="AM191" s="41">
        <f t="shared" si="57"/>
        <v>99999999</v>
      </c>
      <c r="AN191" s="46" t="s">
        <v>852</v>
      </c>
      <c r="AO191" s="29" t="e">
        <f t="shared" ca="1" si="58"/>
        <v>#REF!</v>
      </c>
    </row>
    <row r="192" spans="1:41" hidden="1" x14ac:dyDescent="0.25">
      <c r="A192" s="15" t="s">
        <v>339</v>
      </c>
      <c r="B192" s="29" t="str">
        <f t="shared" si="44"/>
        <v>ADI-000323</v>
      </c>
      <c r="D192" s="18" t="s">
        <v>347</v>
      </c>
      <c r="E192" s="16" t="e">
        <f>VLOOKUP(D192,#REF!,2,0)</f>
        <v>#REF!</v>
      </c>
      <c r="F192" s="16" t="e">
        <f>VLOOKUP(D192,#REF!,3,0)</f>
        <v>#REF!</v>
      </c>
      <c r="G192" s="28" t="e">
        <f>+VLOOKUP($A192,#REF!,4,FALSE)</f>
        <v>#REF!</v>
      </c>
      <c r="H192" s="30" t="e">
        <f>+VLOOKUP($A192,#REF!,5,FALSE)</f>
        <v>#REF!</v>
      </c>
      <c r="I192" s="31" t="e">
        <f>+VLOOKUP($A192,#REF!,13,FALSE)</f>
        <v>#REF!</v>
      </c>
      <c r="J192" s="31">
        <v>5.4999999999999997E-3</v>
      </c>
      <c r="K192" s="29" t="s">
        <v>15</v>
      </c>
      <c r="L192" s="19">
        <v>50000</v>
      </c>
      <c r="M192" s="56" t="e">
        <f t="shared" si="46"/>
        <v>#REF!</v>
      </c>
      <c r="N192" s="27">
        <v>43566</v>
      </c>
      <c r="O192" s="35" t="e">
        <f t="shared" ca="1" si="45"/>
        <v>#NAME?</v>
      </c>
      <c r="P192" s="36">
        <v>0</v>
      </c>
      <c r="Q192" s="36">
        <v>0</v>
      </c>
      <c r="R192" s="37">
        <v>295</v>
      </c>
      <c r="S192" s="38" t="b">
        <v>1</v>
      </c>
      <c r="T192" s="38" t="s">
        <v>1109</v>
      </c>
      <c r="U192" s="34">
        <v>43779</v>
      </c>
      <c r="V192" s="29"/>
      <c r="W192" s="29">
        <f t="shared" si="47"/>
        <v>2019</v>
      </c>
      <c r="X192" s="29" t="e">
        <f t="shared" ca="1" si="48"/>
        <v>#NAME?</v>
      </c>
      <c r="Y192" s="39">
        <v>2.2499999999999999E-2</v>
      </c>
      <c r="Z192" s="39">
        <v>5.0500000000000003E-2</v>
      </c>
      <c r="AA192" s="40" t="e">
        <f t="shared" si="49"/>
        <v>#REF!</v>
      </c>
      <c r="AB192" s="33" t="e">
        <f t="shared" ca="1" si="50"/>
        <v>#REF!</v>
      </c>
      <c r="AC192" s="31">
        <v>0.03</v>
      </c>
      <c r="AD192" s="31">
        <v>0.04</v>
      </c>
      <c r="AE192" s="41" t="s">
        <v>444</v>
      </c>
      <c r="AF192" s="42" t="e">
        <f t="shared" ca="1" si="51"/>
        <v>#REF!</v>
      </c>
      <c r="AG192" s="33" t="e">
        <f t="shared" ca="1" si="52"/>
        <v>#REF!</v>
      </c>
      <c r="AH192" s="43" t="e">
        <f t="shared" ca="1" si="53"/>
        <v>#NAME?</v>
      </c>
      <c r="AI192" s="44">
        <f t="shared" si="54"/>
        <v>1</v>
      </c>
      <c r="AJ192" s="45" t="e">
        <f t="shared" ca="1" si="55"/>
        <v>#NAME?</v>
      </c>
      <c r="AK192" s="33" t="e">
        <f t="shared" ca="1" si="56"/>
        <v>#REF!</v>
      </c>
      <c r="AL192" s="29" t="s">
        <v>853</v>
      </c>
      <c r="AM192" s="41">
        <f t="shared" si="57"/>
        <v>99999999</v>
      </c>
      <c r="AN192" s="46" t="s">
        <v>854</v>
      </c>
      <c r="AO192" s="29" t="e">
        <f t="shared" ca="1" si="58"/>
        <v>#REF!</v>
      </c>
    </row>
    <row r="193" spans="1:41" hidden="1" x14ac:dyDescent="0.25">
      <c r="A193" s="15" t="s">
        <v>340</v>
      </c>
      <c r="B193" s="29" t="str">
        <f t="shared" si="44"/>
        <v>ADI-000324</v>
      </c>
      <c r="D193" s="18" t="s">
        <v>347</v>
      </c>
      <c r="E193" s="16" t="e">
        <f>VLOOKUP(D193,#REF!,2,0)</f>
        <v>#REF!</v>
      </c>
      <c r="F193" s="16" t="e">
        <f>VLOOKUP(D193,#REF!,3,0)</f>
        <v>#REF!</v>
      </c>
      <c r="G193" s="28" t="e">
        <f>+VLOOKUP($A193,#REF!,4,FALSE)</f>
        <v>#REF!</v>
      </c>
      <c r="H193" s="30" t="e">
        <f>+VLOOKUP($A193,#REF!,5,FALSE)</f>
        <v>#REF!</v>
      </c>
      <c r="I193" s="31" t="e">
        <f>+VLOOKUP($A193,#REF!,13,FALSE)</f>
        <v>#REF!</v>
      </c>
      <c r="J193" s="31">
        <v>5.4999999999999997E-3</v>
      </c>
      <c r="K193" s="29" t="s">
        <v>15</v>
      </c>
      <c r="L193" s="19">
        <v>30000</v>
      </c>
      <c r="M193" s="56" t="e">
        <f t="shared" si="46"/>
        <v>#REF!</v>
      </c>
      <c r="N193" s="27">
        <v>43566</v>
      </c>
      <c r="O193" s="35" t="e">
        <f t="shared" ca="1" si="45"/>
        <v>#NAME?</v>
      </c>
      <c r="P193" s="36">
        <v>0</v>
      </c>
      <c r="Q193" s="36">
        <v>0</v>
      </c>
      <c r="R193" s="37">
        <v>296</v>
      </c>
      <c r="S193" s="38" t="b">
        <v>1</v>
      </c>
      <c r="T193" s="38" t="s">
        <v>1109</v>
      </c>
      <c r="U193" s="34">
        <v>43780</v>
      </c>
      <c r="V193" s="29"/>
      <c r="W193" s="29">
        <f t="shared" si="47"/>
        <v>2019</v>
      </c>
      <c r="X193" s="29" t="e">
        <f t="shared" ca="1" si="48"/>
        <v>#NAME?</v>
      </c>
      <c r="Y193" s="39">
        <v>2.2499999999999999E-2</v>
      </c>
      <c r="Z193" s="39">
        <v>5.0500000000000003E-2</v>
      </c>
      <c r="AA193" s="40" t="e">
        <f t="shared" si="49"/>
        <v>#REF!</v>
      </c>
      <c r="AB193" s="33" t="e">
        <f t="shared" ca="1" si="50"/>
        <v>#REF!</v>
      </c>
      <c r="AC193" s="31">
        <v>0.03</v>
      </c>
      <c r="AD193" s="31">
        <v>0.04</v>
      </c>
      <c r="AE193" s="41" t="s">
        <v>444</v>
      </c>
      <c r="AF193" s="42" t="e">
        <f t="shared" ca="1" si="51"/>
        <v>#REF!</v>
      </c>
      <c r="AG193" s="33" t="e">
        <f t="shared" ca="1" si="52"/>
        <v>#REF!</v>
      </c>
      <c r="AH193" s="43" t="e">
        <f t="shared" ca="1" si="53"/>
        <v>#NAME?</v>
      </c>
      <c r="AI193" s="44">
        <f t="shared" si="54"/>
        <v>1</v>
      </c>
      <c r="AJ193" s="45" t="e">
        <f t="shared" ca="1" si="55"/>
        <v>#NAME?</v>
      </c>
      <c r="AK193" s="33" t="e">
        <f t="shared" ca="1" si="56"/>
        <v>#REF!</v>
      </c>
      <c r="AL193" s="29" t="s">
        <v>855</v>
      </c>
      <c r="AM193" s="41">
        <f t="shared" si="57"/>
        <v>99999999</v>
      </c>
      <c r="AN193" s="46" t="s">
        <v>856</v>
      </c>
      <c r="AO193" s="29" t="e">
        <f t="shared" ca="1" si="58"/>
        <v>#REF!</v>
      </c>
    </row>
    <row r="194" spans="1:41" hidden="1" x14ac:dyDescent="0.25">
      <c r="A194" s="15" t="s">
        <v>341</v>
      </c>
      <c r="B194" s="29" t="str">
        <f t="shared" si="44"/>
        <v>ADI-000325</v>
      </c>
      <c r="D194" s="18" t="s">
        <v>347</v>
      </c>
      <c r="E194" s="16" t="e">
        <f>VLOOKUP(D194,#REF!,2,0)</f>
        <v>#REF!</v>
      </c>
      <c r="F194" s="16" t="e">
        <f>VLOOKUP(D194,#REF!,3,0)</f>
        <v>#REF!</v>
      </c>
      <c r="G194" s="28" t="e">
        <f>+VLOOKUP($A194,#REF!,4,FALSE)</f>
        <v>#REF!</v>
      </c>
      <c r="H194" s="30" t="e">
        <f>+VLOOKUP($A194,#REF!,5,FALSE)</f>
        <v>#REF!</v>
      </c>
      <c r="I194" s="31" t="e">
        <f>+VLOOKUP($A194,#REF!,13,FALSE)</f>
        <v>#REF!</v>
      </c>
      <c r="J194" s="31">
        <v>5.4999999999999997E-3</v>
      </c>
      <c r="K194" s="29" t="s">
        <v>15</v>
      </c>
      <c r="L194" s="19">
        <v>30000</v>
      </c>
      <c r="M194" s="56" t="e">
        <f t="shared" si="46"/>
        <v>#REF!</v>
      </c>
      <c r="N194" s="27">
        <v>43566</v>
      </c>
      <c r="O194" s="35" t="e">
        <f t="shared" ca="1" si="45"/>
        <v>#NAME?</v>
      </c>
      <c r="P194" s="36">
        <v>0</v>
      </c>
      <c r="Q194" s="36">
        <v>0</v>
      </c>
      <c r="R194" s="37">
        <v>297</v>
      </c>
      <c r="S194" s="38" t="b">
        <v>1</v>
      </c>
      <c r="T194" s="38" t="s">
        <v>1109</v>
      </c>
      <c r="U194" s="34">
        <v>43781</v>
      </c>
      <c r="V194" s="29"/>
      <c r="W194" s="29">
        <f t="shared" si="47"/>
        <v>2019</v>
      </c>
      <c r="X194" s="29" t="e">
        <f t="shared" ca="1" si="48"/>
        <v>#NAME?</v>
      </c>
      <c r="Y194" s="39">
        <v>2.2499999999999999E-2</v>
      </c>
      <c r="Z194" s="39">
        <v>5.0500000000000003E-2</v>
      </c>
      <c r="AA194" s="40" t="e">
        <f t="shared" si="49"/>
        <v>#REF!</v>
      </c>
      <c r="AB194" s="33" t="e">
        <f t="shared" ca="1" si="50"/>
        <v>#REF!</v>
      </c>
      <c r="AC194" s="31">
        <v>0.03</v>
      </c>
      <c r="AD194" s="31">
        <v>0.04</v>
      </c>
      <c r="AE194" s="41" t="s">
        <v>444</v>
      </c>
      <c r="AF194" s="42" t="e">
        <f t="shared" ca="1" si="51"/>
        <v>#REF!</v>
      </c>
      <c r="AG194" s="33" t="e">
        <f t="shared" ca="1" si="52"/>
        <v>#REF!</v>
      </c>
      <c r="AH194" s="43" t="e">
        <f t="shared" ca="1" si="53"/>
        <v>#NAME?</v>
      </c>
      <c r="AI194" s="44">
        <f t="shared" si="54"/>
        <v>1</v>
      </c>
      <c r="AJ194" s="45" t="e">
        <f t="shared" ca="1" si="55"/>
        <v>#NAME?</v>
      </c>
      <c r="AK194" s="33" t="e">
        <f t="shared" ca="1" si="56"/>
        <v>#REF!</v>
      </c>
      <c r="AL194" s="29" t="s">
        <v>857</v>
      </c>
      <c r="AM194" s="41">
        <f t="shared" si="57"/>
        <v>99999999</v>
      </c>
      <c r="AN194" s="46" t="s">
        <v>858</v>
      </c>
      <c r="AO194" s="29" t="e">
        <f t="shared" ca="1" si="58"/>
        <v>#REF!</v>
      </c>
    </row>
    <row r="195" spans="1:41" hidden="1" x14ac:dyDescent="0.25">
      <c r="A195" s="15" t="s">
        <v>342</v>
      </c>
      <c r="B195" s="29" t="str">
        <f t="shared" ref="B195:B258" si="59">IF(A195="",C195,A195)</f>
        <v>ADI-000326</v>
      </c>
      <c r="D195" s="18" t="s">
        <v>347</v>
      </c>
      <c r="E195" s="16" t="e">
        <f>VLOOKUP(D195,#REF!,2,0)</f>
        <v>#REF!</v>
      </c>
      <c r="F195" s="16" t="e">
        <f>VLOOKUP(D195,#REF!,3,0)</f>
        <v>#REF!</v>
      </c>
      <c r="G195" s="28" t="e">
        <f>+VLOOKUP($A195,#REF!,4,FALSE)</f>
        <v>#REF!</v>
      </c>
      <c r="H195" s="30" t="e">
        <f>+VLOOKUP($A195,#REF!,5,FALSE)</f>
        <v>#REF!</v>
      </c>
      <c r="I195" s="31" t="e">
        <f>+VLOOKUP($A195,#REF!,13,FALSE)</f>
        <v>#REF!</v>
      </c>
      <c r="J195" s="31">
        <v>5.4999999999999997E-3</v>
      </c>
      <c r="K195" s="29" t="s">
        <v>15</v>
      </c>
      <c r="L195" s="19">
        <v>3859</v>
      </c>
      <c r="M195" s="56" t="e">
        <f t="shared" si="46"/>
        <v>#REF!</v>
      </c>
      <c r="N195" s="27">
        <v>43566</v>
      </c>
      <c r="O195" s="35" t="e">
        <f t="shared" ca="1" si="45"/>
        <v>#NAME?</v>
      </c>
      <c r="P195" s="36">
        <v>0</v>
      </c>
      <c r="Q195" s="36">
        <v>0</v>
      </c>
      <c r="R195" s="37">
        <v>298</v>
      </c>
      <c r="S195" s="38" t="b">
        <v>0</v>
      </c>
      <c r="T195" s="38" t="s">
        <v>1110</v>
      </c>
      <c r="U195" s="34">
        <v>43782</v>
      </c>
      <c r="V195" s="29"/>
      <c r="W195" s="29">
        <f t="shared" si="47"/>
        <v>2019</v>
      </c>
      <c r="X195" s="29" t="e">
        <f t="shared" ca="1" si="48"/>
        <v>#NAME?</v>
      </c>
      <c r="Y195" s="39">
        <v>2.2499999999999999E-2</v>
      </c>
      <c r="Z195" s="39">
        <v>5.0500000000000003E-2</v>
      </c>
      <c r="AA195" s="40" t="e">
        <f t="shared" si="49"/>
        <v>#REF!</v>
      </c>
      <c r="AB195" s="33" t="e">
        <f t="shared" ca="1" si="50"/>
        <v>#REF!</v>
      </c>
      <c r="AC195" s="31">
        <v>0.03</v>
      </c>
      <c r="AD195" s="31">
        <v>0.04</v>
      </c>
      <c r="AE195" s="41" t="s">
        <v>444</v>
      </c>
      <c r="AF195" s="42" t="e">
        <f t="shared" ca="1" si="51"/>
        <v>#REF!</v>
      </c>
      <c r="AG195" s="33" t="e">
        <f t="shared" ca="1" si="52"/>
        <v>#REF!</v>
      </c>
      <c r="AH195" s="43" t="e">
        <f t="shared" ca="1" si="53"/>
        <v>#NAME?</v>
      </c>
      <c r="AI195" s="44">
        <f t="shared" si="54"/>
        <v>1</v>
      </c>
      <c r="AJ195" s="45" t="e">
        <f t="shared" ca="1" si="55"/>
        <v>#NAME?</v>
      </c>
      <c r="AK195" s="33" t="e">
        <f t="shared" ca="1" si="56"/>
        <v>#REF!</v>
      </c>
      <c r="AL195" s="29" t="s">
        <v>859</v>
      </c>
      <c r="AM195" s="41">
        <f t="shared" si="57"/>
        <v>1</v>
      </c>
      <c r="AN195" s="46" t="s">
        <v>860</v>
      </c>
      <c r="AO195" s="29" t="e">
        <f t="shared" ca="1" si="58"/>
        <v>#REF!</v>
      </c>
    </row>
    <row r="196" spans="1:41" hidden="1" x14ac:dyDescent="0.25">
      <c r="A196" s="15" t="s">
        <v>343</v>
      </c>
      <c r="B196" s="29" t="str">
        <f t="shared" si="59"/>
        <v>ADI-000327</v>
      </c>
      <c r="D196" s="18" t="s">
        <v>347</v>
      </c>
      <c r="E196" s="16" t="e">
        <f>VLOOKUP(D196,#REF!,2,0)</f>
        <v>#REF!</v>
      </c>
      <c r="F196" s="16" t="e">
        <f>VLOOKUP(D196,#REF!,3,0)</f>
        <v>#REF!</v>
      </c>
      <c r="G196" s="28" t="e">
        <f>+VLOOKUP($A196,#REF!,4,FALSE)</f>
        <v>#REF!</v>
      </c>
      <c r="H196" s="30" t="e">
        <f>+VLOOKUP($A196,#REF!,5,FALSE)</f>
        <v>#REF!</v>
      </c>
      <c r="I196" s="31" t="e">
        <f>+VLOOKUP($A196,#REF!,13,FALSE)</f>
        <v>#REF!</v>
      </c>
      <c r="J196" s="31">
        <v>5.4999999999999997E-3</v>
      </c>
      <c r="K196" s="29" t="s">
        <v>15</v>
      </c>
      <c r="L196" s="19">
        <v>50000</v>
      </c>
      <c r="M196" s="56" t="e">
        <f t="shared" si="46"/>
        <v>#REF!</v>
      </c>
      <c r="N196" s="27">
        <v>43566</v>
      </c>
      <c r="O196" s="35" t="e">
        <f t="shared" ca="1" si="45"/>
        <v>#NAME?</v>
      </c>
      <c r="P196" s="36">
        <v>0</v>
      </c>
      <c r="Q196" s="36">
        <v>0</v>
      </c>
      <c r="R196" s="37">
        <v>299</v>
      </c>
      <c r="S196" s="38" t="b">
        <v>1</v>
      </c>
      <c r="T196" s="38" t="s">
        <v>1109</v>
      </c>
      <c r="U196" s="34">
        <v>43783</v>
      </c>
      <c r="V196" s="29"/>
      <c r="W196" s="29">
        <f t="shared" si="47"/>
        <v>2019</v>
      </c>
      <c r="X196" s="29" t="e">
        <f t="shared" ca="1" si="48"/>
        <v>#NAME?</v>
      </c>
      <c r="Y196" s="39">
        <v>2.2499999999999999E-2</v>
      </c>
      <c r="Z196" s="39">
        <v>5.0500000000000003E-2</v>
      </c>
      <c r="AA196" s="40" t="e">
        <f t="shared" si="49"/>
        <v>#REF!</v>
      </c>
      <c r="AB196" s="33" t="e">
        <f t="shared" ca="1" si="50"/>
        <v>#REF!</v>
      </c>
      <c r="AC196" s="31">
        <v>0.03</v>
      </c>
      <c r="AD196" s="31">
        <v>0.04</v>
      </c>
      <c r="AE196" s="41" t="s">
        <v>444</v>
      </c>
      <c r="AF196" s="42" t="e">
        <f t="shared" ca="1" si="51"/>
        <v>#REF!</v>
      </c>
      <c r="AG196" s="33" t="e">
        <f t="shared" ca="1" si="52"/>
        <v>#REF!</v>
      </c>
      <c r="AH196" s="43" t="e">
        <f t="shared" ca="1" si="53"/>
        <v>#NAME?</v>
      </c>
      <c r="AI196" s="44">
        <f t="shared" si="54"/>
        <v>1</v>
      </c>
      <c r="AJ196" s="45" t="e">
        <f t="shared" ca="1" si="55"/>
        <v>#NAME?</v>
      </c>
      <c r="AK196" s="33" t="e">
        <f t="shared" ca="1" si="56"/>
        <v>#REF!</v>
      </c>
      <c r="AL196" s="29" t="s">
        <v>861</v>
      </c>
      <c r="AM196" s="41">
        <f t="shared" si="57"/>
        <v>99999999</v>
      </c>
      <c r="AN196" s="46" t="s">
        <v>862</v>
      </c>
      <c r="AO196" s="29" t="e">
        <f t="shared" ca="1" si="58"/>
        <v>#REF!</v>
      </c>
    </row>
    <row r="197" spans="1:41" hidden="1" x14ac:dyDescent="0.25">
      <c r="A197" s="15" t="s">
        <v>344</v>
      </c>
      <c r="B197" s="29" t="str">
        <f t="shared" si="59"/>
        <v>ADI-000328</v>
      </c>
      <c r="D197" s="18" t="s">
        <v>347</v>
      </c>
      <c r="E197" s="16" t="e">
        <f>VLOOKUP(D197,#REF!,2,0)</f>
        <v>#REF!</v>
      </c>
      <c r="F197" s="16" t="e">
        <f>VLOOKUP(D197,#REF!,3,0)</f>
        <v>#REF!</v>
      </c>
      <c r="G197" s="28" t="e">
        <f>+VLOOKUP($A197,#REF!,4,FALSE)</f>
        <v>#REF!</v>
      </c>
      <c r="H197" s="30" t="e">
        <f>+VLOOKUP($A197,#REF!,5,FALSE)</f>
        <v>#REF!</v>
      </c>
      <c r="I197" s="31" t="e">
        <f>+VLOOKUP($A197,#REF!,13,FALSE)</f>
        <v>#REF!</v>
      </c>
      <c r="J197" s="31">
        <v>5.4999999999999997E-3</v>
      </c>
      <c r="K197" s="29" t="s">
        <v>15</v>
      </c>
      <c r="L197" s="19">
        <v>30575.23</v>
      </c>
      <c r="M197" s="56" t="e">
        <f t="shared" si="46"/>
        <v>#REF!</v>
      </c>
      <c r="N197" s="27">
        <v>43566</v>
      </c>
      <c r="O197" s="35" t="e">
        <f t="shared" ca="1" si="45"/>
        <v>#NAME?</v>
      </c>
      <c r="P197" s="36">
        <v>0</v>
      </c>
      <c r="Q197" s="36">
        <v>0</v>
      </c>
      <c r="R197" s="37">
        <v>300</v>
      </c>
      <c r="S197" s="38" t="b">
        <v>1</v>
      </c>
      <c r="T197" s="38" t="s">
        <v>1109</v>
      </c>
      <c r="U197" s="34">
        <v>43784</v>
      </c>
      <c r="V197" s="29"/>
      <c r="W197" s="29">
        <f t="shared" si="47"/>
        <v>2019</v>
      </c>
      <c r="X197" s="29" t="e">
        <f t="shared" ca="1" si="48"/>
        <v>#NAME?</v>
      </c>
      <c r="Y197" s="39">
        <v>2.2499999999999999E-2</v>
      </c>
      <c r="Z197" s="39">
        <v>5.0500000000000003E-2</v>
      </c>
      <c r="AA197" s="40" t="e">
        <f t="shared" si="49"/>
        <v>#REF!</v>
      </c>
      <c r="AB197" s="33" t="e">
        <f t="shared" ca="1" si="50"/>
        <v>#REF!</v>
      </c>
      <c r="AC197" s="31">
        <v>0.03</v>
      </c>
      <c r="AD197" s="31">
        <v>0.04</v>
      </c>
      <c r="AE197" s="41" t="s">
        <v>444</v>
      </c>
      <c r="AF197" s="42" t="e">
        <f t="shared" ca="1" si="51"/>
        <v>#REF!</v>
      </c>
      <c r="AG197" s="33" t="e">
        <f t="shared" ca="1" si="52"/>
        <v>#REF!</v>
      </c>
      <c r="AH197" s="43" t="e">
        <f t="shared" ca="1" si="53"/>
        <v>#NAME?</v>
      </c>
      <c r="AI197" s="44">
        <f t="shared" si="54"/>
        <v>1</v>
      </c>
      <c r="AJ197" s="45" t="e">
        <f t="shared" ca="1" si="55"/>
        <v>#NAME?</v>
      </c>
      <c r="AK197" s="33" t="e">
        <f t="shared" ca="1" si="56"/>
        <v>#REF!</v>
      </c>
      <c r="AL197" s="29" t="s">
        <v>863</v>
      </c>
      <c r="AM197" s="41">
        <f t="shared" si="57"/>
        <v>99999999</v>
      </c>
      <c r="AN197" s="46" t="s">
        <v>864</v>
      </c>
      <c r="AO197" s="29" t="e">
        <f t="shared" ca="1" si="58"/>
        <v>#REF!</v>
      </c>
    </row>
    <row r="198" spans="1:41" hidden="1" x14ac:dyDescent="0.25">
      <c r="A198" s="15" t="s">
        <v>345</v>
      </c>
      <c r="B198" s="29" t="str">
        <f t="shared" si="59"/>
        <v>ADI-000329</v>
      </c>
      <c r="D198" s="18" t="s">
        <v>347</v>
      </c>
      <c r="E198" s="16" t="e">
        <f>VLOOKUP(D198,#REF!,2,0)</f>
        <v>#REF!</v>
      </c>
      <c r="F198" s="16" t="e">
        <f>VLOOKUP(D198,#REF!,3,0)</f>
        <v>#REF!</v>
      </c>
      <c r="G198" s="28" t="e">
        <f>+VLOOKUP($A198,#REF!,4,FALSE)</f>
        <v>#REF!</v>
      </c>
      <c r="H198" s="30" t="e">
        <f>+VLOOKUP($A198,#REF!,5,FALSE)</f>
        <v>#REF!</v>
      </c>
      <c r="I198" s="31" t="e">
        <f>+VLOOKUP($A198,#REF!,13,FALSE)</f>
        <v>#REF!</v>
      </c>
      <c r="J198" s="31">
        <v>5.4999999999999997E-3</v>
      </c>
      <c r="K198" s="29" t="s">
        <v>15</v>
      </c>
      <c r="L198" s="19">
        <v>31000</v>
      </c>
      <c r="M198" s="56" t="e">
        <f t="shared" si="46"/>
        <v>#REF!</v>
      </c>
      <c r="N198" s="27">
        <v>43566</v>
      </c>
      <c r="O198" s="35" t="e">
        <f t="shared" ca="1" si="45"/>
        <v>#NAME?</v>
      </c>
      <c r="P198" s="36">
        <v>0</v>
      </c>
      <c r="Q198" s="36">
        <v>0</v>
      </c>
      <c r="R198" s="37">
        <v>301</v>
      </c>
      <c r="S198" s="38" t="b">
        <v>1</v>
      </c>
      <c r="T198" s="38" t="s">
        <v>444</v>
      </c>
      <c r="U198" s="34">
        <v>43785</v>
      </c>
      <c r="V198" s="29"/>
      <c r="W198" s="29">
        <f t="shared" si="47"/>
        <v>2019</v>
      </c>
      <c r="X198" s="29" t="e">
        <f t="shared" ca="1" si="48"/>
        <v>#NAME?</v>
      </c>
      <c r="Y198" s="39">
        <v>2.2499999999999999E-2</v>
      </c>
      <c r="Z198" s="39">
        <v>5.0500000000000003E-2</v>
      </c>
      <c r="AA198" s="40" t="e">
        <f t="shared" si="49"/>
        <v>#REF!</v>
      </c>
      <c r="AB198" s="33" t="e">
        <f t="shared" ca="1" si="50"/>
        <v>#REF!</v>
      </c>
      <c r="AC198" s="31">
        <v>0.03</v>
      </c>
      <c r="AD198" s="31">
        <v>0.04</v>
      </c>
      <c r="AE198" s="41" t="s">
        <v>444</v>
      </c>
      <c r="AF198" s="42" t="e">
        <f t="shared" ca="1" si="51"/>
        <v>#REF!</v>
      </c>
      <c r="AG198" s="33" t="e">
        <f t="shared" ca="1" si="52"/>
        <v>#REF!</v>
      </c>
      <c r="AH198" s="43" t="e">
        <f t="shared" ca="1" si="53"/>
        <v>#NAME?</v>
      </c>
      <c r="AI198" s="44">
        <f t="shared" si="54"/>
        <v>1</v>
      </c>
      <c r="AJ198" s="45" t="e">
        <f t="shared" ca="1" si="55"/>
        <v>#NAME?</v>
      </c>
      <c r="AK198" s="33" t="e">
        <f t="shared" ca="1" si="56"/>
        <v>#REF!</v>
      </c>
      <c r="AL198" s="29" t="s">
        <v>865</v>
      </c>
      <c r="AM198" s="41">
        <f t="shared" si="57"/>
        <v>99999999</v>
      </c>
      <c r="AN198" s="46" t="s">
        <v>866</v>
      </c>
      <c r="AO198" s="29" t="e">
        <f t="shared" ca="1" si="58"/>
        <v>#REF!</v>
      </c>
    </row>
    <row r="199" spans="1:41" hidden="1" x14ac:dyDescent="0.25">
      <c r="A199" s="15" t="s">
        <v>346</v>
      </c>
      <c r="B199" s="29" t="str">
        <f t="shared" si="59"/>
        <v>ADI-000330</v>
      </c>
      <c r="D199" s="18" t="s">
        <v>347</v>
      </c>
      <c r="E199" s="16" t="e">
        <f>VLOOKUP(D199,#REF!,2,0)</f>
        <v>#REF!</v>
      </c>
      <c r="F199" s="16" t="e">
        <f>VLOOKUP(D199,#REF!,3,0)</f>
        <v>#REF!</v>
      </c>
      <c r="G199" s="28" t="e">
        <f>+VLOOKUP($A199,#REF!,4,FALSE)</f>
        <v>#REF!</v>
      </c>
      <c r="H199" s="30" t="e">
        <f>+VLOOKUP($A199,#REF!,5,FALSE)</f>
        <v>#REF!</v>
      </c>
      <c r="I199" s="31" t="e">
        <f>+VLOOKUP($A199,#REF!,13,FALSE)</f>
        <v>#REF!</v>
      </c>
      <c r="J199" s="31">
        <v>5.4999999999999997E-3</v>
      </c>
      <c r="K199" s="29" t="s">
        <v>15</v>
      </c>
      <c r="L199" s="19">
        <v>29945.919999999998</v>
      </c>
      <c r="M199" s="56" t="e">
        <f t="shared" si="46"/>
        <v>#REF!</v>
      </c>
      <c r="N199" s="27">
        <v>43566</v>
      </c>
      <c r="O199" s="35" t="e">
        <f t="shared" ca="1" si="45"/>
        <v>#NAME?</v>
      </c>
      <c r="P199" s="36">
        <v>0</v>
      </c>
      <c r="Q199" s="36">
        <v>0</v>
      </c>
      <c r="R199" s="37">
        <v>302</v>
      </c>
      <c r="S199" s="38" t="b">
        <v>1</v>
      </c>
      <c r="T199" s="38" t="s">
        <v>1109</v>
      </c>
      <c r="U199" s="34">
        <v>43786</v>
      </c>
      <c r="V199" s="29"/>
      <c r="W199" s="29">
        <f t="shared" si="47"/>
        <v>2019</v>
      </c>
      <c r="X199" s="29" t="e">
        <f t="shared" ca="1" si="48"/>
        <v>#NAME?</v>
      </c>
      <c r="Y199" s="39">
        <v>2.2499999999999999E-2</v>
      </c>
      <c r="Z199" s="39">
        <v>5.0500000000000003E-2</v>
      </c>
      <c r="AA199" s="40" t="e">
        <f t="shared" si="49"/>
        <v>#REF!</v>
      </c>
      <c r="AB199" s="33" t="e">
        <f t="shared" ca="1" si="50"/>
        <v>#REF!</v>
      </c>
      <c r="AC199" s="31">
        <v>0.03</v>
      </c>
      <c r="AD199" s="31">
        <v>0.04</v>
      </c>
      <c r="AE199" s="41" t="s">
        <v>444</v>
      </c>
      <c r="AF199" s="42" t="e">
        <f t="shared" ca="1" si="51"/>
        <v>#REF!</v>
      </c>
      <c r="AG199" s="33" t="e">
        <f t="shared" ca="1" si="52"/>
        <v>#REF!</v>
      </c>
      <c r="AH199" s="43" t="e">
        <f t="shared" ca="1" si="53"/>
        <v>#NAME?</v>
      </c>
      <c r="AI199" s="44">
        <f t="shared" si="54"/>
        <v>1</v>
      </c>
      <c r="AJ199" s="45" t="e">
        <f t="shared" ca="1" si="55"/>
        <v>#NAME?</v>
      </c>
      <c r="AK199" s="33" t="e">
        <f t="shared" ca="1" si="56"/>
        <v>#REF!</v>
      </c>
      <c r="AL199" s="29" t="s">
        <v>867</v>
      </c>
      <c r="AM199" s="41">
        <f t="shared" si="57"/>
        <v>99999999</v>
      </c>
      <c r="AN199" s="46" t="s">
        <v>868</v>
      </c>
      <c r="AO199" s="29" t="e">
        <f t="shared" ca="1" si="58"/>
        <v>#REF!</v>
      </c>
    </row>
    <row r="200" spans="1:41" hidden="1" x14ac:dyDescent="0.25">
      <c r="A200" s="15" t="s">
        <v>360</v>
      </c>
      <c r="B200" s="29" t="str">
        <f t="shared" si="59"/>
        <v>ADI-000301</v>
      </c>
      <c r="D200" s="18" t="s">
        <v>258</v>
      </c>
      <c r="E200" s="16" t="e">
        <f>VLOOKUP(D200,#REF!,2,0)</f>
        <v>#REF!</v>
      </c>
      <c r="F200" s="16" t="e">
        <f>VLOOKUP(D200,#REF!,3,0)</f>
        <v>#REF!</v>
      </c>
      <c r="G200" s="28" t="e">
        <f>+VLOOKUP($A200,#REF!,4,FALSE)</f>
        <v>#REF!</v>
      </c>
      <c r="H200" s="30" t="e">
        <f>+VLOOKUP($A200,#REF!,5,FALSE)</f>
        <v>#REF!</v>
      </c>
      <c r="I200" s="31" t="e">
        <f>+VLOOKUP($A200,#REF!,13,FALSE)</f>
        <v>#REF!</v>
      </c>
      <c r="J200" s="31">
        <v>5.4999999999999997E-3</v>
      </c>
      <c r="K200" s="29" t="s">
        <v>15</v>
      </c>
      <c r="L200" s="19">
        <v>10000</v>
      </c>
      <c r="M200" s="56" t="e">
        <f t="shared" si="46"/>
        <v>#REF!</v>
      </c>
      <c r="N200" s="27">
        <v>43567</v>
      </c>
      <c r="O200" s="35" t="e">
        <f t="shared" ca="1" si="45"/>
        <v>#NAME?</v>
      </c>
      <c r="P200" s="36">
        <v>0</v>
      </c>
      <c r="Q200" s="36">
        <v>0</v>
      </c>
      <c r="R200" s="37">
        <v>303</v>
      </c>
      <c r="S200" s="38" t="b">
        <v>0</v>
      </c>
      <c r="T200" s="38" t="s">
        <v>1110</v>
      </c>
      <c r="U200" s="34">
        <v>43787</v>
      </c>
      <c r="V200" s="29"/>
      <c r="W200" s="29">
        <f t="shared" si="47"/>
        <v>2019</v>
      </c>
      <c r="X200" s="29" t="e">
        <f t="shared" ca="1" si="48"/>
        <v>#NAME?</v>
      </c>
      <c r="Y200" s="39">
        <v>2.2499999999999999E-2</v>
      </c>
      <c r="Z200" s="39">
        <v>5.0500000000000003E-2</v>
      </c>
      <c r="AA200" s="40" t="e">
        <f t="shared" si="49"/>
        <v>#REF!</v>
      </c>
      <c r="AB200" s="33" t="e">
        <f t="shared" ca="1" si="50"/>
        <v>#REF!</v>
      </c>
      <c r="AC200" s="31">
        <v>0.03</v>
      </c>
      <c r="AD200" s="31">
        <v>0.04</v>
      </c>
      <c r="AE200" s="41" t="s">
        <v>444</v>
      </c>
      <c r="AF200" s="42" t="e">
        <f t="shared" ca="1" si="51"/>
        <v>#REF!</v>
      </c>
      <c r="AG200" s="33" t="e">
        <f t="shared" ca="1" si="52"/>
        <v>#REF!</v>
      </c>
      <c r="AH200" s="43" t="e">
        <f t="shared" ca="1" si="53"/>
        <v>#NAME?</v>
      </c>
      <c r="AI200" s="44">
        <f t="shared" si="54"/>
        <v>1</v>
      </c>
      <c r="AJ200" s="45" t="e">
        <f t="shared" ca="1" si="55"/>
        <v>#NAME?</v>
      </c>
      <c r="AK200" s="33" t="e">
        <f t="shared" ca="1" si="56"/>
        <v>#REF!</v>
      </c>
      <c r="AL200" s="29" t="s">
        <v>869</v>
      </c>
      <c r="AM200" s="41">
        <f t="shared" si="57"/>
        <v>1</v>
      </c>
      <c r="AN200" s="46" t="s">
        <v>870</v>
      </c>
      <c r="AO200" s="29" t="e">
        <f t="shared" ca="1" si="58"/>
        <v>#REF!</v>
      </c>
    </row>
    <row r="201" spans="1:41" hidden="1" x14ac:dyDescent="0.25">
      <c r="A201" s="15" t="s">
        <v>156</v>
      </c>
      <c r="B201" s="29" t="str">
        <f t="shared" si="59"/>
        <v>REG-000308</v>
      </c>
      <c r="C201" s="14" t="s">
        <v>123</v>
      </c>
      <c r="D201" s="14" t="s">
        <v>122</v>
      </c>
      <c r="E201" s="16" t="s">
        <v>154</v>
      </c>
      <c r="F201" s="16" t="s">
        <v>155</v>
      </c>
      <c r="G201" s="28" t="e">
        <f>+VLOOKUP($A201,#REF!,4,FALSE)</f>
        <v>#REF!</v>
      </c>
      <c r="H201" s="30" t="e">
        <f>+VLOOKUP($A201,#REF!,5,FALSE)</f>
        <v>#REF!</v>
      </c>
      <c r="I201" s="31" t="e">
        <f>+VLOOKUP(C201,#REF!,13,FALSE)</f>
        <v>#REF!</v>
      </c>
      <c r="J201" s="31">
        <v>5.4999999999999997E-3</v>
      </c>
      <c r="K201" s="29" t="s">
        <v>15</v>
      </c>
      <c r="L201" s="19">
        <v>15000</v>
      </c>
      <c r="M201" s="56" t="e">
        <f t="shared" si="46"/>
        <v>#REF!</v>
      </c>
      <c r="N201" s="27">
        <v>43567</v>
      </c>
      <c r="O201" s="35" t="e">
        <f t="shared" ca="1" si="45"/>
        <v>#NAME?</v>
      </c>
      <c r="P201" s="36">
        <v>0</v>
      </c>
      <c r="Q201" s="36">
        <v>0</v>
      </c>
      <c r="R201" s="37">
        <v>304</v>
      </c>
      <c r="S201" s="38" t="b">
        <v>0</v>
      </c>
      <c r="T201" s="38" t="s">
        <v>1110</v>
      </c>
      <c r="U201" s="34">
        <v>43788</v>
      </c>
      <c r="V201" s="29"/>
      <c r="W201" s="29">
        <f t="shared" si="47"/>
        <v>2019</v>
      </c>
      <c r="X201" s="29" t="e">
        <f t="shared" ca="1" si="48"/>
        <v>#NAME?</v>
      </c>
      <c r="Y201" s="39">
        <v>2.2499999999999999E-2</v>
      </c>
      <c r="Z201" s="39">
        <v>5.0500000000000003E-2</v>
      </c>
      <c r="AA201" s="40" t="e">
        <f t="shared" si="49"/>
        <v>#REF!</v>
      </c>
      <c r="AB201" s="33" t="e">
        <f t="shared" ca="1" si="50"/>
        <v>#REF!</v>
      </c>
      <c r="AC201" s="31">
        <v>0.03</v>
      </c>
      <c r="AD201" s="31">
        <v>0.04</v>
      </c>
      <c r="AE201" s="41" t="s">
        <v>444</v>
      </c>
      <c r="AF201" s="42" t="e">
        <f t="shared" ca="1" si="51"/>
        <v>#REF!</v>
      </c>
      <c r="AG201" s="33" t="e">
        <f t="shared" ca="1" si="52"/>
        <v>#REF!</v>
      </c>
      <c r="AH201" s="43" t="e">
        <f t="shared" ca="1" si="53"/>
        <v>#NAME?</v>
      </c>
      <c r="AI201" s="44">
        <f t="shared" si="54"/>
        <v>1</v>
      </c>
      <c r="AJ201" s="45" t="e">
        <f t="shared" ca="1" si="55"/>
        <v>#NAME?</v>
      </c>
      <c r="AK201" s="33" t="e">
        <f t="shared" ca="1" si="56"/>
        <v>#REF!</v>
      </c>
      <c r="AL201" s="29" t="s">
        <v>871</v>
      </c>
      <c r="AM201" s="41">
        <f t="shared" si="57"/>
        <v>1</v>
      </c>
      <c r="AN201" s="46" t="s">
        <v>872</v>
      </c>
      <c r="AO201" s="29" t="e">
        <f t="shared" ca="1" si="58"/>
        <v>#REF!</v>
      </c>
    </row>
    <row r="202" spans="1:41" hidden="1" x14ac:dyDescent="0.25">
      <c r="A202" s="15" t="s">
        <v>150</v>
      </c>
      <c r="B202" s="29" t="str">
        <f t="shared" si="59"/>
        <v>REG-000307</v>
      </c>
      <c r="C202" s="14" t="s">
        <v>123</v>
      </c>
      <c r="D202" s="14" t="s">
        <v>122</v>
      </c>
      <c r="E202" s="16" t="s">
        <v>152</v>
      </c>
      <c r="F202" s="16" t="s">
        <v>153</v>
      </c>
      <c r="G202" s="28" t="e">
        <f>+VLOOKUP($A202,#REF!,4,FALSE)</f>
        <v>#REF!</v>
      </c>
      <c r="H202" s="30" t="e">
        <f>+VLOOKUP($A202,#REF!,5,FALSE)</f>
        <v>#REF!</v>
      </c>
      <c r="I202" s="31" t="e">
        <f>+VLOOKUP(C202,#REF!,13,FALSE)</f>
        <v>#REF!</v>
      </c>
      <c r="J202" s="31">
        <v>5.4999999999999997E-3</v>
      </c>
      <c r="K202" s="29" t="s">
        <v>15</v>
      </c>
      <c r="L202" s="19">
        <v>15000</v>
      </c>
      <c r="M202" s="56" t="e">
        <f t="shared" si="46"/>
        <v>#REF!</v>
      </c>
      <c r="N202" s="27">
        <v>43567</v>
      </c>
      <c r="O202" s="35" t="e">
        <f t="shared" ca="1" si="45"/>
        <v>#NAME?</v>
      </c>
      <c r="P202" s="36">
        <v>0</v>
      </c>
      <c r="Q202" s="36">
        <v>0</v>
      </c>
      <c r="R202" s="37">
        <v>305</v>
      </c>
      <c r="S202" s="38" t="b">
        <v>0</v>
      </c>
      <c r="T202" s="38" t="s">
        <v>1110</v>
      </c>
      <c r="U202" s="34">
        <v>43789</v>
      </c>
      <c r="V202" s="29"/>
      <c r="W202" s="29">
        <f t="shared" si="47"/>
        <v>2019</v>
      </c>
      <c r="X202" s="29" t="e">
        <f t="shared" ca="1" si="48"/>
        <v>#NAME?</v>
      </c>
      <c r="Y202" s="39">
        <v>2.2499999999999999E-2</v>
      </c>
      <c r="Z202" s="39">
        <v>5.0500000000000003E-2</v>
      </c>
      <c r="AA202" s="40" t="e">
        <f t="shared" si="49"/>
        <v>#REF!</v>
      </c>
      <c r="AB202" s="33" t="e">
        <f t="shared" ca="1" si="50"/>
        <v>#REF!</v>
      </c>
      <c r="AC202" s="31">
        <v>0.03</v>
      </c>
      <c r="AD202" s="31">
        <v>0.04</v>
      </c>
      <c r="AE202" s="41" t="s">
        <v>444</v>
      </c>
      <c r="AF202" s="42" t="e">
        <f t="shared" ca="1" si="51"/>
        <v>#REF!</v>
      </c>
      <c r="AG202" s="33" t="e">
        <f t="shared" ca="1" si="52"/>
        <v>#REF!</v>
      </c>
      <c r="AH202" s="43" t="e">
        <f t="shared" ca="1" si="53"/>
        <v>#NAME?</v>
      </c>
      <c r="AI202" s="44">
        <f t="shared" si="54"/>
        <v>1</v>
      </c>
      <c r="AJ202" s="45" t="e">
        <f t="shared" ca="1" si="55"/>
        <v>#NAME?</v>
      </c>
      <c r="AK202" s="33" t="e">
        <f t="shared" ca="1" si="56"/>
        <v>#REF!</v>
      </c>
      <c r="AL202" s="29" t="s">
        <v>873</v>
      </c>
      <c r="AM202" s="41">
        <f t="shared" si="57"/>
        <v>1</v>
      </c>
      <c r="AN202" s="46" t="s">
        <v>874</v>
      </c>
      <c r="AO202" s="29" t="e">
        <f t="shared" ca="1" si="58"/>
        <v>#REF!</v>
      </c>
    </row>
    <row r="203" spans="1:41" hidden="1" x14ac:dyDescent="0.25">
      <c r="A203" s="15" t="s">
        <v>151</v>
      </c>
      <c r="B203" s="29" t="str">
        <f t="shared" si="59"/>
        <v>REG-000309</v>
      </c>
      <c r="C203" s="14" t="s">
        <v>123</v>
      </c>
      <c r="D203" s="14" t="s">
        <v>122</v>
      </c>
      <c r="E203" s="16" t="s">
        <v>152</v>
      </c>
      <c r="F203" s="16" t="s">
        <v>153</v>
      </c>
      <c r="G203" s="28" t="e">
        <f>+VLOOKUP($A203,#REF!,4,FALSE)</f>
        <v>#REF!</v>
      </c>
      <c r="H203" s="30" t="e">
        <f>+VLOOKUP($A203,#REF!,5,FALSE)</f>
        <v>#REF!</v>
      </c>
      <c r="I203" s="31" t="e">
        <f>+VLOOKUP(C203,#REF!,13,FALSE)</f>
        <v>#REF!</v>
      </c>
      <c r="J203" s="31">
        <v>5.4999999999999997E-3</v>
      </c>
      <c r="K203" s="29" t="s">
        <v>15</v>
      </c>
      <c r="L203" s="19">
        <v>15000</v>
      </c>
      <c r="M203" s="56" t="e">
        <f t="shared" si="46"/>
        <v>#REF!</v>
      </c>
      <c r="N203" s="27">
        <v>43567</v>
      </c>
      <c r="O203" s="35" t="e">
        <f t="shared" ca="1" si="45"/>
        <v>#NAME?</v>
      </c>
      <c r="P203" s="36">
        <v>0</v>
      </c>
      <c r="Q203" s="36">
        <v>0</v>
      </c>
      <c r="R203" s="37">
        <v>306</v>
      </c>
      <c r="S203" s="38" t="b">
        <v>0</v>
      </c>
      <c r="T203" s="38" t="s">
        <v>1110</v>
      </c>
      <c r="U203" s="34">
        <v>43790</v>
      </c>
      <c r="V203" s="29"/>
      <c r="W203" s="29">
        <f t="shared" si="47"/>
        <v>2019</v>
      </c>
      <c r="X203" s="29" t="e">
        <f t="shared" ca="1" si="48"/>
        <v>#NAME?</v>
      </c>
      <c r="Y203" s="39">
        <v>2.2499999999999999E-2</v>
      </c>
      <c r="Z203" s="39">
        <v>5.0500000000000003E-2</v>
      </c>
      <c r="AA203" s="40" t="e">
        <f t="shared" si="49"/>
        <v>#REF!</v>
      </c>
      <c r="AB203" s="33" t="e">
        <f t="shared" ca="1" si="50"/>
        <v>#REF!</v>
      </c>
      <c r="AC203" s="31">
        <v>0.03</v>
      </c>
      <c r="AD203" s="31">
        <v>0.04</v>
      </c>
      <c r="AE203" s="41" t="s">
        <v>444</v>
      </c>
      <c r="AF203" s="42" t="e">
        <f t="shared" ca="1" si="51"/>
        <v>#REF!</v>
      </c>
      <c r="AG203" s="33" t="e">
        <f t="shared" ca="1" si="52"/>
        <v>#REF!</v>
      </c>
      <c r="AH203" s="43" t="e">
        <f t="shared" ca="1" si="53"/>
        <v>#NAME?</v>
      </c>
      <c r="AI203" s="44">
        <f t="shared" si="54"/>
        <v>1</v>
      </c>
      <c r="AJ203" s="45" t="e">
        <f t="shared" ca="1" si="55"/>
        <v>#NAME?</v>
      </c>
      <c r="AK203" s="33" t="e">
        <f t="shared" ca="1" si="56"/>
        <v>#REF!</v>
      </c>
      <c r="AL203" s="29" t="s">
        <v>875</v>
      </c>
      <c r="AM203" s="41">
        <f t="shared" si="57"/>
        <v>1</v>
      </c>
      <c r="AN203" s="46" t="s">
        <v>876</v>
      </c>
      <c r="AO203" s="29" t="e">
        <f t="shared" ca="1" si="58"/>
        <v>#REF!</v>
      </c>
    </row>
    <row r="204" spans="1:41" hidden="1" x14ac:dyDescent="0.25">
      <c r="A204" s="15" t="s">
        <v>143</v>
      </c>
      <c r="B204" s="29" t="str">
        <f t="shared" si="59"/>
        <v>ADI-000033</v>
      </c>
      <c r="C204" s="14"/>
      <c r="D204" s="14" t="s">
        <v>258</v>
      </c>
      <c r="E204" s="16" t="e">
        <f>VLOOKUP(D204,#REF!,2,0)</f>
        <v>#REF!</v>
      </c>
      <c r="F204" s="16" t="e">
        <f>VLOOKUP(D204,#REF!,3,0)</f>
        <v>#REF!</v>
      </c>
      <c r="G204" s="28" t="e">
        <f>+VLOOKUP($A204,#REF!,4,FALSE)</f>
        <v>#REF!</v>
      </c>
      <c r="H204" s="30" t="e">
        <f>+VLOOKUP($A204,#REF!,5,FALSE)</f>
        <v>#REF!</v>
      </c>
      <c r="I204" s="31" t="e">
        <f>+VLOOKUP($A204,#REF!,13,FALSE)</f>
        <v>#REF!</v>
      </c>
      <c r="J204" s="31">
        <v>5.4999999999999997E-3</v>
      </c>
      <c r="K204" s="29" t="s">
        <v>15</v>
      </c>
      <c r="L204" s="19">
        <v>15000</v>
      </c>
      <c r="M204" s="56" t="e">
        <f t="shared" si="46"/>
        <v>#REF!</v>
      </c>
      <c r="N204" s="27">
        <v>43567</v>
      </c>
      <c r="O204" s="35" t="e">
        <f t="shared" ca="1" si="45"/>
        <v>#NAME?</v>
      </c>
      <c r="P204" s="36">
        <v>0</v>
      </c>
      <c r="Q204" s="36">
        <v>0</v>
      </c>
      <c r="R204" s="37">
        <v>307</v>
      </c>
      <c r="S204" s="38" t="b">
        <v>1</v>
      </c>
      <c r="T204" s="38" t="s">
        <v>444</v>
      </c>
      <c r="U204" s="34">
        <v>43791</v>
      </c>
      <c r="V204" s="29"/>
      <c r="W204" s="29">
        <f t="shared" si="47"/>
        <v>2019</v>
      </c>
      <c r="X204" s="29" t="e">
        <f t="shared" ca="1" si="48"/>
        <v>#NAME?</v>
      </c>
      <c r="Y204" s="39">
        <v>2.2499999999999999E-2</v>
      </c>
      <c r="Z204" s="39">
        <v>5.0500000000000003E-2</v>
      </c>
      <c r="AA204" s="40" t="e">
        <f t="shared" si="49"/>
        <v>#REF!</v>
      </c>
      <c r="AB204" s="33" t="e">
        <f t="shared" ca="1" si="50"/>
        <v>#REF!</v>
      </c>
      <c r="AC204" s="31">
        <v>0.03</v>
      </c>
      <c r="AD204" s="31">
        <v>0.04</v>
      </c>
      <c r="AE204" s="41" t="s">
        <v>444</v>
      </c>
      <c r="AF204" s="42" t="e">
        <f t="shared" ca="1" si="51"/>
        <v>#REF!</v>
      </c>
      <c r="AG204" s="33" t="e">
        <f t="shared" ca="1" si="52"/>
        <v>#REF!</v>
      </c>
      <c r="AH204" s="43" t="e">
        <f t="shared" ca="1" si="53"/>
        <v>#NAME?</v>
      </c>
      <c r="AI204" s="44">
        <f t="shared" si="54"/>
        <v>1</v>
      </c>
      <c r="AJ204" s="45" t="e">
        <f t="shared" ca="1" si="55"/>
        <v>#NAME?</v>
      </c>
      <c r="AK204" s="33" t="e">
        <f t="shared" ca="1" si="56"/>
        <v>#REF!</v>
      </c>
      <c r="AL204" s="29" t="s">
        <v>877</v>
      </c>
      <c r="AM204" s="41">
        <f t="shared" si="57"/>
        <v>99999999</v>
      </c>
      <c r="AN204" s="46" t="s">
        <v>878</v>
      </c>
      <c r="AO204" s="29" t="e">
        <f t="shared" ca="1" si="58"/>
        <v>#REF!</v>
      </c>
    </row>
    <row r="205" spans="1:41" hidden="1" x14ac:dyDescent="0.25">
      <c r="A205" s="15" t="s">
        <v>361</v>
      </c>
      <c r="B205" s="29" t="str">
        <f t="shared" si="59"/>
        <v>ADI-000352</v>
      </c>
      <c r="D205" s="14" t="s">
        <v>367</v>
      </c>
      <c r="E205" s="16" t="e">
        <f>VLOOKUP(D205,#REF!,2,0)</f>
        <v>#REF!</v>
      </c>
      <c r="F205" s="16" t="e">
        <f>VLOOKUP(D205,#REF!,3,0)</f>
        <v>#REF!</v>
      </c>
      <c r="G205" s="28" t="e">
        <f>+VLOOKUP($A205,#REF!,4,FALSE)</f>
        <v>#REF!</v>
      </c>
      <c r="H205" s="30" t="e">
        <f>+VLOOKUP($A205,#REF!,5,FALSE)</f>
        <v>#REF!</v>
      </c>
      <c r="I205" s="31" t="e">
        <f>+VLOOKUP($A205,#REF!,13,FALSE)</f>
        <v>#REF!</v>
      </c>
      <c r="J205" s="31">
        <v>5.4999999999999997E-3</v>
      </c>
      <c r="K205" s="29" t="s">
        <v>15</v>
      </c>
      <c r="L205" s="19">
        <v>55580</v>
      </c>
      <c r="M205" s="56" t="e">
        <f t="shared" si="46"/>
        <v>#REF!</v>
      </c>
      <c r="N205" s="27">
        <v>43570</v>
      </c>
      <c r="O205" s="35" t="e">
        <f t="shared" ca="1" si="45"/>
        <v>#NAME?</v>
      </c>
      <c r="P205" s="36">
        <v>0</v>
      </c>
      <c r="Q205" s="36">
        <v>0</v>
      </c>
      <c r="R205" s="37">
        <v>308</v>
      </c>
      <c r="S205" s="38" t="b">
        <v>0</v>
      </c>
      <c r="T205" s="38" t="s">
        <v>1110</v>
      </c>
      <c r="U205" s="34">
        <v>43792</v>
      </c>
      <c r="V205" s="29"/>
      <c r="W205" s="29">
        <f t="shared" si="47"/>
        <v>2019</v>
      </c>
      <c r="X205" s="29" t="e">
        <f t="shared" ca="1" si="48"/>
        <v>#NAME?</v>
      </c>
      <c r="Y205" s="39">
        <v>2.2499999999999999E-2</v>
      </c>
      <c r="Z205" s="39">
        <v>5.0500000000000003E-2</v>
      </c>
      <c r="AA205" s="40" t="e">
        <f t="shared" si="49"/>
        <v>#REF!</v>
      </c>
      <c r="AB205" s="33" t="e">
        <f t="shared" ca="1" si="50"/>
        <v>#REF!</v>
      </c>
      <c r="AC205" s="31">
        <v>0.03</v>
      </c>
      <c r="AD205" s="31">
        <v>0.04</v>
      </c>
      <c r="AE205" s="41" t="s">
        <v>444</v>
      </c>
      <c r="AF205" s="42" t="e">
        <f t="shared" ca="1" si="51"/>
        <v>#REF!</v>
      </c>
      <c r="AG205" s="33" t="e">
        <f t="shared" ca="1" si="52"/>
        <v>#REF!</v>
      </c>
      <c r="AH205" s="43" t="e">
        <f t="shared" ca="1" si="53"/>
        <v>#NAME?</v>
      </c>
      <c r="AI205" s="44">
        <f t="shared" si="54"/>
        <v>1</v>
      </c>
      <c r="AJ205" s="45" t="e">
        <f t="shared" ca="1" si="55"/>
        <v>#NAME?</v>
      </c>
      <c r="AK205" s="33" t="e">
        <f t="shared" ca="1" si="56"/>
        <v>#REF!</v>
      </c>
      <c r="AL205" s="29" t="s">
        <v>879</v>
      </c>
      <c r="AM205" s="41">
        <f t="shared" si="57"/>
        <v>1</v>
      </c>
      <c r="AN205" s="46" t="s">
        <v>880</v>
      </c>
      <c r="AO205" s="29" t="e">
        <f t="shared" ca="1" si="58"/>
        <v>#REF!</v>
      </c>
    </row>
    <row r="206" spans="1:41" hidden="1" x14ac:dyDescent="0.25">
      <c r="A206" s="15" t="s">
        <v>322</v>
      </c>
      <c r="B206" s="29" t="str">
        <f t="shared" si="59"/>
        <v>ADI-000332</v>
      </c>
      <c r="D206" s="18" t="s">
        <v>320</v>
      </c>
      <c r="E206" s="16" t="e">
        <f>VLOOKUP(D206,#REF!,2,0)</f>
        <v>#REF!</v>
      </c>
      <c r="F206" s="16" t="e">
        <f>VLOOKUP(D206,#REF!,3,0)</f>
        <v>#REF!</v>
      </c>
      <c r="G206" s="28" t="e">
        <f>+VLOOKUP($A206,#REF!,4,FALSE)</f>
        <v>#REF!</v>
      </c>
      <c r="H206" s="30" t="e">
        <f>+VLOOKUP($A206,#REF!,5,FALSE)</f>
        <v>#REF!</v>
      </c>
      <c r="I206" s="31" t="e">
        <f>+VLOOKUP($A206,#REF!,13,FALSE)</f>
        <v>#REF!</v>
      </c>
      <c r="J206" s="31">
        <v>5.4999999999999997E-3</v>
      </c>
      <c r="K206" s="29" t="s">
        <v>15</v>
      </c>
      <c r="L206" s="19">
        <v>179398.58</v>
      </c>
      <c r="M206" s="56" t="e">
        <f t="shared" si="46"/>
        <v>#REF!</v>
      </c>
      <c r="N206" s="27">
        <v>43572</v>
      </c>
      <c r="O206" s="35" t="e">
        <f t="shared" ca="1" si="45"/>
        <v>#NAME?</v>
      </c>
      <c r="P206" s="36">
        <v>0</v>
      </c>
      <c r="Q206" s="36">
        <v>0</v>
      </c>
      <c r="R206" s="37">
        <v>309</v>
      </c>
      <c r="S206" s="38" t="b">
        <v>0</v>
      </c>
      <c r="T206" s="38" t="s">
        <v>1110</v>
      </c>
      <c r="U206" s="34">
        <v>43793</v>
      </c>
      <c r="V206" s="29"/>
      <c r="W206" s="29">
        <f t="shared" si="47"/>
        <v>2019</v>
      </c>
      <c r="X206" s="29" t="e">
        <f t="shared" ca="1" si="48"/>
        <v>#NAME?</v>
      </c>
      <c r="Y206" s="39">
        <v>2.2499999999999999E-2</v>
      </c>
      <c r="Z206" s="39">
        <v>5.0500000000000003E-2</v>
      </c>
      <c r="AA206" s="40" t="e">
        <f t="shared" si="49"/>
        <v>#REF!</v>
      </c>
      <c r="AB206" s="33" t="e">
        <f t="shared" ca="1" si="50"/>
        <v>#REF!</v>
      </c>
      <c r="AC206" s="31">
        <v>0.03</v>
      </c>
      <c r="AD206" s="31">
        <v>0.04</v>
      </c>
      <c r="AE206" s="41" t="s">
        <v>444</v>
      </c>
      <c r="AF206" s="42" t="e">
        <f t="shared" ca="1" si="51"/>
        <v>#REF!</v>
      </c>
      <c r="AG206" s="33" t="e">
        <f t="shared" ca="1" si="52"/>
        <v>#REF!</v>
      </c>
      <c r="AH206" s="43" t="e">
        <f t="shared" ca="1" si="53"/>
        <v>#NAME?</v>
      </c>
      <c r="AI206" s="44">
        <f t="shared" si="54"/>
        <v>1</v>
      </c>
      <c r="AJ206" s="45" t="e">
        <f t="shared" ca="1" si="55"/>
        <v>#NAME?</v>
      </c>
      <c r="AK206" s="33" t="e">
        <f t="shared" ca="1" si="56"/>
        <v>#REF!</v>
      </c>
      <c r="AL206" s="29" t="s">
        <v>881</v>
      </c>
      <c r="AM206" s="41">
        <f t="shared" si="57"/>
        <v>1</v>
      </c>
      <c r="AN206" s="46" t="s">
        <v>882</v>
      </c>
      <c r="AO206" s="29" t="e">
        <f t="shared" ca="1" si="58"/>
        <v>#REF!</v>
      </c>
    </row>
    <row r="207" spans="1:41" hidden="1" x14ac:dyDescent="0.25">
      <c r="A207" s="15" t="s">
        <v>332</v>
      </c>
      <c r="B207" s="29" t="str">
        <f t="shared" si="59"/>
        <v>ADI-000342</v>
      </c>
      <c r="D207" s="18" t="s">
        <v>320</v>
      </c>
      <c r="E207" s="16" t="e">
        <f>VLOOKUP(D207,#REF!,2,0)</f>
        <v>#REF!</v>
      </c>
      <c r="F207" s="16" t="e">
        <f>VLOOKUP(D207,#REF!,3,0)</f>
        <v>#REF!</v>
      </c>
      <c r="G207" s="28" t="e">
        <f>+VLOOKUP($A207,#REF!,4,FALSE)</f>
        <v>#REF!</v>
      </c>
      <c r="H207" s="30" t="e">
        <f>+VLOOKUP($A207,#REF!,5,FALSE)</f>
        <v>#REF!</v>
      </c>
      <c r="I207" s="31" t="e">
        <f>+VLOOKUP($A207,#REF!,13,FALSE)</f>
        <v>#REF!</v>
      </c>
      <c r="J207" s="31">
        <v>5.4999999999999997E-3</v>
      </c>
      <c r="K207" s="29" t="s">
        <v>15</v>
      </c>
      <c r="L207" s="19">
        <v>101910</v>
      </c>
      <c r="M207" s="56" t="e">
        <f t="shared" si="46"/>
        <v>#REF!</v>
      </c>
      <c r="N207" s="27">
        <v>43572</v>
      </c>
      <c r="O207" s="35" t="e">
        <f t="shared" ca="1" si="45"/>
        <v>#NAME?</v>
      </c>
      <c r="P207" s="36">
        <v>0</v>
      </c>
      <c r="Q207" s="36">
        <v>0</v>
      </c>
      <c r="R207" s="37">
        <v>310</v>
      </c>
      <c r="S207" s="38" t="b">
        <v>0</v>
      </c>
      <c r="T207" s="38" t="s">
        <v>1110</v>
      </c>
      <c r="U207" s="34">
        <v>43794</v>
      </c>
      <c r="V207" s="29"/>
      <c r="W207" s="29">
        <f t="shared" si="47"/>
        <v>2019</v>
      </c>
      <c r="X207" s="29" t="e">
        <f t="shared" ca="1" si="48"/>
        <v>#NAME?</v>
      </c>
      <c r="Y207" s="39">
        <v>2.2499999999999999E-2</v>
      </c>
      <c r="Z207" s="39">
        <v>5.0500000000000003E-2</v>
      </c>
      <c r="AA207" s="40" t="e">
        <f t="shared" si="49"/>
        <v>#REF!</v>
      </c>
      <c r="AB207" s="33" t="e">
        <f t="shared" ca="1" si="50"/>
        <v>#REF!</v>
      </c>
      <c r="AC207" s="31">
        <v>0.03</v>
      </c>
      <c r="AD207" s="31">
        <v>0.04</v>
      </c>
      <c r="AE207" s="41" t="s">
        <v>444</v>
      </c>
      <c r="AF207" s="42" t="e">
        <f t="shared" ca="1" si="51"/>
        <v>#REF!</v>
      </c>
      <c r="AG207" s="33" t="e">
        <f t="shared" ca="1" si="52"/>
        <v>#REF!</v>
      </c>
      <c r="AH207" s="43" t="e">
        <f t="shared" ca="1" si="53"/>
        <v>#NAME?</v>
      </c>
      <c r="AI207" s="44">
        <f t="shared" si="54"/>
        <v>1</v>
      </c>
      <c r="AJ207" s="45" t="e">
        <f t="shared" ca="1" si="55"/>
        <v>#NAME?</v>
      </c>
      <c r="AK207" s="33" t="e">
        <f t="shared" ca="1" si="56"/>
        <v>#REF!</v>
      </c>
      <c r="AL207" s="29" t="s">
        <v>883</v>
      </c>
      <c r="AM207" s="41">
        <f t="shared" si="57"/>
        <v>1</v>
      </c>
      <c r="AN207" s="46" t="s">
        <v>884</v>
      </c>
      <c r="AO207" s="29" t="e">
        <f t="shared" ca="1" si="58"/>
        <v>#REF!</v>
      </c>
    </row>
    <row r="208" spans="1:41" hidden="1" x14ac:dyDescent="0.25">
      <c r="A208" s="15" t="s">
        <v>334</v>
      </c>
      <c r="B208" s="29" t="str">
        <f t="shared" si="59"/>
        <v>ADI-000344</v>
      </c>
      <c r="D208" s="18" t="s">
        <v>320</v>
      </c>
      <c r="E208" s="16" t="e">
        <f>VLOOKUP(D208,#REF!,2,0)</f>
        <v>#REF!</v>
      </c>
      <c r="F208" s="16" t="e">
        <f>VLOOKUP(D208,#REF!,3,0)</f>
        <v>#REF!</v>
      </c>
      <c r="G208" s="28" t="e">
        <f>+VLOOKUP($A208,#REF!,4,FALSE)</f>
        <v>#REF!</v>
      </c>
      <c r="H208" s="30" t="e">
        <f>+VLOOKUP($A208,#REF!,5,FALSE)</f>
        <v>#REF!</v>
      </c>
      <c r="I208" s="31" t="e">
        <f>+VLOOKUP($A208,#REF!,13,FALSE)</f>
        <v>#REF!</v>
      </c>
      <c r="J208" s="31">
        <v>5.4999999999999997E-3</v>
      </c>
      <c r="K208" s="29" t="s">
        <v>15</v>
      </c>
      <c r="L208" s="19">
        <v>220000</v>
      </c>
      <c r="M208" s="56" t="e">
        <f t="shared" si="46"/>
        <v>#REF!</v>
      </c>
      <c r="N208" s="27">
        <v>43572</v>
      </c>
      <c r="O208" s="35" t="e">
        <f t="shared" ca="1" si="45"/>
        <v>#NAME?</v>
      </c>
      <c r="P208" s="36">
        <v>0</v>
      </c>
      <c r="Q208" s="36">
        <v>0</v>
      </c>
      <c r="R208" s="37">
        <v>311</v>
      </c>
      <c r="S208" s="38" t="b">
        <v>1</v>
      </c>
      <c r="T208" s="38" t="s">
        <v>444</v>
      </c>
      <c r="U208" s="34">
        <v>43795</v>
      </c>
      <c r="V208" s="29"/>
      <c r="W208" s="29">
        <f t="shared" si="47"/>
        <v>2019</v>
      </c>
      <c r="X208" s="29" t="e">
        <f t="shared" ca="1" si="48"/>
        <v>#NAME?</v>
      </c>
      <c r="Y208" s="39">
        <v>2.2499999999999999E-2</v>
      </c>
      <c r="Z208" s="39">
        <v>5.0500000000000003E-2</v>
      </c>
      <c r="AA208" s="40" t="e">
        <f t="shared" si="49"/>
        <v>#REF!</v>
      </c>
      <c r="AB208" s="33" t="e">
        <f t="shared" ca="1" si="50"/>
        <v>#REF!</v>
      </c>
      <c r="AC208" s="31">
        <v>0.03</v>
      </c>
      <c r="AD208" s="31">
        <v>0.04</v>
      </c>
      <c r="AE208" s="41" t="s">
        <v>444</v>
      </c>
      <c r="AF208" s="42" t="e">
        <f t="shared" ca="1" si="51"/>
        <v>#REF!</v>
      </c>
      <c r="AG208" s="33" t="e">
        <f t="shared" ca="1" si="52"/>
        <v>#REF!</v>
      </c>
      <c r="AH208" s="43" t="e">
        <f t="shared" ca="1" si="53"/>
        <v>#NAME?</v>
      </c>
      <c r="AI208" s="44">
        <f t="shared" si="54"/>
        <v>1</v>
      </c>
      <c r="AJ208" s="45" t="e">
        <f t="shared" ca="1" si="55"/>
        <v>#NAME?</v>
      </c>
      <c r="AK208" s="33" t="e">
        <f t="shared" ca="1" si="56"/>
        <v>#REF!</v>
      </c>
      <c r="AL208" s="29" t="s">
        <v>885</v>
      </c>
      <c r="AM208" s="41">
        <f t="shared" si="57"/>
        <v>99999999</v>
      </c>
      <c r="AN208" s="46" t="s">
        <v>886</v>
      </c>
      <c r="AO208" s="29" t="e">
        <f t="shared" ca="1" si="58"/>
        <v>#REF!</v>
      </c>
    </row>
    <row r="209" spans="1:41" hidden="1" x14ac:dyDescent="0.25">
      <c r="A209" s="15" t="s">
        <v>363</v>
      </c>
      <c r="B209" s="29" t="str">
        <f t="shared" si="59"/>
        <v>ADI-000369</v>
      </c>
      <c r="D209" s="14" t="s">
        <v>366</v>
      </c>
      <c r="E209" s="16" t="e">
        <f>VLOOKUP(D209,#REF!,2,0)</f>
        <v>#REF!</v>
      </c>
      <c r="F209" s="16" t="e">
        <f>VLOOKUP(D209,#REF!,3,0)</f>
        <v>#REF!</v>
      </c>
      <c r="G209" s="28" t="e">
        <f>+VLOOKUP($A209,#REF!,4,FALSE)</f>
        <v>#REF!</v>
      </c>
      <c r="H209" s="30" t="e">
        <f>+VLOOKUP($A209,#REF!,5,FALSE)</f>
        <v>#REF!</v>
      </c>
      <c r="I209" s="31" t="e">
        <f>+VLOOKUP($A209,#REF!,13,FALSE)</f>
        <v>#REF!</v>
      </c>
      <c r="J209" s="31">
        <v>5.4999999999999997E-3</v>
      </c>
      <c r="K209" s="29" t="s">
        <v>15</v>
      </c>
      <c r="L209" s="19">
        <v>55833.36</v>
      </c>
      <c r="M209" s="56" t="e">
        <f t="shared" si="46"/>
        <v>#REF!</v>
      </c>
      <c r="N209" s="27">
        <v>43572</v>
      </c>
      <c r="O209" s="35" t="e">
        <f t="shared" ca="1" si="45"/>
        <v>#NAME?</v>
      </c>
      <c r="P209" s="36">
        <v>0</v>
      </c>
      <c r="Q209" s="36">
        <v>0</v>
      </c>
      <c r="R209" s="37">
        <v>312</v>
      </c>
      <c r="S209" s="38" t="b">
        <v>1</v>
      </c>
      <c r="T209" s="38" t="s">
        <v>1109</v>
      </c>
      <c r="U209" s="34">
        <v>43796</v>
      </c>
      <c r="V209" s="29"/>
      <c r="W209" s="29">
        <f t="shared" si="47"/>
        <v>2019</v>
      </c>
      <c r="X209" s="29" t="e">
        <f t="shared" ca="1" si="48"/>
        <v>#NAME?</v>
      </c>
      <c r="Y209" s="39">
        <v>2.2499999999999999E-2</v>
      </c>
      <c r="Z209" s="39">
        <v>5.0500000000000003E-2</v>
      </c>
      <c r="AA209" s="40" t="e">
        <f t="shared" si="49"/>
        <v>#REF!</v>
      </c>
      <c r="AB209" s="33" t="e">
        <f t="shared" ca="1" si="50"/>
        <v>#REF!</v>
      </c>
      <c r="AC209" s="31">
        <v>0.03</v>
      </c>
      <c r="AD209" s="31">
        <v>0.04</v>
      </c>
      <c r="AE209" s="41" t="s">
        <v>444</v>
      </c>
      <c r="AF209" s="42" t="e">
        <f t="shared" ca="1" si="51"/>
        <v>#REF!</v>
      </c>
      <c r="AG209" s="33" t="e">
        <f t="shared" ca="1" si="52"/>
        <v>#REF!</v>
      </c>
      <c r="AH209" s="43" t="e">
        <f t="shared" ca="1" si="53"/>
        <v>#NAME?</v>
      </c>
      <c r="AI209" s="44">
        <f t="shared" si="54"/>
        <v>1</v>
      </c>
      <c r="AJ209" s="45" t="e">
        <f t="shared" ca="1" si="55"/>
        <v>#NAME?</v>
      </c>
      <c r="AK209" s="33" t="e">
        <f t="shared" ca="1" si="56"/>
        <v>#REF!</v>
      </c>
      <c r="AL209" s="29" t="s">
        <v>887</v>
      </c>
      <c r="AM209" s="41">
        <f t="shared" si="57"/>
        <v>99999999</v>
      </c>
      <c r="AN209" s="46" t="s">
        <v>888</v>
      </c>
      <c r="AO209" s="29" t="e">
        <f t="shared" ca="1" si="58"/>
        <v>#REF!</v>
      </c>
    </row>
    <row r="210" spans="1:41" hidden="1" x14ac:dyDescent="0.25">
      <c r="A210" s="15" t="s">
        <v>364</v>
      </c>
      <c r="B210" s="29" t="str">
        <f t="shared" si="59"/>
        <v>ADI-000294</v>
      </c>
      <c r="D210" s="14" t="s">
        <v>366</v>
      </c>
      <c r="E210" s="16" t="e">
        <f>VLOOKUP(D210,#REF!,2,0)</f>
        <v>#REF!</v>
      </c>
      <c r="F210" s="16" t="e">
        <f>VLOOKUP(D210,#REF!,3,0)</f>
        <v>#REF!</v>
      </c>
      <c r="G210" s="28" t="e">
        <f>+VLOOKUP($A210,#REF!,4,FALSE)</f>
        <v>#REF!</v>
      </c>
      <c r="H210" s="30" t="e">
        <f>+VLOOKUP($A210,#REF!,5,FALSE)</f>
        <v>#REF!</v>
      </c>
      <c r="I210" s="31" t="e">
        <f>+VLOOKUP($A210,#REF!,13,FALSE)</f>
        <v>#REF!</v>
      </c>
      <c r="J210" s="31">
        <v>5.4999999999999997E-3</v>
      </c>
      <c r="K210" s="29" t="s">
        <v>15</v>
      </c>
      <c r="L210" s="19">
        <v>30000</v>
      </c>
      <c r="M210" s="56" t="e">
        <f t="shared" si="46"/>
        <v>#REF!</v>
      </c>
      <c r="N210" s="27">
        <v>43572</v>
      </c>
      <c r="O210" s="35" t="e">
        <f t="shared" ca="1" si="45"/>
        <v>#NAME?</v>
      </c>
      <c r="P210" s="36">
        <v>0</v>
      </c>
      <c r="Q210" s="36">
        <v>0</v>
      </c>
      <c r="R210" s="37">
        <v>313</v>
      </c>
      <c r="S210" s="38" t="b">
        <v>1</v>
      </c>
      <c r="T210" s="38" t="s">
        <v>1109</v>
      </c>
      <c r="U210" s="34">
        <v>43797</v>
      </c>
      <c r="V210" s="29"/>
      <c r="W210" s="29">
        <f t="shared" si="47"/>
        <v>2019</v>
      </c>
      <c r="X210" s="29" t="e">
        <f t="shared" ca="1" si="48"/>
        <v>#NAME?</v>
      </c>
      <c r="Y210" s="39">
        <v>2.2499999999999999E-2</v>
      </c>
      <c r="Z210" s="39">
        <v>5.0500000000000003E-2</v>
      </c>
      <c r="AA210" s="40" t="e">
        <f t="shared" si="49"/>
        <v>#REF!</v>
      </c>
      <c r="AB210" s="33" t="e">
        <f t="shared" ca="1" si="50"/>
        <v>#REF!</v>
      </c>
      <c r="AC210" s="31">
        <v>0.03</v>
      </c>
      <c r="AD210" s="31">
        <v>0.04</v>
      </c>
      <c r="AE210" s="41" t="s">
        <v>444</v>
      </c>
      <c r="AF210" s="42" t="e">
        <f t="shared" ca="1" si="51"/>
        <v>#REF!</v>
      </c>
      <c r="AG210" s="33" t="e">
        <f t="shared" ca="1" si="52"/>
        <v>#REF!</v>
      </c>
      <c r="AH210" s="43" t="e">
        <f t="shared" ca="1" si="53"/>
        <v>#NAME?</v>
      </c>
      <c r="AI210" s="44">
        <f t="shared" si="54"/>
        <v>1</v>
      </c>
      <c r="AJ210" s="45" t="e">
        <f t="shared" ca="1" si="55"/>
        <v>#NAME?</v>
      </c>
      <c r="AK210" s="33" t="e">
        <f t="shared" ca="1" si="56"/>
        <v>#REF!</v>
      </c>
      <c r="AL210" s="29" t="s">
        <v>889</v>
      </c>
      <c r="AM210" s="41">
        <f t="shared" si="57"/>
        <v>99999999</v>
      </c>
      <c r="AN210" s="46" t="s">
        <v>890</v>
      </c>
      <c r="AO210" s="29" t="e">
        <f t="shared" ca="1" si="58"/>
        <v>#REF!</v>
      </c>
    </row>
    <row r="211" spans="1:41" hidden="1" x14ac:dyDescent="0.25">
      <c r="A211" s="15" t="s">
        <v>365</v>
      </c>
      <c r="B211" s="29" t="str">
        <f t="shared" si="59"/>
        <v>ADI-000360</v>
      </c>
      <c r="D211" s="14" t="s">
        <v>319</v>
      </c>
      <c r="E211" s="16" t="e">
        <f>VLOOKUP(D211,#REF!,2,0)</f>
        <v>#REF!</v>
      </c>
      <c r="F211" s="16" t="e">
        <f>VLOOKUP(D211,#REF!,3,0)</f>
        <v>#REF!</v>
      </c>
      <c r="G211" s="28" t="e">
        <f>+VLOOKUP($A211,#REF!,4,FALSE)</f>
        <v>#REF!</v>
      </c>
      <c r="H211" s="30" t="e">
        <f>+VLOOKUP($A211,#REF!,5,FALSE)</f>
        <v>#REF!</v>
      </c>
      <c r="I211" s="31" t="e">
        <f>+VLOOKUP($A211,#REF!,13,FALSE)</f>
        <v>#REF!</v>
      </c>
      <c r="J211" s="31">
        <v>5.4999999999999997E-3</v>
      </c>
      <c r="K211" s="29" t="s">
        <v>15</v>
      </c>
      <c r="L211" s="19">
        <v>29000</v>
      </c>
      <c r="M211" s="56" t="e">
        <f t="shared" si="46"/>
        <v>#REF!</v>
      </c>
      <c r="N211" s="27">
        <v>43572</v>
      </c>
      <c r="O211" s="35" t="e">
        <f t="shared" ca="1" si="45"/>
        <v>#NAME?</v>
      </c>
      <c r="P211" s="36">
        <v>0</v>
      </c>
      <c r="Q211" s="36">
        <v>0</v>
      </c>
      <c r="R211" s="37">
        <v>314</v>
      </c>
      <c r="S211" s="38" t="b">
        <v>1</v>
      </c>
      <c r="T211" s="38" t="s">
        <v>1109</v>
      </c>
      <c r="U211" s="34">
        <v>43798</v>
      </c>
      <c r="V211" s="29"/>
      <c r="W211" s="29">
        <f t="shared" si="47"/>
        <v>2019</v>
      </c>
      <c r="X211" s="29" t="e">
        <f t="shared" ca="1" si="48"/>
        <v>#NAME?</v>
      </c>
      <c r="Y211" s="39">
        <v>2.2499999999999999E-2</v>
      </c>
      <c r="Z211" s="39">
        <v>5.0500000000000003E-2</v>
      </c>
      <c r="AA211" s="40" t="e">
        <f t="shared" si="49"/>
        <v>#REF!</v>
      </c>
      <c r="AB211" s="33" t="e">
        <f t="shared" ca="1" si="50"/>
        <v>#REF!</v>
      </c>
      <c r="AC211" s="31">
        <v>0.03</v>
      </c>
      <c r="AD211" s="31">
        <v>0.04</v>
      </c>
      <c r="AE211" s="41" t="s">
        <v>444</v>
      </c>
      <c r="AF211" s="42" t="e">
        <f t="shared" ca="1" si="51"/>
        <v>#REF!</v>
      </c>
      <c r="AG211" s="33" t="e">
        <f t="shared" ca="1" si="52"/>
        <v>#REF!</v>
      </c>
      <c r="AH211" s="43" t="e">
        <f t="shared" ca="1" si="53"/>
        <v>#NAME?</v>
      </c>
      <c r="AI211" s="44">
        <f t="shared" si="54"/>
        <v>1</v>
      </c>
      <c r="AJ211" s="45" t="e">
        <f t="shared" ca="1" si="55"/>
        <v>#NAME?</v>
      </c>
      <c r="AK211" s="33" t="e">
        <f t="shared" ca="1" si="56"/>
        <v>#REF!</v>
      </c>
      <c r="AL211" s="29" t="s">
        <v>891</v>
      </c>
      <c r="AM211" s="41">
        <f t="shared" si="57"/>
        <v>99999999</v>
      </c>
      <c r="AN211" s="46" t="s">
        <v>892</v>
      </c>
      <c r="AO211" s="29" t="e">
        <f t="shared" ca="1" si="58"/>
        <v>#REF!</v>
      </c>
    </row>
    <row r="212" spans="1:41" hidden="1" x14ac:dyDescent="0.25">
      <c r="A212" s="21" t="s">
        <v>369</v>
      </c>
      <c r="B212" s="29" t="str">
        <f t="shared" si="59"/>
        <v>REG-000326</v>
      </c>
      <c r="C212" s="14" t="s">
        <v>368</v>
      </c>
      <c r="D212" s="14" t="s">
        <v>367</v>
      </c>
      <c r="E212" s="16" t="s">
        <v>370</v>
      </c>
      <c r="F212" s="16" t="s">
        <v>125</v>
      </c>
      <c r="G212" s="28" t="e">
        <f>+VLOOKUP($A212,#REF!,4,FALSE)</f>
        <v>#REF!</v>
      </c>
      <c r="H212" s="30" t="e">
        <f>+VLOOKUP($A212,#REF!,5,FALSE)</f>
        <v>#REF!</v>
      </c>
      <c r="I212" s="31" t="e">
        <f>+VLOOKUP(C212,#REF!,13,FALSE)</f>
        <v>#REF!</v>
      </c>
      <c r="J212" s="31">
        <v>5.4999999999999997E-3</v>
      </c>
      <c r="K212" s="29" t="s">
        <v>15</v>
      </c>
      <c r="L212" s="19">
        <v>100000</v>
      </c>
      <c r="M212" s="56" t="e">
        <f t="shared" si="46"/>
        <v>#REF!</v>
      </c>
      <c r="N212" s="27">
        <v>43573</v>
      </c>
      <c r="O212" s="35" t="e">
        <f t="shared" ca="1" si="45"/>
        <v>#NAME?</v>
      </c>
      <c r="P212" s="36">
        <v>0</v>
      </c>
      <c r="Q212" s="36">
        <v>0</v>
      </c>
      <c r="R212" s="37">
        <v>315</v>
      </c>
      <c r="S212" s="38" t="b">
        <v>0</v>
      </c>
      <c r="T212" s="38" t="s">
        <v>1110</v>
      </c>
      <c r="U212" s="34">
        <v>43799</v>
      </c>
      <c r="V212" s="29"/>
      <c r="W212" s="29">
        <f t="shared" si="47"/>
        <v>2019</v>
      </c>
      <c r="X212" s="29" t="e">
        <f t="shared" ca="1" si="48"/>
        <v>#NAME?</v>
      </c>
      <c r="Y212" s="39">
        <v>2.2499999999999999E-2</v>
      </c>
      <c r="Z212" s="39">
        <v>5.0500000000000003E-2</v>
      </c>
      <c r="AA212" s="40" t="e">
        <f t="shared" si="49"/>
        <v>#REF!</v>
      </c>
      <c r="AB212" s="33" t="e">
        <f t="shared" ca="1" si="50"/>
        <v>#REF!</v>
      </c>
      <c r="AC212" s="31">
        <v>0.03</v>
      </c>
      <c r="AD212" s="31">
        <v>0.04</v>
      </c>
      <c r="AE212" s="41" t="s">
        <v>444</v>
      </c>
      <c r="AF212" s="42" t="e">
        <f t="shared" ca="1" si="51"/>
        <v>#REF!</v>
      </c>
      <c r="AG212" s="33" t="e">
        <f t="shared" ca="1" si="52"/>
        <v>#REF!</v>
      </c>
      <c r="AH212" s="43" t="e">
        <f t="shared" ca="1" si="53"/>
        <v>#NAME?</v>
      </c>
      <c r="AI212" s="44">
        <f t="shared" si="54"/>
        <v>1</v>
      </c>
      <c r="AJ212" s="45" t="e">
        <f t="shared" ca="1" si="55"/>
        <v>#NAME?</v>
      </c>
      <c r="AK212" s="33" t="e">
        <f t="shared" ca="1" si="56"/>
        <v>#REF!</v>
      </c>
      <c r="AL212" s="29" t="s">
        <v>893</v>
      </c>
      <c r="AM212" s="41">
        <f t="shared" si="57"/>
        <v>1</v>
      </c>
      <c r="AN212" s="46" t="s">
        <v>894</v>
      </c>
      <c r="AO212" s="29" t="e">
        <f t="shared" ca="1" si="58"/>
        <v>#REF!</v>
      </c>
    </row>
    <row r="213" spans="1:41" hidden="1" x14ac:dyDescent="0.25">
      <c r="A213" s="15" t="s">
        <v>362</v>
      </c>
      <c r="B213" s="29" t="str">
        <f t="shared" si="59"/>
        <v>ADI-000353</v>
      </c>
      <c r="D213" s="14" t="s">
        <v>367</v>
      </c>
      <c r="E213" s="16" t="e">
        <f>VLOOKUP(D213,#REF!,2,0)</f>
        <v>#REF!</v>
      </c>
      <c r="F213" s="16" t="e">
        <f>VLOOKUP(D213,#REF!,3,0)</f>
        <v>#REF!</v>
      </c>
      <c r="G213" s="28" t="e">
        <f>+VLOOKUP($A213,#REF!,4,FALSE)</f>
        <v>#REF!</v>
      </c>
      <c r="H213" s="30" t="e">
        <f>+VLOOKUP($A213,#REF!,5,FALSE)</f>
        <v>#REF!</v>
      </c>
      <c r="I213" s="31" t="e">
        <f>+VLOOKUP($A213,#REF!,13,FALSE)</f>
        <v>#REF!</v>
      </c>
      <c r="J213" s="31">
        <v>5.4999999999999997E-3</v>
      </c>
      <c r="K213" s="29" t="s">
        <v>15</v>
      </c>
      <c r="L213" s="19">
        <v>100000</v>
      </c>
      <c r="M213" s="56" t="e">
        <f t="shared" si="46"/>
        <v>#REF!</v>
      </c>
      <c r="N213" s="27">
        <v>43573</v>
      </c>
      <c r="O213" s="35" t="e">
        <f t="shared" ca="1" si="45"/>
        <v>#NAME?</v>
      </c>
      <c r="P213" s="36">
        <v>0</v>
      </c>
      <c r="Q213" s="36">
        <v>0</v>
      </c>
      <c r="R213" s="37">
        <v>316</v>
      </c>
      <c r="S213" s="38" t="b">
        <v>0</v>
      </c>
      <c r="T213" s="38" t="s">
        <v>1110</v>
      </c>
      <c r="U213" s="34">
        <v>43800</v>
      </c>
      <c r="V213" s="29"/>
      <c r="W213" s="29">
        <f t="shared" si="47"/>
        <v>2019</v>
      </c>
      <c r="X213" s="29" t="e">
        <f t="shared" ca="1" si="48"/>
        <v>#NAME?</v>
      </c>
      <c r="Y213" s="39">
        <v>2.2499999999999999E-2</v>
      </c>
      <c r="Z213" s="39">
        <v>5.0500000000000003E-2</v>
      </c>
      <c r="AA213" s="40" t="e">
        <f t="shared" si="49"/>
        <v>#REF!</v>
      </c>
      <c r="AB213" s="33" t="e">
        <f t="shared" ca="1" si="50"/>
        <v>#REF!</v>
      </c>
      <c r="AC213" s="31">
        <v>0.03</v>
      </c>
      <c r="AD213" s="31">
        <v>0.04</v>
      </c>
      <c r="AE213" s="41" t="s">
        <v>444</v>
      </c>
      <c r="AF213" s="42" t="e">
        <f t="shared" ca="1" si="51"/>
        <v>#REF!</v>
      </c>
      <c r="AG213" s="33" t="e">
        <f t="shared" ca="1" si="52"/>
        <v>#REF!</v>
      </c>
      <c r="AH213" s="43" t="e">
        <f t="shared" ca="1" si="53"/>
        <v>#NAME?</v>
      </c>
      <c r="AI213" s="44">
        <f t="shared" si="54"/>
        <v>1</v>
      </c>
      <c r="AJ213" s="45" t="e">
        <f t="shared" ca="1" si="55"/>
        <v>#NAME?</v>
      </c>
      <c r="AK213" s="33" t="e">
        <f t="shared" ca="1" si="56"/>
        <v>#REF!</v>
      </c>
      <c r="AL213" s="29" t="s">
        <v>895</v>
      </c>
      <c r="AM213" s="41">
        <f t="shared" si="57"/>
        <v>1</v>
      </c>
      <c r="AN213" s="46" t="s">
        <v>896</v>
      </c>
      <c r="AO213" s="29" t="e">
        <f t="shared" ca="1" si="58"/>
        <v>#REF!</v>
      </c>
    </row>
    <row r="214" spans="1:41" hidden="1" x14ac:dyDescent="0.25">
      <c r="A214" s="15" t="s">
        <v>390</v>
      </c>
      <c r="B214" s="29" t="str">
        <f t="shared" si="59"/>
        <v>ADI-000283</v>
      </c>
      <c r="D214" s="14"/>
      <c r="E214" s="16" t="e">
        <f>VLOOKUP(D214,#REF!,2,0)</f>
        <v>#REF!</v>
      </c>
      <c r="F214" s="16" t="e">
        <f>VLOOKUP(D214,#REF!,3,0)</f>
        <v>#REF!</v>
      </c>
      <c r="G214" s="28" t="e">
        <f>+VLOOKUP($A214,#REF!,4,FALSE)</f>
        <v>#REF!</v>
      </c>
      <c r="H214" s="30" t="e">
        <f>+VLOOKUP($A214,#REF!,5,FALSE)</f>
        <v>#REF!</v>
      </c>
      <c r="I214" s="31" t="e">
        <f>+VLOOKUP($A214,#REF!,13,FALSE)</f>
        <v>#REF!</v>
      </c>
      <c r="J214" s="31">
        <v>5.4999999999999997E-3</v>
      </c>
      <c r="K214" s="29" t="s">
        <v>15</v>
      </c>
      <c r="L214" s="19">
        <v>500</v>
      </c>
      <c r="M214" s="56" t="e">
        <f t="shared" si="46"/>
        <v>#REF!</v>
      </c>
      <c r="N214" s="27">
        <v>43573</v>
      </c>
      <c r="O214" s="35" t="e">
        <f t="shared" ca="1" si="45"/>
        <v>#NAME?</v>
      </c>
      <c r="P214" s="36">
        <v>0</v>
      </c>
      <c r="Q214" s="36">
        <v>0</v>
      </c>
      <c r="R214" s="37">
        <v>317</v>
      </c>
      <c r="S214" s="38" t="b">
        <v>1</v>
      </c>
      <c r="T214" s="38" t="s">
        <v>1109</v>
      </c>
      <c r="U214" s="34">
        <v>43801</v>
      </c>
      <c r="V214" s="29"/>
      <c r="W214" s="29">
        <f t="shared" si="47"/>
        <v>2019</v>
      </c>
      <c r="X214" s="29" t="e">
        <f t="shared" ca="1" si="48"/>
        <v>#NAME?</v>
      </c>
      <c r="Y214" s="39">
        <v>2.2499999999999999E-2</v>
      </c>
      <c r="Z214" s="39">
        <v>5.0500000000000003E-2</v>
      </c>
      <c r="AA214" s="40" t="e">
        <f t="shared" si="49"/>
        <v>#REF!</v>
      </c>
      <c r="AB214" s="33" t="e">
        <f t="shared" ca="1" si="50"/>
        <v>#REF!</v>
      </c>
      <c r="AC214" s="31">
        <v>0.03</v>
      </c>
      <c r="AD214" s="31">
        <v>0.04</v>
      </c>
      <c r="AE214" s="41" t="s">
        <v>444</v>
      </c>
      <c r="AF214" s="42" t="e">
        <f t="shared" ca="1" si="51"/>
        <v>#REF!</v>
      </c>
      <c r="AG214" s="33" t="e">
        <f t="shared" ca="1" si="52"/>
        <v>#REF!</v>
      </c>
      <c r="AH214" s="43" t="e">
        <f t="shared" ca="1" si="53"/>
        <v>#NAME?</v>
      </c>
      <c r="AI214" s="44">
        <f t="shared" si="54"/>
        <v>1</v>
      </c>
      <c r="AJ214" s="45" t="e">
        <f t="shared" ca="1" si="55"/>
        <v>#NAME?</v>
      </c>
      <c r="AK214" s="33" t="e">
        <f t="shared" ca="1" si="56"/>
        <v>#REF!</v>
      </c>
      <c r="AL214" s="29" t="s">
        <v>897</v>
      </c>
      <c r="AM214" s="41">
        <f t="shared" si="57"/>
        <v>99999999</v>
      </c>
      <c r="AN214" s="46" t="s">
        <v>898</v>
      </c>
      <c r="AO214" s="29" t="e">
        <f t="shared" ca="1" si="58"/>
        <v>#REF!</v>
      </c>
    </row>
    <row r="215" spans="1:41" hidden="1" x14ac:dyDescent="0.25">
      <c r="A215" s="15" t="s">
        <v>371</v>
      </c>
      <c r="B215" s="29" t="str">
        <f t="shared" si="59"/>
        <v>ADI-000373</v>
      </c>
      <c r="D215" s="14" t="s">
        <v>384</v>
      </c>
      <c r="E215" s="16" t="e">
        <f>VLOOKUP(D215,#REF!,2,0)</f>
        <v>#REF!</v>
      </c>
      <c r="F215" s="16" t="e">
        <f>VLOOKUP(D215,#REF!,3,0)</f>
        <v>#REF!</v>
      </c>
      <c r="G215" s="28" t="e">
        <f>+VLOOKUP($A215,#REF!,4,FALSE)</f>
        <v>#REF!</v>
      </c>
      <c r="H215" s="30" t="e">
        <f>+VLOOKUP($A215,#REF!,5,FALSE)</f>
        <v>#REF!</v>
      </c>
      <c r="I215" s="31" t="e">
        <f>+VLOOKUP($A215,#REF!,13,FALSE)</f>
        <v>#REF!</v>
      </c>
      <c r="J215" s="31">
        <v>5.4999999999999997E-3</v>
      </c>
      <c r="K215" s="29" t="s">
        <v>15</v>
      </c>
      <c r="L215" s="19">
        <v>24000</v>
      </c>
      <c r="M215" s="56" t="e">
        <f t="shared" si="46"/>
        <v>#REF!</v>
      </c>
      <c r="N215" s="27">
        <v>43574</v>
      </c>
      <c r="O215" s="35" t="e">
        <f t="shared" ca="1" si="45"/>
        <v>#NAME?</v>
      </c>
      <c r="P215" s="36">
        <v>0</v>
      </c>
      <c r="Q215" s="36">
        <v>0</v>
      </c>
      <c r="R215" s="37">
        <v>318</v>
      </c>
      <c r="S215" s="38" t="b">
        <v>1</v>
      </c>
      <c r="T215" s="38" t="s">
        <v>1109</v>
      </c>
      <c r="U215" s="34">
        <v>43802</v>
      </c>
      <c r="V215" s="29"/>
      <c r="W215" s="29">
        <f t="shared" si="47"/>
        <v>2019</v>
      </c>
      <c r="X215" s="29" t="e">
        <f t="shared" ca="1" si="48"/>
        <v>#NAME?</v>
      </c>
      <c r="Y215" s="39">
        <v>2.2499999999999999E-2</v>
      </c>
      <c r="Z215" s="39">
        <v>5.0500000000000003E-2</v>
      </c>
      <c r="AA215" s="40" t="e">
        <f t="shared" si="49"/>
        <v>#REF!</v>
      </c>
      <c r="AB215" s="33" t="e">
        <f t="shared" ca="1" si="50"/>
        <v>#REF!</v>
      </c>
      <c r="AC215" s="31">
        <v>0.03</v>
      </c>
      <c r="AD215" s="31">
        <v>0.04</v>
      </c>
      <c r="AE215" s="41" t="s">
        <v>444</v>
      </c>
      <c r="AF215" s="42" t="e">
        <f t="shared" ca="1" si="51"/>
        <v>#REF!</v>
      </c>
      <c r="AG215" s="33" t="e">
        <f t="shared" ca="1" si="52"/>
        <v>#REF!</v>
      </c>
      <c r="AH215" s="43" t="e">
        <f t="shared" ca="1" si="53"/>
        <v>#NAME?</v>
      </c>
      <c r="AI215" s="44">
        <f t="shared" si="54"/>
        <v>1</v>
      </c>
      <c r="AJ215" s="45" t="e">
        <f t="shared" ca="1" si="55"/>
        <v>#NAME?</v>
      </c>
      <c r="AK215" s="33" t="e">
        <f t="shared" ca="1" si="56"/>
        <v>#REF!</v>
      </c>
      <c r="AL215" s="29" t="s">
        <v>899</v>
      </c>
      <c r="AM215" s="41">
        <f t="shared" si="57"/>
        <v>99999999</v>
      </c>
      <c r="AN215" s="46" t="s">
        <v>900</v>
      </c>
      <c r="AO215" s="29" t="e">
        <f t="shared" ca="1" si="58"/>
        <v>#REF!</v>
      </c>
    </row>
    <row r="216" spans="1:41" hidden="1" x14ac:dyDescent="0.25">
      <c r="A216" s="15" t="s">
        <v>372</v>
      </c>
      <c r="B216" s="29" t="str">
        <f t="shared" si="59"/>
        <v>ADI-000374</v>
      </c>
      <c r="D216" s="14" t="s">
        <v>384</v>
      </c>
      <c r="E216" s="16" t="e">
        <f>VLOOKUP(D216,#REF!,2,0)</f>
        <v>#REF!</v>
      </c>
      <c r="F216" s="16" t="e">
        <f>VLOOKUP(D216,#REF!,3,0)</f>
        <v>#REF!</v>
      </c>
      <c r="G216" s="28" t="e">
        <f>+VLOOKUP($A216,#REF!,4,FALSE)</f>
        <v>#REF!</v>
      </c>
      <c r="H216" s="30" t="e">
        <f>+VLOOKUP($A216,#REF!,5,FALSE)</f>
        <v>#REF!</v>
      </c>
      <c r="I216" s="31" t="e">
        <f>+VLOOKUP($A216,#REF!,13,FALSE)</f>
        <v>#REF!</v>
      </c>
      <c r="J216" s="31">
        <v>5.4999999999999997E-3</v>
      </c>
      <c r="K216" s="29" t="s">
        <v>15</v>
      </c>
      <c r="L216" s="19">
        <v>50000</v>
      </c>
      <c r="M216" s="56" t="e">
        <f t="shared" si="46"/>
        <v>#REF!</v>
      </c>
      <c r="N216" s="27">
        <v>43574</v>
      </c>
      <c r="O216" s="35" t="e">
        <f t="shared" ca="1" si="45"/>
        <v>#NAME?</v>
      </c>
      <c r="P216" s="36">
        <v>0</v>
      </c>
      <c r="Q216" s="36">
        <v>0</v>
      </c>
      <c r="R216" s="37">
        <v>319</v>
      </c>
      <c r="S216" s="38" t="b">
        <v>1</v>
      </c>
      <c r="T216" s="38" t="s">
        <v>1109</v>
      </c>
      <c r="U216" s="34">
        <v>43803</v>
      </c>
      <c r="V216" s="29"/>
      <c r="W216" s="29">
        <f t="shared" si="47"/>
        <v>2019</v>
      </c>
      <c r="X216" s="29" t="e">
        <f t="shared" ca="1" si="48"/>
        <v>#NAME?</v>
      </c>
      <c r="Y216" s="39">
        <v>2.2499999999999999E-2</v>
      </c>
      <c r="Z216" s="39">
        <v>5.0500000000000003E-2</v>
      </c>
      <c r="AA216" s="40" t="e">
        <f t="shared" si="49"/>
        <v>#REF!</v>
      </c>
      <c r="AB216" s="33" t="e">
        <f t="shared" ca="1" si="50"/>
        <v>#REF!</v>
      </c>
      <c r="AC216" s="31">
        <v>0.03</v>
      </c>
      <c r="AD216" s="31">
        <v>0.04</v>
      </c>
      <c r="AE216" s="41" t="s">
        <v>444</v>
      </c>
      <c r="AF216" s="42" t="e">
        <f t="shared" ca="1" si="51"/>
        <v>#REF!</v>
      </c>
      <c r="AG216" s="33" t="e">
        <f t="shared" ca="1" si="52"/>
        <v>#REF!</v>
      </c>
      <c r="AH216" s="43" t="e">
        <f t="shared" ca="1" si="53"/>
        <v>#NAME?</v>
      </c>
      <c r="AI216" s="44">
        <f t="shared" si="54"/>
        <v>1</v>
      </c>
      <c r="AJ216" s="45" t="e">
        <f t="shared" ca="1" si="55"/>
        <v>#NAME?</v>
      </c>
      <c r="AK216" s="33" t="e">
        <f t="shared" ca="1" si="56"/>
        <v>#REF!</v>
      </c>
      <c r="AL216" s="29" t="s">
        <v>901</v>
      </c>
      <c r="AM216" s="41">
        <f t="shared" si="57"/>
        <v>99999999</v>
      </c>
      <c r="AN216" s="46" t="s">
        <v>902</v>
      </c>
      <c r="AO216" s="29" t="e">
        <f t="shared" ca="1" si="58"/>
        <v>#REF!</v>
      </c>
    </row>
    <row r="217" spans="1:41" hidden="1" x14ac:dyDescent="0.25">
      <c r="A217" s="15" t="s">
        <v>373</v>
      </c>
      <c r="B217" s="29" t="str">
        <f t="shared" si="59"/>
        <v>ADI-000375</v>
      </c>
      <c r="D217" s="14" t="s">
        <v>384</v>
      </c>
      <c r="E217" s="16" t="e">
        <f>VLOOKUP(D217,#REF!,2,0)</f>
        <v>#REF!</v>
      </c>
      <c r="F217" s="16" t="e">
        <f>VLOOKUP(D217,#REF!,3,0)</f>
        <v>#REF!</v>
      </c>
      <c r="G217" s="28" t="e">
        <f>+VLOOKUP($A217,#REF!,4,FALSE)</f>
        <v>#REF!</v>
      </c>
      <c r="H217" s="30" t="e">
        <f>+VLOOKUP($A217,#REF!,5,FALSE)</f>
        <v>#REF!</v>
      </c>
      <c r="I217" s="31" t="e">
        <f>+VLOOKUP($A217,#REF!,13,FALSE)</f>
        <v>#REF!</v>
      </c>
      <c r="J217" s="31">
        <v>5.4999999999999997E-3</v>
      </c>
      <c r="K217" s="29" t="s">
        <v>15</v>
      </c>
      <c r="L217" s="19">
        <v>10000</v>
      </c>
      <c r="M217" s="56" t="e">
        <f t="shared" si="46"/>
        <v>#REF!</v>
      </c>
      <c r="N217" s="27">
        <v>43574</v>
      </c>
      <c r="O217" s="35" t="e">
        <f t="shared" ca="1" si="45"/>
        <v>#NAME?</v>
      </c>
      <c r="P217" s="36">
        <v>0</v>
      </c>
      <c r="Q217" s="36">
        <v>0</v>
      </c>
      <c r="R217" s="37">
        <v>320</v>
      </c>
      <c r="S217" s="38" t="b">
        <v>1</v>
      </c>
      <c r="T217" s="38" t="s">
        <v>1109</v>
      </c>
      <c r="U217" s="34">
        <v>43804</v>
      </c>
      <c r="V217" s="29"/>
      <c r="W217" s="29">
        <f t="shared" si="47"/>
        <v>2019</v>
      </c>
      <c r="X217" s="29" t="e">
        <f t="shared" ca="1" si="48"/>
        <v>#NAME?</v>
      </c>
      <c r="Y217" s="39">
        <v>2.2499999999999999E-2</v>
      </c>
      <c r="Z217" s="39">
        <v>5.0500000000000003E-2</v>
      </c>
      <c r="AA217" s="40" t="e">
        <f t="shared" si="49"/>
        <v>#REF!</v>
      </c>
      <c r="AB217" s="33" t="e">
        <f t="shared" ca="1" si="50"/>
        <v>#REF!</v>
      </c>
      <c r="AC217" s="31">
        <v>0.03</v>
      </c>
      <c r="AD217" s="31">
        <v>0.04</v>
      </c>
      <c r="AE217" s="41" t="s">
        <v>444</v>
      </c>
      <c r="AF217" s="42" t="e">
        <f t="shared" ca="1" si="51"/>
        <v>#REF!</v>
      </c>
      <c r="AG217" s="33" t="e">
        <f t="shared" ca="1" si="52"/>
        <v>#REF!</v>
      </c>
      <c r="AH217" s="43" t="e">
        <f t="shared" ca="1" si="53"/>
        <v>#NAME?</v>
      </c>
      <c r="AI217" s="44">
        <f t="shared" si="54"/>
        <v>1</v>
      </c>
      <c r="AJ217" s="45" t="e">
        <f t="shared" ca="1" si="55"/>
        <v>#NAME?</v>
      </c>
      <c r="AK217" s="33" t="e">
        <f t="shared" ca="1" si="56"/>
        <v>#REF!</v>
      </c>
      <c r="AL217" s="29" t="s">
        <v>903</v>
      </c>
      <c r="AM217" s="41">
        <f t="shared" si="57"/>
        <v>99999999</v>
      </c>
      <c r="AN217" s="46" t="s">
        <v>904</v>
      </c>
      <c r="AO217" s="29" t="e">
        <f t="shared" ca="1" si="58"/>
        <v>#REF!</v>
      </c>
    </row>
    <row r="218" spans="1:41" hidden="1" x14ac:dyDescent="0.25">
      <c r="A218" s="15" t="s">
        <v>374</v>
      </c>
      <c r="B218" s="29" t="str">
        <f t="shared" si="59"/>
        <v>ADI-000376</v>
      </c>
      <c r="D218" s="14" t="s">
        <v>384</v>
      </c>
      <c r="E218" s="16" t="e">
        <f>VLOOKUP(D218,#REF!,2,0)</f>
        <v>#REF!</v>
      </c>
      <c r="F218" s="16" t="e">
        <f>VLOOKUP(D218,#REF!,3,0)</f>
        <v>#REF!</v>
      </c>
      <c r="G218" s="28" t="e">
        <f>+VLOOKUP($A218,#REF!,4,FALSE)</f>
        <v>#REF!</v>
      </c>
      <c r="H218" s="30" t="e">
        <f>+VLOOKUP($A218,#REF!,5,FALSE)</f>
        <v>#REF!</v>
      </c>
      <c r="I218" s="31" t="e">
        <f>+VLOOKUP($A218,#REF!,13,FALSE)</f>
        <v>#REF!</v>
      </c>
      <c r="J218" s="31">
        <v>5.4999999999999997E-3</v>
      </c>
      <c r="K218" s="29" t="s">
        <v>15</v>
      </c>
      <c r="L218" s="19">
        <v>12000</v>
      </c>
      <c r="M218" s="56" t="e">
        <f t="shared" si="46"/>
        <v>#REF!</v>
      </c>
      <c r="N218" s="27">
        <v>43574</v>
      </c>
      <c r="O218" s="35" t="e">
        <f t="shared" ca="1" si="45"/>
        <v>#NAME?</v>
      </c>
      <c r="P218" s="36">
        <v>0</v>
      </c>
      <c r="Q218" s="36">
        <v>0</v>
      </c>
      <c r="R218" s="37">
        <v>321</v>
      </c>
      <c r="S218" s="38" t="b">
        <v>1</v>
      </c>
      <c r="T218" s="38" t="s">
        <v>1109</v>
      </c>
      <c r="U218" s="34">
        <v>43805</v>
      </c>
      <c r="V218" s="29"/>
      <c r="W218" s="29">
        <f t="shared" si="47"/>
        <v>2019</v>
      </c>
      <c r="X218" s="29" t="e">
        <f t="shared" ca="1" si="48"/>
        <v>#NAME?</v>
      </c>
      <c r="Y218" s="39">
        <v>2.2499999999999999E-2</v>
      </c>
      <c r="Z218" s="39">
        <v>5.0500000000000003E-2</v>
      </c>
      <c r="AA218" s="40" t="e">
        <f t="shared" si="49"/>
        <v>#REF!</v>
      </c>
      <c r="AB218" s="33" t="e">
        <f t="shared" ca="1" si="50"/>
        <v>#REF!</v>
      </c>
      <c r="AC218" s="31">
        <v>0.03</v>
      </c>
      <c r="AD218" s="31">
        <v>0.04</v>
      </c>
      <c r="AE218" s="41" t="s">
        <v>444</v>
      </c>
      <c r="AF218" s="42" t="e">
        <f t="shared" ca="1" si="51"/>
        <v>#REF!</v>
      </c>
      <c r="AG218" s="33" t="e">
        <f t="shared" ca="1" si="52"/>
        <v>#REF!</v>
      </c>
      <c r="AH218" s="43" t="e">
        <f t="shared" ca="1" si="53"/>
        <v>#NAME?</v>
      </c>
      <c r="AI218" s="44">
        <f t="shared" si="54"/>
        <v>1</v>
      </c>
      <c r="AJ218" s="45" t="e">
        <f t="shared" ca="1" si="55"/>
        <v>#NAME?</v>
      </c>
      <c r="AK218" s="33" t="e">
        <f t="shared" ca="1" si="56"/>
        <v>#REF!</v>
      </c>
      <c r="AL218" s="29" t="s">
        <v>905</v>
      </c>
      <c r="AM218" s="41">
        <f t="shared" si="57"/>
        <v>99999999</v>
      </c>
      <c r="AN218" s="46" t="s">
        <v>906</v>
      </c>
      <c r="AO218" s="29" t="e">
        <f t="shared" ca="1" si="58"/>
        <v>#REF!</v>
      </c>
    </row>
    <row r="219" spans="1:41" hidden="1" x14ac:dyDescent="0.25">
      <c r="A219" s="15" t="s">
        <v>375</v>
      </c>
      <c r="B219" s="29" t="str">
        <f t="shared" si="59"/>
        <v>ADI-000377</v>
      </c>
      <c r="D219" s="14" t="s">
        <v>384</v>
      </c>
      <c r="E219" s="16" t="e">
        <f>VLOOKUP(D219,#REF!,2,0)</f>
        <v>#REF!</v>
      </c>
      <c r="F219" s="16" t="e">
        <f>VLOOKUP(D219,#REF!,3,0)</f>
        <v>#REF!</v>
      </c>
      <c r="G219" s="28" t="e">
        <f>+VLOOKUP($A219,#REF!,4,FALSE)</f>
        <v>#REF!</v>
      </c>
      <c r="H219" s="30" t="e">
        <f>+VLOOKUP($A219,#REF!,5,FALSE)</f>
        <v>#REF!</v>
      </c>
      <c r="I219" s="31" t="e">
        <f>+VLOOKUP($A219,#REF!,13,FALSE)</f>
        <v>#REF!</v>
      </c>
      <c r="J219" s="31">
        <v>5.4999999999999997E-3</v>
      </c>
      <c r="K219" s="29" t="s">
        <v>15</v>
      </c>
      <c r="L219" s="19">
        <v>24000</v>
      </c>
      <c r="M219" s="56" t="e">
        <f t="shared" si="46"/>
        <v>#REF!</v>
      </c>
      <c r="N219" s="27">
        <v>43574</v>
      </c>
      <c r="O219" s="35" t="e">
        <f t="shared" ca="1" si="45"/>
        <v>#NAME?</v>
      </c>
      <c r="P219" s="36">
        <v>0</v>
      </c>
      <c r="Q219" s="36">
        <v>0</v>
      </c>
      <c r="R219" s="37">
        <v>322</v>
      </c>
      <c r="S219" s="38" t="b">
        <v>1</v>
      </c>
      <c r="T219" s="38" t="s">
        <v>1109</v>
      </c>
      <c r="U219" s="34">
        <v>43806</v>
      </c>
      <c r="V219" s="29"/>
      <c r="W219" s="29">
        <f t="shared" si="47"/>
        <v>2019</v>
      </c>
      <c r="X219" s="29" t="e">
        <f t="shared" ca="1" si="48"/>
        <v>#NAME?</v>
      </c>
      <c r="Y219" s="39">
        <v>2.2499999999999999E-2</v>
      </c>
      <c r="Z219" s="39">
        <v>5.0500000000000003E-2</v>
      </c>
      <c r="AA219" s="40" t="e">
        <f t="shared" si="49"/>
        <v>#REF!</v>
      </c>
      <c r="AB219" s="33" t="e">
        <f t="shared" ca="1" si="50"/>
        <v>#REF!</v>
      </c>
      <c r="AC219" s="31">
        <v>0.03</v>
      </c>
      <c r="AD219" s="31">
        <v>0.04</v>
      </c>
      <c r="AE219" s="41" t="s">
        <v>444</v>
      </c>
      <c r="AF219" s="42" t="e">
        <f t="shared" ca="1" si="51"/>
        <v>#REF!</v>
      </c>
      <c r="AG219" s="33" t="e">
        <f t="shared" ca="1" si="52"/>
        <v>#REF!</v>
      </c>
      <c r="AH219" s="43" t="e">
        <f t="shared" ca="1" si="53"/>
        <v>#NAME?</v>
      </c>
      <c r="AI219" s="44">
        <f t="shared" si="54"/>
        <v>1</v>
      </c>
      <c r="AJ219" s="45" t="e">
        <f t="shared" ca="1" si="55"/>
        <v>#NAME?</v>
      </c>
      <c r="AK219" s="33" t="e">
        <f t="shared" ca="1" si="56"/>
        <v>#REF!</v>
      </c>
      <c r="AL219" s="29" t="s">
        <v>907</v>
      </c>
      <c r="AM219" s="41">
        <f t="shared" si="57"/>
        <v>99999999</v>
      </c>
      <c r="AN219" s="46" t="s">
        <v>908</v>
      </c>
      <c r="AO219" s="29" t="e">
        <f t="shared" ca="1" si="58"/>
        <v>#REF!</v>
      </c>
    </row>
    <row r="220" spans="1:41" hidden="1" x14ac:dyDescent="0.25">
      <c r="A220" s="15" t="s">
        <v>376</v>
      </c>
      <c r="B220" s="29" t="str">
        <f t="shared" si="59"/>
        <v>ADI-000378</v>
      </c>
      <c r="D220" s="14" t="s">
        <v>384</v>
      </c>
      <c r="E220" s="16" t="e">
        <f>VLOOKUP(D220,#REF!,2,0)</f>
        <v>#REF!</v>
      </c>
      <c r="F220" s="16" t="e">
        <f>VLOOKUP(D220,#REF!,3,0)</f>
        <v>#REF!</v>
      </c>
      <c r="G220" s="28" t="e">
        <f>+VLOOKUP($A220,#REF!,4,FALSE)</f>
        <v>#REF!</v>
      </c>
      <c r="H220" s="30" t="e">
        <f>+VLOOKUP($A220,#REF!,5,FALSE)</f>
        <v>#REF!</v>
      </c>
      <c r="I220" s="31" t="e">
        <f>+VLOOKUP($A220,#REF!,13,FALSE)</f>
        <v>#REF!</v>
      </c>
      <c r="J220" s="31">
        <v>5.4999999999999997E-3</v>
      </c>
      <c r="K220" s="29" t="s">
        <v>15</v>
      </c>
      <c r="L220" s="19">
        <v>50000</v>
      </c>
      <c r="M220" s="56" t="e">
        <f t="shared" si="46"/>
        <v>#REF!</v>
      </c>
      <c r="N220" s="27">
        <v>43574</v>
      </c>
      <c r="O220" s="35" t="e">
        <f t="shared" ca="1" si="45"/>
        <v>#NAME?</v>
      </c>
      <c r="P220" s="36">
        <v>0</v>
      </c>
      <c r="Q220" s="36">
        <v>0</v>
      </c>
      <c r="R220" s="37">
        <v>323</v>
      </c>
      <c r="S220" s="38" t="b">
        <v>1</v>
      </c>
      <c r="T220" s="38" t="s">
        <v>1109</v>
      </c>
      <c r="U220" s="34">
        <v>43807</v>
      </c>
      <c r="V220" s="29"/>
      <c r="W220" s="29">
        <f t="shared" si="47"/>
        <v>2019</v>
      </c>
      <c r="X220" s="29" t="e">
        <f t="shared" ca="1" si="48"/>
        <v>#NAME?</v>
      </c>
      <c r="Y220" s="39">
        <v>2.2499999999999999E-2</v>
      </c>
      <c r="Z220" s="39">
        <v>5.0500000000000003E-2</v>
      </c>
      <c r="AA220" s="40" t="e">
        <f t="shared" si="49"/>
        <v>#REF!</v>
      </c>
      <c r="AB220" s="33" t="e">
        <f t="shared" ca="1" si="50"/>
        <v>#REF!</v>
      </c>
      <c r="AC220" s="31">
        <v>0.03</v>
      </c>
      <c r="AD220" s="31">
        <v>0.04</v>
      </c>
      <c r="AE220" s="41" t="s">
        <v>444</v>
      </c>
      <c r="AF220" s="42" t="e">
        <f t="shared" ca="1" si="51"/>
        <v>#REF!</v>
      </c>
      <c r="AG220" s="33" t="e">
        <f t="shared" ca="1" si="52"/>
        <v>#REF!</v>
      </c>
      <c r="AH220" s="43" t="e">
        <f t="shared" ca="1" si="53"/>
        <v>#NAME?</v>
      </c>
      <c r="AI220" s="44">
        <f t="shared" si="54"/>
        <v>1</v>
      </c>
      <c r="AJ220" s="45" t="e">
        <f t="shared" ca="1" si="55"/>
        <v>#NAME?</v>
      </c>
      <c r="AK220" s="33" t="e">
        <f t="shared" ca="1" si="56"/>
        <v>#REF!</v>
      </c>
      <c r="AL220" s="29" t="s">
        <v>909</v>
      </c>
      <c r="AM220" s="41">
        <f t="shared" si="57"/>
        <v>99999999</v>
      </c>
      <c r="AN220" s="46" t="s">
        <v>910</v>
      </c>
      <c r="AO220" s="29" t="e">
        <f t="shared" ca="1" si="58"/>
        <v>#REF!</v>
      </c>
    </row>
    <row r="221" spans="1:41" hidden="1" x14ac:dyDescent="0.25">
      <c r="A221" s="15" t="s">
        <v>377</v>
      </c>
      <c r="B221" s="29" t="str">
        <f t="shared" si="59"/>
        <v>ADI-000379</v>
      </c>
      <c r="D221" s="14" t="s">
        <v>384</v>
      </c>
      <c r="E221" s="16" t="e">
        <f>VLOOKUP(D221,#REF!,2,0)</f>
        <v>#REF!</v>
      </c>
      <c r="F221" s="16" t="e">
        <f>VLOOKUP(D221,#REF!,3,0)</f>
        <v>#REF!</v>
      </c>
      <c r="G221" s="28" t="e">
        <f>+VLOOKUP($A221,#REF!,4,FALSE)</f>
        <v>#REF!</v>
      </c>
      <c r="H221" s="30" t="e">
        <f>+VLOOKUP($A221,#REF!,5,FALSE)</f>
        <v>#REF!</v>
      </c>
      <c r="I221" s="31" t="e">
        <f>+VLOOKUP($A221,#REF!,13,FALSE)</f>
        <v>#REF!</v>
      </c>
      <c r="J221" s="31">
        <v>5.4999999999999997E-3</v>
      </c>
      <c r="K221" s="29" t="s">
        <v>15</v>
      </c>
      <c r="L221" s="19">
        <v>8000</v>
      </c>
      <c r="M221" s="56" t="e">
        <f t="shared" si="46"/>
        <v>#REF!</v>
      </c>
      <c r="N221" s="27">
        <v>43574</v>
      </c>
      <c r="O221" s="35" t="e">
        <f t="shared" ca="1" si="45"/>
        <v>#NAME?</v>
      </c>
      <c r="P221" s="36">
        <v>0</v>
      </c>
      <c r="Q221" s="36">
        <v>0</v>
      </c>
      <c r="R221" s="37">
        <v>324</v>
      </c>
      <c r="S221" s="38" t="b">
        <v>1</v>
      </c>
      <c r="T221" s="38" t="s">
        <v>1109</v>
      </c>
      <c r="U221" s="34">
        <v>43808</v>
      </c>
      <c r="V221" s="29"/>
      <c r="W221" s="29">
        <f t="shared" si="47"/>
        <v>2019</v>
      </c>
      <c r="X221" s="29" t="e">
        <f t="shared" ca="1" si="48"/>
        <v>#NAME?</v>
      </c>
      <c r="Y221" s="39">
        <v>2.2499999999999999E-2</v>
      </c>
      <c r="Z221" s="39">
        <v>5.0500000000000003E-2</v>
      </c>
      <c r="AA221" s="40" t="e">
        <f t="shared" si="49"/>
        <v>#REF!</v>
      </c>
      <c r="AB221" s="33" t="e">
        <f t="shared" ca="1" si="50"/>
        <v>#REF!</v>
      </c>
      <c r="AC221" s="31">
        <v>0.03</v>
      </c>
      <c r="AD221" s="31">
        <v>0.04</v>
      </c>
      <c r="AE221" s="41" t="s">
        <v>444</v>
      </c>
      <c r="AF221" s="42" t="e">
        <f t="shared" ca="1" si="51"/>
        <v>#REF!</v>
      </c>
      <c r="AG221" s="33" t="e">
        <f t="shared" ca="1" si="52"/>
        <v>#REF!</v>
      </c>
      <c r="AH221" s="43" t="e">
        <f t="shared" ca="1" si="53"/>
        <v>#NAME?</v>
      </c>
      <c r="AI221" s="44">
        <f t="shared" si="54"/>
        <v>1</v>
      </c>
      <c r="AJ221" s="45" t="e">
        <f t="shared" ca="1" si="55"/>
        <v>#NAME?</v>
      </c>
      <c r="AK221" s="33" t="e">
        <f t="shared" ca="1" si="56"/>
        <v>#REF!</v>
      </c>
      <c r="AL221" s="29" t="s">
        <v>911</v>
      </c>
      <c r="AM221" s="41">
        <f t="shared" si="57"/>
        <v>99999999</v>
      </c>
      <c r="AN221" s="46" t="s">
        <v>912</v>
      </c>
      <c r="AO221" s="29" t="e">
        <f t="shared" ca="1" si="58"/>
        <v>#REF!</v>
      </c>
    </row>
    <row r="222" spans="1:41" hidden="1" x14ac:dyDescent="0.25">
      <c r="A222" s="15" t="s">
        <v>378</v>
      </c>
      <c r="B222" s="29" t="str">
        <f t="shared" si="59"/>
        <v>ADI-000380</v>
      </c>
      <c r="D222" s="14" t="s">
        <v>384</v>
      </c>
      <c r="E222" s="16" t="e">
        <f>VLOOKUP(D222,#REF!,2,0)</f>
        <v>#REF!</v>
      </c>
      <c r="F222" s="16" t="e">
        <f>VLOOKUP(D222,#REF!,3,0)</f>
        <v>#REF!</v>
      </c>
      <c r="G222" s="28" t="e">
        <f>+VLOOKUP($A222,#REF!,4,FALSE)</f>
        <v>#REF!</v>
      </c>
      <c r="H222" s="30" t="e">
        <f>+VLOOKUP($A222,#REF!,5,FALSE)</f>
        <v>#REF!</v>
      </c>
      <c r="I222" s="31" t="e">
        <f>+VLOOKUP($A222,#REF!,13,FALSE)</f>
        <v>#REF!</v>
      </c>
      <c r="J222" s="31">
        <v>5.4999999999999997E-3</v>
      </c>
      <c r="K222" s="29" t="s">
        <v>15</v>
      </c>
      <c r="L222" s="19">
        <v>30000</v>
      </c>
      <c r="M222" s="56" t="e">
        <f t="shared" si="46"/>
        <v>#REF!</v>
      </c>
      <c r="N222" s="27">
        <v>43574</v>
      </c>
      <c r="O222" s="35" t="e">
        <f t="shared" ca="1" si="45"/>
        <v>#NAME?</v>
      </c>
      <c r="P222" s="36">
        <v>0</v>
      </c>
      <c r="Q222" s="36">
        <v>0</v>
      </c>
      <c r="R222" s="37">
        <v>325</v>
      </c>
      <c r="S222" s="38" t="b">
        <v>1</v>
      </c>
      <c r="T222" s="38" t="s">
        <v>1109</v>
      </c>
      <c r="U222" s="34">
        <v>43809</v>
      </c>
      <c r="V222" s="29"/>
      <c r="W222" s="29">
        <f t="shared" si="47"/>
        <v>2019</v>
      </c>
      <c r="X222" s="29" t="e">
        <f t="shared" ca="1" si="48"/>
        <v>#NAME?</v>
      </c>
      <c r="Y222" s="39">
        <v>2.2499999999999999E-2</v>
      </c>
      <c r="Z222" s="39">
        <v>5.0500000000000003E-2</v>
      </c>
      <c r="AA222" s="40" t="e">
        <f t="shared" si="49"/>
        <v>#REF!</v>
      </c>
      <c r="AB222" s="33" t="e">
        <f t="shared" ca="1" si="50"/>
        <v>#REF!</v>
      </c>
      <c r="AC222" s="31">
        <v>0.03</v>
      </c>
      <c r="AD222" s="31">
        <v>0.04</v>
      </c>
      <c r="AE222" s="41" t="s">
        <v>444</v>
      </c>
      <c r="AF222" s="42" t="e">
        <f t="shared" ca="1" si="51"/>
        <v>#REF!</v>
      </c>
      <c r="AG222" s="33" t="e">
        <f t="shared" ca="1" si="52"/>
        <v>#REF!</v>
      </c>
      <c r="AH222" s="43" t="e">
        <f t="shared" ca="1" si="53"/>
        <v>#NAME?</v>
      </c>
      <c r="AI222" s="44">
        <f t="shared" si="54"/>
        <v>1</v>
      </c>
      <c r="AJ222" s="45" t="e">
        <f t="shared" ca="1" si="55"/>
        <v>#NAME?</v>
      </c>
      <c r="AK222" s="33" t="e">
        <f t="shared" ca="1" si="56"/>
        <v>#REF!</v>
      </c>
      <c r="AL222" s="29" t="s">
        <v>913</v>
      </c>
      <c r="AM222" s="41">
        <f t="shared" si="57"/>
        <v>99999999</v>
      </c>
      <c r="AN222" s="46" t="s">
        <v>914</v>
      </c>
      <c r="AO222" s="29" t="e">
        <f t="shared" ca="1" si="58"/>
        <v>#REF!</v>
      </c>
    </row>
    <row r="223" spans="1:41" hidden="1" x14ac:dyDescent="0.25">
      <c r="A223" s="15" t="s">
        <v>379</v>
      </c>
      <c r="B223" s="29" t="str">
        <f t="shared" si="59"/>
        <v>ADI-000381</v>
      </c>
      <c r="D223" s="14" t="s">
        <v>384</v>
      </c>
      <c r="E223" s="16" t="e">
        <f>VLOOKUP(D223,#REF!,2,0)</f>
        <v>#REF!</v>
      </c>
      <c r="F223" s="16" t="e">
        <f>VLOOKUP(D223,#REF!,3,0)</f>
        <v>#REF!</v>
      </c>
      <c r="G223" s="28" t="e">
        <f>+VLOOKUP($A223,#REF!,4,FALSE)</f>
        <v>#REF!</v>
      </c>
      <c r="H223" s="30" t="e">
        <f>+VLOOKUP($A223,#REF!,5,FALSE)</f>
        <v>#REF!</v>
      </c>
      <c r="I223" s="31" t="e">
        <f>+VLOOKUP($A223,#REF!,13,FALSE)</f>
        <v>#REF!</v>
      </c>
      <c r="J223" s="31">
        <v>5.4999999999999997E-3</v>
      </c>
      <c r="K223" s="29" t="s">
        <v>15</v>
      </c>
      <c r="L223" s="19">
        <v>50000</v>
      </c>
      <c r="M223" s="56" t="e">
        <f t="shared" si="46"/>
        <v>#REF!</v>
      </c>
      <c r="N223" s="27">
        <v>43574</v>
      </c>
      <c r="O223" s="35" t="e">
        <f t="shared" ca="1" si="45"/>
        <v>#NAME?</v>
      </c>
      <c r="P223" s="36">
        <v>0</v>
      </c>
      <c r="Q223" s="36">
        <v>0</v>
      </c>
      <c r="R223" s="37">
        <v>326</v>
      </c>
      <c r="S223" s="38" t="b">
        <v>1</v>
      </c>
      <c r="T223" s="38" t="s">
        <v>1109</v>
      </c>
      <c r="U223" s="34">
        <v>43810</v>
      </c>
      <c r="V223" s="29"/>
      <c r="W223" s="29">
        <f t="shared" si="47"/>
        <v>2019</v>
      </c>
      <c r="X223" s="29" t="e">
        <f t="shared" ca="1" si="48"/>
        <v>#NAME?</v>
      </c>
      <c r="Y223" s="39">
        <v>2.2499999999999999E-2</v>
      </c>
      <c r="Z223" s="39">
        <v>5.0500000000000003E-2</v>
      </c>
      <c r="AA223" s="40" t="e">
        <f t="shared" si="49"/>
        <v>#REF!</v>
      </c>
      <c r="AB223" s="33" t="e">
        <f t="shared" ca="1" si="50"/>
        <v>#REF!</v>
      </c>
      <c r="AC223" s="31">
        <v>0.03</v>
      </c>
      <c r="AD223" s="31">
        <v>0.04</v>
      </c>
      <c r="AE223" s="41" t="s">
        <v>444</v>
      </c>
      <c r="AF223" s="42" t="e">
        <f t="shared" ca="1" si="51"/>
        <v>#REF!</v>
      </c>
      <c r="AG223" s="33" t="e">
        <f t="shared" ca="1" si="52"/>
        <v>#REF!</v>
      </c>
      <c r="AH223" s="43" t="e">
        <f t="shared" ca="1" si="53"/>
        <v>#NAME?</v>
      </c>
      <c r="AI223" s="44">
        <f t="shared" si="54"/>
        <v>1</v>
      </c>
      <c r="AJ223" s="45" t="e">
        <f t="shared" ca="1" si="55"/>
        <v>#NAME?</v>
      </c>
      <c r="AK223" s="33" t="e">
        <f t="shared" ca="1" si="56"/>
        <v>#REF!</v>
      </c>
      <c r="AL223" s="29" t="s">
        <v>915</v>
      </c>
      <c r="AM223" s="41">
        <f t="shared" si="57"/>
        <v>99999999</v>
      </c>
      <c r="AN223" s="46" t="s">
        <v>916</v>
      </c>
      <c r="AO223" s="29" t="e">
        <f t="shared" ca="1" si="58"/>
        <v>#REF!</v>
      </c>
    </row>
    <row r="224" spans="1:41" hidden="1" x14ac:dyDescent="0.25">
      <c r="A224" s="15" t="s">
        <v>380</v>
      </c>
      <c r="B224" s="29" t="str">
        <f t="shared" si="59"/>
        <v>ADI-000382</v>
      </c>
      <c r="D224" s="14" t="s">
        <v>384</v>
      </c>
      <c r="E224" s="16" t="e">
        <f>VLOOKUP(D224,#REF!,2,0)</f>
        <v>#REF!</v>
      </c>
      <c r="F224" s="16" t="e">
        <f>VLOOKUP(D224,#REF!,3,0)</f>
        <v>#REF!</v>
      </c>
      <c r="G224" s="28" t="e">
        <f>+VLOOKUP($A224,#REF!,4,FALSE)</f>
        <v>#REF!</v>
      </c>
      <c r="H224" s="30" t="e">
        <f>+VLOOKUP($A224,#REF!,5,FALSE)</f>
        <v>#REF!</v>
      </c>
      <c r="I224" s="31" t="e">
        <f>+VLOOKUP($A224,#REF!,13,FALSE)</f>
        <v>#REF!</v>
      </c>
      <c r="J224" s="31">
        <v>5.4999999999999997E-3</v>
      </c>
      <c r="K224" s="29" t="s">
        <v>15</v>
      </c>
      <c r="L224" s="19">
        <v>30000</v>
      </c>
      <c r="M224" s="56" t="e">
        <f t="shared" si="46"/>
        <v>#REF!</v>
      </c>
      <c r="N224" s="27">
        <v>43574</v>
      </c>
      <c r="O224" s="35" t="e">
        <f t="shared" ca="1" si="45"/>
        <v>#NAME?</v>
      </c>
      <c r="P224" s="36">
        <v>0</v>
      </c>
      <c r="Q224" s="36">
        <v>0</v>
      </c>
      <c r="R224" s="37">
        <v>327</v>
      </c>
      <c r="S224" s="38" t="b">
        <v>1</v>
      </c>
      <c r="T224" s="38" t="s">
        <v>1109</v>
      </c>
      <c r="U224" s="34">
        <v>43811</v>
      </c>
      <c r="V224" s="29"/>
      <c r="W224" s="29">
        <f t="shared" si="47"/>
        <v>2019</v>
      </c>
      <c r="X224" s="29" t="e">
        <f t="shared" ca="1" si="48"/>
        <v>#NAME?</v>
      </c>
      <c r="Y224" s="39">
        <v>2.2499999999999999E-2</v>
      </c>
      <c r="Z224" s="39">
        <v>5.0500000000000003E-2</v>
      </c>
      <c r="AA224" s="40" t="e">
        <f t="shared" si="49"/>
        <v>#REF!</v>
      </c>
      <c r="AB224" s="33" t="e">
        <f t="shared" ca="1" si="50"/>
        <v>#REF!</v>
      </c>
      <c r="AC224" s="31">
        <v>0.03</v>
      </c>
      <c r="AD224" s="31">
        <v>0.04</v>
      </c>
      <c r="AE224" s="41" t="s">
        <v>444</v>
      </c>
      <c r="AF224" s="42" t="e">
        <f t="shared" ca="1" si="51"/>
        <v>#REF!</v>
      </c>
      <c r="AG224" s="33" t="e">
        <f t="shared" ca="1" si="52"/>
        <v>#REF!</v>
      </c>
      <c r="AH224" s="43" t="e">
        <f t="shared" ca="1" si="53"/>
        <v>#NAME?</v>
      </c>
      <c r="AI224" s="44">
        <f t="shared" si="54"/>
        <v>1</v>
      </c>
      <c r="AJ224" s="45" t="e">
        <f t="shared" ca="1" si="55"/>
        <v>#NAME?</v>
      </c>
      <c r="AK224" s="33" t="e">
        <f t="shared" ca="1" si="56"/>
        <v>#REF!</v>
      </c>
      <c r="AL224" s="29" t="s">
        <v>917</v>
      </c>
      <c r="AM224" s="41">
        <f t="shared" si="57"/>
        <v>99999999</v>
      </c>
      <c r="AN224" s="46" t="s">
        <v>918</v>
      </c>
      <c r="AO224" s="29" t="e">
        <f t="shared" ca="1" si="58"/>
        <v>#REF!</v>
      </c>
    </row>
    <row r="225" spans="1:41" hidden="1" x14ac:dyDescent="0.25">
      <c r="A225" s="15" t="s">
        <v>381</v>
      </c>
      <c r="B225" s="29" t="str">
        <f t="shared" si="59"/>
        <v>ADI-000383</v>
      </c>
      <c r="D225" s="14" t="s">
        <v>384</v>
      </c>
      <c r="E225" s="16" t="e">
        <f>VLOOKUP(D225,#REF!,2,0)</f>
        <v>#REF!</v>
      </c>
      <c r="F225" s="16" t="e">
        <f>VLOOKUP(D225,#REF!,3,0)</f>
        <v>#REF!</v>
      </c>
      <c r="G225" s="28" t="e">
        <f>+VLOOKUP($A225,#REF!,4,FALSE)</f>
        <v>#REF!</v>
      </c>
      <c r="H225" s="30" t="e">
        <f>+VLOOKUP($A225,#REF!,5,FALSE)</f>
        <v>#REF!</v>
      </c>
      <c r="I225" s="31" t="e">
        <f>+VLOOKUP($A225,#REF!,13,FALSE)</f>
        <v>#REF!</v>
      </c>
      <c r="J225" s="31">
        <v>5.4999999999999997E-3</v>
      </c>
      <c r="K225" s="29" t="s">
        <v>15</v>
      </c>
      <c r="L225" s="19">
        <v>29000</v>
      </c>
      <c r="M225" s="56" t="e">
        <f t="shared" si="46"/>
        <v>#REF!</v>
      </c>
      <c r="N225" s="27">
        <v>43574</v>
      </c>
      <c r="O225" s="35" t="e">
        <f t="shared" ca="1" si="45"/>
        <v>#NAME?</v>
      </c>
      <c r="P225" s="36">
        <v>0</v>
      </c>
      <c r="Q225" s="36">
        <v>0</v>
      </c>
      <c r="R225" s="37">
        <v>328</v>
      </c>
      <c r="S225" s="38" t="b">
        <v>1</v>
      </c>
      <c r="T225" s="38" t="s">
        <v>1109</v>
      </c>
      <c r="U225" s="34">
        <v>43812</v>
      </c>
      <c r="V225" s="29"/>
      <c r="W225" s="29">
        <f t="shared" si="47"/>
        <v>2019</v>
      </c>
      <c r="X225" s="29" t="e">
        <f t="shared" ca="1" si="48"/>
        <v>#NAME?</v>
      </c>
      <c r="Y225" s="39">
        <v>2.2499999999999999E-2</v>
      </c>
      <c r="Z225" s="39">
        <v>5.0500000000000003E-2</v>
      </c>
      <c r="AA225" s="40" t="e">
        <f t="shared" si="49"/>
        <v>#REF!</v>
      </c>
      <c r="AB225" s="33" t="e">
        <f t="shared" ca="1" si="50"/>
        <v>#REF!</v>
      </c>
      <c r="AC225" s="31">
        <v>0.03</v>
      </c>
      <c r="AD225" s="31">
        <v>0.04</v>
      </c>
      <c r="AE225" s="41" t="s">
        <v>444</v>
      </c>
      <c r="AF225" s="42" t="e">
        <f t="shared" ca="1" si="51"/>
        <v>#REF!</v>
      </c>
      <c r="AG225" s="33" t="e">
        <f t="shared" ca="1" si="52"/>
        <v>#REF!</v>
      </c>
      <c r="AH225" s="43" t="e">
        <f t="shared" ca="1" si="53"/>
        <v>#NAME?</v>
      </c>
      <c r="AI225" s="44">
        <f t="shared" si="54"/>
        <v>1</v>
      </c>
      <c r="AJ225" s="45" t="e">
        <f t="shared" ca="1" si="55"/>
        <v>#NAME?</v>
      </c>
      <c r="AK225" s="33" t="e">
        <f t="shared" ca="1" si="56"/>
        <v>#REF!</v>
      </c>
      <c r="AL225" s="29" t="s">
        <v>919</v>
      </c>
      <c r="AM225" s="41">
        <f t="shared" si="57"/>
        <v>99999999</v>
      </c>
      <c r="AN225" s="46" t="s">
        <v>920</v>
      </c>
      <c r="AO225" s="29" t="e">
        <f t="shared" ca="1" si="58"/>
        <v>#REF!</v>
      </c>
    </row>
    <row r="226" spans="1:41" hidden="1" x14ac:dyDescent="0.25">
      <c r="A226" s="15" t="s">
        <v>382</v>
      </c>
      <c r="B226" s="29" t="str">
        <f t="shared" si="59"/>
        <v>ADI-000384</v>
      </c>
      <c r="D226" s="14" t="s">
        <v>384</v>
      </c>
      <c r="E226" s="16" t="e">
        <f>VLOOKUP(D226,#REF!,2,0)</f>
        <v>#REF!</v>
      </c>
      <c r="F226" s="16" t="e">
        <f>VLOOKUP(D226,#REF!,3,0)</f>
        <v>#REF!</v>
      </c>
      <c r="G226" s="28" t="e">
        <f>+VLOOKUP($A226,#REF!,4,FALSE)</f>
        <v>#REF!</v>
      </c>
      <c r="H226" s="30" t="e">
        <f>+VLOOKUP($A226,#REF!,5,FALSE)</f>
        <v>#REF!</v>
      </c>
      <c r="I226" s="31" t="e">
        <f>+VLOOKUP($A226,#REF!,13,FALSE)</f>
        <v>#REF!</v>
      </c>
      <c r="J226" s="31">
        <v>5.4999999999999997E-3</v>
      </c>
      <c r="K226" s="29" t="s">
        <v>15</v>
      </c>
      <c r="L226" s="19">
        <v>30000</v>
      </c>
      <c r="M226" s="56" t="e">
        <f t="shared" si="46"/>
        <v>#REF!</v>
      </c>
      <c r="N226" s="27">
        <v>43574</v>
      </c>
      <c r="O226" s="35" t="e">
        <f t="shared" ca="1" si="45"/>
        <v>#NAME?</v>
      </c>
      <c r="P226" s="36">
        <v>0</v>
      </c>
      <c r="Q226" s="36">
        <v>0</v>
      </c>
      <c r="R226" s="37">
        <v>329</v>
      </c>
      <c r="S226" s="38" t="b">
        <v>1</v>
      </c>
      <c r="T226" s="38" t="s">
        <v>1109</v>
      </c>
      <c r="U226" s="34">
        <v>43813</v>
      </c>
      <c r="V226" s="29"/>
      <c r="W226" s="29">
        <f t="shared" si="47"/>
        <v>2019</v>
      </c>
      <c r="X226" s="29" t="e">
        <f t="shared" ca="1" si="48"/>
        <v>#NAME?</v>
      </c>
      <c r="Y226" s="39">
        <v>2.2499999999999999E-2</v>
      </c>
      <c r="Z226" s="39">
        <v>5.0500000000000003E-2</v>
      </c>
      <c r="AA226" s="40" t="e">
        <f t="shared" si="49"/>
        <v>#REF!</v>
      </c>
      <c r="AB226" s="33" t="e">
        <f t="shared" ca="1" si="50"/>
        <v>#REF!</v>
      </c>
      <c r="AC226" s="31">
        <v>0.03</v>
      </c>
      <c r="AD226" s="31">
        <v>0.04</v>
      </c>
      <c r="AE226" s="41" t="s">
        <v>444</v>
      </c>
      <c r="AF226" s="42" t="e">
        <f t="shared" ca="1" si="51"/>
        <v>#REF!</v>
      </c>
      <c r="AG226" s="33" t="e">
        <f t="shared" ca="1" si="52"/>
        <v>#REF!</v>
      </c>
      <c r="AH226" s="43" t="e">
        <f t="shared" ca="1" si="53"/>
        <v>#NAME?</v>
      </c>
      <c r="AI226" s="44">
        <f t="shared" si="54"/>
        <v>1</v>
      </c>
      <c r="AJ226" s="45" t="e">
        <f t="shared" ca="1" si="55"/>
        <v>#NAME?</v>
      </c>
      <c r="AK226" s="33" t="e">
        <f t="shared" ca="1" si="56"/>
        <v>#REF!</v>
      </c>
      <c r="AL226" s="29" t="s">
        <v>921</v>
      </c>
      <c r="AM226" s="41">
        <f t="shared" si="57"/>
        <v>99999999</v>
      </c>
      <c r="AN226" s="46" t="s">
        <v>922</v>
      </c>
      <c r="AO226" s="29" t="e">
        <f t="shared" ca="1" si="58"/>
        <v>#REF!</v>
      </c>
    </row>
    <row r="227" spans="1:41" hidden="1" x14ac:dyDescent="0.25">
      <c r="A227" s="15" t="s">
        <v>383</v>
      </c>
      <c r="B227" s="29" t="str">
        <f t="shared" si="59"/>
        <v>ADI-000385</v>
      </c>
      <c r="D227" s="14" t="s">
        <v>384</v>
      </c>
      <c r="E227" s="16" t="e">
        <f>VLOOKUP(D227,#REF!,2,0)</f>
        <v>#REF!</v>
      </c>
      <c r="F227" s="16" t="e">
        <f>VLOOKUP(D227,#REF!,3,0)</f>
        <v>#REF!</v>
      </c>
      <c r="G227" s="28" t="e">
        <f>+VLOOKUP($A227,#REF!,4,FALSE)</f>
        <v>#REF!</v>
      </c>
      <c r="H227" s="30" t="e">
        <f>+VLOOKUP($A227,#REF!,5,FALSE)</f>
        <v>#REF!</v>
      </c>
      <c r="I227" s="31" t="e">
        <f>+VLOOKUP($A227,#REF!,13,FALSE)</f>
        <v>#REF!</v>
      </c>
      <c r="J227" s="31">
        <v>5.4999999999999997E-3</v>
      </c>
      <c r="K227" s="29" t="s">
        <v>15</v>
      </c>
      <c r="L227" s="19">
        <v>14000</v>
      </c>
      <c r="M227" s="56" t="e">
        <f t="shared" si="46"/>
        <v>#REF!</v>
      </c>
      <c r="N227" s="27">
        <v>43574</v>
      </c>
      <c r="O227" s="35" t="e">
        <f t="shared" ca="1" si="45"/>
        <v>#NAME?</v>
      </c>
      <c r="P227" s="36">
        <v>0</v>
      </c>
      <c r="Q227" s="36">
        <v>0</v>
      </c>
      <c r="R227" s="37">
        <v>330</v>
      </c>
      <c r="S227" s="38" t="b">
        <v>1</v>
      </c>
      <c r="T227" s="38" t="s">
        <v>1109</v>
      </c>
      <c r="U227" s="34">
        <v>43814</v>
      </c>
      <c r="V227" s="29"/>
      <c r="W227" s="29">
        <f t="shared" si="47"/>
        <v>2019</v>
      </c>
      <c r="X227" s="29" t="e">
        <f t="shared" ca="1" si="48"/>
        <v>#NAME?</v>
      </c>
      <c r="Y227" s="39">
        <v>2.2499999999999999E-2</v>
      </c>
      <c r="Z227" s="39">
        <v>5.0500000000000003E-2</v>
      </c>
      <c r="AA227" s="40" t="e">
        <f t="shared" si="49"/>
        <v>#REF!</v>
      </c>
      <c r="AB227" s="33" t="e">
        <f t="shared" ca="1" si="50"/>
        <v>#REF!</v>
      </c>
      <c r="AC227" s="31">
        <v>0.03</v>
      </c>
      <c r="AD227" s="31">
        <v>0.04</v>
      </c>
      <c r="AE227" s="41" t="s">
        <v>444</v>
      </c>
      <c r="AF227" s="42" t="e">
        <f t="shared" ca="1" si="51"/>
        <v>#REF!</v>
      </c>
      <c r="AG227" s="33" t="e">
        <f t="shared" ca="1" si="52"/>
        <v>#REF!</v>
      </c>
      <c r="AH227" s="43" t="e">
        <f t="shared" ca="1" si="53"/>
        <v>#NAME?</v>
      </c>
      <c r="AI227" s="44">
        <f t="shared" si="54"/>
        <v>1</v>
      </c>
      <c r="AJ227" s="45" t="e">
        <f t="shared" ca="1" si="55"/>
        <v>#NAME?</v>
      </c>
      <c r="AK227" s="33" t="e">
        <f t="shared" ca="1" si="56"/>
        <v>#REF!</v>
      </c>
      <c r="AL227" s="29" t="s">
        <v>923</v>
      </c>
      <c r="AM227" s="41">
        <f t="shared" si="57"/>
        <v>99999999</v>
      </c>
      <c r="AN227" s="46" t="s">
        <v>924</v>
      </c>
      <c r="AO227" s="29" t="e">
        <f t="shared" ca="1" si="58"/>
        <v>#REF!</v>
      </c>
    </row>
    <row r="228" spans="1:41" hidden="1" x14ac:dyDescent="0.25">
      <c r="A228" s="15" t="s">
        <v>248</v>
      </c>
      <c r="B228" s="29" t="str">
        <f t="shared" si="59"/>
        <v>ADI-000242</v>
      </c>
      <c r="C228" s="14"/>
      <c r="D228" s="14" t="s">
        <v>258</v>
      </c>
      <c r="E228" s="16" t="e">
        <f>VLOOKUP(D228,#REF!,2,0)</f>
        <v>#REF!</v>
      </c>
      <c r="F228" s="16" t="e">
        <f>VLOOKUP(D228,#REF!,3,0)</f>
        <v>#REF!</v>
      </c>
      <c r="G228" s="28" t="e">
        <f>+VLOOKUP($A228,#REF!,4,FALSE)</f>
        <v>#REF!</v>
      </c>
      <c r="H228" s="30" t="e">
        <f>+VLOOKUP($A228,#REF!,5,FALSE)</f>
        <v>#REF!</v>
      </c>
      <c r="I228" s="31" t="e">
        <f>+VLOOKUP($A228,#REF!,13,FALSE)</f>
        <v>#REF!</v>
      </c>
      <c r="J228" s="31">
        <v>5.4999999999999997E-3</v>
      </c>
      <c r="K228" s="29" t="s">
        <v>15</v>
      </c>
      <c r="L228" s="19">
        <v>10000</v>
      </c>
      <c r="M228" s="56" t="e">
        <f t="shared" si="46"/>
        <v>#REF!</v>
      </c>
      <c r="N228" s="27">
        <v>43574</v>
      </c>
      <c r="O228" s="35" t="e">
        <f t="shared" ca="1" si="45"/>
        <v>#NAME?</v>
      </c>
      <c r="P228" s="36">
        <v>0</v>
      </c>
      <c r="Q228" s="36">
        <v>0</v>
      </c>
      <c r="R228" s="37">
        <v>331</v>
      </c>
      <c r="S228" s="38" t="b">
        <v>0</v>
      </c>
      <c r="T228" s="38" t="s">
        <v>1110</v>
      </c>
      <c r="U228" s="34">
        <v>43815</v>
      </c>
      <c r="V228" s="29"/>
      <c r="W228" s="29">
        <f t="shared" si="47"/>
        <v>2019</v>
      </c>
      <c r="X228" s="29" t="e">
        <f t="shared" ca="1" si="48"/>
        <v>#NAME?</v>
      </c>
      <c r="Y228" s="39">
        <v>2.2499999999999999E-2</v>
      </c>
      <c r="Z228" s="39">
        <v>5.0500000000000003E-2</v>
      </c>
      <c r="AA228" s="40" t="e">
        <f t="shared" si="49"/>
        <v>#REF!</v>
      </c>
      <c r="AB228" s="33" t="e">
        <f t="shared" ca="1" si="50"/>
        <v>#REF!</v>
      </c>
      <c r="AC228" s="31">
        <v>0.03</v>
      </c>
      <c r="AD228" s="31">
        <v>0.04</v>
      </c>
      <c r="AE228" s="41" t="s">
        <v>444</v>
      </c>
      <c r="AF228" s="42" t="e">
        <f t="shared" ca="1" si="51"/>
        <v>#REF!</v>
      </c>
      <c r="AG228" s="33" t="e">
        <f t="shared" ca="1" si="52"/>
        <v>#REF!</v>
      </c>
      <c r="AH228" s="43" t="e">
        <f t="shared" ca="1" si="53"/>
        <v>#NAME?</v>
      </c>
      <c r="AI228" s="44">
        <f t="shared" si="54"/>
        <v>1</v>
      </c>
      <c r="AJ228" s="45" t="e">
        <f t="shared" ca="1" si="55"/>
        <v>#NAME?</v>
      </c>
      <c r="AK228" s="33" t="e">
        <f t="shared" ca="1" si="56"/>
        <v>#REF!</v>
      </c>
      <c r="AL228" s="29" t="s">
        <v>925</v>
      </c>
      <c r="AM228" s="41">
        <f t="shared" si="57"/>
        <v>1</v>
      </c>
      <c r="AN228" s="46" t="s">
        <v>926</v>
      </c>
      <c r="AO228" s="29" t="e">
        <f t="shared" ca="1" si="58"/>
        <v>#REF!</v>
      </c>
    </row>
    <row r="229" spans="1:41" hidden="1" x14ac:dyDescent="0.25">
      <c r="A229" s="15" t="s">
        <v>391</v>
      </c>
      <c r="B229" s="29" t="str">
        <f t="shared" si="59"/>
        <v>ADI-000362</v>
      </c>
      <c r="C229" s="14"/>
      <c r="D229" s="14" t="s">
        <v>258</v>
      </c>
      <c r="E229" s="16" t="e">
        <f>VLOOKUP(D229,#REF!,2,0)</f>
        <v>#REF!</v>
      </c>
      <c r="F229" s="16" t="e">
        <f>VLOOKUP(D229,#REF!,3,0)</f>
        <v>#REF!</v>
      </c>
      <c r="G229" s="28" t="e">
        <f>+VLOOKUP($A229,#REF!,4,FALSE)</f>
        <v>#REF!</v>
      </c>
      <c r="H229" s="30" t="e">
        <f>+VLOOKUP($A229,#REF!,5,FALSE)</f>
        <v>#REF!</v>
      </c>
      <c r="I229" s="31" t="e">
        <f>+VLOOKUP($A229,#REF!,13,FALSE)</f>
        <v>#REF!</v>
      </c>
      <c r="J229" s="31">
        <v>5.4999999999999997E-3</v>
      </c>
      <c r="K229" s="29" t="s">
        <v>15</v>
      </c>
      <c r="L229" s="19">
        <v>5000</v>
      </c>
      <c r="M229" s="56" t="e">
        <f t="shared" si="46"/>
        <v>#REF!</v>
      </c>
      <c r="N229" s="27">
        <v>43574</v>
      </c>
      <c r="O229" s="35" t="e">
        <f t="shared" ca="1" si="45"/>
        <v>#NAME?</v>
      </c>
      <c r="P229" s="36">
        <v>0</v>
      </c>
      <c r="Q229" s="36">
        <v>0</v>
      </c>
      <c r="R229" s="37">
        <v>332</v>
      </c>
      <c r="S229" s="38" t="b">
        <v>1</v>
      </c>
      <c r="T229" s="38" t="s">
        <v>1109</v>
      </c>
      <c r="U229" s="34">
        <v>43816</v>
      </c>
      <c r="V229" s="29"/>
      <c r="W229" s="29">
        <f t="shared" si="47"/>
        <v>2019</v>
      </c>
      <c r="X229" s="29" t="e">
        <f t="shared" ca="1" si="48"/>
        <v>#NAME?</v>
      </c>
      <c r="Y229" s="39">
        <v>2.2499999999999999E-2</v>
      </c>
      <c r="Z229" s="39">
        <v>5.0500000000000003E-2</v>
      </c>
      <c r="AA229" s="40" t="e">
        <f t="shared" si="49"/>
        <v>#REF!</v>
      </c>
      <c r="AB229" s="33" t="e">
        <f t="shared" ca="1" si="50"/>
        <v>#REF!</v>
      </c>
      <c r="AC229" s="31">
        <v>0.03</v>
      </c>
      <c r="AD229" s="31">
        <v>0.04</v>
      </c>
      <c r="AE229" s="41" t="s">
        <v>444</v>
      </c>
      <c r="AF229" s="42" t="e">
        <f t="shared" ca="1" si="51"/>
        <v>#REF!</v>
      </c>
      <c r="AG229" s="33" t="e">
        <f t="shared" ca="1" si="52"/>
        <v>#REF!</v>
      </c>
      <c r="AH229" s="43" t="e">
        <f t="shared" ca="1" si="53"/>
        <v>#NAME?</v>
      </c>
      <c r="AI229" s="44">
        <f t="shared" si="54"/>
        <v>1</v>
      </c>
      <c r="AJ229" s="45" t="e">
        <f t="shared" ca="1" si="55"/>
        <v>#NAME?</v>
      </c>
      <c r="AK229" s="33" t="e">
        <f t="shared" ca="1" si="56"/>
        <v>#REF!</v>
      </c>
      <c r="AL229" s="29" t="s">
        <v>927</v>
      </c>
      <c r="AM229" s="41">
        <f t="shared" si="57"/>
        <v>99999999</v>
      </c>
      <c r="AN229" s="46" t="s">
        <v>928</v>
      </c>
      <c r="AO229" s="29" t="e">
        <f t="shared" ca="1" si="58"/>
        <v>#REF!</v>
      </c>
    </row>
    <row r="230" spans="1:41" hidden="1" x14ac:dyDescent="0.25">
      <c r="A230" s="21" t="s">
        <v>392</v>
      </c>
      <c r="B230" s="29" t="str">
        <f t="shared" si="59"/>
        <v>ADI-000359</v>
      </c>
      <c r="C230" s="14"/>
      <c r="D230" s="14" t="s">
        <v>393</v>
      </c>
      <c r="E230" s="16" t="e">
        <f>VLOOKUP(D230,#REF!,2,0)</f>
        <v>#REF!</v>
      </c>
      <c r="F230" s="16" t="e">
        <f>VLOOKUP(D230,#REF!,3,0)</f>
        <v>#REF!</v>
      </c>
      <c r="G230" s="28" t="e">
        <f>+VLOOKUP($A230,#REF!,4,FALSE)</f>
        <v>#REF!</v>
      </c>
      <c r="H230" s="30" t="e">
        <f>+VLOOKUP($A230,#REF!,5,FALSE)</f>
        <v>#REF!</v>
      </c>
      <c r="I230" s="31" t="e">
        <f>+VLOOKUP($A230,#REF!,13,FALSE)</f>
        <v>#REF!</v>
      </c>
      <c r="J230" s="31">
        <v>5.4999999999999997E-3</v>
      </c>
      <c r="K230" s="29" t="s">
        <v>15</v>
      </c>
      <c r="L230" s="19">
        <v>46000</v>
      </c>
      <c r="M230" s="56" t="e">
        <f t="shared" si="46"/>
        <v>#REF!</v>
      </c>
      <c r="N230" s="27">
        <v>43574</v>
      </c>
      <c r="O230" s="35" t="e">
        <f t="shared" ca="1" si="45"/>
        <v>#NAME?</v>
      </c>
      <c r="P230" s="36">
        <v>0</v>
      </c>
      <c r="Q230" s="36">
        <v>0</v>
      </c>
      <c r="R230" s="37">
        <v>333</v>
      </c>
      <c r="S230" s="38" t="b">
        <v>0</v>
      </c>
      <c r="T230" s="38" t="s">
        <v>1110</v>
      </c>
      <c r="U230" s="34">
        <v>43817</v>
      </c>
      <c r="V230" s="29"/>
      <c r="W230" s="29">
        <f t="shared" si="47"/>
        <v>2019</v>
      </c>
      <c r="X230" s="29" t="e">
        <f t="shared" ca="1" si="48"/>
        <v>#NAME?</v>
      </c>
      <c r="Y230" s="39">
        <v>2.2499999999999999E-2</v>
      </c>
      <c r="Z230" s="39">
        <v>5.0500000000000003E-2</v>
      </c>
      <c r="AA230" s="40" t="e">
        <f t="shared" si="49"/>
        <v>#REF!</v>
      </c>
      <c r="AB230" s="33" t="e">
        <f t="shared" ca="1" si="50"/>
        <v>#REF!</v>
      </c>
      <c r="AC230" s="31">
        <v>0.03</v>
      </c>
      <c r="AD230" s="31">
        <v>0.04</v>
      </c>
      <c r="AE230" s="41" t="s">
        <v>444</v>
      </c>
      <c r="AF230" s="42" t="e">
        <f t="shared" ca="1" si="51"/>
        <v>#REF!</v>
      </c>
      <c r="AG230" s="33" t="e">
        <f t="shared" ca="1" si="52"/>
        <v>#REF!</v>
      </c>
      <c r="AH230" s="43" t="e">
        <f t="shared" ca="1" si="53"/>
        <v>#NAME?</v>
      </c>
      <c r="AI230" s="44">
        <f t="shared" si="54"/>
        <v>1</v>
      </c>
      <c r="AJ230" s="45" t="e">
        <f t="shared" ca="1" si="55"/>
        <v>#NAME?</v>
      </c>
      <c r="AK230" s="33" t="e">
        <f t="shared" ca="1" si="56"/>
        <v>#REF!</v>
      </c>
      <c r="AL230" s="29" t="s">
        <v>929</v>
      </c>
      <c r="AM230" s="41">
        <f t="shared" si="57"/>
        <v>1</v>
      </c>
      <c r="AN230" s="46" t="s">
        <v>930</v>
      </c>
      <c r="AO230" s="29" t="e">
        <f t="shared" ca="1" si="58"/>
        <v>#REF!</v>
      </c>
    </row>
    <row r="231" spans="1:41" hidden="1" x14ac:dyDescent="0.25">
      <c r="A231" s="21" t="s">
        <v>394</v>
      </c>
      <c r="B231" s="29" t="str">
        <f t="shared" si="59"/>
        <v>ADI-000363</v>
      </c>
      <c r="C231" s="14"/>
      <c r="D231" s="14"/>
      <c r="E231" s="16" t="e">
        <f>VLOOKUP(D231,#REF!,2,0)</f>
        <v>#REF!</v>
      </c>
      <c r="F231" s="16" t="e">
        <f>VLOOKUP(D231,#REF!,3,0)</f>
        <v>#REF!</v>
      </c>
      <c r="G231" s="28" t="e">
        <f>+VLOOKUP($A231,#REF!,4,FALSE)</f>
        <v>#REF!</v>
      </c>
      <c r="H231" s="30" t="e">
        <f>+VLOOKUP($A231,#REF!,5,FALSE)</f>
        <v>#REF!</v>
      </c>
      <c r="I231" s="31" t="e">
        <f>+VLOOKUP($A231,#REF!,13,FALSE)</f>
        <v>#REF!</v>
      </c>
      <c r="J231" s="31">
        <v>5.4999999999999997E-3</v>
      </c>
      <c r="K231" s="29" t="s">
        <v>15</v>
      </c>
      <c r="L231" s="19">
        <v>60000</v>
      </c>
      <c r="M231" s="56" t="e">
        <f t="shared" si="46"/>
        <v>#REF!</v>
      </c>
      <c r="N231" s="27">
        <v>43574</v>
      </c>
      <c r="O231" s="35" t="e">
        <f t="shared" ca="1" si="45"/>
        <v>#NAME?</v>
      </c>
      <c r="P231" s="36">
        <v>0</v>
      </c>
      <c r="Q231" s="36">
        <v>0</v>
      </c>
      <c r="R231" s="37">
        <v>334</v>
      </c>
      <c r="S231" s="38" t="b">
        <v>0</v>
      </c>
      <c r="T231" s="38" t="s">
        <v>1110</v>
      </c>
      <c r="U231" s="34">
        <v>43818</v>
      </c>
      <c r="V231" s="29"/>
      <c r="W231" s="29">
        <f t="shared" si="47"/>
        <v>2019</v>
      </c>
      <c r="X231" s="29" t="e">
        <f t="shared" ca="1" si="48"/>
        <v>#NAME?</v>
      </c>
      <c r="Y231" s="39">
        <v>2.2499999999999999E-2</v>
      </c>
      <c r="Z231" s="39">
        <v>5.0500000000000003E-2</v>
      </c>
      <c r="AA231" s="40" t="e">
        <f t="shared" si="49"/>
        <v>#REF!</v>
      </c>
      <c r="AB231" s="33" t="e">
        <f t="shared" ca="1" si="50"/>
        <v>#REF!</v>
      </c>
      <c r="AC231" s="31">
        <v>0.03</v>
      </c>
      <c r="AD231" s="31">
        <v>0.04</v>
      </c>
      <c r="AE231" s="41" t="s">
        <v>444</v>
      </c>
      <c r="AF231" s="42" t="e">
        <f t="shared" ca="1" si="51"/>
        <v>#REF!</v>
      </c>
      <c r="AG231" s="33" t="e">
        <f t="shared" ca="1" si="52"/>
        <v>#REF!</v>
      </c>
      <c r="AH231" s="43" t="e">
        <f t="shared" ca="1" si="53"/>
        <v>#NAME?</v>
      </c>
      <c r="AI231" s="44">
        <f t="shared" si="54"/>
        <v>1</v>
      </c>
      <c r="AJ231" s="45" t="e">
        <f t="shared" ca="1" si="55"/>
        <v>#NAME?</v>
      </c>
      <c r="AK231" s="33" t="e">
        <f t="shared" ca="1" si="56"/>
        <v>#REF!</v>
      </c>
      <c r="AL231" s="29" t="s">
        <v>931</v>
      </c>
      <c r="AM231" s="41">
        <f t="shared" si="57"/>
        <v>1</v>
      </c>
      <c r="AN231" s="46" t="s">
        <v>932</v>
      </c>
      <c r="AO231" s="29" t="e">
        <f t="shared" ca="1" si="58"/>
        <v>#REF!</v>
      </c>
    </row>
    <row r="232" spans="1:41" hidden="1" x14ac:dyDescent="0.25">
      <c r="A232" s="21" t="s">
        <v>395</v>
      </c>
      <c r="B232" s="29" t="str">
        <f t="shared" si="59"/>
        <v>ADI-000426</v>
      </c>
      <c r="C232" s="14"/>
      <c r="D232" s="14" t="s">
        <v>397</v>
      </c>
      <c r="E232" s="16" t="e">
        <f>VLOOKUP(D232,#REF!,2,0)</f>
        <v>#REF!</v>
      </c>
      <c r="F232" s="16" t="e">
        <f>VLOOKUP(D232,#REF!,3,0)</f>
        <v>#REF!</v>
      </c>
      <c r="G232" s="28" t="e">
        <f>+VLOOKUP($A232,#REF!,4,FALSE)</f>
        <v>#REF!</v>
      </c>
      <c r="H232" s="30" t="e">
        <f>+VLOOKUP($A232,#REF!,5,FALSE)</f>
        <v>#REF!</v>
      </c>
      <c r="I232" s="31" t="e">
        <f>+VLOOKUP($A232,#REF!,13,FALSE)</f>
        <v>#REF!</v>
      </c>
      <c r="J232" s="31">
        <v>5.4999999999999997E-3</v>
      </c>
      <c r="K232" s="29" t="s">
        <v>15</v>
      </c>
      <c r="L232" s="19">
        <v>30000</v>
      </c>
      <c r="M232" s="56" t="e">
        <f t="shared" si="46"/>
        <v>#REF!</v>
      </c>
      <c r="N232" s="27">
        <v>43577</v>
      </c>
      <c r="O232" s="35" t="e">
        <f t="shared" ca="1" si="45"/>
        <v>#NAME?</v>
      </c>
      <c r="P232" s="36">
        <v>0</v>
      </c>
      <c r="Q232" s="36">
        <v>0</v>
      </c>
      <c r="R232" s="37">
        <v>335</v>
      </c>
      <c r="S232" s="38" t="b">
        <v>1</v>
      </c>
      <c r="T232" s="38" t="s">
        <v>1109</v>
      </c>
      <c r="U232" s="34">
        <v>43819</v>
      </c>
      <c r="V232" s="29"/>
      <c r="W232" s="29">
        <f t="shared" si="47"/>
        <v>2019</v>
      </c>
      <c r="X232" s="29" t="e">
        <f t="shared" ca="1" si="48"/>
        <v>#NAME?</v>
      </c>
      <c r="Y232" s="39">
        <v>2.2499999999999999E-2</v>
      </c>
      <c r="Z232" s="39">
        <v>5.0500000000000003E-2</v>
      </c>
      <c r="AA232" s="40" t="e">
        <f t="shared" si="49"/>
        <v>#REF!</v>
      </c>
      <c r="AB232" s="33" t="e">
        <f t="shared" ca="1" si="50"/>
        <v>#REF!</v>
      </c>
      <c r="AC232" s="31">
        <v>0.03</v>
      </c>
      <c r="AD232" s="31">
        <v>0.04</v>
      </c>
      <c r="AE232" s="41" t="s">
        <v>444</v>
      </c>
      <c r="AF232" s="42" t="e">
        <f t="shared" ca="1" si="51"/>
        <v>#REF!</v>
      </c>
      <c r="AG232" s="33" t="e">
        <f t="shared" ca="1" si="52"/>
        <v>#REF!</v>
      </c>
      <c r="AH232" s="43" t="e">
        <f t="shared" ca="1" si="53"/>
        <v>#NAME?</v>
      </c>
      <c r="AI232" s="44">
        <f t="shared" si="54"/>
        <v>1</v>
      </c>
      <c r="AJ232" s="45" t="e">
        <f t="shared" ca="1" si="55"/>
        <v>#NAME?</v>
      </c>
      <c r="AK232" s="33" t="e">
        <f t="shared" ca="1" si="56"/>
        <v>#REF!</v>
      </c>
      <c r="AL232" s="29" t="s">
        <v>933</v>
      </c>
      <c r="AM232" s="41">
        <f t="shared" si="57"/>
        <v>99999999</v>
      </c>
      <c r="AN232" s="46" t="s">
        <v>934</v>
      </c>
      <c r="AO232" s="29" t="e">
        <f t="shared" ca="1" si="58"/>
        <v>#REF!</v>
      </c>
    </row>
    <row r="233" spans="1:41" hidden="1" x14ac:dyDescent="0.25">
      <c r="A233" s="21" t="s">
        <v>396</v>
      </c>
      <c r="B233" s="29" t="str">
        <f t="shared" si="59"/>
        <v>ADI-000427</v>
      </c>
      <c r="C233" s="14"/>
      <c r="D233" s="14" t="s">
        <v>397</v>
      </c>
      <c r="E233" s="16" t="e">
        <f>VLOOKUP(D233,#REF!,2,0)</f>
        <v>#REF!</v>
      </c>
      <c r="F233" s="16" t="e">
        <f>VLOOKUP(D233,#REF!,3,0)</f>
        <v>#REF!</v>
      </c>
      <c r="G233" s="28" t="e">
        <f>+VLOOKUP($A233,#REF!,4,FALSE)</f>
        <v>#REF!</v>
      </c>
      <c r="H233" s="30" t="e">
        <f>+VLOOKUP($A233,#REF!,5,FALSE)</f>
        <v>#REF!</v>
      </c>
      <c r="I233" s="31" t="e">
        <f>+VLOOKUP($A233,#REF!,13,FALSE)</f>
        <v>#REF!</v>
      </c>
      <c r="J233" s="31">
        <v>5.4999999999999997E-3</v>
      </c>
      <c r="K233" s="29" t="s">
        <v>15</v>
      </c>
      <c r="L233" s="19">
        <v>50000</v>
      </c>
      <c r="M233" s="56" t="e">
        <f t="shared" si="46"/>
        <v>#REF!</v>
      </c>
      <c r="N233" s="27">
        <v>43577</v>
      </c>
      <c r="O233" s="35" t="e">
        <f t="shared" ca="1" si="45"/>
        <v>#NAME?</v>
      </c>
      <c r="P233" s="36">
        <v>0</v>
      </c>
      <c r="Q233" s="36">
        <v>0</v>
      </c>
      <c r="R233" s="37">
        <v>336</v>
      </c>
      <c r="S233" s="38" t="b">
        <v>1</v>
      </c>
      <c r="T233" s="38" t="s">
        <v>1109</v>
      </c>
      <c r="U233" s="34">
        <v>43820</v>
      </c>
      <c r="V233" s="29"/>
      <c r="W233" s="29">
        <f t="shared" si="47"/>
        <v>2019</v>
      </c>
      <c r="X233" s="29" t="e">
        <f t="shared" ca="1" si="48"/>
        <v>#NAME?</v>
      </c>
      <c r="Y233" s="39">
        <v>2.2499999999999999E-2</v>
      </c>
      <c r="Z233" s="39">
        <v>5.0500000000000003E-2</v>
      </c>
      <c r="AA233" s="40" t="e">
        <f t="shared" si="49"/>
        <v>#REF!</v>
      </c>
      <c r="AB233" s="33" t="e">
        <f t="shared" ca="1" si="50"/>
        <v>#REF!</v>
      </c>
      <c r="AC233" s="31">
        <v>0.03</v>
      </c>
      <c r="AD233" s="31">
        <v>0.04</v>
      </c>
      <c r="AE233" s="41" t="s">
        <v>444</v>
      </c>
      <c r="AF233" s="42" t="e">
        <f t="shared" ca="1" si="51"/>
        <v>#REF!</v>
      </c>
      <c r="AG233" s="33" t="e">
        <f t="shared" ca="1" si="52"/>
        <v>#REF!</v>
      </c>
      <c r="AH233" s="43" t="e">
        <f t="shared" ca="1" si="53"/>
        <v>#NAME?</v>
      </c>
      <c r="AI233" s="44">
        <f t="shared" si="54"/>
        <v>1</v>
      </c>
      <c r="AJ233" s="45" t="e">
        <f t="shared" ca="1" si="55"/>
        <v>#NAME?</v>
      </c>
      <c r="AK233" s="33" t="e">
        <f t="shared" ca="1" si="56"/>
        <v>#REF!</v>
      </c>
      <c r="AL233" s="29" t="s">
        <v>935</v>
      </c>
      <c r="AM233" s="41">
        <f t="shared" si="57"/>
        <v>99999999</v>
      </c>
      <c r="AN233" s="46" t="s">
        <v>936</v>
      </c>
      <c r="AO233" s="29" t="e">
        <f t="shared" ca="1" si="58"/>
        <v>#REF!</v>
      </c>
    </row>
    <row r="234" spans="1:41" hidden="1" x14ac:dyDescent="0.25">
      <c r="A234" s="21" t="s">
        <v>283</v>
      </c>
      <c r="B234" s="29" t="str">
        <f t="shared" si="59"/>
        <v>ADI-000139</v>
      </c>
      <c r="C234" s="14"/>
      <c r="D234" s="14" t="s">
        <v>31</v>
      </c>
      <c r="E234" s="16" t="e">
        <f>VLOOKUP(D234,#REF!,2,0)</f>
        <v>#REF!</v>
      </c>
      <c r="F234" s="16" t="e">
        <f>VLOOKUP(D234,#REF!,3,0)</f>
        <v>#REF!</v>
      </c>
      <c r="G234" s="28" t="e">
        <f>+VLOOKUP($A234,#REF!,4,FALSE)</f>
        <v>#REF!</v>
      </c>
      <c r="H234" s="30" t="e">
        <f>+VLOOKUP($A234,#REF!,5,FALSE)</f>
        <v>#REF!</v>
      </c>
      <c r="I234" s="31" t="e">
        <f>+VLOOKUP($A234,#REF!,13,FALSE)</f>
        <v>#REF!</v>
      </c>
      <c r="J234" s="31">
        <v>5.4999999999999997E-3</v>
      </c>
      <c r="K234" s="29" t="s">
        <v>15</v>
      </c>
      <c r="L234" s="19">
        <v>6500</v>
      </c>
      <c r="M234" s="56" t="e">
        <f t="shared" si="46"/>
        <v>#REF!</v>
      </c>
      <c r="N234" s="27">
        <v>43577</v>
      </c>
      <c r="O234" s="35" t="e">
        <f t="shared" ca="1" si="45"/>
        <v>#NAME?</v>
      </c>
      <c r="P234" s="36">
        <v>0</v>
      </c>
      <c r="Q234" s="36">
        <v>0</v>
      </c>
      <c r="R234" s="37">
        <v>337</v>
      </c>
      <c r="S234" s="38" t="b">
        <v>0</v>
      </c>
      <c r="T234" s="38" t="s">
        <v>1110</v>
      </c>
      <c r="U234" s="34">
        <v>43821</v>
      </c>
      <c r="V234" s="29"/>
      <c r="W234" s="29">
        <f t="shared" si="47"/>
        <v>2019</v>
      </c>
      <c r="X234" s="29" t="e">
        <f t="shared" ca="1" si="48"/>
        <v>#NAME?</v>
      </c>
      <c r="Y234" s="39">
        <v>2.2499999999999999E-2</v>
      </c>
      <c r="Z234" s="39">
        <v>5.0500000000000003E-2</v>
      </c>
      <c r="AA234" s="40" t="e">
        <f t="shared" si="49"/>
        <v>#REF!</v>
      </c>
      <c r="AB234" s="33" t="e">
        <f t="shared" ca="1" si="50"/>
        <v>#REF!</v>
      </c>
      <c r="AC234" s="31">
        <v>0.03</v>
      </c>
      <c r="AD234" s="31">
        <v>0.04</v>
      </c>
      <c r="AE234" s="41" t="s">
        <v>444</v>
      </c>
      <c r="AF234" s="42" t="e">
        <f t="shared" ca="1" si="51"/>
        <v>#REF!</v>
      </c>
      <c r="AG234" s="33" t="e">
        <f t="shared" ca="1" si="52"/>
        <v>#REF!</v>
      </c>
      <c r="AH234" s="43" t="e">
        <f t="shared" ca="1" si="53"/>
        <v>#NAME?</v>
      </c>
      <c r="AI234" s="44">
        <f t="shared" si="54"/>
        <v>1</v>
      </c>
      <c r="AJ234" s="45" t="e">
        <f t="shared" ca="1" si="55"/>
        <v>#NAME?</v>
      </c>
      <c r="AK234" s="33" t="e">
        <f t="shared" ca="1" si="56"/>
        <v>#REF!</v>
      </c>
      <c r="AL234" s="29" t="s">
        <v>937</v>
      </c>
      <c r="AM234" s="41">
        <f t="shared" si="57"/>
        <v>1</v>
      </c>
      <c r="AN234" s="46" t="s">
        <v>938</v>
      </c>
      <c r="AO234" s="29" t="e">
        <f t="shared" ca="1" si="58"/>
        <v>#REF!</v>
      </c>
    </row>
    <row r="235" spans="1:41" hidden="1" x14ac:dyDescent="0.25">
      <c r="A235" s="21" t="s">
        <v>398</v>
      </c>
      <c r="B235" s="29" t="str">
        <f t="shared" si="59"/>
        <v>ADI-000422</v>
      </c>
      <c r="C235" s="14"/>
      <c r="D235" s="14" t="s">
        <v>347</v>
      </c>
      <c r="E235" s="16" t="e">
        <f>VLOOKUP(D235,#REF!,2,0)</f>
        <v>#REF!</v>
      </c>
      <c r="F235" s="16" t="e">
        <f>VLOOKUP(D235,#REF!,3,0)</f>
        <v>#REF!</v>
      </c>
      <c r="G235" s="28" t="e">
        <f>+VLOOKUP($A235,#REF!,4,FALSE)</f>
        <v>#REF!</v>
      </c>
      <c r="H235" s="30" t="e">
        <f>+VLOOKUP($A235,#REF!,5,FALSE)</f>
        <v>#REF!</v>
      </c>
      <c r="I235" s="31" t="e">
        <f>+VLOOKUP($A235,#REF!,13,FALSE)</f>
        <v>#REF!</v>
      </c>
      <c r="J235" s="31">
        <v>5.4999999999999997E-3</v>
      </c>
      <c r="K235" s="29" t="s">
        <v>15</v>
      </c>
      <c r="L235" s="19">
        <v>170000</v>
      </c>
      <c r="M235" s="56" t="e">
        <f t="shared" si="46"/>
        <v>#REF!</v>
      </c>
      <c r="N235" s="27">
        <v>43578</v>
      </c>
      <c r="O235" s="35" t="e">
        <f t="shared" ca="1" si="45"/>
        <v>#NAME?</v>
      </c>
      <c r="P235" s="36">
        <v>0</v>
      </c>
      <c r="Q235" s="36">
        <v>0</v>
      </c>
      <c r="R235" s="37">
        <v>338</v>
      </c>
      <c r="S235" s="38" t="b">
        <v>0</v>
      </c>
      <c r="T235" s="38" t="s">
        <v>1110</v>
      </c>
      <c r="U235" s="34">
        <v>43822</v>
      </c>
      <c r="V235" s="29"/>
      <c r="W235" s="29">
        <f t="shared" si="47"/>
        <v>2019</v>
      </c>
      <c r="X235" s="29" t="e">
        <f t="shared" ca="1" si="48"/>
        <v>#NAME?</v>
      </c>
      <c r="Y235" s="39">
        <v>2.2499999999999999E-2</v>
      </c>
      <c r="Z235" s="39">
        <v>5.0500000000000003E-2</v>
      </c>
      <c r="AA235" s="40" t="e">
        <f t="shared" si="49"/>
        <v>#REF!</v>
      </c>
      <c r="AB235" s="33" t="e">
        <f t="shared" ca="1" si="50"/>
        <v>#REF!</v>
      </c>
      <c r="AC235" s="31">
        <v>0.03</v>
      </c>
      <c r="AD235" s="31">
        <v>0.04</v>
      </c>
      <c r="AE235" s="41" t="s">
        <v>444</v>
      </c>
      <c r="AF235" s="42" t="e">
        <f t="shared" ca="1" si="51"/>
        <v>#REF!</v>
      </c>
      <c r="AG235" s="33" t="e">
        <f t="shared" ca="1" si="52"/>
        <v>#REF!</v>
      </c>
      <c r="AH235" s="43" t="e">
        <f t="shared" ca="1" si="53"/>
        <v>#NAME?</v>
      </c>
      <c r="AI235" s="44">
        <f t="shared" si="54"/>
        <v>1</v>
      </c>
      <c r="AJ235" s="45" t="e">
        <f t="shared" ca="1" si="55"/>
        <v>#NAME?</v>
      </c>
      <c r="AK235" s="33" t="e">
        <f t="shared" ca="1" si="56"/>
        <v>#REF!</v>
      </c>
      <c r="AL235" s="29" t="s">
        <v>939</v>
      </c>
      <c r="AM235" s="41">
        <f t="shared" si="57"/>
        <v>1</v>
      </c>
      <c r="AN235" s="46" t="s">
        <v>940</v>
      </c>
      <c r="AO235" s="29" t="e">
        <f t="shared" ca="1" si="58"/>
        <v>#REF!</v>
      </c>
    </row>
    <row r="236" spans="1:41" hidden="1" x14ac:dyDescent="0.25">
      <c r="A236" s="21" t="s">
        <v>399</v>
      </c>
      <c r="B236" s="29" t="str">
        <f t="shared" si="59"/>
        <v>ADI-000423</v>
      </c>
      <c r="C236" s="14"/>
      <c r="D236" s="14" t="s">
        <v>347</v>
      </c>
      <c r="E236" s="16" t="e">
        <f>VLOOKUP(D236,#REF!,2,0)</f>
        <v>#REF!</v>
      </c>
      <c r="F236" s="16" t="e">
        <f>VLOOKUP(D236,#REF!,3,0)</f>
        <v>#REF!</v>
      </c>
      <c r="G236" s="28" t="e">
        <f>+VLOOKUP($A236,#REF!,4,FALSE)</f>
        <v>#REF!</v>
      </c>
      <c r="H236" s="30" t="e">
        <f>+VLOOKUP($A236,#REF!,5,FALSE)</f>
        <v>#REF!</v>
      </c>
      <c r="I236" s="31" t="e">
        <f>+VLOOKUP($A236,#REF!,13,FALSE)</f>
        <v>#REF!</v>
      </c>
      <c r="J236" s="31">
        <v>5.4999999999999997E-3</v>
      </c>
      <c r="K236" s="29" t="s">
        <v>15</v>
      </c>
      <c r="L236" s="19">
        <v>170000</v>
      </c>
      <c r="M236" s="56" t="e">
        <f t="shared" si="46"/>
        <v>#REF!</v>
      </c>
      <c r="N236" s="27">
        <v>43578</v>
      </c>
      <c r="O236" s="35" t="e">
        <f t="shared" ca="1" si="45"/>
        <v>#NAME?</v>
      </c>
      <c r="P236" s="36">
        <v>0</v>
      </c>
      <c r="Q236" s="36">
        <v>0</v>
      </c>
      <c r="R236" s="37">
        <v>339</v>
      </c>
      <c r="S236" s="38" t="b">
        <v>0</v>
      </c>
      <c r="T236" s="38" t="s">
        <v>1110</v>
      </c>
      <c r="U236" s="34">
        <v>43823</v>
      </c>
      <c r="V236" s="29"/>
      <c r="W236" s="29">
        <f t="shared" si="47"/>
        <v>2019</v>
      </c>
      <c r="X236" s="29" t="e">
        <f t="shared" ca="1" si="48"/>
        <v>#NAME?</v>
      </c>
      <c r="Y236" s="39">
        <v>2.2499999999999999E-2</v>
      </c>
      <c r="Z236" s="39">
        <v>5.0500000000000003E-2</v>
      </c>
      <c r="AA236" s="40" t="e">
        <f t="shared" si="49"/>
        <v>#REF!</v>
      </c>
      <c r="AB236" s="33" t="e">
        <f t="shared" ca="1" si="50"/>
        <v>#REF!</v>
      </c>
      <c r="AC236" s="31">
        <v>0.03</v>
      </c>
      <c r="AD236" s="31">
        <v>0.04</v>
      </c>
      <c r="AE236" s="41" t="s">
        <v>444</v>
      </c>
      <c r="AF236" s="42" t="e">
        <f t="shared" ca="1" si="51"/>
        <v>#REF!</v>
      </c>
      <c r="AG236" s="33" t="e">
        <f t="shared" ca="1" si="52"/>
        <v>#REF!</v>
      </c>
      <c r="AH236" s="43" t="e">
        <f t="shared" ca="1" si="53"/>
        <v>#NAME?</v>
      </c>
      <c r="AI236" s="44">
        <f t="shared" si="54"/>
        <v>1</v>
      </c>
      <c r="AJ236" s="45" t="e">
        <f t="shared" ca="1" si="55"/>
        <v>#NAME?</v>
      </c>
      <c r="AK236" s="33" t="e">
        <f t="shared" ca="1" si="56"/>
        <v>#REF!</v>
      </c>
      <c r="AL236" s="29" t="s">
        <v>941</v>
      </c>
      <c r="AM236" s="41">
        <f t="shared" si="57"/>
        <v>1</v>
      </c>
      <c r="AN236" s="46" t="s">
        <v>942</v>
      </c>
      <c r="AO236" s="29" t="e">
        <f t="shared" ca="1" si="58"/>
        <v>#REF!</v>
      </c>
    </row>
    <row r="237" spans="1:41" hidden="1" x14ac:dyDescent="0.25">
      <c r="A237" s="21" t="s">
        <v>246</v>
      </c>
      <c r="B237" s="29" t="str">
        <f t="shared" si="59"/>
        <v>ADI-000257</v>
      </c>
      <c r="C237" s="14"/>
      <c r="D237" s="14" t="s">
        <v>257</v>
      </c>
      <c r="E237" s="16" t="e">
        <f>VLOOKUP(D237,#REF!,2,0)</f>
        <v>#REF!</v>
      </c>
      <c r="F237" s="16" t="e">
        <f>VLOOKUP(D237,#REF!,3,0)</f>
        <v>#REF!</v>
      </c>
      <c r="G237" s="28" t="e">
        <f>+VLOOKUP($A237,#REF!,4,FALSE)</f>
        <v>#REF!</v>
      </c>
      <c r="H237" s="30" t="e">
        <f>+VLOOKUP($A237,#REF!,5,FALSE)</f>
        <v>#REF!</v>
      </c>
      <c r="I237" s="31" t="e">
        <f>+VLOOKUP($A237,#REF!,13,FALSE)</f>
        <v>#REF!</v>
      </c>
      <c r="J237" s="31">
        <v>5.4999999999999997E-3</v>
      </c>
      <c r="K237" s="29" t="s">
        <v>15</v>
      </c>
      <c r="L237" s="19">
        <v>10000</v>
      </c>
      <c r="M237" s="56" t="e">
        <f t="shared" si="46"/>
        <v>#REF!</v>
      </c>
      <c r="N237" s="27">
        <v>43578</v>
      </c>
      <c r="O237" s="35" t="e">
        <f t="shared" ca="1" si="45"/>
        <v>#NAME?</v>
      </c>
      <c r="P237" s="36">
        <v>0</v>
      </c>
      <c r="Q237" s="36">
        <v>0</v>
      </c>
      <c r="R237" s="37">
        <v>340</v>
      </c>
      <c r="S237" s="38" t="b">
        <v>1</v>
      </c>
      <c r="T237" s="38" t="s">
        <v>444</v>
      </c>
      <c r="U237" s="34">
        <v>43824</v>
      </c>
      <c r="V237" s="29"/>
      <c r="W237" s="29">
        <f t="shared" si="47"/>
        <v>2019</v>
      </c>
      <c r="X237" s="29" t="e">
        <f t="shared" ca="1" si="48"/>
        <v>#NAME?</v>
      </c>
      <c r="Y237" s="39">
        <v>2.2499999999999999E-2</v>
      </c>
      <c r="Z237" s="39">
        <v>5.0500000000000003E-2</v>
      </c>
      <c r="AA237" s="40" t="e">
        <f t="shared" si="49"/>
        <v>#REF!</v>
      </c>
      <c r="AB237" s="33" t="e">
        <f t="shared" ca="1" si="50"/>
        <v>#REF!</v>
      </c>
      <c r="AC237" s="31">
        <v>0.03</v>
      </c>
      <c r="AD237" s="31">
        <v>0.04</v>
      </c>
      <c r="AE237" s="41" t="s">
        <v>444</v>
      </c>
      <c r="AF237" s="42" t="e">
        <f t="shared" ca="1" si="51"/>
        <v>#REF!</v>
      </c>
      <c r="AG237" s="33" t="e">
        <f t="shared" ca="1" si="52"/>
        <v>#REF!</v>
      </c>
      <c r="AH237" s="43" t="e">
        <f t="shared" ca="1" si="53"/>
        <v>#NAME?</v>
      </c>
      <c r="AI237" s="44">
        <f t="shared" si="54"/>
        <v>1</v>
      </c>
      <c r="AJ237" s="45" t="e">
        <f t="shared" ca="1" si="55"/>
        <v>#NAME?</v>
      </c>
      <c r="AK237" s="33" t="e">
        <f t="shared" ca="1" si="56"/>
        <v>#REF!</v>
      </c>
      <c r="AL237" s="29" t="s">
        <v>943</v>
      </c>
      <c r="AM237" s="41">
        <f t="shared" si="57"/>
        <v>99999999</v>
      </c>
      <c r="AN237" s="46" t="s">
        <v>944</v>
      </c>
      <c r="AO237" s="29" t="e">
        <f t="shared" ca="1" si="58"/>
        <v>#REF!</v>
      </c>
    </row>
    <row r="238" spans="1:41" hidden="1" x14ac:dyDescent="0.25">
      <c r="A238" s="21" t="s">
        <v>243</v>
      </c>
      <c r="B238" s="29" t="str">
        <f t="shared" si="59"/>
        <v>ADI-000261</v>
      </c>
      <c r="C238" s="14"/>
      <c r="D238" s="14" t="s">
        <v>257</v>
      </c>
      <c r="E238" s="16" t="e">
        <f>VLOOKUP(D238,#REF!,2,0)</f>
        <v>#REF!</v>
      </c>
      <c r="F238" s="16" t="e">
        <f>VLOOKUP(D238,#REF!,3,0)</f>
        <v>#REF!</v>
      </c>
      <c r="G238" s="28" t="e">
        <f>+VLOOKUP($A238,#REF!,4,FALSE)</f>
        <v>#REF!</v>
      </c>
      <c r="H238" s="30" t="e">
        <f>+VLOOKUP($A238,#REF!,5,FALSE)</f>
        <v>#REF!</v>
      </c>
      <c r="I238" s="31" t="e">
        <f>+VLOOKUP($A238,#REF!,13,FALSE)</f>
        <v>#REF!</v>
      </c>
      <c r="J238" s="31">
        <v>5.4999999999999997E-3</v>
      </c>
      <c r="K238" s="29" t="s">
        <v>15</v>
      </c>
      <c r="L238" s="19">
        <v>16000</v>
      </c>
      <c r="M238" s="56" t="e">
        <f t="shared" si="46"/>
        <v>#REF!</v>
      </c>
      <c r="N238" s="27">
        <v>43578</v>
      </c>
      <c r="O238" s="35" t="e">
        <f t="shared" ca="1" si="45"/>
        <v>#NAME?</v>
      </c>
      <c r="P238" s="36">
        <v>0</v>
      </c>
      <c r="Q238" s="36">
        <v>0</v>
      </c>
      <c r="R238" s="37">
        <v>341</v>
      </c>
      <c r="S238" s="38" t="b">
        <v>1</v>
      </c>
      <c r="T238" s="38" t="s">
        <v>444</v>
      </c>
      <c r="U238" s="34">
        <v>43825</v>
      </c>
      <c r="V238" s="29"/>
      <c r="W238" s="29">
        <f t="shared" si="47"/>
        <v>2019</v>
      </c>
      <c r="X238" s="29" t="e">
        <f t="shared" ca="1" si="48"/>
        <v>#NAME?</v>
      </c>
      <c r="Y238" s="39">
        <v>2.2499999999999999E-2</v>
      </c>
      <c r="Z238" s="39">
        <v>5.0500000000000003E-2</v>
      </c>
      <c r="AA238" s="40" t="e">
        <f t="shared" si="49"/>
        <v>#REF!</v>
      </c>
      <c r="AB238" s="33" t="e">
        <f t="shared" ca="1" si="50"/>
        <v>#REF!</v>
      </c>
      <c r="AC238" s="31">
        <v>0.03</v>
      </c>
      <c r="AD238" s="31">
        <v>0.04</v>
      </c>
      <c r="AE238" s="41" t="s">
        <v>444</v>
      </c>
      <c r="AF238" s="42" t="e">
        <f t="shared" ca="1" si="51"/>
        <v>#REF!</v>
      </c>
      <c r="AG238" s="33" t="e">
        <f t="shared" ca="1" si="52"/>
        <v>#REF!</v>
      </c>
      <c r="AH238" s="43" t="e">
        <f t="shared" ca="1" si="53"/>
        <v>#NAME?</v>
      </c>
      <c r="AI238" s="44">
        <f t="shared" si="54"/>
        <v>1</v>
      </c>
      <c r="AJ238" s="45" t="e">
        <f t="shared" ca="1" si="55"/>
        <v>#NAME?</v>
      </c>
      <c r="AK238" s="33" t="e">
        <f t="shared" ca="1" si="56"/>
        <v>#REF!</v>
      </c>
      <c r="AL238" s="29" t="s">
        <v>945</v>
      </c>
      <c r="AM238" s="41">
        <f t="shared" si="57"/>
        <v>99999999</v>
      </c>
      <c r="AN238" s="46" t="s">
        <v>946</v>
      </c>
      <c r="AO238" s="29" t="e">
        <f t="shared" ca="1" si="58"/>
        <v>#REF!</v>
      </c>
    </row>
    <row r="239" spans="1:41" hidden="1" x14ac:dyDescent="0.25">
      <c r="A239" s="21" t="s">
        <v>296</v>
      </c>
      <c r="B239" s="29" t="str">
        <f t="shared" si="59"/>
        <v>ADI-000244</v>
      </c>
      <c r="C239" s="14"/>
      <c r="D239" s="14" t="s">
        <v>300</v>
      </c>
      <c r="E239" s="16" t="e">
        <f>VLOOKUP(D239,#REF!,2,0)</f>
        <v>#REF!</v>
      </c>
      <c r="F239" s="16" t="e">
        <f>VLOOKUP(D239,#REF!,3,0)</f>
        <v>#REF!</v>
      </c>
      <c r="G239" s="28" t="e">
        <f>+VLOOKUP($A239,#REF!,4,FALSE)</f>
        <v>#REF!</v>
      </c>
      <c r="H239" s="30" t="e">
        <f>+VLOOKUP($A239,#REF!,5,FALSE)</f>
        <v>#REF!</v>
      </c>
      <c r="I239" s="31" t="e">
        <f>+VLOOKUP($A239,#REF!,13,FALSE)</f>
        <v>#REF!</v>
      </c>
      <c r="J239" s="31">
        <v>5.4999999999999997E-3</v>
      </c>
      <c r="K239" s="29" t="s">
        <v>15</v>
      </c>
      <c r="L239" s="19">
        <v>5000</v>
      </c>
      <c r="M239" s="56" t="e">
        <f t="shared" si="46"/>
        <v>#REF!</v>
      </c>
      <c r="N239" s="27">
        <v>43579</v>
      </c>
      <c r="O239" s="35" t="e">
        <f t="shared" ca="1" si="45"/>
        <v>#NAME?</v>
      </c>
      <c r="P239" s="36">
        <v>0</v>
      </c>
      <c r="Q239" s="36">
        <v>0</v>
      </c>
      <c r="R239" s="37">
        <v>342</v>
      </c>
      <c r="S239" s="38" t="b">
        <v>0</v>
      </c>
      <c r="T239" s="38" t="s">
        <v>1110</v>
      </c>
      <c r="U239" s="34">
        <v>43826</v>
      </c>
      <c r="V239" s="29"/>
      <c r="W239" s="29">
        <f t="shared" si="47"/>
        <v>2019</v>
      </c>
      <c r="X239" s="29" t="e">
        <f t="shared" ca="1" si="48"/>
        <v>#NAME?</v>
      </c>
      <c r="Y239" s="39">
        <v>2.2499999999999999E-2</v>
      </c>
      <c r="Z239" s="39">
        <v>5.0500000000000003E-2</v>
      </c>
      <c r="AA239" s="40" t="e">
        <f t="shared" si="49"/>
        <v>#REF!</v>
      </c>
      <c r="AB239" s="33" t="e">
        <f t="shared" ca="1" si="50"/>
        <v>#REF!</v>
      </c>
      <c r="AC239" s="31">
        <v>0.03</v>
      </c>
      <c r="AD239" s="31">
        <v>0.04</v>
      </c>
      <c r="AE239" s="41" t="s">
        <v>444</v>
      </c>
      <c r="AF239" s="42" t="e">
        <f t="shared" ca="1" si="51"/>
        <v>#REF!</v>
      </c>
      <c r="AG239" s="33" t="e">
        <f t="shared" ca="1" si="52"/>
        <v>#REF!</v>
      </c>
      <c r="AH239" s="43" t="e">
        <f t="shared" ca="1" si="53"/>
        <v>#NAME?</v>
      </c>
      <c r="AI239" s="44">
        <f t="shared" si="54"/>
        <v>1</v>
      </c>
      <c r="AJ239" s="45" t="e">
        <f t="shared" ca="1" si="55"/>
        <v>#NAME?</v>
      </c>
      <c r="AK239" s="33" t="e">
        <f t="shared" ca="1" si="56"/>
        <v>#REF!</v>
      </c>
      <c r="AL239" s="29" t="s">
        <v>947</v>
      </c>
      <c r="AM239" s="41">
        <f t="shared" si="57"/>
        <v>1</v>
      </c>
      <c r="AN239" s="46" t="s">
        <v>948</v>
      </c>
      <c r="AO239" s="29" t="e">
        <f t="shared" ca="1" si="58"/>
        <v>#REF!</v>
      </c>
    </row>
    <row r="240" spans="1:41" hidden="1" x14ac:dyDescent="0.25">
      <c r="A240" s="21" t="s">
        <v>298</v>
      </c>
      <c r="B240" s="29" t="str">
        <f t="shared" si="59"/>
        <v>ADI-000245</v>
      </c>
      <c r="C240" s="14"/>
      <c r="D240" s="14" t="s">
        <v>300</v>
      </c>
      <c r="E240" s="16" t="e">
        <f>VLOOKUP(D240,#REF!,2,0)</f>
        <v>#REF!</v>
      </c>
      <c r="F240" s="16" t="e">
        <f>VLOOKUP(D240,#REF!,3,0)</f>
        <v>#REF!</v>
      </c>
      <c r="G240" s="28" t="e">
        <f>+VLOOKUP($A240,#REF!,4,FALSE)</f>
        <v>#REF!</v>
      </c>
      <c r="H240" s="30" t="e">
        <f>+VLOOKUP($A240,#REF!,5,FALSE)</f>
        <v>#REF!</v>
      </c>
      <c r="I240" s="31" t="e">
        <f>+VLOOKUP($A240,#REF!,13,FALSE)</f>
        <v>#REF!</v>
      </c>
      <c r="J240" s="31">
        <v>5.4999999999999997E-3</v>
      </c>
      <c r="K240" s="29" t="s">
        <v>15</v>
      </c>
      <c r="L240" s="19">
        <v>5000</v>
      </c>
      <c r="M240" s="56" t="e">
        <f t="shared" si="46"/>
        <v>#REF!</v>
      </c>
      <c r="N240" s="27">
        <v>43579</v>
      </c>
      <c r="O240" s="35" t="e">
        <f t="shared" ca="1" si="45"/>
        <v>#NAME?</v>
      </c>
      <c r="P240" s="36">
        <v>0</v>
      </c>
      <c r="Q240" s="36">
        <v>0</v>
      </c>
      <c r="R240" s="37">
        <v>343</v>
      </c>
      <c r="S240" s="38" t="b">
        <v>1</v>
      </c>
      <c r="T240" s="38" t="s">
        <v>444</v>
      </c>
      <c r="U240" s="34">
        <v>43827</v>
      </c>
      <c r="V240" s="29"/>
      <c r="W240" s="29">
        <f t="shared" si="47"/>
        <v>2019</v>
      </c>
      <c r="X240" s="29" t="e">
        <f t="shared" ca="1" si="48"/>
        <v>#NAME?</v>
      </c>
      <c r="Y240" s="39">
        <v>2.2499999999999999E-2</v>
      </c>
      <c r="Z240" s="39">
        <v>5.0500000000000003E-2</v>
      </c>
      <c r="AA240" s="40" t="e">
        <f t="shared" si="49"/>
        <v>#REF!</v>
      </c>
      <c r="AB240" s="33" t="e">
        <f t="shared" ca="1" si="50"/>
        <v>#REF!</v>
      </c>
      <c r="AC240" s="31">
        <v>0.03</v>
      </c>
      <c r="AD240" s="31">
        <v>0.04</v>
      </c>
      <c r="AE240" s="41" t="s">
        <v>444</v>
      </c>
      <c r="AF240" s="42" t="e">
        <f t="shared" ca="1" si="51"/>
        <v>#REF!</v>
      </c>
      <c r="AG240" s="33" t="e">
        <f t="shared" ca="1" si="52"/>
        <v>#REF!</v>
      </c>
      <c r="AH240" s="43" t="e">
        <f t="shared" ca="1" si="53"/>
        <v>#NAME?</v>
      </c>
      <c r="AI240" s="44">
        <f t="shared" si="54"/>
        <v>1</v>
      </c>
      <c r="AJ240" s="45" t="e">
        <f t="shared" ca="1" si="55"/>
        <v>#NAME?</v>
      </c>
      <c r="AK240" s="33" t="e">
        <f t="shared" ca="1" si="56"/>
        <v>#REF!</v>
      </c>
      <c r="AL240" s="29" t="s">
        <v>949</v>
      </c>
      <c r="AM240" s="41">
        <f t="shared" si="57"/>
        <v>99999999</v>
      </c>
      <c r="AN240" s="46" t="s">
        <v>950</v>
      </c>
      <c r="AO240" s="29" t="e">
        <f t="shared" ca="1" si="58"/>
        <v>#REF!</v>
      </c>
    </row>
    <row r="241" spans="1:41" hidden="1" x14ac:dyDescent="0.25">
      <c r="A241" s="21" t="s">
        <v>299</v>
      </c>
      <c r="B241" s="29" t="str">
        <f t="shared" si="59"/>
        <v>ADI-000246</v>
      </c>
      <c r="C241" s="14"/>
      <c r="D241" s="14" t="s">
        <v>300</v>
      </c>
      <c r="E241" s="16" t="e">
        <f>VLOOKUP(D241,#REF!,2,0)</f>
        <v>#REF!</v>
      </c>
      <c r="F241" s="16" t="e">
        <f>VLOOKUP(D241,#REF!,3,0)</f>
        <v>#REF!</v>
      </c>
      <c r="G241" s="28" t="e">
        <f>+VLOOKUP($A241,#REF!,4,FALSE)</f>
        <v>#REF!</v>
      </c>
      <c r="H241" s="30" t="e">
        <f>+VLOOKUP($A241,#REF!,5,FALSE)</f>
        <v>#REF!</v>
      </c>
      <c r="I241" s="31" t="e">
        <f>+VLOOKUP($A241,#REF!,13,FALSE)</f>
        <v>#REF!</v>
      </c>
      <c r="J241" s="31">
        <v>5.4999999999999997E-3</v>
      </c>
      <c r="K241" s="29" t="s">
        <v>15</v>
      </c>
      <c r="L241" s="19">
        <v>6000</v>
      </c>
      <c r="M241" s="56" t="e">
        <f t="shared" si="46"/>
        <v>#REF!</v>
      </c>
      <c r="N241" s="27">
        <v>43579</v>
      </c>
      <c r="O241" s="35" t="e">
        <f t="shared" ca="1" si="45"/>
        <v>#NAME?</v>
      </c>
      <c r="P241" s="36">
        <v>0</v>
      </c>
      <c r="Q241" s="36">
        <v>0</v>
      </c>
      <c r="R241" s="37">
        <v>344</v>
      </c>
      <c r="S241" s="38" t="b">
        <v>1</v>
      </c>
      <c r="T241" s="38" t="s">
        <v>1109</v>
      </c>
      <c r="U241" s="34">
        <v>43828</v>
      </c>
      <c r="V241" s="29"/>
      <c r="W241" s="29">
        <f t="shared" si="47"/>
        <v>2019</v>
      </c>
      <c r="X241" s="29" t="e">
        <f t="shared" ca="1" si="48"/>
        <v>#NAME?</v>
      </c>
      <c r="Y241" s="39">
        <v>2.2499999999999999E-2</v>
      </c>
      <c r="Z241" s="39">
        <v>5.0500000000000003E-2</v>
      </c>
      <c r="AA241" s="40" t="e">
        <f t="shared" si="49"/>
        <v>#REF!</v>
      </c>
      <c r="AB241" s="33" t="e">
        <f t="shared" ca="1" si="50"/>
        <v>#REF!</v>
      </c>
      <c r="AC241" s="31">
        <v>0.03</v>
      </c>
      <c r="AD241" s="31">
        <v>0.04</v>
      </c>
      <c r="AE241" s="41" t="s">
        <v>444</v>
      </c>
      <c r="AF241" s="42" t="e">
        <f t="shared" ca="1" si="51"/>
        <v>#REF!</v>
      </c>
      <c r="AG241" s="33" t="e">
        <f t="shared" ca="1" si="52"/>
        <v>#REF!</v>
      </c>
      <c r="AH241" s="43" t="e">
        <f t="shared" ca="1" si="53"/>
        <v>#NAME?</v>
      </c>
      <c r="AI241" s="44">
        <f t="shared" si="54"/>
        <v>1</v>
      </c>
      <c r="AJ241" s="45" t="e">
        <f t="shared" ca="1" si="55"/>
        <v>#NAME?</v>
      </c>
      <c r="AK241" s="33" t="e">
        <f t="shared" ca="1" si="56"/>
        <v>#REF!</v>
      </c>
      <c r="AL241" s="29" t="s">
        <v>951</v>
      </c>
      <c r="AM241" s="41">
        <f t="shared" si="57"/>
        <v>99999999</v>
      </c>
      <c r="AN241" s="46" t="s">
        <v>952</v>
      </c>
      <c r="AO241" s="29" t="e">
        <f t="shared" ca="1" si="58"/>
        <v>#REF!</v>
      </c>
    </row>
    <row r="242" spans="1:41" hidden="1" x14ac:dyDescent="0.25">
      <c r="A242" s="21" t="s">
        <v>418</v>
      </c>
      <c r="B242" s="29" t="str">
        <f t="shared" si="59"/>
        <v>ADI-000368</v>
      </c>
      <c r="C242" s="14"/>
      <c r="D242" s="14"/>
      <c r="E242" s="16" t="e">
        <f>VLOOKUP(D242,#REF!,2,0)</f>
        <v>#REF!</v>
      </c>
      <c r="F242" s="16" t="e">
        <f>VLOOKUP(D242,#REF!,3,0)</f>
        <v>#REF!</v>
      </c>
      <c r="G242" s="28" t="e">
        <f>+VLOOKUP($A242,#REF!,4,FALSE)</f>
        <v>#REF!</v>
      </c>
      <c r="H242" s="30" t="e">
        <f>+VLOOKUP($A242,#REF!,5,FALSE)</f>
        <v>#REF!</v>
      </c>
      <c r="I242" s="31" t="e">
        <f>+VLOOKUP($A242,#REF!,13,FALSE)</f>
        <v>#REF!</v>
      </c>
      <c r="J242" s="31">
        <v>5.4999999999999997E-3</v>
      </c>
      <c r="K242" s="29" t="s">
        <v>15</v>
      </c>
      <c r="L242" s="19">
        <v>120000</v>
      </c>
      <c r="M242" s="56" t="e">
        <f t="shared" si="46"/>
        <v>#REF!</v>
      </c>
      <c r="N242" s="27">
        <v>43579</v>
      </c>
      <c r="O242" s="35" t="e">
        <f t="shared" ca="1" si="45"/>
        <v>#NAME?</v>
      </c>
      <c r="P242" s="36">
        <v>0</v>
      </c>
      <c r="Q242" s="36">
        <v>0</v>
      </c>
      <c r="R242" s="37">
        <v>345</v>
      </c>
      <c r="S242" s="38" t="b">
        <v>0</v>
      </c>
      <c r="T242" s="38" t="s">
        <v>1110</v>
      </c>
      <c r="U242" s="34">
        <v>43829</v>
      </c>
      <c r="V242" s="29"/>
      <c r="W242" s="29">
        <f t="shared" si="47"/>
        <v>2019</v>
      </c>
      <c r="X242" s="29" t="e">
        <f t="shared" ca="1" si="48"/>
        <v>#NAME?</v>
      </c>
      <c r="Y242" s="39">
        <v>2.2499999999999999E-2</v>
      </c>
      <c r="Z242" s="39">
        <v>5.0500000000000003E-2</v>
      </c>
      <c r="AA242" s="40" t="e">
        <f t="shared" si="49"/>
        <v>#REF!</v>
      </c>
      <c r="AB242" s="33" t="e">
        <f t="shared" ca="1" si="50"/>
        <v>#REF!</v>
      </c>
      <c r="AC242" s="31">
        <v>0.03</v>
      </c>
      <c r="AD242" s="31">
        <v>0.04</v>
      </c>
      <c r="AE242" s="41" t="s">
        <v>444</v>
      </c>
      <c r="AF242" s="42" t="e">
        <f t="shared" ca="1" si="51"/>
        <v>#REF!</v>
      </c>
      <c r="AG242" s="33" t="e">
        <f t="shared" ca="1" si="52"/>
        <v>#REF!</v>
      </c>
      <c r="AH242" s="43" t="e">
        <f t="shared" ca="1" si="53"/>
        <v>#NAME?</v>
      </c>
      <c r="AI242" s="44">
        <f t="shared" si="54"/>
        <v>1</v>
      </c>
      <c r="AJ242" s="45" t="e">
        <f t="shared" ca="1" si="55"/>
        <v>#NAME?</v>
      </c>
      <c r="AK242" s="33" t="e">
        <f t="shared" ca="1" si="56"/>
        <v>#REF!</v>
      </c>
      <c r="AL242" s="29" t="s">
        <v>953</v>
      </c>
      <c r="AM242" s="41">
        <f t="shared" si="57"/>
        <v>1</v>
      </c>
      <c r="AN242" s="46" t="s">
        <v>954</v>
      </c>
      <c r="AO242" s="29" t="e">
        <f t="shared" ca="1" si="58"/>
        <v>#REF!</v>
      </c>
    </row>
    <row r="243" spans="1:41" hidden="1" x14ac:dyDescent="0.25">
      <c r="A243" s="21" t="s">
        <v>420</v>
      </c>
      <c r="B243" s="29" t="str">
        <f t="shared" si="59"/>
        <v>ADI-000364</v>
      </c>
      <c r="C243" s="14"/>
      <c r="D243" s="14" t="s">
        <v>419</v>
      </c>
      <c r="E243" s="16" t="e">
        <f>VLOOKUP(D243,#REF!,2,0)</f>
        <v>#REF!</v>
      </c>
      <c r="F243" s="16" t="e">
        <f>VLOOKUP(D243,#REF!,3,0)</f>
        <v>#REF!</v>
      </c>
      <c r="G243" s="28" t="e">
        <f>+VLOOKUP($A243,#REF!,4,FALSE)</f>
        <v>#REF!</v>
      </c>
      <c r="H243" s="30" t="e">
        <f>+VLOOKUP($A243,#REF!,5,FALSE)</f>
        <v>#REF!</v>
      </c>
      <c r="I243" s="31" t="e">
        <f>+VLOOKUP($A243,#REF!,13,FALSE)</f>
        <v>#REF!</v>
      </c>
      <c r="J243" s="31">
        <v>5.4999999999999997E-3</v>
      </c>
      <c r="K243" s="29" t="s">
        <v>15</v>
      </c>
      <c r="L243" s="19">
        <v>50000</v>
      </c>
      <c r="M243" s="56" t="e">
        <f t="shared" si="46"/>
        <v>#REF!</v>
      </c>
      <c r="N243" s="27">
        <v>43579</v>
      </c>
      <c r="O243" s="35" t="e">
        <f t="shared" ca="1" si="45"/>
        <v>#NAME?</v>
      </c>
      <c r="P243" s="36">
        <v>0</v>
      </c>
      <c r="Q243" s="36">
        <v>0</v>
      </c>
      <c r="R243" s="37">
        <v>346</v>
      </c>
      <c r="S243" s="38" t="b">
        <v>0</v>
      </c>
      <c r="T243" s="38" t="s">
        <v>1110</v>
      </c>
      <c r="U243" s="34">
        <v>43830</v>
      </c>
      <c r="V243" s="29"/>
      <c r="W243" s="29">
        <f t="shared" si="47"/>
        <v>2019</v>
      </c>
      <c r="X243" s="29" t="e">
        <f t="shared" ca="1" si="48"/>
        <v>#NAME?</v>
      </c>
      <c r="Y243" s="39">
        <v>2.2499999999999999E-2</v>
      </c>
      <c r="Z243" s="39">
        <v>5.0500000000000003E-2</v>
      </c>
      <c r="AA243" s="40" t="e">
        <f t="shared" si="49"/>
        <v>#REF!</v>
      </c>
      <c r="AB243" s="33" t="e">
        <f t="shared" ca="1" si="50"/>
        <v>#REF!</v>
      </c>
      <c r="AC243" s="31">
        <v>0.03</v>
      </c>
      <c r="AD243" s="31">
        <v>0.04</v>
      </c>
      <c r="AE243" s="41" t="s">
        <v>444</v>
      </c>
      <c r="AF243" s="42" t="e">
        <f t="shared" ca="1" si="51"/>
        <v>#REF!</v>
      </c>
      <c r="AG243" s="33" t="e">
        <f t="shared" ca="1" si="52"/>
        <v>#REF!</v>
      </c>
      <c r="AH243" s="43" t="e">
        <f t="shared" ca="1" si="53"/>
        <v>#NAME?</v>
      </c>
      <c r="AI243" s="44">
        <f t="shared" si="54"/>
        <v>1</v>
      </c>
      <c r="AJ243" s="45" t="e">
        <f t="shared" ca="1" si="55"/>
        <v>#NAME?</v>
      </c>
      <c r="AK243" s="33" t="e">
        <f t="shared" ca="1" si="56"/>
        <v>#REF!</v>
      </c>
      <c r="AL243" s="29" t="s">
        <v>955</v>
      </c>
      <c r="AM243" s="41">
        <f t="shared" si="57"/>
        <v>1</v>
      </c>
      <c r="AN243" s="46" t="s">
        <v>956</v>
      </c>
      <c r="AO243" s="29" t="e">
        <f t="shared" ca="1" si="58"/>
        <v>#REF!</v>
      </c>
    </row>
    <row r="244" spans="1:41" hidden="1" x14ac:dyDescent="0.25">
      <c r="A244" s="21" t="s">
        <v>421</v>
      </c>
      <c r="B244" s="29" t="str">
        <f t="shared" si="59"/>
        <v>ADI-000365</v>
      </c>
      <c r="C244" s="14"/>
      <c r="D244" s="14" t="s">
        <v>419</v>
      </c>
      <c r="E244" s="16" t="e">
        <f>VLOOKUP(D244,#REF!,2,0)</f>
        <v>#REF!</v>
      </c>
      <c r="F244" s="16" t="e">
        <f>VLOOKUP(D244,#REF!,3,0)</f>
        <v>#REF!</v>
      </c>
      <c r="G244" s="28" t="e">
        <f>+VLOOKUP($A244,#REF!,4,FALSE)</f>
        <v>#REF!</v>
      </c>
      <c r="H244" s="30" t="e">
        <f>+VLOOKUP($A244,#REF!,5,FALSE)</f>
        <v>#REF!</v>
      </c>
      <c r="I244" s="31" t="e">
        <f>+VLOOKUP($A244,#REF!,13,FALSE)</f>
        <v>#REF!</v>
      </c>
      <c r="J244" s="31">
        <v>5.4999999999999997E-3</v>
      </c>
      <c r="K244" s="29" t="s">
        <v>15</v>
      </c>
      <c r="L244" s="19">
        <v>146744</v>
      </c>
      <c r="M244" s="56" t="e">
        <f t="shared" si="46"/>
        <v>#REF!</v>
      </c>
      <c r="N244" s="27">
        <v>43579</v>
      </c>
      <c r="O244" s="35" t="e">
        <f t="shared" ca="1" si="45"/>
        <v>#NAME?</v>
      </c>
      <c r="P244" s="36">
        <v>0</v>
      </c>
      <c r="Q244" s="36">
        <v>0</v>
      </c>
      <c r="R244" s="37">
        <v>347</v>
      </c>
      <c r="S244" s="38" t="b">
        <v>0</v>
      </c>
      <c r="T244" s="38" t="s">
        <v>1110</v>
      </c>
      <c r="U244" s="34">
        <v>43831</v>
      </c>
      <c r="V244" s="29"/>
      <c r="W244" s="29">
        <f t="shared" si="47"/>
        <v>2019</v>
      </c>
      <c r="X244" s="29" t="e">
        <f t="shared" ca="1" si="48"/>
        <v>#NAME?</v>
      </c>
      <c r="Y244" s="39">
        <v>2.2499999999999999E-2</v>
      </c>
      <c r="Z244" s="39">
        <v>5.0500000000000003E-2</v>
      </c>
      <c r="AA244" s="40" t="e">
        <f t="shared" si="49"/>
        <v>#REF!</v>
      </c>
      <c r="AB244" s="33" t="e">
        <f t="shared" ca="1" si="50"/>
        <v>#REF!</v>
      </c>
      <c r="AC244" s="31">
        <v>0.03</v>
      </c>
      <c r="AD244" s="31">
        <v>0.04</v>
      </c>
      <c r="AE244" s="41" t="s">
        <v>444</v>
      </c>
      <c r="AF244" s="42" t="e">
        <f t="shared" ca="1" si="51"/>
        <v>#REF!</v>
      </c>
      <c r="AG244" s="33" t="e">
        <f t="shared" ca="1" si="52"/>
        <v>#REF!</v>
      </c>
      <c r="AH244" s="43" t="e">
        <f t="shared" ca="1" si="53"/>
        <v>#NAME?</v>
      </c>
      <c r="AI244" s="44">
        <f t="shared" si="54"/>
        <v>2</v>
      </c>
      <c r="AJ244" s="45" t="e">
        <f t="shared" ca="1" si="55"/>
        <v>#NAME?</v>
      </c>
      <c r="AK244" s="33" t="e">
        <f t="shared" ca="1" si="56"/>
        <v>#REF!</v>
      </c>
      <c r="AL244" s="29" t="s">
        <v>957</v>
      </c>
      <c r="AM244" s="41">
        <f t="shared" si="57"/>
        <v>1</v>
      </c>
      <c r="AN244" s="46" t="s">
        <v>958</v>
      </c>
      <c r="AO244" s="29" t="e">
        <f t="shared" ca="1" si="58"/>
        <v>#REF!</v>
      </c>
    </row>
    <row r="245" spans="1:41" hidden="1" x14ac:dyDescent="0.25">
      <c r="A245" s="21" t="s">
        <v>422</v>
      </c>
      <c r="B245" s="29" t="str">
        <f t="shared" si="59"/>
        <v>ADI-000366</v>
      </c>
      <c r="C245" s="14"/>
      <c r="D245" s="14" t="s">
        <v>419</v>
      </c>
      <c r="E245" s="16" t="e">
        <f>VLOOKUP(D245,#REF!,2,0)</f>
        <v>#REF!</v>
      </c>
      <c r="F245" s="16" t="e">
        <f>VLOOKUP(D245,#REF!,3,0)</f>
        <v>#REF!</v>
      </c>
      <c r="G245" s="28" t="e">
        <f>+VLOOKUP($A245,#REF!,4,FALSE)</f>
        <v>#REF!</v>
      </c>
      <c r="H245" s="30" t="e">
        <f>+VLOOKUP($A245,#REF!,5,FALSE)</f>
        <v>#REF!</v>
      </c>
      <c r="I245" s="31" t="e">
        <f>+VLOOKUP($A245,#REF!,13,FALSE)</f>
        <v>#REF!</v>
      </c>
      <c r="J245" s="31">
        <v>5.4999999999999997E-3</v>
      </c>
      <c r="K245" s="29" t="s">
        <v>15</v>
      </c>
      <c r="L245" s="19">
        <v>146744</v>
      </c>
      <c r="M245" s="56" t="e">
        <f t="shared" si="46"/>
        <v>#REF!</v>
      </c>
      <c r="N245" s="27">
        <v>43579</v>
      </c>
      <c r="O245" s="35" t="e">
        <f t="shared" ca="1" si="45"/>
        <v>#NAME?</v>
      </c>
      <c r="P245" s="36">
        <v>0</v>
      </c>
      <c r="Q245" s="36">
        <v>0</v>
      </c>
      <c r="R245" s="37">
        <v>348</v>
      </c>
      <c r="S245" s="38" t="b">
        <v>0</v>
      </c>
      <c r="T245" s="38" t="s">
        <v>1110</v>
      </c>
      <c r="U245" s="34">
        <v>43832</v>
      </c>
      <c r="V245" s="29"/>
      <c r="W245" s="29">
        <f t="shared" si="47"/>
        <v>2019</v>
      </c>
      <c r="X245" s="29" t="e">
        <f t="shared" ca="1" si="48"/>
        <v>#NAME?</v>
      </c>
      <c r="Y245" s="39">
        <v>2.2499999999999999E-2</v>
      </c>
      <c r="Z245" s="39">
        <v>5.0500000000000003E-2</v>
      </c>
      <c r="AA245" s="40" t="e">
        <f t="shared" si="49"/>
        <v>#REF!</v>
      </c>
      <c r="AB245" s="33" t="e">
        <f t="shared" ca="1" si="50"/>
        <v>#REF!</v>
      </c>
      <c r="AC245" s="31">
        <v>0.03</v>
      </c>
      <c r="AD245" s="31">
        <v>0.04</v>
      </c>
      <c r="AE245" s="41" t="s">
        <v>444</v>
      </c>
      <c r="AF245" s="42" t="e">
        <f t="shared" ca="1" si="51"/>
        <v>#REF!</v>
      </c>
      <c r="AG245" s="33" t="e">
        <f t="shared" ca="1" si="52"/>
        <v>#REF!</v>
      </c>
      <c r="AH245" s="43" t="e">
        <f t="shared" ca="1" si="53"/>
        <v>#NAME?</v>
      </c>
      <c r="AI245" s="44">
        <f t="shared" si="54"/>
        <v>2</v>
      </c>
      <c r="AJ245" s="45" t="e">
        <f t="shared" ca="1" si="55"/>
        <v>#NAME?</v>
      </c>
      <c r="AK245" s="33" t="e">
        <f t="shared" ca="1" si="56"/>
        <v>#REF!</v>
      </c>
      <c r="AL245" s="29" t="s">
        <v>959</v>
      </c>
      <c r="AM245" s="41">
        <f t="shared" si="57"/>
        <v>1</v>
      </c>
      <c r="AN245" s="46" t="s">
        <v>960</v>
      </c>
      <c r="AO245" s="29" t="e">
        <f t="shared" ca="1" si="58"/>
        <v>#REF!</v>
      </c>
    </row>
    <row r="246" spans="1:41" hidden="1" x14ac:dyDescent="0.25">
      <c r="A246" s="21" t="s">
        <v>424</v>
      </c>
      <c r="B246" s="29" t="str">
        <f t="shared" si="59"/>
        <v>ADI-000273</v>
      </c>
      <c r="C246" s="14"/>
      <c r="D246" s="14" t="s">
        <v>423</v>
      </c>
      <c r="E246" s="16" t="e">
        <f>VLOOKUP(D246,#REF!,2,0)</f>
        <v>#REF!</v>
      </c>
      <c r="F246" s="16" t="e">
        <f>VLOOKUP(D246,#REF!,3,0)</f>
        <v>#REF!</v>
      </c>
      <c r="G246" s="28" t="e">
        <f>+VLOOKUP($A246,#REF!,4,FALSE)</f>
        <v>#REF!</v>
      </c>
      <c r="H246" s="30" t="e">
        <f>+VLOOKUP($A246,#REF!,5,FALSE)</f>
        <v>#REF!</v>
      </c>
      <c r="I246" s="31" t="e">
        <f>+VLOOKUP($A246,#REF!,13,FALSE)</f>
        <v>#REF!</v>
      </c>
      <c r="J246" s="31">
        <v>5.4999999999999997E-3</v>
      </c>
      <c r="K246" s="29" t="s">
        <v>15</v>
      </c>
      <c r="L246" s="19">
        <v>15000</v>
      </c>
      <c r="M246" s="56" t="e">
        <f t="shared" si="46"/>
        <v>#REF!</v>
      </c>
      <c r="N246" s="27">
        <v>43581</v>
      </c>
      <c r="O246" s="35" t="e">
        <f t="shared" ca="1" si="45"/>
        <v>#NAME?</v>
      </c>
      <c r="P246" s="36">
        <v>0</v>
      </c>
      <c r="Q246" s="36">
        <v>0</v>
      </c>
      <c r="R246" s="37">
        <v>349</v>
      </c>
      <c r="S246" s="38" t="b">
        <v>0</v>
      </c>
      <c r="T246" s="38" t="s">
        <v>1110</v>
      </c>
      <c r="U246" s="34">
        <v>43833</v>
      </c>
      <c r="V246" s="29"/>
      <c r="W246" s="29">
        <f t="shared" si="47"/>
        <v>2019</v>
      </c>
      <c r="X246" s="29" t="e">
        <f t="shared" ca="1" si="48"/>
        <v>#NAME?</v>
      </c>
      <c r="Y246" s="39">
        <v>2.2499999999999999E-2</v>
      </c>
      <c r="Z246" s="39">
        <v>5.0500000000000003E-2</v>
      </c>
      <c r="AA246" s="40" t="e">
        <f t="shared" si="49"/>
        <v>#REF!</v>
      </c>
      <c r="AB246" s="33" t="e">
        <f t="shared" ca="1" si="50"/>
        <v>#REF!</v>
      </c>
      <c r="AC246" s="31">
        <v>0.03</v>
      </c>
      <c r="AD246" s="31">
        <v>0.04</v>
      </c>
      <c r="AE246" s="41" t="s">
        <v>444</v>
      </c>
      <c r="AF246" s="42" t="e">
        <f t="shared" ca="1" si="51"/>
        <v>#REF!</v>
      </c>
      <c r="AG246" s="33" t="e">
        <f t="shared" ca="1" si="52"/>
        <v>#REF!</v>
      </c>
      <c r="AH246" s="43" t="e">
        <f t="shared" ca="1" si="53"/>
        <v>#NAME?</v>
      </c>
      <c r="AI246" s="44">
        <f t="shared" si="54"/>
        <v>2</v>
      </c>
      <c r="AJ246" s="45" t="e">
        <f t="shared" ca="1" si="55"/>
        <v>#NAME?</v>
      </c>
      <c r="AK246" s="33" t="e">
        <f t="shared" ca="1" si="56"/>
        <v>#REF!</v>
      </c>
      <c r="AL246" s="29" t="s">
        <v>961</v>
      </c>
      <c r="AM246" s="41">
        <f t="shared" si="57"/>
        <v>1</v>
      </c>
      <c r="AN246" s="46" t="s">
        <v>962</v>
      </c>
      <c r="AO246" s="29" t="e">
        <f t="shared" ca="1" si="58"/>
        <v>#REF!</v>
      </c>
    </row>
    <row r="247" spans="1:41" hidden="1" x14ac:dyDescent="0.25">
      <c r="A247" s="21" t="s">
        <v>85</v>
      </c>
      <c r="B247" s="29" t="str">
        <f t="shared" si="59"/>
        <v>ADI-000080</v>
      </c>
      <c r="C247" s="14"/>
      <c r="D247" s="14" t="s">
        <v>31</v>
      </c>
      <c r="E247" s="16" t="e">
        <f>VLOOKUP(D247,#REF!,2,0)</f>
        <v>#REF!</v>
      </c>
      <c r="F247" s="16" t="e">
        <f>VLOOKUP(D247,#REF!,3,0)</f>
        <v>#REF!</v>
      </c>
      <c r="G247" s="28" t="e">
        <f>+VLOOKUP($A247,#REF!,4,FALSE)</f>
        <v>#REF!</v>
      </c>
      <c r="H247" s="30" t="e">
        <f>+VLOOKUP($A247,#REF!,5,FALSE)</f>
        <v>#REF!</v>
      </c>
      <c r="I247" s="31" t="e">
        <f>+VLOOKUP($A247,#REF!,13,FALSE)</f>
        <v>#REF!</v>
      </c>
      <c r="J247" s="31">
        <v>5.4999999999999997E-3</v>
      </c>
      <c r="K247" s="29" t="s">
        <v>15</v>
      </c>
      <c r="L247" s="19">
        <v>15000</v>
      </c>
      <c r="M247" s="56" t="e">
        <f t="shared" si="46"/>
        <v>#REF!</v>
      </c>
      <c r="N247" s="27">
        <v>43581</v>
      </c>
      <c r="O247" s="35" t="e">
        <f t="shared" ca="1" si="45"/>
        <v>#NAME?</v>
      </c>
      <c r="P247" s="36">
        <v>0</v>
      </c>
      <c r="Q247" s="36">
        <v>0</v>
      </c>
      <c r="R247" s="37">
        <v>350</v>
      </c>
      <c r="S247" s="38" t="b">
        <v>1</v>
      </c>
      <c r="T247" s="38" t="s">
        <v>444</v>
      </c>
      <c r="U247" s="34">
        <v>43834</v>
      </c>
      <c r="V247" s="29"/>
      <c r="W247" s="29">
        <f t="shared" si="47"/>
        <v>2019</v>
      </c>
      <c r="X247" s="29" t="e">
        <f t="shared" ca="1" si="48"/>
        <v>#NAME?</v>
      </c>
      <c r="Y247" s="39">
        <v>2.2499999999999999E-2</v>
      </c>
      <c r="Z247" s="39">
        <v>5.0500000000000003E-2</v>
      </c>
      <c r="AA247" s="40" t="e">
        <f t="shared" si="49"/>
        <v>#REF!</v>
      </c>
      <c r="AB247" s="33" t="e">
        <f t="shared" ca="1" si="50"/>
        <v>#REF!</v>
      </c>
      <c r="AC247" s="31">
        <v>0.03</v>
      </c>
      <c r="AD247" s="31">
        <v>0.04</v>
      </c>
      <c r="AE247" s="41" t="s">
        <v>444</v>
      </c>
      <c r="AF247" s="42" t="e">
        <f t="shared" ca="1" si="51"/>
        <v>#REF!</v>
      </c>
      <c r="AG247" s="33" t="e">
        <f t="shared" ca="1" si="52"/>
        <v>#REF!</v>
      </c>
      <c r="AH247" s="43" t="e">
        <f t="shared" ca="1" si="53"/>
        <v>#NAME?</v>
      </c>
      <c r="AI247" s="44">
        <f t="shared" si="54"/>
        <v>2</v>
      </c>
      <c r="AJ247" s="45" t="e">
        <f t="shared" ca="1" si="55"/>
        <v>#NAME?</v>
      </c>
      <c r="AK247" s="33" t="e">
        <f t="shared" ca="1" si="56"/>
        <v>#REF!</v>
      </c>
      <c r="AL247" s="29" t="s">
        <v>963</v>
      </c>
      <c r="AM247" s="41">
        <f t="shared" si="57"/>
        <v>99999999</v>
      </c>
      <c r="AN247" s="46" t="s">
        <v>964</v>
      </c>
      <c r="AO247" s="29" t="e">
        <f t="shared" ca="1" si="58"/>
        <v>#REF!</v>
      </c>
    </row>
    <row r="248" spans="1:41" hidden="1" x14ac:dyDescent="0.25">
      <c r="A248" s="21" t="s">
        <v>71</v>
      </c>
      <c r="B248" s="29" t="str">
        <f t="shared" si="59"/>
        <v>ADI-000066</v>
      </c>
      <c r="C248" s="14"/>
      <c r="D248" s="14" t="s">
        <v>31</v>
      </c>
      <c r="E248" s="16" t="e">
        <f>VLOOKUP(D248,#REF!,2,0)</f>
        <v>#REF!</v>
      </c>
      <c r="F248" s="16" t="e">
        <f>VLOOKUP(D248,#REF!,3,0)</f>
        <v>#REF!</v>
      </c>
      <c r="G248" s="28" t="e">
        <f>+VLOOKUP($A248,#REF!,4,FALSE)</f>
        <v>#REF!</v>
      </c>
      <c r="H248" s="30" t="e">
        <f>+VLOOKUP($A248,#REF!,5,FALSE)</f>
        <v>#REF!</v>
      </c>
      <c r="I248" s="31" t="e">
        <f>+VLOOKUP($A248,#REF!,13,FALSE)</f>
        <v>#REF!</v>
      </c>
      <c r="J248" s="31">
        <v>5.4999999999999997E-3</v>
      </c>
      <c r="K248" s="29" t="s">
        <v>15</v>
      </c>
      <c r="L248" s="19">
        <v>5000</v>
      </c>
      <c r="M248" s="56" t="e">
        <f t="shared" si="46"/>
        <v>#REF!</v>
      </c>
      <c r="N248" s="27">
        <v>43581</v>
      </c>
      <c r="O248" s="35" t="e">
        <f t="shared" ca="1" si="45"/>
        <v>#NAME?</v>
      </c>
      <c r="P248" s="36">
        <v>0</v>
      </c>
      <c r="Q248" s="36">
        <v>0</v>
      </c>
      <c r="R248" s="37">
        <v>351</v>
      </c>
      <c r="S248" s="38" t="b">
        <v>1</v>
      </c>
      <c r="T248" s="38" t="s">
        <v>444</v>
      </c>
      <c r="U248" s="34">
        <v>43835</v>
      </c>
      <c r="V248" s="29"/>
      <c r="W248" s="29">
        <f t="shared" si="47"/>
        <v>2019</v>
      </c>
      <c r="X248" s="29" t="e">
        <f t="shared" ca="1" si="48"/>
        <v>#NAME?</v>
      </c>
      <c r="Y248" s="39">
        <v>2.2499999999999999E-2</v>
      </c>
      <c r="Z248" s="39">
        <v>5.0500000000000003E-2</v>
      </c>
      <c r="AA248" s="40" t="e">
        <f t="shared" si="49"/>
        <v>#REF!</v>
      </c>
      <c r="AB248" s="33" t="e">
        <f t="shared" ca="1" si="50"/>
        <v>#REF!</v>
      </c>
      <c r="AC248" s="31">
        <v>0.03</v>
      </c>
      <c r="AD248" s="31">
        <v>0.04</v>
      </c>
      <c r="AE248" s="41" t="s">
        <v>444</v>
      </c>
      <c r="AF248" s="42" t="e">
        <f t="shared" ca="1" si="51"/>
        <v>#REF!</v>
      </c>
      <c r="AG248" s="33" t="e">
        <f t="shared" ca="1" si="52"/>
        <v>#REF!</v>
      </c>
      <c r="AH248" s="43" t="e">
        <f t="shared" ca="1" si="53"/>
        <v>#NAME?</v>
      </c>
      <c r="AI248" s="44">
        <f t="shared" si="54"/>
        <v>2</v>
      </c>
      <c r="AJ248" s="45" t="e">
        <f t="shared" ca="1" si="55"/>
        <v>#NAME?</v>
      </c>
      <c r="AK248" s="33" t="e">
        <f t="shared" ca="1" si="56"/>
        <v>#REF!</v>
      </c>
      <c r="AL248" s="29" t="s">
        <v>965</v>
      </c>
      <c r="AM248" s="41">
        <f t="shared" si="57"/>
        <v>99999999</v>
      </c>
      <c r="AN248" s="46" t="s">
        <v>966</v>
      </c>
      <c r="AO248" s="29" t="e">
        <f t="shared" ca="1" si="58"/>
        <v>#REF!</v>
      </c>
    </row>
    <row r="249" spans="1:41" hidden="1" x14ac:dyDescent="0.25">
      <c r="A249" s="21" t="s">
        <v>84</v>
      </c>
      <c r="B249" s="29" t="str">
        <f t="shared" si="59"/>
        <v>ADI-000079</v>
      </c>
      <c r="C249" s="14"/>
      <c r="D249" s="14" t="s">
        <v>31</v>
      </c>
      <c r="E249" s="16" t="e">
        <f>VLOOKUP(D249,#REF!,2,0)</f>
        <v>#REF!</v>
      </c>
      <c r="F249" s="16" t="e">
        <f>VLOOKUP(D249,#REF!,3,0)</f>
        <v>#REF!</v>
      </c>
      <c r="G249" s="28" t="e">
        <f>+VLOOKUP($A249,#REF!,4,FALSE)</f>
        <v>#REF!</v>
      </c>
      <c r="H249" s="30" t="e">
        <f>+VLOOKUP($A249,#REF!,5,FALSE)</f>
        <v>#REF!</v>
      </c>
      <c r="I249" s="31" t="e">
        <f>+VLOOKUP($A249,#REF!,13,FALSE)</f>
        <v>#REF!</v>
      </c>
      <c r="J249" s="31">
        <v>5.4999999999999997E-3</v>
      </c>
      <c r="K249" s="29" t="s">
        <v>15</v>
      </c>
      <c r="L249" s="19">
        <v>10000</v>
      </c>
      <c r="M249" s="56" t="e">
        <f t="shared" si="46"/>
        <v>#REF!</v>
      </c>
      <c r="N249" s="27">
        <v>43581</v>
      </c>
      <c r="O249" s="35" t="e">
        <f t="shared" ca="1" si="45"/>
        <v>#NAME?</v>
      </c>
      <c r="P249" s="36">
        <v>0</v>
      </c>
      <c r="Q249" s="36">
        <v>0</v>
      </c>
      <c r="R249" s="37">
        <v>352</v>
      </c>
      <c r="S249" s="38" t="b">
        <v>1</v>
      </c>
      <c r="T249" s="38" t="s">
        <v>444</v>
      </c>
      <c r="U249" s="34">
        <v>43836</v>
      </c>
      <c r="V249" s="29"/>
      <c r="W249" s="29">
        <f t="shared" si="47"/>
        <v>2019</v>
      </c>
      <c r="X249" s="29" t="e">
        <f t="shared" ca="1" si="48"/>
        <v>#NAME?</v>
      </c>
      <c r="Y249" s="39">
        <v>2.2499999999999999E-2</v>
      </c>
      <c r="Z249" s="39">
        <v>5.0500000000000003E-2</v>
      </c>
      <c r="AA249" s="40" t="e">
        <f t="shared" si="49"/>
        <v>#REF!</v>
      </c>
      <c r="AB249" s="33" t="e">
        <f t="shared" ca="1" si="50"/>
        <v>#REF!</v>
      </c>
      <c r="AC249" s="31">
        <v>0.03</v>
      </c>
      <c r="AD249" s="31">
        <v>0.04</v>
      </c>
      <c r="AE249" s="41" t="s">
        <v>444</v>
      </c>
      <c r="AF249" s="42" t="e">
        <f t="shared" ca="1" si="51"/>
        <v>#REF!</v>
      </c>
      <c r="AG249" s="33" t="e">
        <f t="shared" ca="1" si="52"/>
        <v>#REF!</v>
      </c>
      <c r="AH249" s="43" t="e">
        <f t="shared" ca="1" si="53"/>
        <v>#NAME?</v>
      </c>
      <c r="AI249" s="44">
        <f t="shared" si="54"/>
        <v>2</v>
      </c>
      <c r="AJ249" s="45" t="e">
        <f t="shared" ca="1" si="55"/>
        <v>#NAME?</v>
      </c>
      <c r="AK249" s="33" t="e">
        <f t="shared" ca="1" si="56"/>
        <v>#REF!</v>
      </c>
      <c r="AL249" s="29" t="s">
        <v>967</v>
      </c>
      <c r="AM249" s="41">
        <f t="shared" si="57"/>
        <v>99999999</v>
      </c>
      <c r="AN249" s="46" t="s">
        <v>968</v>
      </c>
      <c r="AO249" s="29" t="e">
        <f t="shared" ca="1" si="58"/>
        <v>#REF!</v>
      </c>
    </row>
    <row r="250" spans="1:41" hidden="1" x14ac:dyDescent="0.25">
      <c r="A250" s="21" t="s">
        <v>81</v>
      </c>
      <c r="B250" s="29" t="str">
        <f t="shared" si="59"/>
        <v>ADI-000076</v>
      </c>
      <c r="C250" s="14"/>
      <c r="D250" s="14" t="s">
        <v>31</v>
      </c>
      <c r="E250" s="16" t="e">
        <f>VLOOKUP(D250,#REF!,2,0)</f>
        <v>#REF!</v>
      </c>
      <c r="F250" s="16" t="e">
        <f>VLOOKUP(D250,#REF!,3,0)</f>
        <v>#REF!</v>
      </c>
      <c r="G250" s="28" t="e">
        <f>+VLOOKUP($A250,#REF!,4,FALSE)</f>
        <v>#REF!</v>
      </c>
      <c r="H250" s="30" t="e">
        <f>+VLOOKUP($A250,#REF!,5,FALSE)</f>
        <v>#REF!</v>
      </c>
      <c r="I250" s="31" t="e">
        <f>+VLOOKUP($A250,#REF!,13,FALSE)</f>
        <v>#REF!</v>
      </c>
      <c r="J250" s="31">
        <v>5.4999999999999997E-3</v>
      </c>
      <c r="K250" s="29" t="s">
        <v>15</v>
      </c>
      <c r="L250" s="19">
        <v>9000</v>
      </c>
      <c r="M250" s="56" t="e">
        <f t="shared" si="46"/>
        <v>#REF!</v>
      </c>
      <c r="N250" s="27">
        <v>43581</v>
      </c>
      <c r="O250" s="35" t="e">
        <f t="shared" ca="1" si="45"/>
        <v>#NAME?</v>
      </c>
      <c r="P250" s="36">
        <v>0</v>
      </c>
      <c r="Q250" s="36">
        <v>0</v>
      </c>
      <c r="R250" s="37">
        <v>353</v>
      </c>
      <c r="S250" s="38" t="b">
        <v>1</v>
      </c>
      <c r="T250" s="38" t="s">
        <v>444</v>
      </c>
      <c r="U250" s="34">
        <v>43837</v>
      </c>
      <c r="V250" s="29"/>
      <c r="W250" s="29">
        <f t="shared" si="47"/>
        <v>2019</v>
      </c>
      <c r="X250" s="29" t="e">
        <f t="shared" ca="1" si="48"/>
        <v>#NAME?</v>
      </c>
      <c r="Y250" s="39">
        <v>2.2499999999999999E-2</v>
      </c>
      <c r="Z250" s="39">
        <v>5.0500000000000003E-2</v>
      </c>
      <c r="AA250" s="40" t="e">
        <f t="shared" si="49"/>
        <v>#REF!</v>
      </c>
      <c r="AB250" s="33" t="e">
        <f t="shared" ca="1" si="50"/>
        <v>#REF!</v>
      </c>
      <c r="AC250" s="31">
        <v>0.03</v>
      </c>
      <c r="AD250" s="31">
        <v>0.04</v>
      </c>
      <c r="AE250" s="41" t="s">
        <v>444</v>
      </c>
      <c r="AF250" s="42" t="e">
        <f t="shared" ca="1" si="51"/>
        <v>#REF!</v>
      </c>
      <c r="AG250" s="33" t="e">
        <f t="shared" ca="1" si="52"/>
        <v>#REF!</v>
      </c>
      <c r="AH250" s="43" t="e">
        <f t="shared" ca="1" si="53"/>
        <v>#NAME?</v>
      </c>
      <c r="AI250" s="44">
        <f t="shared" si="54"/>
        <v>2</v>
      </c>
      <c r="AJ250" s="45" t="e">
        <f t="shared" ca="1" si="55"/>
        <v>#NAME?</v>
      </c>
      <c r="AK250" s="33" t="e">
        <f t="shared" ca="1" si="56"/>
        <v>#REF!</v>
      </c>
      <c r="AL250" s="29" t="s">
        <v>969</v>
      </c>
      <c r="AM250" s="41">
        <f t="shared" si="57"/>
        <v>99999999</v>
      </c>
      <c r="AN250" s="46" t="s">
        <v>970</v>
      </c>
      <c r="AO250" s="29" t="e">
        <f t="shared" ca="1" si="58"/>
        <v>#REF!</v>
      </c>
    </row>
    <row r="251" spans="1:41" hidden="1" x14ac:dyDescent="0.25">
      <c r="A251" s="21" t="s">
        <v>215</v>
      </c>
      <c r="B251" s="29" t="str">
        <f t="shared" si="59"/>
        <v>ADI-000052</v>
      </c>
      <c r="C251" s="14"/>
      <c r="D251" s="14" t="s">
        <v>207</v>
      </c>
      <c r="E251" s="16" t="e">
        <f>VLOOKUP(D251,#REF!,2,0)</f>
        <v>#REF!</v>
      </c>
      <c r="F251" s="16" t="e">
        <f>VLOOKUP(D251,#REF!,3,0)</f>
        <v>#REF!</v>
      </c>
      <c r="G251" s="28" t="e">
        <f>+VLOOKUP($A251,#REF!,4,FALSE)</f>
        <v>#REF!</v>
      </c>
      <c r="H251" s="30" t="e">
        <f>+VLOOKUP($A251,#REF!,5,FALSE)</f>
        <v>#REF!</v>
      </c>
      <c r="I251" s="31" t="e">
        <f>+VLOOKUP($A251,#REF!,13,FALSE)</f>
        <v>#REF!</v>
      </c>
      <c r="J251" s="31">
        <v>5.4999999999999997E-3</v>
      </c>
      <c r="K251" s="29" t="s">
        <v>15</v>
      </c>
      <c r="L251" s="19">
        <v>3700</v>
      </c>
      <c r="M251" s="56" t="e">
        <f t="shared" si="46"/>
        <v>#REF!</v>
      </c>
      <c r="N251" s="27">
        <v>43581</v>
      </c>
      <c r="O251" s="35" t="e">
        <f t="shared" ca="1" si="45"/>
        <v>#NAME?</v>
      </c>
      <c r="P251" s="36">
        <v>0</v>
      </c>
      <c r="Q251" s="36">
        <v>0</v>
      </c>
      <c r="R251" s="37">
        <v>354</v>
      </c>
      <c r="S251" s="38" t="b">
        <v>0</v>
      </c>
      <c r="T251" s="38" t="s">
        <v>1110</v>
      </c>
      <c r="U251" s="34">
        <v>43838</v>
      </c>
      <c r="V251" s="29"/>
      <c r="W251" s="29">
        <f t="shared" si="47"/>
        <v>2019</v>
      </c>
      <c r="X251" s="29" t="e">
        <f t="shared" ca="1" si="48"/>
        <v>#NAME?</v>
      </c>
      <c r="Y251" s="39">
        <v>2.2499999999999999E-2</v>
      </c>
      <c r="Z251" s="39">
        <v>5.0500000000000003E-2</v>
      </c>
      <c r="AA251" s="40" t="e">
        <f t="shared" si="49"/>
        <v>#REF!</v>
      </c>
      <c r="AB251" s="33" t="e">
        <f t="shared" ca="1" si="50"/>
        <v>#REF!</v>
      </c>
      <c r="AC251" s="31">
        <v>0.03</v>
      </c>
      <c r="AD251" s="31">
        <v>0.04</v>
      </c>
      <c r="AE251" s="41" t="s">
        <v>444</v>
      </c>
      <c r="AF251" s="42" t="e">
        <f t="shared" ca="1" si="51"/>
        <v>#REF!</v>
      </c>
      <c r="AG251" s="33" t="e">
        <f t="shared" ca="1" si="52"/>
        <v>#REF!</v>
      </c>
      <c r="AH251" s="43" t="e">
        <f t="shared" ca="1" si="53"/>
        <v>#NAME?</v>
      </c>
      <c r="AI251" s="44">
        <f t="shared" si="54"/>
        <v>2</v>
      </c>
      <c r="AJ251" s="45" t="e">
        <f t="shared" ca="1" si="55"/>
        <v>#NAME?</v>
      </c>
      <c r="AK251" s="33" t="e">
        <f t="shared" ca="1" si="56"/>
        <v>#REF!</v>
      </c>
      <c r="AL251" s="29" t="s">
        <v>971</v>
      </c>
      <c r="AM251" s="41">
        <f t="shared" si="57"/>
        <v>1</v>
      </c>
      <c r="AN251" s="46" t="s">
        <v>972</v>
      </c>
      <c r="AO251" s="29" t="e">
        <f t="shared" ca="1" si="58"/>
        <v>#REF!</v>
      </c>
    </row>
    <row r="252" spans="1:41" hidden="1" x14ac:dyDescent="0.25">
      <c r="A252" s="21" t="s">
        <v>216</v>
      </c>
      <c r="B252" s="29" t="str">
        <f t="shared" si="59"/>
        <v>ADI-000053</v>
      </c>
      <c r="C252" s="14"/>
      <c r="D252" s="14" t="s">
        <v>207</v>
      </c>
      <c r="E252" s="16" t="e">
        <f>VLOOKUP(D252,#REF!,2,0)</f>
        <v>#REF!</v>
      </c>
      <c r="F252" s="16" t="e">
        <f>VLOOKUP(D252,#REF!,3,0)</f>
        <v>#REF!</v>
      </c>
      <c r="G252" s="28" t="e">
        <f>+VLOOKUP($A252,#REF!,4,FALSE)</f>
        <v>#REF!</v>
      </c>
      <c r="H252" s="30" t="e">
        <f>+VLOOKUP($A252,#REF!,5,FALSE)</f>
        <v>#REF!</v>
      </c>
      <c r="I252" s="31" t="e">
        <f>+VLOOKUP($A252,#REF!,13,FALSE)</f>
        <v>#REF!</v>
      </c>
      <c r="J252" s="31">
        <v>5.4999999999999997E-3</v>
      </c>
      <c r="K252" s="29" t="s">
        <v>15</v>
      </c>
      <c r="L252" s="19">
        <v>3000</v>
      </c>
      <c r="M252" s="56" t="e">
        <f t="shared" si="46"/>
        <v>#REF!</v>
      </c>
      <c r="N252" s="27">
        <v>43581</v>
      </c>
      <c r="O252" s="35" t="e">
        <f t="shared" ca="1" si="45"/>
        <v>#NAME?</v>
      </c>
      <c r="P252" s="36">
        <v>0</v>
      </c>
      <c r="Q252" s="36">
        <v>0</v>
      </c>
      <c r="R252" s="37">
        <v>355</v>
      </c>
      <c r="S252" s="38" t="b">
        <v>0</v>
      </c>
      <c r="T252" s="38" t="s">
        <v>1110</v>
      </c>
      <c r="U252" s="34">
        <v>43839</v>
      </c>
      <c r="V252" s="29"/>
      <c r="W252" s="29">
        <f t="shared" si="47"/>
        <v>2019</v>
      </c>
      <c r="X252" s="29" t="e">
        <f t="shared" ca="1" si="48"/>
        <v>#NAME?</v>
      </c>
      <c r="Y252" s="39">
        <v>2.2499999999999999E-2</v>
      </c>
      <c r="Z252" s="39">
        <v>5.0500000000000003E-2</v>
      </c>
      <c r="AA252" s="40" t="e">
        <f t="shared" si="49"/>
        <v>#REF!</v>
      </c>
      <c r="AB252" s="33" t="e">
        <f t="shared" ca="1" si="50"/>
        <v>#REF!</v>
      </c>
      <c r="AC252" s="31">
        <v>0.03</v>
      </c>
      <c r="AD252" s="31">
        <v>0.04</v>
      </c>
      <c r="AE252" s="41" t="s">
        <v>444</v>
      </c>
      <c r="AF252" s="42" t="e">
        <f t="shared" ca="1" si="51"/>
        <v>#REF!</v>
      </c>
      <c r="AG252" s="33" t="e">
        <f t="shared" ca="1" si="52"/>
        <v>#REF!</v>
      </c>
      <c r="AH252" s="43" t="e">
        <f t="shared" ca="1" si="53"/>
        <v>#NAME?</v>
      </c>
      <c r="AI252" s="44">
        <f t="shared" si="54"/>
        <v>2</v>
      </c>
      <c r="AJ252" s="45" t="e">
        <f t="shared" ca="1" si="55"/>
        <v>#NAME?</v>
      </c>
      <c r="AK252" s="33" t="e">
        <f t="shared" ca="1" si="56"/>
        <v>#REF!</v>
      </c>
      <c r="AL252" s="29" t="s">
        <v>973</v>
      </c>
      <c r="AM252" s="41">
        <f t="shared" si="57"/>
        <v>1</v>
      </c>
      <c r="AN252" s="46" t="s">
        <v>974</v>
      </c>
      <c r="AO252" s="29" t="e">
        <f t="shared" ca="1" si="58"/>
        <v>#REF!</v>
      </c>
    </row>
    <row r="253" spans="1:41" hidden="1" x14ac:dyDescent="0.25">
      <c r="A253" s="21" t="s">
        <v>426</v>
      </c>
      <c r="B253" s="29" t="str">
        <f t="shared" si="59"/>
        <v>ADI-000236</v>
      </c>
      <c r="C253" s="14"/>
      <c r="D253" s="14" t="s">
        <v>425</v>
      </c>
      <c r="E253" s="16" t="e">
        <f>VLOOKUP(D253,#REF!,2,0)</f>
        <v>#REF!</v>
      </c>
      <c r="F253" s="16" t="e">
        <f>VLOOKUP(D253,#REF!,3,0)</f>
        <v>#REF!</v>
      </c>
      <c r="G253" s="28" t="e">
        <f>+VLOOKUP($A253,#REF!,4,FALSE)</f>
        <v>#REF!</v>
      </c>
      <c r="H253" s="30" t="e">
        <f>+VLOOKUP($A253,#REF!,5,FALSE)</f>
        <v>#REF!</v>
      </c>
      <c r="I253" s="31" t="e">
        <f>+VLOOKUP($A253,#REF!,13,FALSE)</f>
        <v>#REF!</v>
      </c>
      <c r="J253" s="31">
        <v>5.4999999999999997E-3</v>
      </c>
      <c r="K253" s="29" t="s">
        <v>15</v>
      </c>
      <c r="L253" s="19">
        <v>4000</v>
      </c>
      <c r="M253" s="56" t="e">
        <f t="shared" si="46"/>
        <v>#REF!</v>
      </c>
      <c r="N253" s="27">
        <v>43584</v>
      </c>
      <c r="O253" s="35" t="e">
        <f t="shared" ref="O253:O277" ca="1" si="60">prochainequinzaine(N253)</f>
        <v>#NAME?</v>
      </c>
      <c r="P253" s="36">
        <v>0</v>
      </c>
      <c r="Q253" s="36">
        <v>0</v>
      </c>
      <c r="R253" s="37">
        <v>356</v>
      </c>
      <c r="S253" s="38" t="b">
        <v>0</v>
      </c>
      <c r="T253" s="38" t="s">
        <v>1110</v>
      </c>
      <c r="U253" s="34">
        <v>43840</v>
      </c>
      <c r="V253" s="29"/>
      <c r="W253" s="29">
        <f t="shared" si="47"/>
        <v>2019</v>
      </c>
      <c r="X253" s="29" t="e">
        <f t="shared" ca="1" si="48"/>
        <v>#NAME?</v>
      </c>
      <c r="Y253" s="39">
        <v>2.2499999999999999E-2</v>
      </c>
      <c r="Z253" s="39">
        <v>5.0500000000000003E-2</v>
      </c>
      <c r="AA253" s="40" t="e">
        <f t="shared" si="49"/>
        <v>#REF!</v>
      </c>
      <c r="AB253" s="33" t="e">
        <f t="shared" ca="1" si="50"/>
        <v>#REF!</v>
      </c>
      <c r="AC253" s="31">
        <v>0.03</v>
      </c>
      <c r="AD253" s="31">
        <v>0.04</v>
      </c>
      <c r="AE253" s="41" t="s">
        <v>444</v>
      </c>
      <c r="AF253" s="42" t="e">
        <f t="shared" ca="1" si="51"/>
        <v>#REF!</v>
      </c>
      <c r="AG253" s="33" t="e">
        <f t="shared" ca="1" si="52"/>
        <v>#REF!</v>
      </c>
      <c r="AH253" s="43" t="e">
        <f t="shared" ca="1" si="53"/>
        <v>#NAME?</v>
      </c>
      <c r="AI253" s="44">
        <f t="shared" si="54"/>
        <v>2</v>
      </c>
      <c r="AJ253" s="45" t="e">
        <f t="shared" ca="1" si="55"/>
        <v>#NAME?</v>
      </c>
      <c r="AK253" s="33" t="e">
        <f t="shared" ca="1" si="56"/>
        <v>#REF!</v>
      </c>
      <c r="AL253" s="29" t="s">
        <v>975</v>
      </c>
      <c r="AM253" s="41">
        <f t="shared" si="57"/>
        <v>1</v>
      </c>
      <c r="AN253" s="46" t="s">
        <v>976</v>
      </c>
      <c r="AO253" s="29" t="e">
        <f t="shared" ca="1" si="58"/>
        <v>#REF!</v>
      </c>
    </row>
    <row r="254" spans="1:41" hidden="1" x14ac:dyDescent="0.25">
      <c r="A254" s="21" t="s">
        <v>262</v>
      </c>
      <c r="B254" s="29" t="str">
        <f t="shared" si="59"/>
        <v>ADI-000240</v>
      </c>
      <c r="C254" s="14"/>
      <c r="D254" s="14" t="s">
        <v>427</v>
      </c>
      <c r="E254" s="16" t="e">
        <f>VLOOKUP(D254,#REF!,2,0)</f>
        <v>#REF!</v>
      </c>
      <c r="F254" s="16" t="e">
        <f>VLOOKUP(D254,#REF!,3,0)</f>
        <v>#REF!</v>
      </c>
      <c r="G254" s="28" t="e">
        <f>+VLOOKUP($A254,#REF!,4,FALSE)</f>
        <v>#REF!</v>
      </c>
      <c r="H254" s="30" t="e">
        <f>+VLOOKUP($A254,#REF!,5,FALSE)</f>
        <v>#REF!</v>
      </c>
      <c r="I254" s="31" t="e">
        <f>+VLOOKUP($A254,#REF!,13,FALSE)</f>
        <v>#REF!</v>
      </c>
      <c r="J254" s="31">
        <v>5.4999999999999997E-3</v>
      </c>
      <c r="K254" s="29" t="s">
        <v>15</v>
      </c>
      <c r="L254" s="19">
        <v>7000</v>
      </c>
      <c r="M254" s="56" t="e">
        <f t="shared" ref="M254:M277" si="61">+L254*(1-I254)</f>
        <v>#REF!</v>
      </c>
      <c r="N254" s="27">
        <v>43585</v>
      </c>
      <c r="O254" s="35" t="e">
        <f t="shared" ca="1" si="60"/>
        <v>#NAME?</v>
      </c>
      <c r="P254" s="36">
        <v>0</v>
      </c>
      <c r="Q254" s="36">
        <v>0</v>
      </c>
      <c r="R254" s="37">
        <v>357</v>
      </c>
      <c r="S254" s="38" t="b">
        <v>0</v>
      </c>
      <c r="T254" s="38" t="s">
        <v>1110</v>
      </c>
      <c r="U254" s="34">
        <v>43841</v>
      </c>
      <c r="V254" s="29"/>
      <c r="W254" s="29">
        <f t="shared" ref="W254:W277" si="62">YEAR(N254)</f>
        <v>2019</v>
      </c>
      <c r="X254" s="29" t="e">
        <f t="shared" ref="X254:X277" ca="1" si="63">YEAR(O254)</f>
        <v>#NAME?</v>
      </c>
      <c r="Y254" s="39">
        <v>2.2499999999999999E-2</v>
      </c>
      <c r="Z254" s="39">
        <v>5.0500000000000003E-2</v>
      </c>
      <c r="AA254" s="40" t="e">
        <f t="shared" ref="AA254:AA277" si="64">IF(M254=0,0,(M254-R254)*(1+Y254)^((MAX(U254-O254+1,0))/(DATE(W254,12,31)-DATE(W254,1,1)+1)))</f>
        <v>#REF!</v>
      </c>
      <c r="AB254" s="33" t="e">
        <f t="shared" ref="AB254:AB277" ca="1" si="65">AA254*(1-J254*((MAX(U254-O254,0))/(DATE(W254,12,31)-DATE(W254,1,1)+1)))</f>
        <v>#REF!</v>
      </c>
      <c r="AC254" s="31">
        <v>0.03</v>
      </c>
      <c r="AD254" s="31">
        <v>0.04</v>
      </c>
      <c r="AE254" s="41" t="s">
        <v>444</v>
      </c>
      <c r="AF254" s="42" t="e">
        <f t="shared" ref="AF254:AF277" ca="1" si="66">+IF(AE254="TOTAL",AB254,AB254/2)</f>
        <v>#REF!</v>
      </c>
      <c r="AG254" s="33" t="e">
        <f t="shared" ref="AG254:AG277" ca="1" si="67">IF(AE254="partiel",AF254*(1-AC254),AF254*(1-AD254))</f>
        <v>#REF!</v>
      </c>
      <c r="AH254" s="43" t="e">
        <f t="shared" ref="AH254:AH277" ca="1" si="68">AGECALCUL(H254,U254)</f>
        <v>#NAME?</v>
      </c>
      <c r="AI254" s="44">
        <f t="shared" ref="AI254:AI277" si="69">YEAR(U254)-YEAR(N254)+1</f>
        <v>2</v>
      </c>
      <c r="AJ254" s="45" t="e">
        <f t="shared" ref="AJ254:AJ277" ca="1" si="70">IR_RET_CAPITAL(AG254,AH254,AI254)</f>
        <v>#NAME?</v>
      </c>
      <c r="AK254" s="33" t="e">
        <f t="shared" ref="AK254:AK277" ca="1" si="71">+AG254-AJ254</f>
        <v>#REF!</v>
      </c>
      <c r="AL254" s="29" t="s">
        <v>977</v>
      </c>
      <c r="AM254" s="41">
        <f t="shared" ref="AM254:AM277" si="72">IF(S254=TRUE,99999999,1)</f>
        <v>1</v>
      </c>
      <c r="AN254" s="46" t="s">
        <v>978</v>
      </c>
      <c r="AO254" s="29" t="e">
        <f t="shared" ref="AO254:AO277" ca="1" si="73">IF(AE254="PARTIEL",IF(NOT(AF254&lt;AA254/2),TRUE,FALSE),TRUE)</f>
        <v>#REF!</v>
      </c>
    </row>
    <row r="255" spans="1:41" hidden="1" x14ac:dyDescent="0.25">
      <c r="A255" s="21" t="s">
        <v>429</v>
      </c>
      <c r="B255" s="29" t="str">
        <f t="shared" si="59"/>
        <v>ADI-000367</v>
      </c>
      <c r="C255" s="14"/>
      <c r="D255" s="14" t="s">
        <v>428</v>
      </c>
      <c r="E255" s="16" t="e">
        <f>VLOOKUP(D255,#REF!,2,0)</f>
        <v>#REF!</v>
      </c>
      <c r="F255" s="16" t="e">
        <f>VLOOKUP(D255,#REF!,3,0)</f>
        <v>#REF!</v>
      </c>
      <c r="G255" s="28" t="e">
        <f>+VLOOKUP($A255,#REF!,4,FALSE)</f>
        <v>#REF!</v>
      </c>
      <c r="H255" s="30" t="e">
        <f>+VLOOKUP($A255,#REF!,5,FALSE)</f>
        <v>#REF!</v>
      </c>
      <c r="I255" s="31" t="e">
        <f>+VLOOKUP($A255,#REF!,13,FALSE)</f>
        <v>#REF!</v>
      </c>
      <c r="J255" s="31">
        <v>5.4999999999999997E-3</v>
      </c>
      <c r="K255" s="29" t="s">
        <v>15</v>
      </c>
      <c r="L255" s="19">
        <v>126723.77</v>
      </c>
      <c r="M255" s="56" t="e">
        <f t="shared" si="61"/>
        <v>#REF!</v>
      </c>
      <c r="N255" s="27">
        <v>43585</v>
      </c>
      <c r="O255" s="35" t="e">
        <f t="shared" ca="1" si="60"/>
        <v>#NAME?</v>
      </c>
      <c r="P255" s="36">
        <v>0</v>
      </c>
      <c r="Q255" s="36">
        <v>0</v>
      </c>
      <c r="R255" s="37">
        <v>358</v>
      </c>
      <c r="S255" s="38" t="b">
        <v>1</v>
      </c>
      <c r="T255" s="38" t="s">
        <v>444</v>
      </c>
      <c r="U255" s="34">
        <v>43842</v>
      </c>
      <c r="V255" s="29"/>
      <c r="W255" s="29">
        <f t="shared" si="62"/>
        <v>2019</v>
      </c>
      <c r="X255" s="29" t="e">
        <f t="shared" ca="1" si="63"/>
        <v>#NAME?</v>
      </c>
      <c r="Y255" s="39">
        <v>2.2499999999999999E-2</v>
      </c>
      <c r="Z255" s="39">
        <v>5.0500000000000003E-2</v>
      </c>
      <c r="AA255" s="40" t="e">
        <f t="shared" si="64"/>
        <v>#REF!</v>
      </c>
      <c r="AB255" s="33" t="e">
        <f t="shared" ca="1" si="65"/>
        <v>#REF!</v>
      </c>
      <c r="AC255" s="31">
        <v>0.03</v>
      </c>
      <c r="AD255" s="31">
        <v>0.04</v>
      </c>
      <c r="AE255" s="41" t="s">
        <v>444</v>
      </c>
      <c r="AF255" s="42" t="e">
        <f t="shared" ca="1" si="66"/>
        <v>#REF!</v>
      </c>
      <c r="AG255" s="33" t="e">
        <f t="shared" ca="1" si="67"/>
        <v>#REF!</v>
      </c>
      <c r="AH255" s="43" t="e">
        <f t="shared" ca="1" si="68"/>
        <v>#NAME?</v>
      </c>
      <c r="AI255" s="44">
        <f t="shared" si="69"/>
        <v>2</v>
      </c>
      <c r="AJ255" s="45" t="e">
        <f t="shared" ca="1" si="70"/>
        <v>#NAME?</v>
      </c>
      <c r="AK255" s="33" t="e">
        <f t="shared" ca="1" si="71"/>
        <v>#REF!</v>
      </c>
      <c r="AL255" s="29" t="s">
        <v>979</v>
      </c>
      <c r="AM255" s="41">
        <f t="shared" si="72"/>
        <v>99999999</v>
      </c>
      <c r="AN255" s="46" t="s">
        <v>980</v>
      </c>
      <c r="AO255" s="29" t="e">
        <f t="shared" ca="1" si="73"/>
        <v>#REF!</v>
      </c>
    </row>
    <row r="256" spans="1:41" hidden="1" x14ac:dyDescent="0.25">
      <c r="A256" s="21" t="s">
        <v>283</v>
      </c>
      <c r="B256" s="29" t="str">
        <f t="shared" si="59"/>
        <v>ADI-000139</v>
      </c>
      <c r="C256" s="14"/>
      <c r="D256" s="14" t="s">
        <v>430</v>
      </c>
      <c r="E256" s="16" t="e">
        <f>VLOOKUP(D256,#REF!,2,0)</f>
        <v>#REF!</v>
      </c>
      <c r="F256" s="16" t="e">
        <f>VLOOKUP(D256,#REF!,3,0)</f>
        <v>#REF!</v>
      </c>
      <c r="G256" s="28" t="e">
        <f>+VLOOKUP($A256,#REF!,4,FALSE)</f>
        <v>#REF!</v>
      </c>
      <c r="H256" s="30" t="e">
        <f>+VLOOKUP($A256,#REF!,5,FALSE)</f>
        <v>#REF!</v>
      </c>
      <c r="I256" s="31" t="e">
        <f>+VLOOKUP($A256,#REF!,13,FALSE)</f>
        <v>#REF!</v>
      </c>
      <c r="J256" s="31">
        <v>5.4999999999999997E-3</v>
      </c>
      <c r="K256" s="29" t="s">
        <v>15</v>
      </c>
      <c r="L256" s="19">
        <v>8700</v>
      </c>
      <c r="M256" s="56" t="e">
        <f t="shared" si="61"/>
        <v>#REF!</v>
      </c>
      <c r="N256" s="27">
        <v>43585</v>
      </c>
      <c r="O256" s="35" t="e">
        <f t="shared" ca="1" si="60"/>
        <v>#NAME?</v>
      </c>
      <c r="P256" s="36">
        <v>0</v>
      </c>
      <c r="Q256" s="36">
        <v>0</v>
      </c>
      <c r="R256" s="37">
        <v>359</v>
      </c>
      <c r="S256" s="38" t="b">
        <v>0</v>
      </c>
      <c r="T256" s="38" t="s">
        <v>1110</v>
      </c>
      <c r="U256" s="34">
        <v>43843</v>
      </c>
      <c r="V256" s="29"/>
      <c r="W256" s="29">
        <f t="shared" si="62"/>
        <v>2019</v>
      </c>
      <c r="X256" s="29" t="e">
        <f t="shared" ca="1" si="63"/>
        <v>#NAME?</v>
      </c>
      <c r="Y256" s="39">
        <v>2.2499999999999999E-2</v>
      </c>
      <c r="Z256" s="39">
        <v>5.0500000000000003E-2</v>
      </c>
      <c r="AA256" s="40" t="e">
        <f t="shared" si="64"/>
        <v>#REF!</v>
      </c>
      <c r="AB256" s="33" t="e">
        <f t="shared" ca="1" si="65"/>
        <v>#REF!</v>
      </c>
      <c r="AC256" s="31">
        <v>0.03</v>
      </c>
      <c r="AD256" s="31">
        <v>0.04</v>
      </c>
      <c r="AE256" s="41" t="s">
        <v>444</v>
      </c>
      <c r="AF256" s="42" t="e">
        <f t="shared" ca="1" si="66"/>
        <v>#REF!</v>
      </c>
      <c r="AG256" s="33" t="e">
        <f t="shared" ca="1" si="67"/>
        <v>#REF!</v>
      </c>
      <c r="AH256" s="43" t="e">
        <f t="shared" ca="1" si="68"/>
        <v>#NAME?</v>
      </c>
      <c r="AI256" s="44">
        <f t="shared" si="69"/>
        <v>2</v>
      </c>
      <c r="AJ256" s="45" t="e">
        <f t="shared" ca="1" si="70"/>
        <v>#NAME?</v>
      </c>
      <c r="AK256" s="33" t="e">
        <f t="shared" ca="1" si="71"/>
        <v>#REF!</v>
      </c>
      <c r="AL256" s="29" t="s">
        <v>981</v>
      </c>
      <c r="AM256" s="41">
        <f t="shared" si="72"/>
        <v>1</v>
      </c>
      <c r="AN256" s="46" t="s">
        <v>982</v>
      </c>
      <c r="AO256" s="29" t="e">
        <f t="shared" ca="1" si="73"/>
        <v>#REF!</v>
      </c>
    </row>
    <row r="257" spans="1:41" hidden="1" x14ac:dyDescent="0.25">
      <c r="A257" s="21" t="s">
        <v>414</v>
      </c>
      <c r="B257" s="29" t="str">
        <f t="shared" si="59"/>
        <v>ADI-000390</v>
      </c>
      <c r="C257" s="14"/>
      <c r="D257" s="14" t="s">
        <v>431</v>
      </c>
      <c r="E257" s="16" t="e">
        <f>VLOOKUP(D257,#REF!,2,0)</f>
        <v>#REF!</v>
      </c>
      <c r="F257" s="16" t="e">
        <f>VLOOKUP(D257,#REF!,3,0)</f>
        <v>#REF!</v>
      </c>
      <c r="G257" s="28" t="e">
        <f>+VLOOKUP($A257,#REF!,4,FALSE)</f>
        <v>#REF!</v>
      </c>
      <c r="H257" s="30" t="e">
        <f>+VLOOKUP($A257,#REF!,5,FALSE)</f>
        <v>#REF!</v>
      </c>
      <c r="I257" s="31" t="e">
        <f>+VLOOKUP($A257,#REF!,13,FALSE)</f>
        <v>#REF!</v>
      </c>
      <c r="J257" s="31">
        <v>5.4999999999999997E-3</v>
      </c>
      <c r="K257" s="29" t="s">
        <v>15</v>
      </c>
      <c r="L257" s="19">
        <v>24000</v>
      </c>
      <c r="M257" s="56" t="e">
        <f t="shared" si="61"/>
        <v>#REF!</v>
      </c>
      <c r="N257" s="27">
        <v>43585</v>
      </c>
      <c r="O257" s="35" t="e">
        <f t="shared" ca="1" si="60"/>
        <v>#NAME?</v>
      </c>
      <c r="P257" s="36">
        <v>0</v>
      </c>
      <c r="Q257" s="36">
        <v>0</v>
      </c>
      <c r="R257" s="37">
        <v>360</v>
      </c>
      <c r="S257" s="38" t="b">
        <v>0</v>
      </c>
      <c r="T257" s="38" t="s">
        <v>1110</v>
      </c>
      <c r="U257" s="34">
        <v>43844</v>
      </c>
      <c r="V257" s="29"/>
      <c r="W257" s="29">
        <f t="shared" si="62"/>
        <v>2019</v>
      </c>
      <c r="X257" s="29" t="e">
        <f t="shared" ca="1" si="63"/>
        <v>#NAME?</v>
      </c>
      <c r="Y257" s="39">
        <v>2.2499999999999999E-2</v>
      </c>
      <c r="Z257" s="39">
        <v>5.0500000000000003E-2</v>
      </c>
      <c r="AA257" s="40" t="e">
        <f t="shared" si="64"/>
        <v>#REF!</v>
      </c>
      <c r="AB257" s="33" t="e">
        <f t="shared" ca="1" si="65"/>
        <v>#REF!</v>
      </c>
      <c r="AC257" s="31">
        <v>0.03</v>
      </c>
      <c r="AD257" s="31">
        <v>0.04</v>
      </c>
      <c r="AE257" s="41" t="s">
        <v>444</v>
      </c>
      <c r="AF257" s="42" t="e">
        <f t="shared" ca="1" si="66"/>
        <v>#REF!</v>
      </c>
      <c r="AG257" s="33" t="e">
        <f t="shared" ca="1" si="67"/>
        <v>#REF!</v>
      </c>
      <c r="AH257" s="43" t="e">
        <f t="shared" ca="1" si="68"/>
        <v>#NAME?</v>
      </c>
      <c r="AI257" s="44">
        <f t="shared" si="69"/>
        <v>2</v>
      </c>
      <c r="AJ257" s="45" t="e">
        <f t="shared" ca="1" si="70"/>
        <v>#NAME?</v>
      </c>
      <c r="AK257" s="33" t="e">
        <f t="shared" ca="1" si="71"/>
        <v>#REF!</v>
      </c>
      <c r="AL257" s="29" t="s">
        <v>983</v>
      </c>
      <c r="AM257" s="41">
        <f t="shared" si="72"/>
        <v>1</v>
      </c>
      <c r="AN257" s="46" t="s">
        <v>984</v>
      </c>
      <c r="AO257" s="29" t="e">
        <f t="shared" ca="1" si="73"/>
        <v>#REF!</v>
      </c>
    </row>
    <row r="258" spans="1:41" hidden="1" x14ac:dyDescent="0.25">
      <c r="A258" s="21" t="s">
        <v>424</v>
      </c>
      <c r="B258" s="29" t="str">
        <f t="shared" si="59"/>
        <v>ADI-000273</v>
      </c>
      <c r="C258" s="14"/>
      <c r="D258" s="14" t="s">
        <v>423</v>
      </c>
      <c r="E258" s="16" t="e">
        <f>VLOOKUP(D258,#REF!,2,0)</f>
        <v>#REF!</v>
      </c>
      <c r="F258" s="16" t="e">
        <f>VLOOKUP(D258,#REF!,3,0)</f>
        <v>#REF!</v>
      </c>
      <c r="G258" s="28" t="e">
        <f>+VLOOKUP($A258,#REF!,4,FALSE)</f>
        <v>#REF!</v>
      </c>
      <c r="H258" s="30" t="e">
        <f>+VLOOKUP($A258,#REF!,5,FALSE)</f>
        <v>#REF!</v>
      </c>
      <c r="I258" s="31" t="e">
        <f>+VLOOKUP($A258,#REF!,13,FALSE)</f>
        <v>#REF!</v>
      </c>
      <c r="J258" s="31">
        <v>5.4999999999999997E-3</v>
      </c>
      <c r="K258" s="29" t="s">
        <v>15</v>
      </c>
      <c r="L258" s="19">
        <v>42392.480000000003</v>
      </c>
      <c r="M258" s="56" t="e">
        <f t="shared" si="61"/>
        <v>#REF!</v>
      </c>
      <c r="N258" s="27">
        <v>43585</v>
      </c>
      <c r="O258" s="35" t="e">
        <f t="shared" ca="1" si="60"/>
        <v>#NAME?</v>
      </c>
      <c r="P258" s="36">
        <v>0</v>
      </c>
      <c r="Q258" s="36">
        <v>0</v>
      </c>
      <c r="R258" s="37">
        <v>361</v>
      </c>
      <c r="S258" s="38" t="b">
        <v>0</v>
      </c>
      <c r="T258" s="38" t="s">
        <v>1110</v>
      </c>
      <c r="U258" s="34">
        <v>43845</v>
      </c>
      <c r="V258" s="29"/>
      <c r="W258" s="29">
        <f t="shared" si="62"/>
        <v>2019</v>
      </c>
      <c r="X258" s="29" t="e">
        <f t="shared" ca="1" si="63"/>
        <v>#NAME?</v>
      </c>
      <c r="Y258" s="39">
        <v>2.2499999999999999E-2</v>
      </c>
      <c r="Z258" s="39">
        <v>5.0500000000000003E-2</v>
      </c>
      <c r="AA258" s="40" t="e">
        <f t="shared" si="64"/>
        <v>#REF!</v>
      </c>
      <c r="AB258" s="33" t="e">
        <f t="shared" ca="1" si="65"/>
        <v>#REF!</v>
      </c>
      <c r="AC258" s="31">
        <v>0.03</v>
      </c>
      <c r="AD258" s="31">
        <v>0.04</v>
      </c>
      <c r="AE258" s="41" t="s">
        <v>444</v>
      </c>
      <c r="AF258" s="42" t="e">
        <f t="shared" ca="1" si="66"/>
        <v>#REF!</v>
      </c>
      <c r="AG258" s="33" t="e">
        <f t="shared" ca="1" si="67"/>
        <v>#REF!</v>
      </c>
      <c r="AH258" s="43" t="e">
        <f t="shared" ca="1" si="68"/>
        <v>#NAME?</v>
      </c>
      <c r="AI258" s="44">
        <f t="shared" si="69"/>
        <v>2</v>
      </c>
      <c r="AJ258" s="45" t="e">
        <f t="shared" ca="1" si="70"/>
        <v>#NAME?</v>
      </c>
      <c r="AK258" s="33" t="e">
        <f t="shared" ca="1" si="71"/>
        <v>#REF!</v>
      </c>
      <c r="AL258" s="29" t="s">
        <v>985</v>
      </c>
      <c r="AM258" s="41">
        <f t="shared" si="72"/>
        <v>1</v>
      </c>
      <c r="AN258" s="46" t="s">
        <v>986</v>
      </c>
      <c r="AO258" s="29" t="e">
        <f t="shared" ca="1" si="73"/>
        <v>#REF!</v>
      </c>
    </row>
    <row r="259" spans="1:41" hidden="1" x14ac:dyDescent="0.25">
      <c r="A259" s="21" t="s">
        <v>436</v>
      </c>
      <c r="B259" s="29" t="str">
        <f t="shared" ref="B259:B277" si="74">IF(A259="",C259,A259)</f>
        <v>ADI-000424</v>
      </c>
      <c r="C259" s="14"/>
      <c r="D259" s="14" t="s">
        <v>118</v>
      </c>
      <c r="E259" s="16" t="e">
        <f>VLOOKUP(D259,#REF!,2,0)</f>
        <v>#REF!</v>
      </c>
      <c r="F259" s="16" t="e">
        <f>VLOOKUP(D259,#REF!,3,0)</f>
        <v>#REF!</v>
      </c>
      <c r="G259" s="28" t="e">
        <f>+VLOOKUP($A259,#REF!,4,FALSE)</f>
        <v>#REF!</v>
      </c>
      <c r="H259" s="30" t="e">
        <f>+VLOOKUP($A259,#REF!,5,FALSE)</f>
        <v>#REF!</v>
      </c>
      <c r="I259" s="31" t="e">
        <f>+VLOOKUP($A259,#REF!,13,FALSE)</f>
        <v>#REF!</v>
      </c>
      <c r="J259" s="31">
        <v>5.4999999999999997E-3</v>
      </c>
      <c r="K259" s="29" t="s">
        <v>15</v>
      </c>
      <c r="L259" s="19">
        <v>100000</v>
      </c>
      <c r="M259" s="56" t="e">
        <f t="shared" si="61"/>
        <v>#REF!</v>
      </c>
      <c r="N259" s="27">
        <v>43585</v>
      </c>
      <c r="O259" s="35" t="e">
        <f t="shared" ca="1" si="60"/>
        <v>#NAME?</v>
      </c>
      <c r="P259" s="36">
        <v>0</v>
      </c>
      <c r="Q259" s="36">
        <v>0</v>
      </c>
      <c r="R259" s="37">
        <v>362</v>
      </c>
      <c r="S259" s="38" t="b">
        <v>0</v>
      </c>
      <c r="T259" s="38" t="s">
        <v>1110</v>
      </c>
      <c r="U259" s="34">
        <v>43846</v>
      </c>
      <c r="V259" s="29"/>
      <c r="W259" s="29">
        <f t="shared" si="62"/>
        <v>2019</v>
      </c>
      <c r="X259" s="29" t="e">
        <f t="shared" ca="1" si="63"/>
        <v>#NAME?</v>
      </c>
      <c r="Y259" s="39">
        <v>2.2499999999999999E-2</v>
      </c>
      <c r="Z259" s="39">
        <v>5.0500000000000003E-2</v>
      </c>
      <c r="AA259" s="40" t="e">
        <f t="shared" si="64"/>
        <v>#REF!</v>
      </c>
      <c r="AB259" s="33" t="e">
        <f t="shared" ca="1" si="65"/>
        <v>#REF!</v>
      </c>
      <c r="AC259" s="31">
        <v>0.03</v>
      </c>
      <c r="AD259" s="31">
        <v>0.04</v>
      </c>
      <c r="AE259" s="41" t="s">
        <v>444</v>
      </c>
      <c r="AF259" s="42" t="e">
        <f t="shared" ca="1" si="66"/>
        <v>#REF!</v>
      </c>
      <c r="AG259" s="33" t="e">
        <f t="shared" ca="1" si="67"/>
        <v>#REF!</v>
      </c>
      <c r="AH259" s="43" t="e">
        <f t="shared" ca="1" si="68"/>
        <v>#NAME?</v>
      </c>
      <c r="AI259" s="44">
        <f t="shared" si="69"/>
        <v>2</v>
      </c>
      <c r="AJ259" s="45" t="e">
        <f t="shared" ca="1" si="70"/>
        <v>#NAME?</v>
      </c>
      <c r="AK259" s="33" t="e">
        <f t="shared" ca="1" si="71"/>
        <v>#REF!</v>
      </c>
      <c r="AL259" s="29" t="s">
        <v>987</v>
      </c>
      <c r="AM259" s="41">
        <f t="shared" si="72"/>
        <v>1</v>
      </c>
      <c r="AN259" s="46" t="s">
        <v>988</v>
      </c>
      <c r="AO259" s="29" t="e">
        <f t="shared" ca="1" si="73"/>
        <v>#REF!</v>
      </c>
    </row>
    <row r="260" spans="1:41" hidden="1" x14ac:dyDescent="0.25">
      <c r="A260" s="21" t="s">
        <v>432</v>
      </c>
      <c r="B260" s="29" t="str">
        <f t="shared" si="74"/>
        <v>ADI-000434</v>
      </c>
      <c r="C260" s="14"/>
      <c r="D260" s="14" t="s">
        <v>255</v>
      </c>
      <c r="E260" s="16" t="e">
        <f>VLOOKUP(D260,#REF!,2,0)</f>
        <v>#REF!</v>
      </c>
      <c r="F260" s="16" t="e">
        <f>VLOOKUP(D260,#REF!,3,0)</f>
        <v>#REF!</v>
      </c>
      <c r="G260" s="28" t="e">
        <f>+VLOOKUP($A260,#REF!,4,FALSE)</f>
        <v>#REF!</v>
      </c>
      <c r="H260" s="30" t="e">
        <f>+VLOOKUP($A260,#REF!,5,FALSE)</f>
        <v>#REF!</v>
      </c>
      <c r="I260" s="31" t="e">
        <f>+VLOOKUP($A260,#REF!,13,FALSE)</f>
        <v>#REF!</v>
      </c>
      <c r="J260" s="31">
        <v>5.4999999999999997E-3</v>
      </c>
      <c r="K260" s="29" t="s">
        <v>15</v>
      </c>
      <c r="L260" s="19">
        <v>15000</v>
      </c>
      <c r="M260" s="56" t="e">
        <f t="shared" si="61"/>
        <v>#REF!</v>
      </c>
      <c r="N260" s="27">
        <v>43587</v>
      </c>
      <c r="O260" s="35" t="e">
        <f t="shared" ca="1" si="60"/>
        <v>#NAME?</v>
      </c>
      <c r="P260" s="36">
        <v>0</v>
      </c>
      <c r="Q260" s="36">
        <v>0</v>
      </c>
      <c r="R260" s="37">
        <v>363</v>
      </c>
      <c r="S260" s="38" t="b">
        <v>1</v>
      </c>
      <c r="T260" s="38" t="s">
        <v>1109</v>
      </c>
      <c r="U260" s="34">
        <v>43847</v>
      </c>
      <c r="V260" s="29"/>
      <c r="W260" s="29">
        <f t="shared" si="62"/>
        <v>2019</v>
      </c>
      <c r="X260" s="29" t="e">
        <f t="shared" ca="1" si="63"/>
        <v>#NAME?</v>
      </c>
      <c r="Y260" s="39">
        <v>2.2499999999999999E-2</v>
      </c>
      <c r="Z260" s="39">
        <v>5.0500000000000003E-2</v>
      </c>
      <c r="AA260" s="40" t="e">
        <f t="shared" si="64"/>
        <v>#REF!</v>
      </c>
      <c r="AB260" s="33" t="e">
        <f t="shared" ca="1" si="65"/>
        <v>#REF!</v>
      </c>
      <c r="AC260" s="31">
        <v>0.03</v>
      </c>
      <c r="AD260" s="31">
        <v>0.04</v>
      </c>
      <c r="AE260" s="41" t="s">
        <v>444</v>
      </c>
      <c r="AF260" s="42" t="e">
        <f t="shared" ca="1" si="66"/>
        <v>#REF!</v>
      </c>
      <c r="AG260" s="33" t="e">
        <f t="shared" ca="1" si="67"/>
        <v>#REF!</v>
      </c>
      <c r="AH260" s="43" t="e">
        <f t="shared" ca="1" si="68"/>
        <v>#NAME?</v>
      </c>
      <c r="AI260" s="44">
        <f t="shared" si="69"/>
        <v>2</v>
      </c>
      <c r="AJ260" s="45" t="e">
        <f t="shared" ca="1" si="70"/>
        <v>#NAME?</v>
      </c>
      <c r="AK260" s="33" t="e">
        <f t="shared" ca="1" si="71"/>
        <v>#REF!</v>
      </c>
      <c r="AL260" s="29" t="s">
        <v>989</v>
      </c>
      <c r="AM260" s="41">
        <f t="shared" si="72"/>
        <v>99999999</v>
      </c>
      <c r="AN260" s="46" t="s">
        <v>990</v>
      </c>
      <c r="AO260" s="29" t="e">
        <f t="shared" ca="1" si="73"/>
        <v>#REF!</v>
      </c>
    </row>
    <row r="261" spans="1:41" hidden="1" x14ac:dyDescent="0.25">
      <c r="A261" s="21" t="s">
        <v>434</v>
      </c>
      <c r="B261" s="29" t="str">
        <f t="shared" si="74"/>
        <v>ADI-000436</v>
      </c>
      <c r="C261" s="14"/>
      <c r="D261" s="14" t="s">
        <v>433</v>
      </c>
      <c r="E261" s="16" t="e">
        <f>VLOOKUP(D261,#REF!,2,0)</f>
        <v>#REF!</v>
      </c>
      <c r="F261" s="16" t="e">
        <f>VLOOKUP(D261,#REF!,3,0)</f>
        <v>#REF!</v>
      </c>
      <c r="G261" s="28" t="e">
        <f>+VLOOKUP($A261,#REF!,4,FALSE)</f>
        <v>#REF!</v>
      </c>
      <c r="H261" s="30" t="e">
        <f>+VLOOKUP($A261,#REF!,5,FALSE)</f>
        <v>#REF!</v>
      </c>
      <c r="I261" s="31" t="e">
        <f>+VLOOKUP($A261,#REF!,13,FALSE)</f>
        <v>#REF!</v>
      </c>
      <c r="J261" s="31">
        <v>5.4999999999999997E-3</v>
      </c>
      <c r="K261" s="29" t="s">
        <v>15</v>
      </c>
      <c r="L261" s="19">
        <v>49269</v>
      </c>
      <c r="M261" s="56" t="e">
        <f t="shared" si="61"/>
        <v>#REF!</v>
      </c>
      <c r="N261" s="27">
        <v>43587</v>
      </c>
      <c r="O261" s="35" t="e">
        <f t="shared" ca="1" si="60"/>
        <v>#NAME?</v>
      </c>
      <c r="P261" s="36">
        <v>0</v>
      </c>
      <c r="Q261" s="36">
        <v>0</v>
      </c>
      <c r="R261" s="37">
        <v>364</v>
      </c>
      <c r="S261" s="38" t="b">
        <v>1</v>
      </c>
      <c r="T261" s="38" t="s">
        <v>444</v>
      </c>
      <c r="U261" s="34">
        <v>43848</v>
      </c>
      <c r="V261" s="29"/>
      <c r="W261" s="29">
        <f t="shared" si="62"/>
        <v>2019</v>
      </c>
      <c r="X261" s="29" t="e">
        <f t="shared" ca="1" si="63"/>
        <v>#NAME?</v>
      </c>
      <c r="Y261" s="39">
        <v>2.2499999999999999E-2</v>
      </c>
      <c r="Z261" s="39">
        <v>5.0500000000000003E-2</v>
      </c>
      <c r="AA261" s="40" t="e">
        <f t="shared" si="64"/>
        <v>#REF!</v>
      </c>
      <c r="AB261" s="33" t="e">
        <f t="shared" ca="1" si="65"/>
        <v>#REF!</v>
      </c>
      <c r="AC261" s="31">
        <v>0.03</v>
      </c>
      <c r="AD261" s="31">
        <v>0.04</v>
      </c>
      <c r="AE261" s="41" t="s">
        <v>444</v>
      </c>
      <c r="AF261" s="42" t="e">
        <f t="shared" ca="1" si="66"/>
        <v>#REF!</v>
      </c>
      <c r="AG261" s="33" t="e">
        <f t="shared" ca="1" si="67"/>
        <v>#REF!</v>
      </c>
      <c r="AH261" s="43" t="e">
        <f t="shared" ca="1" si="68"/>
        <v>#NAME?</v>
      </c>
      <c r="AI261" s="44">
        <f t="shared" si="69"/>
        <v>2</v>
      </c>
      <c r="AJ261" s="45" t="e">
        <f t="shared" ca="1" si="70"/>
        <v>#NAME?</v>
      </c>
      <c r="AK261" s="33" t="e">
        <f t="shared" ca="1" si="71"/>
        <v>#REF!</v>
      </c>
      <c r="AL261" s="29" t="s">
        <v>991</v>
      </c>
      <c r="AM261" s="41">
        <f t="shared" si="72"/>
        <v>99999999</v>
      </c>
      <c r="AN261" s="46" t="s">
        <v>992</v>
      </c>
      <c r="AO261" s="29" t="e">
        <f t="shared" ca="1" si="73"/>
        <v>#REF!</v>
      </c>
    </row>
    <row r="262" spans="1:41" hidden="1" x14ac:dyDescent="0.25">
      <c r="A262" s="21" t="s">
        <v>439</v>
      </c>
      <c r="B262" s="29" t="str">
        <f t="shared" si="74"/>
        <v>ADI-000287</v>
      </c>
      <c r="C262" s="14"/>
      <c r="D262" s="14" t="s">
        <v>438</v>
      </c>
      <c r="E262" s="16" t="e">
        <f>VLOOKUP(D262,#REF!,2,0)</f>
        <v>#REF!</v>
      </c>
      <c r="F262" s="16" t="e">
        <f>VLOOKUP(D262,#REF!,3,0)</f>
        <v>#REF!</v>
      </c>
      <c r="G262" s="28" t="e">
        <f>+VLOOKUP($A262,#REF!,4,FALSE)</f>
        <v>#REF!</v>
      </c>
      <c r="H262" s="30" t="e">
        <f>+VLOOKUP($A262,#REF!,5,FALSE)</f>
        <v>#REF!</v>
      </c>
      <c r="I262" s="31" t="e">
        <f>+VLOOKUP($A262,#REF!,13,FALSE)</f>
        <v>#REF!</v>
      </c>
      <c r="J262" s="31">
        <v>5.4999999999999997E-3</v>
      </c>
      <c r="K262" s="29" t="s">
        <v>15</v>
      </c>
      <c r="L262" s="19">
        <v>1000</v>
      </c>
      <c r="M262" s="56" t="e">
        <f t="shared" si="61"/>
        <v>#REF!</v>
      </c>
      <c r="N262" s="27">
        <v>43587</v>
      </c>
      <c r="O262" s="35" t="e">
        <f t="shared" ca="1" si="60"/>
        <v>#NAME?</v>
      </c>
      <c r="P262" s="36">
        <v>0</v>
      </c>
      <c r="Q262" s="36">
        <v>0</v>
      </c>
      <c r="R262" s="37">
        <v>365</v>
      </c>
      <c r="S262" s="38" t="b">
        <v>0</v>
      </c>
      <c r="T262" s="38" t="s">
        <v>1110</v>
      </c>
      <c r="U262" s="34">
        <v>43849</v>
      </c>
      <c r="V262" s="29"/>
      <c r="W262" s="29">
        <f t="shared" si="62"/>
        <v>2019</v>
      </c>
      <c r="X262" s="29" t="e">
        <f t="shared" ca="1" si="63"/>
        <v>#NAME?</v>
      </c>
      <c r="Y262" s="39">
        <v>2.2499999999999999E-2</v>
      </c>
      <c r="Z262" s="39">
        <v>5.0500000000000003E-2</v>
      </c>
      <c r="AA262" s="40" t="e">
        <f t="shared" si="64"/>
        <v>#REF!</v>
      </c>
      <c r="AB262" s="33" t="e">
        <f t="shared" ca="1" si="65"/>
        <v>#REF!</v>
      </c>
      <c r="AC262" s="31">
        <v>0.03</v>
      </c>
      <c r="AD262" s="31">
        <v>0.04</v>
      </c>
      <c r="AE262" s="41" t="s">
        <v>444</v>
      </c>
      <c r="AF262" s="42" t="e">
        <f t="shared" ca="1" si="66"/>
        <v>#REF!</v>
      </c>
      <c r="AG262" s="33" t="e">
        <f t="shared" ca="1" si="67"/>
        <v>#REF!</v>
      </c>
      <c r="AH262" s="43" t="e">
        <f t="shared" ca="1" si="68"/>
        <v>#NAME?</v>
      </c>
      <c r="AI262" s="44">
        <f t="shared" si="69"/>
        <v>2</v>
      </c>
      <c r="AJ262" s="45" t="e">
        <f t="shared" ca="1" si="70"/>
        <v>#NAME?</v>
      </c>
      <c r="AK262" s="33" t="e">
        <f t="shared" ca="1" si="71"/>
        <v>#REF!</v>
      </c>
      <c r="AL262" s="29" t="s">
        <v>993</v>
      </c>
      <c r="AM262" s="41">
        <f t="shared" si="72"/>
        <v>1</v>
      </c>
      <c r="AN262" s="46" t="s">
        <v>994</v>
      </c>
      <c r="AO262" s="29" t="e">
        <f t="shared" ca="1" si="73"/>
        <v>#REF!</v>
      </c>
    </row>
    <row r="263" spans="1:41" hidden="1" x14ac:dyDescent="0.25">
      <c r="A263" s="21" t="s">
        <v>400</v>
      </c>
      <c r="B263" s="29" t="str">
        <f t="shared" si="74"/>
        <v>ADI-000420</v>
      </c>
      <c r="C263" s="14"/>
      <c r="D263" s="14" t="s">
        <v>441</v>
      </c>
      <c r="E263" s="16" t="e">
        <f>VLOOKUP(D263,#REF!,2,0)</f>
        <v>#REF!</v>
      </c>
      <c r="F263" s="16" t="e">
        <f>VLOOKUP(D263,#REF!,3,0)</f>
        <v>#REF!</v>
      </c>
      <c r="G263" s="28" t="e">
        <f>+VLOOKUP($A263,#REF!,4,FALSE)</f>
        <v>#REF!</v>
      </c>
      <c r="H263" s="30" t="e">
        <f>+VLOOKUP($A263,#REF!,5,FALSE)</f>
        <v>#REF!</v>
      </c>
      <c r="I263" s="31" t="e">
        <f>+VLOOKUP($A263,#REF!,13,FALSE)</f>
        <v>#REF!</v>
      </c>
      <c r="J263" s="31">
        <v>5.4999999999999997E-3</v>
      </c>
      <c r="K263" s="29" t="s">
        <v>15</v>
      </c>
      <c r="L263" s="19">
        <v>15000</v>
      </c>
      <c r="M263" s="56" t="e">
        <f t="shared" si="61"/>
        <v>#REF!</v>
      </c>
      <c r="N263" s="20">
        <v>43587</v>
      </c>
      <c r="O263" s="35" t="e">
        <f t="shared" ca="1" si="60"/>
        <v>#NAME?</v>
      </c>
      <c r="P263" s="36">
        <v>0</v>
      </c>
      <c r="Q263" s="36">
        <v>0</v>
      </c>
      <c r="R263" s="37">
        <v>366</v>
      </c>
      <c r="S263" s="38" t="b">
        <v>1</v>
      </c>
      <c r="T263" s="38" t="s">
        <v>1109</v>
      </c>
      <c r="U263" s="34">
        <v>43850</v>
      </c>
      <c r="V263" s="29"/>
      <c r="W263" s="29">
        <f t="shared" si="62"/>
        <v>2019</v>
      </c>
      <c r="X263" s="29" t="e">
        <f t="shared" ca="1" si="63"/>
        <v>#NAME?</v>
      </c>
      <c r="Y263" s="39">
        <v>2.2499999999999999E-2</v>
      </c>
      <c r="Z263" s="39">
        <v>5.0500000000000003E-2</v>
      </c>
      <c r="AA263" s="40" t="e">
        <f t="shared" si="64"/>
        <v>#REF!</v>
      </c>
      <c r="AB263" s="33" t="e">
        <f t="shared" ca="1" si="65"/>
        <v>#REF!</v>
      </c>
      <c r="AC263" s="31">
        <v>0.03</v>
      </c>
      <c r="AD263" s="31">
        <v>0.04</v>
      </c>
      <c r="AE263" s="41" t="s">
        <v>444</v>
      </c>
      <c r="AF263" s="42" t="e">
        <f t="shared" ca="1" si="66"/>
        <v>#REF!</v>
      </c>
      <c r="AG263" s="33" t="e">
        <f t="shared" ca="1" si="67"/>
        <v>#REF!</v>
      </c>
      <c r="AH263" s="43" t="e">
        <f t="shared" ca="1" si="68"/>
        <v>#NAME?</v>
      </c>
      <c r="AI263" s="44">
        <f t="shared" si="69"/>
        <v>2</v>
      </c>
      <c r="AJ263" s="45" t="e">
        <f t="shared" ca="1" si="70"/>
        <v>#NAME?</v>
      </c>
      <c r="AK263" s="33" t="e">
        <f t="shared" ca="1" si="71"/>
        <v>#REF!</v>
      </c>
      <c r="AL263" s="29" t="s">
        <v>995</v>
      </c>
      <c r="AM263" s="41">
        <f t="shared" si="72"/>
        <v>99999999</v>
      </c>
      <c r="AN263" s="46" t="s">
        <v>996</v>
      </c>
      <c r="AO263" s="29" t="e">
        <f t="shared" ca="1" si="73"/>
        <v>#REF!</v>
      </c>
    </row>
    <row r="264" spans="1:41" hidden="1" x14ac:dyDescent="0.25">
      <c r="A264" s="21" t="s">
        <v>401</v>
      </c>
      <c r="B264" s="29" t="str">
        <f t="shared" si="74"/>
        <v>ADI-000421</v>
      </c>
      <c r="C264" s="14"/>
      <c r="D264" s="14" t="s">
        <v>441</v>
      </c>
      <c r="E264" s="16" t="e">
        <f>VLOOKUP(D264,#REF!,2,0)</f>
        <v>#REF!</v>
      </c>
      <c r="F264" s="16" t="e">
        <f>VLOOKUP(D264,#REF!,3,0)</f>
        <v>#REF!</v>
      </c>
      <c r="G264" s="28" t="e">
        <f>+VLOOKUP($A264,#REF!,4,FALSE)</f>
        <v>#REF!</v>
      </c>
      <c r="H264" s="30" t="e">
        <f>+VLOOKUP($A264,#REF!,5,FALSE)</f>
        <v>#REF!</v>
      </c>
      <c r="I264" s="31" t="e">
        <f>+VLOOKUP($A264,#REF!,13,FALSE)</f>
        <v>#REF!</v>
      </c>
      <c r="J264" s="31">
        <v>5.4999999999999997E-3</v>
      </c>
      <c r="K264" s="29" t="s">
        <v>15</v>
      </c>
      <c r="L264" s="19">
        <v>45000</v>
      </c>
      <c r="M264" s="56" t="e">
        <f t="shared" si="61"/>
        <v>#REF!</v>
      </c>
      <c r="N264" s="20">
        <v>43587</v>
      </c>
      <c r="O264" s="35" t="e">
        <f t="shared" ca="1" si="60"/>
        <v>#NAME?</v>
      </c>
      <c r="P264" s="36">
        <v>0</v>
      </c>
      <c r="Q264" s="36">
        <v>0</v>
      </c>
      <c r="R264" s="37">
        <v>367</v>
      </c>
      <c r="S264" s="38" t="b">
        <v>0</v>
      </c>
      <c r="T264" s="38" t="s">
        <v>1110</v>
      </c>
      <c r="U264" s="34">
        <v>43851</v>
      </c>
      <c r="V264" s="29"/>
      <c r="W264" s="29">
        <f t="shared" si="62"/>
        <v>2019</v>
      </c>
      <c r="X264" s="29" t="e">
        <f t="shared" ca="1" si="63"/>
        <v>#NAME?</v>
      </c>
      <c r="Y264" s="39">
        <v>2.2499999999999999E-2</v>
      </c>
      <c r="Z264" s="39">
        <v>5.0500000000000003E-2</v>
      </c>
      <c r="AA264" s="40" t="e">
        <f t="shared" si="64"/>
        <v>#REF!</v>
      </c>
      <c r="AB264" s="33" t="e">
        <f t="shared" ca="1" si="65"/>
        <v>#REF!</v>
      </c>
      <c r="AC264" s="31">
        <v>0.03</v>
      </c>
      <c r="AD264" s="31">
        <v>0.04</v>
      </c>
      <c r="AE264" s="41" t="s">
        <v>444</v>
      </c>
      <c r="AF264" s="42" t="e">
        <f t="shared" ca="1" si="66"/>
        <v>#REF!</v>
      </c>
      <c r="AG264" s="33" t="e">
        <f t="shared" ca="1" si="67"/>
        <v>#REF!</v>
      </c>
      <c r="AH264" s="43" t="e">
        <f t="shared" ca="1" si="68"/>
        <v>#NAME?</v>
      </c>
      <c r="AI264" s="44">
        <f t="shared" si="69"/>
        <v>2</v>
      </c>
      <c r="AJ264" s="45" t="e">
        <f t="shared" ca="1" si="70"/>
        <v>#NAME?</v>
      </c>
      <c r="AK264" s="33" t="e">
        <f t="shared" ca="1" si="71"/>
        <v>#REF!</v>
      </c>
      <c r="AL264" s="29" t="s">
        <v>997</v>
      </c>
      <c r="AM264" s="41">
        <f t="shared" si="72"/>
        <v>1</v>
      </c>
      <c r="AN264" s="46" t="s">
        <v>998</v>
      </c>
      <c r="AO264" s="29" t="e">
        <f t="shared" ca="1" si="73"/>
        <v>#REF!</v>
      </c>
    </row>
    <row r="265" spans="1:41" hidden="1" x14ac:dyDescent="0.25">
      <c r="A265" s="21" t="s">
        <v>402</v>
      </c>
      <c r="B265" s="29" t="str">
        <f t="shared" si="74"/>
        <v>ADI-000355</v>
      </c>
      <c r="C265" s="14"/>
      <c r="D265" s="14" t="s">
        <v>441</v>
      </c>
      <c r="E265" s="16" t="e">
        <f>VLOOKUP(D265,#REF!,2,0)</f>
        <v>#REF!</v>
      </c>
      <c r="F265" s="16" t="e">
        <f>VLOOKUP(D265,#REF!,3,0)</f>
        <v>#REF!</v>
      </c>
      <c r="G265" s="28" t="e">
        <f>+VLOOKUP($A265,#REF!,4,FALSE)</f>
        <v>#REF!</v>
      </c>
      <c r="H265" s="30" t="e">
        <f>+VLOOKUP($A265,#REF!,5,FALSE)</f>
        <v>#REF!</v>
      </c>
      <c r="I265" s="31" t="e">
        <f>+VLOOKUP($A265,#REF!,13,FALSE)</f>
        <v>#REF!</v>
      </c>
      <c r="J265" s="31">
        <v>5.4999999999999997E-3</v>
      </c>
      <c r="K265" s="29" t="s">
        <v>15</v>
      </c>
      <c r="L265" s="19">
        <v>10000</v>
      </c>
      <c r="M265" s="56" t="e">
        <f t="shared" si="61"/>
        <v>#REF!</v>
      </c>
      <c r="N265" s="20">
        <v>43587</v>
      </c>
      <c r="O265" s="35" t="e">
        <f t="shared" ca="1" si="60"/>
        <v>#NAME?</v>
      </c>
      <c r="P265" s="36">
        <v>0</v>
      </c>
      <c r="Q265" s="36">
        <v>0</v>
      </c>
      <c r="R265" s="37">
        <v>368</v>
      </c>
      <c r="S265" s="38" t="b">
        <v>1</v>
      </c>
      <c r="T265" s="38" t="s">
        <v>1109</v>
      </c>
      <c r="U265" s="34">
        <v>43852</v>
      </c>
      <c r="V265" s="29"/>
      <c r="W265" s="29">
        <f t="shared" si="62"/>
        <v>2019</v>
      </c>
      <c r="X265" s="29" t="e">
        <f t="shared" ca="1" si="63"/>
        <v>#NAME?</v>
      </c>
      <c r="Y265" s="39">
        <v>2.2499999999999999E-2</v>
      </c>
      <c r="Z265" s="39">
        <v>5.0500000000000003E-2</v>
      </c>
      <c r="AA265" s="40" t="e">
        <f t="shared" si="64"/>
        <v>#REF!</v>
      </c>
      <c r="AB265" s="33" t="e">
        <f t="shared" ca="1" si="65"/>
        <v>#REF!</v>
      </c>
      <c r="AC265" s="31">
        <v>0.03</v>
      </c>
      <c r="AD265" s="31">
        <v>0.04</v>
      </c>
      <c r="AE265" s="41" t="s">
        <v>444</v>
      </c>
      <c r="AF265" s="42" t="e">
        <f t="shared" ca="1" si="66"/>
        <v>#REF!</v>
      </c>
      <c r="AG265" s="33" t="e">
        <f t="shared" ca="1" si="67"/>
        <v>#REF!</v>
      </c>
      <c r="AH265" s="43" t="e">
        <f t="shared" ca="1" si="68"/>
        <v>#NAME?</v>
      </c>
      <c r="AI265" s="44">
        <f t="shared" si="69"/>
        <v>2</v>
      </c>
      <c r="AJ265" s="45" t="e">
        <f t="shared" ca="1" si="70"/>
        <v>#NAME?</v>
      </c>
      <c r="AK265" s="33" t="e">
        <f t="shared" ca="1" si="71"/>
        <v>#REF!</v>
      </c>
      <c r="AL265" s="29" t="s">
        <v>999</v>
      </c>
      <c r="AM265" s="41">
        <f t="shared" si="72"/>
        <v>99999999</v>
      </c>
      <c r="AN265" s="46" t="s">
        <v>1000</v>
      </c>
      <c r="AO265" s="29" t="e">
        <f t="shared" ca="1" si="73"/>
        <v>#REF!</v>
      </c>
    </row>
    <row r="266" spans="1:41" hidden="1" x14ac:dyDescent="0.25">
      <c r="A266" s="21" t="s">
        <v>403</v>
      </c>
      <c r="B266" s="29" t="str">
        <f t="shared" si="74"/>
        <v>ADI-000219</v>
      </c>
      <c r="C266" s="14"/>
      <c r="D266" s="14" t="s">
        <v>442</v>
      </c>
      <c r="E266" s="16" t="e">
        <f>VLOOKUP(D266,#REF!,2,0)</f>
        <v>#REF!</v>
      </c>
      <c r="F266" s="16" t="e">
        <f>VLOOKUP(D266,#REF!,3,0)</f>
        <v>#REF!</v>
      </c>
      <c r="G266" s="28" t="e">
        <f>+VLOOKUP($A266,#REF!,4,FALSE)</f>
        <v>#REF!</v>
      </c>
      <c r="H266" s="30" t="e">
        <f>+VLOOKUP($A266,#REF!,5,FALSE)</f>
        <v>#REF!</v>
      </c>
      <c r="I266" s="31" t="e">
        <f>+VLOOKUP($A266,#REF!,13,FALSE)</f>
        <v>#REF!</v>
      </c>
      <c r="J266" s="31">
        <v>5.4999999999999997E-3</v>
      </c>
      <c r="K266" s="29" t="s">
        <v>15</v>
      </c>
      <c r="L266" s="19">
        <v>14000</v>
      </c>
      <c r="M266" s="56" t="e">
        <f t="shared" si="61"/>
        <v>#REF!</v>
      </c>
      <c r="N266" s="20">
        <v>43587</v>
      </c>
      <c r="O266" s="35" t="e">
        <f t="shared" ca="1" si="60"/>
        <v>#NAME?</v>
      </c>
      <c r="P266" s="36">
        <v>0</v>
      </c>
      <c r="Q266" s="36">
        <v>0</v>
      </c>
      <c r="R266" s="37">
        <v>369</v>
      </c>
      <c r="S266" s="38" t="b">
        <v>1</v>
      </c>
      <c r="T266" s="38" t="s">
        <v>1109</v>
      </c>
      <c r="U266" s="34">
        <v>43853</v>
      </c>
      <c r="V266" s="29"/>
      <c r="W266" s="29">
        <f t="shared" si="62"/>
        <v>2019</v>
      </c>
      <c r="X266" s="29" t="e">
        <f t="shared" ca="1" si="63"/>
        <v>#NAME?</v>
      </c>
      <c r="Y266" s="39">
        <v>2.2499999999999999E-2</v>
      </c>
      <c r="Z266" s="39">
        <v>5.0500000000000003E-2</v>
      </c>
      <c r="AA266" s="40" t="e">
        <f t="shared" si="64"/>
        <v>#REF!</v>
      </c>
      <c r="AB266" s="33" t="e">
        <f t="shared" ca="1" si="65"/>
        <v>#REF!</v>
      </c>
      <c r="AC266" s="31">
        <v>0.03</v>
      </c>
      <c r="AD266" s="31">
        <v>0.04</v>
      </c>
      <c r="AE266" s="41" t="s">
        <v>444</v>
      </c>
      <c r="AF266" s="42" t="e">
        <f t="shared" ca="1" si="66"/>
        <v>#REF!</v>
      </c>
      <c r="AG266" s="33" t="e">
        <f t="shared" ca="1" si="67"/>
        <v>#REF!</v>
      </c>
      <c r="AH266" s="43" t="e">
        <f t="shared" ca="1" si="68"/>
        <v>#NAME?</v>
      </c>
      <c r="AI266" s="44">
        <f t="shared" si="69"/>
        <v>2</v>
      </c>
      <c r="AJ266" s="45" t="e">
        <f t="shared" ca="1" si="70"/>
        <v>#NAME?</v>
      </c>
      <c r="AK266" s="33" t="e">
        <f t="shared" ca="1" si="71"/>
        <v>#REF!</v>
      </c>
      <c r="AL266" s="29" t="s">
        <v>1001</v>
      </c>
      <c r="AM266" s="41">
        <f t="shared" si="72"/>
        <v>99999999</v>
      </c>
      <c r="AN266" s="46" t="s">
        <v>1002</v>
      </c>
      <c r="AO266" s="29" t="e">
        <f t="shared" ca="1" si="73"/>
        <v>#REF!</v>
      </c>
    </row>
    <row r="267" spans="1:41" hidden="1" x14ac:dyDescent="0.25">
      <c r="A267" s="21" t="s">
        <v>404</v>
      </c>
      <c r="B267" s="29" t="str">
        <f t="shared" si="74"/>
        <v>ADI-000238</v>
      </c>
      <c r="C267" s="14"/>
      <c r="D267" s="14" t="s">
        <v>442</v>
      </c>
      <c r="E267" s="16" t="e">
        <f>VLOOKUP(D267,#REF!,2,0)</f>
        <v>#REF!</v>
      </c>
      <c r="F267" s="16" t="e">
        <f>VLOOKUP(D267,#REF!,3,0)</f>
        <v>#REF!</v>
      </c>
      <c r="G267" s="28" t="e">
        <f>+VLOOKUP($A267,#REF!,4,FALSE)</f>
        <v>#REF!</v>
      </c>
      <c r="H267" s="30" t="e">
        <f>+VLOOKUP($A267,#REF!,5,FALSE)</f>
        <v>#REF!</v>
      </c>
      <c r="I267" s="31" t="e">
        <f>+VLOOKUP($A267,#REF!,13,FALSE)</f>
        <v>#REF!</v>
      </c>
      <c r="J267" s="31">
        <v>5.4999999999999997E-3</v>
      </c>
      <c r="K267" s="29" t="s">
        <v>15</v>
      </c>
      <c r="L267" s="19">
        <v>10500</v>
      </c>
      <c r="M267" s="56" t="e">
        <f t="shared" si="61"/>
        <v>#REF!</v>
      </c>
      <c r="N267" s="20">
        <v>43587</v>
      </c>
      <c r="O267" s="35" t="e">
        <f t="shared" ca="1" si="60"/>
        <v>#NAME?</v>
      </c>
      <c r="P267" s="36">
        <v>0</v>
      </c>
      <c r="Q267" s="36">
        <v>0</v>
      </c>
      <c r="R267" s="37">
        <v>370</v>
      </c>
      <c r="S267" s="38" t="b">
        <v>1</v>
      </c>
      <c r="T267" s="38" t="s">
        <v>1109</v>
      </c>
      <c r="U267" s="34">
        <v>43854</v>
      </c>
      <c r="V267" s="29"/>
      <c r="W267" s="29">
        <f t="shared" si="62"/>
        <v>2019</v>
      </c>
      <c r="X267" s="29" t="e">
        <f t="shared" ca="1" si="63"/>
        <v>#NAME?</v>
      </c>
      <c r="Y267" s="39">
        <v>2.2499999999999999E-2</v>
      </c>
      <c r="Z267" s="39">
        <v>5.0500000000000003E-2</v>
      </c>
      <c r="AA267" s="40" t="e">
        <f t="shared" si="64"/>
        <v>#REF!</v>
      </c>
      <c r="AB267" s="33" t="e">
        <f t="shared" ca="1" si="65"/>
        <v>#REF!</v>
      </c>
      <c r="AC267" s="31">
        <v>0.03</v>
      </c>
      <c r="AD267" s="31">
        <v>0.04</v>
      </c>
      <c r="AE267" s="41" t="s">
        <v>444</v>
      </c>
      <c r="AF267" s="42" t="e">
        <f t="shared" ca="1" si="66"/>
        <v>#REF!</v>
      </c>
      <c r="AG267" s="33" t="e">
        <f t="shared" ca="1" si="67"/>
        <v>#REF!</v>
      </c>
      <c r="AH267" s="43" t="e">
        <f t="shared" ca="1" si="68"/>
        <v>#NAME?</v>
      </c>
      <c r="AI267" s="44">
        <f t="shared" si="69"/>
        <v>2</v>
      </c>
      <c r="AJ267" s="45" t="e">
        <f t="shared" ca="1" si="70"/>
        <v>#NAME?</v>
      </c>
      <c r="AK267" s="33" t="e">
        <f t="shared" ca="1" si="71"/>
        <v>#REF!</v>
      </c>
      <c r="AL267" s="29" t="s">
        <v>1003</v>
      </c>
      <c r="AM267" s="41">
        <f t="shared" si="72"/>
        <v>99999999</v>
      </c>
      <c r="AN267" s="46" t="s">
        <v>1004</v>
      </c>
      <c r="AO267" s="29" t="e">
        <f t="shared" ca="1" si="73"/>
        <v>#REF!</v>
      </c>
    </row>
    <row r="268" spans="1:41" hidden="1" x14ac:dyDescent="0.25">
      <c r="A268" s="21" t="s">
        <v>405</v>
      </c>
      <c r="B268" s="29" t="str">
        <f t="shared" si="74"/>
        <v>ADI-000220</v>
      </c>
      <c r="C268" s="14"/>
      <c r="D268" s="14" t="s">
        <v>442</v>
      </c>
      <c r="E268" s="16" t="e">
        <f>VLOOKUP(D268,#REF!,2,0)</f>
        <v>#REF!</v>
      </c>
      <c r="F268" s="16" t="e">
        <f>VLOOKUP(D268,#REF!,3,0)</f>
        <v>#REF!</v>
      </c>
      <c r="G268" s="28" t="e">
        <f>+VLOOKUP($A268,#REF!,4,FALSE)</f>
        <v>#REF!</v>
      </c>
      <c r="H268" s="30" t="e">
        <f>+VLOOKUP($A268,#REF!,5,FALSE)</f>
        <v>#REF!</v>
      </c>
      <c r="I268" s="31" t="e">
        <f>+VLOOKUP($A268,#REF!,13,FALSE)</f>
        <v>#REF!</v>
      </c>
      <c r="J268" s="31">
        <v>5.4999999999999997E-3</v>
      </c>
      <c r="K268" s="29" t="s">
        <v>15</v>
      </c>
      <c r="L268" s="19">
        <v>14000</v>
      </c>
      <c r="M268" s="56" t="e">
        <f t="shared" si="61"/>
        <v>#REF!</v>
      </c>
      <c r="N268" s="20">
        <v>43587</v>
      </c>
      <c r="O268" s="35" t="e">
        <f t="shared" ca="1" si="60"/>
        <v>#NAME?</v>
      </c>
      <c r="P268" s="36">
        <v>0</v>
      </c>
      <c r="Q268" s="36">
        <v>0</v>
      </c>
      <c r="R268" s="37">
        <v>371</v>
      </c>
      <c r="S268" s="38" t="b">
        <v>1</v>
      </c>
      <c r="T268" s="38" t="s">
        <v>1109</v>
      </c>
      <c r="U268" s="34">
        <v>43855</v>
      </c>
      <c r="V268" s="29"/>
      <c r="W268" s="29">
        <f t="shared" si="62"/>
        <v>2019</v>
      </c>
      <c r="X268" s="29" t="e">
        <f t="shared" ca="1" si="63"/>
        <v>#NAME?</v>
      </c>
      <c r="Y268" s="39">
        <v>2.2499999999999999E-2</v>
      </c>
      <c r="Z268" s="39">
        <v>5.0500000000000003E-2</v>
      </c>
      <c r="AA268" s="40" t="e">
        <f t="shared" si="64"/>
        <v>#REF!</v>
      </c>
      <c r="AB268" s="33" t="e">
        <f t="shared" ca="1" si="65"/>
        <v>#REF!</v>
      </c>
      <c r="AC268" s="31">
        <v>0.03</v>
      </c>
      <c r="AD268" s="31">
        <v>0.04</v>
      </c>
      <c r="AE268" s="41" t="s">
        <v>444</v>
      </c>
      <c r="AF268" s="42" t="e">
        <f t="shared" ca="1" si="66"/>
        <v>#REF!</v>
      </c>
      <c r="AG268" s="33" t="e">
        <f t="shared" ca="1" si="67"/>
        <v>#REF!</v>
      </c>
      <c r="AH268" s="43" t="e">
        <f t="shared" ca="1" si="68"/>
        <v>#NAME?</v>
      </c>
      <c r="AI268" s="44">
        <f t="shared" si="69"/>
        <v>2</v>
      </c>
      <c r="AJ268" s="45" t="e">
        <f t="shared" ca="1" si="70"/>
        <v>#NAME?</v>
      </c>
      <c r="AK268" s="33" t="e">
        <f t="shared" ca="1" si="71"/>
        <v>#REF!</v>
      </c>
      <c r="AL268" s="29" t="s">
        <v>1005</v>
      </c>
      <c r="AM268" s="41">
        <f t="shared" si="72"/>
        <v>99999999</v>
      </c>
      <c r="AN268" s="46" t="s">
        <v>1006</v>
      </c>
      <c r="AO268" s="29" t="e">
        <f t="shared" ca="1" si="73"/>
        <v>#REF!</v>
      </c>
    </row>
    <row r="269" spans="1:41" hidden="1" x14ac:dyDescent="0.25">
      <c r="A269" s="21" t="s">
        <v>406</v>
      </c>
      <c r="B269" s="29" t="str">
        <f t="shared" si="74"/>
        <v>ADI-000225</v>
      </c>
      <c r="C269" s="14"/>
      <c r="D269" s="14" t="s">
        <v>442</v>
      </c>
      <c r="E269" s="16" t="e">
        <f>VLOOKUP(D269,#REF!,2,0)</f>
        <v>#REF!</v>
      </c>
      <c r="F269" s="16" t="e">
        <f>VLOOKUP(D269,#REF!,3,0)</f>
        <v>#REF!</v>
      </c>
      <c r="G269" s="28" t="e">
        <f>+VLOOKUP($A269,#REF!,4,FALSE)</f>
        <v>#REF!</v>
      </c>
      <c r="H269" s="30" t="e">
        <f>+VLOOKUP($A269,#REF!,5,FALSE)</f>
        <v>#REF!</v>
      </c>
      <c r="I269" s="31" t="e">
        <f>+VLOOKUP($A269,#REF!,13,FALSE)</f>
        <v>#REF!</v>
      </c>
      <c r="J269" s="31">
        <v>5.4999999999999997E-3</v>
      </c>
      <c r="K269" s="29" t="s">
        <v>15</v>
      </c>
      <c r="L269" s="19">
        <v>500</v>
      </c>
      <c r="M269" s="56" t="e">
        <f t="shared" si="61"/>
        <v>#REF!</v>
      </c>
      <c r="N269" s="20">
        <v>43587</v>
      </c>
      <c r="O269" s="35" t="e">
        <f t="shared" ca="1" si="60"/>
        <v>#NAME?</v>
      </c>
      <c r="P269" s="36">
        <v>0</v>
      </c>
      <c r="Q269" s="36">
        <v>0</v>
      </c>
      <c r="R269" s="37">
        <v>372</v>
      </c>
      <c r="S269" s="38" t="b">
        <v>0</v>
      </c>
      <c r="T269" s="38" t="s">
        <v>1110</v>
      </c>
      <c r="U269" s="34">
        <v>43856</v>
      </c>
      <c r="V269" s="29"/>
      <c r="W269" s="29">
        <f t="shared" si="62"/>
        <v>2019</v>
      </c>
      <c r="X269" s="29" t="e">
        <f t="shared" ca="1" si="63"/>
        <v>#NAME?</v>
      </c>
      <c r="Y269" s="39">
        <v>2.2499999999999999E-2</v>
      </c>
      <c r="Z269" s="39">
        <v>5.0500000000000003E-2</v>
      </c>
      <c r="AA269" s="40" t="e">
        <f t="shared" si="64"/>
        <v>#REF!</v>
      </c>
      <c r="AB269" s="33" t="e">
        <f t="shared" ca="1" si="65"/>
        <v>#REF!</v>
      </c>
      <c r="AC269" s="31">
        <v>0.03</v>
      </c>
      <c r="AD269" s="31">
        <v>0.04</v>
      </c>
      <c r="AE269" s="41" t="s">
        <v>444</v>
      </c>
      <c r="AF269" s="42" t="e">
        <f t="shared" ca="1" si="66"/>
        <v>#REF!</v>
      </c>
      <c r="AG269" s="33" t="e">
        <f t="shared" ca="1" si="67"/>
        <v>#REF!</v>
      </c>
      <c r="AH269" s="43" t="e">
        <f t="shared" ca="1" si="68"/>
        <v>#NAME?</v>
      </c>
      <c r="AI269" s="44">
        <f t="shared" si="69"/>
        <v>2</v>
      </c>
      <c r="AJ269" s="45" t="e">
        <f t="shared" ca="1" si="70"/>
        <v>#NAME?</v>
      </c>
      <c r="AK269" s="33" t="e">
        <f t="shared" ca="1" si="71"/>
        <v>#REF!</v>
      </c>
      <c r="AL269" s="29" t="s">
        <v>1007</v>
      </c>
      <c r="AM269" s="41">
        <f t="shared" si="72"/>
        <v>1</v>
      </c>
      <c r="AN269" s="46" t="s">
        <v>1008</v>
      </c>
      <c r="AO269" s="29" t="e">
        <f t="shared" ca="1" si="73"/>
        <v>#REF!</v>
      </c>
    </row>
    <row r="270" spans="1:41" hidden="1" x14ac:dyDescent="0.25">
      <c r="A270" s="21" t="s">
        <v>407</v>
      </c>
      <c r="B270" s="29" t="str">
        <f t="shared" si="74"/>
        <v>ADI-000354</v>
      </c>
      <c r="C270" s="14"/>
      <c r="D270" s="14" t="s">
        <v>441</v>
      </c>
      <c r="E270" s="16" t="e">
        <f>VLOOKUP(D270,#REF!,2,0)</f>
        <v>#REF!</v>
      </c>
      <c r="F270" s="16" t="e">
        <f>VLOOKUP(D270,#REF!,3,0)</f>
        <v>#REF!</v>
      </c>
      <c r="G270" s="28" t="e">
        <f>+VLOOKUP($A270,#REF!,4,FALSE)</f>
        <v>#REF!</v>
      </c>
      <c r="H270" s="30" t="e">
        <f>+VLOOKUP($A270,#REF!,5,FALSE)</f>
        <v>#REF!</v>
      </c>
      <c r="I270" s="31" t="e">
        <f>+VLOOKUP($A270,#REF!,13,FALSE)</f>
        <v>#REF!</v>
      </c>
      <c r="J270" s="31">
        <v>5.4999999999999997E-3</v>
      </c>
      <c r="K270" s="29" t="s">
        <v>15</v>
      </c>
      <c r="L270" s="19">
        <v>8000</v>
      </c>
      <c r="M270" s="56" t="e">
        <f t="shared" si="61"/>
        <v>#REF!</v>
      </c>
      <c r="N270" s="20">
        <v>43587</v>
      </c>
      <c r="O270" s="35" t="e">
        <f t="shared" ca="1" si="60"/>
        <v>#NAME?</v>
      </c>
      <c r="P270" s="36">
        <v>0</v>
      </c>
      <c r="Q270" s="36">
        <v>0</v>
      </c>
      <c r="R270" s="37">
        <v>373</v>
      </c>
      <c r="S270" s="38" t="b">
        <v>0</v>
      </c>
      <c r="T270" s="38" t="s">
        <v>1110</v>
      </c>
      <c r="U270" s="34">
        <v>43857</v>
      </c>
      <c r="V270" s="29"/>
      <c r="W270" s="29">
        <f t="shared" si="62"/>
        <v>2019</v>
      </c>
      <c r="X270" s="29" t="e">
        <f t="shared" ca="1" si="63"/>
        <v>#NAME?</v>
      </c>
      <c r="Y270" s="39">
        <v>2.2499999999999999E-2</v>
      </c>
      <c r="Z270" s="39">
        <v>5.0500000000000003E-2</v>
      </c>
      <c r="AA270" s="40" t="e">
        <f t="shared" si="64"/>
        <v>#REF!</v>
      </c>
      <c r="AB270" s="33" t="e">
        <f t="shared" ca="1" si="65"/>
        <v>#REF!</v>
      </c>
      <c r="AC270" s="31">
        <v>0.03</v>
      </c>
      <c r="AD270" s="31">
        <v>0.04</v>
      </c>
      <c r="AE270" s="41" t="s">
        <v>444</v>
      </c>
      <c r="AF270" s="42" t="e">
        <f t="shared" ca="1" si="66"/>
        <v>#REF!</v>
      </c>
      <c r="AG270" s="33" t="e">
        <f t="shared" ca="1" si="67"/>
        <v>#REF!</v>
      </c>
      <c r="AH270" s="43" t="e">
        <f t="shared" ca="1" si="68"/>
        <v>#NAME?</v>
      </c>
      <c r="AI270" s="44">
        <f t="shared" si="69"/>
        <v>2</v>
      </c>
      <c r="AJ270" s="45" t="e">
        <f t="shared" ca="1" si="70"/>
        <v>#NAME?</v>
      </c>
      <c r="AK270" s="33" t="e">
        <f t="shared" ca="1" si="71"/>
        <v>#REF!</v>
      </c>
      <c r="AL270" s="29" t="s">
        <v>1009</v>
      </c>
      <c r="AM270" s="41">
        <f t="shared" si="72"/>
        <v>1</v>
      </c>
      <c r="AN270" s="46" t="s">
        <v>1010</v>
      </c>
      <c r="AO270" s="29" t="e">
        <f t="shared" ca="1" si="73"/>
        <v>#REF!</v>
      </c>
    </row>
    <row r="271" spans="1:41" hidden="1" x14ac:dyDescent="0.25">
      <c r="A271" s="21" t="s">
        <v>408</v>
      </c>
      <c r="B271" s="29" t="str">
        <f t="shared" si="74"/>
        <v>ADI-000218</v>
      </c>
      <c r="C271" s="14"/>
      <c r="D271" s="14" t="s">
        <v>442</v>
      </c>
      <c r="E271" s="16" t="e">
        <f>VLOOKUP(D271,#REF!,2,0)</f>
        <v>#REF!</v>
      </c>
      <c r="F271" s="16" t="e">
        <f>VLOOKUP(D271,#REF!,3,0)</f>
        <v>#REF!</v>
      </c>
      <c r="G271" s="28" t="e">
        <f>+VLOOKUP($A271,#REF!,4,FALSE)</f>
        <v>#REF!</v>
      </c>
      <c r="H271" s="30" t="e">
        <f>+VLOOKUP($A271,#REF!,5,FALSE)</f>
        <v>#REF!</v>
      </c>
      <c r="I271" s="31" t="e">
        <f>+VLOOKUP($A271,#REF!,13,FALSE)</f>
        <v>#REF!</v>
      </c>
      <c r="J271" s="31">
        <v>5.4999999999999997E-3</v>
      </c>
      <c r="K271" s="29" t="s">
        <v>15</v>
      </c>
      <c r="L271" s="19">
        <v>30000</v>
      </c>
      <c r="M271" s="56" t="e">
        <f t="shared" si="61"/>
        <v>#REF!</v>
      </c>
      <c r="N271" s="20">
        <v>43587</v>
      </c>
      <c r="O271" s="35" t="e">
        <f t="shared" ca="1" si="60"/>
        <v>#NAME?</v>
      </c>
      <c r="P271" s="36">
        <v>0</v>
      </c>
      <c r="Q271" s="36">
        <v>0</v>
      </c>
      <c r="R271" s="37">
        <v>374</v>
      </c>
      <c r="S271" s="38" t="b">
        <v>1</v>
      </c>
      <c r="T271" s="38" t="s">
        <v>1109</v>
      </c>
      <c r="U271" s="34">
        <v>43858</v>
      </c>
      <c r="V271" s="29"/>
      <c r="W271" s="29">
        <f t="shared" si="62"/>
        <v>2019</v>
      </c>
      <c r="X271" s="29" t="e">
        <f t="shared" ca="1" si="63"/>
        <v>#NAME?</v>
      </c>
      <c r="Y271" s="39">
        <v>2.2499999999999999E-2</v>
      </c>
      <c r="Z271" s="39">
        <v>5.0500000000000003E-2</v>
      </c>
      <c r="AA271" s="40" t="e">
        <f t="shared" si="64"/>
        <v>#REF!</v>
      </c>
      <c r="AB271" s="33" t="e">
        <f t="shared" ca="1" si="65"/>
        <v>#REF!</v>
      </c>
      <c r="AC271" s="31">
        <v>0.03</v>
      </c>
      <c r="AD271" s="31">
        <v>0.04</v>
      </c>
      <c r="AE271" s="41" t="s">
        <v>444</v>
      </c>
      <c r="AF271" s="42" t="e">
        <f t="shared" ca="1" si="66"/>
        <v>#REF!</v>
      </c>
      <c r="AG271" s="33" t="e">
        <f t="shared" ca="1" si="67"/>
        <v>#REF!</v>
      </c>
      <c r="AH271" s="43" t="e">
        <f t="shared" ca="1" si="68"/>
        <v>#NAME?</v>
      </c>
      <c r="AI271" s="44">
        <f t="shared" si="69"/>
        <v>2</v>
      </c>
      <c r="AJ271" s="45" t="e">
        <f t="shared" ca="1" si="70"/>
        <v>#NAME?</v>
      </c>
      <c r="AK271" s="33" t="e">
        <f t="shared" ca="1" si="71"/>
        <v>#REF!</v>
      </c>
      <c r="AL271" s="29" t="s">
        <v>1011</v>
      </c>
      <c r="AM271" s="41">
        <f t="shared" si="72"/>
        <v>99999999</v>
      </c>
      <c r="AN271" s="46" t="s">
        <v>1012</v>
      </c>
      <c r="AO271" s="29" t="e">
        <f t="shared" ca="1" si="73"/>
        <v>#REF!</v>
      </c>
    </row>
    <row r="272" spans="1:41" hidden="1" x14ac:dyDescent="0.25">
      <c r="A272" s="21" t="s">
        <v>437</v>
      </c>
      <c r="B272" s="29" t="str">
        <f t="shared" si="74"/>
        <v>ADI-000432</v>
      </c>
      <c r="C272" s="14"/>
      <c r="D272" s="14" t="s">
        <v>255</v>
      </c>
      <c r="E272" s="16" t="e">
        <f>VLOOKUP(D272,#REF!,2,0)</f>
        <v>#REF!</v>
      </c>
      <c r="F272" s="16" t="e">
        <f>VLOOKUP(D272,#REF!,3,0)</f>
        <v>#REF!</v>
      </c>
      <c r="G272" s="28" t="e">
        <f>+VLOOKUP($A272,#REF!,4,FALSE)</f>
        <v>#REF!</v>
      </c>
      <c r="H272" s="30" t="e">
        <f>+VLOOKUP($A272,#REF!,5,FALSE)</f>
        <v>#REF!</v>
      </c>
      <c r="I272" s="31" t="e">
        <f>+VLOOKUP($A272,#REF!,13,FALSE)</f>
        <v>#REF!</v>
      </c>
      <c r="J272" s="31">
        <v>5.4999999999999997E-3</v>
      </c>
      <c r="K272" s="29" t="s">
        <v>15</v>
      </c>
      <c r="L272" s="19">
        <v>40000</v>
      </c>
      <c r="M272" s="56" t="e">
        <f t="shared" si="61"/>
        <v>#REF!</v>
      </c>
      <c r="N272" s="27">
        <v>43588</v>
      </c>
      <c r="O272" s="35" t="e">
        <f t="shared" ca="1" si="60"/>
        <v>#NAME?</v>
      </c>
      <c r="P272" s="36">
        <v>0</v>
      </c>
      <c r="Q272" s="36">
        <v>0</v>
      </c>
      <c r="R272" s="37">
        <v>375</v>
      </c>
      <c r="S272" s="38" t="b">
        <v>0</v>
      </c>
      <c r="T272" s="38" t="s">
        <v>1110</v>
      </c>
      <c r="U272" s="34">
        <v>43859</v>
      </c>
      <c r="V272" s="29"/>
      <c r="W272" s="29">
        <f t="shared" si="62"/>
        <v>2019</v>
      </c>
      <c r="X272" s="29" t="e">
        <f t="shared" ca="1" si="63"/>
        <v>#NAME?</v>
      </c>
      <c r="Y272" s="39">
        <v>2.2499999999999999E-2</v>
      </c>
      <c r="Z272" s="39">
        <v>5.0500000000000003E-2</v>
      </c>
      <c r="AA272" s="40" t="e">
        <f t="shared" si="64"/>
        <v>#REF!</v>
      </c>
      <c r="AB272" s="33" t="e">
        <f t="shared" ca="1" si="65"/>
        <v>#REF!</v>
      </c>
      <c r="AC272" s="31">
        <v>0.03</v>
      </c>
      <c r="AD272" s="31">
        <v>0.04</v>
      </c>
      <c r="AE272" s="41" t="s">
        <v>444</v>
      </c>
      <c r="AF272" s="42" t="e">
        <f t="shared" ca="1" si="66"/>
        <v>#REF!</v>
      </c>
      <c r="AG272" s="33" t="e">
        <f t="shared" ca="1" si="67"/>
        <v>#REF!</v>
      </c>
      <c r="AH272" s="43" t="e">
        <f t="shared" ca="1" si="68"/>
        <v>#NAME?</v>
      </c>
      <c r="AI272" s="44">
        <f t="shared" si="69"/>
        <v>2</v>
      </c>
      <c r="AJ272" s="45" t="e">
        <f t="shared" ca="1" si="70"/>
        <v>#NAME?</v>
      </c>
      <c r="AK272" s="33" t="e">
        <f t="shared" ca="1" si="71"/>
        <v>#REF!</v>
      </c>
      <c r="AL272" s="29" t="s">
        <v>1013</v>
      </c>
      <c r="AM272" s="41">
        <f t="shared" si="72"/>
        <v>1</v>
      </c>
      <c r="AN272" s="46" t="s">
        <v>1014</v>
      </c>
      <c r="AO272" s="29" t="e">
        <f t="shared" ca="1" si="73"/>
        <v>#REF!</v>
      </c>
    </row>
    <row r="273" spans="1:41" hidden="1" x14ac:dyDescent="0.25">
      <c r="A273" s="21" t="s">
        <v>417</v>
      </c>
      <c r="B273" s="29" t="str">
        <f t="shared" si="74"/>
        <v>ADI-000430</v>
      </c>
      <c r="C273" s="14"/>
      <c r="D273" s="14" t="s">
        <v>440</v>
      </c>
      <c r="E273" s="16" t="e">
        <f>VLOOKUP(D273,#REF!,2,0)</f>
        <v>#REF!</v>
      </c>
      <c r="F273" s="16" t="e">
        <f>VLOOKUP(D273,#REF!,3,0)</f>
        <v>#REF!</v>
      </c>
      <c r="G273" s="28" t="e">
        <f>+VLOOKUP($A273,#REF!,4,FALSE)</f>
        <v>#REF!</v>
      </c>
      <c r="H273" s="30" t="e">
        <f>+VLOOKUP($A273,#REF!,5,FALSE)</f>
        <v>#REF!</v>
      </c>
      <c r="I273" s="31" t="e">
        <f>+VLOOKUP($A273,#REF!,13,FALSE)</f>
        <v>#REF!</v>
      </c>
      <c r="J273" s="31">
        <v>5.4999999999999997E-3</v>
      </c>
      <c r="K273" s="29" t="s">
        <v>15</v>
      </c>
      <c r="L273" s="19">
        <v>80000</v>
      </c>
      <c r="M273" s="56" t="e">
        <f t="shared" si="61"/>
        <v>#REF!</v>
      </c>
      <c r="N273" s="27">
        <v>43588</v>
      </c>
      <c r="O273" s="35" t="e">
        <f t="shared" ca="1" si="60"/>
        <v>#NAME?</v>
      </c>
      <c r="P273" s="36">
        <v>0</v>
      </c>
      <c r="Q273" s="36">
        <v>0</v>
      </c>
      <c r="R273" s="37">
        <v>376</v>
      </c>
      <c r="S273" s="38" t="b">
        <v>0</v>
      </c>
      <c r="T273" s="38" t="s">
        <v>1110</v>
      </c>
      <c r="U273" s="34">
        <v>43860</v>
      </c>
      <c r="V273" s="29"/>
      <c r="W273" s="29">
        <f t="shared" si="62"/>
        <v>2019</v>
      </c>
      <c r="X273" s="29" t="e">
        <f t="shared" ca="1" si="63"/>
        <v>#NAME?</v>
      </c>
      <c r="Y273" s="39">
        <v>2.2499999999999999E-2</v>
      </c>
      <c r="Z273" s="39">
        <v>5.0500000000000003E-2</v>
      </c>
      <c r="AA273" s="40" t="e">
        <f t="shared" si="64"/>
        <v>#REF!</v>
      </c>
      <c r="AB273" s="33" t="e">
        <f t="shared" ca="1" si="65"/>
        <v>#REF!</v>
      </c>
      <c r="AC273" s="31">
        <v>0.03</v>
      </c>
      <c r="AD273" s="31">
        <v>0.04</v>
      </c>
      <c r="AE273" s="41" t="s">
        <v>444</v>
      </c>
      <c r="AF273" s="42" t="e">
        <f t="shared" ca="1" si="66"/>
        <v>#REF!</v>
      </c>
      <c r="AG273" s="33" t="e">
        <f t="shared" ca="1" si="67"/>
        <v>#REF!</v>
      </c>
      <c r="AH273" s="43" t="e">
        <f t="shared" ca="1" si="68"/>
        <v>#NAME?</v>
      </c>
      <c r="AI273" s="44">
        <f t="shared" si="69"/>
        <v>2</v>
      </c>
      <c r="AJ273" s="45" t="e">
        <f t="shared" ca="1" si="70"/>
        <v>#NAME?</v>
      </c>
      <c r="AK273" s="33" t="e">
        <f t="shared" ca="1" si="71"/>
        <v>#REF!</v>
      </c>
      <c r="AL273" s="29" t="s">
        <v>1015</v>
      </c>
      <c r="AM273" s="41">
        <f t="shared" si="72"/>
        <v>1</v>
      </c>
      <c r="AN273" s="46" t="s">
        <v>1016</v>
      </c>
      <c r="AO273" s="29" t="e">
        <f t="shared" ca="1" si="73"/>
        <v>#REF!</v>
      </c>
    </row>
    <row r="274" spans="1:41" hidden="1" x14ac:dyDescent="0.25">
      <c r="A274" s="21" t="s">
        <v>415</v>
      </c>
      <c r="B274" s="29" t="str">
        <f t="shared" si="74"/>
        <v>ADI-000428</v>
      </c>
      <c r="C274" s="14"/>
      <c r="D274" s="14" t="s">
        <v>440</v>
      </c>
      <c r="E274" s="16" t="e">
        <f>VLOOKUP(D274,#REF!,2,0)</f>
        <v>#REF!</v>
      </c>
      <c r="F274" s="16" t="e">
        <f>VLOOKUP(D274,#REF!,3,0)</f>
        <v>#REF!</v>
      </c>
      <c r="G274" s="28" t="e">
        <f>+VLOOKUP($A274,#REF!,4,FALSE)</f>
        <v>#REF!</v>
      </c>
      <c r="H274" s="30" t="e">
        <f>+VLOOKUP($A274,#REF!,5,FALSE)</f>
        <v>#REF!</v>
      </c>
      <c r="I274" s="31" t="e">
        <f>+VLOOKUP($A274,#REF!,13,FALSE)</f>
        <v>#REF!</v>
      </c>
      <c r="J274" s="31">
        <v>5.4999999999999997E-3</v>
      </c>
      <c r="K274" s="29" t="s">
        <v>15</v>
      </c>
      <c r="L274" s="19">
        <v>60000</v>
      </c>
      <c r="M274" s="56" t="e">
        <f t="shared" si="61"/>
        <v>#REF!</v>
      </c>
      <c r="N274" s="27">
        <v>43588</v>
      </c>
      <c r="O274" s="35" t="e">
        <f t="shared" ca="1" si="60"/>
        <v>#NAME?</v>
      </c>
      <c r="P274" s="36">
        <v>0</v>
      </c>
      <c r="Q274" s="36">
        <v>0</v>
      </c>
      <c r="R274" s="37">
        <v>377</v>
      </c>
      <c r="S274" s="38" t="b">
        <v>0</v>
      </c>
      <c r="T274" s="38" t="s">
        <v>1110</v>
      </c>
      <c r="U274" s="34">
        <v>43861</v>
      </c>
      <c r="V274" s="29"/>
      <c r="W274" s="29">
        <f t="shared" si="62"/>
        <v>2019</v>
      </c>
      <c r="X274" s="29" t="e">
        <f t="shared" ca="1" si="63"/>
        <v>#NAME?</v>
      </c>
      <c r="Y274" s="39">
        <v>2.2499999999999999E-2</v>
      </c>
      <c r="Z274" s="39">
        <v>5.0500000000000003E-2</v>
      </c>
      <c r="AA274" s="40" t="e">
        <f t="shared" si="64"/>
        <v>#REF!</v>
      </c>
      <c r="AB274" s="33" t="e">
        <f t="shared" ca="1" si="65"/>
        <v>#REF!</v>
      </c>
      <c r="AC274" s="31">
        <v>0.03</v>
      </c>
      <c r="AD274" s="31">
        <v>0.04</v>
      </c>
      <c r="AE274" s="41" t="s">
        <v>444</v>
      </c>
      <c r="AF274" s="42" t="e">
        <f t="shared" ca="1" si="66"/>
        <v>#REF!</v>
      </c>
      <c r="AG274" s="33" t="e">
        <f t="shared" ca="1" si="67"/>
        <v>#REF!</v>
      </c>
      <c r="AH274" s="43" t="e">
        <f t="shared" ca="1" si="68"/>
        <v>#NAME?</v>
      </c>
      <c r="AI274" s="44">
        <f t="shared" si="69"/>
        <v>2</v>
      </c>
      <c r="AJ274" s="45" t="e">
        <f t="shared" ca="1" si="70"/>
        <v>#NAME?</v>
      </c>
      <c r="AK274" s="33" t="e">
        <f t="shared" ca="1" si="71"/>
        <v>#REF!</v>
      </c>
      <c r="AL274" s="29" t="s">
        <v>1017</v>
      </c>
      <c r="AM274" s="41">
        <f t="shared" si="72"/>
        <v>1</v>
      </c>
      <c r="AN274" s="46" t="s">
        <v>1018</v>
      </c>
      <c r="AO274" s="29" t="e">
        <f t="shared" ca="1" si="73"/>
        <v>#REF!</v>
      </c>
    </row>
    <row r="275" spans="1:41" hidden="1" x14ac:dyDescent="0.25">
      <c r="A275" s="21" t="s">
        <v>416</v>
      </c>
      <c r="B275" s="29" t="str">
        <f t="shared" si="74"/>
        <v>ADI-000429</v>
      </c>
      <c r="C275" s="14"/>
      <c r="D275" s="14" t="s">
        <v>440</v>
      </c>
      <c r="E275" s="16" t="e">
        <f>VLOOKUP(D275,#REF!,2,0)</f>
        <v>#REF!</v>
      </c>
      <c r="F275" s="16" t="e">
        <f>VLOOKUP(D275,#REF!,3,0)</f>
        <v>#REF!</v>
      </c>
      <c r="G275" s="28" t="e">
        <f>+VLOOKUP($A275,#REF!,4,FALSE)</f>
        <v>#REF!</v>
      </c>
      <c r="H275" s="30" t="e">
        <f>+VLOOKUP($A275,#REF!,5,FALSE)</f>
        <v>#REF!</v>
      </c>
      <c r="I275" s="31" t="e">
        <f>+VLOOKUP($A275,#REF!,13,FALSE)</f>
        <v>#REF!</v>
      </c>
      <c r="J275" s="31">
        <v>5.4999999999999997E-3</v>
      </c>
      <c r="K275" s="29" t="s">
        <v>15</v>
      </c>
      <c r="L275" s="19">
        <v>60000</v>
      </c>
      <c r="M275" s="56" t="e">
        <f t="shared" si="61"/>
        <v>#REF!</v>
      </c>
      <c r="N275" s="27">
        <v>43588</v>
      </c>
      <c r="O275" s="35" t="e">
        <f t="shared" ca="1" si="60"/>
        <v>#NAME?</v>
      </c>
      <c r="P275" s="36">
        <v>0</v>
      </c>
      <c r="Q275" s="36">
        <v>0</v>
      </c>
      <c r="R275" s="37">
        <v>378</v>
      </c>
      <c r="S275" s="38" t="b">
        <v>0</v>
      </c>
      <c r="T275" s="38" t="s">
        <v>1110</v>
      </c>
      <c r="U275" s="34">
        <v>43862</v>
      </c>
      <c r="V275" s="29"/>
      <c r="W275" s="29">
        <f t="shared" si="62"/>
        <v>2019</v>
      </c>
      <c r="X275" s="29" t="e">
        <f t="shared" ca="1" si="63"/>
        <v>#NAME?</v>
      </c>
      <c r="Y275" s="39">
        <v>2.2499999999999999E-2</v>
      </c>
      <c r="Z275" s="39">
        <v>5.0500000000000003E-2</v>
      </c>
      <c r="AA275" s="40" t="e">
        <f t="shared" si="64"/>
        <v>#REF!</v>
      </c>
      <c r="AB275" s="33" t="e">
        <f t="shared" ca="1" si="65"/>
        <v>#REF!</v>
      </c>
      <c r="AC275" s="31">
        <v>0.03</v>
      </c>
      <c r="AD275" s="31">
        <v>0.04</v>
      </c>
      <c r="AE275" s="41" t="s">
        <v>444</v>
      </c>
      <c r="AF275" s="42" t="e">
        <f t="shared" ca="1" si="66"/>
        <v>#REF!</v>
      </c>
      <c r="AG275" s="33" t="e">
        <f t="shared" ca="1" si="67"/>
        <v>#REF!</v>
      </c>
      <c r="AH275" s="43" t="e">
        <f t="shared" ca="1" si="68"/>
        <v>#NAME?</v>
      </c>
      <c r="AI275" s="44">
        <f t="shared" si="69"/>
        <v>2</v>
      </c>
      <c r="AJ275" s="45" t="e">
        <f t="shared" ca="1" si="70"/>
        <v>#NAME?</v>
      </c>
      <c r="AK275" s="33" t="e">
        <f t="shared" ca="1" si="71"/>
        <v>#REF!</v>
      </c>
      <c r="AL275" s="29" t="s">
        <v>1019</v>
      </c>
      <c r="AM275" s="41">
        <f t="shared" si="72"/>
        <v>1</v>
      </c>
      <c r="AN275" s="46" t="s">
        <v>1020</v>
      </c>
      <c r="AO275" s="29" t="e">
        <f t="shared" ca="1" si="73"/>
        <v>#REF!</v>
      </c>
    </row>
    <row r="276" spans="1:41" hidden="1" x14ac:dyDescent="0.25">
      <c r="A276" s="21" t="s">
        <v>435</v>
      </c>
      <c r="B276" s="29" t="str">
        <f t="shared" si="74"/>
        <v>ADI-000439</v>
      </c>
      <c r="C276" s="14"/>
      <c r="D276" s="14" t="s">
        <v>255</v>
      </c>
      <c r="E276" s="16" t="e">
        <f>VLOOKUP(D276,#REF!,2,0)</f>
        <v>#REF!</v>
      </c>
      <c r="F276" s="16" t="e">
        <f>VLOOKUP(D276,#REF!,3,0)</f>
        <v>#REF!</v>
      </c>
      <c r="G276" s="28" t="e">
        <f>+VLOOKUP($A276,#REF!,4,FALSE)</f>
        <v>#REF!</v>
      </c>
      <c r="H276" s="30" t="e">
        <f>+VLOOKUP($A276,#REF!,5,FALSE)</f>
        <v>#REF!</v>
      </c>
      <c r="I276" s="31" t="e">
        <f>+VLOOKUP($A276,#REF!,13,FALSE)</f>
        <v>#REF!</v>
      </c>
      <c r="J276" s="31">
        <v>5.4999999999999997E-3</v>
      </c>
      <c r="K276" s="29" t="s">
        <v>15</v>
      </c>
      <c r="L276" s="19">
        <v>30000</v>
      </c>
      <c r="M276" s="56" t="e">
        <f t="shared" si="61"/>
        <v>#REF!</v>
      </c>
      <c r="N276" s="27">
        <v>43591</v>
      </c>
      <c r="O276" s="35" t="e">
        <f t="shared" ca="1" si="60"/>
        <v>#NAME?</v>
      </c>
      <c r="P276" s="36">
        <v>0</v>
      </c>
      <c r="Q276" s="36">
        <v>0</v>
      </c>
      <c r="R276" s="37">
        <v>379</v>
      </c>
      <c r="S276" s="38" t="b">
        <v>1</v>
      </c>
      <c r="T276" s="38" t="s">
        <v>1109</v>
      </c>
      <c r="U276" s="34">
        <v>43863</v>
      </c>
      <c r="V276" s="29"/>
      <c r="W276" s="29">
        <f t="shared" si="62"/>
        <v>2019</v>
      </c>
      <c r="X276" s="29" t="e">
        <f t="shared" ca="1" si="63"/>
        <v>#NAME?</v>
      </c>
      <c r="Y276" s="39">
        <v>2.2499999999999999E-2</v>
      </c>
      <c r="Z276" s="39">
        <v>5.0500000000000003E-2</v>
      </c>
      <c r="AA276" s="40" t="e">
        <f t="shared" si="64"/>
        <v>#REF!</v>
      </c>
      <c r="AB276" s="33" t="e">
        <f t="shared" ca="1" si="65"/>
        <v>#REF!</v>
      </c>
      <c r="AC276" s="31">
        <v>0.03</v>
      </c>
      <c r="AD276" s="31">
        <v>0.04</v>
      </c>
      <c r="AE276" s="41" t="s">
        <v>444</v>
      </c>
      <c r="AF276" s="42" t="e">
        <f t="shared" ca="1" si="66"/>
        <v>#REF!</v>
      </c>
      <c r="AG276" s="33" t="e">
        <f t="shared" ca="1" si="67"/>
        <v>#REF!</v>
      </c>
      <c r="AH276" s="43" t="e">
        <f t="shared" ca="1" si="68"/>
        <v>#NAME?</v>
      </c>
      <c r="AI276" s="44">
        <f t="shared" si="69"/>
        <v>2</v>
      </c>
      <c r="AJ276" s="45" t="e">
        <f t="shared" ca="1" si="70"/>
        <v>#NAME?</v>
      </c>
      <c r="AK276" s="33" t="e">
        <f t="shared" ca="1" si="71"/>
        <v>#REF!</v>
      </c>
      <c r="AL276" s="29" t="s">
        <v>1021</v>
      </c>
      <c r="AM276" s="41">
        <f t="shared" si="72"/>
        <v>99999999</v>
      </c>
      <c r="AN276" s="46" t="s">
        <v>1022</v>
      </c>
      <c r="AO276" s="29" t="e">
        <f t="shared" ca="1" si="73"/>
        <v>#REF!</v>
      </c>
    </row>
    <row r="277" spans="1:41" hidden="1" x14ac:dyDescent="0.25">
      <c r="A277" s="23" t="s">
        <v>443</v>
      </c>
      <c r="B277" s="29" t="str">
        <f t="shared" si="74"/>
        <v>ADI-000425</v>
      </c>
      <c r="D277" s="25" t="s">
        <v>442</v>
      </c>
      <c r="E277" s="24" t="e">
        <f>VLOOKUP(D277,#REF!,2,0)</f>
        <v>#REF!</v>
      </c>
      <c r="F277" s="24" t="e">
        <f>VLOOKUP(D277,#REF!,3,0)</f>
        <v>#REF!</v>
      </c>
      <c r="G277" s="28" t="e">
        <f>+VLOOKUP($A277,#REF!,4,FALSE)</f>
        <v>#REF!</v>
      </c>
      <c r="H277" s="30" t="e">
        <f>+VLOOKUP($A277,#REF!,5,FALSE)</f>
        <v>#REF!</v>
      </c>
      <c r="I277" s="31" t="e">
        <f>+VLOOKUP($A277,#REF!,13,FALSE)</f>
        <v>#REF!</v>
      </c>
      <c r="J277" s="31">
        <v>5.4999999999999997E-3</v>
      </c>
      <c r="K277" s="29" t="s">
        <v>15</v>
      </c>
      <c r="L277" s="22">
        <v>22000</v>
      </c>
      <c r="M277" s="56" t="e">
        <f t="shared" si="61"/>
        <v>#REF!</v>
      </c>
      <c r="N277" s="27">
        <v>43594</v>
      </c>
      <c r="O277" s="35" t="e">
        <f t="shared" ca="1" si="60"/>
        <v>#NAME?</v>
      </c>
      <c r="P277" s="36">
        <v>0</v>
      </c>
      <c r="Q277" s="36">
        <v>0</v>
      </c>
      <c r="R277" s="37">
        <v>380</v>
      </c>
      <c r="S277" s="38" t="b">
        <v>1</v>
      </c>
      <c r="T277" s="38" t="s">
        <v>1109</v>
      </c>
      <c r="U277" s="34">
        <v>43864</v>
      </c>
      <c r="V277" s="29"/>
      <c r="W277" s="29">
        <f t="shared" si="62"/>
        <v>2019</v>
      </c>
      <c r="X277" s="29" t="e">
        <f t="shared" ca="1" si="63"/>
        <v>#NAME?</v>
      </c>
      <c r="Y277" s="39">
        <v>2.2499999999999999E-2</v>
      </c>
      <c r="Z277" s="39">
        <v>5.0500000000000003E-2</v>
      </c>
      <c r="AA277" s="40" t="e">
        <f t="shared" si="64"/>
        <v>#REF!</v>
      </c>
      <c r="AB277" s="33" t="e">
        <f t="shared" ca="1" si="65"/>
        <v>#REF!</v>
      </c>
      <c r="AC277" s="31">
        <v>0.03</v>
      </c>
      <c r="AD277" s="31">
        <v>0.04</v>
      </c>
      <c r="AE277" s="41" t="s">
        <v>444</v>
      </c>
      <c r="AF277" s="42" t="e">
        <f t="shared" ca="1" si="66"/>
        <v>#REF!</v>
      </c>
      <c r="AG277" s="33" t="e">
        <f t="shared" ca="1" si="67"/>
        <v>#REF!</v>
      </c>
      <c r="AH277" s="43" t="e">
        <f t="shared" ca="1" si="68"/>
        <v>#NAME?</v>
      </c>
      <c r="AI277" s="44">
        <f t="shared" si="69"/>
        <v>2</v>
      </c>
      <c r="AJ277" s="45" t="e">
        <f t="shared" ca="1" si="70"/>
        <v>#NAME?</v>
      </c>
      <c r="AK277" s="33" t="e">
        <f t="shared" ca="1" si="71"/>
        <v>#REF!</v>
      </c>
      <c r="AL277" s="29" t="s">
        <v>1023</v>
      </c>
      <c r="AM277" s="41">
        <f t="shared" si="72"/>
        <v>99999999</v>
      </c>
      <c r="AN277" s="46" t="s">
        <v>1024</v>
      </c>
      <c r="AO277" s="29" t="e">
        <f t="shared" ca="1" si="73"/>
        <v>#REF!</v>
      </c>
    </row>
  </sheetData>
  <autoFilter ref="A1:AO277" xr:uid="{00000000-0009-0000-0000-000004000000}">
    <filterColumn colId="19">
      <filters>
        <filter val="TOTAL"/>
      </filters>
    </filterColumn>
  </autoFilter>
  <dataValidations count="1">
    <dataValidation type="list" allowBlank="1" showInputMessage="1" showErrorMessage="1" sqref="AE2:AE277" xr:uid="{00000000-0002-0000-0400-000000000000}">
      <formula1>"PARTIEL,TOTAL"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3:B233"/>
  <sheetViews>
    <sheetView showGridLines="0" workbookViewId="0">
      <selection sqref="A1:B25"/>
    </sheetView>
  </sheetViews>
  <sheetFormatPr baseColWidth="10" defaultRowHeight="15" x14ac:dyDescent="0.25"/>
  <cols>
    <col min="1" max="1" width="21" bestFit="1" customWidth="1"/>
    <col min="2" max="2" width="25" bestFit="1" customWidth="1"/>
  </cols>
  <sheetData>
    <row r="3" spans="1:2" x14ac:dyDescent="0.25">
      <c r="A3" s="57" t="s">
        <v>1026</v>
      </c>
      <c r="B3" t="s">
        <v>1028</v>
      </c>
    </row>
    <row r="4" spans="1:2" x14ac:dyDescent="0.25">
      <c r="A4" s="58" t="s">
        <v>276</v>
      </c>
      <c r="B4" s="32" t="e">
        <v>#REF!</v>
      </c>
    </row>
    <row r="5" spans="1:2" x14ac:dyDescent="0.25">
      <c r="A5" s="58" t="s">
        <v>205</v>
      </c>
      <c r="B5" s="32" t="e">
        <v>#REF!</v>
      </c>
    </row>
    <row r="6" spans="1:2" x14ac:dyDescent="0.25">
      <c r="A6" s="58" t="s">
        <v>206</v>
      </c>
      <c r="B6" s="32" t="e">
        <v>#REF!</v>
      </c>
    </row>
    <row r="7" spans="1:2" x14ac:dyDescent="0.25">
      <c r="A7" s="58" t="s">
        <v>16</v>
      </c>
      <c r="B7" s="32" t="e">
        <v>#REF!</v>
      </c>
    </row>
    <row r="8" spans="1:2" x14ac:dyDescent="0.25">
      <c r="A8" s="58" t="s">
        <v>12</v>
      </c>
      <c r="B8" s="32" t="e">
        <v>#REF!</v>
      </c>
    </row>
    <row r="9" spans="1:2" x14ac:dyDescent="0.25">
      <c r="A9" s="58" t="s">
        <v>20</v>
      </c>
      <c r="B9" s="32" t="e">
        <v>#REF!</v>
      </c>
    </row>
    <row r="10" spans="1:2" x14ac:dyDescent="0.25">
      <c r="A10" s="58" t="s">
        <v>26</v>
      </c>
      <c r="B10" s="32" t="e">
        <v>#REF!</v>
      </c>
    </row>
    <row r="11" spans="1:2" x14ac:dyDescent="0.25">
      <c r="A11" s="58" t="s">
        <v>27</v>
      </c>
      <c r="B11" s="32" t="e">
        <v>#REF!</v>
      </c>
    </row>
    <row r="12" spans="1:2" x14ac:dyDescent="0.25">
      <c r="A12" s="58" t="s">
        <v>28</v>
      </c>
      <c r="B12" s="32" t="e">
        <v>#REF!</v>
      </c>
    </row>
    <row r="13" spans="1:2" x14ac:dyDescent="0.25">
      <c r="A13" s="58" t="s">
        <v>148</v>
      </c>
      <c r="B13" s="32" t="e">
        <v>#REF!</v>
      </c>
    </row>
    <row r="14" spans="1:2" x14ac:dyDescent="0.25">
      <c r="A14" s="58" t="s">
        <v>149</v>
      </c>
      <c r="B14" s="32" t="e">
        <v>#REF!</v>
      </c>
    </row>
    <row r="15" spans="1:2" x14ac:dyDescent="0.25">
      <c r="A15" s="58" t="s">
        <v>180</v>
      </c>
      <c r="B15" s="32" t="e">
        <v>#REF!</v>
      </c>
    </row>
    <row r="16" spans="1:2" x14ac:dyDescent="0.25">
      <c r="A16" s="58" t="s">
        <v>181</v>
      </c>
      <c r="B16" s="32">
        <v>0</v>
      </c>
    </row>
    <row r="17" spans="1:2" x14ac:dyDescent="0.25">
      <c r="A17" s="58" t="s">
        <v>182</v>
      </c>
      <c r="B17" s="32">
        <v>0</v>
      </c>
    </row>
    <row r="18" spans="1:2" x14ac:dyDescent="0.25">
      <c r="A18" s="58" t="s">
        <v>183</v>
      </c>
      <c r="B18" s="32">
        <v>0</v>
      </c>
    </row>
    <row r="19" spans="1:2" x14ac:dyDescent="0.25">
      <c r="A19" s="58" t="s">
        <v>184</v>
      </c>
      <c r="B19" s="32" t="e">
        <v>#REF!</v>
      </c>
    </row>
    <row r="20" spans="1:2" x14ac:dyDescent="0.25">
      <c r="A20" s="58" t="s">
        <v>185</v>
      </c>
      <c r="B20" s="32">
        <v>0</v>
      </c>
    </row>
    <row r="21" spans="1:2" x14ac:dyDescent="0.25">
      <c r="A21" s="58" t="s">
        <v>186</v>
      </c>
      <c r="B21" s="32">
        <v>0</v>
      </c>
    </row>
    <row r="22" spans="1:2" x14ac:dyDescent="0.25">
      <c r="A22" s="58" t="s">
        <v>143</v>
      </c>
      <c r="B22" s="32" t="e">
        <v>#REF!</v>
      </c>
    </row>
    <row r="23" spans="1:2" x14ac:dyDescent="0.25">
      <c r="A23" s="58" t="s">
        <v>95</v>
      </c>
      <c r="B23" s="32" t="e">
        <v>#REF!</v>
      </c>
    </row>
    <row r="24" spans="1:2" x14ac:dyDescent="0.25">
      <c r="A24" s="58" t="s">
        <v>96</v>
      </c>
      <c r="B24" s="32" t="e">
        <v>#REF!</v>
      </c>
    </row>
    <row r="25" spans="1:2" x14ac:dyDescent="0.25">
      <c r="A25" s="58" t="s">
        <v>97</v>
      </c>
      <c r="B25" s="32" t="e">
        <v>#REF!</v>
      </c>
    </row>
    <row r="26" spans="1:2" x14ac:dyDescent="0.25">
      <c r="A26" s="58" t="s">
        <v>98</v>
      </c>
      <c r="B26" s="32" t="e">
        <v>#REF!</v>
      </c>
    </row>
    <row r="27" spans="1:2" x14ac:dyDescent="0.25">
      <c r="A27" s="58" t="s">
        <v>21</v>
      </c>
      <c r="B27" s="32" t="e">
        <v>#REF!</v>
      </c>
    </row>
    <row r="28" spans="1:2" x14ac:dyDescent="0.25">
      <c r="A28" s="58" t="s">
        <v>22</v>
      </c>
      <c r="B28" s="32" t="e">
        <v>#REF!</v>
      </c>
    </row>
    <row r="29" spans="1:2" x14ac:dyDescent="0.25">
      <c r="A29" s="58" t="s">
        <v>23</v>
      </c>
      <c r="B29" s="32" t="e">
        <v>#REF!</v>
      </c>
    </row>
    <row r="30" spans="1:2" x14ac:dyDescent="0.25">
      <c r="A30" s="58" t="s">
        <v>236</v>
      </c>
      <c r="B30" s="32" t="e">
        <v>#REF!</v>
      </c>
    </row>
    <row r="31" spans="1:2" x14ac:dyDescent="0.25">
      <c r="A31" s="58" t="s">
        <v>215</v>
      </c>
      <c r="B31" s="32" t="e">
        <v>#REF!</v>
      </c>
    </row>
    <row r="32" spans="1:2" x14ac:dyDescent="0.25">
      <c r="A32" s="58" t="s">
        <v>216</v>
      </c>
      <c r="B32" s="32" t="e">
        <v>#REF!</v>
      </c>
    </row>
    <row r="33" spans="1:2" x14ac:dyDescent="0.25">
      <c r="A33" s="58" t="s">
        <v>233</v>
      </c>
      <c r="B33" s="32" t="e">
        <v>#REF!</v>
      </c>
    </row>
    <row r="34" spans="1:2" x14ac:dyDescent="0.25">
      <c r="A34" s="58" t="s">
        <v>239</v>
      </c>
      <c r="B34" s="32" t="e">
        <v>#REF!</v>
      </c>
    </row>
    <row r="35" spans="1:2" x14ac:dyDescent="0.25">
      <c r="A35" s="58" t="s">
        <v>315</v>
      </c>
      <c r="B35" s="32" t="e">
        <v>#REF!</v>
      </c>
    </row>
    <row r="36" spans="1:2" x14ac:dyDescent="0.25">
      <c r="A36" s="58" t="s">
        <v>230</v>
      </c>
      <c r="B36" s="32" t="e">
        <v>#REF!</v>
      </c>
    </row>
    <row r="37" spans="1:2" x14ac:dyDescent="0.25">
      <c r="A37" s="58" t="s">
        <v>67</v>
      </c>
      <c r="B37" s="32" t="e">
        <v>#REF!</v>
      </c>
    </row>
    <row r="38" spans="1:2" x14ac:dyDescent="0.25">
      <c r="A38" s="58" t="s">
        <v>68</v>
      </c>
      <c r="B38" s="32" t="e">
        <v>#REF!</v>
      </c>
    </row>
    <row r="39" spans="1:2" x14ac:dyDescent="0.25">
      <c r="A39" s="58" t="s">
        <v>69</v>
      </c>
      <c r="B39" s="32" t="e">
        <v>#REF!</v>
      </c>
    </row>
    <row r="40" spans="1:2" x14ac:dyDescent="0.25">
      <c r="A40" s="58" t="s">
        <v>70</v>
      </c>
      <c r="B40" s="32" t="e">
        <v>#REF!</v>
      </c>
    </row>
    <row r="41" spans="1:2" x14ac:dyDescent="0.25">
      <c r="A41" s="58" t="s">
        <v>71</v>
      </c>
      <c r="B41" s="32" t="e">
        <v>#REF!</v>
      </c>
    </row>
    <row r="42" spans="1:2" x14ac:dyDescent="0.25">
      <c r="A42" s="58" t="s">
        <v>72</v>
      </c>
      <c r="B42" s="32" t="e">
        <v>#REF!</v>
      </c>
    </row>
    <row r="43" spans="1:2" x14ac:dyDescent="0.25">
      <c r="A43" s="58" t="s">
        <v>73</v>
      </c>
      <c r="B43" s="32" t="e">
        <v>#REF!</v>
      </c>
    </row>
    <row r="44" spans="1:2" x14ac:dyDescent="0.25">
      <c r="A44" s="58" t="s">
        <v>74</v>
      </c>
      <c r="B44" s="32" t="e">
        <v>#REF!</v>
      </c>
    </row>
    <row r="45" spans="1:2" x14ac:dyDescent="0.25">
      <c r="A45" s="58" t="s">
        <v>75</v>
      </c>
      <c r="B45" s="32" t="e">
        <v>#REF!</v>
      </c>
    </row>
    <row r="46" spans="1:2" x14ac:dyDescent="0.25">
      <c r="A46" s="58" t="s">
        <v>76</v>
      </c>
      <c r="B46" s="32" t="e">
        <v>#REF!</v>
      </c>
    </row>
    <row r="47" spans="1:2" x14ac:dyDescent="0.25">
      <c r="A47" s="58" t="s">
        <v>77</v>
      </c>
      <c r="B47" s="32" t="e">
        <v>#REF!</v>
      </c>
    </row>
    <row r="48" spans="1:2" x14ac:dyDescent="0.25">
      <c r="A48" s="58" t="s">
        <v>78</v>
      </c>
      <c r="B48" s="32" t="e">
        <v>#REF!</v>
      </c>
    </row>
    <row r="49" spans="1:2" x14ac:dyDescent="0.25">
      <c r="A49" s="58" t="s">
        <v>79</v>
      </c>
      <c r="B49" s="32" t="e">
        <v>#REF!</v>
      </c>
    </row>
    <row r="50" spans="1:2" x14ac:dyDescent="0.25">
      <c r="A50" s="58" t="s">
        <v>80</v>
      </c>
      <c r="B50" s="32" t="e">
        <v>#REF!</v>
      </c>
    </row>
    <row r="51" spans="1:2" x14ac:dyDescent="0.25">
      <c r="A51" s="58" t="s">
        <v>81</v>
      </c>
      <c r="B51" s="32" t="e">
        <v>#REF!</v>
      </c>
    </row>
    <row r="52" spans="1:2" x14ac:dyDescent="0.25">
      <c r="A52" s="58" t="s">
        <v>82</v>
      </c>
      <c r="B52" s="32" t="e">
        <v>#REF!</v>
      </c>
    </row>
    <row r="53" spans="1:2" x14ac:dyDescent="0.25">
      <c r="A53" s="58" t="s">
        <v>83</v>
      </c>
      <c r="B53" s="32" t="e">
        <v>#REF!</v>
      </c>
    </row>
    <row r="54" spans="1:2" x14ac:dyDescent="0.25">
      <c r="A54" s="58" t="s">
        <v>84</v>
      </c>
      <c r="B54" s="32" t="e">
        <v>#REF!</v>
      </c>
    </row>
    <row r="55" spans="1:2" x14ac:dyDescent="0.25">
      <c r="A55" s="58" t="s">
        <v>85</v>
      </c>
      <c r="B55" s="32" t="e">
        <v>#REF!</v>
      </c>
    </row>
    <row r="56" spans="1:2" x14ac:dyDescent="0.25">
      <c r="A56" s="58" t="s">
        <v>86</v>
      </c>
      <c r="B56" s="32" t="e">
        <v>#REF!</v>
      </c>
    </row>
    <row r="57" spans="1:2" x14ac:dyDescent="0.25">
      <c r="A57" s="58" t="s">
        <v>87</v>
      </c>
      <c r="B57" s="32">
        <v>0</v>
      </c>
    </row>
    <row r="58" spans="1:2" x14ac:dyDescent="0.25">
      <c r="A58" s="58" t="s">
        <v>88</v>
      </c>
      <c r="B58" s="32" t="e">
        <v>#REF!</v>
      </c>
    </row>
    <row r="59" spans="1:2" x14ac:dyDescent="0.25">
      <c r="A59" s="58" t="s">
        <v>101</v>
      </c>
      <c r="B59" s="32" t="e">
        <v>#REF!</v>
      </c>
    </row>
    <row r="60" spans="1:2" x14ac:dyDescent="0.25">
      <c r="A60" s="58" t="s">
        <v>89</v>
      </c>
      <c r="B60" s="32" t="e">
        <v>#REF!</v>
      </c>
    </row>
    <row r="61" spans="1:2" x14ac:dyDescent="0.25">
      <c r="A61" s="58" t="s">
        <v>312</v>
      </c>
      <c r="B61" s="32" t="e">
        <v>#REF!</v>
      </c>
    </row>
    <row r="62" spans="1:2" x14ac:dyDescent="0.25">
      <c r="A62" s="58" t="s">
        <v>242</v>
      </c>
      <c r="B62" s="32" t="e">
        <v>#REF!</v>
      </c>
    </row>
    <row r="63" spans="1:2" x14ac:dyDescent="0.25">
      <c r="A63" s="58" t="s">
        <v>90</v>
      </c>
      <c r="B63" s="32" t="e">
        <v>#REF!</v>
      </c>
    </row>
    <row r="64" spans="1:2" x14ac:dyDescent="0.25">
      <c r="A64" s="58" t="s">
        <v>126</v>
      </c>
      <c r="B64" s="32" t="e">
        <v>#REF!</v>
      </c>
    </row>
    <row r="65" spans="1:2" x14ac:dyDescent="0.25">
      <c r="A65" s="58" t="s">
        <v>91</v>
      </c>
      <c r="B65" s="32" t="e">
        <v>#REF!</v>
      </c>
    </row>
    <row r="66" spans="1:2" x14ac:dyDescent="0.25">
      <c r="A66" s="58" t="s">
        <v>92</v>
      </c>
      <c r="B66" s="32" t="e">
        <v>#REF!</v>
      </c>
    </row>
    <row r="67" spans="1:2" x14ac:dyDescent="0.25">
      <c r="A67" s="58" t="s">
        <v>139</v>
      </c>
      <c r="B67" s="32" t="e">
        <v>#REF!</v>
      </c>
    </row>
    <row r="68" spans="1:2" x14ac:dyDescent="0.25">
      <c r="A68" s="58" t="s">
        <v>140</v>
      </c>
      <c r="B68" s="32" t="e">
        <v>#REF!</v>
      </c>
    </row>
    <row r="69" spans="1:2" x14ac:dyDescent="0.25">
      <c r="A69" s="58" t="s">
        <v>136</v>
      </c>
      <c r="B69" s="32" t="e">
        <v>#REF!</v>
      </c>
    </row>
    <row r="70" spans="1:2" x14ac:dyDescent="0.25">
      <c r="A70" s="58" t="s">
        <v>137</v>
      </c>
      <c r="B70" s="32" t="e">
        <v>#REF!</v>
      </c>
    </row>
    <row r="71" spans="1:2" x14ac:dyDescent="0.25">
      <c r="A71" s="58" t="s">
        <v>132</v>
      </c>
      <c r="B71" s="32" t="e">
        <v>#REF!</v>
      </c>
    </row>
    <row r="72" spans="1:2" x14ac:dyDescent="0.25">
      <c r="A72" s="58" t="s">
        <v>133</v>
      </c>
      <c r="B72" s="32" t="e">
        <v>#REF!</v>
      </c>
    </row>
    <row r="73" spans="1:2" x14ac:dyDescent="0.25">
      <c r="A73" s="58" t="s">
        <v>264</v>
      </c>
      <c r="B73" s="32" t="e">
        <v>#REF!</v>
      </c>
    </row>
    <row r="74" spans="1:2" x14ac:dyDescent="0.25">
      <c r="A74" s="58" t="s">
        <v>267</v>
      </c>
      <c r="B74" s="32" t="e">
        <v>#REF!</v>
      </c>
    </row>
    <row r="75" spans="1:2" x14ac:dyDescent="0.25">
      <c r="A75" s="58" t="s">
        <v>129</v>
      </c>
      <c r="B75" s="32" t="e">
        <v>#REF!</v>
      </c>
    </row>
    <row r="76" spans="1:2" x14ac:dyDescent="0.25">
      <c r="A76" s="58" t="s">
        <v>187</v>
      </c>
      <c r="B76" s="32" t="e">
        <v>#REF!</v>
      </c>
    </row>
    <row r="77" spans="1:2" x14ac:dyDescent="0.25">
      <c r="A77" s="58" t="s">
        <v>188</v>
      </c>
      <c r="B77" s="32" t="e">
        <v>#REF!</v>
      </c>
    </row>
    <row r="78" spans="1:2" x14ac:dyDescent="0.25">
      <c r="A78" s="58" t="s">
        <v>189</v>
      </c>
      <c r="B78" s="32" t="e">
        <v>#REF!</v>
      </c>
    </row>
    <row r="79" spans="1:2" x14ac:dyDescent="0.25">
      <c r="A79" s="58" t="s">
        <v>190</v>
      </c>
      <c r="B79" s="32">
        <v>0</v>
      </c>
    </row>
    <row r="80" spans="1:2" x14ac:dyDescent="0.25">
      <c r="A80" s="58" t="s">
        <v>191</v>
      </c>
      <c r="B80" s="32">
        <v>0</v>
      </c>
    </row>
    <row r="81" spans="1:2" x14ac:dyDescent="0.25">
      <c r="A81" s="58" t="s">
        <v>192</v>
      </c>
      <c r="B81" s="32" t="e">
        <v>#REF!</v>
      </c>
    </row>
    <row r="82" spans="1:2" x14ac:dyDescent="0.25">
      <c r="A82" s="58" t="s">
        <v>193</v>
      </c>
      <c r="B82" s="32">
        <v>0</v>
      </c>
    </row>
    <row r="83" spans="1:2" x14ac:dyDescent="0.25">
      <c r="A83" s="58" t="s">
        <v>194</v>
      </c>
      <c r="B83" s="32" t="e">
        <v>#REF!</v>
      </c>
    </row>
    <row r="84" spans="1:2" x14ac:dyDescent="0.25">
      <c r="A84" s="58" t="s">
        <v>220</v>
      </c>
      <c r="B84" s="32" t="e">
        <v>#REF!</v>
      </c>
    </row>
    <row r="85" spans="1:2" x14ac:dyDescent="0.25">
      <c r="A85" s="58" t="s">
        <v>223</v>
      </c>
      <c r="B85" s="32">
        <v>0</v>
      </c>
    </row>
    <row r="86" spans="1:2" x14ac:dyDescent="0.25">
      <c r="A86" s="58" t="s">
        <v>292</v>
      </c>
      <c r="B86" s="32" t="e">
        <v>#REF!</v>
      </c>
    </row>
    <row r="87" spans="1:2" x14ac:dyDescent="0.25">
      <c r="A87" s="58" t="s">
        <v>226</v>
      </c>
      <c r="B87" s="32" t="e">
        <v>#REF!</v>
      </c>
    </row>
    <row r="88" spans="1:2" x14ac:dyDescent="0.25">
      <c r="A88" s="58" t="s">
        <v>286</v>
      </c>
      <c r="B88" s="32" t="e">
        <v>#REF!</v>
      </c>
    </row>
    <row r="89" spans="1:2" x14ac:dyDescent="0.25">
      <c r="A89" s="58" t="s">
        <v>289</v>
      </c>
      <c r="B89" s="32" t="e">
        <v>#REF!</v>
      </c>
    </row>
    <row r="90" spans="1:2" x14ac:dyDescent="0.25">
      <c r="A90" s="58" t="s">
        <v>283</v>
      </c>
      <c r="B90" s="32" t="e">
        <v>#REF!</v>
      </c>
    </row>
    <row r="91" spans="1:2" x14ac:dyDescent="0.25">
      <c r="A91" s="58" t="s">
        <v>311</v>
      </c>
      <c r="B91" s="32">
        <v>0</v>
      </c>
    </row>
    <row r="92" spans="1:2" x14ac:dyDescent="0.25">
      <c r="A92" s="58" t="s">
        <v>310</v>
      </c>
      <c r="B92" s="32" t="e">
        <v>#REF!</v>
      </c>
    </row>
    <row r="93" spans="1:2" x14ac:dyDescent="0.25">
      <c r="A93" s="58" t="s">
        <v>313</v>
      </c>
      <c r="B93" s="32">
        <v>0</v>
      </c>
    </row>
    <row r="94" spans="1:2" x14ac:dyDescent="0.25">
      <c r="A94" s="58" t="s">
        <v>314</v>
      </c>
      <c r="B94" s="32" t="e">
        <v>#REF!</v>
      </c>
    </row>
    <row r="95" spans="1:2" x14ac:dyDescent="0.25">
      <c r="A95" s="58" t="s">
        <v>354</v>
      </c>
      <c r="B95" s="32" t="e">
        <v>#REF!</v>
      </c>
    </row>
    <row r="96" spans="1:2" x14ac:dyDescent="0.25">
      <c r="A96" s="58" t="s">
        <v>355</v>
      </c>
      <c r="B96" s="32" t="e">
        <v>#REF!</v>
      </c>
    </row>
    <row r="97" spans="1:2" x14ac:dyDescent="0.25">
      <c r="A97" s="58" t="s">
        <v>304</v>
      </c>
      <c r="B97" s="32" t="e">
        <v>#REF!</v>
      </c>
    </row>
    <row r="98" spans="1:2" x14ac:dyDescent="0.25">
      <c r="A98" s="58" t="s">
        <v>305</v>
      </c>
      <c r="B98" s="32" t="e">
        <v>#REF!</v>
      </c>
    </row>
    <row r="99" spans="1:2" x14ac:dyDescent="0.25">
      <c r="A99" s="58" t="s">
        <v>306</v>
      </c>
      <c r="B99" s="32" t="e">
        <v>#REF!</v>
      </c>
    </row>
    <row r="100" spans="1:2" x14ac:dyDescent="0.25">
      <c r="A100" s="58" t="s">
        <v>408</v>
      </c>
      <c r="B100" s="32" t="e">
        <v>#REF!</v>
      </c>
    </row>
    <row r="101" spans="1:2" x14ac:dyDescent="0.25">
      <c r="A101" s="58" t="s">
        <v>403</v>
      </c>
      <c r="B101" s="32" t="e">
        <v>#REF!</v>
      </c>
    </row>
    <row r="102" spans="1:2" x14ac:dyDescent="0.25">
      <c r="A102" s="58" t="s">
        <v>405</v>
      </c>
      <c r="B102" s="32" t="e">
        <v>#REF!</v>
      </c>
    </row>
    <row r="103" spans="1:2" x14ac:dyDescent="0.25">
      <c r="A103" s="58" t="s">
        <v>277</v>
      </c>
      <c r="B103" s="32" t="e">
        <v>#REF!</v>
      </c>
    </row>
    <row r="104" spans="1:2" x14ac:dyDescent="0.25">
      <c r="A104" s="58" t="s">
        <v>406</v>
      </c>
      <c r="B104" s="32" t="e">
        <v>#REF!</v>
      </c>
    </row>
    <row r="105" spans="1:2" x14ac:dyDescent="0.25">
      <c r="A105" s="58" t="s">
        <v>426</v>
      </c>
      <c r="B105" s="32" t="e">
        <v>#REF!</v>
      </c>
    </row>
    <row r="106" spans="1:2" x14ac:dyDescent="0.25">
      <c r="A106" s="58" t="s">
        <v>404</v>
      </c>
      <c r="B106" s="32" t="e">
        <v>#REF!</v>
      </c>
    </row>
    <row r="107" spans="1:2" x14ac:dyDescent="0.25">
      <c r="A107" s="58" t="s">
        <v>262</v>
      </c>
      <c r="B107" s="32" t="e">
        <v>#REF!</v>
      </c>
    </row>
    <row r="108" spans="1:2" x14ac:dyDescent="0.25">
      <c r="A108" s="58" t="s">
        <v>247</v>
      </c>
      <c r="B108" s="32">
        <v>0</v>
      </c>
    </row>
    <row r="109" spans="1:2" x14ac:dyDescent="0.25">
      <c r="A109" s="58" t="s">
        <v>248</v>
      </c>
      <c r="B109" s="32" t="e">
        <v>#REF!</v>
      </c>
    </row>
    <row r="110" spans="1:2" x14ac:dyDescent="0.25">
      <c r="A110" s="58" t="s">
        <v>296</v>
      </c>
      <c r="B110" s="32" t="e">
        <v>#REF!</v>
      </c>
    </row>
    <row r="111" spans="1:2" x14ac:dyDescent="0.25">
      <c r="A111" s="58" t="s">
        <v>298</v>
      </c>
      <c r="B111" s="32" t="e">
        <v>#REF!</v>
      </c>
    </row>
    <row r="112" spans="1:2" x14ac:dyDescent="0.25">
      <c r="A112" s="58" t="s">
        <v>299</v>
      </c>
      <c r="B112" s="32" t="e">
        <v>#REF!</v>
      </c>
    </row>
    <row r="113" spans="1:2" x14ac:dyDescent="0.25">
      <c r="A113" s="58" t="s">
        <v>302</v>
      </c>
      <c r="B113" s="32" t="e">
        <v>#REF!</v>
      </c>
    </row>
    <row r="114" spans="1:2" x14ac:dyDescent="0.25">
      <c r="A114" s="58" t="s">
        <v>303</v>
      </c>
      <c r="B114" s="32" t="e">
        <v>#REF!</v>
      </c>
    </row>
    <row r="115" spans="1:2" x14ac:dyDescent="0.25">
      <c r="A115" s="58" t="s">
        <v>245</v>
      </c>
      <c r="B115" s="32">
        <v>0</v>
      </c>
    </row>
    <row r="116" spans="1:2" x14ac:dyDescent="0.25">
      <c r="A116" s="58" t="s">
        <v>246</v>
      </c>
      <c r="B116" s="32" t="e">
        <v>#REF!</v>
      </c>
    </row>
    <row r="117" spans="1:2" x14ac:dyDescent="0.25">
      <c r="A117" s="58" t="s">
        <v>244</v>
      </c>
      <c r="B117" s="32">
        <v>0</v>
      </c>
    </row>
    <row r="118" spans="1:2" x14ac:dyDescent="0.25">
      <c r="A118" s="58" t="s">
        <v>243</v>
      </c>
      <c r="B118" s="32" t="e">
        <v>#REF!</v>
      </c>
    </row>
    <row r="119" spans="1:2" x14ac:dyDescent="0.25">
      <c r="A119" s="58" t="s">
        <v>316</v>
      </c>
      <c r="B119" s="32">
        <v>0</v>
      </c>
    </row>
    <row r="120" spans="1:2" x14ac:dyDescent="0.25">
      <c r="A120" s="58" t="s">
        <v>253</v>
      </c>
      <c r="B120" s="32" t="e">
        <v>#REF!</v>
      </c>
    </row>
    <row r="121" spans="1:2" x14ac:dyDescent="0.25">
      <c r="A121" s="58" t="s">
        <v>254</v>
      </c>
      <c r="B121" s="32" t="e">
        <v>#REF!</v>
      </c>
    </row>
    <row r="122" spans="1:2" x14ac:dyDescent="0.25">
      <c r="A122" s="58" t="s">
        <v>348</v>
      </c>
      <c r="B122" s="32" t="e">
        <v>#REF!</v>
      </c>
    </row>
    <row r="123" spans="1:2" x14ac:dyDescent="0.25">
      <c r="A123" s="58" t="s">
        <v>349</v>
      </c>
      <c r="B123" s="32" t="e">
        <v>#REF!</v>
      </c>
    </row>
    <row r="124" spans="1:2" x14ac:dyDescent="0.25">
      <c r="A124" s="58" t="s">
        <v>350</v>
      </c>
      <c r="B124" s="32" t="e">
        <v>#REF!</v>
      </c>
    </row>
    <row r="125" spans="1:2" x14ac:dyDescent="0.25">
      <c r="A125" s="58" t="s">
        <v>351</v>
      </c>
      <c r="B125" s="32" t="e">
        <v>#REF!</v>
      </c>
    </row>
    <row r="126" spans="1:2" x14ac:dyDescent="0.25">
      <c r="A126" s="58" t="s">
        <v>352</v>
      </c>
      <c r="B126" s="32" t="e">
        <v>#REF!</v>
      </c>
    </row>
    <row r="127" spans="1:2" x14ac:dyDescent="0.25">
      <c r="A127" s="58" t="s">
        <v>353</v>
      </c>
      <c r="B127" s="32" t="e">
        <v>#REF!</v>
      </c>
    </row>
    <row r="128" spans="1:2" x14ac:dyDescent="0.25">
      <c r="A128" s="58" t="s">
        <v>424</v>
      </c>
      <c r="B128" s="32" t="e">
        <v>#REF!</v>
      </c>
    </row>
    <row r="129" spans="1:2" x14ac:dyDescent="0.25">
      <c r="A129" s="58" t="s">
        <v>252</v>
      </c>
      <c r="B129" s="32">
        <v>0</v>
      </c>
    </row>
    <row r="130" spans="1:2" x14ac:dyDescent="0.25">
      <c r="A130" s="58" t="s">
        <v>249</v>
      </c>
      <c r="B130" s="32">
        <v>0</v>
      </c>
    </row>
    <row r="131" spans="1:2" x14ac:dyDescent="0.25">
      <c r="A131" s="58" t="s">
        <v>250</v>
      </c>
      <c r="B131" s="32" t="e">
        <v>#REF!</v>
      </c>
    </row>
    <row r="132" spans="1:2" x14ac:dyDescent="0.25">
      <c r="A132" s="58" t="s">
        <v>251</v>
      </c>
      <c r="B132" s="32" t="e">
        <v>#REF!</v>
      </c>
    </row>
    <row r="133" spans="1:2" x14ac:dyDescent="0.25">
      <c r="A133" s="58" t="s">
        <v>272</v>
      </c>
      <c r="B133" s="32">
        <v>0</v>
      </c>
    </row>
    <row r="134" spans="1:2" x14ac:dyDescent="0.25">
      <c r="A134" s="58" t="s">
        <v>280</v>
      </c>
      <c r="B134" s="32">
        <v>0</v>
      </c>
    </row>
    <row r="135" spans="1:2" x14ac:dyDescent="0.25">
      <c r="A135" s="58" t="s">
        <v>281</v>
      </c>
      <c r="B135" s="32" t="e">
        <v>#REF!</v>
      </c>
    </row>
    <row r="136" spans="1:2" x14ac:dyDescent="0.25">
      <c r="A136" s="58" t="s">
        <v>282</v>
      </c>
      <c r="B136" s="32" t="e">
        <v>#REF!</v>
      </c>
    </row>
    <row r="137" spans="1:2" x14ac:dyDescent="0.25">
      <c r="A137" s="58" t="s">
        <v>358</v>
      </c>
      <c r="B137" s="32" t="e">
        <v>#REF!</v>
      </c>
    </row>
    <row r="138" spans="1:2" x14ac:dyDescent="0.25">
      <c r="A138" s="58" t="s">
        <v>390</v>
      </c>
      <c r="B138" s="32" t="e">
        <v>#REF!</v>
      </c>
    </row>
    <row r="139" spans="1:2" x14ac:dyDescent="0.25">
      <c r="A139" s="58" t="s">
        <v>301</v>
      </c>
      <c r="B139" s="32" t="e">
        <v>#REF!</v>
      </c>
    </row>
    <row r="140" spans="1:2" x14ac:dyDescent="0.25">
      <c r="A140" s="58" t="s">
        <v>439</v>
      </c>
      <c r="B140" s="32" t="e">
        <v>#REF!</v>
      </c>
    </row>
    <row r="141" spans="1:2" x14ac:dyDescent="0.25">
      <c r="A141" s="58" t="s">
        <v>364</v>
      </c>
      <c r="B141" s="32" t="e">
        <v>#REF!</v>
      </c>
    </row>
    <row r="142" spans="1:2" x14ac:dyDescent="0.25">
      <c r="A142" s="58" t="s">
        <v>309</v>
      </c>
      <c r="B142" s="32" t="e">
        <v>#REF!</v>
      </c>
    </row>
    <row r="143" spans="1:2" x14ac:dyDescent="0.25">
      <c r="A143" s="58" t="s">
        <v>308</v>
      </c>
      <c r="B143" s="32" t="e">
        <v>#REF!</v>
      </c>
    </row>
    <row r="144" spans="1:2" x14ac:dyDescent="0.25">
      <c r="A144" s="58" t="s">
        <v>360</v>
      </c>
      <c r="B144" s="32" t="e">
        <v>#REF!</v>
      </c>
    </row>
    <row r="145" spans="1:2" x14ac:dyDescent="0.25">
      <c r="A145" s="58" t="s">
        <v>359</v>
      </c>
      <c r="B145" s="32" t="e">
        <v>#REF!</v>
      </c>
    </row>
    <row r="146" spans="1:2" x14ac:dyDescent="0.25">
      <c r="A146" s="58" t="s">
        <v>339</v>
      </c>
      <c r="B146" s="32" t="e">
        <v>#REF!</v>
      </c>
    </row>
    <row r="147" spans="1:2" x14ac:dyDescent="0.25">
      <c r="A147" s="58" t="s">
        <v>340</v>
      </c>
      <c r="B147" s="32" t="e">
        <v>#REF!</v>
      </c>
    </row>
    <row r="148" spans="1:2" x14ac:dyDescent="0.25">
      <c r="A148" s="58" t="s">
        <v>341</v>
      </c>
      <c r="B148" s="32" t="e">
        <v>#REF!</v>
      </c>
    </row>
    <row r="149" spans="1:2" x14ac:dyDescent="0.25">
      <c r="A149" s="58" t="s">
        <v>342</v>
      </c>
      <c r="B149" s="32" t="e">
        <v>#REF!</v>
      </c>
    </row>
    <row r="150" spans="1:2" x14ac:dyDescent="0.25">
      <c r="A150" s="58" t="s">
        <v>343</v>
      </c>
      <c r="B150" s="32" t="e">
        <v>#REF!</v>
      </c>
    </row>
    <row r="151" spans="1:2" x14ac:dyDescent="0.25">
      <c r="A151" s="58" t="s">
        <v>344</v>
      </c>
      <c r="B151" s="32" t="e">
        <v>#REF!</v>
      </c>
    </row>
    <row r="152" spans="1:2" x14ac:dyDescent="0.25">
      <c r="A152" s="58" t="s">
        <v>345</v>
      </c>
      <c r="B152" s="32" t="e">
        <v>#REF!</v>
      </c>
    </row>
    <row r="153" spans="1:2" x14ac:dyDescent="0.25">
      <c r="A153" s="58" t="s">
        <v>346</v>
      </c>
      <c r="B153" s="32" t="e">
        <v>#REF!</v>
      </c>
    </row>
    <row r="154" spans="1:2" x14ac:dyDescent="0.25">
      <c r="A154" s="58" t="s">
        <v>321</v>
      </c>
      <c r="B154" s="32" t="e">
        <v>#REF!</v>
      </c>
    </row>
    <row r="155" spans="1:2" x14ac:dyDescent="0.25">
      <c r="A155" s="58" t="s">
        <v>322</v>
      </c>
      <c r="B155" s="32" t="e">
        <v>#REF!</v>
      </c>
    </row>
    <row r="156" spans="1:2" x14ac:dyDescent="0.25">
      <c r="A156" s="58" t="s">
        <v>323</v>
      </c>
      <c r="B156" s="32" t="e">
        <v>#REF!</v>
      </c>
    </row>
    <row r="157" spans="1:2" x14ac:dyDescent="0.25">
      <c r="A157" s="58" t="s">
        <v>324</v>
      </c>
      <c r="B157" s="32" t="e">
        <v>#REF!</v>
      </c>
    </row>
    <row r="158" spans="1:2" x14ac:dyDescent="0.25">
      <c r="A158" s="58" t="s">
        <v>325</v>
      </c>
      <c r="B158" s="32" t="e">
        <v>#REF!</v>
      </c>
    </row>
    <row r="159" spans="1:2" x14ac:dyDescent="0.25">
      <c r="A159" s="58" t="s">
        <v>326</v>
      </c>
      <c r="B159" s="32" t="e">
        <v>#REF!</v>
      </c>
    </row>
    <row r="160" spans="1:2" x14ac:dyDescent="0.25">
      <c r="A160" s="58" t="s">
        <v>327</v>
      </c>
      <c r="B160" s="32" t="e">
        <v>#REF!</v>
      </c>
    </row>
    <row r="161" spans="1:2" x14ac:dyDescent="0.25">
      <c r="A161" s="58" t="s">
        <v>328</v>
      </c>
      <c r="B161" s="32" t="e">
        <v>#REF!</v>
      </c>
    </row>
    <row r="162" spans="1:2" x14ac:dyDescent="0.25">
      <c r="A162" s="58" t="s">
        <v>329</v>
      </c>
      <c r="B162" s="32" t="e">
        <v>#REF!</v>
      </c>
    </row>
    <row r="163" spans="1:2" x14ac:dyDescent="0.25">
      <c r="A163" s="58" t="s">
        <v>330</v>
      </c>
      <c r="B163" s="32" t="e">
        <v>#REF!</v>
      </c>
    </row>
    <row r="164" spans="1:2" x14ac:dyDescent="0.25">
      <c r="A164" s="58" t="s">
        <v>331</v>
      </c>
      <c r="B164" s="32" t="e">
        <v>#REF!</v>
      </c>
    </row>
    <row r="165" spans="1:2" x14ac:dyDescent="0.25">
      <c r="A165" s="58" t="s">
        <v>332</v>
      </c>
      <c r="B165" s="32" t="e">
        <v>#REF!</v>
      </c>
    </row>
    <row r="166" spans="1:2" x14ac:dyDescent="0.25">
      <c r="A166" s="58" t="s">
        <v>333</v>
      </c>
      <c r="B166" s="32" t="e">
        <v>#REF!</v>
      </c>
    </row>
    <row r="167" spans="1:2" x14ac:dyDescent="0.25">
      <c r="A167" s="58" t="s">
        <v>334</v>
      </c>
      <c r="B167" s="32" t="e">
        <v>#REF!</v>
      </c>
    </row>
    <row r="168" spans="1:2" x14ac:dyDescent="0.25">
      <c r="A168" s="58" t="s">
        <v>335</v>
      </c>
      <c r="B168" s="32" t="e">
        <v>#REF!</v>
      </c>
    </row>
    <row r="169" spans="1:2" x14ac:dyDescent="0.25">
      <c r="A169" s="58" t="s">
        <v>336</v>
      </c>
      <c r="B169" s="32" t="e">
        <v>#REF!</v>
      </c>
    </row>
    <row r="170" spans="1:2" x14ac:dyDescent="0.25">
      <c r="A170" s="58" t="s">
        <v>337</v>
      </c>
      <c r="B170" s="32" t="e">
        <v>#REF!</v>
      </c>
    </row>
    <row r="171" spans="1:2" x14ac:dyDescent="0.25">
      <c r="A171" s="58" t="s">
        <v>338</v>
      </c>
      <c r="B171" s="32" t="e">
        <v>#REF!</v>
      </c>
    </row>
    <row r="172" spans="1:2" x14ac:dyDescent="0.25">
      <c r="A172" s="58" t="s">
        <v>361</v>
      </c>
      <c r="B172" s="32" t="e">
        <v>#REF!</v>
      </c>
    </row>
    <row r="173" spans="1:2" x14ac:dyDescent="0.25">
      <c r="A173" s="58" t="s">
        <v>362</v>
      </c>
      <c r="B173" s="32" t="e">
        <v>#REF!</v>
      </c>
    </row>
    <row r="174" spans="1:2" x14ac:dyDescent="0.25">
      <c r="A174" s="58" t="s">
        <v>407</v>
      </c>
      <c r="B174" s="32" t="e">
        <v>#REF!</v>
      </c>
    </row>
    <row r="175" spans="1:2" x14ac:dyDescent="0.25">
      <c r="A175" s="58" t="s">
        <v>402</v>
      </c>
      <c r="B175" s="32" t="e">
        <v>#REF!</v>
      </c>
    </row>
    <row r="176" spans="1:2" x14ac:dyDescent="0.25">
      <c r="A176" s="58" t="s">
        <v>392</v>
      </c>
      <c r="B176" s="32" t="e">
        <v>#REF!</v>
      </c>
    </row>
    <row r="177" spans="1:2" x14ac:dyDescent="0.25">
      <c r="A177" s="58" t="s">
        <v>365</v>
      </c>
      <c r="B177" s="32" t="e">
        <v>#REF!</v>
      </c>
    </row>
    <row r="178" spans="1:2" x14ac:dyDescent="0.25">
      <c r="A178" s="58" t="s">
        <v>391</v>
      </c>
      <c r="B178" s="32" t="e">
        <v>#REF!</v>
      </c>
    </row>
    <row r="179" spans="1:2" x14ac:dyDescent="0.25">
      <c r="A179" s="58" t="s">
        <v>394</v>
      </c>
      <c r="B179" s="32" t="e">
        <v>#REF!</v>
      </c>
    </row>
    <row r="180" spans="1:2" x14ac:dyDescent="0.25">
      <c r="A180" s="58" t="s">
        <v>420</v>
      </c>
      <c r="B180" s="32" t="e">
        <v>#REF!</v>
      </c>
    </row>
    <row r="181" spans="1:2" x14ac:dyDescent="0.25">
      <c r="A181" s="58" t="s">
        <v>421</v>
      </c>
      <c r="B181" s="32" t="e">
        <v>#REF!</v>
      </c>
    </row>
    <row r="182" spans="1:2" x14ac:dyDescent="0.25">
      <c r="A182" s="58" t="s">
        <v>422</v>
      </c>
      <c r="B182" s="32" t="e">
        <v>#REF!</v>
      </c>
    </row>
    <row r="183" spans="1:2" x14ac:dyDescent="0.25">
      <c r="A183" s="58" t="s">
        <v>429</v>
      </c>
      <c r="B183" s="32" t="e">
        <v>#REF!</v>
      </c>
    </row>
    <row r="184" spans="1:2" x14ac:dyDescent="0.25">
      <c r="A184" s="58" t="s">
        <v>418</v>
      </c>
      <c r="B184" s="32" t="e">
        <v>#REF!</v>
      </c>
    </row>
    <row r="185" spans="1:2" x14ac:dyDescent="0.25">
      <c r="A185" s="58" t="s">
        <v>363</v>
      </c>
      <c r="B185" s="32" t="e">
        <v>#REF!</v>
      </c>
    </row>
    <row r="186" spans="1:2" x14ac:dyDescent="0.25">
      <c r="A186" s="58" t="s">
        <v>371</v>
      </c>
      <c r="B186" s="32" t="e">
        <v>#REF!</v>
      </c>
    </row>
    <row r="187" spans="1:2" x14ac:dyDescent="0.25">
      <c r="A187" s="58" t="s">
        <v>372</v>
      </c>
      <c r="B187" s="32" t="e">
        <v>#REF!</v>
      </c>
    </row>
    <row r="188" spans="1:2" x14ac:dyDescent="0.25">
      <c r="A188" s="58" t="s">
        <v>373</v>
      </c>
      <c r="B188" s="32" t="e">
        <v>#REF!</v>
      </c>
    </row>
    <row r="189" spans="1:2" x14ac:dyDescent="0.25">
      <c r="A189" s="58" t="s">
        <v>374</v>
      </c>
      <c r="B189" s="32" t="e">
        <v>#REF!</v>
      </c>
    </row>
    <row r="190" spans="1:2" x14ac:dyDescent="0.25">
      <c r="A190" s="58" t="s">
        <v>375</v>
      </c>
      <c r="B190" s="32" t="e">
        <v>#REF!</v>
      </c>
    </row>
    <row r="191" spans="1:2" x14ac:dyDescent="0.25">
      <c r="A191" s="58" t="s">
        <v>376</v>
      </c>
      <c r="B191" s="32" t="e">
        <v>#REF!</v>
      </c>
    </row>
    <row r="192" spans="1:2" x14ac:dyDescent="0.25">
      <c r="A192" s="58" t="s">
        <v>377</v>
      </c>
      <c r="B192" s="32" t="e">
        <v>#REF!</v>
      </c>
    </row>
    <row r="193" spans="1:2" x14ac:dyDescent="0.25">
      <c r="A193" s="58" t="s">
        <v>378</v>
      </c>
      <c r="B193" s="32" t="e">
        <v>#REF!</v>
      </c>
    </row>
    <row r="194" spans="1:2" x14ac:dyDescent="0.25">
      <c r="A194" s="58" t="s">
        <v>379</v>
      </c>
      <c r="B194" s="32" t="e">
        <v>#REF!</v>
      </c>
    </row>
    <row r="195" spans="1:2" x14ac:dyDescent="0.25">
      <c r="A195" s="58" t="s">
        <v>380</v>
      </c>
      <c r="B195" s="32" t="e">
        <v>#REF!</v>
      </c>
    </row>
    <row r="196" spans="1:2" x14ac:dyDescent="0.25">
      <c r="A196" s="58" t="s">
        <v>381</v>
      </c>
      <c r="B196" s="32" t="e">
        <v>#REF!</v>
      </c>
    </row>
    <row r="197" spans="1:2" x14ac:dyDescent="0.25">
      <c r="A197" s="58" t="s">
        <v>382</v>
      </c>
      <c r="B197" s="32" t="e">
        <v>#REF!</v>
      </c>
    </row>
    <row r="198" spans="1:2" x14ac:dyDescent="0.25">
      <c r="A198" s="58" t="s">
        <v>383</v>
      </c>
      <c r="B198" s="32" t="e">
        <v>#REF!</v>
      </c>
    </row>
    <row r="199" spans="1:2" x14ac:dyDescent="0.25">
      <c r="A199" s="58" t="s">
        <v>414</v>
      </c>
      <c r="B199" s="32" t="e">
        <v>#REF!</v>
      </c>
    </row>
    <row r="200" spans="1:2" x14ac:dyDescent="0.25">
      <c r="A200" s="58" t="s">
        <v>400</v>
      </c>
      <c r="B200" s="32" t="e">
        <v>#REF!</v>
      </c>
    </row>
    <row r="201" spans="1:2" x14ac:dyDescent="0.25">
      <c r="A201" s="58" t="s">
        <v>401</v>
      </c>
      <c r="B201" s="32" t="e">
        <v>#REF!</v>
      </c>
    </row>
    <row r="202" spans="1:2" x14ac:dyDescent="0.25">
      <c r="A202" s="58" t="s">
        <v>398</v>
      </c>
      <c r="B202" s="32" t="e">
        <v>#REF!</v>
      </c>
    </row>
    <row r="203" spans="1:2" x14ac:dyDescent="0.25">
      <c r="A203" s="58" t="s">
        <v>399</v>
      </c>
      <c r="B203" s="32" t="e">
        <v>#REF!</v>
      </c>
    </row>
    <row r="204" spans="1:2" x14ac:dyDescent="0.25">
      <c r="A204" s="58" t="s">
        <v>436</v>
      </c>
      <c r="B204" s="32" t="e">
        <v>#REF!</v>
      </c>
    </row>
    <row r="205" spans="1:2" x14ac:dyDescent="0.25">
      <c r="A205" s="58" t="s">
        <v>443</v>
      </c>
      <c r="B205" s="32" t="e">
        <v>#REF!</v>
      </c>
    </row>
    <row r="206" spans="1:2" x14ac:dyDescent="0.25">
      <c r="A206" s="58" t="s">
        <v>395</v>
      </c>
      <c r="B206" s="32" t="e">
        <v>#REF!</v>
      </c>
    </row>
    <row r="207" spans="1:2" x14ac:dyDescent="0.25">
      <c r="A207" s="58" t="s">
        <v>396</v>
      </c>
      <c r="B207" s="32" t="e">
        <v>#REF!</v>
      </c>
    </row>
    <row r="208" spans="1:2" x14ac:dyDescent="0.25">
      <c r="A208" s="58" t="s">
        <v>415</v>
      </c>
      <c r="B208" s="32" t="e">
        <v>#REF!</v>
      </c>
    </row>
    <row r="209" spans="1:2" x14ac:dyDescent="0.25">
      <c r="A209" s="58" t="s">
        <v>416</v>
      </c>
      <c r="B209" s="32" t="e">
        <v>#REF!</v>
      </c>
    </row>
    <row r="210" spans="1:2" x14ac:dyDescent="0.25">
      <c r="A210" s="58" t="s">
        <v>417</v>
      </c>
      <c r="B210" s="32" t="e">
        <v>#REF!</v>
      </c>
    </row>
    <row r="211" spans="1:2" x14ac:dyDescent="0.25">
      <c r="A211" s="58" t="s">
        <v>437</v>
      </c>
      <c r="B211" s="32" t="e">
        <v>#REF!</v>
      </c>
    </row>
    <row r="212" spans="1:2" x14ac:dyDescent="0.25">
      <c r="A212" s="58" t="s">
        <v>432</v>
      </c>
      <c r="B212" s="32" t="e">
        <v>#REF!</v>
      </c>
    </row>
    <row r="213" spans="1:2" x14ac:dyDescent="0.25">
      <c r="A213" s="58" t="s">
        <v>434</v>
      </c>
      <c r="B213" s="32" t="e">
        <v>#REF!</v>
      </c>
    </row>
    <row r="214" spans="1:2" x14ac:dyDescent="0.25">
      <c r="A214" s="58" t="s">
        <v>435</v>
      </c>
      <c r="B214" s="32" t="e">
        <v>#REF!</v>
      </c>
    </row>
    <row r="215" spans="1:2" x14ac:dyDescent="0.25">
      <c r="A215" s="58" t="s">
        <v>197</v>
      </c>
      <c r="B215" s="32" t="e">
        <v>#REF!</v>
      </c>
    </row>
    <row r="216" spans="1:2" x14ac:dyDescent="0.25">
      <c r="A216" s="58" t="s">
        <v>113</v>
      </c>
      <c r="B216" s="32" t="e">
        <v>#REF!</v>
      </c>
    </row>
    <row r="217" spans="1:2" x14ac:dyDescent="0.25">
      <c r="A217" s="58" t="s">
        <v>121</v>
      </c>
      <c r="B217" s="32" t="e">
        <v>#REF!</v>
      </c>
    </row>
    <row r="218" spans="1:2" x14ac:dyDescent="0.25">
      <c r="A218" s="58" t="s">
        <v>107</v>
      </c>
      <c r="B218" s="32">
        <v>8873.2100337648699</v>
      </c>
    </row>
    <row r="219" spans="1:2" x14ac:dyDescent="0.25">
      <c r="A219" s="58" t="s">
        <v>111</v>
      </c>
      <c r="B219" s="32" t="e">
        <v>#REF!</v>
      </c>
    </row>
    <row r="220" spans="1:2" x14ac:dyDescent="0.25">
      <c r="A220" s="58" t="s">
        <v>103</v>
      </c>
      <c r="B220" s="32" t="e">
        <v>#REF!</v>
      </c>
    </row>
    <row r="221" spans="1:2" x14ac:dyDescent="0.25">
      <c r="A221" s="58" t="s">
        <v>217</v>
      </c>
      <c r="B221" s="32" t="e">
        <v>#REF!</v>
      </c>
    </row>
    <row r="222" spans="1:2" x14ac:dyDescent="0.25">
      <c r="A222" s="58" t="s">
        <v>117</v>
      </c>
      <c r="B222" s="32" t="e">
        <v>#REF!</v>
      </c>
    </row>
    <row r="223" spans="1:2" x14ac:dyDescent="0.25">
      <c r="A223" s="58" t="s">
        <v>115</v>
      </c>
      <c r="B223" s="32" t="e">
        <v>#REF!</v>
      </c>
    </row>
    <row r="224" spans="1:2" x14ac:dyDescent="0.25">
      <c r="A224" s="58" t="s">
        <v>142</v>
      </c>
      <c r="B224" s="32" t="e">
        <v>#REF!</v>
      </c>
    </row>
    <row r="225" spans="1:2" x14ac:dyDescent="0.25">
      <c r="A225" s="58" t="s">
        <v>119</v>
      </c>
      <c r="B225" s="32" t="e">
        <v>#REF!</v>
      </c>
    </row>
    <row r="226" spans="1:2" x14ac:dyDescent="0.25">
      <c r="A226" s="58" t="s">
        <v>109</v>
      </c>
      <c r="B226" s="32">
        <v>49629.487556271044</v>
      </c>
    </row>
    <row r="227" spans="1:2" x14ac:dyDescent="0.25">
      <c r="A227" s="58" t="s">
        <v>150</v>
      </c>
      <c r="B227" s="32" t="e">
        <v>#REF!</v>
      </c>
    </row>
    <row r="228" spans="1:2" x14ac:dyDescent="0.25">
      <c r="A228" s="58" t="s">
        <v>156</v>
      </c>
      <c r="B228" s="32" t="e">
        <v>#REF!</v>
      </c>
    </row>
    <row r="229" spans="1:2" x14ac:dyDescent="0.25">
      <c r="A229" s="58" t="s">
        <v>151</v>
      </c>
      <c r="B229" s="32" t="e">
        <v>#REF!</v>
      </c>
    </row>
    <row r="230" spans="1:2" x14ac:dyDescent="0.25">
      <c r="A230" s="58" t="s">
        <v>386</v>
      </c>
      <c r="B230" s="32" t="e">
        <v>#REF!</v>
      </c>
    </row>
    <row r="231" spans="1:2" x14ac:dyDescent="0.25">
      <c r="A231" s="58" t="s">
        <v>369</v>
      </c>
      <c r="B231" s="32" t="e">
        <v>#REF!</v>
      </c>
    </row>
    <row r="232" spans="1:2" x14ac:dyDescent="0.25">
      <c r="A232" s="58" t="s">
        <v>1029</v>
      </c>
      <c r="B232" s="32"/>
    </row>
    <row r="233" spans="1:2" x14ac:dyDescent="0.25">
      <c r="A233" s="58" t="s">
        <v>1027</v>
      </c>
      <c r="B233" s="32" t="e">
        <v>#REF!</v>
      </c>
    </row>
  </sheetData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C19"/>
  <sheetViews>
    <sheetView workbookViewId="0">
      <selection sqref="A1:B25"/>
    </sheetView>
  </sheetViews>
  <sheetFormatPr baseColWidth="10" defaultRowHeight="15" x14ac:dyDescent="0.25"/>
  <cols>
    <col min="2" max="2" width="21.85546875" bestFit="1" customWidth="1"/>
    <col min="3" max="3" width="12.85546875" bestFit="1" customWidth="1"/>
    <col min="5" max="5" width="12.85546875" bestFit="1" customWidth="1"/>
  </cols>
  <sheetData>
    <row r="1" spans="1:3" x14ac:dyDescent="0.25">
      <c r="A1" s="3" t="s">
        <v>205</v>
      </c>
      <c r="B1" t="str">
        <f>VLOOKUP(A1,$A$13:$B$19,2,FALSE)</f>
        <v>HASNA ASSURANCES</v>
      </c>
      <c r="C1" s="26">
        <v>175876.11</v>
      </c>
    </row>
    <row r="2" spans="1:3" x14ac:dyDescent="0.25">
      <c r="A2" s="3" t="s">
        <v>205</v>
      </c>
      <c r="B2" t="str">
        <f t="shared" ref="B2:B8" si="0">VLOOKUP(A2,$A$13:$B$19,2,FALSE)</f>
        <v>HASNA ASSURANCES</v>
      </c>
      <c r="C2" s="26">
        <v>200</v>
      </c>
    </row>
    <row r="3" spans="1:3" x14ac:dyDescent="0.25">
      <c r="A3" s="3" t="s">
        <v>205</v>
      </c>
      <c r="B3" t="str">
        <f t="shared" si="0"/>
        <v>HASNA ASSURANCES</v>
      </c>
      <c r="C3" s="26">
        <v>200</v>
      </c>
    </row>
    <row r="4" spans="1:3" x14ac:dyDescent="0.25">
      <c r="A4" s="3" t="s">
        <v>233</v>
      </c>
      <c r="B4" t="str">
        <f t="shared" si="0"/>
        <v>DLOU ASSURANCES</v>
      </c>
      <c r="C4" s="26">
        <v>37700</v>
      </c>
    </row>
    <row r="5" spans="1:3" x14ac:dyDescent="0.25">
      <c r="A5" s="4" t="s">
        <v>126</v>
      </c>
      <c r="B5" t="str">
        <f t="shared" si="0"/>
        <v>AMINAS TEMARA</v>
      </c>
      <c r="C5" s="26">
        <v>60000</v>
      </c>
    </row>
    <row r="6" spans="1:3" x14ac:dyDescent="0.25">
      <c r="A6" s="4" t="s">
        <v>129</v>
      </c>
      <c r="B6" t="str">
        <f t="shared" si="0"/>
        <v>ASSURANCE L'HORIZON</v>
      </c>
      <c r="C6" s="26">
        <v>2000</v>
      </c>
    </row>
    <row r="7" spans="1:3" x14ac:dyDescent="0.25">
      <c r="A7" s="4" t="s">
        <v>129</v>
      </c>
      <c r="B7" t="str">
        <f t="shared" si="0"/>
        <v>ASSURANCE L'HORIZON</v>
      </c>
      <c r="C7" s="26">
        <v>30000</v>
      </c>
    </row>
    <row r="8" spans="1:3" x14ac:dyDescent="0.25">
      <c r="A8" s="3" t="s">
        <v>394</v>
      </c>
      <c r="B8" t="str">
        <f t="shared" si="0"/>
        <v>AMINAS TEMARA</v>
      </c>
      <c r="C8" s="26">
        <v>60000</v>
      </c>
    </row>
    <row r="13" spans="1:3" x14ac:dyDescent="0.25">
      <c r="A13" s="3" t="s">
        <v>205</v>
      </c>
      <c r="B13" s="5" t="s">
        <v>218</v>
      </c>
    </row>
    <row r="14" spans="1:3" x14ac:dyDescent="0.25">
      <c r="A14" s="3" t="s">
        <v>233</v>
      </c>
      <c r="B14" s="3" t="s">
        <v>411</v>
      </c>
    </row>
    <row r="15" spans="1:3" x14ac:dyDescent="0.25">
      <c r="A15" s="4" t="s">
        <v>126</v>
      </c>
      <c r="B15" s="4" t="s">
        <v>412</v>
      </c>
    </row>
    <row r="16" spans="1:3" x14ac:dyDescent="0.25">
      <c r="A16" s="4" t="s">
        <v>129</v>
      </c>
      <c r="B16" s="3" t="s">
        <v>413</v>
      </c>
    </row>
    <row r="17" spans="1:2" x14ac:dyDescent="0.25">
      <c r="A17" s="3" t="s">
        <v>409</v>
      </c>
      <c r="B17" s="3" t="s">
        <v>413</v>
      </c>
    </row>
    <row r="18" spans="1:2" x14ac:dyDescent="0.25">
      <c r="A18" s="3" t="s">
        <v>410</v>
      </c>
      <c r="B18" s="3"/>
    </row>
    <row r="19" spans="1:2" x14ac:dyDescent="0.25">
      <c r="A19" s="3" t="s">
        <v>394</v>
      </c>
      <c r="B19" s="4" t="s">
        <v>412</v>
      </c>
    </row>
  </sheetData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Version=15.0.0.0,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E2781270AF7D849A7F088180BF4B599" ma:contentTypeVersion="0" ma:contentTypeDescription="Crée un document." ma:contentTypeScope="" ma:versionID="8c60f4d12ceb439439f6d812d3eb133e">
  <xsd:schema xmlns:xsd="http://www.w3.org/2001/XMLSchema" xmlns:xs="http://www.w3.org/2001/XMLSchema" xmlns:p="http://schemas.microsoft.com/office/2006/metadata/properties" xmlns:ns2="90305a36-d123-4813-90ef-b3a8d3386e66" targetNamespace="http://schemas.microsoft.com/office/2006/metadata/properties" ma:root="true" ma:fieldsID="9f9a2037bff0f86f4756a989b0d7589d" ns2:_="">
    <xsd:import namespace="90305a36-d123-4813-90ef-b3a8d3386e66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0305a36-d123-4813-90ef-b3a8d3386e66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5.xml>�� 
</file>

<file path=customXml/itemProps1.xml><?xml version="1.0" encoding="utf-8"?>
<ds:datastoreItem xmlns:ds="http://schemas.openxmlformats.org/officeDocument/2006/customXml" ds:itemID="{424D2646-5D18-443B-A539-209B3D5915F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9377E71-3E6D-4ACD-ADE0-9EF804114436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99C0A1CA-058B-4021-94F7-057E06ABBE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0305a36-d123-4813-90ef-b3a8d3386e6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D04EF7CA-A84D-41F7-AAE2-BAFD76E72B5B}">
  <ds:schemaRefs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purl.org/dc/dcmitype/"/>
    <ds:schemaRef ds:uri="http://purl.org/dc/elements/1.1/"/>
    <ds:schemaRef ds:uri="http://www.w3.org/XML/1998/namespace"/>
    <ds:schemaRef ds:uri="http://schemas.microsoft.com/office/infopath/2007/PartnerControls"/>
    <ds:schemaRef ds:uri="90305a36-d123-4813-90ef-b3a8d3386e66"/>
  </ds:schemaRefs>
</ds:datastoreItem>
</file>

<file path=customXml/itemProps5.xml><?xml version="1.0" encoding="utf-8"?>
<ds:datastoreItem xmlns:ds="http://schemas.openxmlformats.org/officeDocument/2006/customXml" ds:itemID="{6B9C1BEB-4907-4D74-B79D-DF220224DF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Listes</vt:lpstr>
      <vt:lpstr>Données</vt:lpstr>
      <vt:lpstr>ATTEST</vt:lpstr>
      <vt:lpstr>Feuil6</vt:lpstr>
      <vt:lpstr>GRAPHE</vt:lpstr>
      <vt:lpstr>Feuil4</vt:lpstr>
      <vt:lpstr>tcd</vt:lpstr>
      <vt:lpstr>Feuil2</vt:lpstr>
      <vt:lpstr>d.date_all</vt:lpstr>
      <vt:lpstr>d.num_adhésions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Jean-Eric</cp:lastModifiedBy>
  <dcterms:created xsi:type="dcterms:W3CDTF">2015-06-05T18:19:34Z</dcterms:created>
  <dcterms:modified xsi:type="dcterms:W3CDTF">2019-12-30T00:55:23Z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0x0101006E2781270AF7D849A7F088180BF4B599</vt:lpwstr>
  </property>
</Properties>
</file>