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6225"/>
  </bookViews>
  <sheets>
    <sheet name="Blad1" sheetId="1" r:id="rId1"/>
  </sheets>
  <calcPr calcId="145621"/>
  <pivotCaches>
    <pivotCache cacheId="0" r:id="rId2"/>
  </pivotCaches>
</workbook>
</file>

<file path=xl/calcChain.xml><?xml version="1.0" encoding="utf-8"?>
<calcChain xmlns="http://schemas.openxmlformats.org/spreadsheetml/2006/main">
  <c r="J2" i="1" l="1"/>
  <c r="L2" i="1" s="1"/>
  <c r="M2" i="1" s="1"/>
  <c r="O2" i="1"/>
  <c r="Q2" i="1"/>
  <c r="S2" i="1" s="1"/>
  <c r="T2" i="1" s="1"/>
  <c r="U2" i="1" s="1"/>
  <c r="Q5" i="1"/>
  <c r="O5" i="1"/>
  <c r="J5" i="1"/>
  <c r="S4" i="1"/>
  <c r="Q4" i="1"/>
  <c r="O4" i="1"/>
  <c r="J4" i="1"/>
  <c r="L4" i="1" s="1"/>
  <c r="Q3" i="1"/>
  <c r="O3" i="1"/>
  <c r="J3" i="1"/>
  <c r="I2" i="1" l="1"/>
  <c r="T4" i="1"/>
  <c r="M4" i="1"/>
  <c r="I4" i="1" s="1"/>
  <c r="L3" i="1"/>
  <c r="M3" i="1" s="1"/>
  <c r="I3" i="1" s="1"/>
  <c r="S3" i="1"/>
  <c r="T3" i="1" s="1"/>
  <c r="L5" i="1"/>
  <c r="M5" i="1" s="1"/>
  <c r="I5" i="1" s="1"/>
  <c r="S5" i="1"/>
  <c r="T5" i="1" s="1"/>
  <c r="U4" i="1" l="1"/>
  <c r="U3" i="1"/>
  <c r="U5" i="1"/>
</calcChain>
</file>

<file path=xl/sharedStrings.xml><?xml version="1.0" encoding="utf-8"?>
<sst xmlns="http://schemas.openxmlformats.org/spreadsheetml/2006/main" count="44" uniqueCount="31">
  <si>
    <t>Equity</t>
  </si>
  <si>
    <t>DEXB</t>
  </si>
  <si>
    <t>KBC</t>
  </si>
  <si>
    <t>SOI</t>
  </si>
  <si>
    <t>Soitec Silicon</t>
  </si>
  <si>
    <t>CAC40</t>
  </si>
  <si>
    <t>Technology</t>
  </si>
  <si>
    <t>Alstom</t>
  </si>
  <si>
    <t>L'oréal</t>
  </si>
  <si>
    <t>SBF120</t>
  </si>
  <si>
    <t>Type</t>
  </si>
  <si>
    <t>Symbol</t>
  </si>
  <si>
    <t>Company</t>
  </si>
  <si>
    <t>Market</t>
  </si>
  <si>
    <t>Sector</t>
  </si>
  <si>
    <t>Data</t>
  </si>
  <si>
    <t>Shares</t>
  </si>
  <si>
    <t>Price</t>
  </si>
  <si>
    <t>BEP</t>
  </si>
  <si>
    <t>Invest</t>
  </si>
  <si>
    <t>FdC</t>
  </si>
  <si>
    <t>TOB</t>
  </si>
  <si>
    <t>Debits</t>
  </si>
  <si>
    <t>Current</t>
  </si>
  <si>
    <t>Change %</t>
  </si>
  <si>
    <t>Credits</t>
  </si>
  <si>
    <t>PM/MV</t>
  </si>
  <si>
    <t>Investment</t>
  </si>
  <si>
    <t>Étiquettes de lignes</t>
  </si>
  <si>
    <t>Total général</t>
  </si>
  <si>
    <t>Somme de 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</si>
</sst>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\ #,##0.00;[Red]&quot;€&quot;\ \-#,##0.00"/>
    <numFmt numFmtId="165" formatCode="_ &quot;€&quot;\ * #,##0.00_ ;_ &quot;€&quot;\ * \-#,##0.00_ ;_ &quot;€&quot;\ * &quot;-&quot;??_ ;_ @_ "/>
    <numFmt numFmtId="166" formatCode="0.00%_);\-0.00%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14" fontId="0" fillId="2" borderId="0" xfId="0" applyNumberFormat="1" applyFill="1"/>
    <xf numFmtId="165" fontId="0" fillId="2" borderId="0" xfId="1" applyFont="1" applyFill="1"/>
    <xf numFmtId="165" fontId="0" fillId="2" borderId="0" xfId="1" applyFont="1" applyFill="1" applyBorder="1"/>
    <xf numFmtId="166" fontId="0" fillId="2" borderId="0" xfId="2" applyNumberFormat="1" applyFont="1" applyFill="1" applyBorder="1" applyAlignment="1">
      <alignment vertical="center"/>
    </xf>
    <xf numFmtId="14" fontId="0" fillId="2" borderId="0" xfId="0" applyNumberFormat="1" applyFill="1" applyBorder="1"/>
    <xf numFmtId="164" fontId="4" fillId="2" borderId="0" xfId="1" applyNumberFormat="1" applyFont="1" applyFill="1" applyBorder="1"/>
    <xf numFmtId="0" fontId="2" fillId="3" borderId="0" xfId="0" applyFont="1" applyFill="1" applyAlignment="1">
      <alignment vertical="center"/>
    </xf>
    <xf numFmtId="14" fontId="2" fillId="3" borderId="0" xfId="0" applyNumberFormat="1" applyFont="1" applyFill="1" applyAlignment="1">
      <alignment vertical="center"/>
    </xf>
    <xf numFmtId="165" fontId="2" fillId="3" borderId="0" xfId="1" applyFont="1" applyFill="1" applyAlignment="1">
      <alignment vertical="center"/>
    </xf>
    <xf numFmtId="164" fontId="3" fillId="3" borderId="0" xfId="1" applyNumberFormat="1" applyFont="1" applyFill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cat>
            <c:strRef>
              <c:f>Blad1!$C$2:$C$5</c:f>
              <c:strCache>
                <c:ptCount val="4"/>
                <c:pt idx="0">
                  <c:v>L'oréal</c:v>
                </c:pt>
                <c:pt idx="1">
                  <c:v>L'oréal</c:v>
                </c:pt>
                <c:pt idx="2">
                  <c:v>Alstom</c:v>
                </c:pt>
                <c:pt idx="3">
                  <c:v>Soitec Silicon</c:v>
                </c:pt>
              </c:strCache>
            </c:strRef>
          </c:cat>
          <c:val>
            <c:numRef>
              <c:f>Blad1!$J$2:$J$5</c:f>
              <c:numCache>
                <c:formatCode>_ "€"\ * #,##0.00_ ;_ "€"\ * \-#,##0.00_ ;_ "€"\ * "-"??_ ;_ @_ </c:formatCode>
                <c:ptCount val="4"/>
                <c:pt idx="0">
                  <c:v>18500</c:v>
                </c:pt>
                <c:pt idx="1">
                  <c:v>10000</c:v>
                </c:pt>
                <c:pt idx="2">
                  <c:v>900</c:v>
                </c:pt>
                <c:pt idx="3">
                  <c:v>1838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[Portefeuille v1.xlsx]Blad1!Tableau croisé dynamique2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"/>
        <c:dLbl>
          <c:idx val="0"/>
          <c:layout>
            <c:manualLayout>
              <c:x val="-1.0509345714523584E-2"/>
              <c:y val="-2.6039931683521082E-2"/>
            </c:manualLayout>
          </c:layout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2"/>
        <c:dLbl>
          <c:idx val="0"/>
          <c:layout>
            <c:manualLayout>
              <c:x val="-2.8366147936602786E-2"/>
              <c:y val="-5.7575094779819189E-3"/>
            </c:manualLayout>
          </c:layout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3"/>
        <c:dLbl>
          <c:idx val="0"/>
          <c:layout>
            <c:manualLayout>
              <c:x val="0.16153145369633701"/>
              <c:y val="-6.531871794403464E-2"/>
            </c:manualLayout>
          </c:layout>
          <c:showLegendKey val="0"/>
          <c:showVal val="0"/>
          <c:showCatName val="0"/>
          <c:showSerName val="0"/>
          <c:showPercent val="1"/>
          <c:showBubbleSize val="0"/>
        </c:dLbl>
      </c:pivotFmt>
    </c:pivotFmts>
    <c:view3D>
      <c:rotX val="75"/>
      <c:rotY val="0"/>
      <c:rAngAx val="0"/>
      <c:perspective val="11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Blad1!$B$9</c:f>
              <c:strCache>
                <c:ptCount val="1"/>
                <c:pt idx="0">
                  <c:v>Total</c:v>
                </c:pt>
              </c:strCache>
            </c:strRef>
          </c:tx>
          <c:dLbls>
            <c:dLbl>
              <c:idx val="0"/>
              <c:layout>
                <c:manualLayout>
                  <c:x val="-1.0509345714523584E-2"/>
                  <c:y val="-2.603993168352108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16153145369633701"/>
                  <c:y val="-6.53187179440346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2.8366147936602786E-2"/>
                  <c:y val="-5.7575094779819189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Blad1!$A$10:$A$13</c:f>
              <c:strCache>
                <c:ptCount val="3"/>
                <c:pt idx="0">
                  <c:v>Alstom</c:v>
                </c:pt>
                <c:pt idx="1">
                  <c:v>L'oréal</c:v>
                </c:pt>
                <c:pt idx="2">
                  <c:v>Soitec Silicon</c:v>
                </c:pt>
              </c:strCache>
            </c:strRef>
          </c:cat>
          <c:val>
            <c:numRef>
              <c:f>Blad1!$B$10:$B$13</c:f>
              <c:numCache>
                <c:formatCode>General</c:formatCode>
                <c:ptCount val="3"/>
                <c:pt idx="0">
                  <c:v>900</c:v>
                </c:pt>
                <c:pt idx="1">
                  <c:v>28500</c:v>
                </c:pt>
                <c:pt idx="2">
                  <c:v>1838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238125</xdr:colOff>
      <xdr:row>8</xdr:row>
      <xdr:rowOff>95250</xdr:rowOff>
    </xdr:from>
    <xdr:to>
      <xdr:col>18</xdr:col>
      <xdr:colOff>95250</xdr:colOff>
      <xdr:row>22</xdr:row>
      <xdr:rowOff>166687</xdr:rowOff>
    </xdr:to>
    <xdr:graphicFrame macro="">
      <xdr:nvGraphicFramePr>
        <xdr:cNvPr id="3" name="Grafie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619125</xdr:colOff>
      <xdr:row>7</xdr:row>
      <xdr:rowOff>86914</xdr:rowOff>
    </xdr:from>
    <xdr:to>
      <xdr:col>10</xdr:col>
      <xdr:colOff>297657</xdr:colOff>
      <xdr:row>25</xdr:row>
      <xdr:rowOff>107155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438.835173842592" createdVersion="4" refreshedVersion="4" minRefreshableVersion="3" recordCount="4">
  <cacheSource type="worksheet">
    <worksheetSource ref="A1:U5" sheet="Blad1"/>
  </cacheSource>
  <cacheFields count="21">
    <cacheField name="Type" numFmtId="0">
      <sharedItems/>
    </cacheField>
    <cacheField name="Symbol" numFmtId="0">
      <sharedItems/>
    </cacheField>
    <cacheField name="Company" numFmtId="0">
      <sharedItems count="3">
        <s v="L'oréal"/>
        <s v="Alstom"/>
        <s v="Soitec Silicon"/>
      </sharedItems>
    </cacheField>
    <cacheField name="Market" numFmtId="0">
      <sharedItems/>
    </cacheField>
    <cacheField name="Sector" numFmtId="0">
      <sharedItems containsBlank="1"/>
    </cacheField>
    <cacheField name="Data" numFmtId="14">
      <sharedItems containsNonDate="0" containsDate="1" containsString="0" containsBlank="1" minDate="2011-04-26T00:00:00" maxDate="2011-04-27T00:00:00"/>
    </cacheField>
    <cacheField name="Shares" numFmtId="0">
      <sharedItems containsSemiMixedTypes="0" containsString="0" containsNumber="1" containsInteger="1" minValue="100" maxValue="919"/>
    </cacheField>
    <cacheField name="Price" numFmtId="165">
      <sharedItems containsSemiMixedTypes="0" containsString="0" containsNumber="1" containsInteger="1" minValue="2" maxValue="100"/>
    </cacheField>
    <cacheField name="BEP" numFmtId="165">
      <sharedItems containsSemiMixedTypes="0" containsString="0" containsNumber="1" minValue="2.0409333645266594" maxValue="100.70360000000001"/>
    </cacheField>
    <cacheField name="Investment" numFmtId="165">
      <sharedItems containsSemiMixedTypes="0" containsString="0" containsNumber="1" containsInteger="1" minValue="900" maxValue="18500"/>
    </cacheField>
    <cacheField name="FdC" numFmtId="165">
      <sharedItems containsSemiMixedTypes="0" containsString="0" containsNumber="1" minValue="14.95" maxValue="14.95"/>
    </cacheField>
    <cacheField name="TOB" numFmtId="165">
      <sharedItems containsSemiMixedTypes="0" containsString="0" containsNumber="1" minValue="1.53" maxValue="31.45"/>
    </cacheField>
    <cacheField name="Debits" numFmtId="165">
      <sharedItems containsSemiMixedTypes="0" containsString="0" containsNumber="1" minValue="916.48" maxValue="18546.400000000001"/>
    </cacheField>
    <cacheField name="Current" numFmtId="165">
      <sharedItems containsString="0" containsBlank="1" containsNumber="1" minValue="2.94" maxValue="138"/>
    </cacheField>
    <cacheField name="Change %" numFmtId="166">
      <sharedItems containsSemiMixedTypes="0" containsString="0" containsNumber="1" minValue="-1" maxValue="0.47"/>
    </cacheField>
    <cacheField name="Data2" numFmtId="14">
      <sharedItems containsSemiMixedTypes="0" containsNonDate="0" containsDate="1" containsString="0" minDate="2013-06-14T00:00:00" maxDate="2013-06-18T00:00:00"/>
    </cacheField>
    <cacheField name="Invest" numFmtId="165">
      <sharedItems containsSemiMixedTypes="0" containsString="0" containsNumber="1" minValue="0" maxValue="25530"/>
    </cacheField>
    <cacheField name="FdC2" numFmtId="165">
      <sharedItems containsSemiMixedTypes="0" containsString="0" containsNumber="1" minValue="14.95" maxValue="14.95"/>
    </cacheField>
    <cacheField name="TOB2" numFmtId="165">
      <sharedItems containsSemiMixedTypes="0" containsString="0" containsNumber="1" minValue="0" maxValue="43.401000000000003"/>
    </cacheField>
    <cacheField name="Credits" numFmtId="165">
      <sharedItems containsSemiMixedTypes="0" containsString="0" containsNumber="1" minValue="-14.95" maxValue="25471.649000000001"/>
    </cacheField>
    <cacheField name="PM/MV" numFmtId="164">
      <sharedItems containsSemiMixedTypes="0" containsString="0" containsNumber="1" minValue="-931.43000000000006" maxValue="6925.24899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s v="Equity"/>
    <s v="DEXB"/>
    <x v="0"/>
    <s v="CAC40"/>
    <m/>
    <m/>
    <n v="185"/>
    <n v="100"/>
    <n v="100.56622162162164"/>
    <n v="18500"/>
    <n v="14.95"/>
    <n v="31.45"/>
    <n v="18546.400000000001"/>
    <n v="138"/>
    <n v="0.38"/>
    <d v="2013-06-14T00:00:00"/>
    <n v="25530"/>
    <n v="14.95"/>
    <n v="43.401000000000003"/>
    <n v="25471.649000000001"/>
    <n v="6925.2489999999998"/>
  </r>
  <r>
    <s v="Equity"/>
    <s v="KBC"/>
    <x v="0"/>
    <s v="CAC40"/>
    <m/>
    <m/>
    <n v="100"/>
    <n v="100"/>
    <n v="100.70360000000001"/>
    <n v="10000"/>
    <n v="14.95"/>
    <n v="17"/>
    <n v="10031.950000000001"/>
    <n v="138"/>
    <n v="0.38"/>
    <d v="2013-06-15T00:00:00"/>
    <n v="13800"/>
    <n v="14.95"/>
    <n v="23.46"/>
    <n v="13761.59"/>
    <n v="3729.6399999999994"/>
  </r>
  <r>
    <s v="Equity"/>
    <s v="SOI"/>
    <x v="1"/>
    <s v="CAC40"/>
    <m/>
    <d v="2011-04-26T00:00:00"/>
    <n v="450"/>
    <n v="2"/>
    <n v="2.0698444444444446"/>
    <n v="900"/>
    <n v="14.95"/>
    <n v="1.53"/>
    <n v="916.48"/>
    <m/>
    <n v="-1"/>
    <d v="2013-06-16T00:00:00"/>
    <n v="0"/>
    <n v="14.95"/>
    <n v="0"/>
    <n v="-14.95"/>
    <n v="-931.43000000000006"/>
  </r>
  <r>
    <s v="Equity"/>
    <s v="SOI"/>
    <x v="2"/>
    <s v="SBF120"/>
    <s v="Technology"/>
    <m/>
    <n v="919"/>
    <n v="2"/>
    <n v="2.0409333645266594"/>
    <n v="1838"/>
    <n v="14.95"/>
    <n v="3.1246"/>
    <n v="1856.0746000000001"/>
    <n v="2.94"/>
    <n v="0.47"/>
    <d v="2013-06-17T00:00:00"/>
    <n v="2701.86"/>
    <n v="14.95"/>
    <n v="4.5931620000000004"/>
    <n v="2682.3168380000002"/>
    <n v="826.24223800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9:B13" firstHeaderRow="1" firstDataRow="1" firstDataCol="1"/>
  <pivotFields count="21">
    <pivotField showAll="0"/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numFmtId="165" showAll="0"/>
    <pivotField numFmtId="165" showAll="0"/>
    <pivotField dataField="1" numFmtId="165" showAll="0"/>
    <pivotField numFmtId="165" showAll="0"/>
    <pivotField numFmtId="165" showAll="0"/>
    <pivotField numFmtId="165" showAll="0"/>
    <pivotField showAll="0"/>
    <pivotField numFmtId="166" showAll="0"/>
    <pivotField numFmtId="14" showAll="0"/>
    <pivotField numFmtId="165" showAll="0"/>
    <pivotField numFmtId="165" showAll="0"/>
    <pivotField numFmtId="165" showAll="0"/>
    <pivotField numFmtId="165" showAll="0"/>
    <pivotField numFmtId="164"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Investment" fld="9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zoomScale="80" zoomScaleNormal="80" workbookViewId="0">
      <selection activeCell="B20" sqref="B20"/>
    </sheetView>
  </sheetViews>
  <sheetFormatPr baseColWidth="10" defaultColWidth="9.140625" defaultRowHeight="15" x14ac:dyDescent="0.25"/>
  <cols>
    <col min="1" max="1" width="21.5703125" bestFit="1" customWidth="1"/>
    <col min="2" max="2" width="21.42578125" bestFit="1" customWidth="1"/>
    <col min="3" max="3" width="14.42578125" bestFit="1" customWidth="1"/>
    <col min="4" max="4" width="7.85546875" bestFit="1" customWidth="1"/>
    <col min="5" max="5" width="12.140625" bestFit="1" customWidth="1"/>
    <col min="6" max="6" width="11.5703125" bestFit="1" customWidth="1"/>
    <col min="7" max="7" width="7.140625" bestFit="1" customWidth="1"/>
    <col min="8" max="9" width="9.85546875" bestFit="1" customWidth="1"/>
    <col min="10" max="10" width="13.5703125" bestFit="1" customWidth="1"/>
    <col min="11" max="11" width="8.7109375" bestFit="1" customWidth="1"/>
    <col min="12" max="12" width="9.85546875" bestFit="1" customWidth="1"/>
    <col min="13" max="13" width="13.5703125" bestFit="1" customWidth="1"/>
    <col min="14" max="14" width="9.85546875" bestFit="1" customWidth="1"/>
    <col min="15" max="15" width="13.42578125" customWidth="1"/>
    <col min="16" max="16" width="11.5703125" bestFit="1" customWidth="1"/>
    <col min="17" max="17" width="13.5703125" bestFit="1" customWidth="1"/>
    <col min="18" max="18" width="8.7109375" bestFit="1" customWidth="1"/>
    <col min="19" max="19" width="9.85546875" bestFit="1" customWidth="1"/>
    <col min="20" max="20" width="13.5703125" bestFit="1" customWidth="1"/>
    <col min="21" max="21" width="11.42578125" bestFit="1" customWidth="1"/>
  </cols>
  <sheetData>
    <row r="1" spans="1:21" x14ac:dyDescent="0.25">
      <c r="A1" s="8" t="s">
        <v>10</v>
      </c>
      <c r="B1" s="8" t="s">
        <v>11</v>
      </c>
      <c r="C1" s="8" t="s">
        <v>12</v>
      </c>
      <c r="D1" s="8" t="s">
        <v>13</v>
      </c>
      <c r="E1" s="8" t="s">
        <v>14</v>
      </c>
      <c r="F1" s="9" t="s">
        <v>15</v>
      </c>
      <c r="G1" s="8" t="s">
        <v>16</v>
      </c>
      <c r="H1" s="10" t="s">
        <v>17</v>
      </c>
      <c r="I1" s="10" t="s">
        <v>18</v>
      </c>
      <c r="J1" s="10" t="s">
        <v>27</v>
      </c>
      <c r="K1" s="10" t="s">
        <v>20</v>
      </c>
      <c r="L1" s="10" t="s">
        <v>21</v>
      </c>
      <c r="M1" s="10" t="s">
        <v>22</v>
      </c>
      <c r="N1" s="10" t="s">
        <v>23</v>
      </c>
      <c r="O1" s="8" t="s">
        <v>24</v>
      </c>
      <c r="P1" s="8" t="s">
        <v>15</v>
      </c>
      <c r="Q1" s="10" t="s">
        <v>19</v>
      </c>
      <c r="R1" s="10" t="s">
        <v>20</v>
      </c>
      <c r="S1" s="10" t="s">
        <v>21</v>
      </c>
      <c r="T1" s="10" t="s">
        <v>25</v>
      </c>
      <c r="U1" s="11" t="s">
        <v>26</v>
      </c>
    </row>
    <row r="2" spans="1:21" x14ac:dyDescent="0.25">
      <c r="A2" s="1" t="s">
        <v>0</v>
      </c>
      <c r="B2" s="1" t="s">
        <v>1</v>
      </c>
      <c r="C2" s="1" t="s">
        <v>8</v>
      </c>
      <c r="D2" s="1" t="s">
        <v>5</v>
      </c>
      <c r="E2" s="1"/>
      <c r="F2" s="2"/>
      <c r="G2" s="1">
        <v>185</v>
      </c>
      <c r="H2" s="3">
        <v>100</v>
      </c>
      <c r="I2" s="3">
        <f t="shared" ref="I2:I5" si="0">((M2+R2+S2)/G2)</f>
        <v>100.56622162162164</v>
      </c>
      <c r="J2" s="3">
        <f t="shared" ref="J2:J5" si="1">(G2*H2)</f>
        <v>18500</v>
      </c>
      <c r="K2" s="3">
        <v>14.95</v>
      </c>
      <c r="L2" s="3">
        <f t="shared" ref="L2:L5" si="2">((J2*1.7)/1000)</f>
        <v>31.45</v>
      </c>
      <c r="M2" s="3">
        <f t="shared" ref="M2:M5" si="3">(J2+K2+L2)</f>
        <v>18546.400000000001</v>
      </c>
      <c r="N2" s="4">
        <v>138</v>
      </c>
      <c r="O2" s="5">
        <f t="shared" ref="O2:O5" si="4">(((N2-H2)/H2))</f>
        <v>0.38</v>
      </c>
      <c r="P2" s="6">
        <v>41439</v>
      </c>
      <c r="Q2" s="4">
        <f t="shared" ref="Q2:Q5" si="5">(G2*N2)</f>
        <v>25530</v>
      </c>
      <c r="R2" s="4">
        <v>14.95</v>
      </c>
      <c r="S2" s="4">
        <f t="shared" ref="S2:S5" si="6">((Q2*1.7)/1000)</f>
        <v>43.401000000000003</v>
      </c>
      <c r="T2" s="4">
        <f t="shared" ref="T2:T5" si="7">(Q2-(R2+S2))</f>
        <v>25471.649000000001</v>
      </c>
      <c r="U2" s="7">
        <f t="shared" ref="U2:U5" si="8">(T2-M2)</f>
        <v>6925.2489999999998</v>
      </c>
    </row>
    <row r="3" spans="1:21" x14ac:dyDescent="0.25">
      <c r="A3" s="1" t="s">
        <v>0</v>
      </c>
      <c r="B3" s="1" t="s">
        <v>2</v>
      </c>
      <c r="C3" s="1" t="s">
        <v>8</v>
      </c>
      <c r="D3" s="1" t="s">
        <v>5</v>
      </c>
      <c r="E3" s="1"/>
      <c r="F3" s="2"/>
      <c r="G3" s="1">
        <v>100</v>
      </c>
      <c r="H3" s="3">
        <v>100</v>
      </c>
      <c r="I3" s="3">
        <f t="shared" si="0"/>
        <v>100.70360000000001</v>
      </c>
      <c r="J3" s="3">
        <f t="shared" si="1"/>
        <v>10000</v>
      </c>
      <c r="K3" s="3">
        <v>14.95</v>
      </c>
      <c r="L3" s="3">
        <f t="shared" si="2"/>
        <v>17</v>
      </c>
      <c r="M3" s="3">
        <f t="shared" si="3"/>
        <v>10031.950000000001</v>
      </c>
      <c r="N3" s="4">
        <v>138</v>
      </c>
      <c r="O3" s="5">
        <f t="shared" si="4"/>
        <v>0.38</v>
      </c>
      <c r="P3" s="6">
        <v>41440</v>
      </c>
      <c r="Q3" s="4">
        <f t="shared" si="5"/>
        <v>13800</v>
      </c>
      <c r="R3" s="4">
        <v>14.95</v>
      </c>
      <c r="S3" s="4">
        <f t="shared" si="6"/>
        <v>23.46</v>
      </c>
      <c r="T3" s="4">
        <f t="shared" si="7"/>
        <v>13761.59</v>
      </c>
      <c r="U3" s="7">
        <f t="shared" si="8"/>
        <v>3729.6399999999994</v>
      </c>
    </row>
    <row r="4" spans="1:21" x14ac:dyDescent="0.25">
      <c r="A4" s="1" t="s">
        <v>0</v>
      </c>
      <c r="B4" s="1" t="s">
        <v>3</v>
      </c>
      <c r="C4" s="1" t="s">
        <v>7</v>
      </c>
      <c r="D4" s="1" t="s">
        <v>5</v>
      </c>
      <c r="E4" s="1"/>
      <c r="F4" s="2">
        <v>40659</v>
      </c>
      <c r="G4" s="1">
        <v>450</v>
      </c>
      <c r="H4" s="3">
        <v>2</v>
      </c>
      <c r="I4" s="3">
        <f t="shared" si="0"/>
        <v>2.0698444444444446</v>
      </c>
      <c r="J4" s="3">
        <f t="shared" si="1"/>
        <v>900</v>
      </c>
      <c r="K4" s="3">
        <v>14.95</v>
      </c>
      <c r="L4" s="3">
        <f t="shared" si="2"/>
        <v>1.53</v>
      </c>
      <c r="M4" s="3">
        <f t="shared" si="3"/>
        <v>916.48</v>
      </c>
      <c r="N4" s="4"/>
      <c r="O4" s="5">
        <f t="shared" si="4"/>
        <v>-1</v>
      </c>
      <c r="P4" s="6">
        <v>41441</v>
      </c>
      <c r="Q4" s="4">
        <f t="shared" si="5"/>
        <v>0</v>
      </c>
      <c r="R4" s="4">
        <v>14.95</v>
      </c>
      <c r="S4" s="4">
        <f t="shared" si="6"/>
        <v>0</v>
      </c>
      <c r="T4" s="4">
        <f t="shared" si="7"/>
        <v>-14.95</v>
      </c>
      <c r="U4" s="7">
        <f t="shared" si="8"/>
        <v>-931.43000000000006</v>
      </c>
    </row>
    <row r="5" spans="1:21" x14ac:dyDescent="0.25">
      <c r="A5" s="1" t="s">
        <v>0</v>
      </c>
      <c r="B5" s="1" t="s">
        <v>3</v>
      </c>
      <c r="C5" s="1" t="s">
        <v>4</v>
      </c>
      <c r="D5" s="1" t="s">
        <v>9</v>
      </c>
      <c r="E5" s="1" t="s">
        <v>6</v>
      </c>
      <c r="F5" s="2"/>
      <c r="G5" s="1">
        <v>919</v>
      </c>
      <c r="H5" s="3">
        <v>2</v>
      </c>
      <c r="I5" s="3">
        <f t="shared" si="0"/>
        <v>2.0409333645266594</v>
      </c>
      <c r="J5" s="3">
        <f t="shared" si="1"/>
        <v>1838</v>
      </c>
      <c r="K5" s="3">
        <v>14.95</v>
      </c>
      <c r="L5" s="3">
        <f t="shared" si="2"/>
        <v>3.1246</v>
      </c>
      <c r="M5" s="3">
        <f t="shared" si="3"/>
        <v>1856.0746000000001</v>
      </c>
      <c r="N5" s="4">
        <v>2.94</v>
      </c>
      <c r="O5" s="5">
        <f t="shared" si="4"/>
        <v>0.47</v>
      </c>
      <c r="P5" s="6">
        <v>41442</v>
      </c>
      <c r="Q5" s="4">
        <f t="shared" si="5"/>
        <v>2701.86</v>
      </c>
      <c r="R5" s="4">
        <v>14.95</v>
      </c>
      <c r="S5" s="4">
        <f t="shared" si="6"/>
        <v>4.5931620000000004</v>
      </c>
      <c r="T5" s="4">
        <f t="shared" si="7"/>
        <v>2682.3168380000002</v>
      </c>
      <c r="U5" s="7">
        <f t="shared" si="8"/>
        <v>826.24223800000004</v>
      </c>
    </row>
    <row r="9" spans="1:21" x14ac:dyDescent="0.25">
      <c r="A9" s="12" t="s">
        <v>28</v>
      </c>
      <c r="B9" t="s">
        <v>30</v>
      </c>
    </row>
    <row r="10" spans="1:21" x14ac:dyDescent="0.25">
      <c r="A10" s="13" t="s">
        <v>7</v>
      </c>
      <c r="B10" s="14">
        <v>900</v>
      </c>
    </row>
    <row r="11" spans="1:21" x14ac:dyDescent="0.25">
      <c r="A11" s="13" t="s">
        <v>8</v>
      </c>
      <c r="B11" s="14">
        <v>28500</v>
      </c>
    </row>
    <row r="12" spans="1:21" x14ac:dyDescent="0.25">
      <c r="A12" s="13" t="s">
        <v>4</v>
      </c>
      <c r="B12" s="14">
        <v>1838</v>
      </c>
    </row>
    <row r="13" spans="1:21" x14ac:dyDescent="0.25">
      <c r="A13" s="13" t="s">
        <v>29</v>
      </c>
      <c r="B13" s="14">
        <v>31238</v>
      </c>
    </row>
  </sheetData>
  <conditionalFormatting sqref="O2:O5">
    <cfRule type="iconSet" priority="1">
      <iconSet iconSet="3Arrows">
        <cfvo type="percent" val="0"/>
        <cfvo type="num" val="0" gte="0"/>
        <cfvo type="num" val="0"/>
      </iconSet>
    </cfRule>
  </conditionalFormatting>
  <dataValidations count="2">
    <dataValidation type="list" allowBlank="1" showInputMessage="1" showErrorMessage="1" sqref="E2:E5">
      <formula1>$AH$18:$AH$21</formula1>
    </dataValidation>
    <dataValidation type="list" allowBlank="1" showInputMessage="1" showErrorMessage="1" sqref="A2:A5">
      <formula1>$AB$18:$AB$20</formula1>
    </dataValidation>
  </dataValidation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2006-09-26T08:55:29Z</dcterms:created>
  <dcterms:modified xsi:type="dcterms:W3CDTF">2013-06-13T18:21:12Z</dcterms:modified>
</cp:coreProperties>
</file>