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21075" windowHeight="9750"/>
  </bookViews>
  <sheets>
    <sheet name="Feuil1" sheetId="1" r:id="rId1"/>
    <sheet name="Jours Fériés" sheetId="4" r:id="rId2"/>
  </sheets>
  <definedNames>
    <definedName name="Fériés">'Jours Fériés'!$C$6:$E$16</definedName>
  </definedNames>
  <calcPr calcId="145621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3" i="1"/>
  <c r="C4" i="1"/>
  <c r="C5" i="1"/>
  <c r="C6" i="1"/>
  <c r="C7" i="1"/>
  <c r="C8" i="1"/>
  <c r="C9" i="1"/>
  <c r="C10" i="1"/>
  <c r="C11" i="1"/>
  <c r="C12" i="1"/>
  <c r="C13" i="1"/>
  <c r="C14" i="1"/>
  <c r="C15" i="1"/>
  <c r="C3" i="1"/>
  <c r="D18" i="4"/>
  <c r="D16" i="4"/>
  <c r="D15" i="4"/>
  <c r="D14" i="4"/>
  <c r="D13" i="4"/>
  <c r="D12" i="4"/>
  <c r="D9" i="4"/>
  <c r="D8" i="4"/>
  <c r="D6" i="4"/>
  <c r="E5" i="4"/>
  <c r="E18" i="4" s="1"/>
  <c r="C5" i="4"/>
  <c r="C16" i="4" s="1"/>
  <c r="D3" i="4"/>
  <c r="D17" i="4" s="1"/>
  <c r="C3" i="4"/>
  <c r="C17" i="4" s="1"/>
  <c r="E9" i="4" l="1"/>
  <c r="E13" i="4"/>
  <c r="C15" i="4"/>
  <c r="C7" i="4"/>
  <c r="E3" i="4"/>
  <c r="C6" i="4"/>
  <c r="D7" i="4"/>
  <c r="E8" i="4"/>
  <c r="E12" i="4"/>
  <c r="C14" i="4"/>
  <c r="E16" i="4"/>
  <c r="C18" i="4"/>
  <c r="C9" i="4"/>
  <c r="C13" i="4"/>
  <c r="E15" i="4"/>
  <c r="E6" i="4"/>
  <c r="C8" i="4"/>
  <c r="C12" i="4"/>
  <c r="E14" i="4"/>
  <c r="C10" i="4" l="1"/>
  <c r="C11" i="4"/>
  <c r="D10" i="4"/>
  <c r="D11" i="4"/>
  <c r="E7" i="4"/>
  <c r="E17" i="4"/>
  <c r="E10" i="4" l="1"/>
  <c r="E11" i="4"/>
  <c r="C30" i="1" l="1"/>
  <c r="C27" i="1"/>
  <c r="C24" i="1"/>
  <c r="C21" i="1"/>
</calcChain>
</file>

<file path=xl/sharedStrings.xml><?xml version="1.0" encoding="utf-8"?>
<sst xmlns="http://schemas.openxmlformats.org/spreadsheetml/2006/main" count="29" uniqueCount="29">
  <si>
    <t>DATE RECEPTION</t>
  </si>
  <si>
    <t>AR</t>
  </si>
  <si>
    <t>NB DE JOURS RECEPTION --&gt; AR</t>
  </si>
  <si>
    <t>FI</t>
  </si>
  <si>
    <t>F. CRU</t>
  </si>
  <si>
    <t>ENQ.INT.</t>
  </si>
  <si>
    <t>REP. ENQ.INT.</t>
  </si>
  <si>
    <t>TPS TOTAL ENQUETE</t>
  </si>
  <si>
    <t>DELAIS AR</t>
  </si>
  <si>
    <t>Délai moyen AR</t>
  </si>
  <si>
    <t>Délai médian AR</t>
  </si>
  <si>
    <t>Délai le moins long AR</t>
  </si>
  <si>
    <t>Délai le plus long AR</t>
  </si>
  <si>
    <t>Jours fériés</t>
  </si>
  <si>
    <t>Pâques</t>
  </si>
  <si>
    <t>Années</t>
  </si>
  <si>
    <t>Jour de l'an</t>
  </si>
  <si>
    <t>Lundi de Pâques</t>
  </si>
  <si>
    <t>Fête du travail</t>
  </si>
  <si>
    <t>Fête de la victoire 1945</t>
  </si>
  <si>
    <t>Jeudi de l'Acsension</t>
  </si>
  <si>
    <t>Lundi de Pentecôte (*)</t>
  </si>
  <si>
    <t>Fête nationale</t>
  </si>
  <si>
    <t>Assomption</t>
  </si>
  <si>
    <t>Toussaint</t>
  </si>
  <si>
    <t>Fête de l'Armistice</t>
  </si>
  <si>
    <t>Noël</t>
  </si>
  <si>
    <t>Vendredi saint</t>
  </si>
  <si>
    <t>Après 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</si>
</sst>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sz val="10"/>
      <color rgb="FFFF0000"/>
      <name val="Arial"/>
      <family val="2"/>
    </font>
  </fonts>
  <fills count="14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rgb="FF00B050"/>
        </stop>
      </gradientFill>
    </fill>
    <fill>
      <gradientFill degree="270">
        <stop position="0">
          <color theme="0"/>
        </stop>
        <stop position="1">
          <color theme="9" tint="0.40000610370189521"/>
        </stop>
      </gradientFill>
    </fill>
    <fill>
      <gradientFill degree="270">
        <stop position="0">
          <color theme="0"/>
        </stop>
        <stop position="1">
          <color rgb="FF00FFFF"/>
        </stop>
      </gradientFill>
    </fill>
    <fill>
      <gradientFill degree="270">
        <stop position="0">
          <color theme="0"/>
        </stop>
        <stop position="1">
          <color theme="0" tint="-0.1490218817712943"/>
        </stop>
      </gradient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67">
    <xf numFmtId="0" fontId="0" fillId="0" borderId="0" xfId="0"/>
    <xf numFmtId="14" fontId="3" fillId="6" borderId="5" xfId="0" applyNumberFormat="1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0" fontId="3" fillId="8" borderId="6" xfId="0" applyNumberFormat="1" applyFont="1" applyFill="1" applyBorder="1" applyAlignment="1">
      <alignment horizontal="center" vertical="center"/>
    </xf>
    <xf numFmtId="49" fontId="3" fillId="8" borderId="6" xfId="0" applyNumberFormat="1" applyFont="1" applyFill="1" applyBorder="1" applyAlignment="1">
      <alignment horizontal="center" vertical="center"/>
    </xf>
    <xf numFmtId="14" fontId="3" fillId="9" borderId="6" xfId="0" applyNumberFormat="1" applyFont="1" applyFill="1" applyBorder="1" applyAlignment="1">
      <alignment horizontal="center" vertical="center"/>
    </xf>
    <xf numFmtId="14" fontId="3" fillId="9" borderId="6" xfId="0" quotePrefix="1" applyNumberFormat="1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6" xfId="0" applyNumberFormat="1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11" borderId="11" xfId="0" applyFont="1" applyFill="1" applyBorder="1" applyAlignment="1">
      <alignment horizontal="center"/>
    </xf>
    <xf numFmtId="0" fontId="1" fillId="11" borderId="12" xfId="0" applyFont="1" applyFill="1" applyBorder="1" applyAlignment="1">
      <alignment horizontal="center"/>
    </xf>
    <xf numFmtId="1" fontId="1" fillId="11" borderId="13" xfId="0" applyNumberFormat="1" applyFont="1" applyFill="1" applyBorder="1" applyAlignment="1">
      <alignment horizontal="center"/>
    </xf>
    <xf numFmtId="0" fontId="1" fillId="11" borderId="14" xfId="0" applyFont="1" applyFill="1" applyBorder="1" applyAlignment="1">
      <alignment horizontal="center"/>
    </xf>
    <xf numFmtId="0" fontId="1" fillId="12" borderId="9" xfId="0" applyFont="1" applyFill="1" applyBorder="1" applyAlignment="1">
      <alignment horizontal="center"/>
    </xf>
    <xf numFmtId="0" fontId="1" fillId="12" borderId="10" xfId="0" applyFont="1" applyFill="1" applyBorder="1" applyAlignment="1">
      <alignment horizontal="center"/>
    </xf>
    <xf numFmtId="0" fontId="1" fillId="12" borderId="11" xfId="0" applyFont="1" applyFill="1" applyBorder="1" applyAlignment="1">
      <alignment horizontal="center"/>
    </xf>
    <xf numFmtId="0" fontId="1" fillId="12" borderId="12" xfId="0" applyFont="1" applyFill="1" applyBorder="1" applyAlignment="1">
      <alignment horizontal="center"/>
    </xf>
    <xf numFmtId="1" fontId="1" fillId="12" borderId="13" xfId="0" applyNumberFormat="1" applyFont="1" applyFill="1" applyBorder="1" applyAlignment="1">
      <alignment horizontal="center"/>
    </xf>
    <xf numFmtId="0" fontId="1" fillId="12" borderId="14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7" borderId="9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1" fontId="1" fillId="7" borderId="13" xfId="0" applyNumberFormat="1" applyFont="1" applyFill="1" applyBorder="1" applyAlignment="1">
      <alignment horizontal="center"/>
    </xf>
    <xf numFmtId="0" fontId="1" fillId="7" borderId="14" xfId="0" applyFont="1" applyFill="1" applyBorder="1" applyAlignment="1">
      <alignment horizontal="center"/>
    </xf>
    <xf numFmtId="0" fontId="1" fillId="10" borderId="9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1" fontId="1" fillId="10" borderId="13" xfId="0" applyNumberFormat="1" applyFont="1" applyFill="1" applyBorder="1" applyAlignment="1">
      <alignment horizontal="center"/>
    </xf>
    <xf numFmtId="0" fontId="1" fillId="10" borderId="1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/>
    </xf>
    <xf numFmtId="14" fontId="2" fillId="2" borderId="4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13" borderId="0" xfId="1" applyFont="1" applyFill="1"/>
    <xf numFmtId="0" fontId="5" fillId="13" borderId="0" xfId="1" applyFont="1" applyFill="1" applyAlignment="1"/>
    <xf numFmtId="0" fontId="6" fillId="0" borderId="0" xfId="1" applyFont="1"/>
    <xf numFmtId="0" fontId="6" fillId="13" borderId="0" xfId="1" applyFont="1" applyFill="1"/>
    <xf numFmtId="0" fontId="7" fillId="13" borderId="0" xfId="1" applyFont="1" applyFill="1" applyAlignment="1">
      <alignment horizontal="center"/>
    </xf>
    <xf numFmtId="0" fontId="7" fillId="13" borderId="0" xfId="1" applyFont="1" applyFill="1" applyAlignment="1">
      <alignment horizontal="right"/>
    </xf>
    <xf numFmtId="14" fontId="6" fillId="13" borderId="0" xfId="1" quotePrefix="1" applyNumberFormat="1" applyFont="1" applyFill="1"/>
    <xf numFmtId="0" fontId="5" fillId="13" borderId="0" xfId="1" applyFont="1" applyFill="1" applyAlignment="1">
      <alignment horizontal="center"/>
    </xf>
    <xf numFmtId="0" fontId="7" fillId="13" borderId="15" xfId="1" applyFont="1" applyFill="1" applyBorder="1"/>
    <xf numFmtId="0" fontId="5" fillId="13" borderId="15" xfId="1" applyFont="1" applyFill="1" applyBorder="1" applyAlignment="1">
      <alignment horizontal="center"/>
    </xf>
    <xf numFmtId="0" fontId="5" fillId="13" borderId="15" xfId="1" applyNumberFormat="1" applyFont="1" applyFill="1" applyBorder="1" applyAlignment="1">
      <alignment horizontal="center" vertical="center"/>
    </xf>
    <xf numFmtId="0" fontId="5" fillId="13" borderId="15" xfId="1" applyNumberFormat="1" applyFont="1" applyFill="1" applyBorder="1" applyAlignment="1">
      <alignment horizontal="center"/>
    </xf>
    <xf numFmtId="14" fontId="6" fillId="13" borderId="0" xfId="1" quotePrefix="1" applyNumberFormat="1" applyFont="1" applyFill="1" applyAlignment="1">
      <alignment horizontal="center" vertical="center"/>
    </xf>
    <xf numFmtId="0" fontId="8" fillId="13" borderId="0" xfId="1" applyFont="1" applyFill="1"/>
    <xf numFmtId="14" fontId="8" fillId="13" borderId="0" xfId="1" quotePrefix="1" applyNumberFormat="1" applyFont="1" applyFill="1" applyAlignment="1">
      <alignment horizontal="center" vertical="center"/>
    </xf>
    <xf numFmtId="0" fontId="8" fillId="9" borderId="0" xfId="1" applyFont="1" applyFill="1"/>
    <xf numFmtId="14" fontId="8" fillId="9" borderId="0" xfId="1" applyNumberFormat="1" applyFont="1" applyFill="1" applyAlignment="1">
      <alignment horizontal="center"/>
    </xf>
    <xf numFmtId="14" fontId="8" fillId="9" borderId="0" xfId="1" quotePrefix="1" applyNumberFormat="1" applyFont="1" applyFill="1" applyAlignment="1">
      <alignment horizontal="center" vertical="center"/>
    </xf>
    <xf numFmtId="164" fontId="3" fillId="7" borderId="6" xfId="0" applyNumberFormat="1" applyFont="1" applyFill="1" applyBorder="1" applyAlignment="1">
      <alignment horizontal="center" vertical="center"/>
    </xf>
    <xf numFmtId="16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$D$5" horiz="1" max="2050" min="2007" page="10" val="201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</xdr:row>
          <xdr:rowOff>0</xdr:rowOff>
        </xdr:from>
        <xdr:to>
          <xdr:col>1</xdr:col>
          <xdr:colOff>714375</xdr:colOff>
          <xdr:row>2</xdr:row>
          <xdr:rowOff>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F22" sqref="F22"/>
    </sheetView>
  </sheetViews>
  <sheetFormatPr baseColWidth="10" defaultRowHeight="15" x14ac:dyDescent="0.25"/>
  <sheetData>
    <row r="1" spans="1:8" x14ac:dyDescent="0.25">
      <c r="A1" s="41" t="s">
        <v>0</v>
      </c>
      <c r="B1" s="43" t="s">
        <v>1</v>
      </c>
      <c r="C1" s="24" t="s">
        <v>2</v>
      </c>
      <c r="D1" s="45" t="s">
        <v>3</v>
      </c>
      <c r="E1" s="45" t="s">
        <v>4</v>
      </c>
      <c r="F1" s="22" t="s">
        <v>5</v>
      </c>
      <c r="G1" s="22" t="s">
        <v>6</v>
      </c>
      <c r="H1" s="24" t="s">
        <v>7</v>
      </c>
    </row>
    <row r="2" spans="1:8" ht="33" customHeight="1" x14ac:dyDescent="0.25">
      <c r="A2" s="42"/>
      <c r="B2" s="44"/>
      <c r="C2" s="25"/>
      <c r="D2" s="46"/>
      <c r="E2" s="46"/>
      <c r="F2" s="23"/>
      <c r="G2" s="23"/>
      <c r="H2" s="25"/>
    </row>
    <row r="3" spans="1:8" x14ac:dyDescent="0.25">
      <c r="A3" s="1">
        <v>41970</v>
      </c>
      <c r="B3" s="2">
        <v>41971</v>
      </c>
      <c r="C3" s="65">
        <f>IF(OR(ISBLANK(A3),ISBLANK(B3)),"",NETWORKDAYS(A3,B3,Fériés))</f>
        <v>2</v>
      </c>
      <c r="D3" s="3"/>
      <c r="E3" s="4"/>
      <c r="F3" s="5">
        <v>41974</v>
      </c>
      <c r="G3" s="5">
        <v>41978</v>
      </c>
      <c r="H3" s="65">
        <f>IF(OR(ISBLANK(F3),ISBLANK(G3)),"",NETWORKDAYS(F3,G3,Fériés))</f>
        <v>5</v>
      </c>
    </row>
    <row r="4" spans="1:8" x14ac:dyDescent="0.25">
      <c r="A4" s="1">
        <v>41773</v>
      </c>
      <c r="B4" s="2">
        <v>41985</v>
      </c>
      <c r="C4" s="65">
        <f>IF(OR(ISBLANK(A4),ISBLANK(B4)),"",NETWORKDAYS(A4,B4,Fériés))</f>
        <v>148</v>
      </c>
      <c r="D4" s="3"/>
      <c r="E4" s="4"/>
      <c r="F4" s="6">
        <v>41970</v>
      </c>
      <c r="G4" s="6">
        <v>41977</v>
      </c>
      <c r="H4" s="65">
        <f>IF(OR(ISBLANK(F4),ISBLANK(G4)),"",NETWORKDAYS(F4,G4,Fériés))</f>
        <v>6</v>
      </c>
    </row>
    <row r="5" spans="1:8" x14ac:dyDescent="0.25">
      <c r="A5" s="1"/>
      <c r="B5" s="2"/>
      <c r="C5" s="65" t="str">
        <f>IF(OR(ISBLANK(A5),ISBLANK(B5)),"",NETWORKDAYS(A5,B5,Fériés))</f>
        <v/>
      </c>
      <c r="D5" s="3"/>
      <c r="E5" s="4"/>
      <c r="F5" s="5"/>
      <c r="G5" s="5"/>
      <c r="H5" s="65" t="str">
        <f>IF(OR(ISBLANK(F5),ISBLANK(G5)),"",NETWORKDAYS(F5,G5,Fériés))</f>
        <v/>
      </c>
    </row>
    <row r="6" spans="1:8" x14ac:dyDescent="0.25">
      <c r="A6" s="1"/>
      <c r="B6" s="2"/>
      <c r="C6" s="65" t="str">
        <f>IF(OR(ISBLANK(A6),ISBLANK(B6)),"",NETWORKDAYS(A6,B6,Fériés))</f>
        <v/>
      </c>
      <c r="D6" s="7"/>
      <c r="E6" s="4"/>
      <c r="F6" s="5"/>
      <c r="G6" s="5"/>
      <c r="H6" s="65" t="str">
        <f>IF(OR(ISBLANK(F6),ISBLANK(G6)),"",NETWORKDAYS(F6,G6,Fériés))</f>
        <v/>
      </c>
    </row>
    <row r="7" spans="1:8" x14ac:dyDescent="0.25">
      <c r="A7" s="1"/>
      <c r="B7" s="2"/>
      <c r="C7" s="65" t="str">
        <f>IF(OR(ISBLANK(A7),ISBLANK(B7)),"",NETWORKDAYS(A7,B7,Fériés))</f>
        <v/>
      </c>
      <c r="D7" s="7"/>
      <c r="E7" s="7"/>
      <c r="F7" s="5"/>
      <c r="G7" s="8"/>
      <c r="H7" s="65" t="str">
        <f>IF(OR(ISBLANK(F7),ISBLANK(G7)),"",NETWORKDAYS(F7,G7,Fériés))</f>
        <v/>
      </c>
    </row>
    <row r="8" spans="1:8" x14ac:dyDescent="0.25">
      <c r="A8" s="1"/>
      <c r="B8" s="2"/>
      <c r="C8" s="65" t="str">
        <f>IF(OR(ISBLANK(A8),ISBLANK(B8)),"",NETWORKDAYS(A8,B8,Fériés))</f>
        <v/>
      </c>
      <c r="D8" s="7"/>
      <c r="E8" s="4"/>
      <c r="F8" s="5"/>
      <c r="G8" s="5"/>
      <c r="H8" s="65" t="str">
        <f>IF(OR(ISBLANK(F8),ISBLANK(G8)),"",NETWORKDAYS(F8,G8,Fériés))</f>
        <v/>
      </c>
    </row>
    <row r="9" spans="1:8" x14ac:dyDescent="0.25">
      <c r="A9" s="1"/>
      <c r="B9" s="2"/>
      <c r="C9" s="65" t="str">
        <f>IF(OR(ISBLANK(A9),ISBLANK(B9)),"",NETWORKDAYS(A9,B9,Fériés))</f>
        <v/>
      </c>
      <c r="D9" s="7"/>
      <c r="E9" s="4"/>
      <c r="F9" s="9"/>
      <c r="G9" s="5"/>
      <c r="H9" s="65" t="str">
        <f>IF(OR(ISBLANK(F9),ISBLANK(G9)),"",NETWORKDAYS(F9,G9,Fériés))</f>
        <v/>
      </c>
    </row>
    <row r="10" spans="1:8" x14ac:dyDescent="0.25">
      <c r="A10" s="1"/>
      <c r="B10" s="2"/>
      <c r="C10" s="65" t="str">
        <f>IF(OR(ISBLANK(A10),ISBLANK(B10)),"",NETWORKDAYS(A10,B10,Fériés))</f>
        <v/>
      </c>
      <c r="D10" s="7"/>
      <c r="E10" s="4"/>
      <c r="F10" s="9"/>
      <c r="G10" s="8"/>
      <c r="H10" s="65" t="str">
        <f>IF(OR(ISBLANK(F10),ISBLANK(G10)),"",NETWORKDAYS(F10,G10,Fériés))</f>
        <v/>
      </c>
    </row>
    <row r="11" spans="1:8" x14ac:dyDescent="0.25">
      <c r="A11" s="1"/>
      <c r="B11" s="2"/>
      <c r="C11" s="65" t="str">
        <f>IF(OR(ISBLANK(A11),ISBLANK(B11)),"",NETWORKDAYS(A11,B11,Fériés))</f>
        <v/>
      </c>
      <c r="D11" s="7"/>
      <c r="E11" s="4"/>
      <c r="F11" s="5"/>
      <c r="G11" s="5"/>
      <c r="H11" s="65" t="str">
        <f>IF(OR(ISBLANK(F11),ISBLANK(G11)),"",NETWORKDAYS(F11,G11,Fériés))</f>
        <v/>
      </c>
    </row>
    <row r="12" spans="1:8" x14ac:dyDescent="0.25">
      <c r="A12" s="1"/>
      <c r="B12" s="2"/>
      <c r="C12" s="65" t="str">
        <f>IF(OR(ISBLANK(A12),ISBLANK(B12)),"",NETWORKDAYS(A12,B12,Fériés))</f>
        <v/>
      </c>
      <c r="D12" s="7"/>
      <c r="E12" s="4"/>
      <c r="F12" s="5"/>
      <c r="G12" s="5"/>
      <c r="H12" s="65" t="str">
        <f>IF(OR(ISBLANK(F12),ISBLANK(G12)),"",NETWORKDAYS(F12,G12,Fériés))</f>
        <v/>
      </c>
    </row>
    <row r="13" spans="1:8" x14ac:dyDescent="0.25">
      <c r="A13" s="1"/>
      <c r="B13" s="2"/>
      <c r="C13" s="65" t="str">
        <f>IF(OR(ISBLANK(A13),ISBLANK(B13)),"",NETWORKDAYS(A13,B13,Fériés))</f>
        <v/>
      </c>
      <c r="D13" s="7"/>
      <c r="E13" s="4"/>
      <c r="F13" s="5"/>
      <c r="G13" s="5"/>
      <c r="H13" s="65" t="str">
        <f>IF(OR(ISBLANK(F13),ISBLANK(G13)),"",NETWORKDAYS(F13,G13,Fériés))</f>
        <v/>
      </c>
    </row>
    <row r="14" spans="1:8" x14ac:dyDescent="0.25">
      <c r="A14" s="1"/>
      <c r="B14" s="2"/>
      <c r="C14" s="65" t="str">
        <f>IF(OR(ISBLANK(A14),ISBLANK(B14)),"",NETWORKDAYS(A14,B14,Fériés))</f>
        <v/>
      </c>
      <c r="D14" s="7"/>
      <c r="E14" s="4"/>
      <c r="F14" s="5"/>
      <c r="G14" s="5"/>
      <c r="H14" s="65" t="str">
        <f>IF(OR(ISBLANK(F14),ISBLANK(G14)),"",NETWORKDAYS(F14,G14,Fériés))</f>
        <v/>
      </c>
    </row>
    <row r="15" spans="1:8" x14ac:dyDescent="0.25">
      <c r="A15" s="1"/>
      <c r="B15" s="2"/>
      <c r="C15" s="65" t="str">
        <f>IF(OR(ISBLANK(A15),ISBLANK(B15)),"",NETWORKDAYS(A15,B15,Fériés))</f>
        <v/>
      </c>
      <c r="D15" s="7"/>
      <c r="E15" s="4"/>
      <c r="F15" s="5"/>
      <c r="G15" s="5"/>
      <c r="H15" s="65" t="str">
        <f>IF(OR(ISBLANK(F15),ISBLANK(G15)),"",NETWORKDAYS(F15,G15,Fériés))</f>
        <v/>
      </c>
    </row>
    <row r="18" spans="1:6" x14ac:dyDescent="0.25">
      <c r="A18" s="26" t="s">
        <v>8</v>
      </c>
      <c r="B18" s="27"/>
      <c r="C18" s="27"/>
      <c r="D18" s="27"/>
      <c r="E18" s="28"/>
    </row>
    <row r="19" spans="1:6" ht="15.75" thickBot="1" x14ac:dyDescent="0.3"/>
    <row r="20" spans="1:6" ht="15.75" thickBot="1" x14ac:dyDescent="0.3">
      <c r="A20" s="29" t="s">
        <v>9</v>
      </c>
      <c r="B20" s="30"/>
    </row>
    <row r="21" spans="1:6" ht="15.75" thickBot="1" x14ac:dyDescent="0.3">
      <c r="A21" s="31"/>
      <c r="B21" s="32"/>
      <c r="C21" s="33">
        <f>AVERAGE(C3:C15)</f>
        <v>75</v>
      </c>
      <c r="D21" s="34"/>
      <c r="F21" s="66"/>
    </row>
    <row r="22" spans="1:6" ht="15.75" thickBot="1" x14ac:dyDescent="0.3"/>
    <row r="23" spans="1:6" ht="15.75" thickBot="1" x14ac:dyDescent="0.3">
      <c r="A23" s="35" t="s">
        <v>10</v>
      </c>
      <c r="B23" s="36"/>
    </row>
    <row r="24" spans="1:6" ht="15.75" thickBot="1" x14ac:dyDescent="0.3">
      <c r="A24" s="37"/>
      <c r="B24" s="38"/>
      <c r="C24" s="39">
        <f>MEDIAN(C3:C15)</f>
        <v>75</v>
      </c>
      <c r="D24" s="40"/>
    </row>
    <row r="25" spans="1:6" ht="15.75" thickBot="1" x14ac:dyDescent="0.3"/>
    <row r="26" spans="1:6" ht="15.75" thickBot="1" x14ac:dyDescent="0.3">
      <c r="A26" s="10" t="s">
        <v>11</v>
      </c>
      <c r="B26" s="11"/>
    </row>
    <row r="27" spans="1:6" ht="15.75" thickBot="1" x14ac:dyDescent="0.3">
      <c r="A27" s="12"/>
      <c r="B27" s="13"/>
      <c r="C27" s="14">
        <f>MIN(C3:C15)</f>
        <v>2</v>
      </c>
      <c r="D27" s="15"/>
    </row>
    <row r="28" spans="1:6" ht="15.75" thickBot="1" x14ac:dyDescent="0.3"/>
    <row r="29" spans="1:6" ht="15.75" thickBot="1" x14ac:dyDescent="0.3">
      <c r="A29" s="16" t="s">
        <v>12</v>
      </c>
      <c r="B29" s="17"/>
    </row>
    <row r="30" spans="1:6" ht="15.75" thickBot="1" x14ac:dyDescent="0.3">
      <c r="A30" s="18"/>
      <c r="B30" s="19"/>
      <c r="C30" s="20">
        <f>MAX(C3:C15)</f>
        <v>148</v>
      </c>
      <c r="D30" s="21"/>
    </row>
  </sheetData>
  <mergeCells count="17">
    <mergeCell ref="H1:H2"/>
    <mergeCell ref="A18:E18"/>
    <mergeCell ref="A20:B21"/>
    <mergeCell ref="C21:D21"/>
    <mergeCell ref="A23:B24"/>
    <mergeCell ref="C24:D24"/>
    <mergeCell ref="A1:A2"/>
    <mergeCell ref="B1:B2"/>
    <mergeCell ref="C1:C2"/>
    <mergeCell ref="D1:D2"/>
    <mergeCell ref="E1:E2"/>
    <mergeCell ref="F1:F2"/>
    <mergeCell ref="A26:B27"/>
    <mergeCell ref="C27:D27"/>
    <mergeCell ref="A29:B30"/>
    <mergeCell ref="C30:D30"/>
    <mergeCell ref="G1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E18"/>
  <sheetViews>
    <sheetView showGridLines="0" workbookViewId="0">
      <selection activeCell="I17" sqref="I17"/>
    </sheetView>
  </sheetViews>
  <sheetFormatPr baseColWidth="10" defaultRowHeight="12.75" x14ac:dyDescent="0.2"/>
  <cols>
    <col min="1" max="1" width="11.42578125" style="49"/>
    <col min="2" max="2" width="20.28515625" style="49" bestFit="1" customWidth="1"/>
    <col min="3" max="3" width="12.7109375" style="49" customWidth="1"/>
    <col min="4" max="4" width="10.7109375" style="49" bestFit="1" customWidth="1"/>
    <col min="5" max="16384" width="11.42578125" style="49"/>
  </cols>
  <sheetData>
    <row r="1" spans="2:5" x14ac:dyDescent="0.2">
      <c r="B1" s="47" t="s">
        <v>15</v>
      </c>
      <c r="C1" s="48"/>
      <c r="D1" s="48"/>
      <c r="E1" s="48"/>
    </row>
    <row r="2" spans="2:5" x14ac:dyDescent="0.2">
      <c r="B2" s="50"/>
      <c r="C2" s="51" t="s">
        <v>14</v>
      </c>
      <c r="D2" s="51"/>
      <c r="E2" s="51"/>
    </row>
    <row r="3" spans="2:5" x14ac:dyDescent="0.2">
      <c r="B3" s="52"/>
      <c r="C3" s="53">
        <f>ROUND(DATE(C5,4,MOD(234-11*MOD(C5,19),30))/7,0)*7-6</f>
        <v>41749</v>
      </c>
      <c r="D3" s="53">
        <f>ROUND(DATE(D5,4,MOD(234-11*MOD(D5,19),30))/7,0)*7-6</f>
        <v>42099</v>
      </c>
      <c r="E3" s="53">
        <f>ROUND(DATE(E5,4,MOD(234-11*MOD(E5,19),30))/7,0)*7-6</f>
        <v>42456</v>
      </c>
    </row>
    <row r="4" spans="2:5" x14ac:dyDescent="0.2">
      <c r="B4" s="50"/>
      <c r="C4" s="54"/>
      <c r="D4" s="54"/>
      <c r="E4" s="54"/>
    </row>
    <row r="5" spans="2:5" x14ac:dyDescent="0.2">
      <c r="B5" s="55" t="s">
        <v>13</v>
      </c>
      <c r="C5" s="56">
        <f>D5-1</f>
        <v>2014</v>
      </c>
      <c r="D5" s="57">
        <v>2015</v>
      </c>
      <c r="E5" s="58">
        <f>D5+1</f>
        <v>2016</v>
      </c>
    </row>
    <row r="6" spans="2:5" x14ac:dyDescent="0.2">
      <c r="B6" s="50" t="s">
        <v>16</v>
      </c>
      <c r="C6" s="59">
        <f>DATE(C5,1,1)</f>
        <v>41640</v>
      </c>
      <c r="D6" s="59">
        <f>DATE(D5,1,1)</f>
        <v>42005</v>
      </c>
      <c r="E6" s="59">
        <f>DATE(E5,1,1)</f>
        <v>42370</v>
      </c>
    </row>
    <row r="7" spans="2:5" x14ac:dyDescent="0.2">
      <c r="B7" s="50" t="s">
        <v>17</v>
      </c>
      <c r="C7" s="59">
        <f>C3+1</f>
        <v>41750</v>
      </c>
      <c r="D7" s="59">
        <f>D3+1</f>
        <v>42100</v>
      </c>
      <c r="E7" s="59">
        <f>E3+1</f>
        <v>42457</v>
      </c>
    </row>
    <row r="8" spans="2:5" x14ac:dyDescent="0.2">
      <c r="B8" s="50" t="s">
        <v>18</v>
      </c>
      <c r="C8" s="59">
        <f>DATE(C5,5,1)</f>
        <v>41760</v>
      </c>
      <c r="D8" s="59">
        <f>DATE(D5,5,1)</f>
        <v>42125</v>
      </c>
      <c r="E8" s="59">
        <f>DATE(E5,5,1)</f>
        <v>42491</v>
      </c>
    </row>
    <row r="9" spans="2:5" x14ac:dyDescent="0.2">
      <c r="B9" s="50" t="s">
        <v>19</v>
      </c>
      <c r="C9" s="59">
        <f>DATE(C5,5,8)</f>
        <v>41767</v>
      </c>
      <c r="D9" s="59">
        <f>DATE(D5,5,8)</f>
        <v>42132</v>
      </c>
      <c r="E9" s="59">
        <f>DATE(E5,5,8)</f>
        <v>42498</v>
      </c>
    </row>
    <row r="10" spans="2:5" x14ac:dyDescent="0.2">
      <c r="B10" s="50" t="s">
        <v>20</v>
      </c>
      <c r="C10" s="59">
        <f>C7+38</f>
        <v>41788</v>
      </c>
      <c r="D10" s="59">
        <f>D7+38</f>
        <v>42138</v>
      </c>
      <c r="E10" s="59">
        <f>E7+38</f>
        <v>42495</v>
      </c>
    </row>
    <row r="11" spans="2:5" x14ac:dyDescent="0.2">
      <c r="B11" s="60" t="s">
        <v>21</v>
      </c>
      <c r="C11" s="61">
        <f>C7+49</f>
        <v>41799</v>
      </c>
      <c r="D11" s="61">
        <f>D7+49</f>
        <v>42149</v>
      </c>
      <c r="E11" s="61">
        <f>E7+49</f>
        <v>42506</v>
      </c>
    </row>
    <row r="12" spans="2:5" x14ac:dyDescent="0.2">
      <c r="B12" s="50" t="s">
        <v>22</v>
      </c>
      <c r="C12" s="59">
        <f>DATE(C5,7,14)</f>
        <v>41834</v>
      </c>
      <c r="D12" s="59">
        <f>DATE(D5,7,14)</f>
        <v>42199</v>
      </c>
      <c r="E12" s="59">
        <f>DATE(E5,7,14)</f>
        <v>42565</v>
      </c>
    </row>
    <row r="13" spans="2:5" x14ac:dyDescent="0.2">
      <c r="B13" s="50" t="s">
        <v>23</v>
      </c>
      <c r="C13" s="59">
        <f>DATE(C5,8,15)</f>
        <v>41866</v>
      </c>
      <c r="D13" s="59">
        <f>DATE(D5,8,15)</f>
        <v>42231</v>
      </c>
      <c r="E13" s="59">
        <f>DATE(E5,8,15)</f>
        <v>42597</v>
      </c>
    </row>
    <row r="14" spans="2:5" x14ac:dyDescent="0.2">
      <c r="B14" s="50" t="s">
        <v>24</v>
      </c>
      <c r="C14" s="59">
        <f>DATE(C5,11,1)</f>
        <v>41944</v>
      </c>
      <c r="D14" s="59">
        <f>DATE(D5,11,1)</f>
        <v>42309</v>
      </c>
      <c r="E14" s="59">
        <f>DATE(E5,11,1)</f>
        <v>42675</v>
      </c>
    </row>
    <row r="15" spans="2:5" x14ac:dyDescent="0.2">
      <c r="B15" s="50" t="s">
        <v>25</v>
      </c>
      <c r="C15" s="59">
        <f>DATE(C5,11,11)</f>
        <v>41954</v>
      </c>
      <c r="D15" s="59">
        <f>DATE(D5,11,11)</f>
        <v>42319</v>
      </c>
      <c r="E15" s="59">
        <f>DATE(E5,11,11)</f>
        <v>42685</v>
      </c>
    </row>
    <row r="16" spans="2:5" x14ac:dyDescent="0.2">
      <c r="B16" s="50" t="s">
        <v>26</v>
      </c>
      <c r="C16" s="59">
        <f>DATE(C5,12,25)</f>
        <v>41998</v>
      </c>
      <c r="D16" s="59">
        <f>DATE(D5,12,25)</f>
        <v>42363</v>
      </c>
      <c r="E16" s="59">
        <f>DATE(E5,12,25)</f>
        <v>42729</v>
      </c>
    </row>
    <row r="17" spans="2:5" x14ac:dyDescent="0.2">
      <c r="B17" s="62" t="s">
        <v>27</v>
      </c>
      <c r="C17" s="63">
        <f>C3-2</f>
        <v>41747</v>
      </c>
      <c r="D17" s="63">
        <f>D3-2</f>
        <v>42097</v>
      </c>
      <c r="E17" s="63">
        <f>E3-2</f>
        <v>42454</v>
      </c>
    </row>
    <row r="18" spans="2:5" x14ac:dyDescent="0.2">
      <c r="B18" s="62" t="s">
        <v>28</v>
      </c>
      <c r="C18" s="64">
        <f>DATE(C5,12,26)</f>
        <v>41999</v>
      </c>
      <c r="D18" s="64">
        <f>DATE(D5,12,26)</f>
        <v>42364</v>
      </c>
      <c r="E18" s="64">
        <f>DATE(E5,12,26)</f>
        <v>42730</v>
      </c>
    </row>
  </sheetData>
  <mergeCells count="1">
    <mergeCell ref="C2:E2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print="0" autoPict="0">
                <anchor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1</xdr:col>
                    <xdr:colOff>714375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Jours Fériés</vt:lpstr>
      <vt:lpstr>Fériés</vt:lpstr>
    </vt:vector>
  </TitlesOfParts>
  <Company>Centre Léon Bérard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MARECHAL Berengère</dc:creator>
  <cp:lastModifiedBy>Jean-Eric</cp:lastModifiedBy>
  <dcterms:created xsi:type="dcterms:W3CDTF">2014-12-16T16:44:36Z</dcterms:created>
  <dcterms:modified xsi:type="dcterms:W3CDTF">2014-12-17T08:58:22Z</dcterms:modified>
</cp:coreProperties>
</file>