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JOURNAL PAYEMENT" sheetId="2" r:id="rId1"/>
    <sheet name="LISTE PAYEMENT ELEVES" sheetId="1" r:id="rId2"/>
    <sheet name="INFORMATIONS ELEVES" sheetId="4" r:id="rId3"/>
  </sheets>
  <definedNames>
    <definedName name="_xlnm._FilterDatabase" localSheetId="0" hidden="1">'JOURNAL PAYEMENT'!$B$2:$K$16</definedName>
  </definedNames>
  <calcPr calcId="162913"/>
  <pivotCaches>
    <pivotCache cacheId="11" r:id="rId4"/>
  </pivotCaches>
</workbook>
</file>

<file path=xl/calcChain.xml><?xml version="1.0" encoding="utf-8"?>
<calcChain xmlns="http://schemas.openxmlformats.org/spreadsheetml/2006/main">
  <c r="N3" i="2" l="1"/>
  <c r="N4" i="2"/>
  <c r="N5" i="2"/>
  <c r="N6" i="2"/>
  <c r="N7" i="2"/>
  <c r="N8" i="2"/>
  <c r="N9" i="2"/>
  <c r="N10" i="2"/>
  <c r="N11" i="2"/>
  <c r="N12" i="2"/>
  <c r="N13" i="2"/>
  <c r="N14" i="2"/>
  <c r="N15" i="2"/>
  <c r="N16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B3" i="4"/>
  <c r="B4" i="4"/>
  <c r="B5" i="4"/>
  <c r="B6" i="4"/>
  <c r="B7" i="4"/>
  <c r="B8" i="4"/>
  <c r="B9" i="4"/>
  <c r="B10" i="4"/>
  <c r="B11" i="4"/>
  <c r="F3" i="4"/>
  <c r="F4" i="4" s="1"/>
  <c r="F5" i="4" s="1"/>
  <c r="F6" i="4" s="1"/>
  <c r="F7" i="4" s="1"/>
  <c r="F8" i="4" s="1"/>
  <c r="F9" i="4" s="1"/>
  <c r="F10" i="4" s="1"/>
  <c r="F11" i="4" s="1"/>
  <c r="H4" i="2" l="1"/>
  <c r="H5" i="2"/>
  <c r="H6" i="2"/>
  <c r="H7" i="2"/>
  <c r="H8" i="2"/>
  <c r="H9" i="2"/>
  <c r="H10" i="2"/>
  <c r="H11" i="2"/>
  <c r="H12" i="2"/>
  <c r="H13" i="2"/>
  <c r="H14" i="2"/>
  <c r="H15" i="2"/>
  <c r="H16" i="2"/>
  <c r="H3" i="2"/>
</calcChain>
</file>

<file path=xl/sharedStrings.xml><?xml version="1.0" encoding="utf-8"?>
<sst xmlns="http://schemas.openxmlformats.org/spreadsheetml/2006/main" count="185" uniqueCount="76">
  <si>
    <t>N.O</t>
  </si>
  <si>
    <t xml:space="preserve">Code </t>
  </si>
  <si>
    <t>Nom</t>
  </si>
  <si>
    <t>Prénom</t>
  </si>
  <si>
    <t>Tuteur</t>
  </si>
  <si>
    <t xml:space="preserve">Nom </t>
  </si>
  <si>
    <t>Montant</t>
  </si>
  <si>
    <t>Mois</t>
  </si>
  <si>
    <t>Année</t>
  </si>
  <si>
    <t>Classe</t>
  </si>
  <si>
    <t>Facture</t>
  </si>
  <si>
    <t>Utilisateur</t>
  </si>
  <si>
    <t>FRAIS SCOLAIRE</t>
  </si>
  <si>
    <t>3ASCG-3</t>
  </si>
  <si>
    <t>C3999</t>
  </si>
  <si>
    <t>Administrateur</t>
  </si>
  <si>
    <t>3ASCG-2</t>
  </si>
  <si>
    <t>5APG-2</t>
  </si>
  <si>
    <t>1ASCG F</t>
  </si>
  <si>
    <t>2ASCG-F</t>
  </si>
  <si>
    <t>2ASCG-2</t>
  </si>
  <si>
    <t>TCS-1</t>
  </si>
  <si>
    <t>DANIEL</t>
  </si>
  <si>
    <t>MICHEL</t>
  </si>
  <si>
    <t>ELISABET</t>
  </si>
  <si>
    <t>BERNARD</t>
  </si>
  <si>
    <t>GARCIA</t>
  </si>
  <si>
    <t>DAVID</t>
  </si>
  <si>
    <t>BERTRAND</t>
  </si>
  <si>
    <t>ROUX</t>
  </si>
  <si>
    <t>VINCENT</t>
  </si>
  <si>
    <t>BLANC</t>
  </si>
  <si>
    <t>ABEL</t>
  </si>
  <si>
    <t>ACACE</t>
  </si>
  <si>
    <t>ELISEE</t>
  </si>
  <si>
    <t>CLARENCE</t>
  </si>
  <si>
    <t>FLORESTA</t>
  </si>
  <si>
    <t>2BACSM</t>
  </si>
  <si>
    <t>DANIEL2</t>
  </si>
  <si>
    <t>C4000</t>
  </si>
  <si>
    <t>C4001</t>
  </si>
  <si>
    <t>C4002</t>
  </si>
  <si>
    <t>C4003</t>
  </si>
  <si>
    <t>C4004</t>
  </si>
  <si>
    <t>C4005</t>
  </si>
  <si>
    <t>C4006</t>
  </si>
  <si>
    <t>C4007</t>
  </si>
  <si>
    <t>C4008</t>
  </si>
  <si>
    <t>C4009</t>
  </si>
  <si>
    <t>C4010</t>
  </si>
  <si>
    <t>C4011</t>
  </si>
  <si>
    <t>GELBERT</t>
  </si>
  <si>
    <t>K181013175</t>
  </si>
  <si>
    <t>K183013176</t>
  </si>
  <si>
    <t>K184013167</t>
  </si>
  <si>
    <t>K184013171</t>
  </si>
  <si>
    <t>K185008101</t>
  </si>
  <si>
    <t>K185013163</t>
  </si>
  <si>
    <t>K185013183</t>
  </si>
  <si>
    <t>K186013180</t>
  </si>
  <si>
    <t>K186013194</t>
  </si>
  <si>
    <t>Prestation</t>
  </si>
  <si>
    <t>Total général</t>
  </si>
  <si>
    <t>Σ Montant</t>
  </si>
  <si>
    <t>Nom complet</t>
  </si>
  <si>
    <t>Code</t>
  </si>
  <si>
    <t>ABEL, DANIEL</t>
  </si>
  <si>
    <t>ACACE, MICHEL</t>
  </si>
  <si>
    <t>ELISEE, ELISABET</t>
  </si>
  <si>
    <t>CLARENCE, BERNARD</t>
  </si>
  <si>
    <t>FLORESTA, ELISABET</t>
  </si>
  <si>
    <t>GELBERT, BLANC</t>
  </si>
  <si>
    <t>ROUX, GARCIA</t>
  </si>
  <si>
    <t>VINCENT, VINCENT</t>
  </si>
  <si>
    <t>BLANC, BLANC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</si>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</sst>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"/>
  </numFmts>
  <fonts count="3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164" fontId="0" fillId="0" borderId="0" xfId="0" applyNumberFormat="1"/>
    <xf numFmtId="0" fontId="2" fillId="2" borderId="3" xfId="0" applyFont="1" applyFill="1" applyBorder="1"/>
    <xf numFmtId="0" fontId="0" fillId="3" borderId="0" xfId="0" applyFill="1"/>
    <xf numFmtId="0" fontId="0" fillId="4" borderId="2" xfId="0" applyFont="1" applyFill="1" applyBorder="1"/>
    <xf numFmtId="0" fontId="0" fillId="4" borderId="1" xfId="0" applyFont="1" applyFill="1" applyBorder="1"/>
    <xf numFmtId="0" fontId="1" fillId="0" borderId="0" xfId="1"/>
  </cellXfs>
  <cellStyles count="2">
    <cellStyle name="Normal" xfId="0" builtinId="0"/>
    <cellStyle name="Texte explicatif" xfId="1" builtinId="53"/>
  </cellStyles>
  <dxfs count="5">
    <dxf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theme="5"/>
        </left>
        <right/>
        <top style="thin">
          <color theme="5"/>
        </top>
        <bottom/>
      </border>
    </dxf>
    <dxf>
      <numFmt numFmtId="164" formatCode="m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5.622213657407" createdVersion="6" refreshedVersion="6" minRefreshableVersion="3" recordCount="14">
  <cacheSource type="worksheet">
    <worksheetSource name="T_Données"/>
  </cacheSource>
  <cacheFields count="13">
    <cacheField name="Tuteur" numFmtId="0">
      <sharedItems/>
    </cacheField>
    <cacheField name="Nom " numFmtId="0">
      <sharedItems count="10">
        <s v="ABEL"/>
        <s v="ACACE"/>
        <s v="ELISEE"/>
        <s v="CLARENCE"/>
        <s v="BLANC"/>
        <s v="FLORESTA"/>
        <s v="GELBERT"/>
        <s v="ROUX"/>
        <s v="VINCENT"/>
        <s v="GERBERT" u="1"/>
      </sharedItems>
    </cacheField>
    <cacheField name="Prénom" numFmtId="0">
      <sharedItems count="7">
        <s v="DANIEL"/>
        <s v="MICHEL"/>
        <s v="ELISABET"/>
        <s v="BERNARD"/>
        <s v="BLANC"/>
        <s v="GARCIA"/>
        <s v="VINCENT"/>
      </sharedItems>
    </cacheField>
    <cacheField name="Prestation" numFmtId="0">
      <sharedItems count="1">
        <s v="FRAIS SCOLAIRE"/>
      </sharedItems>
    </cacheField>
    <cacheField name="Montant" numFmtId="0">
      <sharedItems containsSemiMixedTypes="0" containsString="0" containsNumber="1" containsInteger="1" minValue="350" maxValue="900"/>
    </cacheField>
    <cacheField name="Mois" numFmtId="164">
      <sharedItems containsSemiMixedTypes="0" containsNonDate="0" containsDate="1" containsString="0" minDate="2018-09-01T00:00:00" maxDate="2018-12-02T00:00:00" count="4">
        <d v="2018-09-01T00:00:00"/>
        <d v="2018-10-01T00:00:00"/>
        <d v="2018-11-01T00:00:00"/>
        <d v="2018-12-01T00:00:00"/>
      </sharedItems>
    </cacheField>
    <cacheField name="Année" numFmtId="0">
      <sharedItems containsSemiMixedTypes="0" containsString="0" containsNumber="1" containsInteger="1" minValue="2018" maxValue="2018" count="1">
        <n v="2018"/>
      </sharedItems>
    </cacheField>
    <cacheField name="Classe" numFmtId="0">
      <sharedItems count="8">
        <s v="3ASCG-3"/>
        <s v="5APG-2"/>
        <s v="3ASCG-2"/>
        <s v="1ASCG F"/>
        <s v="2BACSM"/>
        <s v="2ASCG-F"/>
        <s v="2ASCG-2"/>
        <s v="TCS-1"/>
      </sharedItems>
    </cacheField>
    <cacheField name="Facture" numFmtId="0">
      <sharedItems/>
    </cacheField>
    <cacheField name="Utilisateur" numFmtId="0">
      <sharedItems/>
    </cacheField>
    <cacheField name="Nom complet" numFmtId="0">
      <sharedItems count="9">
        <s v="ABEL, DANIEL"/>
        <s v="ACACE, MICHEL"/>
        <s v="ELISEE, ELISABET"/>
        <s v="CLARENCE, BERNARD"/>
        <s v="BLANC, BLANC"/>
        <s v="FLORESTA, ELISABET"/>
        <s v="GELBERT, BLANC"/>
        <s v="ROUX, GARCIA"/>
        <s v="VINCENT, VINCENT"/>
      </sharedItems>
    </cacheField>
    <cacheField name="Code" numFmtId="0">
      <sharedItems count="9">
        <s v="K181013175"/>
        <s v="K183013176"/>
        <s v="K184013167"/>
        <s v="K184013171"/>
        <s v="K186013194"/>
        <s v="K185008101"/>
        <s v="K185013163"/>
        <s v="K185013183"/>
        <s v="K186013180"/>
      </sharedItems>
    </cacheField>
    <cacheField name="N.O" numFmtId="0">
      <sharedItems containsSemiMixedTypes="0" containsString="0" containsNumber="1" containsInteger="1" minValue="1" maxValue="9" count="9">
        <n v="1"/>
        <n v="2"/>
        <n v="3"/>
        <n v="4"/>
        <n v="9"/>
        <n v="5"/>
        <n v="6"/>
        <n v="7"/>
        <n v="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s v="DANIEL2"/>
    <x v="0"/>
    <x v="0"/>
    <x v="0"/>
    <n v="450"/>
    <x v="0"/>
    <x v="0"/>
    <x v="0"/>
    <s v="C3999"/>
    <s v="Administrateur"/>
    <x v="0"/>
    <x v="0"/>
    <x v="0"/>
  </r>
  <r>
    <s v="MICHEL"/>
    <x v="1"/>
    <x v="1"/>
    <x v="0"/>
    <n v="500"/>
    <x v="0"/>
    <x v="0"/>
    <x v="1"/>
    <s v="C4000"/>
    <s v="Administrateur"/>
    <x v="1"/>
    <x v="1"/>
    <x v="1"/>
  </r>
  <r>
    <s v="ELISABET"/>
    <x v="2"/>
    <x v="2"/>
    <x v="0"/>
    <n v="350"/>
    <x v="0"/>
    <x v="0"/>
    <x v="2"/>
    <s v="C4001"/>
    <s v="Administrateur"/>
    <x v="2"/>
    <x v="2"/>
    <x v="2"/>
  </r>
  <r>
    <s v="BERNARD"/>
    <x v="3"/>
    <x v="3"/>
    <x v="0"/>
    <n v="475"/>
    <x v="0"/>
    <x v="0"/>
    <x v="3"/>
    <s v="C4002"/>
    <s v="Administrateur"/>
    <x v="3"/>
    <x v="3"/>
    <x v="3"/>
  </r>
  <r>
    <s v="BLANC"/>
    <x v="4"/>
    <x v="4"/>
    <x v="0"/>
    <n v="900"/>
    <x v="1"/>
    <x v="0"/>
    <x v="4"/>
    <s v="C4007"/>
    <s v="Administrateur"/>
    <x v="4"/>
    <x v="4"/>
    <x v="4"/>
  </r>
  <r>
    <s v="DAVID"/>
    <x v="5"/>
    <x v="2"/>
    <x v="0"/>
    <n v="350"/>
    <x v="0"/>
    <x v="0"/>
    <x v="5"/>
    <s v="C4003"/>
    <s v="Administrateur"/>
    <x v="5"/>
    <x v="5"/>
    <x v="5"/>
  </r>
  <r>
    <s v="BERTRAND"/>
    <x v="6"/>
    <x v="4"/>
    <x v="0"/>
    <n v="750"/>
    <x v="1"/>
    <x v="0"/>
    <x v="5"/>
    <s v="C4004"/>
    <s v="Administrateur"/>
    <x v="6"/>
    <x v="6"/>
    <x v="6"/>
  </r>
  <r>
    <s v="ROUX"/>
    <x v="7"/>
    <x v="5"/>
    <x v="0"/>
    <n v="475"/>
    <x v="0"/>
    <x v="0"/>
    <x v="6"/>
    <s v="C4005"/>
    <s v="Administrateur"/>
    <x v="7"/>
    <x v="7"/>
    <x v="7"/>
  </r>
  <r>
    <s v="VINCENT"/>
    <x v="8"/>
    <x v="6"/>
    <x v="0"/>
    <n v="600"/>
    <x v="2"/>
    <x v="0"/>
    <x v="7"/>
    <s v="C4006"/>
    <s v="Administrateur"/>
    <x v="8"/>
    <x v="8"/>
    <x v="8"/>
  </r>
  <r>
    <s v="BLANC"/>
    <x v="4"/>
    <x v="4"/>
    <x v="0"/>
    <n v="900"/>
    <x v="2"/>
    <x v="0"/>
    <x v="4"/>
    <s v="C4007"/>
    <s v="Administrateur"/>
    <x v="4"/>
    <x v="4"/>
    <x v="4"/>
  </r>
  <r>
    <s v="DANIEL2"/>
    <x v="0"/>
    <x v="0"/>
    <x v="0"/>
    <n v="450"/>
    <x v="1"/>
    <x v="0"/>
    <x v="0"/>
    <s v="C4008"/>
    <s v="Administrateur"/>
    <x v="0"/>
    <x v="0"/>
    <x v="0"/>
  </r>
  <r>
    <s v="ELISABET"/>
    <x v="2"/>
    <x v="2"/>
    <x v="0"/>
    <n v="350"/>
    <x v="1"/>
    <x v="0"/>
    <x v="2"/>
    <s v="C4009"/>
    <s v="Administrateur"/>
    <x v="2"/>
    <x v="2"/>
    <x v="2"/>
  </r>
  <r>
    <s v="DAVID"/>
    <x v="5"/>
    <x v="2"/>
    <x v="0"/>
    <n v="350"/>
    <x v="2"/>
    <x v="0"/>
    <x v="5"/>
    <s v="C4010"/>
    <s v="Administrateur"/>
    <x v="5"/>
    <x v="5"/>
    <x v="5"/>
  </r>
  <r>
    <s v="ROUX"/>
    <x v="7"/>
    <x v="5"/>
    <x v="0"/>
    <n v="475"/>
    <x v="3"/>
    <x v="0"/>
    <x v="6"/>
    <s v="C4011"/>
    <s v="Administrateur"/>
    <x v="7"/>
    <x v="7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5:J16" firstHeaderRow="1" firstDataRow="2" firstDataCol="4" rowPageCount="2" colPageCount="1"/>
  <pivotFields count="13">
    <pivotField compact="0" outline="0" showAll="0" defaultSubtotal="0"/>
    <pivotField compact="0" outline="0" showAll="0" defaultSubtotal="0">
      <items count="10">
        <item x="0"/>
        <item x="1"/>
        <item x="4"/>
        <item x="3"/>
        <item x="2"/>
        <item x="5"/>
        <item m="1" x="9"/>
        <item x="7"/>
        <item x="8"/>
        <item x="6"/>
      </items>
    </pivotField>
    <pivotField compact="0" outline="0" showAll="0" defaultSubtotal="0">
      <items count="7">
        <item x="3"/>
        <item x="4"/>
        <item x="0"/>
        <item x="2"/>
        <item x="5"/>
        <item x="1"/>
        <item x="6"/>
      </items>
    </pivotField>
    <pivotField axis="axisPage" compact="0" outline="0" showAll="0" defaultSubtotal="0">
      <items count="1">
        <item x="0"/>
      </items>
    </pivotField>
    <pivotField dataField="1" compact="0" outline="0" showAll="0" defaultSubtotal="0"/>
    <pivotField axis="axisCol" compact="0" numFmtId="164" outline="0" showAll="0" defaultSubtotal="0">
      <items count="4">
        <item x="0"/>
        <item x="1"/>
        <item x="2"/>
        <item x="3"/>
      </items>
    </pivotField>
    <pivotField axis="axisPage" compact="0" outline="0" showAll="0" defaultSubtotal="0">
      <items count="1">
        <item x="0"/>
      </items>
    </pivotField>
    <pivotField axis="axisRow" compact="0" outline="0" showAll="0" defaultSubtotal="0">
      <items count="8">
        <item x="3"/>
        <item x="6"/>
        <item x="5"/>
        <item x="4"/>
        <item x="2"/>
        <item x="0"/>
        <item x="1"/>
        <item x="7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9">
        <item x="0"/>
        <item x="1"/>
        <item x="4"/>
        <item x="3"/>
        <item x="2"/>
        <item x="5"/>
        <item x="6"/>
        <item x="7"/>
        <item x="8"/>
      </items>
    </pivotField>
    <pivotField axis="axisRow" compact="0" outline="0" showAll="0" defaultSubtotal="0">
      <items count="9">
        <item x="0"/>
        <item x="1"/>
        <item x="2"/>
        <item x="3"/>
        <item x="5"/>
        <item x="6"/>
        <item x="7"/>
        <item x="8"/>
        <item x="4"/>
      </items>
    </pivotField>
    <pivotField axis="axisRow" compact="0" outline="0" showAll="0" defaultSubtotal="0">
      <items count="9">
        <item x="0"/>
        <item x="1"/>
        <item x="2"/>
        <item x="3"/>
        <item x="5"/>
        <item x="6"/>
        <item x="7"/>
        <item x="8"/>
        <item x="4"/>
      </items>
    </pivotField>
  </pivotFields>
  <rowFields count="4">
    <field x="12"/>
    <field x="11"/>
    <field x="10"/>
    <field x="7"/>
  </rowFields>
  <rowItems count="10">
    <i>
      <x/>
      <x/>
      <x/>
      <x v="5"/>
    </i>
    <i>
      <x v="1"/>
      <x v="1"/>
      <x v="1"/>
      <x v="6"/>
    </i>
    <i>
      <x v="2"/>
      <x v="2"/>
      <x v="4"/>
      <x v="4"/>
    </i>
    <i>
      <x v="3"/>
      <x v="3"/>
      <x v="3"/>
      <x/>
    </i>
    <i>
      <x v="4"/>
      <x v="4"/>
      <x v="5"/>
      <x v="2"/>
    </i>
    <i>
      <x v="5"/>
      <x v="5"/>
      <x v="6"/>
      <x v="2"/>
    </i>
    <i>
      <x v="6"/>
      <x v="6"/>
      <x v="7"/>
      <x v="1"/>
    </i>
    <i>
      <x v="7"/>
      <x v="7"/>
      <x v="8"/>
      <x v="7"/>
    </i>
    <i>
      <x v="8"/>
      <x v="8"/>
      <x v="2"/>
      <x v="3"/>
    </i>
    <i t="grand">
      <x/>
    </i>
  </rowItems>
  <colFields count="1">
    <field x="5"/>
  </colFields>
  <colItems count="5">
    <i>
      <x/>
    </i>
    <i>
      <x v="1"/>
    </i>
    <i>
      <x v="2"/>
    </i>
    <i>
      <x v="3"/>
    </i>
    <i t="grand">
      <x/>
    </i>
  </colItems>
  <pageFields count="2">
    <pageField fld="6" item="0" hier="-1"/>
    <pageField fld="3" item="0" hier="-1"/>
  </pageFields>
  <dataFields count="1">
    <dataField name="Σ Montant" fld="4" baseField="7" baseItem="3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Données" displayName="T_Données" ref="B2:N16" totalsRowShown="0">
  <autoFilter ref="B2:N16"/>
  <tableColumns count="13">
    <tableColumn id="1" name="Tuteur"/>
    <tableColumn id="2" name="Nom "/>
    <tableColumn id="3" name="Prénom"/>
    <tableColumn id="4" name="Prestation"/>
    <tableColumn id="5" name="Montant"/>
    <tableColumn id="6" name="Mois" dataDxfId="4"/>
    <tableColumn id="7" name="Année">
      <calculatedColumnFormula>YEAR(T_Données[[#This Row],[Mois]])</calculatedColumnFormula>
    </tableColumn>
    <tableColumn id="8" name="Classe"/>
    <tableColumn id="9" name="Facture"/>
    <tableColumn id="10" name="Utilisateur"/>
    <tableColumn id="11" name="Nom complet" dataDxfId="2">
      <calculatedColumnFormula>IFERROR(CONCATENATE(T_Données[[#This Row],[Nom ]],", ",T_Données[[#This Row],[Prénom]]),"")</calculatedColumnFormula>
    </tableColumn>
    <tableColumn id="12" name="Code" dataDxfId="1">
      <calculatedColumnFormula>IFERROR(VLOOKUP(T_Données[[#This Row],[Nom complet]],T_Elèves[],4,FALSE),"")</calculatedColumnFormula>
    </tableColumn>
    <tableColumn id="13" name="N.O" dataDxfId="0">
      <calculatedColumnFormula>IFERROR(VLOOKUP(T_Données[[#This Row],[Nom complet]],T_Elèves[],5,FALSE),"")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Elèves" displayName="T_Elèves" ref="B2:F11" totalsRowShown="0">
  <autoFilter ref="B2:F11"/>
  <tableColumns count="5">
    <tableColumn id="6" name="Nom complet" dataDxfId="3">
      <calculatedColumnFormula>CONCATENATE(T_Elèves[[#This Row],[Nom]],", ",T_Elèves[[#This Row],[Prénom]])</calculatedColumnFormula>
    </tableColumn>
    <tableColumn id="3" name="Nom"/>
    <tableColumn id="4" name="Prénom"/>
    <tableColumn id="2" name="Code "/>
    <tableColumn id="1" name="N.O">
      <calculatedColumnFormula>IF(ISTEXT(F2),1,F2+1)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showGridLines="0" workbookViewId="0">
      <selection activeCell="O7" sqref="O7"/>
    </sheetView>
  </sheetViews>
  <sheetFormatPr baseColWidth="10" defaultRowHeight="15" x14ac:dyDescent="0.25"/>
  <cols>
    <col min="1" max="1" width="1.7109375" style="1" customWidth="1"/>
    <col min="2" max="2" width="18" customWidth="1"/>
    <col min="5" max="5" width="20.85546875" customWidth="1"/>
    <col min="11" max="11" width="14.42578125" bestFit="1" customWidth="1"/>
    <col min="12" max="12" width="19.5703125" bestFit="1" customWidth="1"/>
  </cols>
  <sheetData>
    <row r="1" spans="2:14" s="1" customFormat="1" x14ac:dyDescent="0.25">
      <c r="L1" s="10" t="s">
        <v>75</v>
      </c>
      <c r="M1" s="10" t="s">
        <v>75</v>
      </c>
      <c r="N1" s="10" t="s">
        <v>75</v>
      </c>
    </row>
    <row r="2" spans="2:14" x14ac:dyDescent="0.25">
      <c r="B2" s="1" t="s">
        <v>4</v>
      </c>
      <c r="C2" s="1" t="s">
        <v>5</v>
      </c>
      <c r="D2" s="1" t="s">
        <v>3</v>
      </c>
      <c r="E2" s="1" t="s">
        <v>61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t="s">
        <v>64</v>
      </c>
      <c r="M2" t="s">
        <v>65</v>
      </c>
      <c r="N2" t="s">
        <v>0</v>
      </c>
    </row>
    <row r="3" spans="2:14" x14ac:dyDescent="0.25">
      <c r="B3" s="1" t="s">
        <v>38</v>
      </c>
      <c r="C3" s="1" t="s">
        <v>32</v>
      </c>
      <c r="D3" s="1" t="s">
        <v>22</v>
      </c>
      <c r="E3" s="1" t="s">
        <v>12</v>
      </c>
      <c r="F3" s="1">
        <v>450</v>
      </c>
      <c r="G3" s="5">
        <v>43344</v>
      </c>
      <c r="H3" s="1">
        <f>YEAR(T_Données[[#This Row],[Mois]])</f>
        <v>2018</v>
      </c>
      <c r="I3" s="1" t="s">
        <v>13</v>
      </c>
      <c r="J3" s="1" t="s">
        <v>14</v>
      </c>
      <c r="K3" s="1" t="s">
        <v>15</v>
      </c>
      <c r="L3" s="7" t="str">
        <f>IFERROR(CONCATENATE(T_Données[[#This Row],[Nom ]],", ",T_Données[[#This Row],[Prénom]]),"")</f>
        <v>ABEL, DANIEL</v>
      </c>
      <c r="M3" s="7" t="str">
        <f>IFERROR(VLOOKUP(T_Données[[#This Row],[Nom complet]],T_Elèves[],4,FALSE),"")</f>
        <v>K181013175</v>
      </c>
      <c r="N3" s="7">
        <f>IFERROR(VLOOKUP(T_Données[[#This Row],[Nom complet]],T_Elèves[],5,FALSE),"")</f>
        <v>1</v>
      </c>
    </row>
    <row r="4" spans="2:14" x14ac:dyDescent="0.25">
      <c r="B4" s="1" t="s">
        <v>23</v>
      </c>
      <c r="C4" s="1" t="s">
        <v>33</v>
      </c>
      <c r="D4" s="1" t="s">
        <v>23</v>
      </c>
      <c r="E4" s="1" t="s">
        <v>12</v>
      </c>
      <c r="F4" s="1">
        <v>500</v>
      </c>
      <c r="G4" s="5">
        <v>43344</v>
      </c>
      <c r="H4" s="1">
        <f>YEAR(T_Données[[#This Row],[Mois]])</f>
        <v>2018</v>
      </c>
      <c r="I4" s="1" t="s">
        <v>17</v>
      </c>
      <c r="J4" s="1" t="s">
        <v>39</v>
      </c>
      <c r="K4" s="1" t="s">
        <v>15</v>
      </c>
      <c r="L4" s="7" t="str">
        <f>IFERROR(CONCATENATE(T_Données[[#This Row],[Nom ]],", ",T_Données[[#This Row],[Prénom]]),"")</f>
        <v>ACACE, MICHEL</v>
      </c>
      <c r="M4" s="7" t="str">
        <f>IFERROR(VLOOKUP(T_Données[[#This Row],[Nom complet]],T_Elèves[],4,FALSE),"")</f>
        <v>K183013176</v>
      </c>
      <c r="N4" s="7">
        <f>IFERROR(VLOOKUP(T_Données[[#This Row],[Nom complet]],T_Elèves[],5,FALSE),"")</f>
        <v>2</v>
      </c>
    </row>
    <row r="5" spans="2:14" x14ac:dyDescent="0.25">
      <c r="B5" s="1" t="s">
        <v>24</v>
      </c>
      <c r="C5" s="1" t="s">
        <v>34</v>
      </c>
      <c r="D5" s="1" t="s">
        <v>24</v>
      </c>
      <c r="E5" s="1" t="s">
        <v>12</v>
      </c>
      <c r="F5" s="1">
        <v>350</v>
      </c>
      <c r="G5" s="5">
        <v>43344</v>
      </c>
      <c r="H5" s="1">
        <f>YEAR(T_Données[[#This Row],[Mois]])</f>
        <v>2018</v>
      </c>
      <c r="I5" s="1" t="s">
        <v>16</v>
      </c>
      <c r="J5" s="1" t="s">
        <v>40</v>
      </c>
      <c r="K5" s="1" t="s">
        <v>15</v>
      </c>
      <c r="L5" s="7" t="str">
        <f>IFERROR(CONCATENATE(T_Données[[#This Row],[Nom ]],", ",T_Données[[#This Row],[Prénom]]),"")</f>
        <v>ELISEE, ELISABET</v>
      </c>
      <c r="M5" s="7" t="str">
        <f>IFERROR(VLOOKUP(T_Données[[#This Row],[Nom complet]],T_Elèves[],4,FALSE),"")</f>
        <v>K184013167</v>
      </c>
      <c r="N5" s="7">
        <f>IFERROR(VLOOKUP(T_Données[[#This Row],[Nom complet]],T_Elèves[],5,FALSE),"")</f>
        <v>3</v>
      </c>
    </row>
    <row r="6" spans="2:14" x14ac:dyDescent="0.25">
      <c r="B6" s="1" t="s">
        <v>25</v>
      </c>
      <c r="C6" s="1" t="s">
        <v>35</v>
      </c>
      <c r="D6" s="1" t="s">
        <v>25</v>
      </c>
      <c r="E6" s="1" t="s">
        <v>12</v>
      </c>
      <c r="F6" s="1">
        <v>475</v>
      </c>
      <c r="G6" s="5">
        <v>43344</v>
      </c>
      <c r="H6" s="1">
        <f>YEAR(T_Données[[#This Row],[Mois]])</f>
        <v>2018</v>
      </c>
      <c r="I6" s="1" t="s">
        <v>18</v>
      </c>
      <c r="J6" s="1" t="s">
        <v>41</v>
      </c>
      <c r="K6" s="1" t="s">
        <v>15</v>
      </c>
      <c r="L6" s="7" t="str">
        <f>IFERROR(CONCATENATE(T_Données[[#This Row],[Nom ]],", ",T_Données[[#This Row],[Prénom]]),"")</f>
        <v>CLARENCE, BERNARD</v>
      </c>
      <c r="M6" s="7" t="str">
        <f>IFERROR(VLOOKUP(T_Données[[#This Row],[Nom complet]],T_Elèves[],4,FALSE),"")</f>
        <v>K184013171</v>
      </c>
      <c r="N6" s="7">
        <f>IFERROR(VLOOKUP(T_Données[[#This Row],[Nom complet]],T_Elèves[],5,FALSE),"")</f>
        <v>4</v>
      </c>
    </row>
    <row r="7" spans="2:14" x14ac:dyDescent="0.25">
      <c r="B7" s="1" t="s">
        <v>31</v>
      </c>
      <c r="C7" s="1" t="s">
        <v>31</v>
      </c>
      <c r="D7" s="1" t="s">
        <v>31</v>
      </c>
      <c r="E7" s="1" t="s">
        <v>12</v>
      </c>
      <c r="F7" s="1">
        <v>900</v>
      </c>
      <c r="G7" s="5">
        <v>43374</v>
      </c>
      <c r="H7" s="1">
        <f>YEAR(T_Données[[#This Row],[Mois]])</f>
        <v>2018</v>
      </c>
      <c r="I7" s="1" t="s">
        <v>37</v>
      </c>
      <c r="J7" s="1" t="s">
        <v>46</v>
      </c>
      <c r="K7" s="1" t="s">
        <v>15</v>
      </c>
      <c r="L7" s="7" t="str">
        <f>IFERROR(CONCATENATE(T_Données[[#This Row],[Nom ]],", ",T_Données[[#This Row],[Prénom]]),"")</f>
        <v>BLANC, BLANC</v>
      </c>
      <c r="M7" s="7" t="str">
        <f>IFERROR(VLOOKUP(T_Données[[#This Row],[Nom complet]],T_Elèves[],4,FALSE),"")</f>
        <v>K186013194</v>
      </c>
      <c r="N7" s="7">
        <f>IFERROR(VLOOKUP(T_Données[[#This Row],[Nom complet]],T_Elèves[],5,FALSE),"")</f>
        <v>9</v>
      </c>
    </row>
    <row r="8" spans="2:14" x14ac:dyDescent="0.25">
      <c r="B8" s="1" t="s">
        <v>27</v>
      </c>
      <c r="C8" s="1" t="s">
        <v>36</v>
      </c>
      <c r="D8" s="1" t="s">
        <v>24</v>
      </c>
      <c r="E8" s="1" t="s">
        <v>12</v>
      </c>
      <c r="F8" s="1">
        <v>350</v>
      </c>
      <c r="G8" s="5">
        <v>43344</v>
      </c>
      <c r="H8" s="1">
        <f>YEAR(T_Données[[#This Row],[Mois]])</f>
        <v>2018</v>
      </c>
      <c r="I8" s="1" t="s">
        <v>19</v>
      </c>
      <c r="J8" s="1" t="s">
        <v>42</v>
      </c>
      <c r="K8" s="1" t="s">
        <v>15</v>
      </c>
      <c r="L8" s="7" t="str">
        <f>IFERROR(CONCATENATE(T_Données[[#This Row],[Nom ]],", ",T_Données[[#This Row],[Prénom]]),"")</f>
        <v>FLORESTA, ELISABET</v>
      </c>
      <c r="M8" s="7" t="str">
        <f>IFERROR(VLOOKUP(T_Données[[#This Row],[Nom complet]],T_Elèves[],4,FALSE),"")</f>
        <v>K185008101</v>
      </c>
      <c r="N8" s="7">
        <f>IFERROR(VLOOKUP(T_Données[[#This Row],[Nom complet]],T_Elèves[],5,FALSE),"")</f>
        <v>5</v>
      </c>
    </row>
    <row r="9" spans="2:14" x14ac:dyDescent="0.25">
      <c r="B9" s="1" t="s">
        <v>28</v>
      </c>
      <c r="C9" s="1" t="s">
        <v>51</v>
      </c>
      <c r="D9" s="1" t="s">
        <v>31</v>
      </c>
      <c r="E9" s="1" t="s">
        <v>12</v>
      </c>
      <c r="F9" s="1">
        <v>750</v>
      </c>
      <c r="G9" s="5">
        <v>43374</v>
      </c>
      <c r="H9" s="1">
        <f>YEAR(T_Données[[#This Row],[Mois]])</f>
        <v>2018</v>
      </c>
      <c r="I9" s="1" t="s">
        <v>19</v>
      </c>
      <c r="J9" s="1" t="s">
        <v>43</v>
      </c>
      <c r="K9" s="1" t="s">
        <v>15</v>
      </c>
      <c r="L9" s="7" t="str">
        <f>IFERROR(CONCATENATE(T_Données[[#This Row],[Nom ]],", ",T_Données[[#This Row],[Prénom]]),"")</f>
        <v>GELBERT, BLANC</v>
      </c>
      <c r="M9" s="7" t="str">
        <f>IFERROR(VLOOKUP(T_Données[[#This Row],[Nom complet]],T_Elèves[],4,FALSE),"")</f>
        <v>K185013163</v>
      </c>
      <c r="N9" s="7">
        <f>IFERROR(VLOOKUP(T_Données[[#This Row],[Nom complet]],T_Elèves[],5,FALSE),"")</f>
        <v>6</v>
      </c>
    </row>
    <row r="10" spans="2:14" x14ac:dyDescent="0.25">
      <c r="B10" s="1" t="s">
        <v>29</v>
      </c>
      <c r="C10" s="1" t="s">
        <v>29</v>
      </c>
      <c r="D10" s="1" t="s">
        <v>26</v>
      </c>
      <c r="E10" s="1" t="s">
        <v>12</v>
      </c>
      <c r="F10" s="1">
        <v>475</v>
      </c>
      <c r="G10" s="5">
        <v>43344</v>
      </c>
      <c r="H10" s="1">
        <f>YEAR(T_Données[[#This Row],[Mois]])</f>
        <v>2018</v>
      </c>
      <c r="I10" s="1" t="s">
        <v>20</v>
      </c>
      <c r="J10" s="1" t="s">
        <v>44</v>
      </c>
      <c r="K10" s="1" t="s">
        <v>15</v>
      </c>
      <c r="L10" s="7" t="str">
        <f>IFERROR(CONCATENATE(T_Données[[#This Row],[Nom ]],", ",T_Données[[#This Row],[Prénom]]),"")</f>
        <v>ROUX, GARCIA</v>
      </c>
      <c r="M10" s="7" t="str">
        <f>IFERROR(VLOOKUP(T_Données[[#This Row],[Nom complet]],T_Elèves[],4,FALSE),"")</f>
        <v>K185013183</v>
      </c>
      <c r="N10" s="7">
        <f>IFERROR(VLOOKUP(T_Données[[#This Row],[Nom complet]],T_Elèves[],5,FALSE),"")</f>
        <v>7</v>
      </c>
    </row>
    <row r="11" spans="2:14" x14ac:dyDescent="0.25">
      <c r="B11" s="1" t="s">
        <v>30</v>
      </c>
      <c r="C11" s="1" t="s">
        <v>30</v>
      </c>
      <c r="D11" s="1" t="s">
        <v>30</v>
      </c>
      <c r="E11" s="1" t="s">
        <v>12</v>
      </c>
      <c r="F11" s="1">
        <v>600</v>
      </c>
      <c r="G11" s="5">
        <v>43405</v>
      </c>
      <c r="H11" s="1">
        <f>YEAR(T_Données[[#This Row],[Mois]])</f>
        <v>2018</v>
      </c>
      <c r="I11" s="1" t="s">
        <v>21</v>
      </c>
      <c r="J11" s="1" t="s">
        <v>45</v>
      </c>
      <c r="K11" s="1" t="s">
        <v>15</v>
      </c>
      <c r="L11" s="7" t="str">
        <f>IFERROR(CONCATENATE(T_Données[[#This Row],[Nom ]],", ",T_Données[[#This Row],[Prénom]]),"")</f>
        <v>VINCENT, VINCENT</v>
      </c>
      <c r="M11" s="7" t="str">
        <f>IFERROR(VLOOKUP(T_Données[[#This Row],[Nom complet]],T_Elèves[],4,FALSE),"")</f>
        <v>K186013180</v>
      </c>
      <c r="N11" s="7">
        <f>IFERROR(VLOOKUP(T_Données[[#This Row],[Nom complet]],T_Elèves[],5,FALSE),"")</f>
        <v>8</v>
      </c>
    </row>
    <row r="12" spans="2:14" x14ac:dyDescent="0.25">
      <c r="B12" s="1" t="s">
        <v>31</v>
      </c>
      <c r="C12" s="1" t="s">
        <v>31</v>
      </c>
      <c r="D12" s="1" t="s">
        <v>31</v>
      </c>
      <c r="E12" s="1" t="s">
        <v>12</v>
      </c>
      <c r="F12" s="1">
        <v>900</v>
      </c>
      <c r="G12" s="5">
        <v>43405</v>
      </c>
      <c r="H12" s="1">
        <f>YEAR(T_Données[[#This Row],[Mois]])</f>
        <v>2018</v>
      </c>
      <c r="I12" s="1" t="s">
        <v>37</v>
      </c>
      <c r="J12" s="1" t="s">
        <v>46</v>
      </c>
      <c r="K12" s="1" t="s">
        <v>15</v>
      </c>
      <c r="L12" s="7" t="str">
        <f>IFERROR(CONCATENATE(T_Données[[#This Row],[Nom ]],", ",T_Données[[#This Row],[Prénom]]),"")</f>
        <v>BLANC, BLANC</v>
      </c>
      <c r="M12" s="7" t="str">
        <f>IFERROR(VLOOKUP(T_Données[[#This Row],[Nom complet]],T_Elèves[],4,FALSE),"")</f>
        <v>K186013194</v>
      </c>
      <c r="N12" s="7">
        <f>IFERROR(VLOOKUP(T_Données[[#This Row],[Nom complet]],T_Elèves[],5,FALSE),"")</f>
        <v>9</v>
      </c>
    </row>
    <row r="13" spans="2:14" x14ac:dyDescent="0.25">
      <c r="B13" s="1" t="s">
        <v>38</v>
      </c>
      <c r="C13" s="1" t="s">
        <v>32</v>
      </c>
      <c r="D13" s="1" t="s">
        <v>22</v>
      </c>
      <c r="E13" s="1" t="s">
        <v>12</v>
      </c>
      <c r="F13" s="1">
        <v>450</v>
      </c>
      <c r="G13" s="5">
        <v>43374</v>
      </c>
      <c r="H13" s="1">
        <f>YEAR(T_Données[[#This Row],[Mois]])</f>
        <v>2018</v>
      </c>
      <c r="I13" s="1" t="s">
        <v>13</v>
      </c>
      <c r="J13" s="1" t="s">
        <v>47</v>
      </c>
      <c r="K13" s="1" t="s">
        <v>15</v>
      </c>
      <c r="L13" s="7" t="str">
        <f>IFERROR(CONCATENATE(T_Données[[#This Row],[Nom ]],", ",T_Données[[#This Row],[Prénom]]),"")</f>
        <v>ABEL, DANIEL</v>
      </c>
      <c r="M13" s="7" t="str">
        <f>IFERROR(VLOOKUP(T_Données[[#This Row],[Nom complet]],T_Elèves[],4,FALSE),"")</f>
        <v>K181013175</v>
      </c>
      <c r="N13" s="7">
        <f>IFERROR(VLOOKUP(T_Données[[#This Row],[Nom complet]],T_Elèves[],5,FALSE),"")</f>
        <v>1</v>
      </c>
    </row>
    <row r="14" spans="2:14" x14ac:dyDescent="0.25">
      <c r="B14" s="1" t="s">
        <v>24</v>
      </c>
      <c r="C14" s="1" t="s">
        <v>34</v>
      </c>
      <c r="D14" s="1" t="s">
        <v>24</v>
      </c>
      <c r="E14" s="1" t="s">
        <v>12</v>
      </c>
      <c r="F14" s="1">
        <v>350</v>
      </c>
      <c r="G14" s="5">
        <v>43374</v>
      </c>
      <c r="H14" s="1">
        <f>YEAR(T_Données[[#This Row],[Mois]])</f>
        <v>2018</v>
      </c>
      <c r="I14" s="1" t="s">
        <v>16</v>
      </c>
      <c r="J14" s="1" t="s">
        <v>48</v>
      </c>
      <c r="K14" s="1" t="s">
        <v>15</v>
      </c>
      <c r="L14" s="7" t="str">
        <f>IFERROR(CONCATENATE(T_Données[[#This Row],[Nom ]],", ",T_Données[[#This Row],[Prénom]]),"")</f>
        <v>ELISEE, ELISABET</v>
      </c>
      <c r="M14" s="7" t="str">
        <f>IFERROR(VLOOKUP(T_Données[[#This Row],[Nom complet]],T_Elèves[],4,FALSE),"")</f>
        <v>K184013167</v>
      </c>
      <c r="N14" s="7">
        <f>IFERROR(VLOOKUP(T_Données[[#This Row],[Nom complet]],T_Elèves[],5,FALSE),"")</f>
        <v>3</v>
      </c>
    </row>
    <row r="15" spans="2:14" x14ac:dyDescent="0.25">
      <c r="B15" s="1" t="s">
        <v>27</v>
      </c>
      <c r="C15" s="1" t="s">
        <v>36</v>
      </c>
      <c r="D15" s="1" t="s">
        <v>24</v>
      </c>
      <c r="E15" s="1" t="s">
        <v>12</v>
      </c>
      <c r="F15" s="1">
        <v>350</v>
      </c>
      <c r="G15" s="5">
        <v>43405</v>
      </c>
      <c r="H15" s="1">
        <f>YEAR(T_Données[[#This Row],[Mois]])</f>
        <v>2018</v>
      </c>
      <c r="I15" s="1" t="s">
        <v>19</v>
      </c>
      <c r="J15" s="1" t="s">
        <v>49</v>
      </c>
      <c r="K15" s="1" t="s">
        <v>15</v>
      </c>
      <c r="L15" s="7" t="str">
        <f>IFERROR(CONCATENATE(T_Données[[#This Row],[Nom ]],", ",T_Données[[#This Row],[Prénom]]),"")</f>
        <v>FLORESTA, ELISABET</v>
      </c>
      <c r="M15" s="7" t="str">
        <f>IFERROR(VLOOKUP(T_Données[[#This Row],[Nom complet]],T_Elèves[],4,FALSE),"")</f>
        <v>K185008101</v>
      </c>
      <c r="N15" s="7">
        <f>IFERROR(VLOOKUP(T_Données[[#This Row],[Nom complet]],T_Elèves[],5,FALSE),"")</f>
        <v>5</v>
      </c>
    </row>
    <row r="16" spans="2:14" x14ac:dyDescent="0.25">
      <c r="B16" s="1" t="s">
        <v>29</v>
      </c>
      <c r="C16" s="1" t="s">
        <v>29</v>
      </c>
      <c r="D16" s="1" t="s">
        <v>26</v>
      </c>
      <c r="E16" s="1" t="s">
        <v>12</v>
      </c>
      <c r="F16" s="1">
        <v>475</v>
      </c>
      <c r="G16" s="5">
        <v>43435</v>
      </c>
      <c r="H16" s="1">
        <f>YEAR(T_Données[[#This Row],[Mois]])</f>
        <v>2018</v>
      </c>
      <c r="I16" s="1" t="s">
        <v>20</v>
      </c>
      <c r="J16" s="1" t="s">
        <v>50</v>
      </c>
      <c r="K16" s="1" t="s">
        <v>15</v>
      </c>
      <c r="L16" s="7" t="str">
        <f>IFERROR(CONCATENATE(T_Données[[#This Row],[Nom ]],", ",T_Données[[#This Row],[Prénom]]),"")</f>
        <v>ROUX, GARCIA</v>
      </c>
      <c r="M16" s="7" t="str">
        <f>IFERROR(VLOOKUP(T_Données[[#This Row],[Nom complet]],T_Elèves[],4,FALSE),"")</f>
        <v>K185013183</v>
      </c>
      <c r="N16" s="7">
        <f>IFERROR(VLOOKUP(T_Données[[#This Row],[Nom complet]],T_Elèves[],5,FALSE),"")</f>
        <v>7</v>
      </c>
    </row>
    <row r="17" ht="14.25" customHeight="1" x14ac:dyDescent="0.25"/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6"/>
  <sheetViews>
    <sheetView showGridLines="0" workbookViewId="0">
      <selection activeCell="E22" sqref="E22"/>
    </sheetView>
  </sheetViews>
  <sheetFormatPr baseColWidth="10" defaultRowHeight="15" x14ac:dyDescent="0.25"/>
  <cols>
    <col min="1" max="1" width="1.7109375" customWidth="1"/>
    <col min="2" max="2" width="21" customWidth="1"/>
    <col min="3" max="3" width="23.85546875" bestFit="1" customWidth="1"/>
    <col min="4" max="4" width="21.42578125" bestFit="1" customWidth="1"/>
    <col min="5" max="5" width="8.85546875" customWidth="1"/>
    <col min="6" max="9" width="7.7109375" customWidth="1"/>
    <col min="10" max="11" width="12.5703125" customWidth="1"/>
    <col min="12" max="12" width="12.5703125" bestFit="1" customWidth="1"/>
  </cols>
  <sheetData>
    <row r="2" spans="2:10" x14ac:dyDescent="0.25">
      <c r="B2" s="2" t="s">
        <v>8</v>
      </c>
      <c r="C2" s="3">
        <v>2018</v>
      </c>
    </row>
    <row r="3" spans="2:10" x14ac:dyDescent="0.25">
      <c r="B3" s="2" t="s">
        <v>61</v>
      </c>
      <c r="C3" s="1" t="s">
        <v>12</v>
      </c>
    </row>
    <row r="5" spans="2:10" x14ac:dyDescent="0.25">
      <c r="B5" s="2" t="s">
        <v>63</v>
      </c>
      <c r="F5" s="2" t="s">
        <v>7</v>
      </c>
    </row>
    <row r="6" spans="2:10" x14ac:dyDescent="0.25">
      <c r="B6" s="2" t="s">
        <v>0</v>
      </c>
      <c r="C6" s="2" t="s">
        <v>65</v>
      </c>
      <c r="D6" s="2" t="s">
        <v>64</v>
      </c>
      <c r="E6" s="2" t="s">
        <v>9</v>
      </c>
      <c r="F6" s="5">
        <v>43344</v>
      </c>
      <c r="G6" s="5">
        <v>43374</v>
      </c>
      <c r="H6" s="5">
        <v>43405</v>
      </c>
      <c r="I6" s="5">
        <v>43435</v>
      </c>
      <c r="J6" s="5" t="s">
        <v>62</v>
      </c>
    </row>
    <row r="7" spans="2:10" x14ac:dyDescent="0.25">
      <c r="B7" s="1">
        <v>1</v>
      </c>
      <c r="C7" s="1" t="s">
        <v>52</v>
      </c>
      <c r="D7" s="1" t="s">
        <v>66</v>
      </c>
      <c r="E7" s="1" t="s">
        <v>13</v>
      </c>
      <c r="F7" s="4">
        <v>450</v>
      </c>
      <c r="G7" s="4">
        <v>450</v>
      </c>
      <c r="H7" s="4"/>
      <c r="I7" s="4"/>
      <c r="J7" s="4">
        <v>900</v>
      </c>
    </row>
    <row r="8" spans="2:10" x14ac:dyDescent="0.25">
      <c r="B8" s="1">
        <v>2</v>
      </c>
      <c r="C8" s="1" t="s">
        <v>53</v>
      </c>
      <c r="D8" s="1" t="s">
        <v>67</v>
      </c>
      <c r="E8" s="1" t="s">
        <v>17</v>
      </c>
      <c r="F8" s="4">
        <v>500</v>
      </c>
      <c r="G8" s="4"/>
      <c r="H8" s="4"/>
      <c r="I8" s="4"/>
      <c r="J8" s="4">
        <v>500</v>
      </c>
    </row>
    <row r="9" spans="2:10" x14ac:dyDescent="0.25">
      <c r="B9" s="1">
        <v>3</v>
      </c>
      <c r="C9" s="1" t="s">
        <v>54</v>
      </c>
      <c r="D9" s="1" t="s">
        <v>68</v>
      </c>
      <c r="E9" s="1" t="s">
        <v>16</v>
      </c>
      <c r="F9" s="4">
        <v>350</v>
      </c>
      <c r="G9" s="4">
        <v>350</v>
      </c>
      <c r="H9" s="4"/>
      <c r="I9" s="4"/>
      <c r="J9" s="4">
        <v>700</v>
      </c>
    </row>
    <row r="10" spans="2:10" x14ac:dyDescent="0.25">
      <c r="B10" s="1">
        <v>4</v>
      </c>
      <c r="C10" s="1" t="s">
        <v>55</v>
      </c>
      <c r="D10" s="1" t="s">
        <v>69</v>
      </c>
      <c r="E10" s="1" t="s">
        <v>18</v>
      </c>
      <c r="F10" s="4">
        <v>475</v>
      </c>
      <c r="G10" s="4"/>
      <c r="H10" s="4"/>
      <c r="I10" s="4"/>
      <c r="J10" s="4">
        <v>475</v>
      </c>
    </row>
    <row r="11" spans="2:10" x14ac:dyDescent="0.25">
      <c r="B11" s="1">
        <v>5</v>
      </c>
      <c r="C11" s="1" t="s">
        <v>56</v>
      </c>
      <c r="D11" s="1" t="s">
        <v>70</v>
      </c>
      <c r="E11" s="1" t="s">
        <v>19</v>
      </c>
      <c r="F11" s="4">
        <v>350</v>
      </c>
      <c r="G11" s="4"/>
      <c r="H11" s="4">
        <v>350</v>
      </c>
      <c r="I11" s="4"/>
      <c r="J11" s="4">
        <v>700</v>
      </c>
    </row>
    <row r="12" spans="2:10" x14ac:dyDescent="0.25">
      <c r="B12" s="1">
        <v>6</v>
      </c>
      <c r="C12" s="1" t="s">
        <v>57</v>
      </c>
      <c r="D12" s="1" t="s">
        <v>71</v>
      </c>
      <c r="E12" s="1" t="s">
        <v>19</v>
      </c>
      <c r="F12" s="4"/>
      <c r="G12" s="4">
        <v>750</v>
      </c>
      <c r="H12" s="4"/>
      <c r="I12" s="4"/>
      <c r="J12" s="4">
        <v>750</v>
      </c>
    </row>
    <row r="13" spans="2:10" x14ac:dyDescent="0.25">
      <c r="B13" s="1">
        <v>7</v>
      </c>
      <c r="C13" s="1" t="s">
        <v>58</v>
      </c>
      <c r="D13" s="1" t="s">
        <v>72</v>
      </c>
      <c r="E13" s="1" t="s">
        <v>20</v>
      </c>
      <c r="F13" s="4">
        <v>475</v>
      </c>
      <c r="G13" s="4"/>
      <c r="H13" s="4"/>
      <c r="I13" s="4">
        <v>475</v>
      </c>
      <c r="J13" s="4">
        <v>950</v>
      </c>
    </row>
    <row r="14" spans="2:10" x14ac:dyDescent="0.25">
      <c r="B14" s="1">
        <v>8</v>
      </c>
      <c r="C14" s="1" t="s">
        <v>59</v>
      </c>
      <c r="D14" s="1" t="s">
        <v>73</v>
      </c>
      <c r="E14" s="1" t="s">
        <v>21</v>
      </c>
      <c r="F14" s="4"/>
      <c r="G14" s="4"/>
      <c r="H14" s="4">
        <v>600</v>
      </c>
      <c r="I14" s="4"/>
      <c r="J14" s="4">
        <v>600</v>
      </c>
    </row>
    <row r="15" spans="2:10" x14ac:dyDescent="0.25">
      <c r="B15" s="1">
        <v>9</v>
      </c>
      <c r="C15" s="1" t="s">
        <v>60</v>
      </c>
      <c r="D15" s="1" t="s">
        <v>74</v>
      </c>
      <c r="E15" s="1" t="s">
        <v>37</v>
      </c>
      <c r="F15" s="4"/>
      <c r="G15" s="4">
        <v>900</v>
      </c>
      <c r="H15" s="4">
        <v>900</v>
      </c>
      <c r="I15" s="4"/>
      <c r="J15" s="4">
        <v>1800</v>
      </c>
    </row>
    <row r="16" spans="2:10" x14ac:dyDescent="0.25">
      <c r="B16" s="1" t="s">
        <v>62</v>
      </c>
      <c r="F16" s="4">
        <v>2600</v>
      </c>
      <c r="G16" s="4">
        <v>2450</v>
      </c>
      <c r="H16" s="4">
        <v>1850</v>
      </c>
      <c r="I16" s="4">
        <v>475</v>
      </c>
      <c r="J16" s="4">
        <v>7375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showGridLines="0" tabSelected="1" workbookViewId="0">
      <selection activeCell="I10" sqref="I10"/>
    </sheetView>
  </sheetViews>
  <sheetFormatPr baseColWidth="10" defaultRowHeight="15" x14ac:dyDescent="0.25"/>
  <cols>
    <col min="1" max="1" width="1.7109375" style="1" customWidth="1"/>
    <col min="2" max="2" width="19.5703125" bestFit="1" customWidth="1"/>
    <col min="7" max="7" width="19.5703125" bestFit="1" customWidth="1"/>
  </cols>
  <sheetData>
    <row r="1" spans="2:6" x14ac:dyDescent="0.25">
      <c r="B1" s="10" t="s">
        <v>75</v>
      </c>
    </row>
    <row r="2" spans="2:6" x14ac:dyDescent="0.25">
      <c r="B2" s="6" t="s">
        <v>64</v>
      </c>
      <c r="C2" t="s">
        <v>2</v>
      </c>
      <c r="D2" t="s">
        <v>3</v>
      </c>
      <c r="E2" t="s">
        <v>1</v>
      </c>
      <c r="F2" t="s">
        <v>0</v>
      </c>
    </row>
    <row r="3" spans="2:6" x14ac:dyDescent="0.25">
      <c r="B3" s="8" t="str">
        <f>CONCATENATE(T_Elèves[[#This Row],[Nom]],", ",T_Elèves[[#This Row],[Prénom]])</f>
        <v>ABEL, DANIEL</v>
      </c>
      <c r="C3" t="s">
        <v>32</v>
      </c>
      <c r="D3" t="s">
        <v>22</v>
      </c>
      <c r="E3" t="s">
        <v>52</v>
      </c>
      <c r="F3">
        <f>IF(ISTEXT(F2),1,F2+1)</f>
        <v>1</v>
      </c>
    </row>
    <row r="4" spans="2:6" x14ac:dyDescent="0.25">
      <c r="B4" s="8" t="str">
        <f>CONCATENATE(T_Elèves[[#This Row],[Nom]],", ",T_Elèves[[#This Row],[Prénom]])</f>
        <v>ACACE, MICHEL</v>
      </c>
      <c r="C4" t="s">
        <v>33</v>
      </c>
      <c r="D4" t="s">
        <v>23</v>
      </c>
      <c r="E4" t="s">
        <v>53</v>
      </c>
      <c r="F4" s="1">
        <f t="shared" ref="F4:F11" si="0">IF(ISTEXT(F3),1,F3+1)</f>
        <v>2</v>
      </c>
    </row>
    <row r="5" spans="2:6" x14ac:dyDescent="0.25">
      <c r="B5" s="8" t="str">
        <f>CONCATENATE(T_Elèves[[#This Row],[Nom]],", ",T_Elèves[[#This Row],[Prénom]])</f>
        <v>ELISEE, ELISABET</v>
      </c>
      <c r="C5" t="s">
        <v>34</v>
      </c>
      <c r="D5" t="s">
        <v>24</v>
      </c>
      <c r="E5" t="s">
        <v>54</v>
      </c>
      <c r="F5" s="1">
        <f t="shared" si="0"/>
        <v>3</v>
      </c>
    </row>
    <row r="6" spans="2:6" x14ac:dyDescent="0.25">
      <c r="B6" s="8" t="str">
        <f>CONCATENATE(T_Elèves[[#This Row],[Nom]],", ",T_Elèves[[#This Row],[Prénom]])</f>
        <v>CLARENCE, BERNARD</v>
      </c>
      <c r="C6" t="s">
        <v>35</v>
      </c>
      <c r="D6" t="s">
        <v>25</v>
      </c>
      <c r="E6" t="s">
        <v>55</v>
      </c>
      <c r="F6" s="1">
        <f t="shared" si="0"/>
        <v>4</v>
      </c>
    </row>
    <row r="7" spans="2:6" x14ac:dyDescent="0.25">
      <c r="B7" s="8" t="str">
        <f>CONCATENATE(T_Elèves[[#This Row],[Nom]],", ",T_Elèves[[#This Row],[Prénom]])</f>
        <v>FLORESTA, ELISABET</v>
      </c>
      <c r="C7" t="s">
        <v>36</v>
      </c>
      <c r="D7" t="s">
        <v>24</v>
      </c>
      <c r="E7" t="s">
        <v>56</v>
      </c>
      <c r="F7" s="1">
        <f t="shared" si="0"/>
        <v>5</v>
      </c>
    </row>
    <row r="8" spans="2:6" x14ac:dyDescent="0.25">
      <c r="B8" s="8" t="str">
        <f>CONCATENATE(T_Elèves[[#This Row],[Nom]],", ",T_Elèves[[#This Row],[Prénom]])</f>
        <v>GELBERT, BLANC</v>
      </c>
      <c r="C8" t="s">
        <v>51</v>
      </c>
      <c r="D8" t="s">
        <v>31</v>
      </c>
      <c r="E8" t="s">
        <v>57</v>
      </c>
      <c r="F8" s="1">
        <f t="shared" si="0"/>
        <v>6</v>
      </c>
    </row>
    <row r="9" spans="2:6" x14ac:dyDescent="0.25">
      <c r="B9" s="8" t="str">
        <f>CONCATENATE(T_Elèves[[#This Row],[Nom]],", ",T_Elèves[[#This Row],[Prénom]])</f>
        <v>ROUX, GARCIA</v>
      </c>
      <c r="C9" t="s">
        <v>29</v>
      </c>
      <c r="D9" t="s">
        <v>26</v>
      </c>
      <c r="E9" t="s">
        <v>58</v>
      </c>
      <c r="F9" s="1">
        <f t="shared" si="0"/>
        <v>7</v>
      </c>
    </row>
    <row r="10" spans="2:6" x14ac:dyDescent="0.25">
      <c r="B10" s="8" t="str">
        <f>CONCATENATE(T_Elèves[[#This Row],[Nom]],", ",T_Elèves[[#This Row],[Prénom]])</f>
        <v>VINCENT, VINCENT</v>
      </c>
      <c r="C10" t="s">
        <v>30</v>
      </c>
      <c r="D10" t="s">
        <v>30</v>
      </c>
      <c r="E10" t="s">
        <v>59</v>
      </c>
      <c r="F10" s="1">
        <f t="shared" si="0"/>
        <v>8</v>
      </c>
    </row>
    <row r="11" spans="2:6" x14ac:dyDescent="0.25">
      <c r="B11" s="9" t="str">
        <f>CONCATENATE(T_Elèves[[#This Row],[Nom]],", ",T_Elèves[[#This Row],[Prénom]])</f>
        <v>BLANC, BLANC</v>
      </c>
      <c r="C11" t="s">
        <v>31</v>
      </c>
      <c r="D11" t="s">
        <v>31</v>
      </c>
      <c r="E11" t="s">
        <v>60</v>
      </c>
      <c r="F11" s="1">
        <f t="shared" si="0"/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PAYEMENT</vt:lpstr>
      <vt:lpstr>LISTE PAYEMENT ELEVES</vt:lpstr>
      <vt:lpstr>INFORMATIONS ELEVES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lahcen</dc:creator>
  <cp:lastModifiedBy>Jean-Eric</cp:lastModifiedBy>
  <dcterms:created xsi:type="dcterms:W3CDTF">2018-11-30T16:17:39Z</dcterms:created>
  <dcterms:modified xsi:type="dcterms:W3CDTF">2018-12-01T14:00:21Z</dcterms:modified>
</cp:coreProperties>
</file>