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CALCPPI" sheetId="1" r:id="rId1"/>
  </sheets>
  <definedNames>
    <definedName name="j_souhaités">CALCPPI!$M$2</definedName>
  </definedNames>
  <calcPr calcId="162913"/>
</workbook>
</file>

<file path=xl/calcChain.xml><?xml version="1.0" encoding="utf-8"?>
<calcChain xmlns="http://schemas.openxmlformats.org/spreadsheetml/2006/main">
  <c r="M2" i="1" l="1"/>
  <c r="D3" i="1" l="1"/>
  <c r="F3" i="1" s="1"/>
  <c r="D4" i="1"/>
  <c r="F4" i="1" s="1"/>
  <c r="D5" i="1"/>
  <c r="F5" i="1" s="1"/>
  <c r="D6" i="1"/>
  <c r="F6" i="1" s="1"/>
  <c r="D7" i="1"/>
  <c r="F7" i="1" s="1"/>
  <c r="D8" i="1"/>
  <c r="F8" i="1" s="1"/>
  <c r="D9" i="1"/>
  <c r="F9" i="1" s="1"/>
  <c r="D10" i="1"/>
  <c r="F10" i="1" s="1"/>
  <c r="D11" i="1"/>
  <c r="F11" i="1" s="1"/>
  <c r="D12" i="1"/>
  <c r="F12" i="1" s="1"/>
  <c r="D13" i="1"/>
  <c r="F13" i="1" s="1"/>
  <c r="D14" i="1"/>
  <c r="F14" i="1" s="1"/>
  <c r="D15" i="1"/>
  <c r="F15" i="1" s="1"/>
  <c r="D16" i="1"/>
  <c r="F16" i="1" s="1"/>
  <c r="D17" i="1"/>
  <c r="F17" i="1" s="1"/>
  <c r="D18" i="1"/>
  <c r="F18" i="1" s="1"/>
  <c r="D19" i="1"/>
  <c r="F19" i="1" s="1"/>
  <c r="D20" i="1"/>
  <c r="F20" i="1" s="1"/>
  <c r="D21" i="1"/>
  <c r="F21" i="1" s="1"/>
  <c r="D22" i="1"/>
  <c r="F22" i="1" s="1"/>
  <c r="D23" i="1"/>
  <c r="F23" i="1" s="1"/>
  <c r="D24" i="1"/>
  <c r="F24" i="1" s="1"/>
  <c r="D25" i="1"/>
  <c r="F25" i="1" s="1"/>
  <c r="D26" i="1"/>
  <c r="F26" i="1" s="1"/>
  <c r="D27" i="1"/>
  <c r="F27" i="1" s="1"/>
  <c r="D28" i="1"/>
  <c r="F28" i="1" s="1"/>
  <c r="D29" i="1"/>
  <c r="F29" i="1" s="1"/>
  <c r="D30" i="1"/>
  <c r="F30" i="1" s="1"/>
  <c r="D31" i="1"/>
  <c r="F31" i="1" s="1"/>
  <c r="D32" i="1"/>
  <c r="F32" i="1" s="1"/>
  <c r="D33" i="1"/>
  <c r="F33" i="1" s="1"/>
  <c r="D34" i="1"/>
  <c r="F34" i="1" s="1"/>
  <c r="D35" i="1"/>
  <c r="F35" i="1" s="1"/>
  <c r="D36" i="1"/>
  <c r="F36" i="1" s="1"/>
  <c r="D37" i="1"/>
  <c r="F37" i="1" s="1"/>
  <c r="D38" i="1"/>
  <c r="F38" i="1" s="1"/>
  <c r="D39" i="1"/>
  <c r="F39" i="1" s="1"/>
  <c r="D40" i="1"/>
  <c r="F40" i="1" s="1"/>
  <c r="D41" i="1"/>
  <c r="F41" i="1" s="1"/>
  <c r="D42" i="1"/>
  <c r="F42" i="1" s="1"/>
  <c r="D43" i="1"/>
  <c r="F43" i="1" s="1"/>
  <c r="D44" i="1"/>
  <c r="F44" i="1" s="1"/>
  <c r="D45" i="1"/>
  <c r="F45" i="1" s="1"/>
  <c r="D46" i="1"/>
  <c r="F46" i="1" s="1"/>
  <c r="D47" i="1"/>
  <c r="F47" i="1" s="1"/>
  <c r="D2" i="1"/>
  <c r="I6" i="1" l="1"/>
  <c r="J6" i="1" s="1"/>
  <c r="I4" i="1"/>
  <c r="J4" i="1" s="1"/>
  <c r="I3" i="1"/>
  <c r="J3" i="1" s="1"/>
  <c r="I2" i="1"/>
  <c r="J2" i="1" s="1"/>
  <c r="F2" i="1"/>
  <c r="M4" i="1" s="1"/>
</calcChain>
</file>

<file path=xl/sharedStrings.xml><?xml version="1.0" encoding="utf-8"?>
<sst xmlns="http://schemas.openxmlformats.org/spreadsheetml/2006/main" count="64" uniqueCount="39">
  <si>
    <t>IVECO</t>
  </si>
  <si>
    <t>PRIX RNVL</t>
  </si>
  <si>
    <t>AGE JOURS</t>
  </si>
  <si>
    <t>ACQUIS LE</t>
  </si>
  <si>
    <t>MARQUE /MODELE</t>
  </si>
  <si>
    <t>RENAULT TRAFIC</t>
  </si>
  <si>
    <t>FIAT.PANDA</t>
  </si>
  <si>
    <t>RENAULT KANG.PICKUP</t>
  </si>
  <si>
    <t>RENAULT  KANGOO</t>
  </si>
  <si>
    <t>RENAULT TWINGO</t>
  </si>
  <si>
    <t>FORD</t>
  </si>
  <si>
    <t>RENAULT CLIO</t>
  </si>
  <si>
    <t>CITROEN C2</t>
  </si>
  <si>
    <t>IVECO FAMILLE 35</t>
  </si>
  <si>
    <t>RENAULT  MASTER</t>
  </si>
  <si>
    <t>RENAULT KANGOO</t>
  </si>
  <si>
    <t>RENAULT MODUS</t>
  </si>
  <si>
    <t>RENAULT MEGANE</t>
  </si>
  <si>
    <t>PEUGEOT 207</t>
  </si>
  <si>
    <t xml:space="preserve">RENAULT TRAFIC </t>
  </si>
  <si>
    <t>PEUGEOT PARTNER</t>
  </si>
  <si>
    <t>PEUGEOT BOXER BENNE</t>
  </si>
  <si>
    <t>DACIA DUSTER</t>
  </si>
  <si>
    <t>PEUGEOT PARTNER BENNE</t>
  </si>
  <si>
    <t xml:space="preserve">PEUGEOT BOXER </t>
  </si>
  <si>
    <t>#</t>
  </si>
  <si>
    <t>Renouvellement</t>
  </si>
  <si>
    <t>j_souhaités</t>
  </si>
  <si>
    <t>Durée annuelle moyenne souhaitée</t>
  </si>
  <si>
    <t>min</t>
  </si>
  <si>
    <t>max</t>
  </si>
  <si>
    <t>Calculs</t>
  </si>
  <si>
    <t>médiane</t>
  </si>
  <si>
    <t>moyenne</t>
  </si>
  <si>
    <t>Jours</t>
  </si>
  <si>
    <t>Equivalent années</t>
  </si>
  <si>
    <t>Equivalent jours</t>
  </si>
  <si>
    <t>D2 : =DATEDIF(C2;AUJOURDHUI();"d")</t>
  </si>
  <si>
    <t>Budget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</si>
</sst>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[$€]_-;\-* #,##0.00\ [$€]_-;_-* &quot;-&quot;??\ [$€]_-;_-@_-"/>
    <numFmt numFmtId="165" formatCode="_-* #,##0.00\ _F_-;\-* #,##0.00\ _F_-;_-* &quot;-&quot;??\ _F_-;_-@_-"/>
  </numFmts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i/>
      <sz val="11"/>
      <color rgb="FF7F7F7F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8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0" fontId="4" fillId="0" borderId="0" xfId="7"/>
    <xf numFmtId="0" fontId="4" fillId="0" borderId="0" xfId="7" applyAlignment="1">
      <alignment horizontal="left" indent="1"/>
    </xf>
    <xf numFmtId="0" fontId="3" fillId="0" borderId="0" xfId="0" applyFont="1" applyAlignment="1">
      <alignment horizontal="right"/>
    </xf>
    <xf numFmtId="3" fontId="4" fillId="0" borderId="0" xfId="7" applyNumberFormat="1"/>
    <xf numFmtId="0" fontId="0" fillId="2" borderId="0" xfId="0" applyFill="1"/>
    <xf numFmtId="2" fontId="0" fillId="0" borderId="0" xfId="0" applyNumberFormat="1"/>
    <xf numFmtId="0" fontId="5" fillId="0" borderId="0" xfId="0" applyFont="1"/>
    <xf numFmtId="3" fontId="5" fillId="0" borderId="0" xfId="0" applyNumberFormat="1" applyFont="1"/>
  </cellXfs>
  <cellStyles count="8">
    <cellStyle name="Euro" xfId="2"/>
    <cellStyle name="Lien hypertexte_0000" xfId="1"/>
    <cellStyle name="Milliers 2" xfId="3"/>
    <cellStyle name="Normal" xfId="0" builtinId="0"/>
    <cellStyle name="Normal 2" xfId="4"/>
    <cellStyle name="Normal 3" xfId="5"/>
    <cellStyle name="Normal 4" xfId="6"/>
    <cellStyle name="Texte explicatif" xfId="7" builtinId="53"/>
  </cellStyles>
  <dxfs count="3">
    <dxf>
      <numFmt numFmtId="3" formatCode="#,##0"/>
    </dxf>
    <dxf>
      <numFmt numFmtId="3" formatCode="#,##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47" totalsRowShown="0">
  <autoFilter ref="A1:F47"/>
  <tableColumns count="6">
    <tableColumn id="1" name="#"/>
    <tableColumn id="2" name="MARQUE /MODELE"/>
    <tableColumn id="3" name="ACQUIS LE" dataDxfId="2"/>
    <tableColumn id="4" name="AGE JOURS">
      <calculatedColumnFormula>DATEDIF(C2,TODAY(),"d")</calculatedColumnFormula>
    </tableColumn>
    <tableColumn id="6" name="PRIX RNVL" dataDxfId="1"/>
    <tableColumn id="5" name="Renouvellement" dataDxfId="0">
      <calculatedColumnFormula>IF(Tableau1[[#This Row],[AGE JOURS]]&gt;j_souhaités,1,0)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  <pageSetUpPr fitToPage="1"/>
  </sheetPr>
  <dimension ref="A1:N47"/>
  <sheetViews>
    <sheetView tabSelected="1" zoomScaleNormal="100" workbookViewId="0">
      <selection activeCell="H20" sqref="H20"/>
    </sheetView>
  </sheetViews>
  <sheetFormatPr baseColWidth="10" defaultColWidth="26.85546875" defaultRowHeight="12.75" x14ac:dyDescent="0.2"/>
  <cols>
    <col min="1" max="1" width="4.140625" customWidth="1"/>
    <col min="2" max="2" width="30" bestFit="1" customWidth="1"/>
    <col min="3" max="3" width="13.140625" customWidth="1"/>
    <col min="4" max="4" width="13.85546875" customWidth="1"/>
    <col min="5" max="5" width="21.28515625" bestFit="1" customWidth="1"/>
    <col min="6" max="6" width="18.140625" bestFit="1" customWidth="1"/>
    <col min="7" max="7" width="14.85546875" customWidth="1"/>
    <col min="8" max="8" width="8.5703125" bestFit="1" customWidth="1"/>
    <col min="9" max="9" width="6" bestFit="1" customWidth="1"/>
    <col min="10" max="10" width="16.140625" bestFit="1" customWidth="1"/>
    <col min="11" max="11" width="2.7109375" customWidth="1"/>
    <col min="12" max="12" width="30.42578125" bestFit="1" customWidth="1"/>
    <col min="13" max="13" width="7.5703125" bestFit="1" customWidth="1"/>
    <col min="14" max="14" width="13.28515625" bestFit="1" customWidth="1"/>
  </cols>
  <sheetData>
    <row r="1" spans="1:14" x14ac:dyDescent="0.2">
      <c r="A1" s="3" t="s">
        <v>25</v>
      </c>
      <c r="B1" t="s">
        <v>4</v>
      </c>
      <c r="C1" t="s">
        <v>3</v>
      </c>
      <c r="D1" t="s">
        <v>2</v>
      </c>
      <c r="E1" t="s">
        <v>1</v>
      </c>
      <c r="F1" s="3" t="s">
        <v>26</v>
      </c>
      <c r="H1" s="3" t="s">
        <v>31</v>
      </c>
      <c r="I1" s="3" t="s">
        <v>34</v>
      </c>
      <c r="J1" s="3" t="s">
        <v>35</v>
      </c>
      <c r="L1" s="3" t="s">
        <v>28</v>
      </c>
      <c r="M1" s="8">
        <v>5</v>
      </c>
    </row>
    <row r="2" spans="1:14" ht="15" x14ac:dyDescent="0.25">
      <c r="A2">
        <v>1</v>
      </c>
      <c r="B2" t="s">
        <v>22</v>
      </c>
      <c r="C2" s="1">
        <v>42663</v>
      </c>
      <c r="D2">
        <f ca="1">DATEDIF(C2,TODAY(),"d")</f>
        <v>491</v>
      </c>
      <c r="E2" s="2">
        <v>19000</v>
      </c>
      <c r="F2" s="2">
        <f ca="1">IF(Tableau1[[#This Row],[AGE JOURS]]&gt;j_souhaités,1,0)</f>
        <v>0</v>
      </c>
      <c r="H2" s="3" t="s">
        <v>29</v>
      </c>
      <c r="I2">
        <f ca="1">MIN(Tableau1[AGE JOURS])</f>
        <v>491</v>
      </c>
      <c r="J2" s="9">
        <f ca="1">I2/365.25</f>
        <v>1.3442847364818618</v>
      </c>
      <c r="L2" s="6" t="s">
        <v>36</v>
      </c>
      <c r="M2" s="7">
        <f>M1*365.25</f>
        <v>1826.25</v>
      </c>
      <c r="N2" s="5" t="s">
        <v>27</v>
      </c>
    </row>
    <row r="3" spans="1:14" x14ac:dyDescent="0.2">
      <c r="A3">
        <v>2</v>
      </c>
      <c r="B3" t="s">
        <v>21</v>
      </c>
      <c r="C3" s="1">
        <v>42429</v>
      </c>
      <c r="D3">
        <f t="shared" ref="D3:D47" ca="1" si="0">DATEDIF(C3,TODAY(),"d")</f>
        <v>725</v>
      </c>
      <c r="E3" s="2">
        <v>24000</v>
      </c>
      <c r="F3" s="2">
        <f ca="1">IF(Tableau1[[#This Row],[AGE JOURS]]&gt;j_souhaités,1,0)</f>
        <v>0</v>
      </c>
      <c r="H3" s="3" t="s">
        <v>32</v>
      </c>
      <c r="I3">
        <f ca="1">MEDIAN(Tableau1[AGE JOURS])</f>
        <v>3775</v>
      </c>
      <c r="J3" s="9">
        <f t="shared" ref="J3:J6" ca="1" si="1">I3/365.25</f>
        <v>10.335386721423683</v>
      </c>
    </row>
    <row r="4" spans="1:14" x14ac:dyDescent="0.2">
      <c r="A4">
        <v>3</v>
      </c>
      <c r="B4" t="s">
        <v>24</v>
      </c>
      <c r="C4" s="1">
        <v>42583</v>
      </c>
      <c r="D4">
        <f t="shared" ca="1" si="0"/>
        <v>571</v>
      </c>
      <c r="E4" s="2">
        <v>24000</v>
      </c>
      <c r="F4" s="2">
        <f ca="1">IF(Tableau1[[#This Row],[AGE JOURS]]&gt;j_souhaités,1,0)</f>
        <v>0</v>
      </c>
      <c r="H4" s="3" t="s">
        <v>30</v>
      </c>
      <c r="I4">
        <f ca="1">MAX(Tableau1[AGE JOURS])</f>
        <v>7720</v>
      </c>
      <c r="J4" s="9">
        <f t="shared" ca="1" si="1"/>
        <v>21.136208076659823</v>
      </c>
      <c r="L4" s="10" t="s">
        <v>38</v>
      </c>
      <c r="M4" s="11">
        <f ca="1">SUMIF(Tableau1[Renouvellement],1,Tableau1[PRIX RNVL])</f>
        <v>585800</v>
      </c>
    </row>
    <row r="5" spans="1:14" x14ac:dyDescent="0.2">
      <c r="A5">
        <v>4</v>
      </c>
      <c r="B5" t="s">
        <v>5</v>
      </c>
      <c r="C5" s="1">
        <v>42360</v>
      </c>
      <c r="D5">
        <f t="shared" ca="1" si="0"/>
        <v>794</v>
      </c>
      <c r="E5" s="2">
        <v>36000</v>
      </c>
      <c r="F5" s="2">
        <f ca="1">IF(Tableau1[[#This Row],[AGE JOURS]]&gt;j_souhaités,1,0)</f>
        <v>0</v>
      </c>
    </row>
    <row r="6" spans="1:14" x14ac:dyDescent="0.2">
      <c r="A6">
        <v>5</v>
      </c>
      <c r="B6" t="s">
        <v>23</v>
      </c>
      <c r="C6" s="1">
        <v>42288</v>
      </c>
      <c r="D6">
        <f t="shared" ca="1" si="0"/>
        <v>866</v>
      </c>
      <c r="E6" s="2">
        <v>26000</v>
      </c>
      <c r="F6" s="2">
        <f ca="1">IF(Tableau1[[#This Row],[AGE JOURS]]&gt;j_souhaités,1,0)</f>
        <v>0</v>
      </c>
      <c r="H6" s="3" t="s">
        <v>33</v>
      </c>
      <c r="I6" s="2">
        <f ca="1">AVERAGE(Tableau1[AGE JOURS])</f>
        <v>3310.108695652174</v>
      </c>
      <c r="J6" s="9">
        <f t="shared" ca="1" si="1"/>
        <v>9.0625836978841185</v>
      </c>
    </row>
    <row r="7" spans="1:14" x14ac:dyDescent="0.2">
      <c r="A7">
        <v>6</v>
      </c>
      <c r="B7" t="s">
        <v>23</v>
      </c>
      <c r="C7" s="1">
        <v>42258</v>
      </c>
      <c r="D7">
        <f t="shared" ca="1" si="0"/>
        <v>896</v>
      </c>
      <c r="E7" s="2">
        <v>26000</v>
      </c>
      <c r="F7" s="2">
        <f ca="1">IF(Tableau1[[#This Row],[AGE JOURS]]&gt;j_souhaités,1,0)</f>
        <v>0</v>
      </c>
    </row>
    <row r="8" spans="1:14" x14ac:dyDescent="0.2">
      <c r="A8">
        <v>7</v>
      </c>
      <c r="B8" t="s">
        <v>22</v>
      </c>
      <c r="C8" s="1">
        <v>42114</v>
      </c>
      <c r="D8">
        <f t="shared" ca="1" si="0"/>
        <v>1040</v>
      </c>
      <c r="E8" s="2">
        <v>19000</v>
      </c>
      <c r="F8" s="2">
        <f ca="1">IF(Tableau1[[#This Row],[AGE JOURS]]&gt;j_souhaités,1,0)</f>
        <v>0</v>
      </c>
    </row>
    <row r="9" spans="1:14" x14ac:dyDescent="0.2">
      <c r="A9">
        <v>8</v>
      </c>
      <c r="B9" t="s">
        <v>21</v>
      </c>
      <c r="C9" s="1">
        <v>42127</v>
      </c>
      <c r="D9">
        <f t="shared" ca="1" si="0"/>
        <v>1027</v>
      </c>
      <c r="E9" s="2">
        <v>24000</v>
      </c>
      <c r="F9" s="2">
        <f ca="1">IF(Tableau1[[#This Row],[AGE JOURS]]&gt;j_souhaités,1,0)</f>
        <v>0</v>
      </c>
    </row>
    <row r="10" spans="1:14" x14ac:dyDescent="0.2">
      <c r="A10">
        <v>9</v>
      </c>
      <c r="B10" t="s">
        <v>20</v>
      </c>
      <c r="C10" s="1">
        <v>42033</v>
      </c>
      <c r="D10">
        <f t="shared" ca="1" si="0"/>
        <v>1121</v>
      </c>
      <c r="E10" s="2">
        <v>12200</v>
      </c>
      <c r="F10" s="2">
        <f ca="1">IF(Tableau1[[#This Row],[AGE JOURS]]&gt;j_souhaités,1,0)</f>
        <v>0</v>
      </c>
      <c r="H10" s="3"/>
    </row>
    <row r="11" spans="1:14" x14ac:dyDescent="0.2">
      <c r="A11">
        <v>10</v>
      </c>
      <c r="B11" t="s">
        <v>19</v>
      </c>
      <c r="C11" s="1">
        <v>41654</v>
      </c>
      <c r="D11">
        <f t="shared" ca="1" si="0"/>
        <v>1500</v>
      </c>
      <c r="E11" s="2">
        <v>36000</v>
      </c>
      <c r="F11" s="2">
        <f ca="1">IF(Tableau1[[#This Row],[AGE JOURS]]&gt;j_souhaités,1,0)</f>
        <v>0</v>
      </c>
      <c r="H11" s="3"/>
    </row>
    <row r="12" spans="1:14" ht="15" x14ac:dyDescent="0.25">
      <c r="A12">
        <v>11</v>
      </c>
      <c r="B12" t="s">
        <v>18</v>
      </c>
      <c r="C12" s="1">
        <v>41654</v>
      </c>
      <c r="D12">
        <f t="shared" ca="1" si="0"/>
        <v>1500</v>
      </c>
      <c r="E12" s="2">
        <v>7800</v>
      </c>
      <c r="F12" s="2">
        <f ca="1">IF(Tableau1[[#This Row],[AGE JOURS]]&gt;j_souhaités,1,0)</f>
        <v>0</v>
      </c>
      <c r="H12" s="4" t="s">
        <v>37</v>
      </c>
    </row>
    <row r="13" spans="1:14" x14ac:dyDescent="0.2">
      <c r="A13">
        <v>12</v>
      </c>
      <c r="B13" t="s">
        <v>17</v>
      </c>
      <c r="C13" s="1">
        <v>41343</v>
      </c>
      <c r="D13">
        <f t="shared" ca="1" si="0"/>
        <v>1811</v>
      </c>
      <c r="E13" s="2">
        <v>7800</v>
      </c>
      <c r="F13" s="2">
        <f ca="1">IF(Tableau1[[#This Row],[AGE JOURS]]&gt;j_souhaités,1,0)</f>
        <v>0</v>
      </c>
    </row>
    <row r="14" spans="1:14" x14ac:dyDescent="0.2">
      <c r="A14">
        <v>13</v>
      </c>
      <c r="B14" t="s">
        <v>0</v>
      </c>
      <c r="C14" s="1">
        <v>41260</v>
      </c>
      <c r="D14">
        <f t="shared" ca="1" si="0"/>
        <v>1894</v>
      </c>
      <c r="E14" s="2">
        <v>24000</v>
      </c>
      <c r="F14" s="2">
        <f ca="1">IF(Tableau1[[#This Row],[AGE JOURS]]&gt;j_souhaités,1,0)</f>
        <v>1</v>
      </c>
    </row>
    <row r="15" spans="1:14" x14ac:dyDescent="0.2">
      <c r="A15">
        <v>14</v>
      </c>
      <c r="B15" t="s">
        <v>15</v>
      </c>
      <c r="C15" s="1">
        <v>40009</v>
      </c>
      <c r="D15">
        <f t="shared" ca="1" si="0"/>
        <v>3145</v>
      </c>
      <c r="E15" s="2">
        <v>12000</v>
      </c>
      <c r="F15" s="2">
        <f ca="1">IF(Tableau1[[#This Row],[AGE JOURS]]&gt;j_souhaités,1,0)</f>
        <v>1</v>
      </c>
    </row>
    <row r="16" spans="1:14" x14ac:dyDescent="0.2">
      <c r="A16">
        <v>15</v>
      </c>
      <c r="B16" t="s">
        <v>16</v>
      </c>
      <c r="C16" s="1">
        <v>40009</v>
      </c>
      <c r="D16">
        <f t="shared" ca="1" si="0"/>
        <v>3145</v>
      </c>
      <c r="E16" s="2">
        <v>19000</v>
      </c>
      <c r="F16" s="2">
        <f ca="1">IF(Tableau1[[#This Row],[AGE JOURS]]&gt;j_souhaités,1,0)</f>
        <v>1</v>
      </c>
    </row>
    <row r="17" spans="1:6" x14ac:dyDescent="0.2">
      <c r="A17">
        <v>16</v>
      </c>
      <c r="B17" t="s">
        <v>15</v>
      </c>
      <c r="C17" s="1">
        <v>40009</v>
      </c>
      <c r="D17">
        <f t="shared" ca="1" si="0"/>
        <v>3145</v>
      </c>
      <c r="E17" s="2">
        <v>12200</v>
      </c>
      <c r="F17" s="2">
        <f ca="1">IF(Tableau1[[#This Row],[AGE JOURS]]&gt;j_souhaités,1,0)</f>
        <v>1</v>
      </c>
    </row>
    <row r="18" spans="1:6" x14ac:dyDescent="0.2">
      <c r="A18">
        <v>17</v>
      </c>
      <c r="B18" t="s">
        <v>11</v>
      </c>
      <c r="C18" s="1">
        <v>40092</v>
      </c>
      <c r="D18">
        <f t="shared" ca="1" si="0"/>
        <v>3062</v>
      </c>
      <c r="E18" s="2">
        <v>7800</v>
      </c>
      <c r="F18" s="2">
        <f ca="1">IF(Tableau1[[#This Row],[AGE JOURS]]&gt;j_souhaités,1,0)</f>
        <v>1</v>
      </c>
    </row>
    <row r="19" spans="1:6" x14ac:dyDescent="0.2">
      <c r="A19">
        <v>18</v>
      </c>
      <c r="B19" t="s">
        <v>14</v>
      </c>
      <c r="C19" s="1">
        <v>40088</v>
      </c>
      <c r="D19">
        <f t="shared" ca="1" si="0"/>
        <v>3066</v>
      </c>
      <c r="E19" s="2">
        <v>24000</v>
      </c>
      <c r="F19" s="2">
        <f ca="1">IF(Tableau1[[#This Row],[AGE JOURS]]&gt;j_souhaités,1,0)</f>
        <v>1</v>
      </c>
    </row>
    <row r="20" spans="1:6" x14ac:dyDescent="0.2">
      <c r="A20">
        <v>19</v>
      </c>
      <c r="B20" t="s">
        <v>8</v>
      </c>
      <c r="C20" s="1">
        <v>39812</v>
      </c>
      <c r="D20">
        <f t="shared" ca="1" si="0"/>
        <v>3342</v>
      </c>
      <c r="E20" s="2">
        <v>28000</v>
      </c>
      <c r="F20" s="2">
        <f ca="1">IF(Tableau1[[#This Row],[AGE JOURS]]&gt;j_souhaités,1,0)</f>
        <v>1</v>
      </c>
    </row>
    <row r="21" spans="1:6" x14ac:dyDescent="0.2">
      <c r="A21">
        <v>20</v>
      </c>
      <c r="B21" t="s">
        <v>8</v>
      </c>
      <c r="C21" s="1">
        <v>39722</v>
      </c>
      <c r="D21">
        <f t="shared" ca="1" si="0"/>
        <v>3432</v>
      </c>
      <c r="E21" s="2">
        <v>28000</v>
      </c>
      <c r="F21" s="2">
        <f ca="1">IF(Tableau1[[#This Row],[AGE JOURS]]&gt;j_souhaités,1,0)</f>
        <v>1</v>
      </c>
    </row>
    <row r="22" spans="1:6" x14ac:dyDescent="0.2">
      <c r="A22">
        <v>21</v>
      </c>
      <c r="B22" t="s">
        <v>5</v>
      </c>
      <c r="C22" s="1">
        <v>39402</v>
      </c>
      <c r="D22">
        <f t="shared" ca="1" si="0"/>
        <v>3752</v>
      </c>
      <c r="E22" s="2">
        <v>36000</v>
      </c>
      <c r="F22" s="2">
        <f ca="1">IF(Tableau1[[#This Row],[AGE JOURS]]&gt;j_souhaités,1,0)</f>
        <v>1</v>
      </c>
    </row>
    <row r="23" spans="1:6" x14ac:dyDescent="0.2">
      <c r="A23">
        <v>22</v>
      </c>
      <c r="B23" t="s">
        <v>13</v>
      </c>
      <c r="C23" s="1">
        <v>39338</v>
      </c>
      <c r="D23">
        <f t="shared" ca="1" si="0"/>
        <v>3816</v>
      </c>
      <c r="E23" s="2">
        <v>24000</v>
      </c>
      <c r="F23" s="2">
        <f ca="1">IF(Tableau1[[#This Row],[AGE JOURS]]&gt;j_souhaités,1,0)</f>
        <v>1</v>
      </c>
    </row>
    <row r="24" spans="1:6" x14ac:dyDescent="0.2">
      <c r="A24">
        <v>23</v>
      </c>
      <c r="B24" t="s">
        <v>8</v>
      </c>
      <c r="C24" s="1">
        <v>39422</v>
      </c>
      <c r="D24">
        <f t="shared" ca="1" si="0"/>
        <v>3732</v>
      </c>
      <c r="E24" s="2">
        <v>12200</v>
      </c>
      <c r="F24" s="2">
        <f ca="1">IF(Tableau1[[#This Row],[AGE JOURS]]&gt;j_souhaités,1,0)</f>
        <v>1</v>
      </c>
    </row>
    <row r="25" spans="1:6" x14ac:dyDescent="0.2">
      <c r="A25">
        <v>24</v>
      </c>
      <c r="B25" t="s">
        <v>11</v>
      </c>
      <c r="C25" s="1">
        <v>39422</v>
      </c>
      <c r="D25">
        <f t="shared" ca="1" si="0"/>
        <v>3732</v>
      </c>
      <c r="E25" s="2">
        <v>7800</v>
      </c>
      <c r="F25" s="2">
        <f ca="1">IF(Tableau1[[#This Row],[AGE JOURS]]&gt;j_souhaités,1,0)</f>
        <v>1</v>
      </c>
    </row>
    <row r="26" spans="1:6" x14ac:dyDescent="0.2">
      <c r="A26">
        <v>25</v>
      </c>
      <c r="B26" t="s">
        <v>8</v>
      </c>
      <c r="C26" s="1">
        <v>39088</v>
      </c>
      <c r="D26">
        <f t="shared" ca="1" si="0"/>
        <v>4066</v>
      </c>
      <c r="E26" s="2">
        <v>12200</v>
      </c>
      <c r="F26" s="2">
        <f ca="1">IF(Tableau1[[#This Row],[AGE JOURS]]&gt;j_souhaités,1,0)</f>
        <v>1</v>
      </c>
    </row>
    <row r="27" spans="1:6" x14ac:dyDescent="0.2">
      <c r="A27">
        <v>26</v>
      </c>
      <c r="B27" t="s">
        <v>12</v>
      </c>
      <c r="C27" s="1">
        <v>39220</v>
      </c>
      <c r="D27">
        <f t="shared" ca="1" si="0"/>
        <v>3934</v>
      </c>
      <c r="E27" s="2">
        <v>7800</v>
      </c>
      <c r="F27" s="2">
        <f ca="1">IF(Tableau1[[#This Row],[AGE JOURS]]&gt;j_souhaités,1,0)</f>
        <v>1</v>
      </c>
    </row>
    <row r="28" spans="1:6" x14ac:dyDescent="0.2">
      <c r="A28">
        <v>27</v>
      </c>
      <c r="B28" t="s">
        <v>8</v>
      </c>
      <c r="C28" s="1">
        <v>39216</v>
      </c>
      <c r="D28">
        <f t="shared" ca="1" si="0"/>
        <v>3938</v>
      </c>
      <c r="E28" s="2">
        <v>12000</v>
      </c>
      <c r="F28" s="2">
        <f ca="1">IF(Tableau1[[#This Row],[AGE JOURS]]&gt;j_souhaités,1,0)</f>
        <v>1</v>
      </c>
    </row>
    <row r="29" spans="1:6" x14ac:dyDescent="0.2">
      <c r="A29">
        <v>28</v>
      </c>
      <c r="B29" t="s">
        <v>8</v>
      </c>
      <c r="C29" s="1">
        <v>39237</v>
      </c>
      <c r="D29">
        <f t="shared" ca="1" si="0"/>
        <v>3917</v>
      </c>
      <c r="E29" s="2">
        <v>12000</v>
      </c>
      <c r="F29" s="2">
        <f ca="1">IF(Tableau1[[#This Row],[AGE JOURS]]&gt;j_souhaités,1,0)</f>
        <v>1</v>
      </c>
    </row>
    <row r="30" spans="1:6" x14ac:dyDescent="0.2">
      <c r="A30">
        <v>29</v>
      </c>
      <c r="B30" t="s">
        <v>8</v>
      </c>
      <c r="C30" s="1">
        <v>39237</v>
      </c>
      <c r="D30">
        <f t="shared" ca="1" si="0"/>
        <v>3917</v>
      </c>
      <c r="E30" s="2">
        <v>12000</v>
      </c>
      <c r="F30" s="2">
        <f ca="1">IF(Tableau1[[#This Row],[AGE JOURS]]&gt;j_souhaités,1,0)</f>
        <v>1</v>
      </c>
    </row>
    <row r="31" spans="1:6" x14ac:dyDescent="0.2">
      <c r="A31">
        <v>30</v>
      </c>
      <c r="B31" t="s">
        <v>5</v>
      </c>
      <c r="C31" s="1">
        <v>39126</v>
      </c>
      <c r="D31">
        <f t="shared" ca="1" si="0"/>
        <v>4028</v>
      </c>
      <c r="E31" s="2">
        <v>12200</v>
      </c>
      <c r="F31" s="2">
        <f ca="1">IF(Tableau1[[#This Row],[AGE JOURS]]&gt;j_souhaités,1,0)</f>
        <v>1</v>
      </c>
    </row>
    <row r="32" spans="1:6" x14ac:dyDescent="0.2">
      <c r="A32">
        <v>31</v>
      </c>
      <c r="B32" t="s">
        <v>11</v>
      </c>
      <c r="C32" s="1">
        <v>39126</v>
      </c>
      <c r="D32">
        <f t="shared" ca="1" si="0"/>
        <v>4028</v>
      </c>
      <c r="E32" s="2">
        <v>7800</v>
      </c>
      <c r="F32" s="2">
        <f ca="1">IF(Tableau1[[#This Row],[AGE JOURS]]&gt;j_souhaités,1,0)</f>
        <v>1</v>
      </c>
    </row>
    <row r="33" spans="1:6" x14ac:dyDescent="0.2">
      <c r="A33">
        <v>32</v>
      </c>
      <c r="B33" t="s">
        <v>8</v>
      </c>
      <c r="C33" s="1">
        <v>39356</v>
      </c>
      <c r="D33">
        <f t="shared" ca="1" si="0"/>
        <v>3798</v>
      </c>
      <c r="E33" s="2">
        <v>12200</v>
      </c>
      <c r="F33" s="2">
        <f ca="1">IF(Tableau1[[#This Row],[AGE JOURS]]&gt;j_souhaités,1,0)</f>
        <v>1</v>
      </c>
    </row>
    <row r="34" spans="1:6" x14ac:dyDescent="0.2">
      <c r="A34">
        <v>33</v>
      </c>
      <c r="B34" t="s">
        <v>5</v>
      </c>
      <c r="C34" s="1">
        <v>39069</v>
      </c>
      <c r="D34">
        <f t="shared" ca="1" si="0"/>
        <v>4085</v>
      </c>
      <c r="E34" s="2">
        <v>36000</v>
      </c>
      <c r="F34" s="2">
        <f ca="1">IF(Tableau1[[#This Row],[AGE JOURS]]&gt;j_souhaités,1,0)</f>
        <v>1</v>
      </c>
    </row>
    <row r="35" spans="1:6" x14ac:dyDescent="0.2">
      <c r="A35">
        <v>34</v>
      </c>
      <c r="B35" t="s">
        <v>10</v>
      </c>
      <c r="C35" s="1">
        <v>39069</v>
      </c>
      <c r="D35">
        <f t="shared" ca="1" si="0"/>
        <v>4085</v>
      </c>
      <c r="E35" s="2">
        <v>24000</v>
      </c>
      <c r="F35" s="2">
        <f ca="1">IF(Tableau1[[#This Row],[AGE JOURS]]&gt;j_souhaités,1,0)</f>
        <v>1</v>
      </c>
    </row>
    <row r="36" spans="1:6" x14ac:dyDescent="0.2">
      <c r="A36">
        <v>35</v>
      </c>
      <c r="B36" t="s">
        <v>7</v>
      </c>
      <c r="C36" s="1">
        <v>39000</v>
      </c>
      <c r="D36">
        <f t="shared" ca="1" si="0"/>
        <v>4154</v>
      </c>
      <c r="E36" s="2">
        <v>26000</v>
      </c>
      <c r="F36" s="2">
        <f ca="1">IF(Tableau1[[#This Row],[AGE JOURS]]&gt;j_souhaités,1,0)</f>
        <v>1</v>
      </c>
    </row>
    <row r="37" spans="1:6" x14ac:dyDescent="0.2">
      <c r="A37">
        <v>36</v>
      </c>
      <c r="B37" t="s">
        <v>7</v>
      </c>
      <c r="C37" s="1">
        <v>39000</v>
      </c>
      <c r="D37">
        <f t="shared" ca="1" si="0"/>
        <v>4154</v>
      </c>
      <c r="E37" s="2">
        <v>26000</v>
      </c>
      <c r="F37" s="2">
        <f ca="1">IF(Tableau1[[#This Row],[AGE JOURS]]&gt;j_souhaités,1,0)</f>
        <v>1</v>
      </c>
    </row>
    <row r="38" spans="1:6" x14ac:dyDescent="0.2">
      <c r="A38">
        <v>37</v>
      </c>
      <c r="B38" t="s">
        <v>7</v>
      </c>
      <c r="C38" s="1">
        <v>39000</v>
      </c>
      <c r="D38">
        <f t="shared" ca="1" si="0"/>
        <v>4154</v>
      </c>
      <c r="E38" s="2">
        <v>12200</v>
      </c>
      <c r="F38" s="2">
        <f ca="1">IF(Tableau1[[#This Row],[AGE JOURS]]&gt;j_souhaités,1,0)</f>
        <v>1</v>
      </c>
    </row>
    <row r="39" spans="1:6" x14ac:dyDescent="0.2">
      <c r="A39">
        <v>38</v>
      </c>
      <c r="B39" t="s">
        <v>5</v>
      </c>
      <c r="C39" s="1">
        <v>38987</v>
      </c>
      <c r="D39">
        <f t="shared" ca="1" si="0"/>
        <v>4167</v>
      </c>
      <c r="E39" s="2">
        <v>12200</v>
      </c>
      <c r="F39" s="2">
        <f ca="1">IF(Tableau1[[#This Row],[AGE JOURS]]&gt;j_souhaités,1,0)</f>
        <v>1</v>
      </c>
    </row>
    <row r="40" spans="1:6" x14ac:dyDescent="0.2">
      <c r="A40">
        <v>39</v>
      </c>
      <c r="B40" t="s">
        <v>9</v>
      </c>
      <c r="C40" s="1">
        <v>38756</v>
      </c>
      <c r="D40">
        <f t="shared" ca="1" si="0"/>
        <v>4398</v>
      </c>
      <c r="E40" s="2">
        <v>7800</v>
      </c>
      <c r="F40" s="2">
        <f ca="1">IF(Tableau1[[#This Row],[AGE JOURS]]&gt;j_souhaités,1,0)</f>
        <v>1</v>
      </c>
    </row>
    <row r="41" spans="1:6" x14ac:dyDescent="0.2">
      <c r="A41">
        <v>40</v>
      </c>
      <c r="B41" t="s">
        <v>8</v>
      </c>
      <c r="C41" s="1">
        <v>38925</v>
      </c>
      <c r="D41">
        <f t="shared" ca="1" si="0"/>
        <v>4229</v>
      </c>
      <c r="E41" s="2">
        <v>12000</v>
      </c>
      <c r="F41" s="2">
        <f ca="1">IF(Tableau1[[#This Row],[AGE JOURS]]&gt;j_souhaités,1,0)</f>
        <v>1</v>
      </c>
    </row>
    <row r="42" spans="1:6" x14ac:dyDescent="0.2">
      <c r="A42">
        <v>41</v>
      </c>
      <c r="B42" t="s">
        <v>8</v>
      </c>
      <c r="C42" s="1">
        <v>38925</v>
      </c>
      <c r="D42">
        <f t="shared" ca="1" si="0"/>
        <v>4229</v>
      </c>
      <c r="E42" s="2">
        <v>12000</v>
      </c>
      <c r="F42" s="2">
        <f ca="1">IF(Tableau1[[#This Row],[AGE JOURS]]&gt;j_souhaités,1,0)</f>
        <v>1</v>
      </c>
    </row>
    <row r="43" spans="1:6" x14ac:dyDescent="0.2">
      <c r="A43">
        <v>42</v>
      </c>
      <c r="B43" t="s">
        <v>8</v>
      </c>
      <c r="C43" s="1">
        <v>38925</v>
      </c>
      <c r="D43">
        <f t="shared" ca="1" si="0"/>
        <v>4229</v>
      </c>
      <c r="E43" s="2">
        <v>12200</v>
      </c>
      <c r="F43" s="2">
        <f ca="1">IF(Tableau1[[#This Row],[AGE JOURS]]&gt;j_souhaités,1,0)</f>
        <v>1</v>
      </c>
    </row>
    <row r="44" spans="1:6" x14ac:dyDescent="0.2">
      <c r="A44">
        <v>43</v>
      </c>
      <c r="B44" t="s">
        <v>7</v>
      </c>
      <c r="C44" s="1">
        <v>38355</v>
      </c>
      <c r="D44">
        <f t="shared" ca="1" si="0"/>
        <v>4799</v>
      </c>
      <c r="E44" s="2">
        <v>26000</v>
      </c>
      <c r="F44" s="2">
        <f ca="1">IF(Tableau1[[#This Row],[AGE JOURS]]&gt;j_souhaités,1,0)</f>
        <v>1</v>
      </c>
    </row>
    <row r="45" spans="1:6" x14ac:dyDescent="0.2">
      <c r="A45">
        <v>44</v>
      </c>
      <c r="B45" t="s">
        <v>5</v>
      </c>
      <c r="C45" s="1">
        <v>35968</v>
      </c>
      <c r="D45">
        <f t="shared" ca="1" si="0"/>
        <v>7186</v>
      </c>
      <c r="E45" s="2">
        <v>12200</v>
      </c>
      <c r="F45" s="2">
        <f ca="1">IF(Tableau1[[#This Row],[AGE JOURS]]&gt;j_souhaités,1,0)</f>
        <v>1</v>
      </c>
    </row>
    <row r="46" spans="1:6" x14ac:dyDescent="0.2">
      <c r="A46">
        <v>45</v>
      </c>
      <c r="B46" t="s">
        <v>6</v>
      </c>
      <c r="C46" s="1">
        <v>35709</v>
      </c>
      <c r="D46">
        <f t="shared" ca="1" si="0"/>
        <v>7445</v>
      </c>
      <c r="E46" s="2">
        <v>18000</v>
      </c>
      <c r="F46" s="2">
        <f ca="1">IF(Tableau1[[#This Row],[AGE JOURS]]&gt;j_souhaités,1,0)</f>
        <v>1</v>
      </c>
    </row>
    <row r="47" spans="1:6" x14ac:dyDescent="0.2">
      <c r="A47">
        <v>46</v>
      </c>
      <c r="B47" t="s">
        <v>5</v>
      </c>
      <c r="C47" s="1">
        <v>35434</v>
      </c>
      <c r="D47">
        <f t="shared" ca="1" si="0"/>
        <v>7720</v>
      </c>
      <c r="E47" s="2">
        <v>26000</v>
      </c>
      <c r="F47" s="2">
        <f ca="1">IF(Tableau1[[#This Row],[AGE JOURS]]&gt;j_souhaités,1,0)</f>
        <v>1</v>
      </c>
    </row>
  </sheetData>
  <dataValidations disablePrompts="1" count="1">
    <dataValidation allowBlank="1" showInputMessage="1" showErrorMessage="1" promptTitle="creche municipale" prompt="25 Mme ricard tel:04 42 87 16 51" sqref="B16:B18"/>
  </dataValidations>
  <printOptions horizontalCentered="1"/>
  <pageMargins left="3.937007874015748E-2" right="3.937007874015748E-2" top="0.19685039370078741" bottom="0" header="0" footer="0"/>
  <pageSetup paperSize="8" scale="92" fitToHeight="0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5298053-ABCA-4F65-96C5-8ACAD7392127}">
            <x14:iconSet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3TrafficLights1" iconId="2"/>
              <x14:cfIcon iconSet="3TrafficLights1" iconId="0"/>
            </x14:iconSet>
          </x14:cfRule>
          <xm:sqref>F2:F47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CALCPPI</vt:lpstr>
      <vt:lpstr>j_souhaités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CATELLA</dc:creator>
  <cp:lastModifiedBy>Jean-Eric Pelouas</cp:lastModifiedBy>
  <dcterms:created xsi:type="dcterms:W3CDTF">2018-02-23T13:59:10Z</dcterms:created>
  <dcterms:modified xsi:type="dcterms:W3CDTF">2018-02-23T17:05:34Z</dcterms:modified>
</cp:coreProperties>
</file>