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slicers/slicer2.xml" ContentType="application/vnd.ms-excel.slicer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Operational level" sheetId="1" r:id="rId1"/>
  </sheets>
  <externalReferences>
    <externalReference r:id="rId2"/>
  </externalReferences>
  <definedNames>
    <definedName name="_xlnm._FilterDatabase" localSheetId="0" hidden="1">'Operational level'!$B$18:$Y$92</definedName>
    <definedName name="_Key1" hidden="1">#REF!</definedName>
    <definedName name="_Order1" hidden="1">255</definedName>
    <definedName name="_Order2" hidden="1">255</definedName>
    <definedName name="_Sort" hidden="1">#REF!</definedName>
    <definedName name="Cluster">[1]Info!$A$17:$F$17</definedName>
    <definedName name="Projets">[1]Info!$A$12:$A$15</definedName>
    <definedName name="REGION">#REF!</definedName>
    <definedName name="RON1_COLUMN10">#REF!</definedName>
    <definedName name="row">#REF!</definedName>
    <definedName name="ROW1_COLUMN1">#REF!</definedName>
    <definedName name="ROW1_COLUMN10">#REF!</definedName>
    <definedName name="ROW1_COLUMN11">#REF!</definedName>
    <definedName name="ROW1_COLUMN12">#REF!</definedName>
    <definedName name="ROW1_COLUMN13">#REF!</definedName>
    <definedName name="ROW1_COLUMN14">#REF!</definedName>
    <definedName name="ROW1_COLUMN2">#REF!</definedName>
    <definedName name="ROW1_COLUMN3">#REF!</definedName>
    <definedName name="ROW1_COLUMN4">#REF!</definedName>
    <definedName name="ROW1_COLUMN5">#REF!</definedName>
    <definedName name="ROW1_COLUMN6">#REF!</definedName>
    <definedName name="ROW1_COLUMN7">#REF!</definedName>
    <definedName name="ROW1_COLUMN8">#REF!</definedName>
    <definedName name="ROW1_COLUMN9">#REF!</definedName>
    <definedName name="ROW10_COLUMN1">#REF!</definedName>
    <definedName name="ROW10_COLUMN10">#REF!</definedName>
    <definedName name="ROW10_COLUMN11">#REF!</definedName>
    <definedName name="ROW10_COLUMN12">#REF!</definedName>
    <definedName name="ROW10_COLUMN13">#REF!</definedName>
    <definedName name="ROW10_COLUMN14">#REF!</definedName>
    <definedName name="ROW10_COLUMN15">#REF!</definedName>
    <definedName name="ROW10_COLUMN16">#REF!</definedName>
    <definedName name="ROW10_COLUMN17">#REF!</definedName>
    <definedName name="ROW10_COLUMN2">#REF!</definedName>
    <definedName name="ROW10_COLUMN3">#REF!</definedName>
    <definedName name="ROW10_COLUMN4">#REF!</definedName>
    <definedName name="ROW10_COLUMN5">#REF!</definedName>
    <definedName name="ROW10_COLUMN6">#REF!</definedName>
    <definedName name="ROW10_COLUMN7">#REF!</definedName>
    <definedName name="ROW10_COLUMN8">#REF!</definedName>
    <definedName name="ROW10_COLUMN9">#REF!</definedName>
    <definedName name="ROW11_COLUMN1">#REF!</definedName>
    <definedName name="ROW11_COLUMN10">#REF!</definedName>
    <definedName name="ROW11_COLUMN11">#REF!</definedName>
    <definedName name="ROW11_COLUMN12">#REF!</definedName>
    <definedName name="ROW11_COLUMN13">#REF!</definedName>
    <definedName name="ROW11_COLUMN14">#REF!</definedName>
    <definedName name="ROW11_COLUMN15">#REF!</definedName>
    <definedName name="ROW11_COLUMN16">#REF!</definedName>
    <definedName name="ROW11_COLUMN17">#REF!</definedName>
    <definedName name="ROW11_COLUMN18">#REF!</definedName>
    <definedName name="ROW11_COLUMN19">#REF!</definedName>
    <definedName name="ROW11_COLUMN2">#REF!</definedName>
    <definedName name="ROW11_COLUMN20">#REF!</definedName>
    <definedName name="ROW11_COLUMN21">#REF!</definedName>
    <definedName name="ROW11_COLUMN22">#REF!</definedName>
    <definedName name="ROW11_COLUMN23">#REF!</definedName>
    <definedName name="ROW11_COLUMN24">#REF!</definedName>
    <definedName name="ROW11_COLUMN25">#REF!</definedName>
    <definedName name="ROW11_COLUMN26">#REF!</definedName>
    <definedName name="ROW11_COLUMN3">#REF!</definedName>
    <definedName name="ROW11_COLUMN4">#REF!</definedName>
    <definedName name="ROW11_COLUMN5">#REF!</definedName>
    <definedName name="ROW11_COLUMN6">#REF!</definedName>
    <definedName name="ROW11_COLUMN7">#REF!</definedName>
    <definedName name="ROW11_COLUMN8">#REF!</definedName>
    <definedName name="ROW11_COLUMN9">#REF!</definedName>
    <definedName name="ROW12_COLUMN1">#REF!</definedName>
    <definedName name="ROW12_COLUMN10">#REF!</definedName>
    <definedName name="ROW12_COLUMN11">#REF!</definedName>
    <definedName name="ROW12_COLUMN12">#REF!</definedName>
    <definedName name="ROW12_COLUMN13">#REF!</definedName>
    <definedName name="ROW12_COLUMN14">#REF!</definedName>
    <definedName name="ROW12_COLUMN15">#REF!</definedName>
    <definedName name="ROW12_COLUMN16">#REF!</definedName>
    <definedName name="ROW12_COLUMN2">#REF!</definedName>
    <definedName name="ROW12_COLUMN3">#REF!</definedName>
    <definedName name="ROW12_COLUMN4">#REF!</definedName>
    <definedName name="ROW12_COLUMN5">#REF!</definedName>
    <definedName name="ROW12_COLUMN6">#REF!</definedName>
    <definedName name="ROW12_COLUMN7">#REF!</definedName>
    <definedName name="ROW12_COLUMN8">#REF!</definedName>
    <definedName name="ROW12_COLUMN9">#REF!</definedName>
    <definedName name="ROW13_COLUMN1">#REF!</definedName>
    <definedName name="ROW13_COLUMN10">#REF!</definedName>
    <definedName name="ROW13_COLUMN11">#REF!</definedName>
    <definedName name="ROW13_COLUMN12">#REF!</definedName>
    <definedName name="ROW13_COLUMN13">#REF!</definedName>
    <definedName name="ROW13_COLUMN14">#REF!</definedName>
    <definedName name="ROW13_COLUMN15">#REF!</definedName>
    <definedName name="ROW13_COLUMN16">#REF!</definedName>
    <definedName name="ROW13_COLUMN17">#REF!</definedName>
    <definedName name="ROW13_COLUMN18">#REF!</definedName>
    <definedName name="ROW13_COLUMN19">#REF!</definedName>
    <definedName name="ROW13_COLUMN2">#REF!</definedName>
    <definedName name="ROW13_COLUMN3">#REF!</definedName>
    <definedName name="ROW13_COLUMN4">#REF!</definedName>
    <definedName name="ROW13_COLUMN5">#REF!</definedName>
    <definedName name="ROW13_COLUMN6">#REF!</definedName>
    <definedName name="ROW13_COLUMN7">#REF!</definedName>
    <definedName name="ROW13_COLUMN8">#REF!</definedName>
    <definedName name="ROW13_COLUMN9">#REF!</definedName>
    <definedName name="ROW14_COLUMN1">#REF!</definedName>
    <definedName name="ROW14_COLUMN10">#REF!</definedName>
    <definedName name="ROW14_COLUMN11">#REF!</definedName>
    <definedName name="ROW14_COLUMN12">#REF!</definedName>
    <definedName name="ROW14_COLUMN13">#REF!</definedName>
    <definedName name="ROW14_COLUMN14">#REF!</definedName>
    <definedName name="ROW14_COLUMN15">#REF!</definedName>
    <definedName name="ROW14_COLUMN16">#REF!</definedName>
    <definedName name="ROW14_COLUMN17">#REF!</definedName>
    <definedName name="ROW14_COLUMN18">#REF!</definedName>
    <definedName name="ROW14_COLUMN19">#REF!</definedName>
    <definedName name="ROW14_COLUMN2">#REF!</definedName>
    <definedName name="ROW14_COLUMN20">#REF!</definedName>
    <definedName name="ROW14_COLUMN21">#REF!</definedName>
    <definedName name="ROW14_COLUMN3">#REF!</definedName>
    <definedName name="ROW14_COLUMN4">#REF!</definedName>
    <definedName name="ROW14_COLUMN5">#REF!</definedName>
    <definedName name="ROW14_COLUMN6">#REF!</definedName>
    <definedName name="ROW14_COLUMN7">#REF!</definedName>
    <definedName name="ROW14_COLUMN8">#REF!</definedName>
    <definedName name="ROW14_COLUMN9">#REF!</definedName>
    <definedName name="ROW15_COLUMN1">#REF!</definedName>
    <definedName name="ROW15_COLUMN10">#REF!</definedName>
    <definedName name="ROW15_COLUMN11">#REF!</definedName>
    <definedName name="ROW15_COLUMN12">#REF!</definedName>
    <definedName name="ROW15_COLUMN13">#REF!</definedName>
    <definedName name="ROW15_COLUMN14">#REF!</definedName>
    <definedName name="ROW15_COLUMN15">#REF!</definedName>
    <definedName name="ROW15_COLUMN16">#REF!</definedName>
    <definedName name="ROW15_COLUMN17">#REF!</definedName>
    <definedName name="ROW15_COLUMN18">#REF!</definedName>
    <definedName name="ROW15_COLUMN19">#REF!</definedName>
    <definedName name="ROW15_COLUMN2">#REF!</definedName>
    <definedName name="ROW15_COLUMN20">#REF!</definedName>
    <definedName name="ROW15_COLUMN3">#REF!</definedName>
    <definedName name="ROW15_COLUMN4">#REF!</definedName>
    <definedName name="ROW15_COLUMN5">#REF!</definedName>
    <definedName name="ROW15_COLUMN6">#REF!</definedName>
    <definedName name="ROW15_COLUMN7">#REF!</definedName>
    <definedName name="ROW15_COLUMN8">#REF!</definedName>
    <definedName name="ROW15_COLUMN9">#REF!</definedName>
    <definedName name="ROW16_COLUMN1">#REF!</definedName>
    <definedName name="ROW16_COLUMN10">#REF!</definedName>
    <definedName name="ROW16_COLUMN11">#REF!</definedName>
    <definedName name="ROW16_COLUMN12">#REF!</definedName>
    <definedName name="ROW16_COLUMN13">#REF!</definedName>
    <definedName name="ROW16_COLUMN14">#REF!</definedName>
    <definedName name="ROW16_COLUMN15">#REF!</definedName>
    <definedName name="ROW16_COLUMN16">#REF!</definedName>
    <definedName name="ROW16_COLUMN17">#REF!</definedName>
    <definedName name="ROW16_COLUMN18">#REF!</definedName>
    <definedName name="ROW16_COLUMN19">#REF!</definedName>
    <definedName name="ROW16_COLUMN2">#REF!</definedName>
    <definedName name="ROW16_COLUMN20">#REF!</definedName>
    <definedName name="ROW16_COLUMN21">#REF!</definedName>
    <definedName name="ROW16_COLUMN22">#REF!</definedName>
    <definedName name="ROW16_COLUMN3">#REF!</definedName>
    <definedName name="ROW16_COLUMN4">#REF!</definedName>
    <definedName name="ROW16_COLUMN5">#REF!</definedName>
    <definedName name="ROW16_COLUMN6">#REF!</definedName>
    <definedName name="ROW16_COLUMN7">#REF!</definedName>
    <definedName name="ROW16_COLUMN8">#REF!</definedName>
    <definedName name="ROW16_COLUMN9">#REF!</definedName>
    <definedName name="ROW17_COLUMN1">#REF!</definedName>
    <definedName name="ROW17_COLUMN10">#REF!</definedName>
    <definedName name="ROW17_COLUMN11">#REF!</definedName>
    <definedName name="ROW17_COLUMN12">#REF!</definedName>
    <definedName name="ROW17_COLUMN13">#REF!</definedName>
    <definedName name="ROW17_COLUMN14">#REF!</definedName>
    <definedName name="ROW17_COLUMN15">#REF!</definedName>
    <definedName name="ROW17_COLUMN16">#REF!</definedName>
    <definedName name="ROW17_COLUMN2">#REF!</definedName>
    <definedName name="ROW17_COLUMN3">#REF!</definedName>
    <definedName name="ROW17_COLUMN4">#REF!</definedName>
    <definedName name="ROW17_COLUMN5">#REF!</definedName>
    <definedName name="ROW17_COLUMN6">#REF!</definedName>
    <definedName name="ROW17_COLUMN7">#REF!</definedName>
    <definedName name="ROW17_COLUMN8">#REF!</definedName>
    <definedName name="ROW17_COLUMN9">#REF!</definedName>
    <definedName name="ROW18_COLUMN1">#REF!</definedName>
    <definedName name="ROW18_COLUMN10">#REF!</definedName>
    <definedName name="ROW18_COLUMN11">#REF!</definedName>
    <definedName name="ROW18_COLUMN12">#REF!</definedName>
    <definedName name="ROW18_COLUMN13">#REF!</definedName>
    <definedName name="ROW18_COLUMN14">#REF!</definedName>
    <definedName name="ROW18_COLUMN15">#REF!</definedName>
    <definedName name="ROW18_COLUMN16">#REF!</definedName>
    <definedName name="ROW18_COLUMN17">#REF!</definedName>
    <definedName name="ROW18_COLUMN18">#REF!</definedName>
    <definedName name="ROW18_COLUMN2">#REF!</definedName>
    <definedName name="ROW18_COLUMN3">#REF!</definedName>
    <definedName name="ROW18_COLUMN4">#REF!</definedName>
    <definedName name="ROW18_COLUMN5">#REF!</definedName>
    <definedName name="ROW18_COLUMN6">#REF!</definedName>
    <definedName name="ROW18_COLUMN7">#REF!</definedName>
    <definedName name="ROW18_COLUMN8">#REF!</definedName>
    <definedName name="ROW18_COLUMN9">#REF!</definedName>
    <definedName name="ROW19_COLUMN1">#REF!</definedName>
    <definedName name="ROW19_COLUMN10">#REF!</definedName>
    <definedName name="ROW19_COLUMN11">#REF!</definedName>
    <definedName name="ROW19_COLUMN12">#REF!</definedName>
    <definedName name="ROW19_COLUMN13">#REF!</definedName>
    <definedName name="ROW19_COLUMN14">#REF!</definedName>
    <definedName name="ROW19_COLUMN15">#REF!</definedName>
    <definedName name="ROW19_COLUMN16">#REF!</definedName>
    <definedName name="ROW19_COLUMN17">#REF!</definedName>
    <definedName name="ROW19_COLUMN18">#REF!</definedName>
    <definedName name="ROW19_COLUMN19">#REF!</definedName>
    <definedName name="ROW19_COLUMN2">#REF!</definedName>
    <definedName name="ROW19_COLUMN3">#REF!</definedName>
    <definedName name="ROW19_COLUMN4">#REF!</definedName>
    <definedName name="ROW19_COLUMN5">#REF!</definedName>
    <definedName name="ROW19_COLUMN6">#REF!</definedName>
    <definedName name="ROW19_COLUMN7">#REF!</definedName>
    <definedName name="ROW19_COLUMN8">#REF!</definedName>
    <definedName name="ROW19_COLUMN9">#REF!</definedName>
    <definedName name="ROW2_COLUMN1">#REF!</definedName>
    <definedName name="ROW2_COLUMN10">#REF!</definedName>
    <definedName name="ROW2_COLUMN11">#REF!</definedName>
    <definedName name="ROW2_COLUMN12">#REF!</definedName>
    <definedName name="ROW2_COLUMN13">#REF!</definedName>
    <definedName name="ROW2_COLUMN14">#REF!</definedName>
    <definedName name="ROW2_COLUMN15">#REF!</definedName>
    <definedName name="ROW2_COLUMN16">#REF!</definedName>
    <definedName name="ROW2_COLUMN17">#REF!</definedName>
    <definedName name="ROW2_COLUMN18">#REF!</definedName>
    <definedName name="ROW2_COLUMN19">#REF!</definedName>
    <definedName name="ROW2_COLUMN2">#REF!</definedName>
    <definedName name="ROW2_COLUMN20">#REF!</definedName>
    <definedName name="ROW2_COLUMN21">#REF!</definedName>
    <definedName name="ROW2_COLUMN22">#REF!</definedName>
    <definedName name="ROW2_COLUMN3">#REF!</definedName>
    <definedName name="ROW2_COLUMN4">#REF!</definedName>
    <definedName name="ROW2_COLUMN5">#REF!</definedName>
    <definedName name="ROW2_COLUMN6">#REF!</definedName>
    <definedName name="ROW2_COLUMN7">#REF!</definedName>
    <definedName name="ROW2_COLUMN8">#REF!</definedName>
    <definedName name="ROW2_COLUMN9">#REF!</definedName>
    <definedName name="ROW20_COLUMN1">#REF!</definedName>
    <definedName name="ROW20_COLUMN10">#REF!</definedName>
    <definedName name="ROW20_COLUMN11">#REF!</definedName>
    <definedName name="ROW20_COLUMN12">#REF!</definedName>
    <definedName name="ROW20_COLUMN2">#REF!</definedName>
    <definedName name="ROW20_COLUMN3">#REF!</definedName>
    <definedName name="ROW20_COLUMN4">#REF!</definedName>
    <definedName name="ROW20_COLUMN5">#REF!</definedName>
    <definedName name="ROW20_COLUMN6">#REF!</definedName>
    <definedName name="ROW20_COLUMN7">#REF!</definedName>
    <definedName name="ROW20_COLUMN8">#REF!</definedName>
    <definedName name="ROW20_COLUMN9">#REF!</definedName>
    <definedName name="ROW21_COLUMN1">#REF!</definedName>
    <definedName name="ROW21_COLUMN10">#REF!</definedName>
    <definedName name="ROW21_COLUMN11">#REF!</definedName>
    <definedName name="ROW21_COLUMN12">#REF!</definedName>
    <definedName name="ROW21_COLUMN13">#REF!</definedName>
    <definedName name="ROW21_COLUMN14">#REF!</definedName>
    <definedName name="ROW21_COLUMN15">#REF!</definedName>
    <definedName name="ROW21_COLUMN16">#REF!</definedName>
    <definedName name="ROW21_COLUMN17">#REF!</definedName>
    <definedName name="ROW21_COLUMN18">#REF!</definedName>
    <definedName name="ROW21_COLUMN2">#REF!</definedName>
    <definedName name="ROW21_COLUMN3">#REF!</definedName>
    <definedName name="ROW21_COLUMN4">#REF!</definedName>
    <definedName name="ROW21_COLUMN5">#REF!</definedName>
    <definedName name="ROW21_COLUMN6">#REF!</definedName>
    <definedName name="ROW21_COLUMN7">#REF!</definedName>
    <definedName name="ROW21_COLUMN8">#REF!</definedName>
    <definedName name="ROW21_COLUMN9">#REF!</definedName>
    <definedName name="ROW22_COLUMN1">#REF!</definedName>
    <definedName name="ROW22_COLUMN10">#REF!</definedName>
    <definedName name="ROW22_COLUMN11">#REF!</definedName>
    <definedName name="ROW22_COLUMN12">#REF!</definedName>
    <definedName name="ROW22_COLUMN13">#REF!</definedName>
    <definedName name="ROW22_COLUMN14">#REF!</definedName>
    <definedName name="ROW22_COLUMN15">#REF!</definedName>
    <definedName name="ROW22_COLUMN16">#REF!</definedName>
    <definedName name="ROW22_COLUMN17">#REF!</definedName>
    <definedName name="ROW22_COLUMN18">#REF!</definedName>
    <definedName name="ROW22_COLUMN2">#REF!</definedName>
    <definedName name="ROW22_COLUMN3">#REF!</definedName>
    <definedName name="ROW22_COLUMN4">#REF!</definedName>
    <definedName name="ROW22_COLUMN5">#REF!</definedName>
    <definedName name="ROW22_COLUMN6">#REF!</definedName>
    <definedName name="ROW22_COLUMN7">#REF!</definedName>
    <definedName name="ROW22_COLUMN8">#REF!</definedName>
    <definedName name="ROW22_COLUMN9">#REF!</definedName>
    <definedName name="ROW23_COLUMN1">#REF!</definedName>
    <definedName name="ROW23_COLUMN10">#REF!</definedName>
    <definedName name="ROW23_COLUMN11">#REF!</definedName>
    <definedName name="ROW23_COLUMN12">#REF!</definedName>
    <definedName name="ROW23_COLUMN13">#REF!</definedName>
    <definedName name="ROW23_COLUMN14">#REF!</definedName>
    <definedName name="ROW23_COLUMN15">#REF!</definedName>
    <definedName name="ROW23_COLUMN16">#REF!</definedName>
    <definedName name="ROW23_COLUMN17">#REF!</definedName>
    <definedName name="ROW23_COLUMN18">#REF!</definedName>
    <definedName name="ROW23_COLUMN2">#REF!</definedName>
    <definedName name="ROW23_COLUMN3">#REF!</definedName>
    <definedName name="ROW23_COLUMN4">#REF!</definedName>
    <definedName name="ROW23_COLUMN5">#REF!</definedName>
    <definedName name="ROW23_COLUMN6">#REF!</definedName>
    <definedName name="ROW23_COLUMN7">#REF!</definedName>
    <definedName name="ROW23_COLUMN8">#REF!</definedName>
    <definedName name="ROW23_COLUMN9">#REF!</definedName>
    <definedName name="ROW24_COLUMN1">#REF!</definedName>
    <definedName name="ROW24_COLUMN10">#REF!</definedName>
    <definedName name="ROW24_COLUMN11">#REF!</definedName>
    <definedName name="ROW24_COLUMN12">#REF!</definedName>
    <definedName name="ROW24_COLUMN13">#REF!</definedName>
    <definedName name="ROW24_COLUMN14">#REF!</definedName>
    <definedName name="ROW24_COLUMN15">#REF!</definedName>
    <definedName name="ROW24_COLUMN16">#REF!</definedName>
    <definedName name="ROW24_COLUMN17">#REF!</definedName>
    <definedName name="ROW24_COLUMN2">#REF!</definedName>
    <definedName name="ROW24_COLUMN3">#REF!</definedName>
    <definedName name="ROW24_COLUMN4">#REF!</definedName>
    <definedName name="ROW24_COLUMN5">#REF!</definedName>
    <definedName name="ROW24_COLUMN6">#REF!</definedName>
    <definedName name="ROW24_COLUMN7">#REF!</definedName>
    <definedName name="ROW24_COLUMN8">#REF!</definedName>
    <definedName name="ROW24_COLUMN9">#REF!</definedName>
    <definedName name="ROW3_COLUMN1">#REF!</definedName>
    <definedName name="ROW3_COLUMN10">#REF!</definedName>
    <definedName name="ROW3_COLUMN11">#REF!</definedName>
    <definedName name="ROW3_COLUMN12">#REF!</definedName>
    <definedName name="ROW3_COLUMN13">#REF!</definedName>
    <definedName name="ROW3_COLUMN14">#REF!</definedName>
    <definedName name="ROW3_COLUMN15">#REF!</definedName>
    <definedName name="ROW3_COLUMN16">#REF!</definedName>
    <definedName name="ROW3_COLUMN17">#REF!</definedName>
    <definedName name="ROW3_COLUMN18">#REF!</definedName>
    <definedName name="ROW3_COLUMN19">#REF!</definedName>
    <definedName name="ROW3_COLUMN2">#REF!</definedName>
    <definedName name="ROW3_COLUMN20">#REF!</definedName>
    <definedName name="ROW3_COLUMN21">#REF!</definedName>
    <definedName name="ROW3_COLUMN22">#REF!</definedName>
    <definedName name="ROW3_COLUMN23">#REF!</definedName>
    <definedName name="ROW3_COLUMN24">#REF!</definedName>
    <definedName name="ROW3_COLUMN25">#REF!</definedName>
    <definedName name="ROW3_COLUMN26">#REF!</definedName>
    <definedName name="ROW3_COLUMN27">#REF!</definedName>
    <definedName name="ROW3_COLUMN28">#REF!</definedName>
    <definedName name="ROW3_COLUMN3">#REF!</definedName>
    <definedName name="ROW3_COLUMN4">#REF!</definedName>
    <definedName name="ROW3_COLUMN5">#REF!</definedName>
    <definedName name="ROW3_COLUMN6">#REF!</definedName>
    <definedName name="ROW3_COLUMN7">#REF!</definedName>
    <definedName name="ROW3_COLUMN8">#REF!</definedName>
    <definedName name="ROW3_COLUMN9">#REF!</definedName>
    <definedName name="ROW4_COLUMN1">#REF!</definedName>
    <definedName name="ROW4_COLUMN10">#REF!</definedName>
    <definedName name="ROW4_COLUMN11">#REF!</definedName>
    <definedName name="ROW4_COLUMN12">#REF!</definedName>
    <definedName name="ROW4_COLUMN13">#REF!</definedName>
    <definedName name="ROW4_COLUMN14">#REF!</definedName>
    <definedName name="ROW4_COLUMN15">#REF!</definedName>
    <definedName name="ROW4_COLUMN16">#REF!</definedName>
    <definedName name="ROW4_COLUMN17">#REF!</definedName>
    <definedName name="ROW4_COLUMN18">#REF!</definedName>
    <definedName name="ROW4_COLUMN19">#REF!</definedName>
    <definedName name="ROW4_COLUMN2">#REF!</definedName>
    <definedName name="ROW4_COLUMN20">#REF!</definedName>
    <definedName name="ROW4_COLUMN21">#REF!</definedName>
    <definedName name="ROW4_COLUMN22">#REF!</definedName>
    <definedName name="ROW4_COLUMN23">#REF!</definedName>
    <definedName name="ROW4_COLUMN24">#REF!</definedName>
    <definedName name="ROW4_COLUMN25">#REF!</definedName>
    <definedName name="ROW4_COLUMN26">#REF!</definedName>
    <definedName name="ROW4_COLUMN27">#REF!</definedName>
    <definedName name="ROW4_COLUMN28">#REF!</definedName>
    <definedName name="ROW4_COLUMN29">#REF!</definedName>
    <definedName name="ROW4_COLUMN3">#REF!</definedName>
    <definedName name="ROW4_COLUMN30">#REF!</definedName>
    <definedName name="ROW4_COLUMN31">#REF!</definedName>
    <definedName name="ROW4_COLUMN4">#REF!</definedName>
    <definedName name="ROW4_COLUMN5">#REF!</definedName>
    <definedName name="ROW4_COLUMN6">#REF!</definedName>
    <definedName name="ROW4_COLUMN7">#REF!</definedName>
    <definedName name="ROW4_COLUMN8">#REF!</definedName>
    <definedName name="ROW4_COLUMN9">#REF!</definedName>
    <definedName name="ROW5_COLUMN1">#REF!</definedName>
    <definedName name="ROW5_COLUMN10">#REF!</definedName>
    <definedName name="ROW5_COLUMN11">#REF!</definedName>
    <definedName name="ROW5_COLUMN12">#REF!</definedName>
    <definedName name="ROW5_COLUMN13">#REF!</definedName>
    <definedName name="ROW5_COLUMN14">#REF!</definedName>
    <definedName name="ROW5_COLUMN15">#REF!</definedName>
    <definedName name="ROW5_COLUMN16">#REF!</definedName>
    <definedName name="ROW5_COLUMN17">#REF!</definedName>
    <definedName name="ROW5_COLUMN18">#REF!</definedName>
    <definedName name="ROW5_COLUMN19">#REF!</definedName>
    <definedName name="ROW5_COLUMN2">#REF!</definedName>
    <definedName name="ROW5_COLUMN3">#REF!</definedName>
    <definedName name="ROW5_COLUMN4">#REF!</definedName>
    <definedName name="ROW5_COLUMN5">#REF!</definedName>
    <definedName name="ROW5_COLUMN6">#REF!</definedName>
    <definedName name="ROW5_COLUMN7">#REF!</definedName>
    <definedName name="ROW5_COLUMN8">#REF!</definedName>
    <definedName name="ROW5_COLUMN9">#REF!</definedName>
    <definedName name="ROW6_COLUMN1">#REF!</definedName>
    <definedName name="ROW6_COLUMN10">#REF!</definedName>
    <definedName name="ROW6_COLUMN11">#REF!</definedName>
    <definedName name="ROW6_COLUMN12">#REF!</definedName>
    <definedName name="ROW6_COLUMN13">#REF!</definedName>
    <definedName name="ROW6_COLUMN14">#REF!</definedName>
    <definedName name="ROW6_COLUMN15">#REF!</definedName>
    <definedName name="ROW6_COLUMN16">#REF!</definedName>
    <definedName name="ROW6_COLUMN17">#REF!</definedName>
    <definedName name="ROW6_COLUMN18">#REF!</definedName>
    <definedName name="ROW6_COLUMN19">#REF!</definedName>
    <definedName name="ROW6_COLUMN2">#REF!</definedName>
    <definedName name="ROW6_COLUMN20">#REF!</definedName>
    <definedName name="ROW6_COLUMN21">#REF!</definedName>
    <definedName name="ROW6_COLUMN22">#REF!</definedName>
    <definedName name="ROW6_COLUMN3">#REF!</definedName>
    <definedName name="ROW6_COLUMN4">#REF!</definedName>
    <definedName name="ROW6_COLUMN5">#REF!</definedName>
    <definedName name="ROW6_COLUMN6">#REF!</definedName>
    <definedName name="ROW6_COLUMN7">#REF!</definedName>
    <definedName name="ROW6_COLUMN8">#REF!</definedName>
    <definedName name="ROW6_COLUMN9">#REF!</definedName>
    <definedName name="ROW7_COLUMN1">#REF!</definedName>
    <definedName name="ROW7_COLUMN10">#REF!</definedName>
    <definedName name="ROW7_COLUMN11">#REF!</definedName>
    <definedName name="ROW7_COLUMN12">#REF!</definedName>
    <definedName name="ROW7_COLUMN13">#REF!</definedName>
    <definedName name="ROW7_COLUMN14">#REF!</definedName>
    <definedName name="ROW7_COLUMN2">#REF!</definedName>
    <definedName name="ROW7_COLUMN3">#REF!</definedName>
    <definedName name="ROW7_COLUMN4">#REF!</definedName>
    <definedName name="ROW7_COLUMN5">#REF!</definedName>
    <definedName name="ROW7_COLUMN6">#REF!</definedName>
    <definedName name="ROW7_COLUMN7">#REF!</definedName>
    <definedName name="ROW7_COLUMN8">#REF!</definedName>
    <definedName name="ROW7_COLUMN9">#REF!</definedName>
    <definedName name="ROW8_COLUMN1">#REF!</definedName>
    <definedName name="ROW8_COLUMN10">#REF!</definedName>
    <definedName name="ROW8_COLUMN11">#REF!</definedName>
    <definedName name="ROW8_COLUMN12">#REF!</definedName>
    <definedName name="ROW8_COLUMN13">#REF!</definedName>
    <definedName name="ROW8_COLUMN14">#REF!</definedName>
    <definedName name="ROW8_COLUMN15">#REF!</definedName>
    <definedName name="ROW8_COLUMN16">#REF!</definedName>
    <definedName name="ROW8_COLUMN17">#REF!</definedName>
    <definedName name="ROW8_COLUMN2">#REF!</definedName>
    <definedName name="ROW8_COLUMN3">#REF!</definedName>
    <definedName name="ROW8_COLUMN4">#REF!</definedName>
    <definedName name="ROW8_COLUMN5">#REF!</definedName>
    <definedName name="ROW8_COLUMN6">#REF!</definedName>
    <definedName name="ROW8_COLUMN7">#REF!</definedName>
    <definedName name="ROW8_COLUMN8">#REF!</definedName>
    <definedName name="ROW8_COLUMN9">#REF!</definedName>
    <definedName name="ROW9_COLUMN1">#REF!</definedName>
    <definedName name="ROW9_COLUMN10">#REF!</definedName>
    <definedName name="ROW9_COLUMN11">#REF!</definedName>
    <definedName name="ROW9_COLUMN12">#REF!</definedName>
    <definedName name="ROW9_COLUMN13">#REF!</definedName>
    <definedName name="ROW9_COLUMN14">#REF!</definedName>
    <definedName name="ROW9_COLUMN15">#REF!</definedName>
    <definedName name="ROW9_COLUMN16">#REF!</definedName>
    <definedName name="ROW9_COLUMN17">#REF!</definedName>
    <definedName name="ROW9_COLUMN18">#REF!</definedName>
    <definedName name="ROW9_COLUMN19">#REF!</definedName>
    <definedName name="ROW9_COLUMN2">#REF!</definedName>
    <definedName name="ROW9_COLUMN20">#REF!</definedName>
    <definedName name="ROW9_COLUMN21">#REF!</definedName>
    <definedName name="ROW9_COLUMN22">#REF!</definedName>
    <definedName name="ROW9_COLUMN23">#REF!</definedName>
    <definedName name="ROW9_COLUMN3">#REF!</definedName>
    <definedName name="ROW9_COLUMN4">#REF!</definedName>
    <definedName name="ROW9_COLUMN5">#REF!</definedName>
    <definedName name="ROW9_COLUMN6">#REF!</definedName>
    <definedName name="ROW9_COLUMN7">#REF!</definedName>
    <definedName name="ROW9_COLUMN8">#REF!</definedName>
    <definedName name="ROW9_COLUMN9">#REF!</definedName>
    <definedName name="Segment_Cluster">#N/A</definedName>
    <definedName name="Segment_Part___Program">#N/A</definedName>
    <definedName name="Segment_Part___Program1">#N/A</definedName>
    <definedName name="Segment_Responsibility">#N/A</definedName>
    <definedName name="Segment_Status_Tx1">#N/A</definedName>
  </definedNames>
  <calcPr calcId="162913"/>
  <pivotCaches>
    <pivotCache cacheId="0" r:id="rId3"/>
    <pivotCache cacheId="1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  <x14:slicerCache r:id="rId7"/>
        <x14:slicerCache r:id="rId8"/>
        <x14:slicerCache r:id="rId9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0" i="1" l="1"/>
  <c r="A21" i="1"/>
  <c r="A22" i="1"/>
  <c r="A23" i="1"/>
  <c r="A24" i="1"/>
  <c r="A19" i="1"/>
  <c r="AD92" i="1"/>
  <c r="AD91" i="1"/>
  <c r="U91" i="1"/>
  <c r="T91" i="1"/>
  <c r="S91" i="1"/>
  <c r="Q91" i="1"/>
  <c r="P91" i="1"/>
  <c r="O91" i="1"/>
  <c r="L91" i="1"/>
  <c r="N91" i="1" s="1"/>
  <c r="K91" i="1"/>
  <c r="I91" i="1"/>
  <c r="A91" i="1"/>
  <c r="AD90" i="1"/>
  <c r="U90" i="1"/>
  <c r="T90" i="1"/>
  <c r="S90" i="1"/>
  <c r="Q90" i="1"/>
  <c r="P90" i="1"/>
  <c r="O90" i="1"/>
  <c r="L90" i="1"/>
  <c r="N90" i="1" s="1"/>
  <c r="K90" i="1"/>
  <c r="I90" i="1"/>
  <c r="A90" i="1"/>
  <c r="AD89" i="1"/>
  <c r="U89" i="1"/>
  <c r="T89" i="1"/>
  <c r="S89" i="1"/>
  <c r="Q89" i="1"/>
  <c r="P89" i="1"/>
  <c r="R89" i="1" s="1"/>
  <c r="O89" i="1"/>
  <c r="L89" i="1"/>
  <c r="N89" i="1" s="1"/>
  <c r="K89" i="1"/>
  <c r="I89" i="1"/>
  <c r="A89" i="1"/>
  <c r="AD88" i="1"/>
  <c r="U88" i="1"/>
  <c r="T88" i="1"/>
  <c r="S88" i="1"/>
  <c r="Q88" i="1"/>
  <c r="P88" i="1"/>
  <c r="O88" i="1"/>
  <c r="L88" i="1"/>
  <c r="N88" i="1" s="1"/>
  <c r="K88" i="1"/>
  <c r="I88" i="1"/>
  <c r="A88" i="1"/>
  <c r="AD87" i="1"/>
  <c r="U87" i="1"/>
  <c r="T87" i="1"/>
  <c r="S87" i="1"/>
  <c r="Q87" i="1"/>
  <c r="P87" i="1"/>
  <c r="O87" i="1"/>
  <c r="L87" i="1"/>
  <c r="N87" i="1" s="1"/>
  <c r="K87" i="1"/>
  <c r="I87" i="1"/>
  <c r="A87" i="1"/>
  <c r="AD86" i="1"/>
  <c r="U86" i="1"/>
  <c r="T86" i="1"/>
  <c r="S86" i="1"/>
  <c r="Q86" i="1"/>
  <c r="P86" i="1"/>
  <c r="O86" i="1"/>
  <c r="L86" i="1"/>
  <c r="N86" i="1" s="1"/>
  <c r="K86" i="1"/>
  <c r="I86" i="1"/>
  <c r="A86" i="1"/>
  <c r="AD85" i="1"/>
  <c r="U85" i="1"/>
  <c r="T85" i="1"/>
  <c r="S85" i="1"/>
  <c r="Q85" i="1"/>
  <c r="P85" i="1"/>
  <c r="O85" i="1"/>
  <c r="L85" i="1"/>
  <c r="N85" i="1" s="1"/>
  <c r="K85" i="1"/>
  <c r="I85" i="1"/>
  <c r="A85" i="1"/>
  <c r="AD84" i="1"/>
  <c r="U84" i="1"/>
  <c r="T84" i="1"/>
  <c r="S84" i="1"/>
  <c r="Q84" i="1"/>
  <c r="P84" i="1"/>
  <c r="O84" i="1"/>
  <c r="L84" i="1"/>
  <c r="N84" i="1" s="1"/>
  <c r="K84" i="1"/>
  <c r="I84" i="1"/>
  <c r="A84" i="1"/>
  <c r="AD83" i="1"/>
  <c r="U83" i="1"/>
  <c r="T83" i="1"/>
  <c r="S83" i="1"/>
  <c r="Q83" i="1"/>
  <c r="P83" i="1"/>
  <c r="O83" i="1"/>
  <c r="L83" i="1"/>
  <c r="N83" i="1" s="1"/>
  <c r="K83" i="1"/>
  <c r="I83" i="1"/>
  <c r="A83" i="1"/>
  <c r="AD82" i="1"/>
  <c r="U82" i="1"/>
  <c r="T82" i="1"/>
  <c r="S82" i="1"/>
  <c r="Q82" i="1"/>
  <c r="P82" i="1"/>
  <c r="O82" i="1"/>
  <c r="L82" i="1"/>
  <c r="N82" i="1" s="1"/>
  <c r="K82" i="1"/>
  <c r="I82" i="1"/>
  <c r="A82" i="1"/>
  <c r="AD81" i="1"/>
  <c r="U81" i="1"/>
  <c r="T81" i="1"/>
  <c r="S81" i="1"/>
  <c r="Q81" i="1"/>
  <c r="P81" i="1"/>
  <c r="R81" i="1" s="1"/>
  <c r="O81" i="1"/>
  <c r="L81" i="1"/>
  <c r="N81" i="1" s="1"/>
  <c r="K81" i="1"/>
  <c r="I81" i="1"/>
  <c r="A81" i="1"/>
  <c r="AD80" i="1"/>
  <c r="U80" i="1"/>
  <c r="T80" i="1"/>
  <c r="S80" i="1"/>
  <c r="Q80" i="1"/>
  <c r="P80" i="1"/>
  <c r="O80" i="1"/>
  <c r="L80" i="1"/>
  <c r="N80" i="1" s="1"/>
  <c r="K80" i="1"/>
  <c r="I80" i="1"/>
  <c r="A80" i="1"/>
  <c r="AD79" i="1"/>
  <c r="U79" i="1"/>
  <c r="T79" i="1"/>
  <c r="S79" i="1"/>
  <c r="Q79" i="1"/>
  <c r="P79" i="1"/>
  <c r="O79" i="1"/>
  <c r="L79" i="1"/>
  <c r="N79" i="1" s="1"/>
  <c r="K79" i="1"/>
  <c r="I79" i="1"/>
  <c r="A79" i="1"/>
  <c r="AD78" i="1"/>
  <c r="U78" i="1"/>
  <c r="T78" i="1"/>
  <c r="S78" i="1"/>
  <c r="Q78" i="1"/>
  <c r="P78" i="1"/>
  <c r="O78" i="1"/>
  <c r="L78" i="1"/>
  <c r="N78" i="1" s="1"/>
  <c r="K78" i="1"/>
  <c r="I78" i="1"/>
  <c r="A78" i="1"/>
  <c r="AD77" i="1"/>
  <c r="U77" i="1"/>
  <c r="T77" i="1"/>
  <c r="S77" i="1"/>
  <c r="Q77" i="1"/>
  <c r="P77" i="1"/>
  <c r="R77" i="1" s="1"/>
  <c r="O77" i="1"/>
  <c r="L77" i="1"/>
  <c r="N77" i="1" s="1"/>
  <c r="K77" i="1"/>
  <c r="I77" i="1"/>
  <c r="A77" i="1"/>
  <c r="AD76" i="1"/>
  <c r="U76" i="1"/>
  <c r="T76" i="1"/>
  <c r="S76" i="1"/>
  <c r="Q76" i="1"/>
  <c r="P76" i="1"/>
  <c r="O76" i="1"/>
  <c r="L76" i="1"/>
  <c r="N76" i="1" s="1"/>
  <c r="K76" i="1"/>
  <c r="I76" i="1"/>
  <c r="A76" i="1"/>
  <c r="AD75" i="1"/>
  <c r="U75" i="1"/>
  <c r="T75" i="1"/>
  <c r="S75" i="1"/>
  <c r="Q75" i="1"/>
  <c r="P75" i="1"/>
  <c r="O75" i="1"/>
  <c r="L75" i="1"/>
  <c r="N75" i="1" s="1"/>
  <c r="K75" i="1"/>
  <c r="I75" i="1"/>
  <c r="A75" i="1"/>
  <c r="AD74" i="1"/>
  <c r="U74" i="1"/>
  <c r="T74" i="1"/>
  <c r="S74" i="1"/>
  <c r="Q74" i="1"/>
  <c r="P74" i="1"/>
  <c r="O74" i="1"/>
  <c r="L74" i="1"/>
  <c r="N74" i="1" s="1"/>
  <c r="K74" i="1"/>
  <c r="I74" i="1"/>
  <c r="AD73" i="1"/>
  <c r="U73" i="1"/>
  <c r="T73" i="1"/>
  <c r="S73" i="1"/>
  <c r="Q73" i="1"/>
  <c r="P73" i="1"/>
  <c r="O73" i="1"/>
  <c r="L73" i="1"/>
  <c r="N73" i="1" s="1"/>
  <c r="K73" i="1"/>
  <c r="I73" i="1"/>
  <c r="AD72" i="1"/>
  <c r="U72" i="1"/>
  <c r="T72" i="1"/>
  <c r="S72" i="1"/>
  <c r="Q72" i="1"/>
  <c r="P72" i="1"/>
  <c r="O72" i="1"/>
  <c r="L72" i="1"/>
  <c r="N72" i="1" s="1"/>
  <c r="K72" i="1"/>
  <c r="I72" i="1"/>
  <c r="AD71" i="1"/>
  <c r="U71" i="1"/>
  <c r="T71" i="1"/>
  <c r="S71" i="1"/>
  <c r="Q71" i="1"/>
  <c r="P71" i="1"/>
  <c r="O71" i="1"/>
  <c r="L71" i="1"/>
  <c r="N71" i="1" s="1"/>
  <c r="K71" i="1"/>
  <c r="I71" i="1"/>
  <c r="AD70" i="1"/>
  <c r="U70" i="1"/>
  <c r="T70" i="1"/>
  <c r="S70" i="1"/>
  <c r="Q70" i="1"/>
  <c r="P70" i="1"/>
  <c r="O70" i="1"/>
  <c r="L70" i="1"/>
  <c r="N70" i="1" s="1"/>
  <c r="K70" i="1"/>
  <c r="I70" i="1"/>
  <c r="AD69" i="1"/>
  <c r="U69" i="1"/>
  <c r="T69" i="1"/>
  <c r="S69" i="1"/>
  <c r="Q69" i="1"/>
  <c r="P69" i="1"/>
  <c r="O69" i="1"/>
  <c r="L69" i="1"/>
  <c r="N69" i="1" s="1"/>
  <c r="K69" i="1"/>
  <c r="I69" i="1"/>
  <c r="AD68" i="1"/>
  <c r="U68" i="1"/>
  <c r="T68" i="1"/>
  <c r="S68" i="1"/>
  <c r="Q68" i="1"/>
  <c r="P68" i="1"/>
  <c r="O68" i="1"/>
  <c r="L68" i="1"/>
  <c r="N68" i="1" s="1"/>
  <c r="K68" i="1"/>
  <c r="I68" i="1"/>
  <c r="AD67" i="1"/>
  <c r="U67" i="1"/>
  <c r="T67" i="1"/>
  <c r="S67" i="1"/>
  <c r="Q67" i="1"/>
  <c r="P67" i="1"/>
  <c r="O67" i="1"/>
  <c r="L67" i="1"/>
  <c r="N67" i="1" s="1"/>
  <c r="K67" i="1"/>
  <c r="I67" i="1"/>
  <c r="AD66" i="1"/>
  <c r="U66" i="1"/>
  <c r="T66" i="1"/>
  <c r="S66" i="1"/>
  <c r="Q66" i="1"/>
  <c r="P66" i="1"/>
  <c r="O66" i="1"/>
  <c r="L66" i="1"/>
  <c r="N66" i="1" s="1"/>
  <c r="K66" i="1"/>
  <c r="I66" i="1"/>
  <c r="AD65" i="1"/>
  <c r="U65" i="1"/>
  <c r="T65" i="1"/>
  <c r="S65" i="1"/>
  <c r="Q65" i="1"/>
  <c r="P65" i="1"/>
  <c r="O65" i="1"/>
  <c r="L65" i="1"/>
  <c r="N65" i="1" s="1"/>
  <c r="K65" i="1"/>
  <c r="I65" i="1"/>
  <c r="AD64" i="1"/>
  <c r="U64" i="1"/>
  <c r="T64" i="1"/>
  <c r="S64" i="1"/>
  <c r="Q64" i="1"/>
  <c r="P64" i="1"/>
  <c r="O64" i="1"/>
  <c r="L64" i="1"/>
  <c r="N64" i="1" s="1"/>
  <c r="K64" i="1"/>
  <c r="I64" i="1"/>
  <c r="AD63" i="1"/>
  <c r="U63" i="1"/>
  <c r="T63" i="1"/>
  <c r="S63" i="1"/>
  <c r="Q63" i="1"/>
  <c r="P63" i="1"/>
  <c r="O63" i="1"/>
  <c r="L63" i="1"/>
  <c r="N63" i="1" s="1"/>
  <c r="K63" i="1"/>
  <c r="I63" i="1"/>
  <c r="AD62" i="1"/>
  <c r="U62" i="1"/>
  <c r="T62" i="1"/>
  <c r="S62" i="1"/>
  <c r="Q62" i="1"/>
  <c r="P62" i="1"/>
  <c r="O62" i="1"/>
  <c r="L62" i="1"/>
  <c r="N62" i="1" s="1"/>
  <c r="K62" i="1"/>
  <c r="I62" i="1"/>
  <c r="AD61" i="1"/>
  <c r="U61" i="1"/>
  <c r="T61" i="1"/>
  <c r="S61" i="1"/>
  <c r="Q61" i="1"/>
  <c r="P61" i="1"/>
  <c r="O61" i="1"/>
  <c r="L61" i="1"/>
  <c r="N61" i="1" s="1"/>
  <c r="K61" i="1"/>
  <c r="I61" i="1"/>
  <c r="AD60" i="1"/>
  <c r="U60" i="1"/>
  <c r="T60" i="1"/>
  <c r="S60" i="1"/>
  <c r="Q60" i="1"/>
  <c r="P60" i="1"/>
  <c r="O60" i="1"/>
  <c r="L60" i="1"/>
  <c r="N60" i="1" s="1"/>
  <c r="K60" i="1"/>
  <c r="I60" i="1"/>
  <c r="AD59" i="1"/>
  <c r="U59" i="1"/>
  <c r="T59" i="1"/>
  <c r="S59" i="1"/>
  <c r="Q59" i="1"/>
  <c r="P59" i="1"/>
  <c r="O59" i="1"/>
  <c r="L59" i="1"/>
  <c r="N59" i="1" s="1"/>
  <c r="K59" i="1"/>
  <c r="I59" i="1"/>
  <c r="AD58" i="1"/>
  <c r="U58" i="1"/>
  <c r="T58" i="1"/>
  <c r="S58" i="1"/>
  <c r="Q58" i="1"/>
  <c r="P58" i="1"/>
  <c r="O58" i="1"/>
  <c r="L58" i="1"/>
  <c r="N58" i="1" s="1"/>
  <c r="K58" i="1"/>
  <c r="I58" i="1"/>
  <c r="AD57" i="1"/>
  <c r="U57" i="1"/>
  <c r="T57" i="1"/>
  <c r="S57" i="1"/>
  <c r="Q57" i="1"/>
  <c r="P57" i="1"/>
  <c r="O57" i="1"/>
  <c r="L57" i="1"/>
  <c r="N57" i="1" s="1"/>
  <c r="K57" i="1"/>
  <c r="I57" i="1"/>
  <c r="AD56" i="1"/>
  <c r="U56" i="1"/>
  <c r="T56" i="1"/>
  <c r="S56" i="1"/>
  <c r="Q56" i="1"/>
  <c r="P56" i="1"/>
  <c r="O56" i="1"/>
  <c r="L56" i="1"/>
  <c r="N56" i="1" s="1"/>
  <c r="K56" i="1"/>
  <c r="I56" i="1"/>
  <c r="AD55" i="1"/>
  <c r="U55" i="1"/>
  <c r="T55" i="1"/>
  <c r="S55" i="1"/>
  <c r="Q55" i="1"/>
  <c r="P55" i="1"/>
  <c r="O55" i="1"/>
  <c r="L55" i="1"/>
  <c r="N55" i="1" s="1"/>
  <c r="K55" i="1"/>
  <c r="I55" i="1"/>
  <c r="AD54" i="1"/>
  <c r="U54" i="1"/>
  <c r="T54" i="1"/>
  <c r="S54" i="1"/>
  <c r="Q54" i="1"/>
  <c r="P54" i="1"/>
  <c r="O54" i="1"/>
  <c r="L54" i="1"/>
  <c r="N54" i="1" s="1"/>
  <c r="K54" i="1"/>
  <c r="I54" i="1"/>
  <c r="AD53" i="1"/>
  <c r="U53" i="1"/>
  <c r="T53" i="1"/>
  <c r="S53" i="1"/>
  <c r="Q53" i="1"/>
  <c r="P53" i="1"/>
  <c r="O53" i="1"/>
  <c r="L53" i="1"/>
  <c r="N53" i="1" s="1"/>
  <c r="K53" i="1"/>
  <c r="I53" i="1"/>
  <c r="AD52" i="1"/>
  <c r="U52" i="1"/>
  <c r="T52" i="1"/>
  <c r="S52" i="1"/>
  <c r="Q52" i="1"/>
  <c r="P52" i="1"/>
  <c r="O52" i="1"/>
  <c r="L52" i="1"/>
  <c r="N52" i="1" s="1"/>
  <c r="K52" i="1"/>
  <c r="I52" i="1"/>
  <c r="AD51" i="1"/>
  <c r="U51" i="1"/>
  <c r="T51" i="1"/>
  <c r="S51" i="1"/>
  <c r="Q51" i="1"/>
  <c r="P51" i="1"/>
  <c r="O51" i="1"/>
  <c r="L51" i="1"/>
  <c r="N51" i="1" s="1"/>
  <c r="K51" i="1"/>
  <c r="I51" i="1"/>
  <c r="AD50" i="1"/>
  <c r="U50" i="1"/>
  <c r="T50" i="1"/>
  <c r="S50" i="1"/>
  <c r="Q50" i="1"/>
  <c r="P50" i="1"/>
  <c r="O50" i="1"/>
  <c r="L50" i="1"/>
  <c r="N50" i="1" s="1"/>
  <c r="K50" i="1"/>
  <c r="I50" i="1"/>
  <c r="AD49" i="1"/>
  <c r="U49" i="1"/>
  <c r="T49" i="1"/>
  <c r="S49" i="1"/>
  <c r="Q49" i="1"/>
  <c r="P49" i="1"/>
  <c r="O49" i="1"/>
  <c r="L49" i="1"/>
  <c r="N49" i="1" s="1"/>
  <c r="K49" i="1"/>
  <c r="I49" i="1"/>
  <c r="AD48" i="1"/>
  <c r="U48" i="1"/>
  <c r="T48" i="1"/>
  <c r="S48" i="1"/>
  <c r="Q48" i="1"/>
  <c r="P48" i="1"/>
  <c r="O48" i="1"/>
  <c r="L48" i="1"/>
  <c r="N48" i="1" s="1"/>
  <c r="K48" i="1"/>
  <c r="I48" i="1"/>
  <c r="AD47" i="1"/>
  <c r="U47" i="1"/>
  <c r="T47" i="1"/>
  <c r="S47" i="1"/>
  <c r="Q47" i="1"/>
  <c r="P47" i="1"/>
  <c r="O47" i="1"/>
  <c r="L47" i="1"/>
  <c r="N47" i="1" s="1"/>
  <c r="K47" i="1"/>
  <c r="I47" i="1"/>
  <c r="AD46" i="1"/>
  <c r="U46" i="1"/>
  <c r="T46" i="1"/>
  <c r="S46" i="1"/>
  <c r="Q46" i="1"/>
  <c r="P46" i="1"/>
  <c r="O46" i="1"/>
  <c r="L46" i="1"/>
  <c r="N46" i="1" s="1"/>
  <c r="K46" i="1"/>
  <c r="I46" i="1"/>
  <c r="AD45" i="1"/>
  <c r="T45" i="1"/>
  <c r="S45" i="1"/>
  <c r="Q45" i="1"/>
  <c r="P45" i="1"/>
  <c r="O45" i="1"/>
  <c r="I45" i="1"/>
  <c r="L45" i="1"/>
  <c r="N45" i="1" s="1"/>
  <c r="AD44" i="1"/>
  <c r="T44" i="1"/>
  <c r="S44" i="1"/>
  <c r="Q44" i="1"/>
  <c r="P44" i="1"/>
  <c r="O44" i="1"/>
  <c r="L44" i="1"/>
  <c r="N44" i="1" s="1"/>
  <c r="K44" i="1"/>
  <c r="I44" i="1"/>
  <c r="AD43" i="1"/>
  <c r="T43" i="1"/>
  <c r="S43" i="1"/>
  <c r="Q43" i="1"/>
  <c r="P43" i="1"/>
  <c r="O43" i="1"/>
  <c r="N43" i="1"/>
  <c r="L43" i="1"/>
  <c r="I43" i="1"/>
  <c r="K43" i="1"/>
  <c r="AD42" i="1"/>
  <c r="T42" i="1"/>
  <c r="S42" i="1"/>
  <c r="Q42" i="1"/>
  <c r="P42" i="1"/>
  <c r="O42" i="1"/>
  <c r="N42" i="1"/>
  <c r="L42" i="1"/>
  <c r="I42" i="1"/>
  <c r="K42" i="1"/>
  <c r="AD41" i="1"/>
  <c r="T41" i="1"/>
  <c r="S41" i="1"/>
  <c r="Q41" i="1"/>
  <c r="P41" i="1"/>
  <c r="O41" i="1"/>
  <c r="I41" i="1"/>
  <c r="L41" i="1"/>
  <c r="N41" i="1" s="1"/>
  <c r="AD40" i="1"/>
  <c r="T40" i="1"/>
  <c r="S40" i="1"/>
  <c r="Q40" i="1"/>
  <c r="P40" i="1"/>
  <c r="O40" i="1"/>
  <c r="L40" i="1"/>
  <c r="N40" i="1" s="1"/>
  <c r="K40" i="1"/>
  <c r="I40" i="1"/>
  <c r="AD39" i="1"/>
  <c r="T39" i="1"/>
  <c r="S39" i="1"/>
  <c r="Q39" i="1"/>
  <c r="P39" i="1"/>
  <c r="O39" i="1"/>
  <c r="L39" i="1"/>
  <c r="N39" i="1" s="1"/>
  <c r="K39" i="1"/>
  <c r="I39" i="1"/>
  <c r="AD38" i="1"/>
  <c r="T38" i="1"/>
  <c r="U45" i="1" s="1"/>
  <c r="S38" i="1"/>
  <c r="Q38" i="1"/>
  <c r="P38" i="1"/>
  <c r="O38" i="1"/>
  <c r="L38" i="1"/>
  <c r="N38" i="1" s="1"/>
  <c r="K38" i="1"/>
  <c r="I38" i="1"/>
  <c r="AD37" i="1"/>
  <c r="T37" i="1"/>
  <c r="S37" i="1"/>
  <c r="Q37" i="1"/>
  <c r="P37" i="1"/>
  <c r="O37" i="1"/>
  <c r="I37" i="1"/>
  <c r="L37" i="1"/>
  <c r="N37" i="1" s="1"/>
  <c r="AD36" i="1"/>
  <c r="T36" i="1"/>
  <c r="S36" i="1"/>
  <c r="Q36" i="1"/>
  <c r="P36" i="1"/>
  <c r="O36" i="1"/>
  <c r="I36" i="1"/>
  <c r="K36" i="1"/>
  <c r="AD35" i="1"/>
  <c r="T35" i="1"/>
  <c r="S35" i="1"/>
  <c r="Q35" i="1"/>
  <c r="P35" i="1"/>
  <c r="O35" i="1"/>
  <c r="I35" i="1"/>
  <c r="L35" i="1"/>
  <c r="N35" i="1" s="1"/>
  <c r="AD34" i="1"/>
  <c r="T34" i="1"/>
  <c r="S34" i="1"/>
  <c r="Q34" i="1"/>
  <c r="P34" i="1"/>
  <c r="O34" i="1"/>
  <c r="I34" i="1"/>
  <c r="L34" i="1"/>
  <c r="N34" i="1" s="1"/>
  <c r="AD33" i="1"/>
  <c r="T33" i="1"/>
  <c r="S33" i="1"/>
  <c r="Q33" i="1"/>
  <c r="P33" i="1"/>
  <c r="O33" i="1"/>
  <c r="I33" i="1"/>
  <c r="N33" i="1"/>
  <c r="AD32" i="1"/>
  <c r="T32" i="1"/>
  <c r="S32" i="1"/>
  <c r="Q32" i="1"/>
  <c r="P32" i="1"/>
  <c r="O32" i="1"/>
  <c r="N32" i="1"/>
  <c r="I32" i="1"/>
  <c r="AD31" i="1"/>
  <c r="I31" i="1"/>
  <c r="N31" i="1"/>
  <c r="AD30" i="1"/>
  <c r="I30" i="1"/>
  <c r="AD29" i="1"/>
  <c r="I29" i="1"/>
  <c r="N29" i="1"/>
  <c r="AD28" i="1"/>
  <c r="I28" i="1"/>
  <c r="N28" i="1"/>
  <c r="AD27" i="1"/>
  <c r="I27" i="1"/>
  <c r="N27" i="1"/>
  <c r="AD26" i="1"/>
  <c r="I26" i="1"/>
  <c r="AD25" i="1"/>
  <c r="T25" i="1"/>
  <c r="S25" i="1"/>
  <c r="Q25" i="1"/>
  <c r="P25" i="1"/>
  <c r="O25" i="1"/>
  <c r="N25" i="1"/>
  <c r="I25" i="1"/>
  <c r="AD24" i="1"/>
  <c r="T24" i="1"/>
  <c r="S24" i="1"/>
  <c r="Q24" i="1"/>
  <c r="P24" i="1"/>
  <c r="O24" i="1"/>
  <c r="N24" i="1"/>
  <c r="I24" i="1"/>
  <c r="H24" i="1"/>
  <c r="AD23" i="1"/>
  <c r="T23" i="1"/>
  <c r="S23" i="1"/>
  <c r="Q23" i="1"/>
  <c r="P23" i="1"/>
  <c r="O23" i="1"/>
  <c r="L23" i="1"/>
  <c r="N23" i="1" s="1"/>
  <c r="K23" i="1"/>
  <c r="I23" i="1"/>
  <c r="H23" i="1"/>
  <c r="AD22" i="1"/>
  <c r="T22" i="1"/>
  <c r="S22" i="1"/>
  <c r="Q22" i="1"/>
  <c r="P22" i="1"/>
  <c r="R22" i="1" s="1"/>
  <c r="O22" i="1"/>
  <c r="N22" i="1"/>
  <c r="L22" i="1"/>
  <c r="I22" i="1"/>
  <c r="H22" i="1"/>
  <c r="K22" i="1" s="1"/>
  <c r="AD21" i="1"/>
  <c r="T21" i="1"/>
  <c r="S21" i="1"/>
  <c r="Q21" i="1"/>
  <c r="P21" i="1"/>
  <c r="O21" i="1"/>
  <c r="L21" i="1"/>
  <c r="N21" i="1" s="1"/>
  <c r="K21" i="1"/>
  <c r="I21" i="1"/>
  <c r="H21" i="1"/>
  <c r="AD20" i="1"/>
  <c r="T20" i="1"/>
  <c r="S20" i="1"/>
  <c r="Q20" i="1"/>
  <c r="P20" i="1"/>
  <c r="O20" i="1"/>
  <c r="N20" i="1"/>
  <c r="L20" i="1"/>
  <c r="I20" i="1"/>
  <c r="H20" i="1"/>
  <c r="K20" i="1" s="1"/>
  <c r="AD19" i="1"/>
  <c r="T19" i="1"/>
  <c r="S19" i="1"/>
  <c r="Q19" i="1"/>
  <c r="P19" i="1"/>
  <c r="O19" i="1"/>
  <c r="N19" i="1"/>
  <c r="L19" i="1"/>
  <c r="I19" i="1"/>
  <c r="H19" i="1"/>
  <c r="K19" i="1" s="1"/>
  <c r="H15" i="1"/>
  <c r="H14" i="1"/>
  <c r="H13" i="1"/>
  <c r="H12" i="1"/>
  <c r="H11" i="1"/>
  <c r="H10" i="1"/>
  <c r="H9" i="1"/>
  <c r="H8" i="1"/>
  <c r="R21" i="1" l="1"/>
  <c r="R66" i="1"/>
  <c r="R70" i="1"/>
  <c r="R79" i="1"/>
  <c r="R61" i="1"/>
  <c r="R65" i="1"/>
  <c r="R67" i="1"/>
  <c r="R69" i="1"/>
  <c r="R84" i="1"/>
  <c r="R20" i="1"/>
  <c r="R23" i="1"/>
  <c r="R24" i="1"/>
  <c r="R32" i="1"/>
  <c r="R33" i="1"/>
  <c r="R35" i="1"/>
  <c r="R57" i="1"/>
  <c r="R86" i="1"/>
  <c r="R19" i="1"/>
  <c r="R39" i="1"/>
  <c r="R50" i="1"/>
  <c r="R54" i="1"/>
  <c r="R60" i="1"/>
  <c r="R73" i="1"/>
  <c r="R85" i="1"/>
  <c r="R88" i="1"/>
  <c r="R45" i="1"/>
  <c r="R40" i="1"/>
  <c r="R41" i="1"/>
  <c r="R43" i="1"/>
  <c r="R51" i="1"/>
  <c r="R53" i="1"/>
  <c r="R83" i="1"/>
  <c r="R87" i="1"/>
  <c r="R25" i="1"/>
  <c r="R55" i="1"/>
  <c r="R58" i="1"/>
  <c r="R64" i="1"/>
  <c r="R71" i="1"/>
  <c r="R74" i="1"/>
  <c r="R90" i="1"/>
  <c r="R37" i="1"/>
  <c r="R38" i="1"/>
  <c r="R49" i="1"/>
  <c r="R59" i="1"/>
  <c r="R62" i="1"/>
  <c r="R68" i="1"/>
  <c r="R76" i="1"/>
  <c r="R78" i="1"/>
  <c r="R48" i="1"/>
  <c r="R56" i="1"/>
  <c r="R63" i="1"/>
  <c r="R72" i="1"/>
  <c r="R75" i="1"/>
  <c r="R80" i="1"/>
  <c r="R82" i="1"/>
  <c r="R91" i="1"/>
  <c r="R34" i="1"/>
  <c r="R46" i="1"/>
  <c r="R52" i="1"/>
  <c r="R36" i="1"/>
  <c r="R42" i="1"/>
  <c r="R44" i="1"/>
  <c r="R47" i="1"/>
  <c r="N30" i="1"/>
  <c r="L36" i="1"/>
  <c r="N36" i="1" s="1"/>
  <c r="N26" i="1"/>
  <c r="K34" i="1"/>
  <c r="U21" i="1"/>
  <c r="U37" i="1"/>
  <c r="U25" i="1"/>
  <c r="U38" i="1"/>
  <c r="U42" i="1"/>
  <c r="U22" i="1"/>
  <c r="U24" i="1"/>
  <c r="U32" i="1"/>
  <c r="K35" i="1"/>
  <c r="K37" i="1"/>
  <c r="K41" i="1"/>
  <c r="K45" i="1"/>
  <c r="U20" i="1"/>
  <c r="U34" i="1"/>
  <c r="U36" i="1"/>
  <c r="U40" i="1"/>
  <c r="U44" i="1"/>
  <c r="U19" i="1"/>
  <c r="U23" i="1"/>
  <c r="U33" i="1"/>
  <c r="U35" i="1"/>
  <c r="U39" i="1"/>
  <c r="U41" i="1"/>
  <c r="U43" i="1"/>
</calcChain>
</file>

<file path=xl/comments1.xml><?xml version="1.0" encoding="utf-8"?>
<comments xmlns="http://schemas.openxmlformats.org/spreadsheetml/2006/main">
  <authors>
    <author>PARIS, Celia (EUROGICIEL - SCALIAN EUROGICIEL)</author>
    <author>NST (SCALIAN)</author>
  </authors>
  <commentList>
    <comment ref="E18" authorId="0" shapeId="0">
      <text>
        <r>
          <rPr>
            <sz val="8"/>
            <color indexed="81"/>
            <rFont val="Calibri"/>
            <family val="2"/>
            <scheme val="minor"/>
          </rPr>
          <t>Dep = Dépendance
Lorsqu'une ligne dépend d'une autre en terme de planning, on peut les lier ensemble. Exemple: la ligne 5 est liée à la ligne 2 et doit être terminé 5 jours après la 2. Dans la ligne 5, on écrit 5d/2 et on appuit sur le bouton Dep.</t>
        </r>
      </text>
    </comment>
    <comment ref="L18" authorId="1" shapeId="0">
      <text>
        <r>
          <rPr>
            <b/>
            <sz val="9"/>
            <color indexed="81"/>
            <rFont val="Tahoma"/>
            <family val="2"/>
          </rPr>
          <t>NST (SCALIAN):</t>
        </r>
        <r>
          <rPr>
            <sz val="9"/>
            <color indexed="81"/>
            <rFont val="Tahoma"/>
            <family val="2"/>
          </rPr>
          <t xml:space="preserve">
=NBDAYS(CELLULE("ligne";[@Status]))</t>
        </r>
      </text>
    </comment>
  </commentList>
</comments>
</file>

<file path=xl/sharedStrings.xml><?xml version="1.0" encoding="utf-8"?>
<sst xmlns="http://schemas.openxmlformats.org/spreadsheetml/2006/main" count="100" uniqueCount="55">
  <si>
    <t>Cluster closed</t>
  </si>
  <si>
    <t>Blank_Qualification</t>
  </si>
  <si>
    <t>TEAM</t>
  </si>
  <si>
    <t>Part / Program</t>
  </si>
  <si>
    <t>Contrat</t>
  </si>
  <si>
    <t>Project Leader</t>
  </si>
  <si>
    <t>Drawings</t>
  </si>
  <si>
    <t>QSC</t>
  </si>
  <si>
    <t xml:space="preserve">Industrial_Qualification </t>
  </si>
  <si>
    <t>M&amp;P</t>
  </si>
  <si>
    <t>MPS_Qualification</t>
  </si>
  <si>
    <t>Procurement</t>
  </si>
  <si>
    <t>Global Achievement</t>
  </si>
  <si>
    <t>Ordering</t>
  </si>
  <si>
    <t>Manuf</t>
  </si>
  <si>
    <t>Program</t>
  </si>
  <si>
    <t>Design</t>
  </si>
  <si>
    <t>#</t>
  </si>
  <si>
    <t>Cluster</t>
  </si>
  <si>
    <t>Delivrables</t>
  </si>
  <si>
    <t>Dep.</t>
  </si>
  <si>
    <t>Responsibility</t>
  </si>
  <si>
    <t>Initial Due date</t>
  </si>
  <si>
    <t>Last Due date</t>
  </si>
  <si>
    <t>Nb</t>
  </si>
  <si>
    <t>Closure date</t>
  </si>
  <si>
    <t>Status calcul</t>
  </si>
  <si>
    <t>Status</t>
  </si>
  <si>
    <t>Comments</t>
  </si>
  <si>
    <t>Status Tx</t>
  </si>
  <si>
    <t>Action Tracker Open</t>
  </si>
  <si>
    <t>engag Year</t>
  </si>
  <si>
    <t>engag Month</t>
  </si>
  <si>
    <t>engag Y.M</t>
  </si>
  <si>
    <t>OPEN</t>
  </si>
  <si>
    <t>CLOSED</t>
  </si>
  <si>
    <t>rate closed</t>
  </si>
  <si>
    <t>Post-poned 1</t>
  </si>
  <si>
    <t>Post-poned 2</t>
  </si>
  <si>
    <t>Post-ponned 3</t>
  </si>
  <si>
    <t>Post-ponned 4</t>
  </si>
  <si>
    <t>Post-ponned 5</t>
  </si>
  <si>
    <t>Post-ponned 6</t>
  </si>
  <si>
    <t>Post-ponned 7</t>
  </si>
  <si>
    <t>Post-ponned 8</t>
  </si>
  <si>
    <t>Last</t>
  </si>
  <si>
    <t>Award letter</t>
  </si>
  <si>
    <t>31/11/2016</t>
  </si>
  <si>
    <t>Part 1</t>
  </si>
  <si>
    <t>Part 2</t>
  </si>
  <si>
    <t>Part 3</t>
  </si>
  <si>
    <t>Présentation</t>
  </si>
  <si>
    <t>RBS</t>
  </si>
  <si>
    <t>Supplier</t>
  </si>
  <si>
    <t>internal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</si>
</sst>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7" x14ac:knownFonts="1">
    <font>
      <sz val="10"/>
      <name val="Arial"/>
    </font>
    <font>
      <sz val="9"/>
      <color theme="6" tint="-0.249977111117893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b/>
      <sz val="9"/>
      <color theme="1" tint="0.14999847407452621"/>
      <name val="Arial"/>
      <family val="2"/>
    </font>
    <font>
      <sz val="8"/>
      <color theme="4"/>
      <name val="Arial"/>
    </font>
    <font>
      <sz val="9"/>
      <color theme="1" tint="0.14999847407452621"/>
      <name val="Arial"/>
      <family val="2"/>
    </font>
    <font>
      <sz val="9"/>
      <color theme="7"/>
      <name val="Arial"/>
      <family val="2"/>
    </font>
    <font>
      <b/>
      <sz val="9"/>
      <color theme="0"/>
      <name val="Calibri"/>
      <family val="2"/>
      <scheme val="minor"/>
    </font>
    <font>
      <i/>
      <sz val="9"/>
      <color theme="0"/>
      <name val="Calibri"/>
      <family val="2"/>
      <scheme val="minor"/>
    </font>
    <font>
      <b/>
      <sz val="9"/>
      <color theme="9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color indexed="8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2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71">
    <xf numFmtId="2" fontId="0" fillId="0" borderId="0" xfId="0"/>
    <xf numFmtId="2" fontId="1" fillId="0" borderId="0" xfId="0" applyFont="1"/>
    <xf numFmtId="2" fontId="1" fillId="0" borderId="0" xfId="0" applyFont="1" applyBorder="1"/>
    <xf numFmtId="2" fontId="2" fillId="0" borderId="0" xfId="0" applyFont="1" applyBorder="1"/>
    <xf numFmtId="2" fontId="2" fillId="0" borderId="0" xfId="0" applyFont="1" applyFill="1" applyBorder="1"/>
    <xf numFmtId="14" fontId="2" fillId="0" borderId="0" xfId="0" applyNumberFormat="1" applyFont="1" applyFill="1" applyBorder="1"/>
    <xf numFmtId="14" fontId="2" fillId="0" borderId="0" xfId="0" quotePrefix="1" applyNumberFormat="1" applyFont="1" applyFill="1" applyBorder="1" applyProtection="1">
      <protection hidden="1"/>
    </xf>
    <xf numFmtId="14" fontId="2" fillId="0" borderId="0" xfId="0" applyNumberFormat="1" applyFont="1" applyFill="1" applyBorder="1" applyProtection="1">
      <protection hidden="1"/>
    </xf>
    <xf numFmtId="0" fontId="2" fillId="0" borderId="0" xfId="0" applyNumberFormat="1" applyFont="1" applyFill="1" applyBorder="1"/>
    <xf numFmtId="2" fontId="2" fillId="0" borderId="0" xfId="0" applyFont="1"/>
    <xf numFmtId="0" fontId="2" fillId="0" borderId="0" xfId="0" applyNumberFormat="1" applyFont="1"/>
    <xf numFmtId="2" fontId="1" fillId="0" borderId="0" xfId="0" applyFont="1" applyBorder="1" applyAlignment="1">
      <alignment vertical="center"/>
    </xf>
    <xf numFmtId="2" fontId="3" fillId="0" borderId="0" xfId="0" applyFont="1" applyBorder="1" applyAlignment="1">
      <alignment vertical="center"/>
    </xf>
    <xf numFmtId="14" fontId="3" fillId="0" borderId="0" xfId="0" applyNumberFormat="1" applyFont="1" applyBorder="1" applyAlignment="1">
      <alignment vertical="center"/>
    </xf>
    <xf numFmtId="14" fontId="3" fillId="0" borderId="0" xfId="0" applyNumberFormat="1" applyFont="1" applyBorder="1" applyAlignment="1" applyProtection="1">
      <alignment vertical="center"/>
      <protection hidden="1"/>
    </xf>
    <xf numFmtId="0" fontId="3" fillId="0" borderId="0" xfId="0" applyNumberFormat="1" applyFont="1" applyBorder="1" applyAlignment="1">
      <alignment vertical="center"/>
    </xf>
    <xf numFmtId="2" fontId="2" fillId="0" borderId="0" xfId="0" applyFont="1" applyAlignment="1">
      <alignment horizontal="right" vertical="center"/>
    </xf>
    <xf numFmtId="9" fontId="2" fillId="0" borderId="0" xfId="2" applyNumberFormat="1" applyFont="1" applyBorder="1" applyAlignment="1">
      <alignment horizontal="left" vertical="center"/>
    </xf>
    <xf numFmtId="14" fontId="1" fillId="0" borderId="0" xfId="0" applyNumberFormat="1" applyFont="1" applyBorder="1" applyAlignment="1">
      <alignment vertical="top"/>
    </xf>
    <xf numFmtId="2" fontId="2" fillId="0" borderId="0" xfId="0" applyFont="1" applyAlignment="1">
      <alignment horizontal="left"/>
    </xf>
    <xf numFmtId="9" fontId="2" fillId="0" borderId="0" xfId="0" applyNumberFormat="1" applyFont="1" applyAlignment="1">
      <alignment horizontal="center" vertical="center"/>
    </xf>
    <xf numFmtId="2" fontId="0" fillId="0" borderId="0" xfId="0" applyBorder="1"/>
    <xf numFmtId="2" fontId="6" fillId="3" borderId="4" xfId="0" applyFont="1" applyFill="1" applyBorder="1"/>
    <xf numFmtId="0" fontId="7" fillId="0" borderId="7" xfId="0" applyNumberFormat="1" applyFont="1" applyBorder="1" applyAlignment="1">
      <alignment horizontal="left" vertical="center"/>
    </xf>
    <xf numFmtId="2" fontId="6" fillId="3" borderId="8" xfId="0" applyFont="1" applyFill="1" applyBorder="1"/>
    <xf numFmtId="0" fontId="7" fillId="0" borderId="10" xfId="0" applyNumberFormat="1" applyFont="1" applyBorder="1" applyAlignment="1">
      <alignment horizontal="left" vertical="center"/>
    </xf>
    <xf numFmtId="0" fontId="7" fillId="0" borderId="13" xfId="0" applyNumberFormat="1" applyFont="1" applyBorder="1" applyAlignment="1">
      <alignment horizontal="left" vertical="center"/>
    </xf>
    <xf numFmtId="2" fontId="1" fillId="0" borderId="0" xfId="0" applyFont="1" applyAlignment="1">
      <alignment horizontal="left" vertical="center"/>
    </xf>
    <xf numFmtId="9" fontId="8" fillId="0" borderId="0" xfId="0" applyNumberFormat="1" applyFont="1" applyAlignment="1">
      <alignment horizontal="left" vertical="center"/>
    </xf>
    <xf numFmtId="2" fontId="9" fillId="0" borderId="14" xfId="0" applyFont="1" applyFill="1" applyBorder="1" applyAlignment="1">
      <alignment horizontal="center" vertical="center" wrapText="1"/>
    </xf>
    <xf numFmtId="14" fontId="9" fillId="0" borderId="14" xfId="0" applyNumberFormat="1" applyFont="1" applyFill="1" applyBorder="1" applyAlignment="1">
      <alignment horizontal="center" vertical="center" wrapText="1"/>
    </xf>
    <xf numFmtId="14" fontId="10" fillId="0" borderId="14" xfId="0" applyNumberFormat="1" applyFont="1" applyFill="1" applyBorder="1" applyAlignment="1" applyProtection="1">
      <alignment horizontal="center" vertical="center" wrapText="1"/>
      <protection hidden="1"/>
    </xf>
    <xf numFmtId="14" fontId="9" fillId="0" borderId="14" xfId="0" applyNumberFormat="1" applyFont="1" applyFill="1" applyBorder="1" applyAlignment="1" applyProtection="1">
      <alignment horizontal="center" vertical="center" wrapText="1"/>
      <protection hidden="1"/>
    </xf>
    <xf numFmtId="14" fontId="9" fillId="0" borderId="14" xfId="0" applyNumberFormat="1" applyFont="1" applyFill="1" applyBorder="1" applyAlignment="1" applyProtection="1">
      <alignment horizontal="center" vertical="center" wrapText="1"/>
      <protection locked="0"/>
    </xf>
    <xf numFmtId="2" fontId="9" fillId="0" borderId="14" xfId="0" applyFont="1" applyFill="1" applyBorder="1" applyAlignment="1" applyProtection="1">
      <alignment horizontal="center" vertical="center" wrapText="1"/>
      <protection locked="0"/>
    </xf>
    <xf numFmtId="0" fontId="9" fillId="0" borderId="14" xfId="0" applyNumberFormat="1" applyFont="1" applyFill="1" applyBorder="1" applyAlignment="1" applyProtection="1">
      <alignment horizontal="center" vertical="center" wrapText="1"/>
      <protection locked="0"/>
    </xf>
    <xf numFmtId="14" fontId="11" fillId="0" borderId="0" xfId="0" applyNumberFormat="1" applyFont="1" applyFill="1" applyBorder="1" applyAlignment="1">
      <alignment horizontal="center" vertical="center" wrapText="1"/>
    </xf>
    <xf numFmtId="0" fontId="12" fillId="0" borderId="15" xfId="0" applyNumberFormat="1" applyFont="1" applyFill="1" applyBorder="1" applyAlignment="1">
      <alignment horizontal="center" vertical="center" wrapText="1"/>
    </xf>
    <xf numFmtId="2" fontId="13" fillId="0" borderId="0" xfId="0" applyFont="1" applyFill="1" applyAlignment="1">
      <alignment vertical="center" wrapText="1"/>
    </xf>
    <xf numFmtId="2" fontId="13" fillId="0" borderId="0" xfId="0" applyFont="1" applyFill="1"/>
    <xf numFmtId="1" fontId="2" fillId="0" borderId="0" xfId="0" applyNumberFormat="1" applyFont="1" applyFill="1" applyAlignment="1">
      <alignment vertical="top" wrapText="1"/>
    </xf>
    <xf numFmtId="2" fontId="2" fillId="0" borderId="16" xfId="0" applyFont="1" applyFill="1" applyBorder="1" applyAlignment="1" applyProtection="1">
      <alignment vertical="top" wrapText="1"/>
      <protection locked="0"/>
    </xf>
    <xf numFmtId="2" fontId="2" fillId="0" borderId="17" xfId="0" applyFont="1" applyFill="1" applyBorder="1" applyAlignment="1" applyProtection="1">
      <alignment vertical="top" wrapText="1"/>
      <protection locked="0"/>
    </xf>
    <xf numFmtId="2" fontId="2" fillId="0" borderId="0" xfId="0" applyFont="1" applyFill="1" applyBorder="1" applyAlignment="1" applyProtection="1">
      <alignment vertical="top" wrapText="1"/>
      <protection locked="0"/>
    </xf>
    <xf numFmtId="14" fontId="2" fillId="0" borderId="0" xfId="0" applyNumberFormat="1" applyFont="1" applyFill="1" applyBorder="1" applyAlignment="1" applyProtection="1">
      <alignment vertical="top" wrapText="1"/>
      <protection locked="0"/>
    </xf>
    <xf numFmtId="14" fontId="2" fillId="0" borderId="0" xfId="0" applyNumberFormat="1" applyFont="1" applyFill="1" applyBorder="1" applyAlignment="1" applyProtection="1">
      <alignment vertical="top" wrapText="1"/>
      <protection hidden="1"/>
    </xf>
    <xf numFmtId="1" fontId="2" fillId="0" borderId="0" xfId="0" applyNumberFormat="1" applyFont="1" applyFill="1" applyBorder="1" applyAlignment="1" applyProtection="1">
      <alignment vertical="top" wrapText="1"/>
      <protection hidden="1"/>
    </xf>
    <xf numFmtId="1" fontId="2" fillId="0" borderId="0" xfId="0" applyNumberFormat="1" applyFont="1" applyFill="1" applyBorder="1" applyAlignment="1" applyProtection="1">
      <alignment vertical="top" wrapText="1"/>
    </xf>
    <xf numFmtId="2" fontId="2" fillId="0" borderId="0" xfId="0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vertical="top" wrapText="1"/>
      <protection locked="0"/>
    </xf>
    <xf numFmtId="2" fontId="2" fillId="0" borderId="0" xfId="0" applyFont="1" applyFill="1" applyBorder="1" applyAlignment="1">
      <alignment vertical="top" wrapText="1"/>
    </xf>
    <xf numFmtId="164" fontId="2" fillId="0" borderId="0" xfId="1" applyNumberFormat="1" applyFont="1" applyFill="1" applyBorder="1" applyAlignment="1">
      <alignment vertical="top" wrapText="1"/>
    </xf>
    <xf numFmtId="1" fontId="2" fillId="0" borderId="0" xfId="0" applyNumberFormat="1" applyFont="1" applyFill="1" applyBorder="1" applyAlignment="1">
      <alignment vertical="top" wrapText="1"/>
    </xf>
    <xf numFmtId="9" fontId="2" fillId="0" borderId="0" xfId="2" applyFont="1" applyFill="1" applyBorder="1" applyAlignment="1">
      <alignment vertical="top" wrapText="1"/>
    </xf>
    <xf numFmtId="0" fontId="2" fillId="0" borderId="0" xfId="0" applyNumberFormat="1" applyFont="1" applyFill="1" applyAlignment="1" applyProtection="1">
      <alignment vertical="top" wrapText="1"/>
    </xf>
    <xf numFmtId="14" fontId="2" fillId="0" borderId="0" xfId="0" applyNumberFormat="1" applyFont="1" applyFill="1" applyBorder="1" applyAlignment="1" applyProtection="1">
      <alignment horizontal="right" vertical="top" wrapText="1"/>
      <protection locked="0"/>
    </xf>
    <xf numFmtId="14" fontId="2" fillId="0" borderId="0" xfId="0" applyNumberFormat="1" applyFont="1" applyFill="1" applyBorder="1" applyAlignment="1" applyProtection="1">
      <alignment horizontal="right" vertical="top" wrapText="1"/>
      <protection hidden="1"/>
    </xf>
    <xf numFmtId="1" fontId="2" fillId="0" borderId="0" xfId="0" applyNumberFormat="1" applyFont="1" applyFill="1" applyBorder="1" applyAlignment="1" applyProtection="1">
      <alignment horizontal="right" vertical="top" wrapText="1"/>
      <protection hidden="1"/>
    </xf>
    <xf numFmtId="2" fontId="2" fillId="0" borderId="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>
      <alignment vertical="top" wrapText="1"/>
    </xf>
    <xf numFmtId="2" fontId="5" fillId="2" borderId="9" xfId="0" applyFont="1" applyFill="1" applyBorder="1" applyAlignment="1">
      <alignment horizontal="center" vertical="center"/>
    </xf>
    <xf numFmtId="2" fontId="5" fillId="2" borderId="0" xfId="0" applyFont="1" applyFill="1" applyBorder="1" applyAlignment="1">
      <alignment horizontal="center" vertical="center"/>
    </xf>
    <xf numFmtId="2" fontId="5" fillId="2" borderId="1" xfId="0" applyFont="1" applyFill="1" applyBorder="1" applyAlignment="1">
      <alignment horizontal="center" vertical="center"/>
    </xf>
    <xf numFmtId="2" fontId="5" fillId="2" borderId="2" xfId="0" applyFont="1" applyFill="1" applyBorder="1" applyAlignment="1">
      <alignment horizontal="center" vertical="center"/>
    </xf>
    <xf numFmtId="2" fontId="5" fillId="2" borderId="3" xfId="0" applyFont="1" applyFill="1" applyBorder="1" applyAlignment="1">
      <alignment horizontal="center" vertical="center"/>
    </xf>
    <xf numFmtId="2" fontId="5" fillId="2" borderId="5" xfId="0" applyFont="1" applyFill="1" applyBorder="1" applyAlignment="1">
      <alignment horizontal="center" vertical="center"/>
    </xf>
    <xf numFmtId="2" fontId="5" fillId="2" borderId="6" xfId="0" applyFont="1" applyFill="1" applyBorder="1" applyAlignment="1">
      <alignment horizontal="center" vertical="center"/>
    </xf>
    <xf numFmtId="9" fontId="1" fillId="0" borderId="0" xfId="0" applyNumberFormat="1" applyFont="1" applyBorder="1" applyAlignment="1">
      <alignment horizontal="center" vertical="center"/>
    </xf>
    <xf numFmtId="9" fontId="7" fillId="0" borderId="0" xfId="0" applyNumberFormat="1" applyFont="1" applyBorder="1" applyAlignment="1">
      <alignment vertical="center"/>
    </xf>
    <xf numFmtId="2" fontId="5" fillId="2" borderId="11" xfId="0" applyFont="1" applyFill="1" applyBorder="1" applyAlignment="1">
      <alignment horizontal="center" vertical="center"/>
    </xf>
    <xf numFmtId="2" fontId="5" fillId="2" borderId="12" xfId="0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60">
    <dxf>
      <font>
        <strike val="0"/>
        <outline val="0"/>
        <shadow val="0"/>
        <u val="none"/>
        <vertAlign val="baseline"/>
        <sz val="9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9"/>
      </font>
      <numFmt numFmtId="19" formatCode="dd/mm/yyyy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</font>
      <numFmt numFmtId="19" formatCode="dd/mm/yyyy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</font>
      <numFmt numFmtId="19" formatCode="dd/mm/yyyy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</font>
      <numFmt numFmtId="19" formatCode="dd/mm/yyyy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</font>
      <numFmt numFmtId="13" formatCode="0%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</font>
      <numFmt numFmtId="1" formatCode="0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</font>
      <numFmt numFmtId="1" formatCode="0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</font>
      <numFmt numFmtId="2" formatCode="0.00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</font>
      <numFmt numFmtId="1" formatCode="0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</font>
      <numFmt numFmtId="1" formatCode="0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</font>
      <numFmt numFmtId="164" formatCode="_-* #,##0\ _€_-;\-* #,##0\ _€_-;_-* &quot;-&quot;??\ _€_-;_-@_-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</font>
      <numFmt numFmtId="2" formatCode="0.00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</font>
      <numFmt numFmtId="2" formatCode="0.00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9"/>
      </font>
      <numFmt numFmtId="1" formatCode="0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9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</font>
      <numFmt numFmtId="1" formatCode="0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9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9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</font>
      <fill>
        <patternFill patternType="solid">
          <fgColor indexed="64"/>
          <bgColor rgb="FFF814BC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</font>
      <fill>
        <patternFill patternType="solid">
          <fgColor indexed="64"/>
          <bgColor rgb="FFF814BC"/>
        </patternFill>
      </fill>
      <alignment horizontal="general" vertical="top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9"/>
      </font>
      <numFmt numFmtId="1" formatCode="0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outline="0">
        <right style="thin">
          <color indexed="64"/>
        </right>
      </border>
    </dxf>
    <dxf>
      <border outline="0"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9"/>
      </font>
      <alignment horizontal="general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4"/>
      </font>
    </dxf>
    <dxf>
      <font>
        <color theme="4"/>
      </font>
    </dxf>
    <dxf>
      <font>
        <color theme="4"/>
      </font>
    </dxf>
    <dxf>
      <font>
        <sz val="8"/>
      </font>
    </dxf>
    <dxf>
      <font>
        <sz val="8"/>
      </font>
    </dxf>
    <dxf>
      <font>
        <sz val="8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sz val="2"/>
      </font>
    </dxf>
    <dxf>
      <font>
        <sz val="2"/>
      </font>
    </dxf>
    <dxf>
      <font>
        <sz val="2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alignment vertical="center" readingOrder="0"/>
    </dxf>
    <dxf>
      <alignment horizontal="center" readingOrder="0"/>
    </dxf>
    <dxf>
      <numFmt numFmtId="13" formatCode="0%"/>
    </dxf>
    <dxf>
      <fill>
        <patternFill>
          <bgColor theme="8" tint="0.39994506668294322"/>
        </patternFill>
      </fill>
    </dxf>
    <dxf>
      <font>
        <b/>
        <i val="0"/>
        <color theme="2"/>
      </font>
      <fill>
        <patternFill>
          <bgColor rgb="FFFF0000"/>
        </patternFill>
      </fill>
    </dxf>
    <dxf>
      <font>
        <color theme="2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3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tyles" Target="styles.xml"/><Relationship Id="rId5" Type="http://schemas.microsoft.com/office/2007/relationships/slicerCache" Target="slicerCaches/slicerCache1.xml"/><Relationship Id="rId10" Type="http://schemas.openxmlformats.org/officeDocument/2006/relationships/theme" Target="theme/theme1.xml"/><Relationship Id="rId4" Type="http://schemas.openxmlformats.org/officeDocument/2006/relationships/pivotCacheDefinition" Target="pivotCache/pivotCacheDefinition2.xml"/><Relationship Id="rId9" Type="http://schemas.microsoft.com/office/2007/relationships/slicerCache" Target="slicerCaches/slicerCache5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Actions!A1"/><Relationship Id="rId2" Type="http://schemas.openxmlformats.org/officeDocument/2006/relationships/image" Target="../media/image1.png"/><Relationship Id="rId1" Type="http://schemas.openxmlformats.org/officeDocument/2006/relationships/hyperlink" Target="#TdB!B3"/><Relationship Id="rId6" Type="http://schemas.openxmlformats.org/officeDocument/2006/relationships/image" Target="../media/image3.png"/><Relationship Id="rId5" Type="http://schemas.openxmlformats.org/officeDocument/2006/relationships/image" Target="../media/image2.png"/><Relationship Id="rId4" Type="http://schemas.openxmlformats.org/officeDocument/2006/relationships/hyperlink" Target="#Team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237006</xdr:colOff>
      <xdr:row>0</xdr:row>
      <xdr:rowOff>92449</xdr:rowOff>
    </xdr:from>
    <xdr:to>
      <xdr:col>21</xdr:col>
      <xdr:colOff>464484</xdr:colOff>
      <xdr:row>16</xdr:row>
      <xdr:rowOff>28575</xdr:rowOff>
    </xdr:to>
    <xdr:sp macro="" textlink="">
      <xdr:nvSpPr>
        <xdr:cNvPr id="2" name="Rogner un rectangle à un seul coin 1"/>
        <xdr:cNvSpPr/>
      </xdr:nvSpPr>
      <xdr:spPr bwMode="auto">
        <a:xfrm>
          <a:off x="10762131" y="92449"/>
          <a:ext cx="1370478" cy="1164851"/>
        </a:xfrm>
        <a:prstGeom prst="snip1Rect">
          <a:avLst/>
        </a:prstGeom>
        <a:ln/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200"/>
            <a:t>STATUT</a:t>
          </a:r>
        </a:p>
      </xdr:txBody>
    </xdr:sp>
    <xdr:clientData fLocksWithSheet="0"/>
  </xdr:twoCellAnchor>
  <xdr:twoCellAnchor editAs="oneCell">
    <xdr:from>
      <xdr:col>0</xdr:col>
      <xdr:colOff>114300</xdr:colOff>
      <xdr:row>2</xdr:row>
      <xdr:rowOff>171450</xdr:rowOff>
    </xdr:from>
    <xdr:to>
      <xdr:col>2</xdr:col>
      <xdr:colOff>1266825</xdr:colOff>
      <xdr:row>3</xdr:row>
      <xdr:rowOff>212099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00" y="476250"/>
          <a:ext cx="2390775" cy="440699"/>
        </a:xfrm>
        <a:prstGeom prst="rect">
          <a:avLst/>
        </a:prstGeom>
      </xdr:spPr>
    </xdr:pic>
    <xdr:clientData/>
  </xdr:twoCellAnchor>
  <xdr:twoCellAnchor editAs="absolute">
    <xdr:from>
      <xdr:col>4</xdr:col>
      <xdr:colOff>363630</xdr:colOff>
      <xdr:row>0</xdr:row>
      <xdr:rowOff>56030</xdr:rowOff>
    </xdr:from>
    <xdr:to>
      <xdr:col>7</xdr:col>
      <xdr:colOff>25213</xdr:colOff>
      <xdr:row>4</xdr:row>
      <xdr:rowOff>99171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Part / Progra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rt / Progra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11680" y="56030"/>
              <a:ext cx="1804708" cy="111946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9</xdr:col>
      <xdr:colOff>666750</xdr:colOff>
      <xdr:row>0</xdr:row>
      <xdr:rowOff>67235</xdr:rowOff>
    </xdr:from>
    <xdr:to>
      <xdr:col>12</xdr:col>
      <xdr:colOff>1785656</xdr:colOff>
      <xdr:row>4</xdr:row>
      <xdr:rowOff>87966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Cluste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ust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53300" y="67235"/>
              <a:ext cx="1909481" cy="109705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>
    <xdr:from>
      <xdr:col>3</xdr:col>
      <xdr:colOff>86291</xdr:colOff>
      <xdr:row>3</xdr:row>
      <xdr:rowOff>6724</xdr:rowOff>
    </xdr:from>
    <xdr:to>
      <xdr:col>4</xdr:col>
      <xdr:colOff>247650</xdr:colOff>
      <xdr:row>4</xdr:row>
      <xdr:rowOff>0</xdr:rowOff>
    </xdr:to>
    <xdr:sp macro="" textlink="">
      <xdr:nvSpPr>
        <xdr:cNvPr id="6" name="Rectangle 5">
          <a:hlinkClick xmlns:r="http://schemas.openxmlformats.org/officeDocument/2006/relationships" r:id="rId3"/>
        </xdr:cNvPr>
        <xdr:cNvSpPr/>
      </xdr:nvSpPr>
      <xdr:spPr bwMode="auto">
        <a:xfrm>
          <a:off x="2629466" y="711574"/>
          <a:ext cx="1066234" cy="364751"/>
        </a:xfrm>
        <a:prstGeom prst="rect">
          <a:avLst/>
        </a:prstGeom>
        <a:solidFill>
          <a:schemeClr val="accent1"/>
        </a:solidFill>
        <a:ln>
          <a:noFill/>
        </a:ln>
        <a:extLst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/>
            <a:t>Action Tracker</a:t>
          </a:r>
        </a:p>
      </xdr:txBody>
    </xdr:sp>
    <xdr:clientData/>
  </xdr:twoCellAnchor>
  <xdr:twoCellAnchor editAs="absolute">
    <xdr:from>
      <xdr:col>12</xdr:col>
      <xdr:colOff>1828803</xdr:colOff>
      <xdr:row>0</xdr:row>
      <xdr:rowOff>66674</xdr:rowOff>
    </xdr:from>
    <xdr:to>
      <xdr:col>13</xdr:col>
      <xdr:colOff>47625</xdr:colOff>
      <xdr:row>4</xdr:row>
      <xdr:rowOff>85724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Responsibility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sponsibility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05928" y="66674"/>
              <a:ext cx="1266822" cy="1095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7</xdr:col>
      <xdr:colOff>70042</xdr:colOff>
      <xdr:row>0</xdr:row>
      <xdr:rowOff>56030</xdr:rowOff>
    </xdr:from>
    <xdr:to>
      <xdr:col>9</xdr:col>
      <xdr:colOff>605679</xdr:colOff>
      <xdr:row>4</xdr:row>
      <xdr:rowOff>99172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Status Tx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s Tx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61217" y="56030"/>
              <a:ext cx="1631012" cy="111946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>
    <xdr:from>
      <xdr:col>3</xdr:col>
      <xdr:colOff>87410</xdr:colOff>
      <xdr:row>0</xdr:row>
      <xdr:rowOff>75080</xdr:rowOff>
    </xdr:from>
    <xdr:to>
      <xdr:col>4</xdr:col>
      <xdr:colOff>235327</xdr:colOff>
      <xdr:row>2</xdr:row>
      <xdr:rowOff>66675</xdr:rowOff>
    </xdr:to>
    <xdr:sp macro="[1]!Clean_filtre_op" textlink="">
      <xdr:nvSpPr>
        <xdr:cNvPr id="9" name="Rectangle 8"/>
        <xdr:cNvSpPr/>
      </xdr:nvSpPr>
      <xdr:spPr bwMode="auto">
        <a:xfrm>
          <a:off x="2630585" y="75080"/>
          <a:ext cx="1052792" cy="296395"/>
        </a:xfrm>
        <a:prstGeom prst="rect">
          <a:avLst/>
        </a:prstGeom>
        <a:solidFill>
          <a:schemeClr val="accent1"/>
        </a:solidFill>
        <a:ln>
          <a:noFill/>
        </a:ln>
        <a:extLst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/>
            <a:t>Clean</a:t>
          </a:r>
          <a:r>
            <a:rPr lang="fr-FR" sz="1050"/>
            <a:t> </a:t>
          </a:r>
          <a:r>
            <a:rPr lang="fr-FR" sz="1200"/>
            <a:t>Filter</a:t>
          </a:r>
          <a:endParaRPr lang="fr-FR" sz="1050"/>
        </a:p>
      </xdr:txBody>
    </xdr:sp>
    <xdr:clientData/>
  </xdr:twoCellAnchor>
  <xdr:twoCellAnchor>
    <xdr:from>
      <xdr:col>3</xdr:col>
      <xdr:colOff>89650</xdr:colOff>
      <xdr:row>2</xdr:row>
      <xdr:rowOff>94131</xdr:rowOff>
    </xdr:from>
    <xdr:to>
      <xdr:col>4</xdr:col>
      <xdr:colOff>247651</xdr:colOff>
      <xdr:row>2</xdr:row>
      <xdr:rowOff>390525</xdr:rowOff>
    </xdr:to>
    <xdr:sp macro="" textlink="">
      <xdr:nvSpPr>
        <xdr:cNvPr id="10" name="Rectangle 9">
          <a:hlinkClick xmlns:r="http://schemas.openxmlformats.org/officeDocument/2006/relationships" r:id="rId4"/>
        </xdr:cNvPr>
        <xdr:cNvSpPr/>
      </xdr:nvSpPr>
      <xdr:spPr bwMode="auto">
        <a:xfrm>
          <a:off x="2632825" y="398931"/>
          <a:ext cx="1062876" cy="296394"/>
        </a:xfrm>
        <a:prstGeom prst="rect">
          <a:avLst/>
        </a:prstGeom>
        <a:solidFill>
          <a:schemeClr val="accent1"/>
        </a:solidFill>
        <a:ln>
          <a:noFill/>
        </a:ln>
        <a:extLst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/>
            <a:t>Team</a:t>
          </a:r>
        </a:p>
      </xdr:txBody>
    </xdr:sp>
    <xdr:clientData/>
  </xdr:twoCellAnchor>
  <xdr:twoCellAnchor editAs="oneCell">
    <xdr:from>
      <xdr:col>13</xdr:col>
      <xdr:colOff>248212</xdr:colOff>
      <xdr:row>0</xdr:row>
      <xdr:rowOff>103655</xdr:rowOff>
    </xdr:from>
    <xdr:to>
      <xdr:col>21</xdr:col>
      <xdr:colOff>458680</xdr:colOff>
      <xdr:row>3</xdr:row>
      <xdr:rowOff>51352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773337" y="103655"/>
          <a:ext cx="1353468" cy="652547"/>
        </a:xfrm>
        <a:prstGeom prst="rect">
          <a:avLst/>
        </a:prstGeom>
      </xdr:spPr>
    </xdr:pic>
    <xdr:clientData/>
  </xdr:twoCellAnchor>
  <xdr:twoCellAnchor>
    <xdr:from>
      <xdr:col>13</xdr:col>
      <xdr:colOff>248211</xdr:colOff>
      <xdr:row>0</xdr:row>
      <xdr:rowOff>103655</xdr:rowOff>
    </xdr:from>
    <xdr:to>
      <xdr:col>14</xdr:col>
      <xdr:colOff>262779</xdr:colOff>
      <xdr:row>3</xdr:row>
      <xdr:rowOff>70037</xdr:rowOff>
    </xdr:to>
    <xdr:sp macro="[0]!open_statut2" textlink="">
      <xdr:nvSpPr>
        <xdr:cNvPr id="12" name="Rectangle 11"/>
        <xdr:cNvSpPr/>
      </xdr:nvSpPr>
      <xdr:spPr bwMode="auto">
        <a:xfrm>
          <a:off x="10773336" y="103655"/>
          <a:ext cx="586068" cy="671232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14</xdr:col>
      <xdr:colOff>415179</xdr:colOff>
      <xdr:row>0</xdr:row>
      <xdr:rowOff>87965</xdr:rowOff>
    </xdr:from>
    <xdr:to>
      <xdr:col>21</xdr:col>
      <xdr:colOff>442073</xdr:colOff>
      <xdr:row>3</xdr:row>
      <xdr:rowOff>58831</xdr:rowOff>
    </xdr:to>
    <xdr:sp macro="[0]!close_statut2" textlink="">
      <xdr:nvSpPr>
        <xdr:cNvPr id="13" name="Rectangle 12"/>
        <xdr:cNvSpPr/>
      </xdr:nvSpPr>
      <xdr:spPr bwMode="auto">
        <a:xfrm>
          <a:off x="11511804" y="87965"/>
          <a:ext cx="598394" cy="675716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 fLocksWithSheet="0"/>
  </xdr:twoCellAnchor>
  <xdr:twoCellAnchor>
    <xdr:from>
      <xdr:col>4</xdr:col>
      <xdr:colOff>58269</xdr:colOff>
      <xdr:row>17</xdr:row>
      <xdr:rowOff>10085</xdr:rowOff>
    </xdr:from>
    <xdr:to>
      <xdr:col>4</xdr:col>
      <xdr:colOff>493059</xdr:colOff>
      <xdr:row>17</xdr:row>
      <xdr:rowOff>437589</xdr:rowOff>
    </xdr:to>
    <xdr:sp macro="[1]!dep_dates" textlink="">
      <xdr:nvSpPr>
        <xdr:cNvPr id="14" name="Rectangle 13"/>
        <xdr:cNvSpPr/>
      </xdr:nvSpPr>
      <xdr:spPr bwMode="auto">
        <a:xfrm>
          <a:off x="3506319" y="1400735"/>
          <a:ext cx="434790" cy="427504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  <a:extLst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/>
            <a:t>Dep</a:t>
          </a:r>
        </a:p>
      </xdr:txBody>
    </xdr:sp>
    <xdr:clientData/>
  </xdr:twoCellAnchor>
  <xdr:twoCellAnchor editAs="oneCell">
    <xdr:from>
      <xdr:col>0</xdr:col>
      <xdr:colOff>140811</xdr:colOff>
      <xdr:row>0</xdr:row>
      <xdr:rowOff>91534</xdr:rowOff>
    </xdr:from>
    <xdr:to>
      <xdr:col>2</xdr:col>
      <xdr:colOff>628651</xdr:colOff>
      <xdr:row>2</xdr:row>
      <xdr:rowOff>132732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11" y="91534"/>
          <a:ext cx="1726090" cy="345998"/>
        </a:xfrm>
        <a:prstGeom prst="rect">
          <a:avLst/>
        </a:prstGeom>
      </xdr:spPr>
    </xdr:pic>
    <xdr:clientData/>
  </xdr:twoCellAnchor>
  <xdr:twoCellAnchor editAs="oneCell">
    <xdr:from>
      <xdr:col>9</xdr:col>
      <xdr:colOff>676275</xdr:colOff>
      <xdr:row>5</xdr:row>
      <xdr:rowOff>28575</xdr:rowOff>
    </xdr:from>
    <xdr:to>
      <xdr:col>12</xdr:col>
      <xdr:colOff>1714500</xdr:colOff>
      <xdr:row>24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6" name="Statut_Project" hidden="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_Projec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62825" y="1228725"/>
              <a:ext cx="1828800" cy="17430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7572A/Documents/NPI%20Tool%20en%20cours%20de%20mod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r Guide"/>
      <sheetName val="TdB"/>
      <sheetName val="CdC"/>
      <sheetName val="Team"/>
      <sheetName val="Operational level"/>
      <sheetName val="Actions"/>
      <sheetName val="KPI"/>
      <sheetName val="Info"/>
      <sheetName val="TCD"/>
      <sheetName val="KPIs"/>
      <sheetName val="Reporting"/>
      <sheetName val="Historic"/>
      <sheetName val="KPIs_Cluster"/>
      <sheetName val="KPIs_Level2"/>
      <sheetName val="NPI Tool en cours de modif"/>
    </sheetNames>
    <definedNames>
      <definedName name="Clean_filtre_op"/>
      <definedName name="dep_dates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>
        <row r="12">
          <cell r="A12" t="str">
            <v>Pyramid Bracket</v>
          </cell>
        </row>
        <row r="13">
          <cell r="A13" t="str">
            <v>Fuel Bracket</v>
          </cell>
        </row>
        <row r="14">
          <cell r="A14" t="str">
            <v>LL Fitting</v>
          </cell>
        </row>
        <row r="15">
          <cell r="A15" t="str">
            <v>Pivot Fitting</v>
          </cell>
        </row>
        <row r="17">
          <cell r="A17" t="str">
            <v>Contrat</v>
          </cell>
          <cell r="B17" t="str">
            <v>Drawings</v>
          </cell>
          <cell r="C17" t="str">
            <v>MPS_Qualification</v>
          </cell>
          <cell r="D17" t="str">
            <v>Blank_Qualification</v>
          </cell>
          <cell r="E17" t="str">
            <v xml:space="preserve">Industrial_Qualification </v>
          </cell>
          <cell r="F17" t="str">
            <v xml:space="preserve">Manufacturing 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NG7572A/Documents/NPI%20Tool%20en%20cours%20de%20modif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NG7572A/Documents/NPI%20Tool%20en%20cours%20de%20modif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RIS, Celia (EUROGICIEL - SCALIAN EUROGICIEL)" refreshedDate="43318.664199189814" createdVersion="5" refreshedVersion="5" minRefreshableVersion="3" recordCount="74">
  <cacheSource type="worksheet">
    <worksheetSource name="Tab_Ope_Level[['#]:[Post-ponned 7]]" r:id="rId2"/>
  </cacheSource>
  <cacheFields count="28">
    <cacheField name="#" numFmtId="0">
      <sharedItems containsMixedTypes="1" containsNumber="1" containsInteger="1" minValue="19" maxValue="91"/>
    </cacheField>
    <cacheField name="Part / Program" numFmtId="2">
      <sharedItems containsBlank="1" count="6">
        <s v="Pyramid Bracket"/>
        <s v="Fuel Bracket"/>
        <s v="LL Fitting"/>
        <s v="Pivot Fitting"/>
        <m/>
        <s v="Part / Program"/>
      </sharedItems>
    </cacheField>
    <cacheField name="Cluster" numFmtId="2">
      <sharedItems containsBlank="1" count="7">
        <s v="Contrat"/>
        <s v="Drawings"/>
        <s v="MPS_Qualification"/>
        <s v="Blank_Qualification"/>
        <s v="Industrial_Qualification "/>
        <m/>
        <s v="Cluster"/>
      </sharedItems>
    </cacheField>
    <cacheField name="Delivrables" numFmtId="2">
      <sharedItems containsBlank="1" count="23">
        <s v="Award letter"/>
        <s v="MSA"/>
        <s v="Conditions logistics"/>
        <s v="Order"/>
        <s v="Concurrent Engineering"/>
        <s v="Data set (Blank + Finish)"/>
        <s v="Contractual drawing approved"/>
        <s v="GTS"/>
        <s v="CTS approved"/>
        <s v="QTP"/>
        <s v="MTR"/>
        <s v="QTR"/>
        <s v="QCS"/>
        <s v="IQD"/>
        <s v="SCD"/>
        <s v="FAA"/>
        <s v="FAI approved"/>
        <s v="Xray"/>
        <s v="FPI"/>
        <s v="Special process"/>
        <s v="1rtst delivery"/>
        <m/>
        <s v="Delivrables"/>
      </sharedItems>
    </cacheField>
    <cacheField name="Dep." numFmtId="2">
      <sharedItems containsBlank="1"/>
    </cacheField>
    <cacheField name="Responsibility" numFmtId="2">
      <sharedItems containsBlank="1" count="3">
        <s v="Airbus"/>
        <m/>
        <s v="Responsibility"/>
      </sharedItems>
    </cacheField>
    <cacheField name="Initial Due date" numFmtId="14">
      <sharedItems containsDate="1" containsBlank="1" containsMixedTypes="1" minDate="2015-10-20T00:00:00" maxDate="2018-09-08T00:00:00"/>
    </cacheField>
    <cacheField name="Last Due date" numFmtId="14">
      <sharedItems containsDate="1" containsBlank="1" containsMixedTypes="1" minDate="2015-10-20T00:00:00" maxDate="2018-09-29T00:00:00"/>
    </cacheField>
    <cacheField name="Nb" numFmtId="0">
      <sharedItems containsMixedTypes="1" containsNumber="1" containsInteger="1" minValue="1" maxValue="3"/>
    </cacheField>
    <cacheField name="Closure date" numFmtId="14">
      <sharedItems containsDate="1" containsBlank="1" containsMixedTypes="1" minDate="2015-10-20T00:00:00" maxDate="2018-01-17T00:00:00"/>
    </cacheField>
    <cacheField name="Status calcul" numFmtId="0">
      <sharedItems containsMixedTypes="1" containsNumber="1" containsInteger="1" minValue="-1021" maxValue="53"/>
    </cacheField>
    <cacheField name="Status" numFmtId="2">
      <sharedItems containsMixedTypes="1" containsNumber="1" containsInteger="1" minValue="-140" maxValue="40"/>
    </cacheField>
    <cacheField name="Comments" numFmtId="0">
      <sharedItems containsBlank="1"/>
    </cacheField>
    <cacheField name="Status Tx" numFmtId="2">
      <sharedItems count="5">
        <s v="CLOSED"/>
        <s v="Wait"/>
        <s v="LATE"/>
        <s v="OPEN"/>
        <s v="Status Tx"/>
      </sharedItems>
    </cacheField>
    <cacheField name="Action Tracker Open" numFmtId="0">
      <sharedItems containsMixedTypes="1" containsNumber="1" containsInteger="1" minValue="0" maxValue="0"/>
    </cacheField>
    <cacheField name="engag Year" numFmtId="0">
      <sharedItems containsMixedTypes="1" containsNumber="1" containsInteger="1" minValue="1900" maxValue="2018"/>
    </cacheField>
    <cacheField name="engag Month" numFmtId="0">
      <sharedItems containsMixedTypes="1" containsNumber="1" containsInteger="1" minValue="1" maxValue="10"/>
    </cacheField>
    <cacheField name="engag Y.M" numFmtId="2">
      <sharedItems/>
    </cacheField>
    <cacheField name="OPEN" numFmtId="0">
      <sharedItems containsMixedTypes="1" containsNumber="1" containsInteger="1" minValue="0" maxValue="1" count="3">
        <n v="1"/>
        <n v="0"/>
        <s v="OPEN"/>
      </sharedItems>
    </cacheField>
    <cacheField name="CLOSED" numFmtId="0">
      <sharedItems containsMixedTypes="1" containsNumber="1" containsInteger="1" minValue="0" maxValue="1" count="3">
        <n v="1"/>
        <n v="0"/>
        <s v="CLOSED"/>
      </sharedItems>
    </cacheField>
    <cacheField name="rate closed" numFmtId="0">
      <sharedItems containsMixedTypes="1" containsNumber="1" minValue="0" maxValue="1"/>
    </cacheField>
    <cacheField name="Post-poned 1" numFmtId="14">
      <sharedItems containsDate="1" containsBlank="1" containsMixedTypes="1" minDate="2017-03-17T00:00:00" maxDate="2018-09-29T00:00:00"/>
    </cacheField>
    <cacheField name="Post-poned 2" numFmtId="14">
      <sharedItems containsDate="1" containsBlank="1" containsMixedTypes="1" minDate="2018-09-07T00:00:00" maxDate="2018-09-08T00:00:00"/>
    </cacheField>
    <cacheField name="Post-ponned 3" numFmtId="14">
      <sharedItems containsBlank="1"/>
    </cacheField>
    <cacheField name="Post-ponned 4" numFmtId="14">
      <sharedItems containsBlank="1"/>
    </cacheField>
    <cacheField name="Post-ponned 5" numFmtId="14">
      <sharedItems containsBlank="1"/>
    </cacheField>
    <cacheField name="Post-ponned 6" numFmtId="14">
      <sharedItems containsBlank="1"/>
    </cacheField>
    <cacheField name="Post-ponned 7" numFmtId="14">
      <sharedItems containsBlank="1"/>
    </cacheField>
  </cacheFields>
  <extLst>
    <ext xmlns:x14="http://schemas.microsoft.com/office/spreadsheetml/2009/9/main" uri="{725AE2AE-9491-48be-B2B4-4EB974FC3084}">
      <x14:pivotCacheDefinition pivotCacheId="3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ARIS, Celia (EUROGICIEL - SCALIAN EUROGICIEL)" refreshedDate="43318.601844444442" createdVersion="5" refreshedVersion="5" minRefreshableVersion="3" recordCount="74">
  <cacheSource type="worksheet">
    <worksheetSource name="Tab_Ope_Level" r:id="rId2"/>
  </cacheSource>
  <cacheFields count="30">
    <cacheField name="#" numFmtId="1">
      <sharedItems containsSemiMixedTypes="0" containsString="0" containsNumber="1" containsInteger="1" minValue="19" maxValue="92"/>
    </cacheField>
    <cacheField name="Part / Program" numFmtId="2">
      <sharedItems containsBlank="1" count="7">
        <s v="Pyramid Bracket"/>
        <m/>
        <s v="PROGRAM 350 O'RING 320 EOS" u="1"/>
        <s v="PROGRAM 350 O'RING 320 PROX M4" u="1"/>
        <s v="PROGRAM 350 VENTURI" u="1"/>
        <s v="PROGRAM 350 LL FITTING" u="1"/>
        <s v="PROGRAM 350 PIVOT FITTING" u="1"/>
      </sharedItems>
    </cacheField>
    <cacheField name="Cluster" numFmtId="2">
      <sharedItems containsBlank="1" count="11">
        <s v="Contrat"/>
        <s v="Drawings"/>
        <s v="MPS_Qualification"/>
        <s v="Blank_Qualification"/>
        <s v="Industrial_Qualification "/>
        <m/>
        <s v="Blank Qualification" u="1"/>
        <s v="Manufacturing " u="1"/>
        <s v="Process Qualification" u="1"/>
        <s v="MPS Qualification" u="1"/>
        <s v="Industrial Qualification" u="1"/>
      </sharedItems>
    </cacheField>
    <cacheField name="Delivrables" numFmtId="2">
      <sharedItems containsBlank="1"/>
    </cacheField>
    <cacheField name="Dep." numFmtId="2">
      <sharedItems containsNonDate="0" containsString="0" containsBlank="1"/>
    </cacheField>
    <cacheField name="Responsibility" numFmtId="2">
      <sharedItems containsBlank="1"/>
    </cacheField>
    <cacheField name="Initial Due date" numFmtId="14">
      <sharedItems containsDate="1" containsBlank="1" containsMixedTypes="1" minDate="2015-10-20T00:00:00" maxDate="2018-09-08T00:00:00"/>
    </cacheField>
    <cacheField name="Last Due date" numFmtId="14">
      <sharedItems containsDate="1" containsBlank="1" containsMixedTypes="1" minDate="2015-10-20T00:00:00" maxDate="2018-09-29T00:00:00"/>
    </cacheField>
    <cacheField name="Nb" numFmtId="1">
      <sharedItems containsMixedTypes="1" containsNumber="1" containsInteger="1" minValue="1" maxValue="3"/>
    </cacheField>
    <cacheField name="Closure date" numFmtId="14">
      <sharedItems containsDate="1" containsBlank="1" containsMixedTypes="1" minDate="2015-10-20T00:00:00" maxDate="2018-01-17T00:00:00"/>
    </cacheField>
    <cacheField name="Status calcul" numFmtId="0">
      <sharedItems containsMixedTypes="1" containsNumber="1" containsInteger="1" minValue="-1021" maxValue="53"/>
    </cacheField>
    <cacheField name="Status" numFmtId="2">
      <sharedItems containsMixedTypes="1" containsNumber="1" containsInteger="1" minValue="-140" maxValue="40"/>
    </cacheField>
    <cacheField name="Comments" numFmtId="0">
      <sharedItems containsNonDate="0" containsString="0" containsBlank="1"/>
    </cacheField>
    <cacheField name="Status Tx" numFmtId="2">
      <sharedItems/>
    </cacheField>
    <cacheField name="Action Tracker Open" numFmtId="0">
      <sharedItems containsSemiMixedTypes="0" containsString="0" containsNumber="1" containsInteger="1" minValue="0" maxValue="0"/>
    </cacheField>
    <cacheField name="engag Year" numFmtId="1">
      <sharedItems containsMixedTypes="1" containsNumber="1" containsInteger="1" minValue="1900" maxValue="2018"/>
    </cacheField>
    <cacheField name="engag Month" numFmtId="1">
      <sharedItems containsMixedTypes="1" containsNumber="1" containsInteger="1" minValue="1" maxValue="10"/>
    </cacheField>
    <cacheField name="engag Y.M" numFmtId="2">
      <sharedItems/>
    </cacheField>
    <cacheField name="OPEN" numFmtId="1">
      <sharedItems containsSemiMixedTypes="0" containsString="0" containsNumber="1" containsInteger="1" minValue="0" maxValue="1"/>
    </cacheField>
    <cacheField name="CLOSED" numFmtId="1">
      <sharedItems containsSemiMixedTypes="0" containsString="0" containsNumber="1" containsInteger="1" minValue="0" maxValue="1"/>
    </cacheField>
    <cacheField name="rate closed" numFmtId="9">
      <sharedItems containsSemiMixedTypes="0" containsString="0" containsNumber="1" minValue="0" maxValue="1"/>
    </cacheField>
    <cacheField name="Post-poned 1" numFmtId="14">
      <sharedItems containsNonDate="0" containsDate="1" containsString="0" containsBlank="1" minDate="2017-03-17T00:00:00" maxDate="2018-09-29T00:00:00"/>
    </cacheField>
    <cacheField name="Post-poned 2" numFmtId="14">
      <sharedItems containsNonDate="0" containsDate="1" containsString="0" containsBlank="1" minDate="2018-09-07T00:00:00" maxDate="2018-09-08T00:00:00"/>
    </cacheField>
    <cacheField name="Post-ponned 3" numFmtId="14">
      <sharedItems containsNonDate="0" containsString="0" containsBlank="1"/>
    </cacheField>
    <cacheField name="Post-ponned 4" numFmtId="14">
      <sharedItems containsNonDate="0" containsString="0" containsBlank="1"/>
    </cacheField>
    <cacheField name="Post-ponned 5" numFmtId="14">
      <sharedItems containsNonDate="0" containsString="0" containsBlank="1"/>
    </cacheField>
    <cacheField name="Post-ponned 6" numFmtId="14">
      <sharedItems containsNonDate="0" containsString="0" containsBlank="1"/>
    </cacheField>
    <cacheField name="Post-ponned 7" numFmtId="14">
      <sharedItems containsNonDate="0" containsString="0" containsBlank="1"/>
    </cacheField>
    <cacheField name="Post-ponned 8" numFmtId="14">
      <sharedItems containsNonDate="0" containsString="0" containsBlank="1"/>
    </cacheField>
    <cacheField name="Last" numFmtId="0">
      <sharedItems containsMixedTypes="1" containsNumber="1" containsInteger="1" minValue="-25" maxValue="140"/>
    </cacheField>
  </cacheFields>
  <extLst>
    <ext xmlns:x14="http://schemas.microsoft.com/office/spreadsheetml/2009/9/main" uri="{725AE2AE-9491-48be-B2B4-4EB974FC3084}">
      <x14:pivotCacheDefinition pivotCacheId="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4">
  <r>
    <n v="19"/>
    <x v="0"/>
    <x v="0"/>
    <x v="0"/>
    <m/>
    <x v="0"/>
    <d v="2015-10-20T00:00:00"/>
    <d v="2015-10-20T00:00:00"/>
    <n v="1"/>
    <d v="2015-10-20T00:00:00"/>
    <n v="-1021"/>
    <n v="1"/>
    <m/>
    <x v="0"/>
    <n v="0"/>
    <n v="2015"/>
    <n v="10"/>
    <s v="2015.10"/>
    <x v="0"/>
    <x v="0"/>
    <n v="1"/>
    <m/>
    <m/>
    <m/>
    <m/>
    <m/>
    <m/>
    <m/>
  </r>
  <r>
    <n v="20"/>
    <x v="0"/>
    <x v="0"/>
    <x v="1"/>
    <m/>
    <x v="0"/>
    <d v="2017-01-30T00:00:00"/>
    <d v="2017-01-30T00:00:00"/>
    <n v="1"/>
    <d v="2017-01-30T00:00:00"/>
    <n v="-553"/>
    <n v="1"/>
    <m/>
    <x v="0"/>
    <n v="0"/>
    <n v="2017"/>
    <n v="1"/>
    <s v="2017.1"/>
    <x v="0"/>
    <x v="0"/>
    <n v="1"/>
    <m/>
    <m/>
    <m/>
    <m/>
    <m/>
    <m/>
    <m/>
  </r>
  <r>
    <n v="21"/>
    <x v="0"/>
    <x v="0"/>
    <x v="2"/>
    <m/>
    <x v="1"/>
    <m/>
    <s v=""/>
    <s v=""/>
    <m/>
    <s v=""/>
    <n v="0"/>
    <m/>
    <x v="1"/>
    <n v="0"/>
    <n v="1900"/>
    <n v="1"/>
    <s v="1900.1"/>
    <x v="1"/>
    <x v="1"/>
    <n v="1"/>
    <m/>
    <m/>
    <m/>
    <m/>
    <m/>
    <m/>
    <m/>
  </r>
  <r>
    <n v="22"/>
    <x v="0"/>
    <x v="0"/>
    <x v="3"/>
    <m/>
    <x v="0"/>
    <d v="2017-03-10T00:00:00"/>
    <d v="2017-03-17T00:00:00"/>
    <n v="2"/>
    <d v="2017-03-15T00:00:00"/>
    <n v="-507"/>
    <n v="4"/>
    <m/>
    <x v="0"/>
    <n v="0"/>
    <n v="2017"/>
    <n v="3"/>
    <s v="2017.3"/>
    <x v="0"/>
    <x v="0"/>
    <n v="1"/>
    <d v="2017-03-17T00:00:00"/>
    <m/>
    <m/>
    <m/>
    <m/>
    <m/>
    <m/>
  </r>
  <r>
    <n v="23"/>
    <x v="0"/>
    <x v="1"/>
    <x v="4"/>
    <m/>
    <x v="1"/>
    <m/>
    <s v=""/>
    <s v=""/>
    <m/>
    <s v=""/>
    <n v="0"/>
    <m/>
    <x v="1"/>
    <n v="0"/>
    <n v="1900"/>
    <n v="1"/>
    <s v="1900.1"/>
    <x v="1"/>
    <x v="1"/>
    <n v="1"/>
    <m/>
    <m/>
    <m/>
    <m/>
    <m/>
    <m/>
    <m/>
  </r>
  <r>
    <n v="24"/>
    <x v="0"/>
    <x v="1"/>
    <x v="5"/>
    <m/>
    <x v="1"/>
    <m/>
    <s v=""/>
    <s v=""/>
    <m/>
    <s v=""/>
    <n v="0"/>
    <m/>
    <x v="1"/>
    <n v="0"/>
    <n v="1900"/>
    <n v="1"/>
    <s v="1900.1"/>
    <x v="1"/>
    <x v="1"/>
    <n v="1"/>
    <m/>
    <m/>
    <m/>
    <m/>
    <m/>
    <m/>
    <m/>
  </r>
  <r>
    <n v="25"/>
    <x v="0"/>
    <x v="1"/>
    <x v="6"/>
    <m/>
    <x v="1"/>
    <d v="2017-01-16T00:00:00"/>
    <d v="2017-01-16T00:00:00"/>
    <n v="1"/>
    <d v="2017-01-16T00:00:00"/>
    <n v="-567"/>
    <n v="1"/>
    <m/>
    <x v="0"/>
    <n v="0"/>
    <n v="2017"/>
    <n v="1"/>
    <s v="2017.1"/>
    <x v="0"/>
    <x v="0"/>
    <n v="1"/>
    <m/>
    <m/>
    <m/>
    <m/>
    <m/>
    <m/>
    <m/>
  </r>
  <r>
    <n v="26"/>
    <x v="0"/>
    <x v="2"/>
    <x v="7"/>
    <m/>
    <x v="1"/>
    <d v="2018-01-23T00:00:00"/>
    <d v="2018-01-23T00:00:00"/>
    <n v="1"/>
    <m/>
    <n v="-195"/>
    <n v="-140"/>
    <m/>
    <x v="2"/>
    <n v="0"/>
    <n v="2018"/>
    <n v="1"/>
    <s v="2018.1"/>
    <x v="0"/>
    <x v="1"/>
    <n v="0"/>
    <m/>
    <m/>
    <m/>
    <m/>
    <m/>
    <m/>
    <m/>
  </r>
  <r>
    <n v="27"/>
    <x v="0"/>
    <x v="2"/>
    <x v="8"/>
    <m/>
    <x v="1"/>
    <d v="2018-04-20T00:00:00"/>
    <d v="2018-04-20T00:00:00"/>
    <n v="1"/>
    <m/>
    <n v="-108"/>
    <n v="-77"/>
    <m/>
    <x v="2"/>
    <n v="0"/>
    <n v="2018"/>
    <n v="4"/>
    <s v="2018.4"/>
    <x v="0"/>
    <x v="1"/>
    <n v="0"/>
    <m/>
    <m/>
    <m/>
    <m/>
    <m/>
    <m/>
    <m/>
  </r>
  <r>
    <n v="28"/>
    <x v="0"/>
    <x v="2"/>
    <x v="9"/>
    <m/>
    <x v="1"/>
    <d v="2018-05-11T00:00:00"/>
    <d v="2018-05-18T00:00:00"/>
    <n v="2"/>
    <m/>
    <n v="-80"/>
    <n v="-57"/>
    <m/>
    <x v="2"/>
    <n v="0"/>
    <n v="2018"/>
    <n v="5"/>
    <s v="2018.5"/>
    <x v="0"/>
    <x v="1"/>
    <n v="0"/>
    <d v="2018-05-18T00:00:00"/>
    <m/>
    <m/>
    <m/>
    <m/>
    <m/>
    <m/>
  </r>
  <r>
    <n v="29"/>
    <x v="0"/>
    <x v="2"/>
    <x v="10"/>
    <m/>
    <x v="1"/>
    <d v="2018-06-22T00:00:00"/>
    <d v="2018-08-17T00:00:00"/>
    <n v="2"/>
    <m/>
    <n v="11"/>
    <n v="10"/>
    <m/>
    <x v="3"/>
    <n v="0"/>
    <n v="2018"/>
    <n v="6"/>
    <s v="2018.6"/>
    <x v="0"/>
    <x v="1"/>
    <n v="0"/>
    <d v="2018-08-17T00:00:00"/>
    <m/>
    <m/>
    <m/>
    <m/>
    <m/>
    <m/>
  </r>
  <r>
    <n v="30"/>
    <x v="0"/>
    <x v="2"/>
    <x v="11"/>
    <m/>
    <x v="1"/>
    <d v="2018-07-13T00:00:00"/>
    <d v="2018-09-07T00:00:00"/>
    <n v="2"/>
    <m/>
    <n v="32"/>
    <n v="25"/>
    <m/>
    <x v="3"/>
    <n v="0"/>
    <n v="2018"/>
    <n v="7"/>
    <s v="2018.7"/>
    <x v="0"/>
    <x v="1"/>
    <n v="0"/>
    <d v="2018-09-07T00:00:00"/>
    <m/>
    <m/>
    <m/>
    <m/>
    <m/>
    <m/>
  </r>
  <r>
    <n v="31"/>
    <x v="0"/>
    <x v="2"/>
    <x v="12"/>
    <m/>
    <x v="1"/>
    <d v="2018-07-20T00:00:00"/>
    <d v="2018-09-14T00:00:00"/>
    <n v="2"/>
    <m/>
    <n v="39"/>
    <n v="30"/>
    <m/>
    <x v="3"/>
    <n v="0"/>
    <n v="2018"/>
    <n v="7"/>
    <s v="2018.7"/>
    <x v="0"/>
    <x v="1"/>
    <n v="0"/>
    <d v="2018-09-14T00:00:00"/>
    <m/>
    <m/>
    <m/>
    <m/>
    <m/>
    <m/>
  </r>
  <r>
    <n v="32"/>
    <x v="0"/>
    <x v="3"/>
    <x v="7"/>
    <m/>
    <x v="1"/>
    <d v="2018-01-16T00:00:00"/>
    <d v="2018-01-16T00:00:00"/>
    <n v="1"/>
    <d v="2018-01-16T00:00:00"/>
    <n v="-202"/>
    <n v="1"/>
    <m/>
    <x v="0"/>
    <n v="0"/>
    <n v="2018"/>
    <n v="1"/>
    <s v="2018.1"/>
    <x v="0"/>
    <x v="0"/>
    <n v="0.16666666666666666"/>
    <m/>
    <m/>
    <m/>
    <m/>
    <m/>
    <m/>
    <m/>
  </r>
  <r>
    <n v="33"/>
    <x v="0"/>
    <x v="3"/>
    <x v="8"/>
    <m/>
    <x v="1"/>
    <d v="2018-04-20T00:00:00"/>
    <d v="2018-04-20T00:00:00"/>
    <n v="1"/>
    <m/>
    <n v="-108"/>
    <n v="-77"/>
    <m/>
    <x v="2"/>
    <n v="0"/>
    <n v="2018"/>
    <n v="4"/>
    <s v="2018.4"/>
    <x v="0"/>
    <x v="1"/>
    <n v="0.16666666666666666"/>
    <m/>
    <m/>
    <m/>
    <m/>
    <m/>
    <m/>
    <m/>
  </r>
  <r>
    <n v="34"/>
    <x v="0"/>
    <x v="3"/>
    <x v="9"/>
    <m/>
    <x v="1"/>
    <d v="2018-05-11T00:00:00"/>
    <d v="2018-05-11T00:00:00"/>
    <n v="1"/>
    <m/>
    <n v="-87"/>
    <n v="-62"/>
    <m/>
    <x v="2"/>
    <n v="0"/>
    <n v="2018"/>
    <n v="5"/>
    <s v="2018.5"/>
    <x v="0"/>
    <x v="1"/>
    <n v="0.16666666666666666"/>
    <m/>
    <m/>
    <m/>
    <m/>
    <m/>
    <m/>
    <m/>
  </r>
  <r>
    <n v="35"/>
    <x v="0"/>
    <x v="3"/>
    <x v="10"/>
    <m/>
    <x v="1"/>
    <d v="2018-08-03T00:00:00"/>
    <d v="2018-08-24T00:00:00"/>
    <n v="2"/>
    <m/>
    <n v="18"/>
    <n v="15"/>
    <m/>
    <x v="3"/>
    <n v="0"/>
    <n v="2018"/>
    <n v="8"/>
    <s v="2018.8"/>
    <x v="0"/>
    <x v="1"/>
    <n v="0.16666666666666666"/>
    <d v="2018-08-24T00:00:00"/>
    <m/>
    <m/>
    <m/>
    <m/>
    <m/>
    <m/>
  </r>
  <r>
    <n v="36"/>
    <x v="0"/>
    <x v="3"/>
    <x v="11"/>
    <m/>
    <x v="1"/>
    <d v="2018-08-24T00:00:00"/>
    <d v="2018-09-14T00:00:00"/>
    <n v="2"/>
    <m/>
    <n v="39"/>
    <n v="30"/>
    <m/>
    <x v="3"/>
    <n v="0"/>
    <n v="2018"/>
    <n v="8"/>
    <s v="2018.8"/>
    <x v="0"/>
    <x v="1"/>
    <n v="0.16666666666666666"/>
    <d v="2018-09-14T00:00:00"/>
    <m/>
    <m/>
    <m/>
    <m/>
    <m/>
    <m/>
  </r>
  <r>
    <n v="37"/>
    <x v="0"/>
    <x v="3"/>
    <x v="12"/>
    <m/>
    <x v="1"/>
    <d v="2018-08-31T00:00:00"/>
    <d v="2018-09-21T00:00:00"/>
    <n v="2"/>
    <m/>
    <n v="46"/>
    <n v="35"/>
    <m/>
    <x v="3"/>
    <n v="0"/>
    <n v="2018"/>
    <n v="8"/>
    <s v="2018.8"/>
    <x v="0"/>
    <x v="1"/>
    <n v="0.16666666666666666"/>
    <d v="2018-09-21T00:00:00"/>
    <m/>
    <m/>
    <m/>
    <m/>
    <m/>
    <m/>
  </r>
  <r>
    <n v="38"/>
    <x v="0"/>
    <x v="4"/>
    <x v="13"/>
    <m/>
    <x v="1"/>
    <m/>
    <s v=""/>
    <s v=""/>
    <m/>
    <s v=""/>
    <n v="0"/>
    <m/>
    <x v="1"/>
    <n v="0"/>
    <n v="1900"/>
    <n v="1"/>
    <s v="1900.1"/>
    <x v="1"/>
    <x v="1"/>
    <n v="0.5"/>
    <m/>
    <m/>
    <m/>
    <m/>
    <m/>
    <m/>
    <m/>
  </r>
  <r>
    <n v="39"/>
    <x v="0"/>
    <x v="4"/>
    <x v="14"/>
    <m/>
    <x v="1"/>
    <m/>
    <s v=""/>
    <s v=""/>
    <m/>
    <s v=""/>
    <n v="0"/>
    <m/>
    <x v="1"/>
    <n v="0"/>
    <n v="1900"/>
    <n v="1"/>
    <s v="1900.1"/>
    <x v="1"/>
    <x v="1"/>
    <n v="0.5"/>
    <m/>
    <m/>
    <m/>
    <m/>
    <m/>
    <m/>
    <m/>
  </r>
  <r>
    <n v="40"/>
    <x v="0"/>
    <x v="4"/>
    <x v="15"/>
    <m/>
    <x v="1"/>
    <m/>
    <s v=""/>
    <s v=""/>
    <m/>
    <s v=""/>
    <n v="0"/>
    <m/>
    <x v="1"/>
    <n v="0"/>
    <n v="1900"/>
    <n v="1"/>
    <s v="1900.1"/>
    <x v="1"/>
    <x v="1"/>
    <n v="0.5"/>
    <m/>
    <m/>
    <m/>
    <m/>
    <m/>
    <m/>
    <m/>
  </r>
  <r>
    <n v="41"/>
    <x v="0"/>
    <x v="4"/>
    <x v="16"/>
    <m/>
    <x v="1"/>
    <d v="2018-09-07T00:00:00"/>
    <d v="2018-09-28T00:00:00"/>
    <n v="2"/>
    <m/>
    <n v="53"/>
    <n v="40"/>
    <m/>
    <x v="3"/>
    <n v="0"/>
    <n v="2018"/>
    <n v="9"/>
    <s v="2018.9"/>
    <x v="0"/>
    <x v="1"/>
    <n v="0.5"/>
    <d v="2018-09-28T00:00:00"/>
    <m/>
    <m/>
    <m/>
    <m/>
    <m/>
    <m/>
  </r>
  <r>
    <n v="42"/>
    <x v="0"/>
    <x v="4"/>
    <x v="17"/>
    <m/>
    <x v="1"/>
    <d v="2017-02-01T00:00:00"/>
    <d v="2017-02-01T00:00:00"/>
    <n v="1"/>
    <d v="2017-02-01T00:00:00"/>
    <n v="-551"/>
    <n v="1"/>
    <m/>
    <x v="0"/>
    <n v="0"/>
    <n v="2017"/>
    <n v="2"/>
    <s v="2017.2"/>
    <x v="0"/>
    <x v="0"/>
    <n v="0.5"/>
    <m/>
    <m/>
    <m/>
    <m/>
    <m/>
    <m/>
    <m/>
  </r>
  <r>
    <n v="43"/>
    <x v="0"/>
    <x v="4"/>
    <x v="18"/>
    <m/>
    <x v="1"/>
    <s v="31/11/2016"/>
    <s v="31/11/2016"/>
    <n v="1"/>
    <s v="31/11/2016"/>
    <e v="#VALUE!"/>
    <e v="#VALUE!"/>
    <m/>
    <x v="0"/>
    <n v="0"/>
    <e v="#VALUE!"/>
    <e v="#VALUE!"/>
    <e v="#VALUE!"/>
    <x v="0"/>
    <x v="0"/>
    <n v="0.5"/>
    <m/>
    <m/>
    <m/>
    <m/>
    <m/>
    <m/>
    <m/>
  </r>
  <r>
    <n v="44"/>
    <x v="0"/>
    <x v="4"/>
    <x v="19"/>
    <m/>
    <x v="1"/>
    <m/>
    <s v=""/>
    <s v=""/>
    <m/>
    <s v=""/>
    <n v="0"/>
    <m/>
    <x v="1"/>
    <n v="0"/>
    <n v="1900"/>
    <n v="1"/>
    <s v="1900.1"/>
    <x v="1"/>
    <x v="1"/>
    <n v="0.5"/>
    <m/>
    <m/>
    <m/>
    <m/>
    <m/>
    <m/>
    <m/>
  </r>
  <r>
    <n v="45"/>
    <x v="0"/>
    <x v="4"/>
    <x v="20"/>
    <m/>
    <x v="1"/>
    <d v="2018-06-22T00:00:00"/>
    <d v="2018-09-07T00:00:00"/>
    <n v="3"/>
    <m/>
    <n v="32"/>
    <n v="25"/>
    <m/>
    <x v="3"/>
    <n v="0"/>
    <n v="2018"/>
    <n v="6"/>
    <s v="2018.6"/>
    <x v="0"/>
    <x v="1"/>
    <n v="0.5"/>
    <d v="2018-07-06T00:00:00"/>
    <d v="2018-09-07T00:00:00"/>
    <m/>
    <m/>
    <m/>
    <m/>
    <m/>
  </r>
  <r>
    <n v="46"/>
    <x v="1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47"/>
    <x v="2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48"/>
    <x v="3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49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50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51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52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53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54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55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56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57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58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59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60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61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62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63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64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65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66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67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68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69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70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71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72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73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74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75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76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77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78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79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80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81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82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83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84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85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86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87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88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89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90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n v="91"/>
    <x v="4"/>
    <x v="5"/>
    <x v="21"/>
    <m/>
    <x v="1"/>
    <m/>
    <m/>
    <s v=""/>
    <m/>
    <s v=""/>
    <n v="0"/>
    <m/>
    <x v="1"/>
    <n v="0"/>
    <n v="1900"/>
    <n v="1"/>
    <s v="1900.1"/>
    <x v="1"/>
    <x v="1"/>
    <n v="1"/>
    <m/>
    <m/>
    <m/>
    <m/>
    <m/>
    <m/>
    <m/>
  </r>
  <r>
    <s v="#"/>
    <x v="5"/>
    <x v="6"/>
    <x v="22"/>
    <s v="Dep."/>
    <x v="2"/>
    <s v="Initial Due date"/>
    <s v="Last Due date"/>
    <s v="Nb"/>
    <s v="Closure date"/>
    <s v="Status calcul"/>
    <s v="Status"/>
    <s v="Comments"/>
    <x v="4"/>
    <s v="Action Tracker Open"/>
    <s v="engag Year"/>
    <s v="engag Month"/>
    <s v="engag Y.M"/>
    <x v="2"/>
    <x v="2"/>
    <s v="rate closed"/>
    <s v="Post-poned 1"/>
    <s v="Post-poned 2"/>
    <s v="Post-ponned 3"/>
    <s v="Post-ponned 4"/>
    <s v="Post-ponned 5"/>
    <s v="Post-ponned 6"/>
    <s v="Post-ponned 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4">
  <r>
    <n v="19"/>
    <x v="0"/>
    <x v="0"/>
    <s v="Award letter"/>
    <m/>
    <s v="Airbus"/>
    <d v="2015-10-20T00:00:00"/>
    <d v="2015-10-20T00:00:00"/>
    <n v="1"/>
    <d v="2015-10-20T00:00:00"/>
    <n v="-1021"/>
    <n v="1"/>
    <m/>
    <s v="CLOSED"/>
    <n v="0"/>
    <n v="2015"/>
    <n v="10"/>
    <s v="2015.10"/>
    <n v="1"/>
    <n v="1"/>
    <n v="1"/>
    <m/>
    <m/>
    <m/>
    <m/>
    <m/>
    <m/>
    <m/>
    <m/>
    <n v="1"/>
  </r>
  <r>
    <n v="20"/>
    <x v="0"/>
    <x v="0"/>
    <s v="MSA"/>
    <m/>
    <s v="Airbus"/>
    <d v="2017-01-30T00:00:00"/>
    <d v="2017-01-30T00:00:00"/>
    <n v="1"/>
    <d v="2017-01-30T00:00:00"/>
    <n v="-553"/>
    <n v="1"/>
    <m/>
    <s v="CLOSED"/>
    <n v="0"/>
    <n v="2017"/>
    <n v="1"/>
    <s v="2017.1"/>
    <n v="1"/>
    <n v="1"/>
    <n v="1"/>
    <m/>
    <m/>
    <m/>
    <m/>
    <m/>
    <m/>
    <m/>
    <m/>
    <n v="1"/>
  </r>
  <r>
    <n v="21"/>
    <x v="0"/>
    <x v="0"/>
    <s v="Conditions logistics"/>
    <m/>
    <m/>
    <m/>
    <s v=""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22"/>
    <x v="0"/>
    <x v="0"/>
    <s v="Order"/>
    <m/>
    <s v="Airbus"/>
    <d v="2017-03-10T00:00:00"/>
    <d v="2017-03-17T00:00:00"/>
    <n v="2"/>
    <d v="2017-03-15T00:00:00"/>
    <n v="-507"/>
    <n v="4"/>
    <m/>
    <s v="CLOSED"/>
    <n v="0"/>
    <n v="2017"/>
    <n v="3"/>
    <s v="2017.3"/>
    <n v="1"/>
    <n v="1"/>
    <n v="1"/>
    <d v="2017-03-17T00:00:00"/>
    <m/>
    <m/>
    <m/>
    <m/>
    <m/>
    <m/>
    <m/>
    <n v="4"/>
  </r>
  <r>
    <n v="23"/>
    <x v="0"/>
    <x v="1"/>
    <s v="Concurrent Engineering"/>
    <m/>
    <m/>
    <m/>
    <s v=""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24"/>
    <x v="0"/>
    <x v="1"/>
    <s v="Data set (Blank + Finish)"/>
    <m/>
    <m/>
    <m/>
    <s v=""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25"/>
    <x v="0"/>
    <x v="1"/>
    <s v="Contractual drawing approved"/>
    <m/>
    <m/>
    <d v="2017-01-16T00:00:00"/>
    <d v="2017-01-16T00:00:00"/>
    <n v="1"/>
    <d v="2017-01-16T00:00:00"/>
    <n v="-567"/>
    <n v="1"/>
    <m/>
    <s v="CLOSED"/>
    <n v="0"/>
    <n v="2017"/>
    <n v="1"/>
    <s v="2017.1"/>
    <n v="1"/>
    <n v="1"/>
    <n v="1"/>
    <m/>
    <m/>
    <m/>
    <m/>
    <m/>
    <m/>
    <m/>
    <m/>
    <n v="1"/>
  </r>
  <r>
    <n v="26"/>
    <x v="0"/>
    <x v="2"/>
    <s v="GTS"/>
    <m/>
    <m/>
    <d v="2018-01-23T00:00:00"/>
    <d v="2018-01-23T00:00:00"/>
    <n v="1"/>
    <m/>
    <n v="-195"/>
    <n v="-140"/>
    <m/>
    <s v="LATE"/>
    <n v="0"/>
    <n v="2018"/>
    <n v="1"/>
    <s v="2018.1"/>
    <n v="1"/>
    <n v="0"/>
    <n v="0"/>
    <m/>
    <m/>
    <m/>
    <m/>
    <m/>
    <m/>
    <m/>
    <m/>
    <n v="140"/>
  </r>
  <r>
    <n v="27"/>
    <x v="0"/>
    <x v="2"/>
    <s v="CTS approved"/>
    <m/>
    <m/>
    <d v="2018-04-20T00:00:00"/>
    <d v="2018-04-20T00:00:00"/>
    <n v="1"/>
    <m/>
    <n v="-108"/>
    <n v="-77"/>
    <m/>
    <s v="LATE"/>
    <n v="0"/>
    <n v="2018"/>
    <n v="4"/>
    <s v="2018.4"/>
    <n v="1"/>
    <n v="0"/>
    <n v="0"/>
    <m/>
    <m/>
    <m/>
    <m/>
    <m/>
    <m/>
    <m/>
    <m/>
    <n v="77"/>
  </r>
  <r>
    <n v="28"/>
    <x v="0"/>
    <x v="2"/>
    <s v="QTP"/>
    <m/>
    <m/>
    <d v="2018-05-11T00:00:00"/>
    <d v="2018-05-18T00:00:00"/>
    <n v="2"/>
    <m/>
    <n v="-80"/>
    <n v="-57"/>
    <m/>
    <s v="LATE"/>
    <n v="0"/>
    <n v="2018"/>
    <n v="5"/>
    <s v="2018.5"/>
    <n v="1"/>
    <n v="0"/>
    <n v="0"/>
    <d v="2018-05-18T00:00:00"/>
    <m/>
    <m/>
    <m/>
    <m/>
    <m/>
    <m/>
    <m/>
    <n v="62"/>
  </r>
  <r>
    <n v="29"/>
    <x v="0"/>
    <x v="2"/>
    <s v="MTR"/>
    <m/>
    <m/>
    <d v="2018-06-22T00:00:00"/>
    <d v="2018-08-17T00:00:00"/>
    <n v="2"/>
    <m/>
    <n v="11"/>
    <n v="10"/>
    <m/>
    <s v="OPEN"/>
    <n v="0"/>
    <n v="2018"/>
    <n v="6"/>
    <s v="2018.6"/>
    <n v="1"/>
    <n v="0"/>
    <n v="0"/>
    <d v="2018-08-17T00:00:00"/>
    <m/>
    <m/>
    <m/>
    <m/>
    <m/>
    <m/>
    <m/>
    <n v="32"/>
  </r>
  <r>
    <n v="30"/>
    <x v="0"/>
    <x v="2"/>
    <s v="QTR"/>
    <m/>
    <m/>
    <d v="2018-07-13T00:00:00"/>
    <d v="2018-09-07T00:00:00"/>
    <n v="2"/>
    <m/>
    <n v="32"/>
    <n v="25"/>
    <m/>
    <s v="OPEN"/>
    <n v="0"/>
    <n v="2018"/>
    <n v="7"/>
    <s v="2018.7"/>
    <n v="1"/>
    <n v="0"/>
    <n v="0"/>
    <d v="2018-09-07T00:00:00"/>
    <m/>
    <m/>
    <m/>
    <m/>
    <m/>
    <m/>
    <m/>
    <n v="17"/>
  </r>
  <r>
    <n v="31"/>
    <x v="0"/>
    <x v="2"/>
    <s v="QCS"/>
    <m/>
    <m/>
    <d v="2018-07-20T00:00:00"/>
    <d v="2018-09-14T00:00:00"/>
    <n v="2"/>
    <m/>
    <n v="39"/>
    <n v="30"/>
    <m/>
    <s v="OPEN"/>
    <n v="0"/>
    <n v="2018"/>
    <n v="7"/>
    <s v="2018.7"/>
    <n v="1"/>
    <n v="0"/>
    <n v="0"/>
    <d v="2018-09-14T00:00:00"/>
    <m/>
    <m/>
    <m/>
    <m/>
    <m/>
    <m/>
    <m/>
    <n v="12"/>
  </r>
  <r>
    <n v="32"/>
    <x v="0"/>
    <x v="3"/>
    <s v="GTS"/>
    <m/>
    <m/>
    <d v="2018-01-16T00:00:00"/>
    <d v="2018-01-16T00:00:00"/>
    <n v="1"/>
    <d v="2018-01-16T00:00:00"/>
    <n v="-202"/>
    <n v="1"/>
    <m/>
    <s v="CLOSED"/>
    <n v="0"/>
    <n v="2018"/>
    <n v="1"/>
    <s v="2018.1"/>
    <n v="1"/>
    <n v="1"/>
    <n v="0.16666666666666666"/>
    <m/>
    <m/>
    <m/>
    <m/>
    <m/>
    <m/>
    <m/>
    <m/>
    <n v="1"/>
  </r>
  <r>
    <n v="33"/>
    <x v="0"/>
    <x v="3"/>
    <s v="CTS approved"/>
    <m/>
    <m/>
    <d v="2018-04-20T00:00:00"/>
    <d v="2018-04-20T00:00:00"/>
    <n v="1"/>
    <m/>
    <n v="-108"/>
    <n v="-77"/>
    <m/>
    <s v="LATE"/>
    <n v="0"/>
    <n v="2018"/>
    <n v="4"/>
    <s v="2018.4"/>
    <n v="1"/>
    <n v="0"/>
    <n v="0.16666666666666666"/>
    <m/>
    <m/>
    <m/>
    <m/>
    <m/>
    <m/>
    <m/>
    <m/>
    <n v="77"/>
  </r>
  <r>
    <n v="34"/>
    <x v="0"/>
    <x v="3"/>
    <s v="QTP"/>
    <m/>
    <m/>
    <d v="2018-05-11T00:00:00"/>
    <d v="2018-05-11T00:00:00"/>
    <n v="1"/>
    <m/>
    <n v="-87"/>
    <n v="-62"/>
    <m/>
    <s v="LATE"/>
    <n v="0"/>
    <n v="2018"/>
    <n v="5"/>
    <s v="2018.5"/>
    <n v="1"/>
    <n v="0"/>
    <n v="0.16666666666666666"/>
    <m/>
    <m/>
    <m/>
    <m/>
    <m/>
    <m/>
    <m/>
    <m/>
    <n v="62"/>
  </r>
  <r>
    <n v="35"/>
    <x v="0"/>
    <x v="3"/>
    <s v="MTR"/>
    <m/>
    <m/>
    <d v="2018-08-03T00:00:00"/>
    <d v="2018-08-24T00:00:00"/>
    <n v="2"/>
    <m/>
    <n v="18"/>
    <n v="15"/>
    <m/>
    <s v="OPEN"/>
    <n v="0"/>
    <n v="2018"/>
    <n v="8"/>
    <s v="2018.8"/>
    <n v="1"/>
    <n v="0"/>
    <n v="0.16666666666666666"/>
    <d v="2018-08-24T00:00:00"/>
    <m/>
    <m/>
    <m/>
    <m/>
    <m/>
    <m/>
    <m/>
    <n v="2"/>
  </r>
  <r>
    <n v="36"/>
    <x v="0"/>
    <x v="3"/>
    <s v="QTR"/>
    <m/>
    <m/>
    <d v="2018-08-24T00:00:00"/>
    <d v="2018-09-14T00:00:00"/>
    <n v="2"/>
    <m/>
    <n v="39"/>
    <n v="30"/>
    <m/>
    <s v="OPEN"/>
    <n v="0"/>
    <n v="2018"/>
    <n v="8"/>
    <s v="2018.8"/>
    <n v="1"/>
    <n v="0"/>
    <n v="0.16666666666666666"/>
    <d v="2018-09-14T00:00:00"/>
    <m/>
    <m/>
    <m/>
    <m/>
    <m/>
    <m/>
    <m/>
    <n v="-15"/>
  </r>
  <r>
    <n v="37"/>
    <x v="0"/>
    <x v="3"/>
    <s v="QCS"/>
    <m/>
    <m/>
    <d v="2018-08-31T00:00:00"/>
    <d v="2018-09-21T00:00:00"/>
    <n v="2"/>
    <m/>
    <n v="46"/>
    <n v="35"/>
    <m/>
    <s v="OPEN"/>
    <n v="0"/>
    <n v="2018"/>
    <n v="8"/>
    <s v="2018.8"/>
    <n v="1"/>
    <n v="0"/>
    <n v="0.16666666666666666"/>
    <d v="2018-09-21T00:00:00"/>
    <m/>
    <m/>
    <m/>
    <m/>
    <m/>
    <m/>
    <m/>
    <n v="-20"/>
  </r>
  <r>
    <n v="38"/>
    <x v="0"/>
    <x v="4"/>
    <s v="IQD"/>
    <m/>
    <m/>
    <m/>
    <s v=""/>
    <s v=""/>
    <m/>
    <s v=""/>
    <n v="0"/>
    <m/>
    <s v="Wait"/>
    <n v="0"/>
    <n v="1900"/>
    <n v="1"/>
    <s v="1900.1"/>
    <n v="0"/>
    <n v="0"/>
    <n v="0.5"/>
    <m/>
    <m/>
    <m/>
    <m/>
    <m/>
    <m/>
    <m/>
    <m/>
    <n v="1"/>
  </r>
  <r>
    <n v="39"/>
    <x v="0"/>
    <x v="4"/>
    <s v="SCD"/>
    <m/>
    <m/>
    <m/>
    <s v=""/>
    <s v=""/>
    <m/>
    <s v=""/>
    <n v="0"/>
    <m/>
    <s v="Wait"/>
    <n v="0"/>
    <n v="1900"/>
    <n v="1"/>
    <s v="1900.1"/>
    <n v="0"/>
    <n v="0"/>
    <n v="0.5"/>
    <m/>
    <m/>
    <m/>
    <m/>
    <m/>
    <m/>
    <m/>
    <m/>
    <n v="1"/>
  </r>
  <r>
    <n v="40"/>
    <x v="0"/>
    <x v="4"/>
    <s v="FAA"/>
    <m/>
    <m/>
    <m/>
    <s v=""/>
    <s v=""/>
    <m/>
    <s v=""/>
    <n v="0"/>
    <m/>
    <s v="Wait"/>
    <n v="0"/>
    <n v="1900"/>
    <n v="1"/>
    <s v="1900.1"/>
    <n v="0"/>
    <n v="0"/>
    <n v="0.5"/>
    <m/>
    <m/>
    <m/>
    <m/>
    <m/>
    <m/>
    <m/>
    <m/>
    <n v="1"/>
  </r>
  <r>
    <n v="41"/>
    <x v="0"/>
    <x v="4"/>
    <s v="FAI approved"/>
    <m/>
    <m/>
    <d v="2018-09-07T00:00:00"/>
    <d v="2018-09-28T00:00:00"/>
    <n v="2"/>
    <m/>
    <n v="53"/>
    <n v="40"/>
    <m/>
    <s v="OPEN"/>
    <n v="0"/>
    <n v="2018"/>
    <n v="9"/>
    <s v="2018.9"/>
    <n v="1"/>
    <n v="0"/>
    <n v="0.5"/>
    <d v="2018-09-28T00:00:00"/>
    <m/>
    <m/>
    <m/>
    <m/>
    <m/>
    <m/>
    <m/>
    <n v="-25"/>
  </r>
  <r>
    <n v="42"/>
    <x v="0"/>
    <x v="4"/>
    <s v="Xray"/>
    <m/>
    <m/>
    <d v="2017-02-01T00:00:00"/>
    <d v="2017-02-01T00:00:00"/>
    <n v="1"/>
    <d v="2017-02-01T00:00:00"/>
    <n v="-551"/>
    <n v="1"/>
    <m/>
    <s v="CLOSED"/>
    <n v="0"/>
    <n v="2017"/>
    <n v="2"/>
    <s v="2017.2"/>
    <n v="1"/>
    <n v="1"/>
    <n v="0.5"/>
    <m/>
    <m/>
    <m/>
    <m/>
    <m/>
    <m/>
    <m/>
    <m/>
    <n v="1"/>
  </r>
  <r>
    <n v="43"/>
    <x v="0"/>
    <x v="4"/>
    <s v="FPI"/>
    <m/>
    <m/>
    <s v="31/11/2016"/>
    <s v="31/11/2016"/>
    <n v="1"/>
    <s v="31/11/2016"/>
    <e v="#VALUE!"/>
    <e v="#VALUE!"/>
    <m/>
    <s v="CLOSED"/>
    <n v="0"/>
    <e v="#VALUE!"/>
    <e v="#VALUE!"/>
    <e v="#VALUE!"/>
    <n v="1"/>
    <n v="1"/>
    <n v="0.5"/>
    <m/>
    <m/>
    <m/>
    <m/>
    <m/>
    <m/>
    <m/>
    <m/>
    <e v="#VALUE!"/>
  </r>
  <r>
    <n v="44"/>
    <x v="0"/>
    <x v="4"/>
    <s v="Special process"/>
    <m/>
    <m/>
    <m/>
    <s v=""/>
    <s v=""/>
    <m/>
    <s v=""/>
    <n v="0"/>
    <m/>
    <s v="Wait"/>
    <n v="0"/>
    <n v="1900"/>
    <n v="1"/>
    <s v="1900.1"/>
    <n v="0"/>
    <n v="0"/>
    <n v="0.5"/>
    <m/>
    <m/>
    <m/>
    <m/>
    <m/>
    <m/>
    <m/>
    <m/>
    <n v="1"/>
  </r>
  <r>
    <n v="45"/>
    <x v="0"/>
    <x v="4"/>
    <s v="1rtst delivery"/>
    <m/>
    <m/>
    <d v="2018-06-22T00:00:00"/>
    <d v="2018-09-07T00:00:00"/>
    <n v="3"/>
    <m/>
    <n v="32"/>
    <n v="25"/>
    <m/>
    <s v="OPEN"/>
    <n v="0"/>
    <n v="2018"/>
    <n v="6"/>
    <s v="2018.6"/>
    <n v="1"/>
    <n v="0"/>
    <n v="0.5"/>
    <d v="2018-07-06T00:00:00"/>
    <d v="2018-09-07T00:00:00"/>
    <m/>
    <m/>
    <m/>
    <m/>
    <m/>
    <m/>
    <n v="32"/>
  </r>
  <r>
    <n v="46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47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48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49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50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51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52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53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54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55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56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57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58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59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60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61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62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63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64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65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66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67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68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69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70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71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72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73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74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75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76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77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78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79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80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81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82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83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84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85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86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87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88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89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90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91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  <r>
    <n v="92"/>
    <x v="1"/>
    <x v="5"/>
    <m/>
    <m/>
    <m/>
    <m/>
    <m/>
    <s v=""/>
    <m/>
    <s v=""/>
    <n v="0"/>
    <m/>
    <s v="Wait"/>
    <n v="0"/>
    <n v="1900"/>
    <n v="1"/>
    <s v="1900.1"/>
    <n v="0"/>
    <n v="0"/>
    <n v="1"/>
    <m/>
    <m/>
    <m/>
    <m/>
    <m/>
    <m/>
    <m/>
    <m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cd_statut_cluster" cacheId="0" applyNumberFormats="0" applyBorderFormats="0" applyFontFormats="0" applyPatternFormats="0" applyAlignmentFormats="0" applyWidthHeightFormats="1" dataCaption="Valeurs" updatedVersion="5" minRefreshableVersion="3" showDrill="0" useAutoFormatting="1" rowGrandTotals="0" colGrandTotals="0" itemPrintTitles="1" createdVersion="5" indent="0" compact="0" compactData="0" multipleFieldFilters="0">
  <location ref="Z7:Z8" firstHeaderRow="1" firstDataRow="1" firstDataCol="1"/>
  <pivotFields count="28">
    <pivotField compact="0" numFmtId="1" outline="0" showAll="0" defaultSubtotal="0"/>
    <pivotField axis="axisRow" compact="0" outline="0" showAll="0" defaultSubtotal="0">
      <items count="6">
        <item h="1" x="0"/>
        <item h="1" x="4"/>
        <item h="1" x="1"/>
        <item h="1" x="2"/>
        <item h="1" x="3"/>
        <item x="5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2" outline="0" showAll="0" defaultSubtotal="0"/>
    <pivotField compact="0" outline="0" showAll="0" defaultSubtotal="0"/>
    <pivotField compact="0" outline="0" showAll="0" defaultSubtotal="0"/>
    <pivotField compact="0" numFmtId="164" outline="0" showAll="0" defaultSubtotal="0"/>
    <pivotField compact="0" numFmtId="1" outline="0" showAll="0" defaultSubtotal="0"/>
    <pivotField compact="0" numFmtId="1" outline="0" showAll="0" defaultSubtotal="0"/>
    <pivotField compact="0" outline="0" showAll="0" defaultSubtotal="0"/>
    <pivotField compact="0" numFmtId="1" outline="0" showAll="0" defaultSubtotal="0"/>
    <pivotField compact="0" numFmtId="1" outline="0" showAll="0" defaultSubtotal="0"/>
    <pivotField compact="0" numFmtId="9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1"/>
  </rowFields>
  <rowItems count="1">
    <i>
      <x v="5"/>
    </i>
  </rowItems>
  <colItems count="1">
    <i/>
  </colItems>
  <formats count="12">
    <format dxfId="45">
      <pivotArea type="all" dataOnly="0" outline="0" fieldPosition="0"/>
    </format>
    <format dxfId="44">
      <pivotArea field="1" type="button" dataOnly="0" labelOnly="1" outline="0" axis="axisRow" fieldPosition="0"/>
    </format>
    <format dxfId="43">
      <pivotArea dataOnly="0" labelOnly="1" outline="0" fieldPosition="0">
        <references count="1">
          <reference field="1" count="0"/>
        </references>
      </pivotArea>
    </format>
    <format dxfId="42">
      <pivotArea type="all" dataOnly="0" outline="0" fieldPosition="0"/>
    </format>
    <format dxfId="41">
      <pivotArea field="1" type="button" dataOnly="0" labelOnly="1" outline="0" axis="axisRow" fieldPosition="0"/>
    </format>
    <format dxfId="40">
      <pivotArea dataOnly="0" labelOnly="1" outline="0" fieldPosition="0">
        <references count="1">
          <reference field="1" count="0"/>
        </references>
      </pivotArea>
    </format>
    <format dxfId="39">
      <pivotArea type="all" dataOnly="0" outline="0" fieldPosition="0"/>
    </format>
    <format dxfId="38">
      <pivotArea field="1" type="button" dataOnly="0" labelOnly="1" outline="0" axis="axisRow" fieldPosition="0"/>
    </format>
    <format dxfId="37">
      <pivotArea dataOnly="0" labelOnly="1" outline="0" fieldPosition="0">
        <references count="1">
          <reference field="1" count="0"/>
        </references>
      </pivotArea>
    </format>
    <format dxfId="36">
      <pivotArea type="all" dataOnly="0" outline="0" fieldPosition="0"/>
    </format>
    <format dxfId="35">
      <pivotArea field="1" type="button" dataOnly="0" labelOnly="1" outline="0" axis="axisRow" fieldPosition="0"/>
    </format>
    <format dxfId="34">
      <pivotArea dataOnly="0" labelOnly="1" outline="0" fieldPosition="0">
        <references count="1">
          <reference field="1" count="0"/>
        </references>
      </pivotArea>
    </format>
  </formats>
  <pivotTableStyleInfo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8" cacheId="1" applyNumberFormats="0" applyBorderFormats="0" applyFontFormats="0" applyPatternFormats="0" applyAlignmentFormats="0" applyWidthHeightFormats="1" dataCaption="Valeurs" grandTotalCaption="Global Achievement" updatedVersion="5" minRefreshableVersion="3" itemPrintTitles="1" createdVersion="5" indent="0" showHeaders="0" outline="1" outlineData="1" multipleFieldFilters="0">
  <location ref="B6:C12" firstHeaderRow="1" firstDataRow="1" firstDataCol="1"/>
  <pivotFields count="30">
    <pivotField numFmtId="1" showAll="0" defaultSubtotal="0"/>
    <pivotField showAll="0" defaultSubtotal="0"/>
    <pivotField axis="axisRow" showAll="0" defaultSubtotal="0">
      <items count="11">
        <item m="1" x="6"/>
        <item x="3"/>
        <item x="0"/>
        <item x="1"/>
        <item m="1" x="10"/>
        <item x="4"/>
        <item m="1" x="7"/>
        <item m="1" x="9"/>
        <item x="2"/>
        <item m="1" x="8"/>
        <item x="5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showAll="0" defaultSubtotal="0"/>
    <pivotField showAll="0" defaultSubtotal="0"/>
    <pivotField showAll="0" defaultSubtotal="0"/>
    <pivotField numFmtId="1" showAll="0" defaultSubtotal="0"/>
    <pivotField numFmtId="1" showAll="0" defaultSubtotal="0"/>
    <pivotField dataField="1" numFmtId="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2"/>
  </rowFields>
  <rowItems count="6">
    <i>
      <x v="1"/>
    </i>
    <i>
      <x v="2"/>
    </i>
    <i>
      <x v="3"/>
    </i>
    <i>
      <x v="5"/>
    </i>
    <i>
      <x v="8"/>
    </i>
    <i t="grand">
      <x/>
    </i>
  </rowItems>
  <colItems count="1">
    <i/>
  </colItems>
  <dataFields count="1">
    <dataField name="Cluster closed" fld="20" subtotal="average" baseField="2" baseItem="1" numFmtId="9"/>
  </dataFields>
  <formats count="9">
    <format dxfId="54">
      <pivotArea outline="0" collapsedLevelsAreSubtotals="1" fieldPosition="0"/>
    </format>
    <format dxfId="53">
      <pivotArea outline="0" collapsedLevelsAreSubtotals="1" fieldPosition="0"/>
    </format>
    <format dxfId="52">
      <pivotArea outline="0" collapsedLevelsAreSubtotals="1" fieldPosition="0"/>
    </format>
    <format dxfId="51">
      <pivotArea type="all" dataOnly="0" outline="0" fieldPosition="0"/>
    </format>
    <format dxfId="50">
      <pivotArea outline="0" collapsedLevelsAreSubtotals="1" fieldPosition="0"/>
    </format>
    <format dxfId="49">
      <pivotArea field="2" type="button" dataOnly="0" labelOnly="1" outline="0" axis="axisRow" fieldPosition="0"/>
    </format>
    <format dxfId="48">
      <pivotArea dataOnly="0" labelOnly="1" outline="0" axis="axisValues" fieldPosition="0"/>
    </format>
    <format dxfId="47">
      <pivotArea dataOnly="0" labelOnly="1" fieldPosition="0">
        <references count="1">
          <reference field="2" count="0"/>
        </references>
      </pivotArea>
    </format>
    <format dxfId="46">
      <pivotArea dataOnly="0" labelOnly="1" grandRow="1" outline="0" fieldPosition="0"/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0" showColHeaders="1" showRowStripes="0" showColStripes="0" showLastColumn="1"/>
  <filters count="1">
    <filter fld="2" type="captionGreaterThan" evalOrder="-1" id="1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art___Program1" sourceName="Part / Program">
  <pivotTables>
    <pivotTable tabId="1" name="Tcd_statut_cluster"/>
  </pivotTables>
  <data>
    <tabular pivotCacheId="3" showMissing="0">
      <items count="6">
        <i x="1"/>
        <i x="2"/>
        <i x="5" s="1"/>
        <i x="3"/>
        <i x="0"/>
        <i x="4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art___Program" sourceName="Part / Program">
  <extLst>
    <x:ext xmlns:x15="http://schemas.microsoft.com/office/spreadsheetml/2010/11/main" uri="{2F2917AC-EB37-4324-AD4E-5DD8C200BD13}">
      <x15:tableSlicerCache tableId="1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uster" sourceName="Cluster">
  <extLst>
    <x:ext xmlns:x15="http://schemas.microsoft.com/office/spreadsheetml/2010/11/main" uri="{2F2917AC-EB37-4324-AD4E-5DD8C200BD13}">
      <x15:tableSlicerCache tableId="1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esponsibility" sourceName="Responsibility">
  <extLst>
    <x:ext xmlns:x15="http://schemas.microsoft.com/office/spreadsheetml/2010/11/main" uri="{2F2917AC-EB37-4324-AD4E-5DD8C200BD13}">
      <x15:tableSlicerCache tableId="1" column="5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tatus_Tx1" sourceName="Status Tx">
  <extLst>
    <x:ext xmlns:x15="http://schemas.microsoft.com/office/spreadsheetml/2010/11/main" uri="{2F2917AC-EB37-4324-AD4E-5DD8C200BD13}">
      <x15:tableSlicerCache tableId="1" column="17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tatut_Project" cache="Segment_Part___Program1" caption="Statut Project" rowHeight="22542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art / Program" cache="Segment_Part___Program" caption="Part / Program" rowHeight="225425"/>
  <slicer name="Cluster" cache="Segment_Cluster" caption="Cluster" rowHeight="225425"/>
  <slicer name="Responsibility" cache="Segment_Responsibility" caption="Responsibility" rowHeight="225425"/>
  <slicer name="Status Tx 1" cache="Segment_Status_Tx1" caption="Status Tx" columnCount="2" rowHeight="225425"/>
</slicers>
</file>

<file path=xl/tables/table1.xml><?xml version="1.0" encoding="utf-8"?>
<table xmlns="http://schemas.openxmlformats.org/spreadsheetml/2006/main" id="1" name="Tab_Ope_Level" displayName="Tab_Ope_Level" ref="A18:AD92" totalsRowShown="0" headerRowDxfId="33" dataDxfId="31" headerRowBorderDxfId="32" tableBorderDxfId="30">
  <autoFilter ref="A18:AD9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</autoFilter>
  <tableColumns count="30">
    <tableColumn id="16" name="#" dataDxfId="29">
      <calculatedColumnFormula>ROW(Tab_Ope_Level[[#This Row],[Delivrables]])</calculatedColumnFormula>
    </tableColumn>
    <tableColumn id="1" name="Part / Program" dataDxfId="28"/>
    <tableColumn id="2" name="Cluster" dataDxfId="27"/>
    <tableColumn id="3" name="Delivrables" dataDxfId="26"/>
    <tableColumn id="4" name="Dep." dataDxfId="25"/>
    <tableColumn id="5" name="Responsibility" dataDxfId="24"/>
    <tableColumn id="6" name="Initial Due date" dataDxfId="23"/>
    <tableColumn id="7" name="Last Due date" dataDxfId="22"/>
    <tableColumn id="29" name="Nb" dataDxfId="21">
      <calculatedColumnFormula>IF(Tab_Ope_Level[[#This Row],[Initial Due date]]="","",COUNTA(Tab_Ope_Level[[#This Row],[Post-poned 1]:[Post-ponned 8]],Tab_Ope_Level[[#This Row],[Initial Due date]]))</calculatedColumnFormula>
    </tableColumn>
    <tableColumn id="8" name="Closure date" dataDxfId="20"/>
    <tableColumn id="9" name="Status calcul" dataDxfId="19">
      <calculatedColumnFormula>IF(Tab_Ope_Level[[#This Row],[Initial Due date]]="","",IF(AND(Tab_Ope_Level[[#This Row],[Dep.]]&lt;&gt;"",J18=""),"",Tab_Ope_Level[[#This Row],[Last Due date]]-TODAY()))</calculatedColumnFormula>
    </tableColumn>
    <tableColumn id="10" name="Status" dataDxfId="18">
      <calculatedColumnFormula>IF(Tab_Ope_Level[[#This Row],[Initial Due date]]="",0,IF(Tab_Ope_Level[[#This Row],[Closure date]]="",NETWORKDAYS(TODAY(),Tab_Ope_Level[[#This Row],[Last Due date]]),NETWORKDAYS(Tab_Ope_Level[[#This Row],[Initial Due date]],Tab_Ope_Level[[#This Row],[Closure date]])))</calculatedColumnFormula>
    </tableColumn>
    <tableColumn id="11" name="Comments" dataDxfId="17"/>
    <tableColumn id="17" name="Status Tx" dataDxfId="16">
      <calculatedColumnFormula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calculatedColumnFormula>
    </tableColumn>
    <tableColumn id="23" name="Action Tracker Open" dataDxfId="15" dataCellStyle="Milliers">
      <calculatedColumnFormula>COUNTIFS([1]!Tab_Action[Status],"Open",[1]!Tab_Action[Part / Program],Tab_Ope_Level[[#This Row],[Part / Program]],[1]!Tab_Action[Cluster],Tab_Ope_Level[[#This Row],[Cluster]],[1]!Tab_Action[Delivrables],Tab_Ope_Level[[#This Row],[Delivrables]])</calculatedColumnFormula>
    </tableColumn>
    <tableColumn id="18" name="engag Year" dataDxfId="14">
      <calculatedColumnFormula>YEAR(Tab_Ope_Level[[#This Row],[Initial Due date]])</calculatedColumnFormula>
    </tableColumn>
    <tableColumn id="19" name="engag Month" dataDxfId="13">
      <calculatedColumnFormula>MONTH(Tab_Ope_Level[[#This Row],[Initial Due date]])</calculatedColumnFormula>
    </tableColumn>
    <tableColumn id="20" name="engag Y.M" dataDxfId="12">
      <calculatedColumnFormula>Tab_Ope_Level[[#This Row],[engag Year]]&amp;"."&amp;Tab_Ope_Level[[#This Row],[engag Month]]</calculatedColumnFormula>
    </tableColumn>
    <tableColumn id="21" name="OPEN" dataDxfId="11">
      <calculatedColumnFormula>IF(Tab_Ope_Level[[#This Row],[Initial Due date]]="",0,1)</calculatedColumnFormula>
    </tableColumn>
    <tableColumn id="22" name="CLOSED" dataDxfId="10">
      <calculatedColumnFormula>IF(Tab_Ope_Level[[#This Row],[Closure date]]="",0,1)</calculatedColumnFormula>
    </tableColumn>
    <tableColumn id="30" name="rate closed" dataDxfId="9" dataCellStyle="Pourcentage">
      <calculatedColumnFormula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calculatedColumnFormula>
    </tableColumn>
    <tableColumn id="12" name="Post-poned 1" dataDxfId="8"/>
    <tableColumn id="13" name="Post-poned 2" dataDxfId="7"/>
    <tableColumn id="14" name="Post-ponned 3" dataDxfId="6"/>
    <tableColumn id="15" name="Post-ponned 4" dataDxfId="5"/>
    <tableColumn id="25" name="Post-ponned 5" dataDxfId="4"/>
    <tableColumn id="26" name="Post-ponned 6" dataDxfId="3"/>
    <tableColumn id="27" name="Post-ponned 7" dataDxfId="2"/>
    <tableColumn id="28" name="Post-ponned 8" dataDxfId="1"/>
    <tableColumn id="24" name="Last" dataDxfId="0">
      <calculatedColumnFormula>NETWORKDAYS(IF(Tab_Ope_Level[[#This Row],[Initial Due date]]="",TODAY(),Tab_Ope_Level[[#This Row],[Initial Due date]]),IF(Tab_Ope_Level[[#This Row],[Closure date]]="",TODAY(),Tab_Ope_Level[[#This Row],[Closure date]]))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2.xml"/><Relationship Id="rId3" Type="http://schemas.openxmlformats.org/officeDocument/2006/relationships/printerSettings" Target="../printerSettings/printerSettings1.bin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92D050"/>
  </sheetPr>
  <dimension ref="A1:ALI92"/>
  <sheetViews>
    <sheetView showGridLines="0" tabSelected="1" zoomScaleNormal="100" workbookViewId="0">
      <pane xSplit="3" ySplit="18" topLeftCell="D19" activePane="bottomRight" state="frozen"/>
      <selection pane="topRight" activeCell="D1" sqref="D1"/>
      <selection pane="bottomLeft" activeCell="A19" sqref="A19"/>
      <selection pane="bottomRight" activeCell="D12" sqref="D12"/>
    </sheetView>
  </sheetViews>
  <sheetFormatPr baseColWidth="10" defaultRowHeight="12" outlineLevelRow="1" x14ac:dyDescent="0.2"/>
  <cols>
    <col min="1" max="1" width="3.140625" style="9" customWidth="1"/>
    <col min="2" max="2" width="15.42578125" style="9" customWidth="1"/>
    <col min="3" max="3" width="19.5703125" style="9" customWidth="1"/>
    <col min="4" max="4" width="13.5703125" style="9" customWidth="1"/>
    <col min="5" max="5" width="8.140625" style="9" customWidth="1"/>
    <col min="6" max="6" width="11.85546875" style="4" customWidth="1"/>
    <col min="7" max="7" width="12.140625" style="5" customWidth="1"/>
    <col min="8" max="8" width="11.7109375" style="7" customWidth="1"/>
    <col min="9" max="9" width="4.7109375" style="7" customWidth="1"/>
    <col min="10" max="10" width="11.85546875" style="4" customWidth="1"/>
    <col min="11" max="11" width="7" style="4" hidden="1" customWidth="1"/>
    <col min="12" max="12" width="7" style="8" hidden="1" customWidth="1"/>
    <col min="13" max="13" width="45.7109375" style="4" customWidth="1"/>
    <col min="14" max="15" width="8.5703125" style="4" customWidth="1"/>
    <col min="16" max="17" width="9.7109375" style="4" hidden="1" customWidth="1"/>
    <col min="18" max="18" width="9.28515625" style="4" hidden="1" customWidth="1"/>
    <col min="19" max="20" width="8.7109375" style="5" hidden="1" customWidth="1"/>
    <col min="21" max="21" width="15.28515625" style="5" hidden="1" customWidth="1"/>
    <col min="22" max="22" width="10.28515625" style="5" customWidth="1"/>
    <col min="23" max="23" width="10.140625" style="9" customWidth="1"/>
    <col min="24" max="24" width="12.5703125" style="10" customWidth="1"/>
    <col min="25" max="25" width="11.42578125" style="9" customWidth="1"/>
    <col min="26" max="26" width="13" style="9" customWidth="1"/>
    <col min="27" max="28" width="11.42578125" style="9" customWidth="1"/>
    <col min="29" max="29" width="11.42578125" style="9" hidden="1" customWidth="1"/>
    <col min="30" max="30" width="0" style="9" hidden="1" customWidth="1"/>
    <col min="31" max="31" width="11.42578125" style="9"/>
    <col min="32" max="32" width="13" style="9" customWidth="1"/>
    <col min="33" max="33" width="33.7109375" style="9" customWidth="1"/>
    <col min="34" max="34" width="9.28515625" style="9" customWidth="1"/>
    <col min="35" max="39" width="12.140625" style="9" customWidth="1"/>
    <col min="40" max="40" width="19.5703125" style="9" customWidth="1"/>
    <col min="41" max="41" width="12.7109375" style="9" customWidth="1"/>
    <col min="42" max="42" width="34.28515625" style="9" customWidth="1"/>
    <col min="43" max="16384" width="11.42578125" style="9"/>
  </cols>
  <sheetData>
    <row r="1" spans="1:42" x14ac:dyDescent="0.2">
      <c r="A1" s="1"/>
      <c r="B1" s="1"/>
      <c r="C1" s="2"/>
      <c r="D1" s="3"/>
      <c r="E1" s="3"/>
      <c r="H1" s="6"/>
    </row>
    <row r="2" spans="1:42" x14ac:dyDescent="0.2">
      <c r="A2" s="1"/>
      <c r="B2" s="1"/>
      <c r="C2" s="11"/>
      <c r="D2" s="12"/>
      <c r="E2" s="12"/>
      <c r="F2" s="12"/>
      <c r="G2" s="13"/>
      <c r="H2" s="14"/>
      <c r="I2" s="14"/>
      <c r="J2" s="12"/>
      <c r="K2" s="12"/>
      <c r="L2" s="15"/>
      <c r="M2" s="12"/>
      <c r="N2" s="12"/>
      <c r="O2" s="12"/>
      <c r="P2" s="12"/>
      <c r="Q2" s="12"/>
      <c r="R2" s="12"/>
      <c r="S2" s="13"/>
      <c r="T2" s="13"/>
      <c r="U2" s="13"/>
      <c r="V2" s="13"/>
    </row>
    <row r="3" spans="1:42" ht="31.5" customHeight="1" x14ac:dyDescent="0.2">
      <c r="A3" s="1"/>
      <c r="B3" s="1"/>
      <c r="C3" s="11"/>
      <c r="F3" s="12"/>
      <c r="G3" s="13"/>
      <c r="H3" s="14"/>
      <c r="I3" s="14"/>
      <c r="J3" s="12"/>
      <c r="K3" s="12"/>
      <c r="L3" s="15"/>
      <c r="M3" s="12"/>
      <c r="N3" s="12"/>
      <c r="O3" s="12"/>
      <c r="P3" s="12"/>
      <c r="Q3" s="12"/>
      <c r="R3" s="12"/>
      <c r="S3" s="13"/>
      <c r="T3" s="13"/>
      <c r="U3" s="16"/>
      <c r="V3" s="17"/>
    </row>
    <row r="4" spans="1:42" ht="29.25" customHeight="1" x14ac:dyDescent="0.2">
      <c r="A4" s="1"/>
      <c r="B4" s="18"/>
      <c r="C4" s="2"/>
      <c r="E4" s="3"/>
      <c r="U4" s="16"/>
      <c r="V4" s="17"/>
    </row>
    <row r="5" spans="1:42" x14ac:dyDescent="0.2">
      <c r="A5" s="1"/>
      <c r="B5" s="1"/>
      <c r="C5" s="1"/>
      <c r="U5" s="16"/>
      <c r="V5" s="17"/>
    </row>
    <row r="6" spans="1:42" ht="12.75" hidden="1" outlineLevel="1" x14ac:dyDescent="0.2">
      <c r="A6" s="1"/>
      <c r="C6" s="9" t="s">
        <v>0</v>
      </c>
      <c r="F6" s="9"/>
      <c r="G6" s="9"/>
      <c r="U6" s="16"/>
      <c r="V6" s="17"/>
      <c r="AP6"/>
    </row>
    <row r="7" spans="1:42" ht="12.75" hidden="1" outlineLevel="1" x14ac:dyDescent="0.2">
      <c r="A7" s="1"/>
      <c r="B7" s="19" t="s">
        <v>1</v>
      </c>
      <c r="C7" s="20">
        <v>0.16666666666666666</v>
      </c>
      <c r="D7" s="21"/>
      <c r="F7" s="62" t="s">
        <v>2</v>
      </c>
      <c r="G7" s="63"/>
      <c r="H7" s="64"/>
      <c r="U7" s="16"/>
      <c r="V7" s="17"/>
      <c r="Z7" s="22" t="s">
        <v>3</v>
      </c>
      <c r="AP7"/>
    </row>
    <row r="8" spans="1:42" ht="12.75" hidden="1" outlineLevel="1" x14ac:dyDescent="0.2">
      <c r="A8" s="1"/>
      <c r="B8" s="19" t="s">
        <v>4</v>
      </c>
      <c r="C8" s="20">
        <v>1</v>
      </c>
      <c r="D8" s="21"/>
      <c r="F8" s="65" t="s">
        <v>5</v>
      </c>
      <c r="G8" s="66"/>
      <c r="H8" s="23" t="e">
        <f>IF(COUNTA($Z$7:$Z$16)&gt;2,"ALL",_xlfn.IFNA(INDEX([1]!Tab_Team[Project Leader],MATCH($Z$8,[1]!Tab_Team[Part / Program],0)),"TBD"))</f>
        <v>#REF!</v>
      </c>
      <c r="U8" s="16"/>
      <c r="V8" s="17"/>
      <c r="Z8" s="24" t="s">
        <v>3</v>
      </c>
      <c r="AP8"/>
    </row>
    <row r="9" spans="1:42" ht="12.75" hidden="1" outlineLevel="1" x14ac:dyDescent="0.2">
      <c r="A9" s="1"/>
      <c r="B9" s="19" t="s">
        <v>6</v>
      </c>
      <c r="C9" s="20">
        <v>1</v>
      </c>
      <c r="D9" s="21"/>
      <c r="F9" s="60" t="s">
        <v>7</v>
      </c>
      <c r="G9" s="61"/>
      <c r="H9" s="25" t="e">
        <f>IF(COUNTA($Z$7:$Z$16)&gt;2,"ALL",_xlfn.IFNA(INDEX([1]!Tab_Team[QSC],MATCH($Z$8,[1]!Tab_Team[Part / Program],0)),"TBD"))</f>
        <v>#REF!</v>
      </c>
      <c r="Z9"/>
      <c r="AP9"/>
    </row>
    <row r="10" spans="1:42" ht="12.75" hidden="1" outlineLevel="1" x14ac:dyDescent="0.2">
      <c r="A10" s="1"/>
      <c r="B10" s="19" t="s">
        <v>8</v>
      </c>
      <c r="C10" s="20">
        <v>0.5</v>
      </c>
      <c r="D10" s="21"/>
      <c r="F10" s="60" t="s">
        <v>9</v>
      </c>
      <c r="G10" s="61"/>
      <c r="H10" s="25" t="e">
        <f>IF(COUNTA($Z$7:$Z$16)&gt;2,"ALL",_xlfn.IFNA(INDEX([1]!Tab_Team[M&amp;P],MATCH($Z$8,[1]!Tab_Team[Part / Program],0)),"TBD"))</f>
        <v>#REF!</v>
      </c>
      <c r="Z10"/>
      <c r="AP10"/>
    </row>
    <row r="11" spans="1:42" ht="12.75" hidden="1" outlineLevel="1" x14ac:dyDescent="0.2">
      <c r="A11" s="1"/>
      <c r="B11" s="19" t="s">
        <v>10</v>
      </c>
      <c r="C11" s="20">
        <v>0</v>
      </c>
      <c r="D11" s="21"/>
      <c r="F11" s="60" t="s">
        <v>11</v>
      </c>
      <c r="G11" s="61"/>
      <c r="H11" s="25" t="e">
        <f>IF(COUNTA($Z$7:$Z$16)&gt;2,"ALL",_xlfn.IFNA(INDEX([1]!Tab_Team[Procurement],MATCH($Z$8,[1]!Tab_Team[Part / Program],0)),"TBD"))</f>
        <v>#REF!</v>
      </c>
      <c r="Z11"/>
      <c r="AP11"/>
    </row>
    <row r="12" spans="1:42" ht="12.75" hidden="1" outlineLevel="1" x14ac:dyDescent="0.2">
      <c r="A12" s="1"/>
      <c r="B12" s="19" t="s">
        <v>12</v>
      </c>
      <c r="C12" s="20">
        <v>0.44444444444444442</v>
      </c>
      <c r="D12" s="21"/>
      <c r="F12" s="60" t="s">
        <v>13</v>
      </c>
      <c r="G12" s="61"/>
      <c r="H12" s="25" t="e">
        <f>IF(COUNTA($Z$7:$Z$16)&gt;2,"ALL",_xlfn.IFNA(INDEX([1]!Tab_Team[Ordering],MATCH($Z$8,[1]!Tab_Team[Part / Program],0)),"TBD"))</f>
        <v>#REF!</v>
      </c>
      <c r="Z12"/>
      <c r="AP12"/>
    </row>
    <row r="13" spans="1:42" ht="12.75" hidden="1" outlineLevel="1" x14ac:dyDescent="0.2">
      <c r="A13" s="1"/>
      <c r="B13" s="1"/>
      <c r="C13" s="21"/>
      <c r="D13" s="21"/>
      <c r="F13" s="60" t="s">
        <v>14</v>
      </c>
      <c r="G13" s="61"/>
      <c r="H13" s="25" t="e">
        <f>IF(COUNTA($Z$7:$Z$16)&gt;2,"ALL",_xlfn.IFNA(INDEX([1]!Tab_Team[Manuf],MATCH($Z$8,[1]!Tab_Team[Part / Program],0)),"TBD"))</f>
        <v>#REF!</v>
      </c>
      <c r="Z13"/>
      <c r="AN13"/>
      <c r="AO13"/>
      <c r="AP13"/>
    </row>
    <row r="14" spans="1:42" ht="12.75" hidden="1" outlineLevel="1" x14ac:dyDescent="0.2">
      <c r="A14" s="1"/>
      <c r="B14" s="1"/>
      <c r="C14" s="67"/>
      <c r="D14" s="68"/>
      <c r="F14" s="60" t="s">
        <v>15</v>
      </c>
      <c r="G14" s="61"/>
      <c r="H14" s="25" t="e">
        <f>IF(COUNTA($Z$7:$Z$16)&gt;2,"ALL",_xlfn.IFNA(INDEX([1]!Tab_Team[Program],MATCH($Z$8,[1]!Tab_Team[Part / Program],0)),"TBD"))</f>
        <v>#REF!</v>
      </c>
      <c r="AN14"/>
      <c r="AO14"/>
      <c r="AP14"/>
    </row>
    <row r="15" spans="1:42" ht="12.75" hidden="1" outlineLevel="1" x14ac:dyDescent="0.2">
      <c r="A15" s="1"/>
      <c r="B15" s="1"/>
      <c r="C15" s="67"/>
      <c r="D15" s="68"/>
      <c r="F15" s="69" t="s">
        <v>16</v>
      </c>
      <c r="G15" s="70"/>
      <c r="H15" s="26" t="e">
        <f>IF(COUNTA($Z$7:$Z$16)&gt;2,"ALL",_xlfn.IFNA(INDEX([1]!Tab_Team[Design],MATCH($Z$8,[1]!Tab_Team[Part / Program],0)),"TBD"))</f>
        <v>#REF!</v>
      </c>
      <c r="AN15"/>
      <c r="AO15"/>
      <c r="AP15"/>
    </row>
    <row r="16" spans="1:42" ht="12.75" hidden="1" outlineLevel="1" x14ac:dyDescent="0.2">
      <c r="A16" s="1"/>
      <c r="B16" s="1"/>
      <c r="C16" s="27"/>
      <c r="D16" s="28"/>
      <c r="AN16"/>
      <c r="AO16"/>
      <c r="AP16"/>
    </row>
    <row r="17" spans="1:997" ht="12.75" collapsed="1" x14ac:dyDescent="0.2">
      <c r="A17" s="1"/>
      <c r="B17" s="1"/>
      <c r="C17" s="1"/>
      <c r="AN17"/>
      <c r="AO17"/>
      <c r="AP17"/>
    </row>
    <row r="18" spans="1:997" s="38" customFormat="1" ht="36" x14ac:dyDescent="0.2">
      <c r="A18" s="29" t="s">
        <v>17</v>
      </c>
      <c r="B18" s="29" t="s">
        <v>3</v>
      </c>
      <c r="C18" s="29" t="s">
        <v>18</v>
      </c>
      <c r="D18" s="29" t="s">
        <v>19</v>
      </c>
      <c r="E18" s="29" t="s">
        <v>20</v>
      </c>
      <c r="F18" s="29" t="s">
        <v>21</v>
      </c>
      <c r="G18" s="30" t="s">
        <v>22</v>
      </c>
      <c r="H18" s="31" t="s">
        <v>23</v>
      </c>
      <c r="I18" s="32" t="s">
        <v>24</v>
      </c>
      <c r="J18" s="33" t="s">
        <v>25</v>
      </c>
      <c r="K18" s="34" t="s">
        <v>26</v>
      </c>
      <c r="L18" s="34" t="s">
        <v>27</v>
      </c>
      <c r="M18" s="35" t="s">
        <v>28</v>
      </c>
      <c r="N18" s="29" t="s">
        <v>29</v>
      </c>
      <c r="O18" s="29" t="s">
        <v>30</v>
      </c>
      <c r="P18" s="29" t="s">
        <v>31</v>
      </c>
      <c r="Q18" s="29" t="s">
        <v>32</v>
      </c>
      <c r="R18" s="29" t="s">
        <v>33</v>
      </c>
      <c r="S18" s="29" t="s">
        <v>34</v>
      </c>
      <c r="T18" s="29" t="s">
        <v>35</v>
      </c>
      <c r="U18" s="29" t="s">
        <v>36</v>
      </c>
      <c r="V18" s="30" t="s">
        <v>37</v>
      </c>
      <c r="W18" s="30" t="s">
        <v>38</v>
      </c>
      <c r="X18" s="30" t="s">
        <v>39</v>
      </c>
      <c r="Y18" s="30" t="s">
        <v>40</v>
      </c>
      <c r="Z18" s="30" t="s">
        <v>41</v>
      </c>
      <c r="AA18" s="30" t="s">
        <v>42</v>
      </c>
      <c r="AB18" s="30" t="s">
        <v>43</v>
      </c>
      <c r="AC18" s="36" t="s">
        <v>44</v>
      </c>
      <c r="AD18" s="37" t="s">
        <v>45</v>
      </c>
      <c r="AF18" s="39"/>
      <c r="AG18" s="39"/>
      <c r="AH18" s="39"/>
      <c r="AI18" s="39"/>
      <c r="AJ18" s="39"/>
      <c r="AN18"/>
      <c r="AO18"/>
      <c r="AP18"/>
      <c r="ALH18" s="39"/>
      <c r="ALI18" s="39"/>
    </row>
    <row r="19" spans="1:997" ht="12.75" x14ac:dyDescent="0.2">
      <c r="A19" s="40">
        <f>ROW(Tab_Ope_Level[[#This Row],[Delivrables]])</f>
        <v>19</v>
      </c>
      <c r="B19" s="41" t="s">
        <v>48</v>
      </c>
      <c r="C19" s="42" t="s">
        <v>4</v>
      </c>
      <c r="D19" s="43" t="s">
        <v>46</v>
      </c>
      <c r="E19" s="43"/>
      <c r="F19" s="43" t="s">
        <v>54</v>
      </c>
      <c r="G19" s="44">
        <v>42297</v>
      </c>
      <c r="H19" s="45">
        <f>IF(Tab_Ope_Level[[#This Row],[Initial Due date]]="","",IF(AND(Tab_Ope_Level[[#This Row],[Post-poned 1]]="",Tab_Ope_Level[[#This Row],[Post-poned 2]]="",Tab_Ope_Level[[#This Row],[Post-ponned 3]]="",Tab_Ope_Level[[#This Row],[Post-ponned 4]]="",Tab_Ope_Level[[#This Row],[Post-ponned 5]]="",Tab_Ope_Level[[#This Row],[Post-ponned 6]]="",Tab_Ope_Level[[#This Row],[Post-ponned 7]]="",Tab_Ope_Level[[#This Row],[Post-ponned 8]]=""),Tab_Ope_Level[[#This Row],[Initial Due date]],MAX(Tab_Ope_Level[[#This Row],[Post-poned 1]:[Post-ponned 8]])))</f>
        <v>42297</v>
      </c>
      <c r="I19" s="46">
        <f>IF(Tab_Ope_Level[[#This Row],[Initial Due date]]="","",COUNTA(Tab_Ope_Level[[#This Row],[Post-poned 1]:[Post-ponned 8]],Tab_Ope_Level[[#This Row],[Initial Due date]]))</f>
        <v>1</v>
      </c>
      <c r="J19" s="44">
        <v>42297</v>
      </c>
      <c r="K19" s="47">
        <f ca="1">IF(Tab_Ope_Level[[#This Row],[Initial Due date]]="","",IF(AND(Tab_Ope_Level[[#This Row],[Dep.]]&lt;&gt;"",J18=""),"",Tab_Ope_Level[[#This Row],[Last Due date]]-TODAY()))</f>
        <v>-1022</v>
      </c>
      <c r="L19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1</v>
      </c>
      <c r="M19" s="49"/>
      <c r="N19" s="50" t="str">
        <f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CLOSED</v>
      </c>
      <c r="O19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19" s="52">
        <f>YEAR(Tab_Ope_Level[[#This Row],[Initial Due date]])</f>
        <v>2015</v>
      </c>
      <c r="Q19" s="52">
        <f>MONTH(Tab_Ope_Level[[#This Row],[Initial Due date]])</f>
        <v>10</v>
      </c>
      <c r="R19" s="50" t="str">
        <f>Tab_Ope_Level[[#This Row],[engag Year]]&amp;"."&amp;Tab_Ope_Level[[#This Row],[engag Month]]</f>
        <v>2015.10</v>
      </c>
      <c r="S19" s="52">
        <f>IF(Tab_Ope_Level[[#This Row],[Initial Due date]]="",0,1)</f>
        <v>1</v>
      </c>
      <c r="T19" s="52">
        <f>IF(Tab_Ope_Level[[#This Row],[Closure date]]="",0,1)</f>
        <v>1</v>
      </c>
      <c r="U19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19" s="44"/>
      <c r="W19" s="44"/>
      <c r="X19" s="44"/>
      <c r="Y19" s="44"/>
      <c r="Z19" s="44"/>
      <c r="AA19" s="44"/>
      <c r="AB19" s="44"/>
      <c r="AC19" s="44"/>
      <c r="AD19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  <c r="AN19"/>
      <c r="AO19"/>
      <c r="AP19"/>
    </row>
    <row r="20" spans="1:997" ht="12.75" x14ac:dyDescent="0.2">
      <c r="A20" s="40">
        <f>ROW(Tab_Ope_Level[[#This Row],[Delivrables]])</f>
        <v>20</v>
      </c>
      <c r="B20" s="41" t="s">
        <v>49</v>
      </c>
      <c r="C20" s="42" t="s">
        <v>4</v>
      </c>
      <c r="D20" s="43" t="s">
        <v>46</v>
      </c>
      <c r="E20" s="43"/>
      <c r="F20" s="43" t="s">
        <v>54</v>
      </c>
      <c r="G20" s="44">
        <v>42765</v>
      </c>
      <c r="H20" s="45">
        <f>IF(Tab_Ope_Level[[#This Row],[Initial Due date]]="","",IF(AND(Tab_Ope_Level[[#This Row],[Post-poned 1]]="",Tab_Ope_Level[[#This Row],[Post-poned 2]]="",Tab_Ope_Level[[#This Row],[Post-ponned 3]]="",Tab_Ope_Level[[#This Row],[Post-ponned 4]]="",Tab_Ope_Level[[#This Row],[Post-ponned 5]]="",Tab_Ope_Level[[#This Row],[Post-ponned 6]]="",Tab_Ope_Level[[#This Row],[Post-ponned 7]]="",Tab_Ope_Level[[#This Row],[Post-ponned 8]]=""),Tab_Ope_Level[[#This Row],[Initial Due date]],MAX(Tab_Ope_Level[[#This Row],[Post-poned 1]:[Post-ponned 8]])))</f>
        <v>42765</v>
      </c>
      <c r="I20" s="46">
        <f>IF(Tab_Ope_Level[[#This Row],[Initial Due date]]="","",COUNTA(Tab_Ope_Level[[#This Row],[Post-poned 1]:[Post-ponned 8]],Tab_Ope_Level[[#This Row],[Initial Due date]]))</f>
        <v>1</v>
      </c>
      <c r="J20" s="44">
        <v>42765</v>
      </c>
      <c r="K20" s="47">
        <f ca="1">IF(Tab_Ope_Level[[#This Row],[Initial Due date]]="","",IF(AND(Tab_Ope_Level[[#This Row],[Dep.]]&lt;&gt;"",J19=""),"",Tab_Ope_Level[[#This Row],[Last Due date]]-TODAY()))</f>
        <v>-554</v>
      </c>
      <c r="L20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1</v>
      </c>
      <c r="M20" s="49"/>
      <c r="N20" s="50" t="str">
        <f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CLOSED</v>
      </c>
      <c r="O20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20" s="52">
        <f>YEAR(Tab_Ope_Level[[#This Row],[Initial Due date]])</f>
        <v>2017</v>
      </c>
      <c r="Q20" s="52">
        <f>MONTH(Tab_Ope_Level[[#This Row],[Initial Due date]])</f>
        <v>1</v>
      </c>
      <c r="R20" s="50" t="str">
        <f>Tab_Ope_Level[[#This Row],[engag Year]]&amp;"."&amp;Tab_Ope_Level[[#This Row],[engag Month]]</f>
        <v>2017.1</v>
      </c>
      <c r="S20" s="52">
        <f>IF(Tab_Ope_Level[[#This Row],[Initial Due date]]="",0,1)</f>
        <v>1</v>
      </c>
      <c r="T20" s="52">
        <f>IF(Tab_Ope_Level[[#This Row],[Closure date]]="",0,1)</f>
        <v>1</v>
      </c>
      <c r="U20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20" s="44"/>
      <c r="W20" s="44"/>
      <c r="X20" s="44"/>
      <c r="Y20" s="44"/>
      <c r="Z20" s="44"/>
      <c r="AA20" s="44"/>
      <c r="AB20" s="44"/>
      <c r="AC20" s="44"/>
      <c r="AD20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  <c r="AN20"/>
      <c r="AO20"/>
      <c r="AP20"/>
    </row>
    <row r="21" spans="1:997" ht="12.75" x14ac:dyDescent="0.2">
      <c r="A21" s="40">
        <f>ROW(Tab_Ope_Level[[#This Row],[Delivrables]])</f>
        <v>21</v>
      </c>
      <c r="B21" s="41" t="s">
        <v>50</v>
      </c>
      <c r="C21" s="42" t="s">
        <v>4</v>
      </c>
      <c r="D21" s="43" t="s">
        <v>46</v>
      </c>
      <c r="E21" s="43"/>
      <c r="F21" s="43" t="s">
        <v>54</v>
      </c>
      <c r="G21" s="44"/>
      <c r="H21" s="45" t="str">
        <f>IF(Tab_Ope_Level[[#This Row],[Initial Due date]]="","",IF(AND(Tab_Ope_Level[[#This Row],[Post-poned 1]]="",Tab_Ope_Level[[#This Row],[Post-poned 2]]="",Tab_Ope_Level[[#This Row],[Post-ponned 3]]="",Tab_Ope_Level[[#This Row],[Post-ponned 4]]="",Tab_Ope_Level[[#This Row],[Post-ponned 5]]="",Tab_Ope_Level[[#This Row],[Post-ponned 6]]="",Tab_Ope_Level[[#This Row],[Post-ponned 7]]="",Tab_Ope_Level[[#This Row],[Post-ponned 8]]=""),Tab_Ope_Level[[#This Row],[Initial Due date]],MAX(Tab_Ope_Level[[#This Row],[Post-poned 1]:[Post-ponned 8]])))</f>
        <v/>
      </c>
      <c r="I21" s="46" t="str">
        <f>IF(Tab_Ope_Level[[#This Row],[Initial Due date]]="","",COUNTA(Tab_Ope_Level[[#This Row],[Post-poned 1]:[Post-ponned 8]],Tab_Ope_Level[[#This Row],[Initial Due date]]))</f>
        <v/>
      </c>
      <c r="J21" s="44"/>
      <c r="K21" s="47" t="str">
        <f ca="1">IF(Tab_Ope_Level[[#This Row],[Initial Due date]]="","",IF(AND(Tab_Ope_Level[[#This Row],[Dep.]]&lt;&gt;"",J20=""),"",Tab_Ope_Level[[#This Row],[Last Due date]]-TODAY()))</f>
        <v/>
      </c>
      <c r="L21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21" s="49"/>
      <c r="N21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21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21" s="52">
        <f>YEAR(Tab_Ope_Level[[#This Row],[Initial Due date]])</f>
        <v>1900</v>
      </c>
      <c r="Q21" s="52">
        <f>MONTH(Tab_Ope_Level[[#This Row],[Initial Due date]])</f>
        <v>1</v>
      </c>
      <c r="R21" s="50" t="str">
        <f>Tab_Ope_Level[[#This Row],[engag Year]]&amp;"."&amp;Tab_Ope_Level[[#This Row],[engag Month]]</f>
        <v>1900.1</v>
      </c>
      <c r="S21" s="52">
        <f>IF(Tab_Ope_Level[[#This Row],[Initial Due date]]="",0,1)</f>
        <v>0</v>
      </c>
      <c r="T21" s="52">
        <f>IF(Tab_Ope_Level[[#This Row],[Closure date]]="",0,1)</f>
        <v>0</v>
      </c>
      <c r="U21" s="53">
        <f ca="1"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21" s="44"/>
      <c r="W21" s="44"/>
      <c r="X21" s="44"/>
      <c r="Y21" s="44"/>
      <c r="Z21" s="44"/>
      <c r="AA21" s="44"/>
      <c r="AB21" s="44"/>
      <c r="AC21" s="44"/>
      <c r="AD21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  <c r="AN21"/>
      <c r="AO21"/>
      <c r="AP21"/>
    </row>
    <row r="22" spans="1:997" ht="12.75" x14ac:dyDescent="0.2">
      <c r="A22" s="40">
        <f>ROW(Tab_Ope_Level[[#This Row],[Delivrables]])</f>
        <v>22</v>
      </c>
      <c r="B22" s="41" t="s">
        <v>48</v>
      </c>
      <c r="C22" s="42" t="s">
        <v>51</v>
      </c>
      <c r="D22" s="43" t="s">
        <v>52</v>
      </c>
      <c r="E22" s="43"/>
      <c r="F22" s="43" t="s">
        <v>53</v>
      </c>
      <c r="G22" s="44">
        <v>42804</v>
      </c>
      <c r="H22" s="45">
        <f>IF(Tab_Ope_Level[[#This Row],[Initial Due date]]="","",IF(AND(Tab_Ope_Level[[#This Row],[Post-poned 1]]="",Tab_Ope_Level[[#This Row],[Post-poned 2]]="",Tab_Ope_Level[[#This Row],[Post-ponned 3]]="",Tab_Ope_Level[[#This Row],[Post-ponned 4]]="",Tab_Ope_Level[[#This Row],[Post-ponned 5]]="",Tab_Ope_Level[[#This Row],[Post-ponned 6]]="",Tab_Ope_Level[[#This Row],[Post-ponned 7]]="",Tab_Ope_Level[[#This Row],[Post-ponned 8]]=""),Tab_Ope_Level[[#This Row],[Initial Due date]],MAX(Tab_Ope_Level[[#This Row],[Post-poned 1]:[Post-ponned 8]])))</f>
        <v>42811</v>
      </c>
      <c r="I22" s="46">
        <f>IF(Tab_Ope_Level[[#This Row],[Initial Due date]]="","",COUNTA(Tab_Ope_Level[[#This Row],[Post-poned 1]:[Post-ponned 8]],Tab_Ope_Level[[#This Row],[Initial Due date]]))</f>
        <v>2</v>
      </c>
      <c r="J22" s="44">
        <v>42809</v>
      </c>
      <c r="K22" s="47">
        <f ca="1">IF(Tab_Ope_Level[[#This Row],[Initial Due date]]="","",IF(AND(Tab_Ope_Level[[#This Row],[Dep.]]&lt;&gt;"",J21=""),"",Tab_Ope_Level[[#This Row],[Last Due date]]-TODAY()))</f>
        <v>-508</v>
      </c>
      <c r="L22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4</v>
      </c>
      <c r="M22" s="49"/>
      <c r="N22" s="50" t="str">
        <f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CLOSED</v>
      </c>
      <c r="O22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22" s="52">
        <f>YEAR(Tab_Ope_Level[[#This Row],[Initial Due date]])</f>
        <v>2017</v>
      </c>
      <c r="Q22" s="52">
        <f>MONTH(Tab_Ope_Level[[#This Row],[Initial Due date]])</f>
        <v>3</v>
      </c>
      <c r="R22" s="50" t="str">
        <f>Tab_Ope_Level[[#This Row],[engag Year]]&amp;"."&amp;Tab_Ope_Level[[#This Row],[engag Month]]</f>
        <v>2017.3</v>
      </c>
      <c r="S22" s="52">
        <f>IF(Tab_Ope_Level[[#This Row],[Initial Due date]]="",0,1)</f>
        <v>1</v>
      </c>
      <c r="T22" s="52">
        <f>IF(Tab_Ope_Level[[#This Row],[Closure date]]="",0,1)</f>
        <v>1</v>
      </c>
      <c r="U22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22" s="44">
        <v>42811</v>
      </c>
      <c r="W22" s="44"/>
      <c r="X22" s="44"/>
      <c r="Y22" s="44"/>
      <c r="Z22" s="44"/>
      <c r="AA22" s="44"/>
      <c r="AB22" s="44"/>
      <c r="AC22" s="44"/>
      <c r="AD22" s="54">
        <f ca="1">NETWORKDAYS(IF(Tab_Ope_Level[[#This Row],[Initial Due date]]="",TODAY(),Tab_Ope_Level[[#This Row],[Initial Due date]]),IF(Tab_Ope_Level[[#This Row],[Closure date]]="",TODAY(),Tab_Ope_Level[[#This Row],[Closure date]]))</f>
        <v>4</v>
      </c>
      <c r="AN22"/>
      <c r="AO22"/>
      <c r="AP22"/>
    </row>
    <row r="23" spans="1:997" ht="12.75" x14ac:dyDescent="0.2">
      <c r="A23" s="40">
        <f>ROW(Tab_Ope_Level[[#This Row],[Delivrables]])</f>
        <v>23</v>
      </c>
      <c r="B23" s="41" t="s">
        <v>49</v>
      </c>
      <c r="C23" s="42" t="s">
        <v>51</v>
      </c>
      <c r="D23" s="43" t="s">
        <v>52</v>
      </c>
      <c r="E23" s="43"/>
      <c r="F23" s="43" t="s">
        <v>53</v>
      </c>
      <c r="G23" s="44"/>
      <c r="H23" s="45" t="str">
        <f>IF(Tab_Ope_Level[[#This Row],[Initial Due date]]="","",IF(AND(Tab_Ope_Level[[#This Row],[Post-poned 1]]="",Tab_Ope_Level[[#This Row],[Post-poned 2]]="",Tab_Ope_Level[[#This Row],[Post-ponned 3]]="",Tab_Ope_Level[[#This Row],[Post-ponned 4]]="",Tab_Ope_Level[[#This Row],[Post-ponned 5]]="",Tab_Ope_Level[[#This Row],[Post-ponned 6]]="",Tab_Ope_Level[[#This Row],[Post-ponned 7]]="",Tab_Ope_Level[[#This Row],[Post-ponned 8]]=""),Tab_Ope_Level[[#This Row],[Initial Due date]],MAX(Tab_Ope_Level[[#This Row],[Post-poned 1]:[Post-ponned 8]])))</f>
        <v/>
      </c>
      <c r="I23" s="46" t="str">
        <f>IF(Tab_Ope_Level[[#This Row],[Initial Due date]]="","",COUNTA(Tab_Ope_Level[[#This Row],[Post-poned 1]:[Post-ponned 8]],Tab_Ope_Level[[#This Row],[Initial Due date]]))</f>
        <v/>
      </c>
      <c r="J23" s="44"/>
      <c r="K23" s="47" t="str">
        <f ca="1">IF(Tab_Ope_Level[[#This Row],[Initial Due date]]="","",IF(AND(Tab_Ope_Level[[#This Row],[Dep.]]&lt;&gt;"",J22=""),"",Tab_Ope_Level[[#This Row],[Last Due date]]-TODAY()))</f>
        <v/>
      </c>
      <c r="L23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23" s="49"/>
      <c r="N23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23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23" s="52">
        <f>YEAR(Tab_Ope_Level[[#This Row],[Initial Due date]])</f>
        <v>1900</v>
      </c>
      <c r="Q23" s="52">
        <f>MONTH(Tab_Ope_Level[[#This Row],[Initial Due date]])</f>
        <v>1</v>
      </c>
      <c r="R23" s="50" t="str">
        <f>Tab_Ope_Level[[#This Row],[engag Year]]&amp;"."&amp;Tab_Ope_Level[[#This Row],[engag Month]]</f>
        <v>1900.1</v>
      </c>
      <c r="S23" s="52">
        <f>IF(Tab_Ope_Level[[#This Row],[Initial Due date]]="",0,1)</f>
        <v>0</v>
      </c>
      <c r="T23" s="52">
        <f>IF(Tab_Ope_Level[[#This Row],[Closure date]]="",0,1)</f>
        <v>0</v>
      </c>
      <c r="U23" s="53">
        <f ca="1"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23" s="44"/>
      <c r="W23" s="44"/>
      <c r="X23" s="44"/>
      <c r="Y23" s="44"/>
      <c r="Z23" s="44"/>
      <c r="AA23" s="44"/>
      <c r="AB23" s="44"/>
      <c r="AC23" s="44"/>
      <c r="AD23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  <c r="AN23"/>
      <c r="AO23"/>
      <c r="AP23"/>
    </row>
    <row r="24" spans="1:997" x14ac:dyDescent="0.2">
      <c r="A24" s="40">
        <f>ROW(Tab_Ope_Level[[#This Row],[Delivrables]])</f>
        <v>24</v>
      </c>
      <c r="B24" s="41" t="s">
        <v>50</v>
      </c>
      <c r="C24" s="42" t="s">
        <v>51</v>
      </c>
      <c r="D24" s="43" t="s">
        <v>52</v>
      </c>
      <c r="E24" s="43"/>
      <c r="F24" s="43" t="s">
        <v>53</v>
      </c>
      <c r="G24" s="44"/>
      <c r="H24" s="45" t="str">
        <f>IF(Tab_Ope_Level[[#This Row],[Initial Due date]]="","",IF(AND(Tab_Ope_Level[[#This Row],[Post-poned 1]]="",Tab_Ope_Level[[#This Row],[Post-poned 2]]="",Tab_Ope_Level[[#This Row],[Post-ponned 3]]="",Tab_Ope_Level[[#This Row],[Post-ponned 4]]="",Tab_Ope_Level[[#This Row],[Post-ponned 5]]="",Tab_Ope_Level[[#This Row],[Post-ponned 6]]="",Tab_Ope_Level[[#This Row],[Post-ponned 7]]="",Tab_Ope_Level[[#This Row],[Post-ponned 8]]=""),Tab_Ope_Level[[#This Row],[Initial Due date]],MAX(Tab_Ope_Level[[#This Row],[Post-poned 1]:[Post-ponned 8]])))</f>
        <v/>
      </c>
      <c r="I24" s="46" t="str">
        <f>IF(Tab_Ope_Level[[#This Row],[Initial Due date]]="","",COUNTA(Tab_Ope_Level[[#This Row],[Post-poned 1]:[Post-ponned 8]],Tab_Ope_Level[[#This Row],[Initial Due date]]))</f>
        <v/>
      </c>
      <c r="J24" s="44"/>
      <c r="K24" s="47"/>
      <c r="L24" s="48"/>
      <c r="M24" s="49"/>
      <c r="N24" s="50" t="str">
        <f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24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24" s="52">
        <f>YEAR(Tab_Ope_Level[[#This Row],[Initial Due date]])</f>
        <v>1900</v>
      </c>
      <c r="Q24" s="52">
        <f>MONTH(Tab_Ope_Level[[#This Row],[Initial Due date]])</f>
        <v>1</v>
      </c>
      <c r="R24" s="50" t="str">
        <f>Tab_Ope_Level[[#This Row],[engag Year]]&amp;"."&amp;Tab_Ope_Level[[#This Row],[engag Month]]</f>
        <v>1900.1</v>
      </c>
      <c r="S24" s="52">
        <f>IF(Tab_Ope_Level[[#This Row],[Initial Due date]]="",0,1)</f>
        <v>0</v>
      </c>
      <c r="T24" s="52">
        <f>IF(Tab_Ope_Level[[#This Row],[Closure date]]="",0,1)</f>
        <v>0</v>
      </c>
      <c r="U24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24" s="44"/>
      <c r="W24" s="44"/>
      <c r="X24" s="44"/>
      <c r="Y24" s="44"/>
      <c r="Z24" s="44"/>
      <c r="AA24" s="44"/>
      <c r="AB24" s="44"/>
      <c r="AC24" s="44"/>
      <c r="AD24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25" spans="1:997" ht="14.25" customHeight="1" x14ac:dyDescent="0.2">
      <c r="A25" s="40"/>
      <c r="B25" s="41"/>
      <c r="C25" s="42"/>
      <c r="D25" s="43"/>
      <c r="E25" s="43"/>
      <c r="F25" s="43"/>
      <c r="G25" s="44"/>
      <c r="H25" s="45"/>
      <c r="I25" s="46" t="str">
        <f>IF(Tab_Ope_Level[[#This Row],[Initial Due date]]="","",COUNTA(Tab_Ope_Level[[#This Row],[Post-poned 1]:[Post-ponned 8]],Tab_Ope_Level[[#This Row],[Initial Due date]]))</f>
        <v/>
      </c>
      <c r="J25" s="44"/>
      <c r="K25" s="47"/>
      <c r="L25" s="48"/>
      <c r="M25" s="49"/>
      <c r="N25" s="50" t="str">
        <f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25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25" s="52">
        <f>YEAR(Tab_Ope_Level[[#This Row],[Initial Due date]])</f>
        <v>1900</v>
      </c>
      <c r="Q25" s="52">
        <f>MONTH(Tab_Ope_Level[[#This Row],[Initial Due date]])</f>
        <v>1</v>
      </c>
      <c r="R25" s="50" t="str">
        <f>Tab_Ope_Level[[#This Row],[engag Year]]&amp;"."&amp;Tab_Ope_Level[[#This Row],[engag Month]]</f>
        <v>1900.1</v>
      </c>
      <c r="S25" s="52">
        <f>IF(Tab_Ope_Level[[#This Row],[Initial Due date]]="",0,1)</f>
        <v>0</v>
      </c>
      <c r="T25" s="52">
        <f>IF(Tab_Ope_Level[[#This Row],[Closure date]]="",0,1)</f>
        <v>0</v>
      </c>
      <c r="U25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25" s="44"/>
      <c r="W25" s="44"/>
      <c r="X25" s="44"/>
      <c r="Y25" s="44"/>
      <c r="Z25" s="44"/>
      <c r="AA25" s="44"/>
      <c r="AB25" s="44"/>
      <c r="AC25" s="44"/>
      <c r="AD25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26" spans="1:997" x14ac:dyDescent="0.2">
      <c r="A26" s="40"/>
      <c r="B26" s="41"/>
      <c r="C26" s="42"/>
      <c r="D26" s="43"/>
      <c r="E26" s="43"/>
      <c r="F26" s="43"/>
      <c r="G26" s="44"/>
      <c r="H26" s="45"/>
      <c r="I26" s="46" t="str">
        <f>IF(Tab_Ope_Level[[#This Row],[Initial Due date]]="","",COUNTA(Tab_Ope_Level[[#This Row],[Post-poned 1]:[Post-ponned 8]],Tab_Ope_Level[[#This Row],[Initial Due date]]))</f>
        <v/>
      </c>
      <c r="J26" s="44"/>
      <c r="K26" s="47"/>
      <c r="L26" s="48"/>
      <c r="M26" s="49"/>
      <c r="N26" s="50" t="str">
        <f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26" s="51"/>
      <c r="P26" s="52"/>
      <c r="Q26" s="52"/>
      <c r="R26" s="50"/>
      <c r="S26" s="52"/>
      <c r="T26" s="52"/>
      <c r="U26" s="53"/>
      <c r="V26" s="44"/>
      <c r="W26" s="44"/>
      <c r="X26" s="44"/>
      <c r="Y26" s="44"/>
      <c r="Z26" s="44"/>
      <c r="AA26" s="44"/>
      <c r="AB26" s="44"/>
      <c r="AC26" s="44"/>
      <c r="AD26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27" spans="1:997" ht="14.25" customHeight="1" x14ac:dyDescent="0.2">
      <c r="A27" s="40"/>
      <c r="B27" s="41"/>
      <c r="C27" s="42"/>
      <c r="D27" s="43"/>
      <c r="E27" s="43"/>
      <c r="F27" s="43"/>
      <c r="G27" s="44"/>
      <c r="H27" s="45"/>
      <c r="I27" s="46" t="str">
        <f>IF(Tab_Ope_Level[[#This Row],[Initial Due date]]="","",COUNTA(Tab_Ope_Level[[#This Row],[Post-poned 1]:[Post-ponned 8]],Tab_Ope_Level[[#This Row],[Initial Due date]]))</f>
        <v/>
      </c>
      <c r="J27" s="44"/>
      <c r="K27" s="47"/>
      <c r="L27" s="48"/>
      <c r="M27" s="49"/>
      <c r="N27" s="50" t="str">
        <f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27" s="51"/>
      <c r="P27" s="52"/>
      <c r="Q27" s="52"/>
      <c r="R27" s="50"/>
      <c r="S27" s="52"/>
      <c r="T27" s="52"/>
      <c r="U27" s="53"/>
      <c r="V27" s="44"/>
      <c r="W27" s="44"/>
      <c r="X27" s="44"/>
      <c r="Y27" s="44"/>
      <c r="Z27" s="44"/>
      <c r="AA27" s="44"/>
      <c r="AB27" s="44"/>
      <c r="AC27" s="44"/>
      <c r="AD27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28" spans="1:997" ht="16.5" customHeight="1" x14ac:dyDescent="0.2">
      <c r="A28" s="40"/>
      <c r="B28" s="41"/>
      <c r="C28" s="42"/>
      <c r="D28" s="43"/>
      <c r="E28" s="43"/>
      <c r="F28" s="43"/>
      <c r="G28" s="44"/>
      <c r="H28" s="45"/>
      <c r="I28" s="46" t="str">
        <f>IF(Tab_Ope_Level[[#This Row],[Initial Due date]]="","",COUNTA(Tab_Ope_Level[[#This Row],[Post-poned 1]:[Post-ponned 8]],Tab_Ope_Level[[#This Row],[Initial Due date]]))</f>
        <v/>
      </c>
      <c r="J28" s="44"/>
      <c r="K28" s="47"/>
      <c r="L28" s="48"/>
      <c r="M28" s="49"/>
      <c r="N28" s="50" t="str">
        <f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28" s="51"/>
      <c r="P28" s="52"/>
      <c r="Q28" s="52"/>
      <c r="R28" s="50"/>
      <c r="S28" s="52"/>
      <c r="T28" s="52"/>
      <c r="U28" s="53"/>
      <c r="V28" s="44"/>
      <c r="W28" s="44"/>
      <c r="X28" s="44"/>
      <c r="Y28" s="44"/>
      <c r="Z28" s="44"/>
      <c r="AA28" s="44"/>
      <c r="AB28" s="44"/>
      <c r="AC28" s="44"/>
      <c r="AD28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29" spans="1:997" x14ac:dyDescent="0.2">
      <c r="A29" s="40"/>
      <c r="B29" s="41"/>
      <c r="C29" s="42"/>
      <c r="D29" s="43"/>
      <c r="E29" s="43"/>
      <c r="F29" s="43"/>
      <c r="G29" s="44"/>
      <c r="H29" s="45"/>
      <c r="I29" s="46" t="str">
        <f>IF(Tab_Ope_Level[[#This Row],[Initial Due date]]="","",COUNTA(Tab_Ope_Level[[#This Row],[Post-poned 1]:[Post-ponned 8]],Tab_Ope_Level[[#This Row],[Initial Due date]]))</f>
        <v/>
      </c>
      <c r="J29" s="44"/>
      <c r="K29" s="47"/>
      <c r="L29" s="48"/>
      <c r="M29" s="49"/>
      <c r="N29" s="50" t="str">
        <f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29" s="51"/>
      <c r="P29" s="52"/>
      <c r="Q29" s="52"/>
      <c r="R29" s="50"/>
      <c r="S29" s="52"/>
      <c r="T29" s="52"/>
      <c r="U29" s="53"/>
      <c r="V29" s="44"/>
      <c r="W29" s="44"/>
      <c r="X29" s="44"/>
      <c r="Y29" s="44"/>
      <c r="Z29" s="44"/>
      <c r="AA29" s="44"/>
      <c r="AB29" s="44"/>
      <c r="AC29" s="44"/>
      <c r="AD29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30" spans="1:997" ht="14.25" customHeight="1" x14ac:dyDescent="0.2">
      <c r="A30" s="40"/>
      <c r="B30" s="41"/>
      <c r="C30" s="42"/>
      <c r="D30" s="43"/>
      <c r="E30" s="43"/>
      <c r="F30" s="43"/>
      <c r="G30" s="44"/>
      <c r="H30" s="45"/>
      <c r="I30" s="46" t="str">
        <f>IF(Tab_Ope_Level[[#This Row],[Initial Due date]]="","",COUNTA(Tab_Ope_Level[[#This Row],[Post-poned 1]:[Post-ponned 8]],Tab_Ope_Level[[#This Row],[Initial Due date]]))</f>
        <v/>
      </c>
      <c r="J30" s="44"/>
      <c r="K30" s="47"/>
      <c r="L30" s="48"/>
      <c r="M30" s="49"/>
      <c r="N30" s="50" t="str">
        <f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30" s="51"/>
      <c r="P30" s="52"/>
      <c r="Q30" s="52"/>
      <c r="R30" s="50"/>
      <c r="S30" s="52"/>
      <c r="T30" s="52"/>
      <c r="U30" s="53"/>
      <c r="V30" s="44"/>
      <c r="W30" s="44"/>
      <c r="X30" s="44"/>
      <c r="Y30" s="44"/>
      <c r="Z30" s="44"/>
      <c r="AA30" s="44"/>
      <c r="AB30" s="44"/>
      <c r="AC30" s="44"/>
      <c r="AD30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31" spans="1:997" x14ac:dyDescent="0.2">
      <c r="A31" s="40"/>
      <c r="B31" s="41"/>
      <c r="C31" s="42"/>
      <c r="D31" s="43"/>
      <c r="E31" s="43"/>
      <c r="F31" s="43"/>
      <c r="G31" s="44"/>
      <c r="H31" s="45"/>
      <c r="I31" s="46" t="str">
        <f>IF(Tab_Ope_Level[[#This Row],[Initial Due date]]="","",COUNTA(Tab_Ope_Level[[#This Row],[Post-poned 1]:[Post-ponned 8]],Tab_Ope_Level[[#This Row],[Initial Due date]]))</f>
        <v/>
      </c>
      <c r="J31" s="44"/>
      <c r="K31" s="47"/>
      <c r="L31" s="48"/>
      <c r="M31" s="49"/>
      <c r="N31" s="50" t="str">
        <f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31" s="51"/>
      <c r="P31" s="52"/>
      <c r="Q31" s="52"/>
      <c r="R31" s="50"/>
      <c r="S31" s="52"/>
      <c r="T31" s="52"/>
      <c r="U31" s="53"/>
      <c r="V31" s="44"/>
      <c r="W31" s="44"/>
      <c r="X31" s="44"/>
      <c r="Y31" s="44"/>
      <c r="Z31" s="44"/>
      <c r="AA31" s="44"/>
      <c r="AB31" s="44"/>
      <c r="AC31" s="44"/>
      <c r="AD31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32" spans="1:997" x14ac:dyDescent="0.2">
      <c r="A32" s="40"/>
      <c r="B32" s="41"/>
      <c r="C32" s="42"/>
      <c r="D32" s="43"/>
      <c r="E32" s="43"/>
      <c r="F32" s="43"/>
      <c r="G32" s="44"/>
      <c r="H32" s="45"/>
      <c r="I32" s="46" t="str">
        <f>IF(Tab_Ope_Level[[#This Row],[Initial Due date]]="","",COUNTA(Tab_Ope_Level[[#This Row],[Post-poned 1]:[Post-ponned 8]],Tab_Ope_Level[[#This Row],[Initial Due date]]))</f>
        <v/>
      </c>
      <c r="J32" s="44"/>
      <c r="K32" s="47"/>
      <c r="L32" s="48"/>
      <c r="M32" s="49"/>
      <c r="N32" s="50" t="str">
        <f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32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32" s="52">
        <f>YEAR(Tab_Ope_Level[[#This Row],[Initial Due date]])</f>
        <v>1900</v>
      </c>
      <c r="Q32" s="52">
        <f>MONTH(Tab_Ope_Level[[#This Row],[Initial Due date]])</f>
        <v>1</v>
      </c>
      <c r="R32" s="50" t="str">
        <f>Tab_Ope_Level[[#This Row],[engag Year]]&amp;"."&amp;Tab_Ope_Level[[#This Row],[engag Month]]</f>
        <v>1900.1</v>
      </c>
      <c r="S32" s="52">
        <f>IF(Tab_Ope_Level[[#This Row],[Initial Due date]]="",0,1)</f>
        <v>0</v>
      </c>
      <c r="T32" s="52">
        <f>IF(Tab_Ope_Level[[#This Row],[Closure date]]="",0,1)</f>
        <v>0</v>
      </c>
      <c r="U32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32" s="44"/>
      <c r="W32" s="44"/>
      <c r="X32" s="44"/>
      <c r="Y32" s="44"/>
      <c r="Z32" s="44"/>
      <c r="AA32" s="44"/>
      <c r="AB32" s="44"/>
      <c r="AC32" s="44"/>
      <c r="AD32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33" spans="1:30" x14ac:dyDescent="0.2">
      <c r="A33" s="40"/>
      <c r="B33" s="41"/>
      <c r="C33" s="42"/>
      <c r="D33" s="43"/>
      <c r="E33" s="43"/>
      <c r="F33" s="43"/>
      <c r="G33" s="44"/>
      <c r="H33" s="45"/>
      <c r="I33" s="46" t="str">
        <f>IF(Tab_Ope_Level[[#This Row],[Initial Due date]]="","",COUNTA(Tab_Ope_Level[[#This Row],[Post-poned 1]:[Post-ponned 8]],Tab_Ope_Level[[#This Row],[Initial Due date]]))</f>
        <v/>
      </c>
      <c r="J33" s="44"/>
      <c r="K33" s="47"/>
      <c r="L33" s="48"/>
      <c r="M33" s="49"/>
      <c r="N33" s="50" t="str">
        <f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33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33" s="52">
        <f>YEAR(Tab_Ope_Level[[#This Row],[Initial Due date]])</f>
        <v>1900</v>
      </c>
      <c r="Q33" s="52">
        <f>MONTH(Tab_Ope_Level[[#This Row],[Initial Due date]])</f>
        <v>1</v>
      </c>
      <c r="R33" s="50" t="str">
        <f>Tab_Ope_Level[[#This Row],[engag Year]]&amp;"."&amp;Tab_Ope_Level[[#This Row],[engag Month]]</f>
        <v>1900.1</v>
      </c>
      <c r="S33" s="52">
        <f>IF(Tab_Ope_Level[[#This Row],[Initial Due date]]="",0,1)</f>
        <v>0</v>
      </c>
      <c r="T33" s="52">
        <f>IF(Tab_Ope_Level[[#This Row],[Closure date]]="",0,1)</f>
        <v>0</v>
      </c>
      <c r="U33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33" s="44"/>
      <c r="W33" s="44"/>
      <c r="X33" s="44"/>
      <c r="Y33" s="44"/>
      <c r="Z33" s="44"/>
      <c r="AA33" s="44"/>
      <c r="AB33" s="44"/>
      <c r="AC33" s="44"/>
      <c r="AD33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34" spans="1:30" x14ac:dyDescent="0.2">
      <c r="A34" s="40"/>
      <c r="B34" s="41"/>
      <c r="C34" s="42"/>
      <c r="D34" s="43"/>
      <c r="E34" s="43"/>
      <c r="F34" s="43"/>
      <c r="G34" s="44"/>
      <c r="H34" s="45"/>
      <c r="I34" s="46" t="str">
        <f>IF(Tab_Ope_Level[[#This Row],[Initial Due date]]="","",COUNTA(Tab_Ope_Level[[#This Row],[Post-poned 1]:[Post-ponned 8]],Tab_Ope_Level[[#This Row],[Initial Due date]]))</f>
        <v/>
      </c>
      <c r="J34" s="44"/>
      <c r="K34" s="47" t="str">
        <f ca="1">IF(Tab_Ope_Level[[#This Row],[Initial Due date]]="","",IF(AND(Tab_Ope_Level[[#This Row],[Dep.]]&lt;&gt;"",J33=""),"",Tab_Ope_Level[[#This Row],[Last Due date]]-TODAY()))</f>
        <v/>
      </c>
      <c r="L34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34" s="49"/>
      <c r="N34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34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34" s="52">
        <f>YEAR(Tab_Ope_Level[[#This Row],[Initial Due date]])</f>
        <v>1900</v>
      </c>
      <c r="Q34" s="52">
        <f>MONTH(Tab_Ope_Level[[#This Row],[Initial Due date]])</f>
        <v>1</v>
      </c>
      <c r="R34" s="50" t="str">
        <f>Tab_Ope_Level[[#This Row],[engag Year]]&amp;"."&amp;Tab_Ope_Level[[#This Row],[engag Month]]</f>
        <v>1900.1</v>
      </c>
      <c r="S34" s="52">
        <f>IF(Tab_Ope_Level[[#This Row],[Initial Due date]]="",0,1)</f>
        <v>0</v>
      </c>
      <c r="T34" s="52">
        <f>IF(Tab_Ope_Level[[#This Row],[Closure date]]="",0,1)</f>
        <v>0</v>
      </c>
      <c r="U34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34" s="44"/>
      <c r="W34" s="44"/>
      <c r="X34" s="44"/>
      <c r="Y34" s="44"/>
      <c r="Z34" s="44"/>
      <c r="AA34" s="44"/>
      <c r="AB34" s="44"/>
      <c r="AC34" s="44"/>
      <c r="AD34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35" spans="1:30" x14ac:dyDescent="0.2">
      <c r="A35" s="40"/>
      <c r="B35" s="41"/>
      <c r="C35" s="42"/>
      <c r="D35" s="43"/>
      <c r="E35" s="43"/>
      <c r="F35" s="43"/>
      <c r="G35" s="44"/>
      <c r="H35" s="45"/>
      <c r="I35" s="46" t="str">
        <f>IF(Tab_Ope_Level[[#This Row],[Initial Due date]]="","",COUNTA(Tab_Ope_Level[[#This Row],[Post-poned 1]:[Post-ponned 8]],Tab_Ope_Level[[#This Row],[Initial Due date]]))</f>
        <v/>
      </c>
      <c r="J35" s="44"/>
      <c r="K35" s="47" t="str">
        <f ca="1">IF(Tab_Ope_Level[[#This Row],[Initial Due date]]="","",IF(AND(Tab_Ope_Level[[#This Row],[Dep.]]&lt;&gt;"",J34=""),"",Tab_Ope_Level[[#This Row],[Last Due date]]-TODAY()))</f>
        <v/>
      </c>
      <c r="L35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35" s="49"/>
      <c r="N35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35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35" s="52">
        <f>YEAR(Tab_Ope_Level[[#This Row],[Initial Due date]])</f>
        <v>1900</v>
      </c>
      <c r="Q35" s="52">
        <f>MONTH(Tab_Ope_Level[[#This Row],[Initial Due date]])</f>
        <v>1</v>
      </c>
      <c r="R35" s="50" t="str">
        <f>Tab_Ope_Level[[#This Row],[engag Year]]&amp;"."&amp;Tab_Ope_Level[[#This Row],[engag Month]]</f>
        <v>1900.1</v>
      </c>
      <c r="S35" s="52">
        <f>IF(Tab_Ope_Level[[#This Row],[Initial Due date]]="",0,1)</f>
        <v>0</v>
      </c>
      <c r="T35" s="52">
        <f>IF(Tab_Ope_Level[[#This Row],[Closure date]]="",0,1)</f>
        <v>0</v>
      </c>
      <c r="U35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35" s="44">
        <v>43336</v>
      </c>
      <c r="W35" s="44"/>
      <c r="X35" s="44"/>
      <c r="Y35" s="44"/>
      <c r="Z35" s="44"/>
      <c r="AA35" s="44"/>
      <c r="AB35" s="44"/>
      <c r="AC35" s="44"/>
      <c r="AD35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36" spans="1:30" x14ac:dyDescent="0.2">
      <c r="A36" s="40"/>
      <c r="B36" s="41"/>
      <c r="C36" s="42"/>
      <c r="D36" s="43"/>
      <c r="E36" s="43"/>
      <c r="F36" s="43"/>
      <c r="G36" s="44"/>
      <c r="H36" s="45"/>
      <c r="I36" s="46" t="str">
        <f>IF(Tab_Ope_Level[[#This Row],[Initial Due date]]="","",COUNTA(Tab_Ope_Level[[#This Row],[Post-poned 1]:[Post-ponned 8]],Tab_Ope_Level[[#This Row],[Initial Due date]]))</f>
        <v/>
      </c>
      <c r="J36" s="44"/>
      <c r="K36" s="47" t="str">
        <f ca="1">IF(Tab_Ope_Level[[#This Row],[Initial Due date]]="","",IF(AND(Tab_Ope_Level[[#This Row],[Dep.]]&lt;&gt;"",J35=""),"",Tab_Ope_Level[[#This Row],[Last Due date]]-TODAY()))</f>
        <v/>
      </c>
      <c r="L36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36" s="49"/>
      <c r="N36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36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36" s="52">
        <f>YEAR(Tab_Ope_Level[[#This Row],[Initial Due date]])</f>
        <v>1900</v>
      </c>
      <c r="Q36" s="52">
        <f>MONTH(Tab_Ope_Level[[#This Row],[Initial Due date]])</f>
        <v>1</v>
      </c>
      <c r="R36" s="50" t="str">
        <f>Tab_Ope_Level[[#This Row],[engag Year]]&amp;"."&amp;Tab_Ope_Level[[#This Row],[engag Month]]</f>
        <v>1900.1</v>
      </c>
      <c r="S36" s="52">
        <f>IF(Tab_Ope_Level[[#This Row],[Initial Due date]]="",0,1)</f>
        <v>0</v>
      </c>
      <c r="T36" s="52">
        <f>IF(Tab_Ope_Level[[#This Row],[Closure date]]="",0,1)</f>
        <v>0</v>
      </c>
      <c r="U36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36" s="44">
        <v>43357</v>
      </c>
      <c r="W36" s="44"/>
      <c r="X36" s="44"/>
      <c r="Y36" s="44"/>
      <c r="Z36" s="44"/>
      <c r="AA36" s="44"/>
      <c r="AB36" s="44"/>
      <c r="AC36" s="44"/>
      <c r="AD36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37" spans="1:30" ht="14.25" customHeight="1" x14ac:dyDescent="0.2">
      <c r="A37" s="40"/>
      <c r="B37" s="41"/>
      <c r="C37" s="42"/>
      <c r="D37" s="43"/>
      <c r="E37" s="43"/>
      <c r="F37" s="43"/>
      <c r="G37" s="44"/>
      <c r="H37" s="45"/>
      <c r="I37" s="46" t="str">
        <f>IF(Tab_Ope_Level[[#This Row],[Initial Due date]]="","",COUNTA(Tab_Ope_Level[[#This Row],[Post-poned 1]:[Post-ponned 8]],Tab_Ope_Level[[#This Row],[Initial Due date]]))</f>
        <v/>
      </c>
      <c r="J37" s="44"/>
      <c r="K37" s="47" t="str">
        <f ca="1">IF(Tab_Ope_Level[[#This Row],[Initial Due date]]="","",IF(AND(Tab_Ope_Level[[#This Row],[Dep.]]&lt;&gt;"",J36=""),"",Tab_Ope_Level[[#This Row],[Last Due date]]-TODAY()))</f>
        <v/>
      </c>
      <c r="L37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37" s="49"/>
      <c r="N37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37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37" s="52">
        <f>YEAR(Tab_Ope_Level[[#This Row],[Initial Due date]])</f>
        <v>1900</v>
      </c>
      <c r="Q37" s="52">
        <f>MONTH(Tab_Ope_Level[[#This Row],[Initial Due date]])</f>
        <v>1</v>
      </c>
      <c r="R37" s="50" t="str">
        <f>Tab_Ope_Level[[#This Row],[engag Year]]&amp;"."&amp;Tab_Ope_Level[[#This Row],[engag Month]]</f>
        <v>1900.1</v>
      </c>
      <c r="S37" s="52">
        <f>IF(Tab_Ope_Level[[#This Row],[Initial Due date]]="",0,1)</f>
        <v>0</v>
      </c>
      <c r="T37" s="52">
        <f>IF(Tab_Ope_Level[[#This Row],[Closure date]]="",0,1)</f>
        <v>0</v>
      </c>
      <c r="U37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37" s="44">
        <v>43364</v>
      </c>
      <c r="W37" s="44"/>
      <c r="X37" s="44"/>
      <c r="Y37" s="44"/>
      <c r="Z37" s="44"/>
      <c r="AA37" s="44"/>
      <c r="AB37" s="44"/>
      <c r="AC37" s="44"/>
      <c r="AD37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38" spans="1:30" x14ac:dyDescent="0.2">
      <c r="A38" s="40"/>
      <c r="B38" s="41"/>
      <c r="C38" s="42"/>
      <c r="D38" s="43"/>
      <c r="E38" s="43"/>
      <c r="F38" s="43"/>
      <c r="G38" s="44"/>
      <c r="H38" s="45"/>
      <c r="I38" s="46" t="str">
        <f>IF(Tab_Ope_Level[[#This Row],[Initial Due date]]="","",COUNTA(Tab_Ope_Level[[#This Row],[Post-poned 1]:[Post-ponned 8]],Tab_Ope_Level[[#This Row],[Initial Due date]]))</f>
        <v/>
      </c>
      <c r="J38" s="44"/>
      <c r="K38" s="47" t="str">
        <f ca="1">IF(Tab_Ope_Level[[#This Row],[Initial Due date]]="","",IF(AND(Tab_Ope_Level[[#This Row],[Dep.]]&lt;&gt;"",J37=""),"",Tab_Ope_Level[[#This Row],[Last Due date]]-TODAY()))</f>
        <v/>
      </c>
      <c r="L38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38" s="49"/>
      <c r="N38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38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38" s="52">
        <f>YEAR(Tab_Ope_Level[[#This Row],[Initial Due date]])</f>
        <v>1900</v>
      </c>
      <c r="Q38" s="52">
        <f>MONTH(Tab_Ope_Level[[#This Row],[Initial Due date]])</f>
        <v>1</v>
      </c>
      <c r="R38" s="50" t="str">
        <f>Tab_Ope_Level[[#This Row],[engag Year]]&amp;"."&amp;Tab_Ope_Level[[#This Row],[engag Month]]</f>
        <v>1900.1</v>
      </c>
      <c r="S38" s="52">
        <f>IF(Tab_Ope_Level[[#This Row],[Initial Due date]]="",0,1)</f>
        <v>0</v>
      </c>
      <c r="T38" s="52">
        <f>IF(Tab_Ope_Level[[#This Row],[Closure date]]="",0,1)</f>
        <v>0</v>
      </c>
      <c r="U38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38" s="44"/>
      <c r="W38" s="44"/>
      <c r="X38" s="44"/>
      <c r="Y38" s="44"/>
      <c r="Z38" s="44"/>
      <c r="AA38" s="44"/>
      <c r="AB38" s="44"/>
      <c r="AC38" s="44"/>
      <c r="AD38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39" spans="1:30" x14ac:dyDescent="0.2">
      <c r="A39" s="40"/>
      <c r="B39" s="41"/>
      <c r="C39" s="42"/>
      <c r="D39" s="43"/>
      <c r="E39" s="43"/>
      <c r="F39" s="43"/>
      <c r="G39" s="44"/>
      <c r="H39" s="45"/>
      <c r="I39" s="46" t="str">
        <f>IF(Tab_Ope_Level[[#This Row],[Initial Due date]]="","",COUNTA(Tab_Ope_Level[[#This Row],[Post-poned 1]:[Post-ponned 8]],Tab_Ope_Level[[#This Row],[Initial Due date]]))</f>
        <v/>
      </c>
      <c r="J39" s="44"/>
      <c r="K39" s="47" t="str">
        <f ca="1">IF(Tab_Ope_Level[[#This Row],[Initial Due date]]="","",IF(AND(Tab_Ope_Level[[#This Row],[Dep.]]&lt;&gt;"",J38=""),"",Tab_Ope_Level[[#This Row],[Last Due date]]-TODAY()))</f>
        <v/>
      </c>
      <c r="L39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39" s="49"/>
      <c r="N39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39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39" s="52">
        <f>YEAR(Tab_Ope_Level[[#This Row],[Initial Due date]])</f>
        <v>1900</v>
      </c>
      <c r="Q39" s="52">
        <f>MONTH(Tab_Ope_Level[[#This Row],[Initial Due date]])</f>
        <v>1</v>
      </c>
      <c r="R39" s="50" t="str">
        <f>Tab_Ope_Level[[#This Row],[engag Year]]&amp;"."&amp;Tab_Ope_Level[[#This Row],[engag Month]]</f>
        <v>1900.1</v>
      </c>
      <c r="S39" s="52">
        <f>IF(Tab_Ope_Level[[#This Row],[Initial Due date]]="",0,1)</f>
        <v>0</v>
      </c>
      <c r="T39" s="52">
        <f>IF(Tab_Ope_Level[[#This Row],[Closure date]]="",0,1)</f>
        <v>0</v>
      </c>
      <c r="U39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39" s="44"/>
      <c r="W39" s="44"/>
      <c r="X39" s="44"/>
      <c r="Y39" s="44"/>
      <c r="Z39" s="44"/>
      <c r="AA39" s="44"/>
      <c r="AB39" s="44"/>
      <c r="AC39" s="44"/>
      <c r="AD39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40" spans="1:30" x14ac:dyDescent="0.2">
      <c r="A40" s="40"/>
      <c r="B40" s="41"/>
      <c r="C40" s="42"/>
      <c r="D40" s="43"/>
      <c r="E40" s="43"/>
      <c r="F40" s="43"/>
      <c r="G40" s="44"/>
      <c r="H40" s="45"/>
      <c r="I40" s="46" t="str">
        <f>IF(Tab_Ope_Level[[#This Row],[Initial Due date]]="","",COUNTA(Tab_Ope_Level[[#This Row],[Post-poned 1]:[Post-ponned 8]],Tab_Ope_Level[[#This Row],[Initial Due date]]))</f>
        <v/>
      </c>
      <c r="J40" s="44"/>
      <c r="K40" s="47" t="str">
        <f ca="1">IF(Tab_Ope_Level[[#This Row],[Initial Due date]]="","",IF(AND(Tab_Ope_Level[[#This Row],[Dep.]]&lt;&gt;"",J39=""),"",Tab_Ope_Level[[#This Row],[Last Due date]]-TODAY()))</f>
        <v/>
      </c>
      <c r="L40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40" s="49"/>
      <c r="N40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40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40" s="52">
        <f>YEAR(Tab_Ope_Level[[#This Row],[Initial Due date]])</f>
        <v>1900</v>
      </c>
      <c r="Q40" s="52">
        <f>MONTH(Tab_Ope_Level[[#This Row],[Initial Due date]])</f>
        <v>1</v>
      </c>
      <c r="R40" s="50" t="str">
        <f>Tab_Ope_Level[[#This Row],[engag Year]]&amp;"."&amp;Tab_Ope_Level[[#This Row],[engag Month]]</f>
        <v>1900.1</v>
      </c>
      <c r="S40" s="52">
        <f>IF(Tab_Ope_Level[[#This Row],[Initial Due date]]="",0,1)</f>
        <v>0</v>
      </c>
      <c r="T40" s="52">
        <f>IF(Tab_Ope_Level[[#This Row],[Closure date]]="",0,1)</f>
        <v>0</v>
      </c>
      <c r="U40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40" s="44"/>
      <c r="W40" s="44"/>
      <c r="X40" s="44"/>
      <c r="Y40" s="44"/>
      <c r="Z40" s="44"/>
      <c r="AA40" s="44"/>
      <c r="AB40" s="44"/>
      <c r="AC40" s="44"/>
      <c r="AD40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41" spans="1:30" x14ac:dyDescent="0.2">
      <c r="A41" s="40"/>
      <c r="B41" s="41"/>
      <c r="C41" s="42"/>
      <c r="D41" s="43"/>
      <c r="E41" s="43"/>
      <c r="F41" s="43"/>
      <c r="G41" s="44"/>
      <c r="H41" s="45"/>
      <c r="I41" s="46" t="str">
        <f>IF(Tab_Ope_Level[[#This Row],[Initial Due date]]="","",COUNTA(Tab_Ope_Level[[#This Row],[Post-poned 1]:[Post-ponned 8]],Tab_Ope_Level[[#This Row],[Initial Due date]]))</f>
        <v/>
      </c>
      <c r="J41" s="44"/>
      <c r="K41" s="47" t="str">
        <f ca="1">IF(Tab_Ope_Level[[#This Row],[Initial Due date]]="","",IF(AND(Tab_Ope_Level[[#This Row],[Dep.]]&lt;&gt;"",J40=""),"",Tab_Ope_Level[[#This Row],[Last Due date]]-TODAY()))</f>
        <v/>
      </c>
      <c r="L41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41" s="49"/>
      <c r="N41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41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41" s="52">
        <f>YEAR(Tab_Ope_Level[[#This Row],[Initial Due date]])</f>
        <v>1900</v>
      </c>
      <c r="Q41" s="52">
        <f>MONTH(Tab_Ope_Level[[#This Row],[Initial Due date]])</f>
        <v>1</v>
      </c>
      <c r="R41" s="50" t="str">
        <f>Tab_Ope_Level[[#This Row],[engag Year]]&amp;"."&amp;Tab_Ope_Level[[#This Row],[engag Month]]</f>
        <v>1900.1</v>
      </c>
      <c r="S41" s="52">
        <f>IF(Tab_Ope_Level[[#This Row],[Initial Due date]]="",0,1)</f>
        <v>0</v>
      </c>
      <c r="T41" s="52">
        <f>IF(Tab_Ope_Level[[#This Row],[Closure date]]="",0,1)</f>
        <v>0</v>
      </c>
      <c r="U41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41" s="44">
        <v>43371</v>
      </c>
      <c r="W41" s="44"/>
      <c r="X41" s="44"/>
      <c r="Y41" s="44"/>
      <c r="Z41" s="44"/>
      <c r="AA41" s="44"/>
      <c r="AB41" s="44"/>
      <c r="AC41" s="44"/>
      <c r="AD41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42" spans="1:30" x14ac:dyDescent="0.2">
      <c r="A42" s="40"/>
      <c r="B42" s="41"/>
      <c r="C42" s="42"/>
      <c r="D42" s="43"/>
      <c r="E42" s="43"/>
      <c r="F42" s="43"/>
      <c r="G42" s="44"/>
      <c r="H42" s="45"/>
      <c r="I42" s="46" t="str">
        <f>IF(Tab_Ope_Level[[#This Row],[Initial Due date]]="","",COUNTA(Tab_Ope_Level[[#This Row],[Post-poned 1]:[Post-ponned 8]],Tab_Ope_Level[[#This Row],[Initial Due date]]))</f>
        <v/>
      </c>
      <c r="J42" s="44">
        <v>42767</v>
      </c>
      <c r="K42" s="47" t="str">
        <f ca="1">IF(Tab_Ope_Level[[#This Row],[Initial Due date]]="","",IF(AND(Tab_Ope_Level[[#This Row],[Dep.]]&lt;&gt;"",J41=""),"",Tab_Ope_Level[[#This Row],[Last Due date]]-TODAY()))</f>
        <v/>
      </c>
      <c r="L42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42" s="49"/>
      <c r="N42" s="50" t="str">
        <f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CLOSED</v>
      </c>
      <c r="O42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42" s="52">
        <f>YEAR(Tab_Ope_Level[[#This Row],[Initial Due date]])</f>
        <v>1900</v>
      </c>
      <c r="Q42" s="52">
        <f>MONTH(Tab_Ope_Level[[#This Row],[Initial Due date]])</f>
        <v>1</v>
      </c>
      <c r="R42" s="50" t="str">
        <f>Tab_Ope_Level[[#This Row],[engag Year]]&amp;"."&amp;Tab_Ope_Level[[#This Row],[engag Month]]</f>
        <v>1900.1</v>
      </c>
      <c r="S42" s="52">
        <f>IF(Tab_Ope_Level[[#This Row],[Initial Due date]]="",0,1)</f>
        <v>0</v>
      </c>
      <c r="T42" s="52">
        <f>IF(Tab_Ope_Level[[#This Row],[Closure date]]="",0,1)</f>
        <v>1</v>
      </c>
      <c r="U42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42" s="44"/>
      <c r="W42" s="44"/>
      <c r="X42" s="44"/>
      <c r="Y42" s="44"/>
      <c r="Z42" s="44"/>
      <c r="AA42" s="44"/>
      <c r="AB42" s="44"/>
      <c r="AC42" s="44"/>
      <c r="AD42" s="54">
        <f ca="1">NETWORKDAYS(IF(Tab_Ope_Level[[#This Row],[Initial Due date]]="",TODAY(),Tab_Ope_Level[[#This Row],[Initial Due date]]),IF(Tab_Ope_Level[[#This Row],[Closure date]]="",TODAY(),Tab_Ope_Level[[#This Row],[Closure date]]))</f>
        <v>-395</v>
      </c>
    </row>
    <row r="43" spans="1:30" x14ac:dyDescent="0.2">
      <c r="A43" s="40"/>
      <c r="B43" s="41"/>
      <c r="C43" s="42"/>
      <c r="D43" s="43"/>
      <c r="E43" s="43"/>
      <c r="F43" s="43"/>
      <c r="G43" s="55"/>
      <c r="H43" s="56"/>
      <c r="I43" s="57" t="str">
        <f>IF(Tab_Ope_Level[[#This Row],[Initial Due date]]="","",COUNTA(Tab_Ope_Level[[#This Row],[Post-poned 1]:[Post-ponned 8]],Tab_Ope_Level[[#This Row],[Initial Due date]]))</f>
        <v/>
      </c>
      <c r="J43" s="55" t="s">
        <v>47</v>
      </c>
      <c r="K43" s="47" t="str">
        <f ca="1">IF(Tab_Ope_Level[[#This Row],[Initial Due date]]="","",IF(AND(Tab_Ope_Level[[#This Row],[Dep.]]&lt;&gt;"",J42=""),"",Tab_Ope_Level[[#This Row],[Last Due date]]-TODAY()))</f>
        <v/>
      </c>
      <c r="L43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43" s="49"/>
      <c r="N43" s="50" t="str">
        <f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CLOSED</v>
      </c>
      <c r="O43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43" s="52">
        <f>YEAR(Tab_Ope_Level[[#This Row],[Initial Due date]])</f>
        <v>1900</v>
      </c>
      <c r="Q43" s="52">
        <f>MONTH(Tab_Ope_Level[[#This Row],[Initial Due date]])</f>
        <v>1</v>
      </c>
      <c r="R43" s="50" t="str">
        <f>Tab_Ope_Level[[#This Row],[engag Year]]&amp;"."&amp;Tab_Ope_Level[[#This Row],[engag Month]]</f>
        <v>1900.1</v>
      </c>
      <c r="S43" s="52">
        <f>IF(Tab_Ope_Level[[#This Row],[Initial Due date]]="",0,1)</f>
        <v>0</v>
      </c>
      <c r="T43" s="52">
        <f>IF(Tab_Ope_Level[[#This Row],[Closure date]]="",0,1)</f>
        <v>1</v>
      </c>
      <c r="U43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43" s="44"/>
      <c r="W43" s="44"/>
      <c r="X43" s="44"/>
      <c r="Y43" s="44"/>
      <c r="Z43" s="44"/>
      <c r="AA43" s="44"/>
      <c r="AB43" s="44"/>
      <c r="AC43" s="44"/>
      <c r="AD43" s="54" t="e">
        <f ca="1">NETWORKDAYS(IF(Tab_Ope_Level[[#This Row],[Initial Due date]]="",TODAY(),Tab_Ope_Level[[#This Row],[Initial Due date]]),IF(Tab_Ope_Level[[#This Row],[Closure date]]="",TODAY(),Tab_Ope_Level[[#This Row],[Closure date]]))</f>
        <v>#VALUE!</v>
      </c>
    </row>
    <row r="44" spans="1:30" x14ac:dyDescent="0.2">
      <c r="A44" s="40"/>
      <c r="B44" s="41"/>
      <c r="C44" s="42"/>
      <c r="D44" s="43"/>
      <c r="E44" s="43"/>
      <c r="F44" s="43"/>
      <c r="G44" s="44"/>
      <c r="H44" s="45"/>
      <c r="I44" s="46" t="str">
        <f>IF(Tab_Ope_Level[[#This Row],[Initial Due date]]="","",COUNTA(Tab_Ope_Level[[#This Row],[Post-poned 1]:[Post-ponned 8]],Tab_Ope_Level[[#This Row],[Initial Due date]]))</f>
        <v/>
      </c>
      <c r="J44" s="44"/>
      <c r="K44" s="47" t="str">
        <f ca="1">IF(Tab_Ope_Level[[#This Row],[Initial Due date]]="","",IF(AND(Tab_Ope_Level[[#This Row],[Dep.]]&lt;&gt;"",J43=""),"",Tab_Ope_Level[[#This Row],[Last Due date]]-TODAY()))</f>
        <v/>
      </c>
      <c r="L44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44" s="49"/>
      <c r="N44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44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44" s="52">
        <f>YEAR(Tab_Ope_Level[[#This Row],[Initial Due date]])</f>
        <v>1900</v>
      </c>
      <c r="Q44" s="52">
        <f>MONTH(Tab_Ope_Level[[#This Row],[Initial Due date]])</f>
        <v>1</v>
      </c>
      <c r="R44" s="50" t="str">
        <f>Tab_Ope_Level[[#This Row],[engag Year]]&amp;"."&amp;Tab_Ope_Level[[#This Row],[engag Month]]</f>
        <v>1900.1</v>
      </c>
      <c r="S44" s="52">
        <f>IF(Tab_Ope_Level[[#This Row],[Initial Due date]]="",0,1)</f>
        <v>0</v>
      </c>
      <c r="T44" s="52">
        <f>IF(Tab_Ope_Level[[#This Row],[Closure date]]="",0,1)</f>
        <v>0</v>
      </c>
      <c r="U44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44" s="44"/>
      <c r="W44" s="44"/>
      <c r="X44" s="44"/>
      <c r="Y44" s="44"/>
      <c r="Z44" s="44"/>
      <c r="AA44" s="44"/>
      <c r="AB44" s="44"/>
      <c r="AC44" s="44"/>
      <c r="AD44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45" spans="1:30" x14ac:dyDescent="0.2">
      <c r="A45" s="40"/>
      <c r="B45" s="41"/>
      <c r="C45" s="42"/>
      <c r="D45" s="43"/>
      <c r="E45" s="43"/>
      <c r="F45" s="43"/>
      <c r="G45" s="44"/>
      <c r="H45" s="45"/>
      <c r="I45" s="46" t="str">
        <f>IF(Tab_Ope_Level[[#This Row],[Initial Due date]]="","",COUNTA(Tab_Ope_Level[[#This Row],[Post-poned 1]:[Post-ponned 8]],Tab_Ope_Level[[#This Row],[Initial Due date]]))</f>
        <v/>
      </c>
      <c r="J45" s="44"/>
      <c r="K45" s="47" t="str">
        <f ca="1">IF(Tab_Ope_Level[[#This Row],[Initial Due date]]="","",IF(AND(Tab_Ope_Level[[#This Row],[Dep.]]&lt;&gt;"",J44=""),"",Tab_Ope_Level[[#This Row],[Last Due date]]-TODAY()))</f>
        <v/>
      </c>
      <c r="L45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45" s="49"/>
      <c r="N45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45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45" s="52">
        <f>YEAR(Tab_Ope_Level[[#This Row],[Initial Due date]])</f>
        <v>1900</v>
      </c>
      <c r="Q45" s="52">
        <f>MONTH(Tab_Ope_Level[[#This Row],[Initial Due date]])</f>
        <v>1</v>
      </c>
      <c r="R45" s="50" t="str">
        <f>Tab_Ope_Level[[#This Row],[engag Year]]&amp;"."&amp;Tab_Ope_Level[[#This Row],[engag Month]]</f>
        <v>1900.1</v>
      </c>
      <c r="S45" s="52">
        <f>IF(Tab_Ope_Level[[#This Row],[Initial Due date]]="",0,1)</f>
        <v>0</v>
      </c>
      <c r="T45" s="52">
        <f>IF(Tab_Ope_Level[[#This Row],[Closure date]]="",0,1)</f>
        <v>0</v>
      </c>
      <c r="U45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45" s="44">
        <v>43287</v>
      </c>
      <c r="W45" s="44">
        <v>43350</v>
      </c>
      <c r="X45" s="44"/>
      <c r="Y45" s="44"/>
      <c r="Z45" s="44"/>
      <c r="AA45" s="44"/>
      <c r="AB45" s="44"/>
      <c r="AC45" s="44"/>
      <c r="AD45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46" spans="1:30" ht="14.25" customHeight="1" x14ac:dyDescent="0.2">
      <c r="A46" s="40"/>
      <c r="B46" s="41"/>
      <c r="C46" s="42"/>
      <c r="D46" s="43"/>
      <c r="E46" s="43"/>
      <c r="F46" s="43"/>
      <c r="G46" s="44"/>
      <c r="H46" s="45"/>
      <c r="I46" s="46" t="str">
        <f>IF(Tab_Ope_Level[[#This Row],[Initial Due date]]="","",COUNTA(Tab_Ope_Level[[#This Row],[Post-poned 1]:[Post-ponned 8]],Tab_Ope_Level[[#This Row],[Initial Due date]]))</f>
        <v/>
      </c>
      <c r="J46" s="44"/>
      <c r="K46" s="47" t="str">
        <f ca="1">IF(Tab_Ope_Level[[#This Row],[Initial Due date]]="","",IF(AND(Tab_Ope_Level[[#This Row],[Dep.]]&lt;&gt;"",J45=""),"",Tab_Ope_Level[[#This Row],[Last Due date]]-TODAY()))</f>
        <v/>
      </c>
      <c r="L46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46" s="49"/>
      <c r="N46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46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46" s="52">
        <f>YEAR(Tab_Ope_Level[[#This Row],[Initial Due date]])</f>
        <v>1900</v>
      </c>
      <c r="Q46" s="52">
        <f>MONTH(Tab_Ope_Level[[#This Row],[Initial Due date]])</f>
        <v>1</v>
      </c>
      <c r="R46" s="50" t="str">
        <f>Tab_Ope_Level[[#This Row],[engag Year]]&amp;"."&amp;Tab_Ope_Level[[#This Row],[engag Month]]</f>
        <v>1900.1</v>
      </c>
      <c r="S46" s="52">
        <f>IF(Tab_Ope_Level[[#This Row],[Initial Due date]]="",0,1)</f>
        <v>0</v>
      </c>
      <c r="T46" s="52">
        <f>IF(Tab_Ope_Level[[#This Row],[Closure date]]="",0,1)</f>
        <v>0</v>
      </c>
      <c r="U46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46" s="44"/>
      <c r="W46" s="44"/>
      <c r="X46" s="44"/>
      <c r="Y46" s="44"/>
      <c r="Z46" s="44"/>
      <c r="AA46" s="44"/>
      <c r="AB46" s="44"/>
      <c r="AC46" s="44"/>
      <c r="AD46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47" spans="1:30" x14ac:dyDescent="0.2">
      <c r="A47" s="40"/>
      <c r="B47" s="41"/>
      <c r="C47" s="42"/>
      <c r="D47" s="43"/>
      <c r="E47" s="43"/>
      <c r="F47" s="43"/>
      <c r="G47" s="44"/>
      <c r="H47" s="45"/>
      <c r="I47" s="46" t="str">
        <f>IF(Tab_Ope_Level[[#This Row],[Initial Due date]]="","",COUNTA(Tab_Ope_Level[[#This Row],[Post-poned 1]:[Post-ponned 8]],Tab_Ope_Level[[#This Row],[Initial Due date]]))</f>
        <v/>
      </c>
      <c r="J47" s="44"/>
      <c r="K47" s="47" t="str">
        <f ca="1">IF(Tab_Ope_Level[[#This Row],[Initial Due date]]="","",IF(AND(Tab_Ope_Level[[#This Row],[Dep.]]&lt;&gt;"",J46=""),"",Tab_Ope_Level[[#This Row],[Last Due date]]-TODAY()))</f>
        <v/>
      </c>
      <c r="L47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47" s="49"/>
      <c r="N47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47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47" s="52">
        <f>YEAR(Tab_Ope_Level[[#This Row],[Initial Due date]])</f>
        <v>1900</v>
      </c>
      <c r="Q47" s="52">
        <f>MONTH(Tab_Ope_Level[[#This Row],[Initial Due date]])</f>
        <v>1</v>
      </c>
      <c r="R47" s="50" t="str">
        <f>Tab_Ope_Level[[#This Row],[engag Year]]&amp;"."&amp;Tab_Ope_Level[[#This Row],[engag Month]]</f>
        <v>1900.1</v>
      </c>
      <c r="S47" s="52">
        <f>IF(Tab_Ope_Level[[#This Row],[Initial Due date]]="",0,1)</f>
        <v>0</v>
      </c>
      <c r="T47" s="52">
        <f>IF(Tab_Ope_Level[[#This Row],[Closure date]]="",0,1)</f>
        <v>0</v>
      </c>
      <c r="U47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47" s="44"/>
      <c r="W47" s="44"/>
      <c r="X47" s="44"/>
      <c r="Y47" s="44"/>
      <c r="Z47" s="44"/>
      <c r="AA47" s="44"/>
      <c r="AB47" s="44"/>
      <c r="AC47" s="44"/>
      <c r="AD47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48" spans="1:30" x14ac:dyDescent="0.2">
      <c r="A48" s="40"/>
      <c r="B48" s="41"/>
      <c r="C48" s="42"/>
      <c r="D48" s="43"/>
      <c r="E48" s="43"/>
      <c r="F48" s="43"/>
      <c r="G48" s="44"/>
      <c r="H48" s="45"/>
      <c r="I48" s="46" t="str">
        <f>IF(Tab_Ope_Level[[#This Row],[Initial Due date]]="","",COUNTA(Tab_Ope_Level[[#This Row],[Post-poned 1]:[Post-ponned 8]],Tab_Ope_Level[[#This Row],[Initial Due date]]))</f>
        <v/>
      </c>
      <c r="J48" s="44"/>
      <c r="K48" s="47" t="str">
        <f ca="1">IF(Tab_Ope_Level[[#This Row],[Initial Due date]]="","",IF(AND(Tab_Ope_Level[[#This Row],[Dep.]]&lt;&gt;"",J47=""),"",Tab_Ope_Level[[#This Row],[Last Due date]]-TODAY()))</f>
        <v/>
      </c>
      <c r="L48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48" s="49"/>
      <c r="N48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48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48" s="52">
        <f>YEAR(Tab_Ope_Level[[#This Row],[Initial Due date]])</f>
        <v>1900</v>
      </c>
      <c r="Q48" s="52">
        <f>MONTH(Tab_Ope_Level[[#This Row],[Initial Due date]])</f>
        <v>1</v>
      </c>
      <c r="R48" s="50" t="str">
        <f>Tab_Ope_Level[[#This Row],[engag Year]]&amp;"."&amp;Tab_Ope_Level[[#This Row],[engag Month]]</f>
        <v>1900.1</v>
      </c>
      <c r="S48" s="52">
        <f>IF(Tab_Ope_Level[[#This Row],[Initial Due date]]="",0,1)</f>
        <v>0</v>
      </c>
      <c r="T48" s="52">
        <f>IF(Tab_Ope_Level[[#This Row],[Closure date]]="",0,1)</f>
        <v>0</v>
      </c>
      <c r="U48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48" s="44"/>
      <c r="W48" s="44"/>
      <c r="X48" s="44"/>
      <c r="Y48" s="44"/>
      <c r="Z48" s="44"/>
      <c r="AA48" s="44"/>
      <c r="AB48" s="44"/>
      <c r="AC48" s="44"/>
      <c r="AD48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49" spans="1:30" x14ac:dyDescent="0.2">
      <c r="A49" s="40"/>
      <c r="B49" s="41"/>
      <c r="C49" s="42"/>
      <c r="D49" s="43"/>
      <c r="E49" s="43"/>
      <c r="F49" s="43"/>
      <c r="G49" s="44"/>
      <c r="H49" s="45"/>
      <c r="I49" s="46" t="str">
        <f>IF(Tab_Ope_Level[[#This Row],[Initial Due date]]="","",COUNTA(Tab_Ope_Level[[#This Row],[Post-poned 1]:[Post-ponned 8]],Tab_Ope_Level[[#This Row],[Initial Due date]]))</f>
        <v/>
      </c>
      <c r="J49" s="44"/>
      <c r="K49" s="47" t="str">
        <f ca="1">IF(Tab_Ope_Level[[#This Row],[Initial Due date]]="","",IF(AND(Tab_Ope_Level[[#This Row],[Dep.]]&lt;&gt;"",J48=""),"",Tab_Ope_Level[[#This Row],[Last Due date]]-TODAY()))</f>
        <v/>
      </c>
      <c r="L49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49" s="49"/>
      <c r="N49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49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49" s="52">
        <f>YEAR(Tab_Ope_Level[[#This Row],[Initial Due date]])</f>
        <v>1900</v>
      </c>
      <c r="Q49" s="52">
        <f>MONTH(Tab_Ope_Level[[#This Row],[Initial Due date]])</f>
        <v>1</v>
      </c>
      <c r="R49" s="50" t="str">
        <f>Tab_Ope_Level[[#This Row],[engag Year]]&amp;"."&amp;Tab_Ope_Level[[#This Row],[engag Month]]</f>
        <v>1900.1</v>
      </c>
      <c r="S49" s="52">
        <f>IF(Tab_Ope_Level[[#This Row],[Initial Due date]]="",0,1)</f>
        <v>0</v>
      </c>
      <c r="T49" s="52">
        <f>IF(Tab_Ope_Level[[#This Row],[Closure date]]="",0,1)</f>
        <v>0</v>
      </c>
      <c r="U49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49" s="44"/>
      <c r="W49" s="44"/>
      <c r="X49" s="44"/>
      <c r="Y49" s="44"/>
      <c r="Z49" s="44"/>
      <c r="AA49" s="44"/>
      <c r="AB49" s="44"/>
      <c r="AC49" s="44"/>
      <c r="AD49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50" spans="1:30" x14ac:dyDescent="0.2">
      <c r="A50" s="40"/>
      <c r="B50" s="41"/>
      <c r="C50" s="42"/>
      <c r="D50" s="43"/>
      <c r="E50" s="43"/>
      <c r="F50" s="43"/>
      <c r="G50" s="44"/>
      <c r="H50" s="45"/>
      <c r="I50" s="46" t="str">
        <f>IF(Tab_Ope_Level[[#This Row],[Initial Due date]]="","",COUNTA(Tab_Ope_Level[[#This Row],[Post-poned 1]:[Post-ponned 8]],Tab_Ope_Level[[#This Row],[Initial Due date]]))</f>
        <v/>
      </c>
      <c r="J50" s="44"/>
      <c r="K50" s="47" t="str">
        <f ca="1">IF(Tab_Ope_Level[[#This Row],[Initial Due date]]="","",IF(AND(Tab_Ope_Level[[#This Row],[Dep.]]&lt;&gt;"",J49=""),"",Tab_Ope_Level[[#This Row],[Last Due date]]-TODAY()))</f>
        <v/>
      </c>
      <c r="L50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50" s="49"/>
      <c r="N50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50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50" s="52">
        <f>YEAR(Tab_Ope_Level[[#This Row],[Initial Due date]])</f>
        <v>1900</v>
      </c>
      <c r="Q50" s="52">
        <f>MONTH(Tab_Ope_Level[[#This Row],[Initial Due date]])</f>
        <v>1</v>
      </c>
      <c r="R50" s="50" t="str">
        <f>Tab_Ope_Level[[#This Row],[engag Year]]&amp;"."&amp;Tab_Ope_Level[[#This Row],[engag Month]]</f>
        <v>1900.1</v>
      </c>
      <c r="S50" s="52">
        <f>IF(Tab_Ope_Level[[#This Row],[Initial Due date]]="",0,1)</f>
        <v>0</v>
      </c>
      <c r="T50" s="52">
        <f>IF(Tab_Ope_Level[[#This Row],[Closure date]]="",0,1)</f>
        <v>0</v>
      </c>
      <c r="U50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50" s="44"/>
      <c r="W50" s="44"/>
      <c r="X50" s="44"/>
      <c r="Y50" s="44"/>
      <c r="Z50" s="44"/>
      <c r="AA50" s="44"/>
      <c r="AB50" s="44"/>
      <c r="AC50" s="44"/>
      <c r="AD50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51" spans="1:30" x14ac:dyDescent="0.2">
      <c r="A51" s="40"/>
      <c r="B51" s="41"/>
      <c r="C51" s="42"/>
      <c r="D51" s="43"/>
      <c r="E51" s="43"/>
      <c r="F51" s="43"/>
      <c r="G51" s="44"/>
      <c r="H51" s="45"/>
      <c r="I51" s="46" t="str">
        <f>IF(Tab_Ope_Level[[#This Row],[Initial Due date]]="","",COUNTA(Tab_Ope_Level[[#This Row],[Post-poned 1]:[Post-ponned 8]],Tab_Ope_Level[[#This Row],[Initial Due date]]))</f>
        <v/>
      </c>
      <c r="J51" s="44"/>
      <c r="K51" s="47" t="str">
        <f ca="1">IF(Tab_Ope_Level[[#This Row],[Initial Due date]]="","",IF(AND(Tab_Ope_Level[[#This Row],[Dep.]]&lt;&gt;"",J50=""),"",Tab_Ope_Level[[#This Row],[Last Due date]]-TODAY()))</f>
        <v/>
      </c>
      <c r="L51" s="5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51" s="49"/>
      <c r="N51" s="59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51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51" s="52">
        <f>YEAR(Tab_Ope_Level[[#This Row],[Initial Due date]])</f>
        <v>1900</v>
      </c>
      <c r="Q51" s="52">
        <f>MONTH(Tab_Ope_Level[[#This Row],[Initial Due date]])</f>
        <v>1</v>
      </c>
      <c r="R51" s="59" t="str">
        <f>Tab_Ope_Level[[#This Row],[engag Year]]&amp;"."&amp;Tab_Ope_Level[[#This Row],[engag Month]]</f>
        <v>1900.1</v>
      </c>
      <c r="S51" s="52">
        <f>IF(Tab_Ope_Level[[#This Row],[Initial Due date]]="",0,1)</f>
        <v>0</v>
      </c>
      <c r="T51" s="52">
        <f>IF(Tab_Ope_Level[[#This Row],[Closure date]]="",0,1)</f>
        <v>0</v>
      </c>
      <c r="U51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51" s="44"/>
      <c r="W51" s="44"/>
      <c r="X51" s="44"/>
      <c r="Y51" s="44"/>
      <c r="Z51" s="44"/>
      <c r="AA51" s="44"/>
      <c r="AB51" s="44"/>
      <c r="AC51" s="44"/>
      <c r="AD51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52" spans="1:30" x14ac:dyDescent="0.2">
      <c r="A52" s="40"/>
      <c r="B52" s="41"/>
      <c r="C52" s="42"/>
      <c r="D52" s="43"/>
      <c r="E52" s="43"/>
      <c r="F52" s="43"/>
      <c r="G52" s="44"/>
      <c r="H52" s="45"/>
      <c r="I52" s="46" t="str">
        <f>IF(Tab_Ope_Level[[#This Row],[Initial Due date]]="","",COUNTA(Tab_Ope_Level[[#This Row],[Post-poned 1]:[Post-ponned 8]],Tab_Ope_Level[[#This Row],[Initial Due date]]))</f>
        <v/>
      </c>
      <c r="J52" s="44"/>
      <c r="K52" s="47" t="str">
        <f ca="1">IF(Tab_Ope_Level[[#This Row],[Initial Due date]]="","",IF(AND(Tab_Ope_Level[[#This Row],[Dep.]]&lt;&gt;"",J51=""),"",Tab_Ope_Level[[#This Row],[Last Due date]]-TODAY()))</f>
        <v/>
      </c>
      <c r="L52" s="5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52" s="49"/>
      <c r="N52" s="59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52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52" s="52">
        <f>YEAR(Tab_Ope_Level[[#This Row],[Initial Due date]])</f>
        <v>1900</v>
      </c>
      <c r="Q52" s="52">
        <f>MONTH(Tab_Ope_Level[[#This Row],[Initial Due date]])</f>
        <v>1</v>
      </c>
      <c r="R52" s="59" t="str">
        <f>Tab_Ope_Level[[#This Row],[engag Year]]&amp;"."&amp;Tab_Ope_Level[[#This Row],[engag Month]]</f>
        <v>1900.1</v>
      </c>
      <c r="S52" s="52">
        <f>IF(Tab_Ope_Level[[#This Row],[Initial Due date]]="",0,1)</f>
        <v>0</v>
      </c>
      <c r="T52" s="52">
        <f>IF(Tab_Ope_Level[[#This Row],[Closure date]]="",0,1)</f>
        <v>0</v>
      </c>
      <c r="U52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52" s="44"/>
      <c r="W52" s="44"/>
      <c r="X52" s="44"/>
      <c r="Y52" s="44"/>
      <c r="Z52" s="44"/>
      <c r="AA52" s="44"/>
      <c r="AB52" s="44"/>
      <c r="AC52" s="44"/>
      <c r="AD52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53" spans="1:30" x14ac:dyDescent="0.2">
      <c r="A53" s="40"/>
      <c r="B53" s="41"/>
      <c r="C53" s="42"/>
      <c r="D53" s="43"/>
      <c r="E53" s="43"/>
      <c r="F53" s="43"/>
      <c r="G53" s="44"/>
      <c r="H53" s="45"/>
      <c r="I53" s="46" t="str">
        <f>IF(Tab_Ope_Level[[#This Row],[Initial Due date]]="","",COUNTA(Tab_Ope_Level[[#This Row],[Post-poned 1]:[Post-ponned 8]],Tab_Ope_Level[[#This Row],[Initial Due date]]))</f>
        <v/>
      </c>
      <c r="J53" s="44"/>
      <c r="K53" s="47" t="str">
        <f ca="1">IF(Tab_Ope_Level[[#This Row],[Initial Due date]]="","",IF(AND(Tab_Ope_Level[[#This Row],[Dep.]]&lt;&gt;"",J52=""),"",Tab_Ope_Level[[#This Row],[Last Due date]]-TODAY()))</f>
        <v/>
      </c>
      <c r="L53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53" s="49"/>
      <c r="N53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53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53" s="52">
        <f>YEAR(Tab_Ope_Level[[#This Row],[Initial Due date]])</f>
        <v>1900</v>
      </c>
      <c r="Q53" s="52">
        <f>MONTH(Tab_Ope_Level[[#This Row],[Initial Due date]])</f>
        <v>1</v>
      </c>
      <c r="R53" s="50" t="str">
        <f>Tab_Ope_Level[[#This Row],[engag Year]]&amp;"."&amp;Tab_Ope_Level[[#This Row],[engag Month]]</f>
        <v>1900.1</v>
      </c>
      <c r="S53" s="52">
        <f>IF(Tab_Ope_Level[[#This Row],[Initial Due date]]="",0,1)</f>
        <v>0</v>
      </c>
      <c r="T53" s="52">
        <f>IF(Tab_Ope_Level[[#This Row],[Closure date]]="",0,1)</f>
        <v>0</v>
      </c>
      <c r="U53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53" s="44"/>
      <c r="W53" s="44"/>
      <c r="X53" s="44"/>
      <c r="Y53" s="44"/>
      <c r="Z53" s="44"/>
      <c r="AA53" s="44"/>
      <c r="AB53" s="44"/>
      <c r="AC53" s="44"/>
      <c r="AD53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54" spans="1:30" ht="14.25" customHeight="1" x14ac:dyDescent="0.2">
      <c r="A54" s="40"/>
      <c r="B54" s="41"/>
      <c r="C54" s="42"/>
      <c r="D54" s="43"/>
      <c r="E54" s="43"/>
      <c r="F54" s="43"/>
      <c r="G54" s="44"/>
      <c r="H54" s="45"/>
      <c r="I54" s="46" t="str">
        <f>IF(Tab_Ope_Level[[#This Row],[Initial Due date]]="","",COUNTA(Tab_Ope_Level[[#This Row],[Post-poned 1]:[Post-ponned 8]],Tab_Ope_Level[[#This Row],[Initial Due date]]))</f>
        <v/>
      </c>
      <c r="J54" s="44"/>
      <c r="K54" s="47" t="str">
        <f ca="1">IF(Tab_Ope_Level[[#This Row],[Initial Due date]]="","",IF(AND(Tab_Ope_Level[[#This Row],[Dep.]]&lt;&gt;"",J53=""),"",Tab_Ope_Level[[#This Row],[Last Due date]]-TODAY()))</f>
        <v/>
      </c>
      <c r="L54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54" s="49"/>
      <c r="N54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54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54" s="52">
        <f>YEAR(Tab_Ope_Level[[#This Row],[Initial Due date]])</f>
        <v>1900</v>
      </c>
      <c r="Q54" s="52">
        <f>MONTH(Tab_Ope_Level[[#This Row],[Initial Due date]])</f>
        <v>1</v>
      </c>
      <c r="R54" s="50" t="str">
        <f>Tab_Ope_Level[[#This Row],[engag Year]]&amp;"."&amp;Tab_Ope_Level[[#This Row],[engag Month]]</f>
        <v>1900.1</v>
      </c>
      <c r="S54" s="52">
        <f>IF(Tab_Ope_Level[[#This Row],[Initial Due date]]="",0,1)</f>
        <v>0</v>
      </c>
      <c r="T54" s="52">
        <f>IF(Tab_Ope_Level[[#This Row],[Closure date]]="",0,1)</f>
        <v>0</v>
      </c>
      <c r="U54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54" s="44"/>
      <c r="W54" s="44"/>
      <c r="X54" s="44"/>
      <c r="Y54" s="44"/>
      <c r="Z54" s="44"/>
      <c r="AA54" s="44"/>
      <c r="AB54" s="44"/>
      <c r="AC54" s="44"/>
      <c r="AD54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55" spans="1:30" x14ac:dyDescent="0.2">
      <c r="A55" s="40"/>
      <c r="B55" s="41"/>
      <c r="C55" s="42"/>
      <c r="D55" s="43"/>
      <c r="E55" s="43"/>
      <c r="F55" s="43"/>
      <c r="G55" s="44"/>
      <c r="H55" s="45"/>
      <c r="I55" s="46" t="str">
        <f>IF(Tab_Ope_Level[[#This Row],[Initial Due date]]="","",COUNTA(Tab_Ope_Level[[#This Row],[Post-poned 1]:[Post-ponned 8]],Tab_Ope_Level[[#This Row],[Initial Due date]]))</f>
        <v/>
      </c>
      <c r="J55" s="44"/>
      <c r="K55" s="47" t="str">
        <f ca="1">IF(Tab_Ope_Level[[#This Row],[Initial Due date]]="","",IF(AND(Tab_Ope_Level[[#This Row],[Dep.]]&lt;&gt;"",J54=""),"",Tab_Ope_Level[[#This Row],[Last Due date]]-TODAY()))</f>
        <v/>
      </c>
      <c r="L55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55" s="49"/>
      <c r="N55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55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55" s="52">
        <f>YEAR(Tab_Ope_Level[[#This Row],[Initial Due date]])</f>
        <v>1900</v>
      </c>
      <c r="Q55" s="52">
        <f>MONTH(Tab_Ope_Level[[#This Row],[Initial Due date]])</f>
        <v>1</v>
      </c>
      <c r="R55" s="50" t="str">
        <f>Tab_Ope_Level[[#This Row],[engag Year]]&amp;"."&amp;Tab_Ope_Level[[#This Row],[engag Month]]</f>
        <v>1900.1</v>
      </c>
      <c r="S55" s="52">
        <f>IF(Tab_Ope_Level[[#This Row],[Initial Due date]]="",0,1)</f>
        <v>0</v>
      </c>
      <c r="T55" s="52">
        <f>IF(Tab_Ope_Level[[#This Row],[Closure date]]="",0,1)</f>
        <v>0</v>
      </c>
      <c r="U55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55" s="44"/>
      <c r="W55" s="44"/>
      <c r="X55" s="44"/>
      <c r="Y55" s="44"/>
      <c r="Z55" s="44"/>
      <c r="AA55" s="44"/>
      <c r="AB55" s="44"/>
      <c r="AC55" s="44"/>
      <c r="AD55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56" spans="1:30" x14ac:dyDescent="0.2">
      <c r="A56" s="40"/>
      <c r="B56" s="41"/>
      <c r="C56" s="42"/>
      <c r="D56" s="43"/>
      <c r="E56" s="43"/>
      <c r="F56" s="43"/>
      <c r="G56" s="44"/>
      <c r="H56" s="45"/>
      <c r="I56" s="46" t="str">
        <f>IF(Tab_Ope_Level[[#This Row],[Initial Due date]]="","",COUNTA(Tab_Ope_Level[[#This Row],[Post-poned 1]:[Post-ponned 8]],Tab_Ope_Level[[#This Row],[Initial Due date]]))</f>
        <v/>
      </c>
      <c r="J56" s="44"/>
      <c r="K56" s="48" t="str">
        <f ca="1">IF(Tab_Ope_Level[[#This Row],[Initial Due date]]="","",IF(AND(Tab_Ope_Level[[#This Row],[Dep.]]&lt;&gt;"",J55=""),"",Tab_Ope_Level[[#This Row],[Last Due date]]-TODAY()))</f>
        <v/>
      </c>
      <c r="L56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56" s="49"/>
      <c r="N56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56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56" s="52">
        <f>YEAR(Tab_Ope_Level[[#This Row],[Initial Due date]])</f>
        <v>1900</v>
      </c>
      <c r="Q56" s="52">
        <f>MONTH(Tab_Ope_Level[[#This Row],[Initial Due date]])</f>
        <v>1</v>
      </c>
      <c r="R56" s="50" t="str">
        <f>Tab_Ope_Level[[#This Row],[engag Year]]&amp;"."&amp;Tab_Ope_Level[[#This Row],[engag Month]]</f>
        <v>1900.1</v>
      </c>
      <c r="S56" s="52">
        <f>IF(Tab_Ope_Level[[#This Row],[Initial Due date]]="",0,1)</f>
        <v>0</v>
      </c>
      <c r="T56" s="52">
        <f>IF(Tab_Ope_Level[[#This Row],[Closure date]]="",0,1)</f>
        <v>0</v>
      </c>
      <c r="U56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56" s="44"/>
      <c r="W56" s="44"/>
      <c r="X56" s="44"/>
      <c r="Y56" s="44"/>
      <c r="Z56" s="44"/>
      <c r="AA56" s="44"/>
      <c r="AB56" s="44"/>
      <c r="AC56" s="44"/>
      <c r="AD56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57" spans="1:30" x14ac:dyDescent="0.2">
      <c r="A57" s="40"/>
      <c r="B57" s="41"/>
      <c r="C57" s="42"/>
      <c r="D57" s="43"/>
      <c r="E57" s="43"/>
      <c r="F57" s="43"/>
      <c r="G57" s="44"/>
      <c r="H57" s="45"/>
      <c r="I57" s="46" t="str">
        <f>IF(Tab_Ope_Level[[#This Row],[Initial Due date]]="","",COUNTA(Tab_Ope_Level[[#This Row],[Post-poned 1]:[Post-ponned 8]],Tab_Ope_Level[[#This Row],[Initial Due date]]))</f>
        <v/>
      </c>
      <c r="J57" s="44"/>
      <c r="K57" s="48" t="str">
        <f ca="1">IF(Tab_Ope_Level[[#This Row],[Initial Due date]]="","",IF(AND(Tab_Ope_Level[[#This Row],[Dep.]]&lt;&gt;"",J56=""),"",Tab_Ope_Level[[#This Row],[Last Due date]]-TODAY()))</f>
        <v/>
      </c>
      <c r="L57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57" s="49"/>
      <c r="N57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57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57" s="52">
        <f>YEAR(Tab_Ope_Level[[#This Row],[Initial Due date]])</f>
        <v>1900</v>
      </c>
      <c r="Q57" s="52">
        <f>MONTH(Tab_Ope_Level[[#This Row],[Initial Due date]])</f>
        <v>1</v>
      </c>
      <c r="R57" s="50" t="str">
        <f>Tab_Ope_Level[[#This Row],[engag Year]]&amp;"."&amp;Tab_Ope_Level[[#This Row],[engag Month]]</f>
        <v>1900.1</v>
      </c>
      <c r="S57" s="52">
        <f>IF(Tab_Ope_Level[[#This Row],[Initial Due date]]="",0,1)</f>
        <v>0</v>
      </c>
      <c r="T57" s="52">
        <f>IF(Tab_Ope_Level[[#This Row],[Closure date]]="",0,1)</f>
        <v>0</v>
      </c>
      <c r="U57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57" s="44"/>
      <c r="W57" s="44"/>
      <c r="X57" s="44"/>
      <c r="Y57" s="44"/>
      <c r="Z57" s="44"/>
      <c r="AA57" s="44"/>
      <c r="AB57" s="44"/>
      <c r="AC57" s="44"/>
      <c r="AD57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58" spans="1:30" x14ac:dyDescent="0.2">
      <c r="A58" s="40"/>
      <c r="B58" s="41"/>
      <c r="C58" s="42"/>
      <c r="D58" s="43"/>
      <c r="E58" s="43"/>
      <c r="F58" s="43"/>
      <c r="G58" s="44"/>
      <c r="H58" s="45"/>
      <c r="I58" s="46" t="str">
        <f>IF(Tab_Ope_Level[[#This Row],[Initial Due date]]="","",COUNTA(Tab_Ope_Level[[#This Row],[Post-poned 1]:[Post-ponned 8]],Tab_Ope_Level[[#This Row],[Initial Due date]]))</f>
        <v/>
      </c>
      <c r="J58" s="44"/>
      <c r="K58" s="48" t="str">
        <f ca="1">IF(Tab_Ope_Level[[#This Row],[Initial Due date]]="","",IF(AND(Tab_Ope_Level[[#This Row],[Dep.]]&lt;&gt;"",J57=""),"",Tab_Ope_Level[[#This Row],[Last Due date]]-TODAY()))</f>
        <v/>
      </c>
      <c r="L58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58" s="49"/>
      <c r="N58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58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58" s="52">
        <f>YEAR(Tab_Ope_Level[[#This Row],[Initial Due date]])</f>
        <v>1900</v>
      </c>
      <c r="Q58" s="52">
        <f>MONTH(Tab_Ope_Level[[#This Row],[Initial Due date]])</f>
        <v>1</v>
      </c>
      <c r="R58" s="50" t="str">
        <f>Tab_Ope_Level[[#This Row],[engag Year]]&amp;"."&amp;Tab_Ope_Level[[#This Row],[engag Month]]</f>
        <v>1900.1</v>
      </c>
      <c r="S58" s="52">
        <f>IF(Tab_Ope_Level[[#This Row],[Initial Due date]]="",0,1)</f>
        <v>0</v>
      </c>
      <c r="T58" s="52">
        <f>IF(Tab_Ope_Level[[#This Row],[Closure date]]="",0,1)</f>
        <v>0</v>
      </c>
      <c r="U58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58" s="44"/>
      <c r="W58" s="44"/>
      <c r="X58" s="44"/>
      <c r="Y58" s="44"/>
      <c r="Z58" s="44"/>
      <c r="AA58" s="44"/>
      <c r="AB58" s="44"/>
      <c r="AC58" s="44"/>
      <c r="AD58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59" spans="1:30" x14ac:dyDescent="0.2">
      <c r="A59" s="40"/>
      <c r="B59" s="41"/>
      <c r="C59" s="42"/>
      <c r="D59" s="43"/>
      <c r="E59" s="43"/>
      <c r="F59" s="43"/>
      <c r="G59" s="44"/>
      <c r="H59" s="45"/>
      <c r="I59" s="46" t="str">
        <f>IF(Tab_Ope_Level[[#This Row],[Initial Due date]]="","",COUNTA(Tab_Ope_Level[[#This Row],[Post-poned 1]:[Post-ponned 8]],Tab_Ope_Level[[#This Row],[Initial Due date]]))</f>
        <v/>
      </c>
      <c r="J59" s="44"/>
      <c r="K59" s="48" t="str">
        <f ca="1">IF(Tab_Ope_Level[[#This Row],[Initial Due date]]="","",IF(AND(Tab_Ope_Level[[#This Row],[Dep.]]&lt;&gt;"",J58=""),"",Tab_Ope_Level[[#This Row],[Last Due date]]-TODAY()))</f>
        <v/>
      </c>
      <c r="L59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59" s="49"/>
      <c r="N59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59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59" s="52">
        <f>YEAR(Tab_Ope_Level[[#This Row],[Initial Due date]])</f>
        <v>1900</v>
      </c>
      <c r="Q59" s="52">
        <f>MONTH(Tab_Ope_Level[[#This Row],[Initial Due date]])</f>
        <v>1</v>
      </c>
      <c r="R59" s="50" t="str">
        <f>Tab_Ope_Level[[#This Row],[engag Year]]&amp;"."&amp;Tab_Ope_Level[[#This Row],[engag Month]]</f>
        <v>1900.1</v>
      </c>
      <c r="S59" s="52">
        <f>IF(Tab_Ope_Level[[#This Row],[Initial Due date]]="",0,1)</f>
        <v>0</v>
      </c>
      <c r="T59" s="52">
        <f>IF(Tab_Ope_Level[[#This Row],[Closure date]]="",0,1)</f>
        <v>0</v>
      </c>
      <c r="U59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59" s="44"/>
      <c r="W59" s="44"/>
      <c r="X59" s="44"/>
      <c r="Y59" s="44"/>
      <c r="Z59" s="44"/>
      <c r="AA59" s="44"/>
      <c r="AB59" s="44"/>
      <c r="AC59" s="44"/>
      <c r="AD59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60" spans="1:30" x14ac:dyDescent="0.2">
      <c r="A60" s="40"/>
      <c r="B60" s="41"/>
      <c r="C60" s="42"/>
      <c r="D60" s="43"/>
      <c r="E60" s="43"/>
      <c r="F60" s="43"/>
      <c r="G60" s="44"/>
      <c r="H60" s="45"/>
      <c r="I60" s="46" t="str">
        <f>IF(Tab_Ope_Level[[#This Row],[Initial Due date]]="","",COUNTA(Tab_Ope_Level[[#This Row],[Post-poned 1]:[Post-ponned 8]],Tab_Ope_Level[[#This Row],[Initial Due date]]))</f>
        <v/>
      </c>
      <c r="J60" s="44"/>
      <c r="K60" s="48" t="str">
        <f ca="1">IF(Tab_Ope_Level[[#This Row],[Initial Due date]]="","",IF(AND(Tab_Ope_Level[[#This Row],[Dep.]]&lt;&gt;"",J59=""),"",Tab_Ope_Level[[#This Row],[Last Due date]]-TODAY()))</f>
        <v/>
      </c>
      <c r="L60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60" s="49"/>
      <c r="N60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60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60" s="52">
        <f>YEAR(Tab_Ope_Level[[#This Row],[Initial Due date]])</f>
        <v>1900</v>
      </c>
      <c r="Q60" s="52">
        <f>MONTH(Tab_Ope_Level[[#This Row],[Initial Due date]])</f>
        <v>1</v>
      </c>
      <c r="R60" s="50" t="str">
        <f>Tab_Ope_Level[[#This Row],[engag Year]]&amp;"."&amp;Tab_Ope_Level[[#This Row],[engag Month]]</f>
        <v>1900.1</v>
      </c>
      <c r="S60" s="52">
        <f>IF(Tab_Ope_Level[[#This Row],[Initial Due date]]="",0,1)</f>
        <v>0</v>
      </c>
      <c r="T60" s="52">
        <f>IF(Tab_Ope_Level[[#This Row],[Closure date]]="",0,1)</f>
        <v>0</v>
      </c>
      <c r="U60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60" s="44"/>
      <c r="W60" s="44"/>
      <c r="X60" s="44"/>
      <c r="Y60" s="44"/>
      <c r="Z60" s="44"/>
      <c r="AA60" s="44"/>
      <c r="AB60" s="44"/>
      <c r="AC60" s="44"/>
      <c r="AD60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61" spans="1:30" x14ac:dyDescent="0.2">
      <c r="A61" s="40"/>
      <c r="B61" s="41"/>
      <c r="C61" s="42"/>
      <c r="D61" s="43"/>
      <c r="E61" s="43"/>
      <c r="F61" s="43"/>
      <c r="G61" s="44"/>
      <c r="H61" s="45"/>
      <c r="I61" s="46" t="str">
        <f>IF(Tab_Ope_Level[[#This Row],[Initial Due date]]="","",COUNTA(Tab_Ope_Level[[#This Row],[Post-poned 1]:[Post-ponned 8]],Tab_Ope_Level[[#This Row],[Initial Due date]]))</f>
        <v/>
      </c>
      <c r="J61" s="44"/>
      <c r="K61" s="48" t="str">
        <f ca="1">IF(Tab_Ope_Level[[#This Row],[Initial Due date]]="","",IF(AND(Tab_Ope_Level[[#This Row],[Dep.]]&lt;&gt;"",J60=""),"",Tab_Ope_Level[[#This Row],[Last Due date]]-TODAY()))</f>
        <v/>
      </c>
      <c r="L61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61" s="49"/>
      <c r="N61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61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61" s="52">
        <f>YEAR(Tab_Ope_Level[[#This Row],[Initial Due date]])</f>
        <v>1900</v>
      </c>
      <c r="Q61" s="52">
        <f>MONTH(Tab_Ope_Level[[#This Row],[Initial Due date]])</f>
        <v>1</v>
      </c>
      <c r="R61" s="50" t="str">
        <f>Tab_Ope_Level[[#This Row],[engag Year]]&amp;"."&amp;Tab_Ope_Level[[#This Row],[engag Month]]</f>
        <v>1900.1</v>
      </c>
      <c r="S61" s="52">
        <f>IF(Tab_Ope_Level[[#This Row],[Initial Due date]]="",0,1)</f>
        <v>0</v>
      </c>
      <c r="T61" s="52">
        <f>IF(Tab_Ope_Level[[#This Row],[Closure date]]="",0,1)</f>
        <v>0</v>
      </c>
      <c r="U61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61" s="44"/>
      <c r="W61" s="44"/>
      <c r="X61" s="44"/>
      <c r="Y61" s="44"/>
      <c r="Z61" s="44"/>
      <c r="AA61" s="44"/>
      <c r="AB61" s="44"/>
      <c r="AC61" s="44"/>
      <c r="AD61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62" spans="1:30" x14ac:dyDescent="0.2">
      <c r="A62" s="40"/>
      <c r="B62" s="41"/>
      <c r="C62" s="42"/>
      <c r="D62" s="43"/>
      <c r="E62" s="43"/>
      <c r="F62" s="43"/>
      <c r="G62" s="44"/>
      <c r="H62" s="45"/>
      <c r="I62" s="46" t="str">
        <f>IF(Tab_Ope_Level[[#This Row],[Initial Due date]]="","",COUNTA(Tab_Ope_Level[[#This Row],[Post-poned 1]:[Post-ponned 8]],Tab_Ope_Level[[#This Row],[Initial Due date]]))</f>
        <v/>
      </c>
      <c r="J62" s="44"/>
      <c r="K62" s="48" t="str">
        <f ca="1">IF(Tab_Ope_Level[[#This Row],[Initial Due date]]="","",IF(AND(Tab_Ope_Level[[#This Row],[Dep.]]&lt;&gt;"",J61=""),"",Tab_Ope_Level[[#This Row],[Last Due date]]-TODAY()))</f>
        <v/>
      </c>
      <c r="L62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62" s="49"/>
      <c r="N62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62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62" s="52">
        <f>YEAR(Tab_Ope_Level[[#This Row],[Initial Due date]])</f>
        <v>1900</v>
      </c>
      <c r="Q62" s="52">
        <f>MONTH(Tab_Ope_Level[[#This Row],[Initial Due date]])</f>
        <v>1</v>
      </c>
      <c r="R62" s="50" t="str">
        <f>Tab_Ope_Level[[#This Row],[engag Year]]&amp;"."&amp;Tab_Ope_Level[[#This Row],[engag Month]]</f>
        <v>1900.1</v>
      </c>
      <c r="S62" s="52">
        <f>IF(Tab_Ope_Level[[#This Row],[Initial Due date]]="",0,1)</f>
        <v>0</v>
      </c>
      <c r="T62" s="52">
        <f>IF(Tab_Ope_Level[[#This Row],[Closure date]]="",0,1)</f>
        <v>0</v>
      </c>
      <c r="U62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62" s="44"/>
      <c r="W62" s="44"/>
      <c r="X62" s="44"/>
      <c r="Y62" s="44"/>
      <c r="Z62" s="44"/>
      <c r="AA62" s="44"/>
      <c r="AB62" s="44"/>
      <c r="AC62" s="44"/>
      <c r="AD62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63" spans="1:30" x14ac:dyDescent="0.2">
      <c r="A63" s="40"/>
      <c r="B63" s="41"/>
      <c r="C63" s="42"/>
      <c r="D63" s="43"/>
      <c r="E63" s="43"/>
      <c r="F63" s="43"/>
      <c r="G63" s="44"/>
      <c r="H63" s="45"/>
      <c r="I63" s="46" t="str">
        <f>IF(Tab_Ope_Level[[#This Row],[Initial Due date]]="","",COUNTA(Tab_Ope_Level[[#This Row],[Post-poned 1]:[Post-ponned 8]],Tab_Ope_Level[[#This Row],[Initial Due date]]))</f>
        <v/>
      </c>
      <c r="J63" s="44"/>
      <c r="K63" s="48" t="str">
        <f ca="1">IF(Tab_Ope_Level[[#This Row],[Initial Due date]]="","",IF(AND(Tab_Ope_Level[[#This Row],[Dep.]]&lt;&gt;"",J62=""),"",Tab_Ope_Level[[#This Row],[Last Due date]]-TODAY()))</f>
        <v/>
      </c>
      <c r="L63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63" s="49"/>
      <c r="N63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63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63" s="52">
        <f>YEAR(Tab_Ope_Level[[#This Row],[Initial Due date]])</f>
        <v>1900</v>
      </c>
      <c r="Q63" s="52">
        <f>MONTH(Tab_Ope_Level[[#This Row],[Initial Due date]])</f>
        <v>1</v>
      </c>
      <c r="R63" s="50" t="str">
        <f>Tab_Ope_Level[[#This Row],[engag Year]]&amp;"."&amp;Tab_Ope_Level[[#This Row],[engag Month]]</f>
        <v>1900.1</v>
      </c>
      <c r="S63" s="52">
        <f>IF(Tab_Ope_Level[[#This Row],[Initial Due date]]="",0,1)</f>
        <v>0</v>
      </c>
      <c r="T63" s="52">
        <f>IF(Tab_Ope_Level[[#This Row],[Closure date]]="",0,1)</f>
        <v>0</v>
      </c>
      <c r="U63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63" s="44"/>
      <c r="W63" s="44"/>
      <c r="X63" s="44"/>
      <c r="Y63" s="44"/>
      <c r="Z63" s="44"/>
      <c r="AA63" s="44"/>
      <c r="AB63" s="44"/>
      <c r="AC63" s="44"/>
      <c r="AD63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64" spans="1:30" x14ac:dyDescent="0.2">
      <c r="A64" s="40"/>
      <c r="B64" s="41"/>
      <c r="C64" s="42"/>
      <c r="D64" s="43"/>
      <c r="E64" s="43"/>
      <c r="F64" s="43"/>
      <c r="G64" s="44"/>
      <c r="H64" s="45"/>
      <c r="I64" s="46" t="str">
        <f>IF(Tab_Ope_Level[[#This Row],[Initial Due date]]="","",COUNTA(Tab_Ope_Level[[#This Row],[Post-poned 1]:[Post-ponned 8]],Tab_Ope_Level[[#This Row],[Initial Due date]]))</f>
        <v/>
      </c>
      <c r="J64" s="44"/>
      <c r="K64" s="48" t="str">
        <f ca="1">IF(Tab_Ope_Level[[#This Row],[Initial Due date]]="","",IF(AND(Tab_Ope_Level[[#This Row],[Dep.]]&lt;&gt;"",J63=""),"",Tab_Ope_Level[[#This Row],[Last Due date]]-TODAY()))</f>
        <v/>
      </c>
      <c r="L64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64" s="49"/>
      <c r="N64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64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64" s="52">
        <f>YEAR(Tab_Ope_Level[[#This Row],[Initial Due date]])</f>
        <v>1900</v>
      </c>
      <c r="Q64" s="52">
        <f>MONTH(Tab_Ope_Level[[#This Row],[Initial Due date]])</f>
        <v>1</v>
      </c>
      <c r="R64" s="50" t="str">
        <f>Tab_Ope_Level[[#This Row],[engag Year]]&amp;"."&amp;Tab_Ope_Level[[#This Row],[engag Month]]</f>
        <v>1900.1</v>
      </c>
      <c r="S64" s="52">
        <f>IF(Tab_Ope_Level[[#This Row],[Initial Due date]]="",0,1)</f>
        <v>0</v>
      </c>
      <c r="T64" s="52">
        <f>IF(Tab_Ope_Level[[#This Row],[Closure date]]="",0,1)</f>
        <v>0</v>
      </c>
      <c r="U64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64" s="44"/>
      <c r="W64" s="44"/>
      <c r="X64" s="44"/>
      <c r="Y64" s="44"/>
      <c r="Z64" s="44"/>
      <c r="AA64" s="44"/>
      <c r="AB64" s="44"/>
      <c r="AC64" s="44"/>
      <c r="AD64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65" spans="1:30" x14ac:dyDescent="0.2">
      <c r="A65" s="40"/>
      <c r="B65" s="41"/>
      <c r="C65" s="42"/>
      <c r="D65" s="43"/>
      <c r="E65" s="43"/>
      <c r="F65" s="43"/>
      <c r="G65" s="44"/>
      <c r="H65" s="45"/>
      <c r="I65" s="46" t="str">
        <f>IF(Tab_Ope_Level[[#This Row],[Initial Due date]]="","",COUNTA(Tab_Ope_Level[[#This Row],[Post-poned 1]:[Post-ponned 8]],Tab_Ope_Level[[#This Row],[Initial Due date]]))</f>
        <v/>
      </c>
      <c r="J65" s="44"/>
      <c r="K65" s="48" t="str">
        <f ca="1">IF(Tab_Ope_Level[[#This Row],[Initial Due date]]="","",IF(AND(Tab_Ope_Level[[#This Row],[Dep.]]&lt;&gt;"",J64=""),"",Tab_Ope_Level[[#This Row],[Last Due date]]-TODAY()))</f>
        <v/>
      </c>
      <c r="L65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65" s="49"/>
      <c r="N65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65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65" s="52">
        <f>YEAR(Tab_Ope_Level[[#This Row],[Initial Due date]])</f>
        <v>1900</v>
      </c>
      <c r="Q65" s="52">
        <f>MONTH(Tab_Ope_Level[[#This Row],[Initial Due date]])</f>
        <v>1</v>
      </c>
      <c r="R65" s="50" t="str">
        <f>Tab_Ope_Level[[#This Row],[engag Year]]&amp;"."&amp;Tab_Ope_Level[[#This Row],[engag Month]]</f>
        <v>1900.1</v>
      </c>
      <c r="S65" s="52">
        <f>IF(Tab_Ope_Level[[#This Row],[Initial Due date]]="",0,1)</f>
        <v>0</v>
      </c>
      <c r="T65" s="52">
        <f>IF(Tab_Ope_Level[[#This Row],[Closure date]]="",0,1)</f>
        <v>0</v>
      </c>
      <c r="U65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65" s="44"/>
      <c r="W65" s="44"/>
      <c r="X65" s="44"/>
      <c r="Y65" s="44"/>
      <c r="Z65" s="44"/>
      <c r="AA65" s="44"/>
      <c r="AB65" s="44"/>
      <c r="AC65" s="44"/>
      <c r="AD65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66" spans="1:30" x14ac:dyDescent="0.2">
      <c r="A66" s="40"/>
      <c r="B66" s="41"/>
      <c r="C66" s="42"/>
      <c r="D66" s="43"/>
      <c r="E66" s="43"/>
      <c r="F66" s="43"/>
      <c r="G66" s="44"/>
      <c r="H66" s="45"/>
      <c r="I66" s="46" t="str">
        <f>IF(Tab_Ope_Level[[#This Row],[Initial Due date]]="","",COUNTA(Tab_Ope_Level[[#This Row],[Post-poned 1]:[Post-ponned 8]],Tab_Ope_Level[[#This Row],[Initial Due date]]))</f>
        <v/>
      </c>
      <c r="J66" s="44"/>
      <c r="K66" s="48" t="str">
        <f ca="1">IF(Tab_Ope_Level[[#This Row],[Initial Due date]]="","",IF(AND(Tab_Ope_Level[[#This Row],[Dep.]]&lt;&gt;"",J65=""),"",Tab_Ope_Level[[#This Row],[Last Due date]]-TODAY()))</f>
        <v/>
      </c>
      <c r="L66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66" s="49"/>
      <c r="N66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66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66" s="52">
        <f>YEAR(Tab_Ope_Level[[#This Row],[Initial Due date]])</f>
        <v>1900</v>
      </c>
      <c r="Q66" s="52">
        <f>MONTH(Tab_Ope_Level[[#This Row],[Initial Due date]])</f>
        <v>1</v>
      </c>
      <c r="R66" s="50" t="str">
        <f>Tab_Ope_Level[[#This Row],[engag Year]]&amp;"."&amp;Tab_Ope_Level[[#This Row],[engag Month]]</f>
        <v>1900.1</v>
      </c>
      <c r="S66" s="52">
        <f>IF(Tab_Ope_Level[[#This Row],[Initial Due date]]="",0,1)</f>
        <v>0</v>
      </c>
      <c r="T66" s="52">
        <f>IF(Tab_Ope_Level[[#This Row],[Closure date]]="",0,1)</f>
        <v>0</v>
      </c>
      <c r="U66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66" s="44"/>
      <c r="W66" s="44"/>
      <c r="X66" s="44"/>
      <c r="Y66" s="44"/>
      <c r="Z66" s="44"/>
      <c r="AA66" s="44"/>
      <c r="AB66" s="44"/>
      <c r="AC66" s="44"/>
      <c r="AD66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67" spans="1:30" x14ac:dyDescent="0.2">
      <c r="A67" s="40"/>
      <c r="B67" s="41"/>
      <c r="C67" s="42"/>
      <c r="D67" s="43"/>
      <c r="E67" s="43"/>
      <c r="F67" s="43"/>
      <c r="G67" s="44"/>
      <c r="H67" s="45"/>
      <c r="I67" s="46" t="str">
        <f>IF(Tab_Ope_Level[[#This Row],[Initial Due date]]="","",COUNTA(Tab_Ope_Level[[#This Row],[Post-poned 1]:[Post-ponned 8]],Tab_Ope_Level[[#This Row],[Initial Due date]]))</f>
        <v/>
      </c>
      <c r="J67" s="44"/>
      <c r="K67" s="48" t="str">
        <f ca="1">IF(Tab_Ope_Level[[#This Row],[Initial Due date]]="","",IF(AND(Tab_Ope_Level[[#This Row],[Dep.]]&lt;&gt;"",J66=""),"",Tab_Ope_Level[[#This Row],[Last Due date]]-TODAY()))</f>
        <v/>
      </c>
      <c r="L67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67" s="49"/>
      <c r="N67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67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67" s="52">
        <f>YEAR(Tab_Ope_Level[[#This Row],[Initial Due date]])</f>
        <v>1900</v>
      </c>
      <c r="Q67" s="52">
        <f>MONTH(Tab_Ope_Level[[#This Row],[Initial Due date]])</f>
        <v>1</v>
      </c>
      <c r="R67" s="50" t="str">
        <f>Tab_Ope_Level[[#This Row],[engag Year]]&amp;"."&amp;Tab_Ope_Level[[#This Row],[engag Month]]</f>
        <v>1900.1</v>
      </c>
      <c r="S67" s="52">
        <f>IF(Tab_Ope_Level[[#This Row],[Initial Due date]]="",0,1)</f>
        <v>0</v>
      </c>
      <c r="T67" s="52">
        <f>IF(Tab_Ope_Level[[#This Row],[Closure date]]="",0,1)</f>
        <v>0</v>
      </c>
      <c r="U67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67" s="44"/>
      <c r="W67" s="44"/>
      <c r="X67" s="44"/>
      <c r="Y67" s="44"/>
      <c r="Z67" s="44"/>
      <c r="AA67" s="44"/>
      <c r="AB67" s="44"/>
      <c r="AC67" s="44"/>
      <c r="AD67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68" spans="1:30" x14ac:dyDescent="0.2">
      <c r="A68" s="40"/>
      <c r="B68" s="41"/>
      <c r="C68" s="42"/>
      <c r="D68" s="43"/>
      <c r="E68" s="43"/>
      <c r="F68" s="43"/>
      <c r="G68" s="44"/>
      <c r="H68" s="45"/>
      <c r="I68" s="46" t="str">
        <f>IF(Tab_Ope_Level[[#This Row],[Initial Due date]]="","",COUNTA(Tab_Ope_Level[[#This Row],[Post-poned 1]:[Post-ponned 8]],Tab_Ope_Level[[#This Row],[Initial Due date]]))</f>
        <v/>
      </c>
      <c r="J68" s="44"/>
      <c r="K68" s="48" t="str">
        <f ca="1">IF(Tab_Ope_Level[[#This Row],[Initial Due date]]="","",IF(AND(Tab_Ope_Level[[#This Row],[Dep.]]&lt;&gt;"",J67=""),"",Tab_Ope_Level[[#This Row],[Last Due date]]-TODAY()))</f>
        <v/>
      </c>
      <c r="L68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68" s="49"/>
      <c r="N68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68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68" s="52">
        <f>YEAR(Tab_Ope_Level[[#This Row],[Initial Due date]])</f>
        <v>1900</v>
      </c>
      <c r="Q68" s="52">
        <f>MONTH(Tab_Ope_Level[[#This Row],[Initial Due date]])</f>
        <v>1</v>
      </c>
      <c r="R68" s="50" t="str">
        <f>Tab_Ope_Level[[#This Row],[engag Year]]&amp;"."&amp;Tab_Ope_Level[[#This Row],[engag Month]]</f>
        <v>1900.1</v>
      </c>
      <c r="S68" s="52">
        <f>IF(Tab_Ope_Level[[#This Row],[Initial Due date]]="",0,1)</f>
        <v>0</v>
      </c>
      <c r="T68" s="52">
        <f>IF(Tab_Ope_Level[[#This Row],[Closure date]]="",0,1)</f>
        <v>0</v>
      </c>
      <c r="U68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68" s="44"/>
      <c r="W68" s="44"/>
      <c r="X68" s="44"/>
      <c r="Y68" s="44"/>
      <c r="Z68" s="44"/>
      <c r="AA68" s="44"/>
      <c r="AB68" s="44"/>
      <c r="AC68" s="44"/>
      <c r="AD68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69" spans="1:30" x14ac:dyDescent="0.2">
      <c r="A69" s="40"/>
      <c r="B69" s="41"/>
      <c r="C69" s="42"/>
      <c r="D69" s="43"/>
      <c r="E69" s="43"/>
      <c r="F69" s="43"/>
      <c r="G69" s="44"/>
      <c r="H69" s="45"/>
      <c r="I69" s="46" t="str">
        <f>IF(Tab_Ope_Level[[#This Row],[Initial Due date]]="","",COUNTA(Tab_Ope_Level[[#This Row],[Post-poned 1]:[Post-ponned 8]],Tab_Ope_Level[[#This Row],[Initial Due date]]))</f>
        <v/>
      </c>
      <c r="J69" s="44"/>
      <c r="K69" s="48" t="str">
        <f ca="1">IF(Tab_Ope_Level[[#This Row],[Initial Due date]]="","",IF(AND(Tab_Ope_Level[[#This Row],[Dep.]]&lt;&gt;"",J68=""),"",Tab_Ope_Level[[#This Row],[Last Due date]]-TODAY()))</f>
        <v/>
      </c>
      <c r="L69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69" s="49"/>
      <c r="N69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69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69" s="52">
        <f>YEAR(Tab_Ope_Level[[#This Row],[Initial Due date]])</f>
        <v>1900</v>
      </c>
      <c r="Q69" s="52">
        <f>MONTH(Tab_Ope_Level[[#This Row],[Initial Due date]])</f>
        <v>1</v>
      </c>
      <c r="R69" s="50" t="str">
        <f>Tab_Ope_Level[[#This Row],[engag Year]]&amp;"."&amp;Tab_Ope_Level[[#This Row],[engag Month]]</f>
        <v>1900.1</v>
      </c>
      <c r="S69" s="52">
        <f>IF(Tab_Ope_Level[[#This Row],[Initial Due date]]="",0,1)</f>
        <v>0</v>
      </c>
      <c r="T69" s="52">
        <f>IF(Tab_Ope_Level[[#This Row],[Closure date]]="",0,1)</f>
        <v>0</v>
      </c>
      <c r="U69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69" s="44"/>
      <c r="W69" s="44"/>
      <c r="X69" s="44"/>
      <c r="Y69" s="44"/>
      <c r="Z69" s="44"/>
      <c r="AA69" s="44"/>
      <c r="AB69" s="44"/>
      <c r="AC69" s="44"/>
      <c r="AD69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70" spans="1:30" x14ac:dyDescent="0.2">
      <c r="A70" s="40"/>
      <c r="B70" s="41"/>
      <c r="C70" s="42"/>
      <c r="D70" s="43"/>
      <c r="E70" s="43"/>
      <c r="F70" s="43"/>
      <c r="G70" s="44"/>
      <c r="H70" s="45"/>
      <c r="I70" s="46" t="str">
        <f>IF(Tab_Ope_Level[[#This Row],[Initial Due date]]="","",COUNTA(Tab_Ope_Level[[#This Row],[Post-poned 1]:[Post-ponned 8]],Tab_Ope_Level[[#This Row],[Initial Due date]]))</f>
        <v/>
      </c>
      <c r="J70" s="44"/>
      <c r="K70" s="48" t="str">
        <f ca="1">IF(Tab_Ope_Level[[#This Row],[Initial Due date]]="","",IF(AND(Tab_Ope_Level[[#This Row],[Dep.]]&lt;&gt;"",J69=""),"",Tab_Ope_Level[[#This Row],[Last Due date]]-TODAY()))</f>
        <v/>
      </c>
      <c r="L70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70" s="49"/>
      <c r="N70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70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70" s="52">
        <f>YEAR(Tab_Ope_Level[[#This Row],[Initial Due date]])</f>
        <v>1900</v>
      </c>
      <c r="Q70" s="52">
        <f>MONTH(Tab_Ope_Level[[#This Row],[Initial Due date]])</f>
        <v>1</v>
      </c>
      <c r="R70" s="50" t="str">
        <f>Tab_Ope_Level[[#This Row],[engag Year]]&amp;"."&amp;Tab_Ope_Level[[#This Row],[engag Month]]</f>
        <v>1900.1</v>
      </c>
      <c r="S70" s="52">
        <f>IF(Tab_Ope_Level[[#This Row],[Initial Due date]]="",0,1)</f>
        <v>0</v>
      </c>
      <c r="T70" s="52">
        <f>IF(Tab_Ope_Level[[#This Row],[Closure date]]="",0,1)</f>
        <v>0</v>
      </c>
      <c r="U70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70" s="44"/>
      <c r="W70" s="44"/>
      <c r="X70" s="44"/>
      <c r="Y70" s="44"/>
      <c r="Z70" s="44"/>
      <c r="AA70" s="44"/>
      <c r="AB70" s="44"/>
      <c r="AC70" s="44"/>
      <c r="AD70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71" spans="1:30" x14ac:dyDescent="0.2">
      <c r="A71" s="40"/>
      <c r="B71" s="41"/>
      <c r="C71" s="42"/>
      <c r="D71" s="43"/>
      <c r="E71" s="43"/>
      <c r="F71" s="43"/>
      <c r="G71" s="44"/>
      <c r="H71" s="45"/>
      <c r="I71" s="46" t="str">
        <f>IF(Tab_Ope_Level[[#This Row],[Initial Due date]]="","",COUNTA(Tab_Ope_Level[[#This Row],[Post-poned 1]:[Post-ponned 8]],Tab_Ope_Level[[#This Row],[Initial Due date]]))</f>
        <v/>
      </c>
      <c r="J71" s="44"/>
      <c r="K71" s="48" t="str">
        <f ca="1">IF(Tab_Ope_Level[[#This Row],[Initial Due date]]="","",IF(AND(Tab_Ope_Level[[#This Row],[Dep.]]&lt;&gt;"",J70=""),"",Tab_Ope_Level[[#This Row],[Last Due date]]-TODAY()))</f>
        <v/>
      </c>
      <c r="L71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71" s="49"/>
      <c r="N71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71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71" s="52">
        <f>YEAR(Tab_Ope_Level[[#This Row],[Initial Due date]])</f>
        <v>1900</v>
      </c>
      <c r="Q71" s="52">
        <f>MONTH(Tab_Ope_Level[[#This Row],[Initial Due date]])</f>
        <v>1</v>
      </c>
      <c r="R71" s="50" t="str">
        <f>Tab_Ope_Level[[#This Row],[engag Year]]&amp;"."&amp;Tab_Ope_Level[[#This Row],[engag Month]]</f>
        <v>1900.1</v>
      </c>
      <c r="S71" s="52">
        <f>IF(Tab_Ope_Level[[#This Row],[Initial Due date]]="",0,1)</f>
        <v>0</v>
      </c>
      <c r="T71" s="52">
        <f>IF(Tab_Ope_Level[[#This Row],[Closure date]]="",0,1)</f>
        <v>0</v>
      </c>
      <c r="U71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71" s="44"/>
      <c r="W71" s="44"/>
      <c r="X71" s="44"/>
      <c r="Y71" s="44"/>
      <c r="Z71" s="44"/>
      <c r="AA71" s="44"/>
      <c r="AB71" s="44"/>
      <c r="AC71" s="44"/>
      <c r="AD71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72" spans="1:30" x14ac:dyDescent="0.2">
      <c r="A72" s="40"/>
      <c r="B72" s="41"/>
      <c r="C72" s="42"/>
      <c r="D72" s="43"/>
      <c r="E72" s="43"/>
      <c r="F72" s="43"/>
      <c r="G72" s="44"/>
      <c r="H72" s="45"/>
      <c r="I72" s="46" t="str">
        <f>IF(Tab_Ope_Level[[#This Row],[Initial Due date]]="","",COUNTA(Tab_Ope_Level[[#This Row],[Post-poned 1]:[Post-ponned 8]],Tab_Ope_Level[[#This Row],[Initial Due date]]))</f>
        <v/>
      </c>
      <c r="J72" s="44"/>
      <c r="K72" s="48" t="str">
        <f ca="1">IF(Tab_Ope_Level[[#This Row],[Initial Due date]]="","",IF(AND(Tab_Ope_Level[[#This Row],[Dep.]]&lt;&gt;"",J71=""),"",Tab_Ope_Level[[#This Row],[Last Due date]]-TODAY()))</f>
        <v/>
      </c>
      <c r="L72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72" s="49"/>
      <c r="N72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72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72" s="52">
        <f>YEAR(Tab_Ope_Level[[#This Row],[Initial Due date]])</f>
        <v>1900</v>
      </c>
      <c r="Q72" s="52">
        <f>MONTH(Tab_Ope_Level[[#This Row],[Initial Due date]])</f>
        <v>1</v>
      </c>
      <c r="R72" s="50" t="str">
        <f>Tab_Ope_Level[[#This Row],[engag Year]]&amp;"."&amp;Tab_Ope_Level[[#This Row],[engag Month]]</f>
        <v>1900.1</v>
      </c>
      <c r="S72" s="52">
        <f>IF(Tab_Ope_Level[[#This Row],[Initial Due date]]="",0,1)</f>
        <v>0</v>
      </c>
      <c r="T72" s="52">
        <f>IF(Tab_Ope_Level[[#This Row],[Closure date]]="",0,1)</f>
        <v>0</v>
      </c>
      <c r="U72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72" s="44"/>
      <c r="W72" s="44"/>
      <c r="X72" s="44"/>
      <c r="Y72" s="44"/>
      <c r="Z72" s="44"/>
      <c r="AA72" s="44"/>
      <c r="AB72" s="44"/>
      <c r="AC72" s="44"/>
      <c r="AD72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73" spans="1:30" x14ac:dyDescent="0.2">
      <c r="A73" s="40"/>
      <c r="B73" s="41"/>
      <c r="C73" s="42"/>
      <c r="D73" s="43"/>
      <c r="E73" s="43"/>
      <c r="F73" s="43"/>
      <c r="G73" s="44"/>
      <c r="H73" s="45"/>
      <c r="I73" s="46" t="str">
        <f>IF(Tab_Ope_Level[[#This Row],[Initial Due date]]="","",COUNTA(Tab_Ope_Level[[#This Row],[Post-poned 1]:[Post-ponned 8]],Tab_Ope_Level[[#This Row],[Initial Due date]]))</f>
        <v/>
      </c>
      <c r="J73" s="44"/>
      <c r="K73" s="48" t="str">
        <f ca="1">IF(Tab_Ope_Level[[#This Row],[Initial Due date]]="","",IF(AND(Tab_Ope_Level[[#This Row],[Dep.]]&lt;&gt;"",J72=""),"",Tab_Ope_Level[[#This Row],[Last Due date]]-TODAY()))</f>
        <v/>
      </c>
      <c r="L73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73" s="49"/>
      <c r="N73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73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73" s="52">
        <f>YEAR(Tab_Ope_Level[[#This Row],[Initial Due date]])</f>
        <v>1900</v>
      </c>
      <c r="Q73" s="52">
        <f>MONTH(Tab_Ope_Level[[#This Row],[Initial Due date]])</f>
        <v>1</v>
      </c>
      <c r="R73" s="50" t="str">
        <f>Tab_Ope_Level[[#This Row],[engag Year]]&amp;"."&amp;Tab_Ope_Level[[#This Row],[engag Month]]</f>
        <v>1900.1</v>
      </c>
      <c r="S73" s="52">
        <f>IF(Tab_Ope_Level[[#This Row],[Initial Due date]]="",0,1)</f>
        <v>0</v>
      </c>
      <c r="T73" s="52">
        <f>IF(Tab_Ope_Level[[#This Row],[Closure date]]="",0,1)</f>
        <v>0</v>
      </c>
      <c r="U73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73" s="44"/>
      <c r="W73" s="44"/>
      <c r="X73" s="44"/>
      <c r="Y73" s="44"/>
      <c r="Z73" s="44"/>
      <c r="AA73" s="44"/>
      <c r="AB73" s="44"/>
      <c r="AC73" s="44"/>
      <c r="AD73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74" spans="1:30" x14ac:dyDescent="0.2">
      <c r="A74" s="40"/>
      <c r="B74" s="41"/>
      <c r="C74" s="42"/>
      <c r="D74" s="43"/>
      <c r="E74" s="43"/>
      <c r="F74" s="43"/>
      <c r="G74" s="44"/>
      <c r="H74" s="45"/>
      <c r="I74" s="46" t="str">
        <f>IF(Tab_Ope_Level[[#This Row],[Initial Due date]]="","",COUNTA(Tab_Ope_Level[[#This Row],[Post-poned 1]:[Post-ponned 8]],Tab_Ope_Level[[#This Row],[Initial Due date]]))</f>
        <v/>
      </c>
      <c r="J74" s="44"/>
      <c r="K74" s="48" t="str">
        <f ca="1">IF(Tab_Ope_Level[[#This Row],[Initial Due date]]="","",IF(AND(Tab_Ope_Level[[#This Row],[Dep.]]&lt;&gt;"",J73=""),"",Tab_Ope_Level[[#This Row],[Last Due date]]-TODAY()))</f>
        <v/>
      </c>
      <c r="L74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74" s="49"/>
      <c r="N74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74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74" s="52">
        <f>YEAR(Tab_Ope_Level[[#This Row],[Initial Due date]])</f>
        <v>1900</v>
      </c>
      <c r="Q74" s="52">
        <f>MONTH(Tab_Ope_Level[[#This Row],[Initial Due date]])</f>
        <v>1</v>
      </c>
      <c r="R74" s="50" t="str">
        <f>Tab_Ope_Level[[#This Row],[engag Year]]&amp;"."&amp;Tab_Ope_Level[[#This Row],[engag Month]]</f>
        <v>1900.1</v>
      </c>
      <c r="S74" s="52">
        <f>IF(Tab_Ope_Level[[#This Row],[Initial Due date]]="",0,1)</f>
        <v>0</v>
      </c>
      <c r="T74" s="52">
        <f>IF(Tab_Ope_Level[[#This Row],[Closure date]]="",0,1)</f>
        <v>0</v>
      </c>
      <c r="U74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74" s="44"/>
      <c r="W74" s="44"/>
      <c r="X74" s="44"/>
      <c r="Y74" s="44"/>
      <c r="Z74" s="44"/>
      <c r="AA74" s="44"/>
      <c r="AB74" s="44"/>
      <c r="AC74" s="44"/>
      <c r="AD74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75" spans="1:30" x14ac:dyDescent="0.2">
      <c r="A75" s="40">
        <f>ROW(Tab_Ope_Level[[#This Row],[Delivrables]])</f>
        <v>75</v>
      </c>
      <c r="B75" s="41"/>
      <c r="C75" s="42"/>
      <c r="D75" s="43"/>
      <c r="E75" s="43"/>
      <c r="F75" s="43"/>
      <c r="G75" s="44"/>
      <c r="H75" s="45"/>
      <c r="I75" s="46" t="str">
        <f>IF(Tab_Ope_Level[[#This Row],[Initial Due date]]="","",COUNTA(Tab_Ope_Level[[#This Row],[Post-poned 1]:[Post-ponned 8]],Tab_Ope_Level[[#This Row],[Initial Due date]]))</f>
        <v/>
      </c>
      <c r="J75" s="44"/>
      <c r="K75" s="48" t="str">
        <f ca="1">IF(Tab_Ope_Level[[#This Row],[Initial Due date]]="","",IF(AND(Tab_Ope_Level[[#This Row],[Dep.]]&lt;&gt;"",J74=""),"",Tab_Ope_Level[[#This Row],[Last Due date]]-TODAY()))</f>
        <v/>
      </c>
      <c r="L75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75" s="49"/>
      <c r="N75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75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75" s="52">
        <f>YEAR(Tab_Ope_Level[[#This Row],[Initial Due date]])</f>
        <v>1900</v>
      </c>
      <c r="Q75" s="52">
        <f>MONTH(Tab_Ope_Level[[#This Row],[Initial Due date]])</f>
        <v>1</v>
      </c>
      <c r="R75" s="50" t="str">
        <f>Tab_Ope_Level[[#This Row],[engag Year]]&amp;"."&amp;Tab_Ope_Level[[#This Row],[engag Month]]</f>
        <v>1900.1</v>
      </c>
      <c r="S75" s="52">
        <f>IF(Tab_Ope_Level[[#This Row],[Initial Due date]]="",0,1)</f>
        <v>0</v>
      </c>
      <c r="T75" s="52">
        <f>IF(Tab_Ope_Level[[#This Row],[Closure date]]="",0,1)</f>
        <v>0</v>
      </c>
      <c r="U75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75" s="44"/>
      <c r="W75" s="44"/>
      <c r="X75" s="44"/>
      <c r="Y75" s="44"/>
      <c r="Z75" s="44"/>
      <c r="AA75" s="44"/>
      <c r="AB75" s="44"/>
      <c r="AC75" s="44"/>
      <c r="AD75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76" spans="1:30" x14ac:dyDescent="0.2">
      <c r="A76" s="40">
        <f>ROW(Tab_Ope_Level[[#This Row],[Delivrables]])</f>
        <v>76</v>
      </c>
      <c r="B76" s="41"/>
      <c r="C76" s="42"/>
      <c r="D76" s="43"/>
      <c r="E76" s="43"/>
      <c r="F76" s="43"/>
      <c r="G76" s="44"/>
      <c r="H76" s="45"/>
      <c r="I76" s="46" t="str">
        <f>IF(Tab_Ope_Level[[#This Row],[Initial Due date]]="","",COUNTA(Tab_Ope_Level[[#This Row],[Post-poned 1]:[Post-ponned 8]],Tab_Ope_Level[[#This Row],[Initial Due date]]))</f>
        <v/>
      </c>
      <c r="J76" s="44"/>
      <c r="K76" s="48" t="str">
        <f ca="1">IF(Tab_Ope_Level[[#This Row],[Initial Due date]]="","",IF(AND(Tab_Ope_Level[[#This Row],[Dep.]]&lt;&gt;"",J75=""),"",Tab_Ope_Level[[#This Row],[Last Due date]]-TODAY()))</f>
        <v/>
      </c>
      <c r="L76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76" s="49"/>
      <c r="N76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76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76" s="52">
        <f>YEAR(Tab_Ope_Level[[#This Row],[Initial Due date]])</f>
        <v>1900</v>
      </c>
      <c r="Q76" s="52">
        <f>MONTH(Tab_Ope_Level[[#This Row],[Initial Due date]])</f>
        <v>1</v>
      </c>
      <c r="R76" s="50" t="str">
        <f>Tab_Ope_Level[[#This Row],[engag Year]]&amp;"."&amp;Tab_Ope_Level[[#This Row],[engag Month]]</f>
        <v>1900.1</v>
      </c>
      <c r="S76" s="52">
        <f>IF(Tab_Ope_Level[[#This Row],[Initial Due date]]="",0,1)</f>
        <v>0</v>
      </c>
      <c r="T76" s="52">
        <f>IF(Tab_Ope_Level[[#This Row],[Closure date]]="",0,1)</f>
        <v>0</v>
      </c>
      <c r="U76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76" s="44"/>
      <c r="W76" s="44"/>
      <c r="X76" s="44"/>
      <c r="Y76" s="44"/>
      <c r="Z76" s="44"/>
      <c r="AA76" s="44"/>
      <c r="AB76" s="44"/>
      <c r="AC76" s="44"/>
      <c r="AD76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77" spans="1:30" x14ac:dyDescent="0.2">
      <c r="A77" s="40">
        <f>ROW(Tab_Ope_Level[[#This Row],[Delivrables]])</f>
        <v>77</v>
      </c>
      <c r="B77" s="41"/>
      <c r="C77" s="42"/>
      <c r="D77" s="43"/>
      <c r="E77" s="43"/>
      <c r="F77" s="43"/>
      <c r="G77" s="44"/>
      <c r="H77" s="45"/>
      <c r="I77" s="46" t="str">
        <f>IF(Tab_Ope_Level[[#This Row],[Initial Due date]]="","",COUNTA(Tab_Ope_Level[[#This Row],[Post-poned 1]:[Post-ponned 8]],Tab_Ope_Level[[#This Row],[Initial Due date]]))</f>
        <v/>
      </c>
      <c r="J77" s="44"/>
      <c r="K77" s="48" t="str">
        <f ca="1">IF(Tab_Ope_Level[[#This Row],[Initial Due date]]="","",IF(AND(Tab_Ope_Level[[#This Row],[Dep.]]&lt;&gt;"",J76=""),"",Tab_Ope_Level[[#This Row],[Last Due date]]-TODAY()))</f>
        <v/>
      </c>
      <c r="L77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77" s="49"/>
      <c r="N77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77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77" s="52">
        <f>YEAR(Tab_Ope_Level[[#This Row],[Initial Due date]])</f>
        <v>1900</v>
      </c>
      <c r="Q77" s="52">
        <f>MONTH(Tab_Ope_Level[[#This Row],[Initial Due date]])</f>
        <v>1</v>
      </c>
      <c r="R77" s="50" t="str">
        <f>Tab_Ope_Level[[#This Row],[engag Year]]&amp;"."&amp;Tab_Ope_Level[[#This Row],[engag Month]]</f>
        <v>1900.1</v>
      </c>
      <c r="S77" s="52">
        <f>IF(Tab_Ope_Level[[#This Row],[Initial Due date]]="",0,1)</f>
        <v>0</v>
      </c>
      <c r="T77" s="52">
        <f>IF(Tab_Ope_Level[[#This Row],[Closure date]]="",0,1)</f>
        <v>0</v>
      </c>
      <c r="U77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77" s="44"/>
      <c r="W77" s="44"/>
      <c r="X77" s="44"/>
      <c r="Y77" s="44"/>
      <c r="Z77" s="44"/>
      <c r="AA77" s="44"/>
      <c r="AB77" s="44"/>
      <c r="AC77" s="44"/>
      <c r="AD77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78" spans="1:30" x14ac:dyDescent="0.2">
      <c r="A78" s="40">
        <f>ROW(Tab_Ope_Level[[#This Row],[Delivrables]])</f>
        <v>78</v>
      </c>
      <c r="B78" s="41"/>
      <c r="C78" s="42"/>
      <c r="D78" s="43"/>
      <c r="E78" s="43"/>
      <c r="F78" s="43"/>
      <c r="G78" s="44"/>
      <c r="H78" s="45"/>
      <c r="I78" s="46" t="str">
        <f>IF(Tab_Ope_Level[[#This Row],[Initial Due date]]="","",COUNTA(Tab_Ope_Level[[#This Row],[Post-poned 1]:[Post-ponned 8]],Tab_Ope_Level[[#This Row],[Initial Due date]]))</f>
        <v/>
      </c>
      <c r="J78" s="44"/>
      <c r="K78" s="48" t="str">
        <f ca="1">IF(Tab_Ope_Level[[#This Row],[Initial Due date]]="","",IF(AND(Tab_Ope_Level[[#This Row],[Dep.]]&lt;&gt;"",J77=""),"",Tab_Ope_Level[[#This Row],[Last Due date]]-TODAY()))</f>
        <v/>
      </c>
      <c r="L78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78" s="49"/>
      <c r="N78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78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78" s="52">
        <f>YEAR(Tab_Ope_Level[[#This Row],[Initial Due date]])</f>
        <v>1900</v>
      </c>
      <c r="Q78" s="52">
        <f>MONTH(Tab_Ope_Level[[#This Row],[Initial Due date]])</f>
        <v>1</v>
      </c>
      <c r="R78" s="50" t="str">
        <f>Tab_Ope_Level[[#This Row],[engag Year]]&amp;"."&amp;Tab_Ope_Level[[#This Row],[engag Month]]</f>
        <v>1900.1</v>
      </c>
      <c r="S78" s="52">
        <f>IF(Tab_Ope_Level[[#This Row],[Initial Due date]]="",0,1)</f>
        <v>0</v>
      </c>
      <c r="T78" s="52">
        <f>IF(Tab_Ope_Level[[#This Row],[Closure date]]="",0,1)</f>
        <v>0</v>
      </c>
      <c r="U78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78" s="44"/>
      <c r="W78" s="44"/>
      <c r="X78" s="44"/>
      <c r="Y78" s="44"/>
      <c r="Z78" s="44"/>
      <c r="AA78" s="44"/>
      <c r="AB78" s="44"/>
      <c r="AC78" s="44"/>
      <c r="AD78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79" spans="1:30" x14ac:dyDescent="0.2">
      <c r="A79" s="40">
        <f>ROW(Tab_Ope_Level[[#This Row],[Delivrables]])</f>
        <v>79</v>
      </c>
      <c r="B79" s="41"/>
      <c r="C79" s="42"/>
      <c r="D79" s="43"/>
      <c r="E79" s="43"/>
      <c r="F79" s="43"/>
      <c r="G79" s="44"/>
      <c r="H79" s="45"/>
      <c r="I79" s="46" t="str">
        <f>IF(Tab_Ope_Level[[#This Row],[Initial Due date]]="","",COUNTA(Tab_Ope_Level[[#This Row],[Post-poned 1]:[Post-ponned 8]],Tab_Ope_Level[[#This Row],[Initial Due date]]))</f>
        <v/>
      </c>
      <c r="J79" s="44"/>
      <c r="K79" s="48" t="str">
        <f ca="1">IF(Tab_Ope_Level[[#This Row],[Initial Due date]]="","",IF(AND(Tab_Ope_Level[[#This Row],[Dep.]]&lt;&gt;"",J78=""),"",Tab_Ope_Level[[#This Row],[Last Due date]]-TODAY()))</f>
        <v/>
      </c>
      <c r="L79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79" s="49"/>
      <c r="N79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79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79" s="52">
        <f>YEAR(Tab_Ope_Level[[#This Row],[Initial Due date]])</f>
        <v>1900</v>
      </c>
      <c r="Q79" s="52">
        <f>MONTH(Tab_Ope_Level[[#This Row],[Initial Due date]])</f>
        <v>1</v>
      </c>
      <c r="R79" s="50" t="str">
        <f>Tab_Ope_Level[[#This Row],[engag Year]]&amp;"."&amp;Tab_Ope_Level[[#This Row],[engag Month]]</f>
        <v>1900.1</v>
      </c>
      <c r="S79" s="52">
        <f>IF(Tab_Ope_Level[[#This Row],[Initial Due date]]="",0,1)</f>
        <v>0</v>
      </c>
      <c r="T79" s="52">
        <f>IF(Tab_Ope_Level[[#This Row],[Closure date]]="",0,1)</f>
        <v>0</v>
      </c>
      <c r="U79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79" s="44"/>
      <c r="W79" s="44"/>
      <c r="X79" s="44"/>
      <c r="Y79" s="44"/>
      <c r="Z79" s="44"/>
      <c r="AA79" s="44"/>
      <c r="AB79" s="44"/>
      <c r="AC79" s="44"/>
      <c r="AD79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80" spans="1:30" x14ac:dyDescent="0.2">
      <c r="A80" s="40">
        <f>ROW(Tab_Ope_Level[[#This Row],[Delivrables]])</f>
        <v>80</v>
      </c>
      <c r="B80" s="41"/>
      <c r="C80" s="42"/>
      <c r="D80" s="43"/>
      <c r="E80" s="43"/>
      <c r="F80" s="43"/>
      <c r="G80" s="44"/>
      <c r="H80" s="45"/>
      <c r="I80" s="46" t="str">
        <f>IF(Tab_Ope_Level[[#This Row],[Initial Due date]]="","",COUNTA(Tab_Ope_Level[[#This Row],[Post-poned 1]:[Post-ponned 8]],Tab_Ope_Level[[#This Row],[Initial Due date]]))</f>
        <v/>
      </c>
      <c r="J80" s="44"/>
      <c r="K80" s="48" t="str">
        <f ca="1">IF(Tab_Ope_Level[[#This Row],[Initial Due date]]="","",IF(AND(Tab_Ope_Level[[#This Row],[Dep.]]&lt;&gt;"",J79=""),"",Tab_Ope_Level[[#This Row],[Last Due date]]-TODAY()))</f>
        <v/>
      </c>
      <c r="L80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80" s="49"/>
      <c r="N80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80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80" s="52">
        <f>YEAR(Tab_Ope_Level[[#This Row],[Initial Due date]])</f>
        <v>1900</v>
      </c>
      <c r="Q80" s="52">
        <f>MONTH(Tab_Ope_Level[[#This Row],[Initial Due date]])</f>
        <v>1</v>
      </c>
      <c r="R80" s="50" t="str">
        <f>Tab_Ope_Level[[#This Row],[engag Year]]&amp;"."&amp;Tab_Ope_Level[[#This Row],[engag Month]]</f>
        <v>1900.1</v>
      </c>
      <c r="S80" s="52">
        <f>IF(Tab_Ope_Level[[#This Row],[Initial Due date]]="",0,1)</f>
        <v>0</v>
      </c>
      <c r="T80" s="52">
        <f>IF(Tab_Ope_Level[[#This Row],[Closure date]]="",0,1)</f>
        <v>0</v>
      </c>
      <c r="U80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80" s="44"/>
      <c r="W80" s="44"/>
      <c r="X80" s="44"/>
      <c r="Y80" s="44"/>
      <c r="Z80" s="44"/>
      <c r="AA80" s="44"/>
      <c r="AB80" s="44"/>
      <c r="AC80" s="44"/>
      <c r="AD80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81" spans="1:30" x14ac:dyDescent="0.2">
      <c r="A81" s="40">
        <f>ROW(Tab_Ope_Level[[#This Row],[Delivrables]])</f>
        <v>81</v>
      </c>
      <c r="B81" s="41"/>
      <c r="C81" s="42"/>
      <c r="D81" s="43"/>
      <c r="E81" s="43"/>
      <c r="F81" s="43"/>
      <c r="G81" s="44"/>
      <c r="H81" s="45"/>
      <c r="I81" s="46" t="str">
        <f>IF(Tab_Ope_Level[[#This Row],[Initial Due date]]="","",COUNTA(Tab_Ope_Level[[#This Row],[Post-poned 1]:[Post-ponned 8]],Tab_Ope_Level[[#This Row],[Initial Due date]]))</f>
        <v/>
      </c>
      <c r="J81" s="44"/>
      <c r="K81" s="48" t="str">
        <f ca="1">IF(Tab_Ope_Level[[#This Row],[Initial Due date]]="","",IF(AND(Tab_Ope_Level[[#This Row],[Dep.]]&lt;&gt;"",J80=""),"",Tab_Ope_Level[[#This Row],[Last Due date]]-TODAY()))</f>
        <v/>
      </c>
      <c r="L81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81" s="49"/>
      <c r="N81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81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81" s="52">
        <f>YEAR(Tab_Ope_Level[[#This Row],[Initial Due date]])</f>
        <v>1900</v>
      </c>
      <c r="Q81" s="52">
        <f>MONTH(Tab_Ope_Level[[#This Row],[Initial Due date]])</f>
        <v>1</v>
      </c>
      <c r="R81" s="50" t="str">
        <f>Tab_Ope_Level[[#This Row],[engag Year]]&amp;"."&amp;Tab_Ope_Level[[#This Row],[engag Month]]</f>
        <v>1900.1</v>
      </c>
      <c r="S81" s="52">
        <f>IF(Tab_Ope_Level[[#This Row],[Initial Due date]]="",0,1)</f>
        <v>0</v>
      </c>
      <c r="T81" s="52">
        <f>IF(Tab_Ope_Level[[#This Row],[Closure date]]="",0,1)</f>
        <v>0</v>
      </c>
      <c r="U81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81" s="44"/>
      <c r="W81" s="44"/>
      <c r="X81" s="44"/>
      <c r="Y81" s="44"/>
      <c r="Z81" s="44"/>
      <c r="AA81" s="44"/>
      <c r="AB81" s="44"/>
      <c r="AC81" s="44"/>
      <c r="AD81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82" spans="1:30" x14ac:dyDescent="0.2">
      <c r="A82" s="40">
        <f>ROW(Tab_Ope_Level[[#This Row],[Delivrables]])</f>
        <v>82</v>
      </c>
      <c r="B82" s="41"/>
      <c r="C82" s="42"/>
      <c r="D82" s="43"/>
      <c r="E82" s="43"/>
      <c r="F82" s="43"/>
      <c r="G82" s="44"/>
      <c r="H82" s="45"/>
      <c r="I82" s="46" t="str">
        <f>IF(Tab_Ope_Level[[#This Row],[Initial Due date]]="","",COUNTA(Tab_Ope_Level[[#This Row],[Post-poned 1]:[Post-ponned 8]],Tab_Ope_Level[[#This Row],[Initial Due date]]))</f>
        <v/>
      </c>
      <c r="J82" s="44"/>
      <c r="K82" s="48" t="str">
        <f ca="1">IF(Tab_Ope_Level[[#This Row],[Initial Due date]]="","",IF(AND(Tab_Ope_Level[[#This Row],[Dep.]]&lt;&gt;"",J81=""),"",Tab_Ope_Level[[#This Row],[Last Due date]]-TODAY()))</f>
        <v/>
      </c>
      <c r="L82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82" s="49"/>
      <c r="N82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82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82" s="52">
        <f>YEAR(Tab_Ope_Level[[#This Row],[Initial Due date]])</f>
        <v>1900</v>
      </c>
      <c r="Q82" s="52">
        <f>MONTH(Tab_Ope_Level[[#This Row],[Initial Due date]])</f>
        <v>1</v>
      </c>
      <c r="R82" s="50" t="str">
        <f>Tab_Ope_Level[[#This Row],[engag Year]]&amp;"."&amp;Tab_Ope_Level[[#This Row],[engag Month]]</f>
        <v>1900.1</v>
      </c>
      <c r="S82" s="52">
        <f>IF(Tab_Ope_Level[[#This Row],[Initial Due date]]="",0,1)</f>
        <v>0</v>
      </c>
      <c r="T82" s="52">
        <f>IF(Tab_Ope_Level[[#This Row],[Closure date]]="",0,1)</f>
        <v>0</v>
      </c>
      <c r="U82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82" s="44"/>
      <c r="W82" s="44"/>
      <c r="X82" s="44"/>
      <c r="Y82" s="44"/>
      <c r="Z82" s="44"/>
      <c r="AA82" s="44"/>
      <c r="AB82" s="44"/>
      <c r="AC82" s="44"/>
      <c r="AD82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83" spans="1:30" x14ac:dyDescent="0.2">
      <c r="A83" s="40">
        <f>ROW(Tab_Ope_Level[[#This Row],[Delivrables]])</f>
        <v>83</v>
      </c>
      <c r="B83" s="41"/>
      <c r="C83" s="42"/>
      <c r="D83" s="43"/>
      <c r="E83" s="43"/>
      <c r="F83" s="43"/>
      <c r="G83" s="44"/>
      <c r="H83" s="45"/>
      <c r="I83" s="46" t="str">
        <f>IF(Tab_Ope_Level[[#This Row],[Initial Due date]]="","",COUNTA(Tab_Ope_Level[[#This Row],[Post-poned 1]:[Post-ponned 8]],Tab_Ope_Level[[#This Row],[Initial Due date]]))</f>
        <v/>
      </c>
      <c r="J83" s="44"/>
      <c r="K83" s="48" t="str">
        <f ca="1">IF(Tab_Ope_Level[[#This Row],[Initial Due date]]="","",IF(AND(Tab_Ope_Level[[#This Row],[Dep.]]&lt;&gt;"",J82=""),"",Tab_Ope_Level[[#This Row],[Last Due date]]-TODAY()))</f>
        <v/>
      </c>
      <c r="L83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83" s="49"/>
      <c r="N83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83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83" s="52">
        <f>YEAR(Tab_Ope_Level[[#This Row],[Initial Due date]])</f>
        <v>1900</v>
      </c>
      <c r="Q83" s="52">
        <f>MONTH(Tab_Ope_Level[[#This Row],[Initial Due date]])</f>
        <v>1</v>
      </c>
      <c r="R83" s="50" t="str">
        <f>Tab_Ope_Level[[#This Row],[engag Year]]&amp;"."&amp;Tab_Ope_Level[[#This Row],[engag Month]]</f>
        <v>1900.1</v>
      </c>
      <c r="S83" s="52">
        <f>IF(Tab_Ope_Level[[#This Row],[Initial Due date]]="",0,1)</f>
        <v>0</v>
      </c>
      <c r="T83" s="52">
        <f>IF(Tab_Ope_Level[[#This Row],[Closure date]]="",0,1)</f>
        <v>0</v>
      </c>
      <c r="U83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83" s="44"/>
      <c r="W83" s="44"/>
      <c r="X83" s="44"/>
      <c r="Y83" s="44"/>
      <c r="Z83" s="44"/>
      <c r="AA83" s="44"/>
      <c r="AB83" s="44"/>
      <c r="AC83" s="44"/>
      <c r="AD83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84" spans="1:30" x14ac:dyDescent="0.2">
      <c r="A84" s="40">
        <f>ROW(Tab_Ope_Level[[#This Row],[Delivrables]])</f>
        <v>84</v>
      </c>
      <c r="B84" s="41"/>
      <c r="C84" s="42"/>
      <c r="D84" s="43"/>
      <c r="E84" s="43"/>
      <c r="F84" s="43"/>
      <c r="G84" s="44"/>
      <c r="H84" s="45"/>
      <c r="I84" s="46" t="str">
        <f>IF(Tab_Ope_Level[[#This Row],[Initial Due date]]="","",COUNTA(Tab_Ope_Level[[#This Row],[Post-poned 1]:[Post-ponned 8]],Tab_Ope_Level[[#This Row],[Initial Due date]]))</f>
        <v/>
      </c>
      <c r="J84" s="44"/>
      <c r="K84" s="48" t="str">
        <f ca="1">IF(Tab_Ope_Level[[#This Row],[Initial Due date]]="","",IF(AND(Tab_Ope_Level[[#This Row],[Dep.]]&lt;&gt;"",J83=""),"",Tab_Ope_Level[[#This Row],[Last Due date]]-TODAY()))</f>
        <v/>
      </c>
      <c r="L84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84" s="49"/>
      <c r="N84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84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84" s="52">
        <f>YEAR(Tab_Ope_Level[[#This Row],[Initial Due date]])</f>
        <v>1900</v>
      </c>
      <c r="Q84" s="52">
        <f>MONTH(Tab_Ope_Level[[#This Row],[Initial Due date]])</f>
        <v>1</v>
      </c>
      <c r="R84" s="50" t="str">
        <f>Tab_Ope_Level[[#This Row],[engag Year]]&amp;"."&amp;Tab_Ope_Level[[#This Row],[engag Month]]</f>
        <v>1900.1</v>
      </c>
      <c r="S84" s="52">
        <f>IF(Tab_Ope_Level[[#This Row],[Initial Due date]]="",0,1)</f>
        <v>0</v>
      </c>
      <c r="T84" s="52">
        <f>IF(Tab_Ope_Level[[#This Row],[Closure date]]="",0,1)</f>
        <v>0</v>
      </c>
      <c r="U84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84" s="44"/>
      <c r="W84" s="44"/>
      <c r="X84" s="44"/>
      <c r="Y84" s="44"/>
      <c r="Z84" s="44"/>
      <c r="AA84" s="44"/>
      <c r="AB84" s="44"/>
      <c r="AC84" s="44"/>
      <c r="AD84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85" spans="1:30" x14ac:dyDescent="0.2">
      <c r="A85" s="40">
        <f>ROW(Tab_Ope_Level[[#This Row],[Delivrables]])</f>
        <v>85</v>
      </c>
      <c r="B85" s="41"/>
      <c r="C85" s="42"/>
      <c r="D85" s="43"/>
      <c r="E85" s="43"/>
      <c r="F85" s="43"/>
      <c r="G85" s="44"/>
      <c r="H85" s="45"/>
      <c r="I85" s="46" t="str">
        <f>IF(Tab_Ope_Level[[#This Row],[Initial Due date]]="","",COUNTA(Tab_Ope_Level[[#This Row],[Post-poned 1]:[Post-ponned 8]],Tab_Ope_Level[[#This Row],[Initial Due date]]))</f>
        <v/>
      </c>
      <c r="J85" s="44"/>
      <c r="K85" s="48" t="str">
        <f ca="1">IF(Tab_Ope_Level[[#This Row],[Initial Due date]]="","",IF(AND(Tab_Ope_Level[[#This Row],[Dep.]]&lt;&gt;"",J84=""),"",Tab_Ope_Level[[#This Row],[Last Due date]]-TODAY()))</f>
        <v/>
      </c>
      <c r="L85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85" s="49"/>
      <c r="N85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85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85" s="52">
        <f>YEAR(Tab_Ope_Level[[#This Row],[Initial Due date]])</f>
        <v>1900</v>
      </c>
      <c r="Q85" s="52">
        <f>MONTH(Tab_Ope_Level[[#This Row],[Initial Due date]])</f>
        <v>1</v>
      </c>
      <c r="R85" s="50" t="str">
        <f>Tab_Ope_Level[[#This Row],[engag Year]]&amp;"."&amp;Tab_Ope_Level[[#This Row],[engag Month]]</f>
        <v>1900.1</v>
      </c>
      <c r="S85" s="52">
        <f>IF(Tab_Ope_Level[[#This Row],[Initial Due date]]="",0,1)</f>
        <v>0</v>
      </c>
      <c r="T85" s="52">
        <f>IF(Tab_Ope_Level[[#This Row],[Closure date]]="",0,1)</f>
        <v>0</v>
      </c>
      <c r="U85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85" s="44"/>
      <c r="W85" s="44"/>
      <c r="X85" s="44"/>
      <c r="Y85" s="44"/>
      <c r="Z85" s="44"/>
      <c r="AA85" s="44"/>
      <c r="AB85" s="44"/>
      <c r="AC85" s="44"/>
      <c r="AD85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86" spans="1:30" x14ac:dyDescent="0.2">
      <c r="A86" s="40">
        <f>ROW(Tab_Ope_Level[[#This Row],[Delivrables]])</f>
        <v>86</v>
      </c>
      <c r="B86" s="41"/>
      <c r="C86" s="42"/>
      <c r="D86" s="43"/>
      <c r="E86" s="43"/>
      <c r="F86" s="43"/>
      <c r="G86" s="44"/>
      <c r="H86" s="45"/>
      <c r="I86" s="46" t="str">
        <f>IF(Tab_Ope_Level[[#This Row],[Initial Due date]]="","",COUNTA(Tab_Ope_Level[[#This Row],[Post-poned 1]:[Post-ponned 8]],Tab_Ope_Level[[#This Row],[Initial Due date]]))</f>
        <v/>
      </c>
      <c r="J86" s="44"/>
      <c r="K86" s="48" t="str">
        <f ca="1">IF(Tab_Ope_Level[[#This Row],[Initial Due date]]="","",IF(AND(Tab_Ope_Level[[#This Row],[Dep.]]&lt;&gt;"",J85=""),"",Tab_Ope_Level[[#This Row],[Last Due date]]-TODAY()))</f>
        <v/>
      </c>
      <c r="L86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86" s="49"/>
      <c r="N86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86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86" s="52">
        <f>YEAR(Tab_Ope_Level[[#This Row],[Initial Due date]])</f>
        <v>1900</v>
      </c>
      <c r="Q86" s="52">
        <f>MONTH(Tab_Ope_Level[[#This Row],[Initial Due date]])</f>
        <v>1</v>
      </c>
      <c r="R86" s="50" t="str">
        <f>Tab_Ope_Level[[#This Row],[engag Year]]&amp;"."&amp;Tab_Ope_Level[[#This Row],[engag Month]]</f>
        <v>1900.1</v>
      </c>
      <c r="S86" s="52">
        <f>IF(Tab_Ope_Level[[#This Row],[Initial Due date]]="",0,1)</f>
        <v>0</v>
      </c>
      <c r="T86" s="52">
        <f>IF(Tab_Ope_Level[[#This Row],[Closure date]]="",0,1)</f>
        <v>0</v>
      </c>
      <c r="U86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86" s="44"/>
      <c r="W86" s="44"/>
      <c r="X86" s="44"/>
      <c r="Y86" s="44"/>
      <c r="Z86" s="44"/>
      <c r="AA86" s="44"/>
      <c r="AB86" s="44"/>
      <c r="AC86" s="44"/>
      <c r="AD86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87" spans="1:30" x14ac:dyDescent="0.2">
      <c r="A87" s="40">
        <f>ROW(Tab_Ope_Level[[#This Row],[Delivrables]])</f>
        <v>87</v>
      </c>
      <c r="B87" s="41"/>
      <c r="C87" s="42"/>
      <c r="D87" s="43"/>
      <c r="E87" s="43"/>
      <c r="F87" s="43"/>
      <c r="G87" s="44"/>
      <c r="H87" s="45"/>
      <c r="I87" s="46" t="str">
        <f>IF(Tab_Ope_Level[[#This Row],[Initial Due date]]="","",COUNTA(Tab_Ope_Level[[#This Row],[Post-poned 1]:[Post-ponned 8]],Tab_Ope_Level[[#This Row],[Initial Due date]]))</f>
        <v/>
      </c>
      <c r="J87" s="44"/>
      <c r="K87" s="48" t="str">
        <f ca="1">IF(Tab_Ope_Level[[#This Row],[Initial Due date]]="","",IF(AND(Tab_Ope_Level[[#This Row],[Dep.]]&lt;&gt;"",J86=""),"",Tab_Ope_Level[[#This Row],[Last Due date]]-TODAY()))</f>
        <v/>
      </c>
      <c r="L87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87" s="49"/>
      <c r="N87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87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87" s="52">
        <f>YEAR(Tab_Ope_Level[[#This Row],[Initial Due date]])</f>
        <v>1900</v>
      </c>
      <c r="Q87" s="52">
        <f>MONTH(Tab_Ope_Level[[#This Row],[Initial Due date]])</f>
        <v>1</v>
      </c>
      <c r="R87" s="50" t="str">
        <f>Tab_Ope_Level[[#This Row],[engag Year]]&amp;"."&amp;Tab_Ope_Level[[#This Row],[engag Month]]</f>
        <v>1900.1</v>
      </c>
      <c r="S87" s="52">
        <f>IF(Tab_Ope_Level[[#This Row],[Initial Due date]]="",0,1)</f>
        <v>0</v>
      </c>
      <c r="T87" s="52">
        <f>IF(Tab_Ope_Level[[#This Row],[Closure date]]="",0,1)</f>
        <v>0</v>
      </c>
      <c r="U87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87" s="44"/>
      <c r="W87" s="44"/>
      <c r="X87" s="44"/>
      <c r="Y87" s="44"/>
      <c r="Z87" s="44"/>
      <c r="AA87" s="44"/>
      <c r="AB87" s="44"/>
      <c r="AC87" s="44"/>
      <c r="AD87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88" spans="1:30" x14ac:dyDescent="0.2">
      <c r="A88" s="40">
        <f>ROW(Tab_Ope_Level[[#This Row],[Delivrables]])</f>
        <v>88</v>
      </c>
      <c r="B88" s="41"/>
      <c r="C88" s="42"/>
      <c r="D88" s="43"/>
      <c r="E88" s="43"/>
      <c r="F88" s="43"/>
      <c r="G88" s="44"/>
      <c r="H88" s="45"/>
      <c r="I88" s="46" t="str">
        <f>IF(Tab_Ope_Level[[#This Row],[Initial Due date]]="","",COUNTA(Tab_Ope_Level[[#This Row],[Post-poned 1]:[Post-ponned 8]],Tab_Ope_Level[[#This Row],[Initial Due date]]))</f>
        <v/>
      </c>
      <c r="J88" s="44"/>
      <c r="K88" s="47" t="str">
        <f ca="1">IF(Tab_Ope_Level[[#This Row],[Initial Due date]]="","",IF(AND(Tab_Ope_Level[[#This Row],[Dep.]]&lt;&gt;"",J87=""),"",Tab_Ope_Level[[#This Row],[Last Due date]]-TODAY()))</f>
        <v/>
      </c>
      <c r="L88" s="5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88" s="49"/>
      <c r="N88" s="59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88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88" s="52">
        <f>YEAR(Tab_Ope_Level[[#This Row],[Initial Due date]])</f>
        <v>1900</v>
      </c>
      <c r="Q88" s="52">
        <f>MONTH(Tab_Ope_Level[[#This Row],[Initial Due date]])</f>
        <v>1</v>
      </c>
      <c r="R88" s="59" t="str">
        <f>Tab_Ope_Level[[#This Row],[engag Year]]&amp;"."&amp;Tab_Ope_Level[[#This Row],[engag Month]]</f>
        <v>1900.1</v>
      </c>
      <c r="S88" s="52">
        <f>IF(Tab_Ope_Level[[#This Row],[Initial Due date]]="",0,1)</f>
        <v>0</v>
      </c>
      <c r="T88" s="52">
        <f>IF(Tab_Ope_Level[[#This Row],[Closure date]]="",0,1)</f>
        <v>0</v>
      </c>
      <c r="U88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88" s="44"/>
      <c r="W88" s="44"/>
      <c r="X88" s="44"/>
      <c r="Y88" s="44"/>
      <c r="Z88" s="44"/>
      <c r="AA88" s="44"/>
      <c r="AB88" s="44"/>
      <c r="AC88" s="44"/>
      <c r="AD88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89" spans="1:30" x14ac:dyDescent="0.2">
      <c r="A89" s="40">
        <f>ROW(Tab_Ope_Level[[#This Row],[Delivrables]])</f>
        <v>89</v>
      </c>
      <c r="B89" s="41"/>
      <c r="C89" s="42"/>
      <c r="D89" s="43"/>
      <c r="E89" s="43"/>
      <c r="F89" s="43"/>
      <c r="G89" s="44"/>
      <c r="H89" s="45"/>
      <c r="I89" s="46" t="str">
        <f>IF(Tab_Ope_Level[[#This Row],[Initial Due date]]="","",COUNTA(Tab_Ope_Level[[#This Row],[Post-poned 1]:[Post-ponned 8]],Tab_Ope_Level[[#This Row],[Initial Due date]]))</f>
        <v/>
      </c>
      <c r="J89" s="44"/>
      <c r="K89" s="47" t="str">
        <f ca="1">IF(Tab_Ope_Level[[#This Row],[Initial Due date]]="","",IF(AND(Tab_Ope_Level[[#This Row],[Dep.]]&lt;&gt;"",J88=""),"",Tab_Ope_Level[[#This Row],[Last Due date]]-TODAY()))</f>
        <v/>
      </c>
      <c r="L89" s="5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89" s="49"/>
      <c r="N89" s="59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89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89" s="52">
        <f>YEAR(Tab_Ope_Level[[#This Row],[Initial Due date]])</f>
        <v>1900</v>
      </c>
      <c r="Q89" s="52">
        <f>MONTH(Tab_Ope_Level[[#This Row],[Initial Due date]])</f>
        <v>1</v>
      </c>
      <c r="R89" s="59" t="str">
        <f>Tab_Ope_Level[[#This Row],[engag Year]]&amp;"."&amp;Tab_Ope_Level[[#This Row],[engag Month]]</f>
        <v>1900.1</v>
      </c>
      <c r="S89" s="52">
        <f>IF(Tab_Ope_Level[[#This Row],[Initial Due date]]="",0,1)</f>
        <v>0</v>
      </c>
      <c r="T89" s="52">
        <f>IF(Tab_Ope_Level[[#This Row],[Closure date]]="",0,1)</f>
        <v>0</v>
      </c>
      <c r="U89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89" s="44"/>
      <c r="W89" s="44"/>
      <c r="X89" s="44"/>
      <c r="Y89" s="44"/>
      <c r="Z89" s="44"/>
      <c r="AA89" s="44"/>
      <c r="AB89" s="44"/>
      <c r="AC89" s="44"/>
      <c r="AD89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90" spans="1:30" x14ac:dyDescent="0.2">
      <c r="A90" s="40">
        <f>ROW(Tab_Ope_Level[[#This Row],[Delivrables]])</f>
        <v>90</v>
      </c>
      <c r="B90" s="41"/>
      <c r="C90" s="42"/>
      <c r="D90" s="43"/>
      <c r="E90" s="43"/>
      <c r="F90" s="43"/>
      <c r="G90" s="44"/>
      <c r="H90" s="45"/>
      <c r="I90" s="46" t="str">
        <f>IF(Tab_Ope_Level[[#This Row],[Initial Due date]]="","",COUNTA(Tab_Ope_Level[[#This Row],[Post-poned 1]:[Post-ponned 8]],Tab_Ope_Level[[#This Row],[Initial Due date]]))</f>
        <v/>
      </c>
      <c r="J90" s="44"/>
      <c r="K90" s="48" t="str">
        <f ca="1">IF(Tab_Ope_Level[[#This Row],[Initial Due date]]="","",IF(AND(Tab_Ope_Level[[#This Row],[Dep.]]&lt;&gt;"",J89=""),"",Tab_Ope_Level[[#This Row],[Last Due date]]-TODAY()))</f>
        <v/>
      </c>
      <c r="L90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90" s="49"/>
      <c r="N90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90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90" s="52">
        <f>YEAR(Tab_Ope_Level[[#This Row],[Initial Due date]])</f>
        <v>1900</v>
      </c>
      <c r="Q90" s="52">
        <f>MONTH(Tab_Ope_Level[[#This Row],[Initial Due date]])</f>
        <v>1</v>
      </c>
      <c r="R90" s="50" t="str">
        <f>Tab_Ope_Level[[#This Row],[engag Year]]&amp;"."&amp;Tab_Ope_Level[[#This Row],[engag Month]]</f>
        <v>1900.1</v>
      </c>
      <c r="S90" s="52">
        <f>IF(Tab_Ope_Level[[#This Row],[Initial Due date]]="",0,1)</f>
        <v>0</v>
      </c>
      <c r="T90" s="52">
        <f>IF(Tab_Ope_Level[[#This Row],[Closure date]]="",0,1)</f>
        <v>0</v>
      </c>
      <c r="U90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90" s="44"/>
      <c r="W90" s="44"/>
      <c r="X90" s="44"/>
      <c r="Y90" s="44"/>
      <c r="Z90" s="44"/>
      <c r="AA90" s="44"/>
      <c r="AB90" s="44"/>
      <c r="AC90" s="44"/>
      <c r="AD90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91" spans="1:30" x14ac:dyDescent="0.2">
      <c r="A91" s="40">
        <f>ROW(Tab_Ope_Level[[#This Row],[Delivrables]])</f>
        <v>91</v>
      </c>
      <c r="B91" s="41"/>
      <c r="C91" s="42"/>
      <c r="D91" s="43"/>
      <c r="E91" s="43"/>
      <c r="F91" s="43"/>
      <c r="G91" s="44"/>
      <c r="H91" s="45"/>
      <c r="I91" s="46" t="str">
        <f>IF(Tab_Ope_Level[[#This Row],[Initial Due date]]="","",COUNTA(Tab_Ope_Level[[#This Row],[Post-poned 1]:[Post-ponned 8]],Tab_Ope_Level[[#This Row],[Initial Due date]]))</f>
        <v/>
      </c>
      <c r="J91" s="44"/>
      <c r="K91" s="48" t="str">
        <f ca="1">IF(Tab_Ope_Level[[#This Row],[Initial Due date]]="","",IF(AND(Tab_Ope_Level[[#This Row],[Dep.]]&lt;&gt;"",J90=""),"",Tab_Ope_Level[[#This Row],[Last Due date]]-TODAY()))</f>
        <v/>
      </c>
      <c r="L91" s="48">
        <f ca="1">IF(Tab_Ope_Level[[#This Row],[Initial Due date]]="",0,IF(Tab_Ope_Level[[#This Row],[Closure date]]="",NETWORKDAYS(TODAY(),Tab_Ope_Level[[#This Row],[Last Due date]]),NETWORKDAYS(Tab_Ope_Level[[#This Row],[Initial Due date]],Tab_Ope_Level[[#This Row],[Closure date]])))</f>
        <v>0</v>
      </c>
      <c r="M91" s="49"/>
      <c r="N91" s="50" t="str">
        <f ca="1">IF(Tab_Ope_Level[[#This Row],[Closure date]]&lt;&gt;"","CLOSED",IF(AND(Tab_Ope_Level[[#This Row],[Status]]&gt;0,Tab_Ope_Level[[#This Row],[Status]]&lt;10),"Warning",IF(Tab_Ope_Level[[#This Row],[Status]]&lt;0,"LATE",IF(Tab_Ope_Level[[#This Row],[Initial Due date]]="","Wait","OPEN"))))</f>
        <v>Wait</v>
      </c>
      <c r="O91" s="51" t="e">
        <f>COUNTIFS([1]!Tab_Action[Status],"Open",[1]!Tab_Action[Part / Program],Tab_Ope_Level[[#This Row],[Part / Program]],[1]!Tab_Action[Cluster],Tab_Ope_Level[[#This Row],[Cluster]],[1]!Tab_Action[Delivrables],Tab_Ope_Level[[#This Row],[Delivrables]])</f>
        <v>#REF!</v>
      </c>
      <c r="P91" s="52">
        <f>YEAR(Tab_Ope_Level[[#This Row],[Initial Due date]])</f>
        <v>1900</v>
      </c>
      <c r="Q91" s="52">
        <f>MONTH(Tab_Ope_Level[[#This Row],[Initial Due date]])</f>
        <v>1</v>
      </c>
      <c r="R91" s="50" t="str">
        <f>Tab_Ope_Level[[#This Row],[engag Year]]&amp;"."&amp;Tab_Ope_Level[[#This Row],[engag Month]]</f>
        <v>1900.1</v>
      </c>
      <c r="S91" s="52">
        <f>IF(Tab_Ope_Level[[#This Row],[Initial Due date]]="",0,1)</f>
        <v>0</v>
      </c>
      <c r="T91" s="52">
        <f>IF(Tab_Ope_Level[[#This Row],[Closure date]]="",0,1)</f>
        <v>0</v>
      </c>
      <c r="U91" s="53">
        <f>IFERROR(COUNTIFS(Tab_Ope_Level[Part / Program],Tab_Ope_Level[[#This Row],[Part / Program]],Tab_Ope_Level[Cluster],Tab_Ope_Level[[#This Row],[Cluster]],Tab_Ope_Level[CLOSED],1)/(COUNTIFS(Tab_Ope_Level[Part / Program],Tab_Ope_Level[[#This Row],[Part / Program]],Tab_Ope_Level[Cluster],Tab_Ope_Level[[#This Row],[Cluster]])-COUNTIFS(Tab_Ope_Level[Part / Program],Tab_Ope_Level[[#This Row],[Part / Program]],Tab_Ope_Level[Cluster],Tab_Ope_Level[[#This Row],[Cluster]],Tab_Ope_Level[Status Tx],"Wait")),1)</f>
        <v>1</v>
      </c>
      <c r="V91" s="44"/>
      <c r="W91" s="44"/>
      <c r="X91" s="44"/>
      <c r="Y91" s="44"/>
      <c r="Z91" s="44"/>
      <c r="AA91" s="44"/>
      <c r="AB91" s="44"/>
      <c r="AC91" s="44"/>
      <c r="AD91" s="54">
        <f ca="1">NETWORKDAYS(IF(Tab_Ope_Level[[#This Row],[Initial Due date]]="",TODAY(),Tab_Ope_Level[[#This Row],[Initial Due date]]),IF(Tab_Ope_Level[[#This Row],[Closure date]]="",TODAY(),Tab_Ope_Level[[#This Row],[Closure date]]))</f>
        <v>1</v>
      </c>
    </row>
    <row r="92" spans="1:30" ht="36" x14ac:dyDescent="0.2">
      <c r="A92" s="29" t="s">
        <v>17</v>
      </c>
      <c r="B92" s="29" t="s">
        <v>3</v>
      </c>
      <c r="C92" s="42"/>
      <c r="D92" s="29" t="s">
        <v>19</v>
      </c>
      <c r="E92" s="29" t="s">
        <v>20</v>
      </c>
      <c r="F92" s="29" t="s">
        <v>21</v>
      </c>
      <c r="G92" s="30" t="s">
        <v>22</v>
      </c>
      <c r="H92" s="31" t="s">
        <v>23</v>
      </c>
      <c r="I92" s="32" t="s">
        <v>24</v>
      </c>
      <c r="J92" s="33" t="s">
        <v>25</v>
      </c>
      <c r="K92" s="34" t="s">
        <v>26</v>
      </c>
      <c r="L92" s="34" t="s">
        <v>27</v>
      </c>
      <c r="M92" s="35" t="s">
        <v>28</v>
      </c>
      <c r="N92" s="29" t="s">
        <v>29</v>
      </c>
      <c r="O92" s="29" t="s">
        <v>30</v>
      </c>
      <c r="P92" s="29" t="s">
        <v>31</v>
      </c>
      <c r="Q92" s="29" t="s">
        <v>32</v>
      </c>
      <c r="R92" s="29" t="s">
        <v>33</v>
      </c>
      <c r="S92" s="29" t="s">
        <v>34</v>
      </c>
      <c r="T92" s="29" t="s">
        <v>35</v>
      </c>
      <c r="U92" s="29" t="s">
        <v>36</v>
      </c>
      <c r="V92" s="30" t="s">
        <v>37</v>
      </c>
      <c r="W92" s="30" t="s">
        <v>38</v>
      </c>
      <c r="X92" s="30" t="s">
        <v>39</v>
      </c>
      <c r="Y92" s="30" t="s">
        <v>40</v>
      </c>
      <c r="Z92" s="30" t="s">
        <v>41</v>
      </c>
      <c r="AA92" s="30" t="s">
        <v>42</v>
      </c>
      <c r="AB92" s="30" t="s">
        <v>43</v>
      </c>
      <c r="AC92" s="44"/>
      <c r="AD92" s="54" t="e">
        <f ca="1">NETWORKDAYS(IF(Tab_Ope_Level[[#This Row],[Initial Due date]]="",TODAY(),Tab_Ope_Level[[#This Row],[Initial Due date]]),IF(Tab_Ope_Level[[#This Row],[Closure date]]="",TODAY(),Tab_Ope_Level[[#This Row],[Closure date]]))</f>
        <v>#VALUE!</v>
      </c>
    </row>
  </sheetData>
  <sheetProtection password="EBE5" sheet="1" objects="1" scenarios="1" sort="0" autoFilter="0"/>
  <mergeCells count="11">
    <mergeCell ref="F13:G13"/>
    <mergeCell ref="C14:C15"/>
    <mergeCell ref="D14:D15"/>
    <mergeCell ref="F14:G14"/>
    <mergeCell ref="F15:G15"/>
    <mergeCell ref="F12:G12"/>
    <mergeCell ref="F7:H7"/>
    <mergeCell ref="F8:G8"/>
    <mergeCell ref="F9:G9"/>
    <mergeCell ref="F10:G10"/>
    <mergeCell ref="F11:G11"/>
  </mergeCells>
  <conditionalFormatting sqref="M93:M1048576 M1:M17 N18:N92">
    <cfRule type="containsText" dxfId="59" priority="5" operator="containsText" text="wait">
      <formula>NOT(ISERROR(SEARCH("wait",M1)))</formula>
    </cfRule>
    <cfRule type="containsText" dxfId="58" priority="6" operator="containsText" text="Warning">
      <formula>NOT(ISERROR(SEARCH("Warning",M1)))</formula>
    </cfRule>
    <cfRule type="containsText" dxfId="57" priority="7" operator="containsText" text="Closed">
      <formula>NOT(ISERROR(SEARCH("Closed",M1)))</formula>
    </cfRule>
    <cfRule type="containsText" dxfId="56" priority="8" operator="containsText" text="LATE">
      <formula>NOT(ISERROR(SEARCH("LATE",M1)))</formula>
    </cfRule>
  </conditionalFormatting>
  <conditionalFormatting sqref="C14">
    <cfRule type="dataBar" priority="4">
      <dataBar>
        <cfvo type="num" val="0"/>
        <cfvo type="num" val="1"/>
        <color theme="6"/>
      </dataBar>
      <extLst>
        <ext xmlns:x14="http://schemas.microsoft.com/office/spreadsheetml/2009/9/main" uri="{B025F937-C7B1-47D3-B67F-A62EFF666E3E}">
          <x14:id>{DC57651B-5B6E-431E-A6F4-D0D82D0D655C}</x14:id>
        </ext>
      </extLst>
    </cfRule>
  </conditionalFormatting>
  <conditionalFormatting sqref="D14">
    <cfRule type="dataBar" priority="3">
      <dataBar>
        <cfvo type="num" val="0"/>
        <cfvo type="num" val="1"/>
        <color theme="6"/>
      </dataBar>
      <extLst>
        <ext xmlns:x14="http://schemas.microsoft.com/office/spreadsheetml/2009/9/main" uri="{B025F937-C7B1-47D3-B67F-A62EFF666E3E}">
          <x14:id>{E1D6233E-1025-4DF9-AD52-470BFE160E3B}</x14:id>
        </ext>
      </extLst>
    </cfRule>
  </conditionalFormatting>
  <conditionalFormatting sqref="N1:N1048576">
    <cfRule type="cellIs" dxfId="55" priority="2" operator="equal">
      <formula>"OPEN"</formula>
    </cfRule>
  </conditionalFormatting>
  <conditionalFormatting pivot="1" sqref="C7:C12">
    <cfRule type="dataBar" priority="1">
      <dataBar>
        <cfvo type="min"/>
        <cfvo type="max"/>
        <color theme="5" tint="0.39997558519241921"/>
      </dataBar>
      <extLst>
        <ext xmlns:x14="http://schemas.microsoft.com/office/spreadsheetml/2009/9/main" uri="{B025F937-C7B1-47D3-B67F-A62EFF666E3E}">
          <x14:id>{E5DABF89-C4F2-4650-AE6F-11E4F2A427A2}</x14:id>
        </ext>
      </extLst>
    </cfRule>
  </conditionalFormatting>
  <dataValidations count="3">
    <dataValidation type="list" allowBlank="1" showInputMessage="1" showErrorMessage="1" sqref="D50:D91">
      <formula1>INDIRECT(C50)</formula1>
    </dataValidation>
    <dataValidation type="list" allowBlank="1" showInputMessage="1" showErrorMessage="1" sqref="C50:C91">
      <formula1>Cluster</formula1>
    </dataValidation>
    <dataValidation type="list" allowBlank="1" showInputMessage="1" showErrorMessage="1" sqref="B50:B91">
      <formula1>Projets</formula1>
    </dataValidation>
  </dataValidations>
  <pageMargins left="0.7" right="0.7" top="0.75" bottom="0.75" header="0.3" footer="0.3"/>
  <pageSetup paperSize="9" orientation="portrait" r:id="rId3"/>
  <drawing r:id="rId4"/>
  <legacyDrawing r:id="rId5"/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C57651B-5B6E-431E-A6F4-D0D82D0D655C}">
            <x14:dataBar minLength="0" maxLength="10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C14</xm:sqref>
        </x14:conditionalFormatting>
        <x14:conditionalFormatting xmlns:xm="http://schemas.microsoft.com/office/excel/2006/main">
          <x14:cfRule type="dataBar" id="{E1D6233E-1025-4DF9-AD52-470BFE160E3B}">
            <x14:dataBar minLength="0" maxLength="10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D14</xm:sqref>
        </x14:conditionalFormatting>
        <x14:conditionalFormatting xmlns:xm="http://schemas.microsoft.com/office/excel/2006/main" pivot="1">
          <x14:cfRule type="dataBar" id="{E5DABF89-C4F2-4650-AE6F-11E4F2A427A2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C7:C12</xm:sqref>
        </x14:conditionalFormatting>
      </x14:conditionalFormattings>
    </ext>
    <ext xmlns:x14="http://schemas.microsoft.com/office/spreadsheetml/2009/9/main" uri="{A8765BA9-456A-4dab-B4F3-ACF838C121DE}">
      <x14:slicerList>
        <x14:slicer r:id="rId7"/>
      </x14:slicerList>
    </ext>
    <ext xmlns:x15="http://schemas.microsoft.com/office/spreadsheetml/2010/11/main" uri="{3A4CF648-6AED-40f4-86FF-DC5316D8AED3}">
      <x14:slicerList xmlns:x14="http://schemas.microsoft.com/office/spreadsheetml/2009/9/main">
        <x14:slicer r:id="rId8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Operational level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PARIS, Celia (EUROGICIEL - SCALIAN EUROGICIEL)</dc:creator>
  <cp:lastModifiedBy>Jean-Eric</cp:lastModifiedBy>
  <dcterms:created xsi:type="dcterms:W3CDTF">2018-08-07T09:18:44Z</dcterms:created>
  <dcterms:modified xsi:type="dcterms:W3CDTF">2018-08-07T20:06:32Z</dcterms:modified>
</cp:coreProperties>
</file>