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18870" windowHeight="8355" tabRatio="694" activeTab="4"/>
  </bookViews>
  <sheets>
    <sheet name="page de garde" sheetId="6" r:id="rId1"/>
    <sheet name="Base" sheetId="5" r:id="rId2"/>
    <sheet name="calcul" sheetId="8" r:id="rId3"/>
    <sheet name="Parametres" sheetId="7" r:id="rId4"/>
    <sheet name="test" sheetId="9" r:id="rId5"/>
    <sheet name="plan de charge" sheetId="10" r:id="rId6"/>
    <sheet name="Embout" sheetId="1" r:id="rId7"/>
    <sheet name="Units" sheetId="3" r:id="rId8"/>
  </sheets>
  <definedNames>
    <definedName name="_xlnm._FilterDatabase" localSheetId="1" hidden="1">Base!$Q$1:$U$814</definedName>
    <definedName name="_xlnm._FilterDatabase" localSheetId="4" hidden="1">test!$Q$37:$R$66</definedName>
  </definedNames>
  <calcPr calcId="145621"/>
</workbook>
</file>

<file path=xl/calcChain.xml><?xml version="1.0" encoding="utf-8"?>
<calcChain xmlns="http://schemas.openxmlformats.org/spreadsheetml/2006/main">
  <c r="B1" i="10" l="1"/>
  <c r="B87" i="10"/>
  <c r="C88" i="10" s="1"/>
  <c r="B67" i="10"/>
  <c r="B47" i="10"/>
  <c r="C48" i="10" s="1"/>
  <c r="B27" i="10"/>
  <c r="B6" i="10"/>
  <c r="F6" i="10" s="1"/>
  <c r="W42" i="8"/>
  <c r="W36" i="8"/>
  <c r="W34" i="8"/>
  <c r="W32" i="8"/>
  <c r="W28" i="8"/>
  <c r="W26" i="8"/>
  <c r="W24" i="8"/>
  <c r="W20" i="8"/>
  <c r="W18" i="8"/>
  <c r="W16" i="8"/>
  <c r="W10" i="8"/>
  <c r="F7" i="10"/>
  <c r="C68" i="10"/>
  <c r="C28" i="10"/>
  <c r="C7" i="10" l="1"/>
  <c r="G7" i="10"/>
  <c r="Y46" i="8"/>
  <c r="Y42" i="8"/>
  <c r="V40" i="8"/>
  <c r="U38" i="8"/>
  <c r="Y38" i="8" s="1"/>
  <c r="U36" i="8"/>
  <c r="U16" i="8"/>
  <c r="V34" i="8"/>
  <c r="Y32" i="8"/>
  <c r="V26" i="8"/>
  <c r="Y26" i="8" s="1"/>
  <c r="V24" i="8"/>
  <c r="Y22" i="8"/>
  <c r="Y20" i="8"/>
  <c r="V18" i="8"/>
  <c r="U14" i="8"/>
  <c r="Y14" i="8" s="1"/>
  <c r="Y10" i="8"/>
  <c r="V12" i="8"/>
  <c r="Y12" i="8" s="1"/>
  <c r="Y40" i="8"/>
  <c r="Y30" i="8"/>
  <c r="Y28" i="8"/>
  <c r="T7" i="8"/>
  <c r="U7" i="8"/>
  <c r="W7" i="8"/>
  <c r="L34" i="8"/>
  <c r="M5" i="8"/>
  <c r="O42" i="8"/>
  <c r="L40" i="8"/>
  <c r="O40" i="8" s="1"/>
  <c r="K38" i="8"/>
  <c r="O38" i="8" s="1"/>
  <c r="K36" i="8"/>
  <c r="O36" i="8" s="1"/>
  <c r="O34" i="8"/>
  <c r="O32" i="8"/>
  <c r="O30" i="8"/>
  <c r="O28" i="8"/>
  <c r="L26" i="8"/>
  <c r="O26" i="8" s="1"/>
  <c r="L24" i="8"/>
  <c r="O24" i="8" s="1"/>
  <c r="O22" i="8"/>
  <c r="O20" i="8"/>
  <c r="L18" i="8"/>
  <c r="O18" i="8" s="1"/>
  <c r="K16" i="8"/>
  <c r="O16" i="8" s="1"/>
  <c r="K14" i="8"/>
  <c r="O14" i="8" s="1"/>
  <c r="L12" i="8"/>
  <c r="O12" i="8" s="1"/>
  <c r="O10" i="8"/>
  <c r="M7" i="8"/>
  <c r="K7" i="8"/>
  <c r="J7" i="8"/>
  <c r="J5" i="8"/>
  <c r="T5" i="8"/>
  <c r="Y24" i="8" l="1"/>
  <c r="Y18" i="8"/>
  <c r="Y36" i="8"/>
  <c r="Y16" i="8"/>
  <c r="Y34" i="8"/>
  <c r="O44" i="8"/>
  <c r="D33" i="8"/>
  <c r="D32" i="8"/>
  <c r="D31" i="8"/>
  <c r="Y44" i="8" l="1"/>
  <c r="Y45" i="8" s="1"/>
  <c r="C18" i="8" s="1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  <c r="D620" i="5"/>
  <c r="D621" i="5"/>
  <c r="D622" i="5"/>
  <c r="D623" i="5"/>
  <c r="D624" i="5"/>
  <c r="D625" i="5"/>
  <c r="D626" i="5"/>
  <c r="D627" i="5"/>
  <c r="D628" i="5"/>
  <c r="D629" i="5"/>
  <c r="D630" i="5"/>
  <c r="D631" i="5"/>
  <c r="D632" i="5"/>
  <c r="D633" i="5"/>
  <c r="D634" i="5"/>
  <c r="D635" i="5"/>
  <c r="D636" i="5"/>
  <c r="D637" i="5"/>
  <c r="D638" i="5"/>
  <c r="D639" i="5"/>
  <c r="D640" i="5"/>
  <c r="D641" i="5"/>
  <c r="D642" i="5"/>
  <c r="D643" i="5"/>
  <c r="D644" i="5"/>
  <c r="D645" i="5"/>
  <c r="D646" i="5"/>
  <c r="D647" i="5"/>
  <c r="D648" i="5"/>
  <c r="D649" i="5"/>
  <c r="D650" i="5"/>
  <c r="D651" i="5"/>
  <c r="D652" i="5"/>
  <c r="D653" i="5"/>
  <c r="D654" i="5"/>
  <c r="D655" i="5"/>
  <c r="D656" i="5"/>
  <c r="D657" i="5"/>
  <c r="D658" i="5"/>
  <c r="D659" i="5"/>
  <c r="D660" i="5"/>
  <c r="D661" i="5"/>
  <c r="D662" i="5"/>
  <c r="D663" i="5"/>
  <c r="D664" i="5"/>
  <c r="D665" i="5"/>
  <c r="D666" i="5"/>
  <c r="D667" i="5"/>
  <c r="D668" i="5"/>
  <c r="D669" i="5"/>
  <c r="D670" i="5"/>
  <c r="D671" i="5"/>
  <c r="D672" i="5"/>
  <c r="D673" i="5"/>
  <c r="D674" i="5"/>
  <c r="D675" i="5"/>
  <c r="D676" i="5"/>
  <c r="D677" i="5"/>
  <c r="D678" i="5"/>
  <c r="D679" i="5"/>
  <c r="D680" i="5"/>
  <c r="D681" i="5"/>
  <c r="D682" i="5"/>
  <c r="D683" i="5"/>
  <c r="D684" i="5"/>
  <c r="D685" i="5"/>
  <c r="D686" i="5"/>
  <c r="D687" i="5"/>
  <c r="D688" i="5"/>
  <c r="D689" i="5"/>
  <c r="D690" i="5"/>
  <c r="D691" i="5"/>
  <c r="D692" i="5"/>
  <c r="D693" i="5"/>
  <c r="D694" i="5"/>
  <c r="D695" i="5"/>
  <c r="D696" i="5"/>
  <c r="D697" i="5"/>
  <c r="D698" i="5"/>
  <c r="D699" i="5"/>
  <c r="D700" i="5"/>
  <c r="D701" i="5"/>
  <c r="D702" i="5"/>
  <c r="D703" i="5"/>
  <c r="D704" i="5"/>
  <c r="D705" i="5"/>
  <c r="D706" i="5"/>
  <c r="D707" i="5"/>
  <c r="D708" i="5"/>
  <c r="D709" i="5"/>
  <c r="D710" i="5"/>
  <c r="D711" i="5"/>
  <c r="D712" i="5"/>
  <c r="D713" i="5"/>
  <c r="D714" i="5"/>
  <c r="D715" i="5"/>
  <c r="D716" i="5"/>
  <c r="D717" i="5"/>
  <c r="D718" i="5"/>
  <c r="D719" i="5"/>
  <c r="D720" i="5"/>
  <c r="D721" i="5"/>
  <c r="D722" i="5"/>
  <c r="D723" i="5"/>
  <c r="D724" i="5"/>
  <c r="D725" i="5"/>
  <c r="D726" i="5"/>
  <c r="D727" i="5"/>
  <c r="D728" i="5"/>
  <c r="D729" i="5"/>
  <c r="D730" i="5"/>
  <c r="D731" i="5"/>
  <c r="D732" i="5"/>
  <c r="D733" i="5"/>
  <c r="D734" i="5"/>
  <c r="D735" i="5"/>
  <c r="D736" i="5"/>
  <c r="D737" i="5"/>
  <c r="D738" i="5"/>
  <c r="D739" i="5"/>
  <c r="D740" i="5"/>
  <c r="D741" i="5"/>
  <c r="D742" i="5"/>
  <c r="D743" i="5"/>
  <c r="D744" i="5"/>
  <c r="D745" i="5"/>
  <c r="D746" i="5"/>
  <c r="D747" i="5"/>
  <c r="D748" i="5"/>
  <c r="D749" i="5"/>
  <c r="D750" i="5"/>
  <c r="D751" i="5"/>
  <c r="D752" i="5"/>
  <c r="D753" i="5"/>
  <c r="D754" i="5"/>
  <c r="D755" i="5"/>
  <c r="D756" i="5"/>
  <c r="D757" i="5"/>
  <c r="D758" i="5"/>
  <c r="D759" i="5"/>
  <c r="D760" i="5"/>
  <c r="D761" i="5"/>
  <c r="D762" i="5"/>
  <c r="D763" i="5"/>
  <c r="D764" i="5"/>
  <c r="D765" i="5"/>
  <c r="D766" i="5"/>
  <c r="D767" i="5"/>
  <c r="D768" i="5"/>
  <c r="D769" i="5"/>
  <c r="D770" i="5"/>
  <c r="D771" i="5"/>
  <c r="D772" i="5"/>
  <c r="D773" i="5"/>
  <c r="D774" i="5"/>
  <c r="D775" i="5"/>
  <c r="D776" i="5"/>
  <c r="D777" i="5"/>
  <c r="D778" i="5"/>
  <c r="D779" i="5"/>
  <c r="D780" i="5"/>
  <c r="D781" i="5"/>
  <c r="D782" i="5"/>
  <c r="D783" i="5"/>
  <c r="D784" i="5"/>
  <c r="D785" i="5"/>
  <c r="D786" i="5"/>
  <c r="D787" i="5"/>
  <c r="D788" i="5"/>
  <c r="D789" i="5"/>
  <c r="D790" i="5"/>
  <c r="D791" i="5"/>
  <c r="D792" i="5"/>
  <c r="D793" i="5"/>
  <c r="D794" i="5"/>
  <c r="D795" i="5"/>
  <c r="D796" i="5"/>
  <c r="D797" i="5"/>
  <c r="D798" i="5"/>
  <c r="D799" i="5"/>
  <c r="D800" i="5"/>
  <c r="D801" i="5"/>
  <c r="D802" i="5"/>
  <c r="D803" i="5"/>
  <c r="D804" i="5"/>
  <c r="D805" i="5"/>
  <c r="D806" i="5"/>
  <c r="D807" i="5"/>
  <c r="D808" i="5"/>
  <c r="D809" i="5"/>
  <c r="D810" i="5"/>
  <c r="D811" i="5"/>
  <c r="D812" i="5"/>
  <c r="D813" i="5"/>
  <c r="D814" i="5"/>
  <c r="C17" i="8" l="1"/>
  <c r="Z31" i="3"/>
  <c r="Z30" i="3"/>
  <c r="Z29" i="3"/>
  <c r="Z28" i="3"/>
  <c r="Z27" i="3"/>
  <c r="Z26" i="3"/>
  <c r="Z25" i="3"/>
  <c r="Z24" i="3"/>
  <c r="Z23" i="3"/>
  <c r="Z22" i="3"/>
  <c r="Z20" i="3"/>
  <c r="Z19" i="3"/>
  <c r="Z18" i="3"/>
  <c r="Z17" i="3"/>
  <c r="Z16" i="3"/>
  <c r="Z15" i="3"/>
  <c r="Z14" i="3"/>
  <c r="Z13" i="3"/>
  <c r="Z12" i="3"/>
  <c r="Z11" i="3"/>
  <c r="Z10" i="3"/>
  <c r="Z9" i="3"/>
  <c r="Z8" i="3"/>
  <c r="Z7" i="3"/>
  <c r="Z6" i="3"/>
  <c r="Z5" i="3"/>
  <c r="AB2" i="3"/>
  <c r="V2" i="3"/>
  <c r="AB1" i="3"/>
  <c r="Z303" i="1"/>
  <c r="Z302" i="1"/>
  <c r="Z301" i="1"/>
  <c r="Z300" i="1"/>
  <c r="Z299" i="1"/>
  <c r="Z298" i="1"/>
  <c r="Z297" i="1"/>
  <c r="Z296" i="1"/>
  <c r="Z295" i="1"/>
  <c r="Z294" i="1"/>
  <c r="Z293" i="1"/>
  <c r="Z292" i="1"/>
  <c r="Z291" i="1"/>
  <c r="Z290" i="1"/>
  <c r="Z289" i="1"/>
  <c r="Z288" i="1"/>
  <c r="Z287" i="1"/>
  <c r="Z286" i="1"/>
  <c r="Z285" i="1"/>
  <c r="Z284" i="1"/>
  <c r="Z283" i="1"/>
  <c r="Z282" i="1"/>
  <c r="Z281" i="1"/>
  <c r="Z280" i="1"/>
  <c r="Z279" i="1"/>
  <c r="Z278" i="1"/>
  <c r="Z277" i="1"/>
  <c r="Z276" i="1"/>
  <c r="Z275" i="1"/>
  <c r="Z274" i="1"/>
  <c r="Z273" i="1"/>
  <c r="Z272" i="1"/>
  <c r="Z271" i="1"/>
  <c r="Z270" i="1"/>
  <c r="Z269" i="1"/>
  <c r="Z268" i="1"/>
  <c r="Z267" i="1"/>
  <c r="Z266" i="1"/>
  <c r="Z265" i="1"/>
  <c r="Z264" i="1"/>
  <c r="Z263" i="1"/>
  <c r="Z262" i="1"/>
  <c r="Z261" i="1"/>
  <c r="Z260" i="1"/>
  <c r="Z259" i="1"/>
  <c r="Z258" i="1"/>
  <c r="Z257" i="1"/>
  <c r="Z256" i="1"/>
  <c r="Z255" i="1"/>
  <c r="Z254" i="1"/>
  <c r="Z253" i="1"/>
  <c r="Z252" i="1"/>
  <c r="Z251" i="1"/>
  <c r="Z250" i="1"/>
  <c r="Z249" i="1"/>
  <c r="Z248" i="1"/>
  <c r="Z247" i="1"/>
  <c r="Z246" i="1"/>
  <c r="Z245" i="1"/>
  <c r="Z244" i="1"/>
  <c r="Z243" i="1"/>
  <c r="Z242" i="1"/>
  <c r="Z241" i="1"/>
  <c r="Z240" i="1"/>
  <c r="Z239" i="1"/>
  <c r="Z238" i="1"/>
  <c r="Z237" i="1"/>
  <c r="Z236" i="1"/>
  <c r="Z235" i="1"/>
  <c r="Z234" i="1"/>
  <c r="Z233" i="1"/>
  <c r="Z232" i="1"/>
  <c r="Z231" i="1"/>
  <c r="Z230" i="1"/>
  <c r="Z229" i="1"/>
  <c r="Z228" i="1"/>
  <c r="Z227" i="1"/>
  <c r="Z226" i="1"/>
  <c r="Z225" i="1"/>
  <c r="Z224" i="1"/>
  <c r="Z223" i="1"/>
  <c r="Z222" i="1"/>
  <c r="Z221" i="1"/>
  <c r="Z220" i="1"/>
  <c r="Z219" i="1"/>
  <c r="Z218" i="1"/>
  <c r="Z217" i="1"/>
  <c r="Z216" i="1"/>
  <c r="Z215" i="1"/>
  <c r="Z214" i="1"/>
  <c r="Z213" i="1"/>
  <c r="Z212" i="1"/>
  <c r="Z211" i="1"/>
  <c r="Z210" i="1"/>
  <c r="Z209" i="1"/>
  <c r="Z208" i="1"/>
  <c r="Z207" i="1"/>
  <c r="Z206" i="1"/>
  <c r="Z205" i="1"/>
  <c r="Z204" i="1"/>
  <c r="Z203" i="1"/>
  <c r="Z202" i="1"/>
  <c r="Z201" i="1"/>
  <c r="Z200" i="1"/>
  <c r="Z199" i="1"/>
  <c r="Z198" i="1"/>
  <c r="Z197" i="1"/>
  <c r="Z196" i="1"/>
  <c r="Z195" i="1"/>
  <c r="Z194" i="1"/>
  <c r="Z193" i="1"/>
  <c r="Z192" i="1"/>
  <c r="Z191" i="1"/>
  <c r="Z190" i="1"/>
  <c r="Z189" i="1"/>
  <c r="Z188" i="1"/>
  <c r="Z187" i="1"/>
  <c r="Z186" i="1"/>
  <c r="Z185" i="1"/>
  <c r="Z184" i="1"/>
  <c r="Z183" i="1"/>
  <c r="Z182" i="1"/>
  <c r="Z181" i="1"/>
  <c r="Z180" i="1"/>
  <c r="Z179" i="1"/>
  <c r="Z178" i="1"/>
  <c r="Z177" i="1"/>
  <c r="Z176" i="1"/>
  <c r="Z175" i="1"/>
  <c r="Z174" i="1"/>
  <c r="Z173" i="1"/>
  <c r="Z172" i="1"/>
  <c r="Z171" i="1"/>
  <c r="Z170" i="1"/>
  <c r="Z169" i="1"/>
  <c r="Z168" i="1"/>
  <c r="Z167" i="1"/>
  <c r="Z166" i="1"/>
  <c r="Z165" i="1"/>
  <c r="Z164" i="1"/>
  <c r="Z163" i="1"/>
  <c r="Z162" i="1"/>
  <c r="Z161" i="1"/>
  <c r="Z160" i="1"/>
  <c r="Z159" i="1"/>
  <c r="Z158" i="1"/>
  <c r="Z157" i="1"/>
  <c r="Z156" i="1"/>
  <c r="Z155" i="1"/>
  <c r="Z154" i="1"/>
  <c r="Z153" i="1"/>
  <c r="Z152" i="1"/>
  <c r="Z151" i="1"/>
  <c r="Z150" i="1"/>
  <c r="Z149" i="1"/>
  <c r="Z148" i="1"/>
  <c r="Z147" i="1"/>
  <c r="Z146" i="1"/>
  <c r="Z145" i="1"/>
  <c r="Z144" i="1"/>
  <c r="Z143" i="1"/>
  <c r="Z142" i="1"/>
  <c r="Z141" i="1"/>
  <c r="Z140" i="1"/>
  <c r="Z139" i="1"/>
  <c r="Z138" i="1"/>
  <c r="Z137" i="1"/>
  <c r="Z136" i="1"/>
  <c r="Z135" i="1"/>
  <c r="Z134" i="1"/>
  <c r="Z133" i="1"/>
  <c r="Z132" i="1"/>
  <c r="Z131" i="1"/>
  <c r="Z130" i="1"/>
  <c r="Z129" i="1"/>
  <c r="Z128" i="1"/>
  <c r="Z127" i="1"/>
  <c r="Z126" i="1"/>
  <c r="Z125" i="1"/>
  <c r="Z124" i="1"/>
  <c r="Z123" i="1"/>
  <c r="Z122" i="1"/>
  <c r="Z121" i="1"/>
  <c r="Z120" i="1"/>
  <c r="Z119" i="1"/>
  <c r="Z118" i="1"/>
  <c r="Z117" i="1"/>
  <c r="Z116" i="1"/>
  <c r="Z115" i="1"/>
  <c r="Z114" i="1"/>
  <c r="Z113" i="1"/>
  <c r="Z112" i="1"/>
  <c r="Z111" i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Z95" i="1"/>
  <c r="Z94" i="1"/>
  <c r="Z93" i="1"/>
  <c r="Z92" i="1"/>
  <c r="Z91" i="1"/>
  <c r="Z90" i="1"/>
  <c r="Z89" i="1"/>
  <c r="Z88" i="1"/>
  <c r="Z87" i="1"/>
  <c r="Z86" i="1"/>
  <c r="Z85" i="1"/>
  <c r="Z84" i="1"/>
  <c r="Z83" i="1"/>
  <c r="Z82" i="1"/>
  <c r="Z81" i="1"/>
  <c r="Z80" i="1"/>
  <c r="Z79" i="1"/>
  <c r="Z78" i="1"/>
  <c r="Z77" i="1"/>
  <c r="Z76" i="1"/>
  <c r="Z75" i="1"/>
  <c r="Z74" i="1"/>
  <c r="Z73" i="1"/>
  <c r="Z72" i="1"/>
  <c r="Z71" i="1"/>
  <c r="Z70" i="1"/>
  <c r="Z69" i="1"/>
  <c r="Z68" i="1"/>
  <c r="Z67" i="1"/>
  <c r="Z66" i="1"/>
  <c r="Z65" i="1"/>
  <c r="Z64" i="1"/>
  <c r="Z6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Z5" i="1"/>
  <c r="Z4" i="1"/>
  <c r="AB2" i="1"/>
  <c r="V2" i="1"/>
  <c r="Q2" i="1"/>
  <c r="O2" i="1"/>
  <c r="AB1" i="1"/>
  <c r="C16" i="8" l="1"/>
</calcChain>
</file>

<file path=xl/comments1.xml><?xml version="1.0" encoding="utf-8"?>
<comments xmlns="http://schemas.openxmlformats.org/spreadsheetml/2006/main">
  <authors>
    <author>a860487</author>
  </authors>
  <commentList>
    <comment ref="O26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27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28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29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3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9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40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42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43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47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49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51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52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5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5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5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5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59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60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66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67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68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69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7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7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7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7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75" authorId="0">
      <text>
        <r>
          <rPr>
            <b/>
            <sz val="8"/>
            <color indexed="81"/>
            <rFont val="Tahoma"/>
            <family val="2"/>
          </rPr>
          <t>cohérence 50 / 150</t>
        </r>
      </text>
    </comment>
    <comment ref="Q76" authorId="0">
      <text>
        <r>
          <rPr>
            <b/>
            <sz val="8"/>
            <color indexed="81"/>
            <rFont val="Tahoma"/>
            <family val="2"/>
          </rPr>
          <t>cohérence 50 / 150</t>
        </r>
      </text>
    </comment>
    <comment ref="O7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7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7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8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87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88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Q91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9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92" authorId="0">
      <text>
        <r>
          <rPr>
            <b/>
            <sz val="8"/>
            <color indexed="81"/>
            <rFont val="Tahoma"/>
            <family val="2"/>
          </rPr>
          <t>Chgt ep.</t>
        </r>
      </text>
    </comment>
    <comment ref="O9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93" authorId="0">
      <text>
        <r>
          <rPr>
            <b/>
            <sz val="8"/>
            <color indexed="81"/>
            <rFont val="Tahoma"/>
            <family val="2"/>
          </rPr>
          <t>Chgt ep.</t>
        </r>
      </text>
    </comment>
    <comment ref="O9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94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9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95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10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0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05" authorId="0">
      <text>
        <r>
          <rPr>
            <b/>
            <sz val="8"/>
            <color indexed="81"/>
            <rFont val="Tahoma"/>
            <family val="2"/>
          </rPr>
          <t>Pb sur la réf 0.10 &amp; 0.14</t>
        </r>
      </text>
    </comment>
    <comment ref="Q108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109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110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112" authorId="0">
      <text>
        <r>
          <rPr>
            <b/>
            <sz val="8"/>
            <color indexed="81"/>
            <rFont val="Tahoma"/>
            <family val="2"/>
          </rPr>
          <t>supp. 3 pts du PLS</t>
        </r>
      </text>
    </comment>
    <comment ref="Q113" authorId="0">
      <text>
        <r>
          <rPr>
            <b/>
            <sz val="8"/>
            <color indexed="81"/>
            <rFont val="Tahoma"/>
            <family val="2"/>
          </rPr>
          <t>supp. 3 pts du PLS</t>
        </r>
      </text>
    </comment>
    <comment ref="O11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1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18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11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19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123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13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3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3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34" authorId="0">
      <text>
        <r>
          <rPr>
            <b/>
            <sz val="8"/>
            <color indexed="81"/>
            <rFont val="Tahoma"/>
            <family val="2"/>
          </rPr>
          <t>Prog
Indice T01 le 05/02/09???
était DENU à l'indice S03 =&gt;devient DENU à T02 le 26/02/13</t>
        </r>
      </text>
    </comment>
    <comment ref="O13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35" authorId="0">
      <text>
        <r>
          <rPr>
            <b/>
            <sz val="8"/>
            <color indexed="81"/>
            <rFont val="Tahoma"/>
            <family val="2"/>
          </rPr>
          <t>Prog
Indice T01 le 05/02/09???
était DENO à l'indice S02 =&gt;devient DENU à T02 le 26/02/13</t>
        </r>
      </text>
    </comment>
    <comment ref="O13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36" authorId="0">
      <text>
        <r>
          <rPr>
            <b/>
            <sz val="8"/>
            <color indexed="81"/>
            <rFont val="Tahoma"/>
            <family val="2"/>
          </rPr>
          <t>Prog
Indice T01 le 05/02/09???
était DENO à l'indice T01 =&gt;devient DENU à T02 le 26/02/13</t>
        </r>
      </text>
    </comment>
    <comment ref="O13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37" authorId="0">
      <text>
        <r>
          <rPr>
            <b/>
            <sz val="8"/>
            <color indexed="81"/>
            <rFont val="Tahoma"/>
            <family val="2"/>
          </rPr>
          <t>Prog
Indice T01 le 05/02/09???
était DENO à l'indice T01 =&gt;devient DENU à T02 le 26/02/13</t>
        </r>
      </text>
    </comment>
    <comment ref="O138" authorId="0">
      <text>
        <r>
          <rPr>
            <b/>
            <sz val="8"/>
            <color indexed="81"/>
            <rFont val="Tahoma"/>
            <family val="2"/>
          </rPr>
          <t>CN35 PLATINE 1-2</t>
        </r>
      </text>
    </comment>
    <comment ref="O139" authorId="0">
      <text>
        <r>
          <rPr>
            <b/>
            <sz val="8"/>
            <color indexed="81"/>
            <rFont val="Tahoma"/>
            <family val="2"/>
          </rPr>
          <t>CN35 PLATINE 1-2</t>
        </r>
      </text>
    </comment>
    <comment ref="O140" authorId="0">
      <text>
        <r>
          <rPr>
            <b/>
            <sz val="8"/>
            <color indexed="81"/>
            <rFont val="Tahoma"/>
            <family val="2"/>
          </rPr>
          <t>CN35 PLATINE 1-2</t>
        </r>
      </text>
    </comment>
    <comment ref="O14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5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51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52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53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54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57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58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64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65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66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67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6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6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8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8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8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8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9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0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0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0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0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2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2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2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2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2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3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3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3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3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4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4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5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5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6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6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6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6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6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0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0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0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0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</commentList>
</comments>
</file>

<file path=xl/sharedStrings.xml><?xml version="1.0" encoding="utf-8"?>
<sst xmlns="http://schemas.openxmlformats.org/spreadsheetml/2006/main" count="6048" uniqueCount="954">
  <si>
    <t>Total mois en heure :</t>
  </si>
  <si>
    <t>: Total gammes</t>
  </si>
  <si>
    <t>Total mois en min :</t>
  </si>
  <si>
    <t>Veh</t>
  </si>
  <si>
    <t>n° pieces</t>
  </si>
  <si>
    <t>designation</t>
  </si>
  <si>
    <t>hyp
geom</t>
  </si>
  <si>
    <t>n°gamme</t>
  </si>
  <si>
    <t>ind
geom</t>
  </si>
  <si>
    <t>ind
3d</t>
  </si>
  <si>
    <t>ind
xper</t>
  </si>
  <si>
    <t>date
MAJ</t>
  </si>
  <si>
    <t>n° palp</t>
  </si>
  <si>
    <t>pb
gamme</t>
  </si>
  <si>
    <t>commentaire</t>
  </si>
  <si>
    <t>FOS</t>
  </si>
  <si>
    <t>caract
simap</t>
  </si>
  <si>
    <t>GEOM (caract SIMAP)</t>
  </si>
  <si>
    <t>caract
gamme</t>
  </si>
  <si>
    <t>nbre</t>
  </si>
  <si>
    <t>pie
/ ech</t>
  </si>
  <si>
    <t>jour / sem
/ mois / rafale</t>
  </si>
  <si>
    <t>Fréquentiel</t>
  </si>
  <si>
    <t>Temps 1
passage</t>
  </si>
  <si>
    <t>Temps
mois</t>
  </si>
  <si>
    <t>Nbre
bridage</t>
  </si>
  <si>
    <t>Nbre
voyage</t>
  </si>
  <si>
    <t>distance
prelevement</t>
  </si>
  <si>
    <t>Taille piece
p/m/g</t>
  </si>
  <si>
    <t>Taillle MDC
p/m/g</t>
  </si>
  <si>
    <t>X06</t>
  </si>
  <si>
    <t>Coté de caisse Dt</t>
  </si>
  <si>
    <t>H4</t>
  </si>
  <si>
    <t>D</t>
  </si>
  <si>
    <t>P</t>
  </si>
  <si>
    <t>A</t>
  </si>
  <si>
    <t>C</t>
  </si>
  <si>
    <t>01</t>
  </si>
  <si>
    <t>AS2</t>
  </si>
  <si>
    <t>CN35</t>
  </si>
  <si>
    <t>Sup du PLS</t>
  </si>
  <si>
    <t>ech</t>
  </si>
  <si>
    <t>rafale</t>
  </si>
  <si>
    <t>Coté de caisse Ghe</t>
  </si>
  <si>
    <t>02</t>
  </si>
  <si>
    <t>AS1</t>
  </si>
  <si>
    <t>Panneau de porte de coffre</t>
  </si>
  <si>
    <t>F</t>
  </si>
  <si>
    <t>03</t>
  </si>
  <si>
    <t>M2</t>
  </si>
  <si>
    <t>X65</t>
  </si>
  <si>
    <t>Caisson de porte ar Dt</t>
  </si>
  <si>
    <t>H1</t>
  </si>
  <si>
    <t>Q</t>
  </si>
  <si>
    <t>N</t>
  </si>
  <si>
    <t>AQ01</t>
  </si>
  <si>
    <t>M</t>
  </si>
  <si>
    <t>Caisson de porte ar Ghe</t>
  </si>
  <si>
    <t>Panneau Ext de capot</t>
  </si>
  <si>
    <t>H2</t>
  </si>
  <si>
    <t>Pare close</t>
  </si>
  <si>
    <t>S</t>
  </si>
  <si>
    <t>N1</t>
  </si>
  <si>
    <t>X74</t>
  </si>
  <si>
    <t>B74</t>
  </si>
  <si>
    <t>Pan. Porte ar droite</t>
  </si>
  <si>
    <t>P2</t>
  </si>
  <si>
    <t>U</t>
  </si>
  <si>
    <t>05</t>
  </si>
  <si>
    <t>R07</t>
  </si>
  <si>
    <t>K74</t>
  </si>
  <si>
    <t>W</t>
  </si>
  <si>
    <t>09</t>
  </si>
  <si>
    <t>S04</t>
  </si>
  <si>
    <t>Pan.Porte ar gauche</t>
  </si>
  <si>
    <t>04</t>
  </si>
  <si>
    <t>08</t>
  </si>
  <si>
    <t>Pavillon</t>
  </si>
  <si>
    <t>H</t>
  </si>
  <si>
    <t>P1</t>
  </si>
  <si>
    <t>G</t>
  </si>
  <si>
    <t>Renfort de bandeau porte av dt</t>
  </si>
  <si>
    <t>CN35 = Mesure sur Platine 1 uniquement</t>
  </si>
  <si>
    <t>Renfort de bandeau porte av gauche</t>
  </si>
  <si>
    <t>Doublure de bandeau porte av dt</t>
  </si>
  <si>
    <t>T1</t>
  </si>
  <si>
    <t>Doublure de bandeau porte av gauche</t>
  </si>
  <si>
    <t>X76</t>
  </si>
  <si>
    <t>Caisson porte de coffre</t>
  </si>
  <si>
    <t>AY05</t>
  </si>
  <si>
    <t>Traverse pied milieu</t>
  </si>
  <si>
    <t>B00</t>
  </si>
  <si>
    <t>Traverse arr de pavillon</t>
  </si>
  <si>
    <t>Y02</t>
  </si>
  <si>
    <t>Doublure traverse arr de pavillon</t>
  </si>
  <si>
    <t>AC3</t>
  </si>
  <si>
    <t>X77</t>
  </si>
  <si>
    <t>Elément de fermeture de longeron D</t>
  </si>
  <si>
    <t>B</t>
  </si>
  <si>
    <t>J</t>
  </si>
  <si>
    <t>R02</t>
  </si>
  <si>
    <r>
      <t>CN35/</t>
    </r>
    <r>
      <rPr>
        <sz val="8"/>
        <color indexed="10"/>
        <rFont val="Arial"/>
        <family val="2"/>
      </rPr>
      <t>50</t>
    </r>
  </si>
  <si>
    <t>Elément de fermeture de longeron G</t>
  </si>
  <si>
    <t>T04</t>
  </si>
  <si>
    <t>Longeron AV D.</t>
  </si>
  <si>
    <t>Q02</t>
  </si>
  <si>
    <t>Longeron AV G.</t>
  </si>
  <si>
    <t>Q03</t>
  </si>
  <si>
    <t>Plancher latéral dt</t>
  </si>
  <si>
    <t>AE1</t>
  </si>
  <si>
    <t>Plancher latéral Gche</t>
  </si>
  <si>
    <t>AF1</t>
  </si>
  <si>
    <t>Traverse milieu Tablier</t>
  </si>
  <si>
    <t>K03</t>
  </si>
  <si>
    <r>
      <t>CN35</t>
    </r>
    <r>
      <rPr>
        <sz val="8"/>
        <color indexed="10"/>
        <rFont val="Arial"/>
        <family val="2"/>
      </rPr>
      <t>/50</t>
    </r>
  </si>
  <si>
    <t>Tunnel court  NISSAN</t>
  </si>
  <si>
    <t>R1</t>
  </si>
  <si>
    <t>Tunnel long   ( X77-X85)</t>
  </si>
  <si>
    <t>R05</t>
  </si>
  <si>
    <t>J81</t>
  </si>
  <si>
    <t>V</t>
  </si>
  <si>
    <t>H01</t>
  </si>
  <si>
    <t>G81</t>
  </si>
  <si>
    <t>M02</t>
  </si>
  <si>
    <t>Plancher ar</t>
  </si>
  <si>
    <t>X85</t>
  </si>
  <si>
    <t>B85</t>
  </si>
  <si>
    <t>CAISSON PORTE AR D</t>
  </si>
  <si>
    <t>U03</t>
  </si>
  <si>
    <t>CAISSON PORTE AR G</t>
  </si>
  <si>
    <t>CAISSON PORTE AV D</t>
  </si>
  <si>
    <t>Z01</t>
  </si>
  <si>
    <t>CAISSON PORTE AV G</t>
  </si>
  <si>
    <t>CAISSON PORTE DE COFFRE</t>
  </si>
  <si>
    <t>B03</t>
  </si>
  <si>
    <t>C85</t>
  </si>
  <si>
    <t>CAISSON PORTE LAT D</t>
  </si>
  <si>
    <t>CAISSON PORTE LAT G</t>
  </si>
  <si>
    <t>CLOISON CHAUFFAGE AR INF BAIE</t>
  </si>
  <si>
    <t>F01</t>
  </si>
  <si>
    <t>CLOISON CHAUFFAGE PARTIE AVANT pièce A</t>
  </si>
  <si>
    <t>G04</t>
  </si>
  <si>
    <t>CLOISON CHAUFFAGE PARTIE AVANT pièce B</t>
  </si>
  <si>
    <t>COTE CAISSE DT</t>
  </si>
  <si>
    <t>AA02</t>
  </si>
  <si>
    <t>RS</t>
  </si>
  <si>
    <t>COTE CAISSE DT RS</t>
  </si>
  <si>
    <t>69</t>
  </si>
  <si>
    <t>H03</t>
  </si>
  <si>
    <t>COTE CAISSE GHE</t>
  </si>
  <si>
    <t>COTE CAISSE GHE RS</t>
  </si>
  <si>
    <t>68</t>
  </si>
  <si>
    <t>G03</t>
  </si>
  <si>
    <t>COTE DE CAISSE DT</t>
  </si>
  <si>
    <t>Z03</t>
  </si>
  <si>
    <t>COTE DE CAISSE GHE</t>
  </si>
  <si>
    <t>Z02</t>
  </si>
  <si>
    <t>DOUBLURE CUSTODE DTE</t>
  </si>
  <si>
    <t>07</t>
  </si>
  <si>
    <t>**03</t>
  </si>
  <si>
    <t>DOUBLURE CUSTODE GHE</t>
  </si>
  <si>
    <t>T02</t>
  </si>
  <si>
    <t>**02</t>
  </si>
  <si>
    <t>DOUBLURE JUPE Pièce A</t>
  </si>
  <si>
    <t>DOUBLURE JUPE Pièce B</t>
  </si>
  <si>
    <t>DOUBLURE PIED AVANT D</t>
  </si>
  <si>
    <t>M03</t>
  </si>
  <si>
    <t>DOUBLURE PIED AVANT G</t>
  </si>
  <si>
    <t>ELT FERM BAVOLET DT</t>
  </si>
  <si>
    <t>N05</t>
  </si>
  <si>
    <t>ELT FERM BAVOLET GHE</t>
  </si>
  <si>
    <t>ELT FERM CDC DT</t>
  </si>
  <si>
    <t>Q04</t>
  </si>
  <si>
    <t>ELT FERM BAS VOLET GHE</t>
  </si>
  <si>
    <t>FERMETURE TIB</t>
  </si>
  <si>
    <t>D07</t>
  </si>
  <si>
    <t>GOUTTIERE SUP DT</t>
  </si>
  <si>
    <t>P03</t>
  </si>
  <si>
    <t>GOUTTIERE SUP GHE</t>
  </si>
  <si>
    <t>JUPE AR Pièce A</t>
  </si>
  <si>
    <t>G09</t>
  </si>
  <si>
    <t>G05</t>
  </si>
  <si>
    <t>JUPE AR Pièce B</t>
  </si>
  <si>
    <t>K85</t>
  </si>
  <si>
    <t>LONGERON AR DT</t>
  </si>
  <si>
    <t>K</t>
  </si>
  <si>
    <t>*02</t>
  </si>
  <si>
    <t>N03</t>
  </si>
  <si>
    <t>CN35/50</t>
  </si>
  <si>
    <t>LONGERON AR GHE</t>
  </si>
  <si>
    <t>B02</t>
  </si>
  <si>
    <t>M06</t>
  </si>
  <si>
    <t>PANNEAU EXT INF PORTE DE COFFRE</t>
  </si>
  <si>
    <t>M09</t>
  </si>
  <si>
    <t>PANNEAU EXT SUP PORTE DE COFFRE</t>
  </si>
  <si>
    <t>L02</t>
  </si>
  <si>
    <t>PANNEAU EXT SUP PORTE DE COFFRE becquet</t>
  </si>
  <si>
    <t>C01</t>
  </si>
  <si>
    <t>PANNEAU LAT DT PORTE DE COFFRE Pièce B</t>
  </si>
  <si>
    <t>L05</t>
  </si>
  <si>
    <t>PANNEAU LAT DT PORTE DE COFFRE Pièce D</t>
  </si>
  <si>
    <t>PANNEAU LAT GHE PORTE DE COFFRE Pièce A</t>
  </si>
  <si>
    <t>PANNEAU LAT GHE PORTE DE COFFRE Pièce C</t>
  </si>
  <si>
    <t>PANNEAU PORTE AR D</t>
  </si>
  <si>
    <t>N07</t>
  </si>
  <si>
    <t>PANNEAU PORTE AR G</t>
  </si>
  <si>
    <t>PANNEAU PORTE AV D</t>
  </si>
  <si>
    <t>PANNEAU PORTE AV G</t>
  </si>
  <si>
    <t>PANNEAU PORTE LAT D</t>
  </si>
  <si>
    <t>PANNEAU PORTE LAT G</t>
  </si>
  <si>
    <t>PAVILLON</t>
  </si>
  <si>
    <t>T06</t>
  </si>
  <si>
    <t>PLANCHER AR PARTIE AR</t>
  </si>
  <si>
    <t>S02</t>
  </si>
  <si>
    <t>PLANCHER AR PARTIE AV</t>
  </si>
  <si>
    <t>J04</t>
  </si>
  <si>
    <t>RENFORT CEINTURE PORTE GHE</t>
  </si>
  <si>
    <t>F07</t>
  </si>
  <si>
    <t>RENFORT CHARNIERE PORTE AR DT</t>
  </si>
  <si>
    <t>N01</t>
  </si>
  <si>
    <t>RENFORT CHARNIERE PORTE AR GHE</t>
  </si>
  <si>
    <t>N02</t>
  </si>
  <si>
    <t>RENFORT CHARNIERE PORTE AV DT</t>
  </si>
  <si>
    <t>M05</t>
  </si>
  <si>
    <t>RENFORT CHARNIERE PORTE AV GHE</t>
  </si>
  <si>
    <t>RENFORT LATERAL INF DT PORTE DE COFFRE</t>
  </si>
  <si>
    <t>RENFORT LATERAL INF GHE PORTE DE COFFRE</t>
  </si>
  <si>
    <t>RFT ARTICULATION DT PORTE DE COFFRE</t>
  </si>
  <si>
    <t>M01</t>
  </si>
  <si>
    <t>RFT ARTICULATION GHE PORTE DE COFFRE</t>
  </si>
  <si>
    <t>RFT BANDEAU CUST D</t>
  </si>
  <si>
    <t>RFT BANDEAU CUST G</t>
  </si>
  <si>
    <t>RFT BAVOLET DT</t>
  </si>
  <si>
    <t>RFT BAVOLET GHE</t>
  </si>
  <si>
    <t>RFT BRANCARD DT</t>
  </si>
  <si>
    <t>K01</t>
  </si>
  <si>
    <t>RFT BRANCARD GHE</t>
  </si>
  <si>
    <t>RFT CEINTURE PORTE AR DTE</t>
  </si>
  <si>
    <t>E04</t>
  </si>
  <si>
    <t>RFT CEINTURE PORTE AR GHE</t>
  </si>
  <si>
    <t>RFT CEINTURE PORTE AV DTE</t>
  </si>
  <si>
    <t>E05</t>
  </si>
  <si>
    <t>RFT CEINTURE PORTE AV GHE</t>
  </si>
  <si>
    <t>RFT CEINTURE PORTE DTE</t>
  </si>
  <si>
    <t>F06</t>
  </si>
  <si>
    <t>RFT D CLZ CHAUFFAGE</t>
  </si>
  <si>
    <t>RFT DBL PIED AV DT</t>
  </si>
  <si>
    <t>RFT DBL PIED AV GHE</t>
  </si>
  <si>
    <t>M04</t>
  </si>
  <si>
    <t>RFT G CLZ CHAUFFAGE</t>
  </si>
  <si>
    <t>F05</t>
  </si>
  <si>
    <t>RFT LAT DT PLANCHER AR</t>
  </si>
  <si>
    <t>H02</t>
  </si>
  <si>
    <t>RFT LAT GHE PLANCHER AR</t>
  </si>
  <si>
    <t>RFT PARECLOSE</t>
  </si>
  <si>
    <t>L01</t>
  </si>
  <si>
    <t>SUPPORT FEU AR DT</t>
  </si>
  <si>
    <t>L10</t>
  </si>
  <si>
    <t>SUPPORT FEU AR GHE</t>
  </si>
  <si>
    <t>TOLE PARECLOSE</t>
  </si>
  <si>
    <t>TRAVERSE AR PAVILLON</t>
  </si>
  <si>
    <t>L04</t>
  </si>
  <si>
    <t>TRAVERSE DE FIXATION BECQUET</t>
  </si>
  <si>
    <t>D02</t>
  </si>
  <si>
    <t>TRAVERSE INF BAIE PARTIE SUP</t>
  </si>
  <si>
    <t>H07</t>
  </si>
  <si>
    <t>X91</t>
  </si>
  <si>
    <t>766320001R</t>
  </si>
  <si>
    <t>Renfort ext inf ar custode D</t>
  </si>
  <si>
    <t>E</t>
  </si>
  <si>
    <t>766310002R</t>
  </si>
  <si>
    <t>Renfort ext inf ar custode G</t>
  </si>
  <si>
    <t>H3</t>
  </si>
  <si>
    <t>766160001R</t>
  </si>
  <si>
    <t>Renfort ext sup ar custode D</t>
  </si>
  <si>
    <t>G3</t>
  </si>
  <si>
    <t>766170001R</t>
  </si>
  <si>
    <t>Renfort ext sup ar custode G</t>
  </si>
  <si>
    <t>G2</t>
  </si>
  <si>
    <t>938260003R</t>
  </si>
  <si>
    <t>Traverse latéral droite</t>
  </si>
  <si>
    <t>938270003R</t>
  </si>
  <si>
    <t>Traverse latéral gauche</t>
  </si>
  <si>
    <t>751100003R</t>
  </si>
  <si>
    <t>Boitier fixation berceau D</t>
  </si>
  <si>
    <t>751110003R</t>
  </si>
  <si>
    <t>Boitier fixation berceau G</t>
  </si>
  <si>
    <t>743200002R</t>
  </si>
  <si>
    <t>Plancher latérale droit B91</t>
  </si>
  <si>
    <t>K05</t>
  </si>
  <si>
    <t>743210001R</t>
  </si>
  <si>
    <t>Plancher latérale gauche B91</t>
  </si>
  <si>
    <t>P05</t>
  </si>
  <si>
    <t>X61</t>
  </si>
  <si>
    <t>Caisson de porte PLC Droite Tolé/vitré</t>
  </si>
  <si>
    <t>L</t>
  </si>
  <si>
    <t>Caisson de porte PLC Droite Vitre coulissante</t>
  </si>
  <si>
    <t>Caisson de porte PLC Gauche Tolé/vitré</t>
  </si>
  <si>
    <t>Caisson de porte PLC Gauche Vitre coulissante</t>
  </si>
  <si>
    <t>X61 L2</t>
  </si>
  <si>
    <t xml:space="preserve">Doublure CDC SPLC Gauche  </t>
  </si>
  <si>
    <t>R</t>
  </si>
  <si>
    <t>Pts partie haute non mesurables sur CN50 (masqués dans le prog)</t>
  </si>
  <si>
    <t xml:space="preserve">Doublure CDC PLC Gauche  </t>
  </si>
  <si>
    <t>Doublure CDC PLC Droit</t>
  </si>
  <si>
    <t>X62</t>
  </si>
  <si>
    <t>631000018R</t>
  </si>
  <si>
    <t>Aile Avant Droite (Renault)</t>
  </si>
  <si>
    <t>T01</t>
  </si>
  <si>
    <t>631010018R</t>
  </si>
  <si>
    <t>Aile Avant Gauche (Renault)</t>
  </si>
  <si>
    <t>63112BZ50A</t>
  </si>
  <si>
    <t>Aile Avant Droite Nissan</t>
  </si>
  <si>
    <t>E06</t>
  </si>
  <si>
    <t>15</t>
  </si>
  <si>
    <t>63113BZ50A</t>
  </si>
  <si>
    <t>Aile Avant Gauche Nissan</t>
  </si>
  <si>
    <t>16</t>
  </si>
  <si>
    <t>Extension de pied milieu Droit</t>
  </si>
  <si>
    <t>Extension de pied milieu Gauche</t>
  </si>
  <si>
    <t>Allonge Lat Pavillon Cabine Gauche H1</t>
  </si>
  <si>
    <t>Allonge Lat Pavillon Cabine Droite H1</t>
  </si>
  <si>
    <t>06</t>
  </si>
  <si>
    <t>C10</t>
  </si>
  <si>
    <t>Allonge Panneau Latéral Arr Tolé H1</t>
  </si>
  <si>
    <t>Allonge Panneau Latéral Arr Vitré H2</t>
  </si>
  <si>
    <t>10</t>
  </si>
  <si>
    <t>Panneau Latéral Central  Tolé H1</t>
  </si>
  <si>
    <t>11</t>
  </si>
  <si>
    <t>Panneau Latéral Central Vitré H2</t>
  </si>
  <si>
    <t>12</t>
  </si>
  <si>
    <t>769330007R</t>
  </si>
  <si>
    <t>Doublure de Pied Avant Gauche</t>
  </si>
  <si>
    <t>762300023R</t>
  </si>
  <si>
    <t>Doublure de Pied Avant Droit</t>
  </si>
  <si>
    <t>767130005R</t>
  </si>
  <si>
    <t>Passage de Roue Ext Arr G/Dt Pièce A</t>
  </si>
  <si>
    <t>Passage de Roue Ext Arr G/Dt Pièce B</t>
  </si>
  <si>
    <t>Allonge Avant de Plancher Central DAG</t>
  </si>
  <si>
    <t>Allonge Avant de Plancher Central DAD</t>
  </si>
  <si>
    <t>7 641 300 14R</t>
  </si>
  <si>
    <t>Elément de Fermeture Bavolet Av Gauche</t>
  </si>
  <si>
    <t>7 641 200 11R</t>
  </si>
  <si>
    <t>Elément de Fermeture Bavolet Av Droit</t>
  </si>
  <si>
    <t>7 430 000 13R</t>
  </si>
  <si>
    <t>Plancher Central</t>
  </si>
  <si>
    <t>7 601 300 02R</t>
  </si>
  <si>
    <t>Encadrement de porte Gauche TT</t>
  </si>
  <si>
    <t>22</t>
  </si>
  <si>
    <t>J01</t>
  </si>
  <si>
    <t>7 601 300 03R</t>
  </si>
  <si>
    <t>Encadrement de porte Gauche CC</t>
  </si>
  <si>
    <t>14</t>
  </si>
  <si>
    <t>7 601 200 07R</t>
  </si>
  <si>
    <t>Encadrement de porte Droite TT</t>
  </si>
  <si>
    <t>21</t>
  </si>
  <si>
    <t>7 601 200 13R</t>
  </si>
  <si>
    <t>Encadrement de porte Droite CC</t>
  </si>
  <si>
    <t>13</t>
  </si>
  <si>
    <t>7 321 065 61R</t>
  </si>
  <si>
    <t>Traverse Avant de Pavillon CC</t>
  </si>
  <si>
    <t>I</t>
  </si>
  <si>
    <t>X10</t>
  </si>
  <si>
    <t>762304496R</t>
  </si>
  <si>
    <t xml:space="preserve">DOUBLURE PIED AV D </t>
  </si>
  <si>
    <t>R01</t>
  </si>
  <si>
    <t>769331397R</t>
  </si>
  <si>
    <t>DOUBLURE PIED AV G</t>
  </si>
  <si>
    <t>751327488R</t>
  </si>
  <si>
    <t>ELEMENT FERMETURE LONGERON AV D</t>
  </si>
  <si>
    <t>17</t>
  </si>
  <si>
    <t>751339239R</t>
  </si>
  <si>
    <t>ELEMENT FERMETURE LONGERON AV G</t>
  </si>
  <si>
    <t>18</t>
  </si>
  <si>
    <t>759424855R</t>
  </si>
  <si>
    <t>BOITIER FIXATION ARR DROIT BERCEAU</t>
  </si>
  <si>
    <t>41</t>
  </si>
  <si>
    <t>H05</t>
  </si>
  <si>
    <t>759434805R</t>
  </si>
  <si>
    <t>BOITIER FIXATION ARR GAUCHE BERCEAU</t>
  </si>
  <si>
    <t>42</t>
  </si>
  <si>
    <t>H04</t>
  </si>
  <si>
    <t>663608188R</t>
  </si>
  <si>
    <t>RENFORT CTL CLOISON CHAUFFAGE</t>
  </si>
  <si>
    <t>43</t>
  </si>
  <si>
    <t>G02</t>
  </si>
  <si>
    <t>CN50</t>
  </si>
  <si>
    <t>751L46376R</t>
  </si>
  <si>
    <t>RENF. RAC. LONGERON D</t>
  </si>
  <si>
    <t>45</t>
  </si>
  <si>
    <t>751L59218R</t>
  </si>
  <si>
    <t>RENF. RAC. LONGERON G</t>
  </si>
  <si>
    <t>46</t>
  </si>
  <si>
    <t>762180753R</t>
  </si>
  <si>
    <t>RENFORT DE PIED AV D</t>
  </si>
  <si>
    <t>K02</t>
  </si>
  <si>
    <t>G06</t>
  </si>
  <si>
    <t>762498138R</t>
  </si>
  <si>
    <t>RENFORT DE PIED AV G</t>
  </si>
  <si>
    <t>767509725R</t>
  </si>
  <si>
    <t>PASSAGE DE ROUE INT AR D</t>
  </si>
  <si>
    <t>767511802R</t>
  </si>
  <si>
    <t>PASSAGE DE ROUE INT AR G</t>
  </si>
  <si>
    <t>762146920R</t>
  </si>
  <si>
    <t>RENFORT BRANCARD AV D</t>
  </si>
  <si>
    <t>762155979R</t>
  </si>
  <si>
    <t>RENFORT BRANCARD AV G</t>
  </si>
  <si>
    <t>751745747R</t>
  </si>
  <si>
    <t>LONGERON CTL D</t>
  </si>
  <si>
    <t>F04</t>
  </si>
  <si>
    <t>751758469R</t>
  </si>
  <si>
    <t>LONGERON CTL G</t>
  </si>
  <si>
    <t>743201531R</t>
  </si>
  <si>
    <t>PLANCHER LATERAL D</t>
  </si>
  <si>
    <t>K04</t>
  </si>
  <si>
    <t>743218373R</t>
  </si>
  <si>
    <t>PLANCHER LATERAL G</t>
  </si>
  <si>
    <t>E03</t>
  </si>
  <si>
    <t>295V53557R</t>
  </si>
  <si>
    <t>PLAQUE RETENUE CHOC BATTERIE TRACTION</t>
  </si>
  <si>
    <t>40</t>
  </si>
  <si>
    <t>295721599R</t>
  </si>
  <si>
    <t>TRAVERSE RETENUE CHOC CENTRALE</t>
  </si>
  <si>
    <t>295729196R</t>
  </si>
  <si>
    <t>TRAVERSE RETENUE CHOC TRACTION</t>
  </si>
  <si>
    <t>295N10017R</t>
  </si>
  <si>
    <t xml:space="preserve">SEMELLE JOINT ETC CONDUIT AIR </t>
  </si>
  <si>
    <t>50</t>
  </si>
  <si>
    <t>C02</t>
  </si>
  <si>
    <t>295F00818R</t>
  </si>
  <si>
    <t>CARTER SUP BATTERIE</t>
  </si>
  <si>
    <t>51</t>
  </si>
  <si>
    <t>295L03571R</t>
  </si>
  <si>
    <t>PLAQUE SUPPORT SEMELLE JOINT</t>
  </si>
  <si>
    <t>52</t>
  </si>
  <si>
    <t>295N08305R</t>
  </si>
  <si>
    <t>SEMELLE JOINT ETC BATTERIE TRACTION</t>
  </si>
  <si>
    <t>53</t>
  </si>
  <si>
    <t>651126148R</t>
  </si>
  <si>
    <t>PANNEAU EXT CAPOT AV</t>
  </si>
  <si>
    <t>901575371R</t>
  </si>
  <si>
    <t>PANNEAU EXT LAT G PORTE COFFRE PIECE A</t>
  </si>
  <si>
    <t>901007856R</t>
  </si>
  <si>
    <t>PANNEAU EXT LAT D PORTE COFFRE  PIECE A</t>
  </si>
  <si>
    <t>J02</t>
  </si>
  <si>
    <t>PANNEAU EXT LAT G PORTE COFFRE PIECE B</t>
  </si>
  <si>
    <t>56</t>
  </si>
  <si>
    <t>PANNEAU EXT LAT D PORTE COFFRE  PIECE B</t>
  </si>
  <si>
    <t>57</t>
  </si>
  <si>
    <t>901522557R</t>
  </si>
  <si>
    <t>PANNEAU EXT SUP PORTE COFFRE</t>
  </si>
  <si>
    <t>Q01</t>
  </si>
  <si>
    <t>901524777R</t>
  </si>
  <si>
    <t>PANNEAU EXT INF PORTE COFFRE</t>
  </si>
  <si>
    <t>843316071R</t>
  </si>
  <si>
    <t>RENFORT ARTICULATION G PORTE COFFRE</t>
  </si>
  <si>
    <t>L03</t>
  </si>
  <si>
    <t>843301150R</t>
  </si>
  <si>
    <t>RENFORT ARTICULATION D PORTE COFFRE</t>
  </si>
  <si>
    <t>732100074R</t>
  </si>
  <si>
    <t>TRAVERSE AV DE PAVILLON</t>
  </si>
  <si>
    <t>732309809R</t>
  </si>
  <si>
    <t>TRAVERSE AR DE PAVILLON</t>
  </si>
  <si>
    <t>852488534R</t>
  </si>
  <si>
    <t>JUPE AR</t>
  </si>
  <si>
    <t>791103945R</t>
  </si>
  <si>
    <t>DOUBLURE DE JUPE AR</t>
  </si>
  <si>
    <t>19</t>
  </si>
  <si>
    <t>801521112R</t>
  </si>
  <si>
    <t>PANNEAU EXT PORTE AV D</t>
  </si>
  <si>
    <t>801532090R</t>
  </si>
  <si>
    <t xml:space="preserve">PANNEAU EXT PORTE AV G       </t>
  </si>
  <si>
    <t>821526475R</t>
  </si>
  <si>
    <t>PANNEAU EXT PORTE AR D</t>
  </si>
  <si>
    <t>K08</t>
  </si>
  <si>
    <t>821536110R</t>
  </si>
  <si>
    <t xml:space="preserve">PANNEAU EXT PORTE AR G  </t>
  </si>
  <si>
    <t>K06</t>
  </si>
  <si>
    <t>809948427R</t>
  </si>
  <si>
    <t>RENFORT ARTICULATION PORTE AV D</t>
  </si>
  <si>
    <t>809949273R</t>
  </si>
  <si>
    <t xml:space="preserve">RENFORT ARTICULATION PORTE AV G    </t>
  </si>
  <si>
    <t>821549083R</t>
  </si>
  <si>
    <t>RAIDISSEUR PANNEAU PORTE AR D</t>
  </si>
  <si>
    <t>821552652R</t>
  </si>
  <si>
    <t xml:space="preserve">RAIDISSEUR PANNEAU PORTE AR G  </t>
  </si>
  <si>
    <t>821165254R</t>
  </si>
  <si>
    <t>RENFORT ARTICULATION PORTE AR D</t>
  </si>
  <si>
    <t>29</t>
  </si>
  <si>
    <t>821172724R</t>
  </si>
  <si>
    <t>RENFORT ARTICULATION PORTE AR G</t>
  </si>
  <si>
    <t>30</t>
  </si>
  <si>
    <t>801B02849R</t>
  </si>
  <si>
    <t>RENFORT CEINTURE PORTE AV D</t>
  </si>
  <si>
    <t>37</t>
  </si>
  <si>
    <t>J03</t>
  </si>
  <si>
    <t>801B15372R</t>
  </si>
  <si>
    <t>RENFORT CEINTURE PORTE AV G</t>
  </si>
  <si>
    <t>38</t>
  </si>
  <si>
    <t>821469916R</t>
  </si>
  <si>
    <t>RENFORT CEINTURE PORTE AR D</t>
  </si>
  <si>
    <t>39</t>
  </si>
  <si>
    <t>821472349R</t>
  </si>
  <si>
    <t xml:space="preserve">RENFORT CEINTURE PORTE AR G </t>
  </si>
  <si>
    <t>801060479R</t>
  </si>
  <si>
    <t>RENFORT ANTI-INTRUSION PORTE AV D</t>
  </si>
  <si>
    <t>801075692R</t>
  </si>
  <si>
    <t>RENFORT ANTI-INTRUSION PORTE AV G</t>
  </si>
  <si>
    <t>745127687R</t>
  </si>
  <si>
    <t>S01</t>
  </si>
  <si>
    <t>745148755R</t>
  </si>
  <si>
    <t>PLANCHER AR PARTIE AR  (MDC X85)</t>
  </si>
  <si>
    <t>745309491R</t>
  </si>
  <si>
    <t>ELEMENT FERMETURE PLANCHER AR PARTIE AV</t>
  </si>
  <si>
    <t>755789919R</t>
  </si>
  <si>
    <t>ELEMENT LIAISON BAVOLET AR D</t>
  </si>
  <si>
    <t>27</t>
  </si>
  <si>
    <t>755797417R</t>
  </si>
  <si>
    <t>ELEMENT LIAISON BAVOLET AR G</t>
  </si>
  <si>
    <t>28</t>
  </si>
  <si>
    <t>755E51031R</t>
  </si>
  <si>
    <t>REHAUSSE LAT G PLANCHER AR PARTIE AV</t>
  </si>
  <si>
    <t>32</t>
  </si>
  <si>
    <t>755E45190R</t>
  </si>
  <si>
    <t>REHAUSSE LAT D PLANCHER AR PARTIE AV</t>
  </si>
  <si>
    <t>33</t>
  </si>
  <si>
    <t>745201165R</t>
  </si>
  <si>
    <t>TRAVERSE RETENUE PASSAGER</t>
  </si>
  <si>
    <t>G01</t>
  </si>
  <si>
    <t>745121476R</t>
  </si>
  <si>
    <t>REHAUSSE AR PLANCHER AR PARTIE AV</t>
  </si>
  <si>
    <t>641808970R</t>
  </si>
  <si>
    <t>LONGERON AV D</t>
  </si>
  <si>
    <t>641811016R</t>
  </si>
  <si>
    <t>LONGERON AV G</t>
  </si>
  <si>
    <t>671207459R</t>
  </si>
  <si>
    <t>TRAVERSE INF BAIE PARTIE INF</t>
  </si>
  <si>
    <t>671005603R</t>
  </si>
  <si>
    <t>663008990R</t>
  </si>
  <si>
    <t>CLOISON DE CHAUFFAGE</t>
  </si>
  <si>
    <t>R03</t>
  </si>
  <si>
    <t>760229739R</t>
  </si>
  <si>
    <t>COTE DE CAISSE D</t>
  </si>
  <si>
    <t>W01</t>
  </si>
  <si>
    <t>760238794R</t>
  </si>
  <si>
    <t>COTE DE CAISSE G</t>
  </si>
  <si>
    <t>641961884R</t>
  </si>
  <si>
    <t>RENFORT DOUBLURE DE PIED AV D</t>
  </si>
  <si>
    <t>641974843R</t>
  </si>
  <si>
    <t>RENFORT DOUBLURE DE PIED AV G</t>
  </si>
  <si>
    <t>781406254R</t>
  </si>
  <si>
    <t>ELEMENT SUPPORT DE FEU AR D</t>
  </si>
  <si>
    <t>781418202R</t>
  </si>
  <si>
    <t>ELEMENT SUPPORT DE FEU AR G</t>
  </si>
  <si>
    <t>766143688R</t>
  </si>
  <si>
    <t>RENFORT DOUBLURE CUSTODE D PARTIE SUP</t>
  </si>
  <si>
    <t>23</t>
  </si>
  <si>
    <t>766154860R</t>
  </si>
  <si>
    <t>RENFORT DOUBLURE CUSTODE G PARTIE SUP</t>
  </si>
  <si>
    <t>24</t>
  </si>
  <si>
    <t>P01</t>
  </si>
  <si>
    <t>801264641R</t>
  </si>
  <si>
    <t>RENFORT CHARNIERE SUP PIED AV D</t>
  </si>
  <si>
    <t>25</t>
  </si>
  <si>
    <t>H06</t>
  </si>
  <si>
    <t>801279425R</t>
  </si>
  <si>
    <t>RENFORT CHARNIERE SUP PIED AVG</t>
  </si>
  <si>
    <t>26</t>
  </si>
  <si>
    <t>766326864R</t>
  </si>
  <si>
    <t>DOUBLURE DE CUSTODE D</t>
  </si>
  <si>
    <t>766339627R</t>
  </si>
  <si>
    <t>DOUBLURE DE CUSTODE G</t>
  </si>
  <si>
    <t>763564205R</t>
  </si>
  <si>
    <t>GOUTTIERE LAT SUP AR D</t>
  </si>
  <si>
    <t>763577465R</t>
  </si>
  <si>
    <t>GOUTTIERE LAT SUP AR G</t>
  </si>
  <si>
    <t>781404547R</t>
  </si>
  <si>
    <t>DOUBLURE SUPPORT FEU AR D</t>
  </si>
  <si>
    <t>31</t>
  </si>
  <si>
    <t>781411173R</t>
  </si>
  <si>
    <t>DOUBLURE SUPPORT FEU AR G</t>
  </si>
  <si>
    <t>766141366R</t>
  </si>
  <si>
    <t>RENFORT DOUBLURE CUSTODE D PARTIE INF</t>
  </si>
  <si>
    <t>766150252R</t>
  </si>
  <si>
    <t>RENFORT DOUBLURE CUSTODE G PARTIE INF</t>
  </si>
  <si>
    <t>34</t>
  </si>
  <si>
    <t>765422126R</t>
  </si>
  <si>
    <t>DOUBLURE PIED MILIEU D</t>
  </si>
  <si>
    <t>765436679R</t>
  </si>
  <si>
    <t>DOUBLURE PIED MILIEU G</t>
  </si>
  <si>
    <t>767264335R</t>
  </si>
  <si>
    <t>EQUERRE LIAISON AMORTISSEUR D</t>
  </si>
  <si>
    <t>767279445R</t>
  </si>
  <si>
    <t>EQUERRE LIAISON AMORTISSEUR G</t>
  </si>
  <si>
    <t>765128436R</t>
  </si>
  <si>
    <t>RENFORT INF PIED MILIEU D</t>
  </si>
  <si>
    <t>765131292R</t>
  </si>
  <si>
    <t>RENFORT INF PIED MILIEU G</t>
  </si>
  <si>
    <t>743102135R</t>
  </si>
  <si>
    <t>TUNNEL PARTIE AV PIECE A</t>
  </si>
  <si>
    <t>TUNNEL PARTIE AV PIECE B</t>
  </si>
  <si>
    <t>743100640R</t>
  </si>
  <si>
    <t>TUNNEL PARTIE AR</t>
  </si>
  <si>
    <t>743447652R</t>
  </si>
  <si>
    <t>TRAVERSE AR D SOUS SIEGE AV</t>
  </si>
  <si>
    <t>743457788R</t>
  </si>
  <si>
    <t>TRAVERSE AR G SOUS SIEGE AV</t>
  </si>
  <si>
    <t>651221804R</t>
  </si>
  <si>
    <t>DOUBLURE CAPOT AV</t>
  </si>
  <si>
    <t>901223754R</t>
  </si>
  <si>
    <t>CAISSON PDC STD</t>
  </si>
  <si>
    <t>731121299R</t>
  </si>
  <si>
    <t>P02</t>
  </si>
  <si>
    <t>801106450R</t>
  </si>
  <si>
    <t>801113927R</t>
  </si>
  <si>
    <t xml:space="preserve">CAISSON PORTE AV G       </t>
  </si>
  <si>
    <t>821124679R</t>
  </si>
  <si>
    <t>821139712R</t>
  </si>
  <si>
    <t xml:space="preserve">CAISSON PORTE AR G  </t>
  </si>
  <si>
    <t>755128030R</t>
  </si>
  <si>
    <t>LONGERON AR D (Moyen Carry-over X85-X10-X98)</t>
  </si>
  <si>
    <t>755092471R</t>
  </si>
  <si>
    <t>LONGERON AR G (Moyen Carry-over X85-X10-X98)</t>
  </si>
  <si>
    <t>764B49249R</t>
  </si>
  <si>
    <t xml:space="preserve">RENFORT AR BAVOLET D    </t>
  </si>
  <si>
    <t>764B57617R</t>
  </si>
  <si>
    <t>RENFORT AR BAVOLET G</t>
  </si>
  <si>
    <t>756347840R</t>
  </si>
  <si>
    <t xml:space="preserve">RENFORT PARCLOSE </t>
  </si>
  <si>
    <t>745746457R</t>
  </si>
  <si>
    <t>RENFORT LAT D PLANCHER AR</t>
  </si>
  <si>
    <t>J06</t>
  </si>
  <si>
    <t>745757064R</t>
  </si>
  <si>
    <t xml:space="preserve">RENFORT LAT G PLANCHER AR </t>
  </si>
  <si>
    <t>X98</t>
  </si>
  <si>
    <t>767427906R</t>
  </si>
  <si>
    <t>Renfort Ar. Custode Partie Inf. D</t>
  </si>
  <si>
    <t>767437953R</t>
  </si>
  <si>
    <t>Renfort Ar. Custode Partie Inf. G</t>
  </si>
  <si>
    <t>651127030R</t>
  </si>
  <si>
    <t>Panneau Capot AV</t>
  </si>
  <si>
    <t>G11</t>
  </si>
  <si>
    <t>901527869R</t>
  </si>
  <si>
    <t>Panneau Inf. PDC</t>
  </si>
  <si>
    <t>_Pt 52 et 152 Non mesurable</t>
  </si>
  <si>
    <t>801529556R</t>
  </si>
  <si>
    <t>Panneau Porte Av. D</t>
  </si>
  <si>
    <t>E07</t>
  </si>
  <si>
    <t>801535400R</t>
  </si>
  <si>
    <t>Panneau Porte Av. G</t>
  </si>
  <si>
    <t>821521714R</t>
  </si>
  <si>
    <t>Panneau Porte Ar. D</t>
  </si>
  <si>
    <t>821532261R</t>
  </si>
  <si>
    <t>Panneau Porte Ar. G</t>
  </si>
  <si>
    <t>K07</t>
  </si>
  <si>
    <t>751122687R</t>
  </si>
  <si>
    <t>Longeron AV D B98</t>
  </si>
  <si>
    <t>B06</t>
  </si>
  <si>
    <t>641810264R</t>
  </si>
  <si>
    <t>Longeron AV G B98</t>
  </si>
  <si>
    <t>D09</t>
  </si>
  <si>
    <t>760221640R</t>
  </si>
  <si>
    <t>Coté de Caisse D B98</t>
  </si>
  <si>
    <t>S11</t>
  </si>
  <si>
    <t>Maj référentiel (ajout 1 appui YS,1pilote ZS) et ajout point de ctrl 190 THX</t>
  </si>
  <si>
    <t>760235136R</t>
  </si>
  <si>
    <t>Coté de Caisse G B98</t>
  </si>
  <si>
    <t>S10</t>
  </si>
  <si>
    <t>901225401R</t>
  </si>
  <si>
    <t>Caisson PDC</t>
  </si>
  <si>
    <t>731120833R</t>
  </si>
  <si>
    <t>Pavillon TN</t>
  </si>
  <si>
    <t>801105546R</t>
  </si>
  <si>
    <t>Caisson Porte Av. D</t>
  </si>
  <si>
    <t>801110880R</t>
  </si>
  <si>
    <t>Caisson Porte Av. G</t>
  </si>
  <si>
    <t>821128648R</t>
  </si>
  <si>
    <t>Caisson Porte Ar. D</t>
  </si>
  <si>
    <t>Prog Ok sur CN35  ==&gt; attente adaptation hauteur élinguage Embout</t>
  </si>
  <si>
    <t>821132743R</t>
  </si>
  <si>
    <t>Caisson Porte Ar. G</t>
  </si>
  <si>
    <t>755123731R</t>
  </si>
  <si>
    <t>Longeron Ar. D B98</t>
  </si>
  <si>
    <t>A06</t>
  </si>
  <si>
    <t>755099642R</t>
  </si>
  <si>
    <t>Longeron Ar. G B98</t>
  </si>
  <si>
    <t>C06</t>
  </si>
  <si>
    <t>755123428R</t>
  </si>
  <si>
    <t>Longeron Ar. D K98</t>
  </si>
  <si>
    <t>A04</t>
  </si>
  <si>
    <t>755094862R</t>
  </si>
  <si>
    <t>Longeron Ar. G K98</t>
  </si>
  <si>
    <t>B04</t>
  </si>
  <si>
    <t>756341518R</t>
  </si>
  <si>
    <t xml:space="preserve">Renfort parclose </t>
  </si>
  <si>
    <t>D03</t>
  </si>
  <si>
    <t xml:space="preserve"> </t>
  </si>
  <si>
    <t xml:space="preserve">Etabli par: </t>
  </si>
  <si>
    <t>Pièce</t>
  </si>
  <si>
    <t>Moyen de contrôle</t>
  </si>
  <si>
    <t>géométrie 3D emboutissage</t>
  </si>
  <si>
    <t>Sce:</t>
  </si>
  <si>
    <t>Désignation de la pièce</t>
  </si>
  <si>
    <t>Tél :</t>
  </si>
  <si>
    <t>Date:</t>
  </si>
  <si>
    <t>Véhicule:</t>
  </si>
  <si>
    <t>Usine</t>
  </si>
  <si>
    <t>N°</t>
  </si>
  <si>
    <t>Désignation</t>
  </si>
  <si>
    <t>Valeur</t>
  </si>
  <si>
    <t>Frq</t>
  </si>
  <si>
    <t>Pce</t>
  </si>
  <si>
    <t>AP</t>
  </si>
  <si>
    <t>Temps</t>
  </si>
  <si>
    <t xml:space="preserve">Prélèvement pièce (+attente de fabrication de la pièce) </t>
  </si>
  <si>
    <t>Déplacement zone prélèvement vers zone de contrôle</t>
  </si>
  <si>
    <t xml:space="preserve">MEP  moyen </t>
  </si>
  <si>
    <t>MEP de la pièce sur le moyen</t>
  </si>
  <si>
    <t>Bridage et mise en référence pièce</t>
  </si>
  <si>
    <t>décision (+ temps d'analyse moyen en cas de défaut)</t>
  </si>
  <si>
    <t>Temps 1 passage</t>
  </si>
  <si>
    <t>Débridage pièce</t>
  </si>
  <si>
    <t xml:space="preserve">Enlever une pièce du moyen </t>
  </si>
  <si>
    <t>Remise en place du moyen</t>
  </si>
  <si>
    <t xml:space="preserve">Remise de la pièce dans le flux </t>
  </si>
  <si>
    <t>Total 1 passage en mn :</t>
  </si>
  <si>
    <t>Total 1 mois ( 20 j ) en mn :</t>
  </si>
  <si>
    <t>VALEURS VARIABLES</t>
  </si>
  <si>
    <t>Fréquentiel :</t>
  </si>
  <si>
    <t>Caract</t>
  </si>
  <si>
    <t>probleme
gamme</t>
  </si>
  <si>
    <t>GEOM(caract SIMAP)</t>
  </si>
  <si>
    <t>piece 
/ ech</t>
  </si>
  <si>
    <t>jour / sem
/ mois</t>
  </si>
  <si>
    <t>Temps MEP pièce</t>
  </si>
  <si>
    <t>Temps MEP MDC</t>
  </si>
  <si>
    <t>Nbre symblots</t>
  </si>
  <si>
    <t xml:space="preserve">Côté de Caisse DT   </t>
  </si>
  <si>
    <t xml:space="preserve"> Cn 38/39     Cn 40/41</t>
  </si>
  <si>
    <t>NA…294</t>
  </si>
  <si>
    <t xml:space="preserve">Côté de Caisse GH   </t>
  </si>
  <si>
    <t>NA…291</t>
  </si>
  <si>
    <t xml:space="preserve">DEMI BLOC D  </t>
  </si>
  <si>
    <t>D01</t>
  </si>
  <si>
    <t xml:space="preserve">DEMI BLOC G    </t>
  </si>
  <si>
    <t>Préliminaire Ass Bloc Av</t>
  </si>
  <si>
    <t>05/06</t>
  </si>
  <si>
    <t>Préliminaire Ass Complet</t>
  </si>
  <si>
    <t>01/02</t>
  </si>
  <si>
    <t>Préliminaire Ass Unit Ar</t>
  </si>
  <si>
    <t>09/10</t>
  </si>
  <si>
    <t>Préliminaire Ass Unit Central</t>
  </si>
  <si>
    <t>07/08</t>
  </si>
  <si>
    <t>NA…122</t>
  </si>
  <si>
    <t xml:space="preserve">Soubassement Central  Ass </t>
  </si>
  <si>
    <t>structure sous baie</t>
  </si>
  <si>
    <t>03/04</t>
  </si>
  <si>
    <t>E01</t>
  </si>
  <si>
    <t>UNIT ARRIERE</t>
  </si>
  <si>
    <t>NA….156</t>
  </si>
  <si>
    <t>51/52</t>
  </si>
  <si>
    <t>B10</t>
  </si>
  <si>
    <t>NA……22</t>
  </si>
  <si>
    <t>Unit Central</t>
  </si>
  <si>
    <t>Cn 38/39 Cn 40/41</t>
  </si>
  <si>
    <t>NA……28</t>
  </si>
  <si>
    <t>Unit Arrière</t>
  </si>
  <si>
    <t>NA……9</t>
  </si>
  <si>
    <t>Demi-bloc avant Droit</t>
  </si>
  <si>
    <t>C09</t>
  </si>
  <si>
    <t>NA……8</t>
  </si>
  <si>
    <t>Demi-bloc avant Gauche</t>
  </si>
  <si>
    <t>C07</t>
  </si>
  <si>
    <t>NA……13</t>
  </si>
  <si>
    <t>Sous Baie</t>
  </si>
  <si>
    <t>C04</t>
  </si>
  <si>
    <t>C03</t>
  </si>
  <si>
    <t>NA……29 CRP</t>
  </si>
  <si>
    <t>Bloc avant</t>
  </si>
  <si>
    <t>11/12</t>
  </si>
  <si>
    <t>A05</t>
  </si>
  <si>
    <t>NC</t>
  </si>
  <si>
    <t>NA……29</t>
  </si>
  <si>
    <t>Préliminaire Accostage</t>
  </si>
  <si>
    <t>NA……108</t>
  </si>
  <si>
    <t>Coté de caisse Droit</t>
  </si>
  <si>
    <t>B01</t>
  </si>
  <si>
    <t>NA……107</t>
  </si>
  <si>
    <t>Coté de caisse Gauche</t>
  </si>
  <si>
    <t xml:space="preserve">NA……29 </t>
  </si>
  <si>
    <t>Bloc Avant Ass D/G</t>
  </si>
  <si>
    <t>B98</t>
  </si>
  <si>
    <t>NA......12</t>
  </si>
  <si>
    <t>Unit Av</t>
  </si>
  <si>
    <t>06/07</t>
  </si>
  <si>
    <t>**11</t>
  </si>
  <si>
    <t>NA......66</t>
  </si>
  <si>
    <t>NA......65</t>
  </si>
  <si>
    <t>NA......9</t>
  </si>
  <si>
    <t>demi bloc gauche</t>
  </si>
  <si>
    <t>Cn 40/41</t>
  </si>
  <si>
    <t>NA......10</t>
  </si>
  <si>
    <t>demi bloc droit</t>
  </si>
  <si>
    <t>Maj pt 185 Goujon ald TT</t>
  </si>
  <si>
    <t>NA.......2</t>
  </si>
  <si>
    <t xml:space="preserve">A05 </t>
  </si>
  <si>
    <t>NA......28</t>
  </si>
  <si>
    <t>A01</t>
  </si>
  <si>
    <t>NA......14</t>
  </si>
  <si>
    <t>Accostage sousbaie</t>
  </si>
  <si>
    <t>X</t>
  </si>
  <si>
    <t>Version</t>
  </si>
  <si>
    <t>Pays</t>
  </si>
  <si>
    <t>France</t>
  </si>
  <si>
    <t>Argentine</t>
  </si>
  <si>
    <t>Brésil</t>
  </si>
  <si>
    <t>Colombie</t>
  </si>
  <si>
    <t>Espagne</t>
  </si>
  <si>
    <t>Maroc</t>
  </si>
  <si>
    <t>Roumanie</t>
  </si>
  <si>
    <t>Russie</t>
  </si>
  <si>
    <t>Slovénie</t>
  </si>
  <si>
    <t>Turquie</t>
  </si>
  <si>
    <t>Corée</t>
  </si>
  <si>
    <t>Batilly</t>
  </si>
  <si>
    <t>Douais</t>
  </si>
  <si>
    <t>Flins</t>
  </si>
  <si>
    <t>Sandouville</t>
  </si>
  <si>
    <t>Technocentre</t>
  </si>
  <si>
    <t>Cordoba</t>
  </si>
  <si>
    <t>Curitiba</t>
  </si>
  <si>
    <t>Sofasa</t>
  </si>
  <si>
    <t>Palencia</t>
  </si>
  <si>
    <t>Valladolid</t>
  </si>
  <si>
    <t>Somaca</t>
  </si>
  <si>
    <t>Tangers</t>
  </si>
  <si>
    <t>Pitesti</t>
  </si>
  <si>
    <t>Avtoframos</t>
  </si>
  <si>
    <t>Revoz</t>
  </si>
  <si>
    <t>Bursa</t>
  </si>
  <si>
    <t>Séoul</t>
  </si>
  <si>
    <t>Pusan</t>
  </si>
  <si>
    <t>Villiers saint-Frédérique</t>
  </si>
  <si>
    <t>Maubeuge</t>
  </si>
  <si>
    <t>Site de mesure</t>
  </si>
  <si>
    <t>Caisse</t>
  </si>
  <si>
    <t>Units</t>
  </si>
  <si>
    <t>Enquête</t>
  </si>
  <si>
    <t>Maintenance</t>
  </si>
  <si>
    <t>Tôlerie</t>
  </si>
  <si>
    <t>Ouvrants</t>
  </si>
  <si>
    <t>Outilage</t>
  </si>
  <si>
    <t>Emboutissage</t>
  </si>
  <si>
    <t>Echappements</t>
  </si>
  <si>
    <t>Pools</t>
  </si>
  <si>
    <t>Metrologie</t>
  </si>
  <si>
    <t>Plastiques</t>
  </si>
  <si>
    <t>Traçage</t>
  </si>
  <si>
    <t>Mesures palettes</t>
  </si>
  <si>
    <t>Outillage MAP</t>
  </si>
  <si>
    <t>DARP DIMAT</t>
  </si>
  <si>
    <t>Pool Outillage Tôlerie</t>
  </si>
  <si>
    <t>Fiabilité</t>
  </si>
  <si>
    <t>Zeiss</t>
  </si>
  <si>
    <t>Base roulante</t>
  </si>
  <si>
    <t>Prototype</t>
  </si>
  <si>
    <t>Tests formations</t>
  </si>
  <si>
    <t>Contrôle</t>
  </si>
  <si>
    <t>Maquetage</t>
  </si>
  <si>
    <t>Pribile</t>
  </si>
  <si>
    <t>SQ</t>
  </si>
  <si>
    <t>CVP</t>
  </si>
  <si>
    <t>CVU</t>
  </si>
  <si>
    <t>CVP Emboutissage</t>
  </si>
  <si>
    <t>CVP Enquête</t>
  </si>
  <si>
    <t>RS Etalonnage</t>
  </si>
  <si>
    <t>Echappement essieux</t>
  </si>
  <si>
    <t>Matrite Dacia</t>
  </si>
  <si>
    <t>SEIV</t>
  </si>
  <si>
    <t>Montage</t>
  </si>
  <si>
    <t>Traçage Montage</t>
  </si>
  <si>
    <t>Taille</t>
  </si>
  <si>
    <t>Designation Pièce</t>
  </si>
  <si>
    <t>Taille MDC</t>
  </si>
  <si>
    <t>Nombre de bridages</t>
  </si>
  <si>
    <t>nombre de poinçonnages</t>
  </si>
  <si>
    <t>Ech / pièce</t>
  </si>
  <si>
    <t>pièce</t>
  </si>
  <si>
    <t>Mois</t>
  </si>
  <si>
    <t>Vehicule</t>
  </si>
  <si>
    <t>Jours</t>
  </si>
  <si>
    <t>Semaines</t>
  </si>
  <si>
    <t>Quantité</t>
  </si>
  <si>
    <t>Ech / Pièce</t>
  </si>
  <si>
    <t>Jours / Semaines / Mois / Rafales</t>
  </si>
  <si>
    <t>Temps 1 Passage</t>
  </si>
  <si>
    <t>Temps Mois</t>
  </si>
  <si>
    <t>Véhicule</t>
  </si>
  <si>
    <t>Désignation pièce</t>
  </si>
  <si>
    <t>Nombre bridages</t>
  </si>
  <si>
    <t>Nombre pts de surface</t>
  </si>
  <si>
    <t>Nombre de poinçonnages</t>
  </si>
  <si>
    <t>nombre</t>
  </si>
  <si>
    <t>Temps passage mensuel</t>
  </si>
  <si>
    <t xml:space="preserve">jour / semaine / mois </t>
  </si>
  <si>
    <t>N°Palp</t>
  </si>
  <si>
    <t>L.Eymael</t>
  </si>
  <si>
    <t>contrôle points de surface</t>
  </si>
  <si>
    <t>Contrôle poinçonnages</t>
  </si>
  <si>
    <t>Situation géographique</t>
  </si>
  <si>
    <t>N° Palp</t>
  </si>
  <si>
    <t>Valeurs a définir</t>
  </si>
  <si>
    <t xml:space="preserve">Lancement de la gamme de mesure </t>
  </si>
  <si>
    <t>Dégau</t>
  </si>
  <si>
    <t>distance prélévement :</t>
  </si>
  <si>
    <t>Temps déplacements</t>
  </si>
  <si>
    <t>Déplacements de fin de contrôle</t>
  </si>
  <si>
    <t>Déplacement zone de contrôle vers zone de remise dans le flux</t>
  </si>
  <si>
    <t xml:space="preserve">CN35 CN50   </t>
  </si>
  <si>
    <t>Calcul mois :</t>
  </si>
  <si>
    <t>valeur nombre</t>
  </si>
  <si>
    <t>valeur ech/pièce</t>
  </si>
  <si>
    <t>valeur jour/ semaine / mois</t>
  </si>
  <si>
    <t xml:space="preserve">Jours / Semaines / Mois </t>
  </si>
  <si>
    <t>Nombres de pts de surface</t>
  </si>
  <si>
    <t>Temps passage 1 fréquentiel</t>
  </si>
  <si>
    <t>ANALYSE TEMPS 1 PIECE (MIN)</t>
  </si>
  <si>
    <t>ANALYSE TEMPS ECHANTILLONAGE (MIN)</t>
  </si>
  <si>
    <t>Total passage 1 fréquentiel en mn :</t>
  </si>
  <si>
    <t>vehicule</t>
  </si>
  <si>
    <t>usine</t>
  </si>
  <si>
    <t>Temps total Site</t>
  </si>
  <si>
    <t>Machine :</t>
  </si>
  <si>
    <t>Temps d'occupation :</t>
  </si>
  <si>
    <t>Temps plan de surveillance :</t>
  </si>
  <si>
    <t>CN99</t>
  </si>
  <si>
    <t>MA01</t>
  </si>
  <si>
    <t>MA02</t>
  </si>
  <si>
    <t>Site de mesure :</t>
  </si>
  <si>
    <t>N°Palp 1</t>
  </si>
  <si>
    <t>N°Palp 2</t>
  </si>
  <si>
    <t>N°Palp 3</t>
  </si>
  <si>
    <t>N°Palp 4</t>
  </si>
  <si>
    <t>N°Palp 5</t>
  </si>
  <si>
    <t>traverse AV DT</t>
  </si>
  <si>
    <t>TRAVERSE AV GH</t>
  </si>
  <si>
    <t xml:space="preserve">CN35 </t>
  </si>
  <si>
    <t>RENFORT CHARNIERE</t>
  </si>
  <si>
    <t>DOUBLURE CUSTODE GAUCHE</t>
  </si>
  <si>
    <t xml:space="preserve">machine 1 : </t>
  </si>
  <si>
    <t xml:space="preserve">machine 2 : </t>
  </si>
  <si>
    <t xml:space="preserve">machine 3 : </t>
  </si>
  <si>
    <t xml:space="preserve">machine 4 : </t>
  </si>
  <si>
    <t xml:space="preserve">machine 5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</si>
</sst>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"/>
    <numFmt numFmtId="165" formatCode="[$-40C]d\-mmm\-yy;@"/>
    <numFmt numFmtId="166" formatCode="0.0"/>
    <numFmt numFmtId="167" formatCode="0.0000"/>
  </numFmts>
  <fonts count="28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trike/>
      <sz val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i/>
      <sz val="8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10"/>
      <name val="CG Times (WN)"/>
    </font>
    <font>
      <sz val="10"/>
      <name val="CG Times (W1)"/>
      <family val="1"/>
    </font>
    <font>
      <i/>
      <sz val="10"/>
      <name val="Serpentine"/>
    </font>
    <font>
      <b/>
      <sz val="10"/>
      <name val="CG Times (W1)"/>
      <family val="1"/>
    </font>
    <font>
      <i/>
      <sz val="10"/>
      <name val="CG Times (W1)"/>
      <family val="1"/>
    </font>
    <font>
      <sz val="10"/>
      <name val="Serpentine"/>
    </font>
    <font>
      <b/>
      <i/>
      <sz val="10"/>
      <name val="MS Sans Serif"/>
      <family val="2"/>
    </font>
    <font>
      <sz val="10"/>
      <name val="CG Times (WN)"/>
    </font>
    <font>
      <sz val="10"/>
      <color indexed="10"/>
      <name val="CG Times (WN)"/>
    </font>
    <font>
      <sz val="10"/>
      <name val="MS Sans Serif"/>
      <family val="2"/>
    </font>
    <font>
      <b/>
      <sz val="10"/>
      <name val="MS Sans Serif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36"/>
      <color rgb="FF000000"/>
      <name val="Californian FB"/>
      <family val="1"/>
    </font>
    <font>
      <sz val="11"/>
      <color theme="1"/>
      <name val="Calibri"/>
      <family val="2"/>
      <scheme val="minor"/>
    </font>
    <font>
      <sz val="24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21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 style="dashed">
        <color auto="1"/>
      </right>
      <top style="double">
        <color auto="1"/>
      </top>
      <bottom style="dashed">
        <color auto="1"/>
      </bottom>
      <diagonal/>
    </border>
    <border>
      <left style="double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dashed">
        <color auto="1"/>
      </right>
      <top style="dashed">
        <color auto="1"/>
      </top>
      <bottom style="double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ouble">
        <color auto="1"/>
      </bottom>
      <diagonal/>
    </border>
    <border>
      <left style="dashed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dashed">
        <color auto="1"/>
      </left>
      <right/>
      <top style="double">
        <color auto="1"/>
      </top>
      <bottom style="dashed">
        <color auto="1"/>
      </bottom>
      <diagonal/>
    </border>
    <border>
      <left/>
      <right style="double">
        <color auto="1"/>
      </right>
      <top style="double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6" fillId="0" borderId="0"/>
    <xf numFmtId="0" fontId="10" fillId="0" borderId="0"/>
    <xf numFmtId="9" fontId="26" fillId="0" borderId="0" applyFont="0" applyFill="0" applyBorder="0" applyAlignment="0" applyProtection="0"/>
  </cellStyleXfs>
  <cellXfs count="266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16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left" wrapText="1"/>
    </xf>
    <xf numFmtId="0" fontId="1" fillId="0" borderId="0" xfId="0" applyFont="1" applyBorder="1" applyAlignment="1">
      <alignment horizontal="right"/>
    </xf>
    <xf numFmtId="0" fontId="1" fillId="0" borderId="0" xfId="0" applyFont="1" applyFill="1" applyBorder="1" applyAlignment="1">
      <alignment horizontal="center"/>
    </xf>
    <xf numFmtId="0" fontId="1" fillId="0" borderId="1" xfId="0" applyFont="1" applyBorder="1" applyAlignment="1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" xfId="1" applyFont="1" applyFill="1" applyBorder="1" applyAlignment="1" applyProtection="1">
      <alignment horizontal="left" vertical="center"/>
    </xf>
    <xf numFmtId="49" fontId="5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165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left" wrapText="1"/>
    </xf>
    <xf numFmtId="0" fontId="1" fillId="5" borderId="2" xfId="0" applyFont="1" applyFill="1" applyBorder="1" applyAlignment="1">
      <alignment horizontal="center"/>
    </xf>
    <xf numFmtId="0" fontId="7" fillId="5" borderId="2" xfId="1" applyFont="1" applyFill="1" applyBorder="1" applyAlignment="1" applyProtection="1">
      <alignment horizontal="center" vertical="center"/>
    </xf>
    <xf numFmtId="0" fontId="1" fillId="4" borderId="2" xfId="1" applyFont="1" applyFill="1" applyBorder="1" applyAlignment="1" applyProtection="1">
      <alignment horizontal="center" vertical="center"/>
    </xf>
    <xf numFmtId="0" fontId="7" fillId="6" borderId="2" xfId="1" applyFont="1" applyFill="1" applyBorder="1" applyAlignment="1" applyProtection="1">
      <alignment horizontal="center" vertical="center"/>
    </xf>
    <xf numFmtId="2" fontId="1" fillId="4" borderId="2" xfId="1" applyNumberFormat="1" applyFont="1" applyFill="1" applyBorder="1" applyAlignment="1" applyProtection="1">
      <alignment horizontal="center" vertical="center"/>
    </xf>
    <xf numFmtId="0" fontId="1" fillId="4" borderId="2" xfId="1" applyFont="1" applyFill="1" applyBorder="1" applyAlignment="1" applyProtection="1">
      <alignment horizontal="center"/>
      <protection locked="0"/>
    </xf>
    <xf numFmtId="0" fontId="1" fillId="4" borderId="2" xfId="1" applyFont="1" applyFill="1" applyBorder="1" applyAlignment="1">
      <alignment horizontal="center" vertical="center"/>
    </xf>
    <xf numFmtId="0" fontId="1" fillId="4" borderId="2" xfId="1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>
      <alignment horizontal="center"/>
    </xf>
    <xf numFmtId="49" fontId="1" fillId="4" borderId="2" xfId="0" applyNumberFormat="1" applyFont="1" applyFill="1" applyBorder="1" applyAlignment="1">
      <alignment horizontal="center"/>
    </xf>
    <xf numFmtId="0" fontId="4" fillId="5" borderId="2" xfId="1" applyFont="1" applyFill="1" applyBorder="1" applyAlignment="1" applyProtection="1">
      <alignment horizontal="center" vertical="center"/>
    </xf>
    <xf numFmtId="0" fontId="1" fillId="6" borderId="2" xfId="0" applyFont="1" applyFill="1" applyBorder="1" applyAlignment="1">
      <alignment horizontal="center"/>
    </xf>
    <xf numFmtId="0" fontId="1" fillId="6" borderId="2" xfId="1" applyFont="1" applyFill="1" applyBorder="1" applyAlignment="1" applyProtection="1">
      <alignment horizontal="left" vertical="center"/>
    </xf>
    <xf numFmtId="49" fontId="1" fillId="6" borderId="2" xfId="0" applyNumberFormat="1" applyFont="1" applyFill="1" applyBorder="1" applyAlignment="1">
      <alignment horizontal="center"/>
    </xf>
    <xf numFmtId="165" fontId="1" fillId="6" borderId="2" xfId="0" applyNumberFormat="1" applyFont="1" applyFill="1" applyBorder="1" applyAlignment="1">
      <alignment horizontal="center"/>
    </xf>
    <xf numFmtId="0" fontId="1" fillId="6" borderId="2" xfId="0" applyFont="1" applyFill="1" applyBorder="1" applyAlignment="1">
      <alignment horizontal="left" wrapText="1"/>
    </xf>
    <xf numFmtId="0" fontId="1" fillId="6" borderId="2" xfId="1" applyFont="1" applyFill="1" applyBorder="1" applyAlignment="1" applyProtection="1">
      <alignment horizontal="center" vertical="center"/>
    </xf>
    <xf numFmtId="2" fontId="1" fillId="6" borderId="2" xfId="1" applyNumberFormat="1" applyFont="1" applyFill="1" applyBorder="1" applyAlignment="1" applyProtection="1">
      <alignment horizontal="center" vertical="center"/>
    </xf>
    <xf numFmtId="0" fontId="1" fillId="6" borderId="2" xfId="1" applyFont="1" applyFill="1" applyBorder="1" applyAlignment="1">
      <alignment horizontal="center" vertical="center"/>
    </xf>
    <xf numFmtId="0" fontId="1" fillId="6" borderId="2" xfId="1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Border="1" applyAlignment="1">
      <alignment horizontal="center"/>
    </xf>
    <xf numFmtId="0" fontId="1" fillId="4" borderId="2" xfId="1" applyFont="1" applyFill="1" applyBorder="1" applyAlignment="1" applyProtection="1">
      <alignment horizontal="left" vertical="center"/>
    </xf>
    <xf numFmtId="0" fontId="8" fillId="4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6" borderId="2" xfId="1" applyFont="1" applyFill="1" applyBorder="1" applyAlignment="1" applyProtection="1">
      <alignment horizontal="left" vertical="center"/>
    </xf>
    <xf numFmtId="0" fontId="8" fillId="6" borderId="2" xfId="0" applyFont="1" applyFill="1" applyBorder="1" applyAlignment="1">
      <alignment horizontal="center"/>
    </xf>
    <xf numFmtId="2" fontId="1" fillId="4" borderId="2" xfId="1" applyNumberFormat="1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 vertical="center"/>
    </xf>
    <xf numFmtId="49" fontId="1" fillId="4" borderId="2" xfId="0" quotePrefix="1" applyNumberFormat="1" applyFont="1" applyFill="1" applyBorder="1" applyAlignment="1">
      <alignment horizontal="center"/>
    </xf>
    <xf numFmtId="0" fontId="1" fillId="5" borderId="2" xfId="1" applyFont="1" applyFill="1" applyBorder="1" applyAlignment="1" applyProtection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165" fontId="1" fillId="4" borderId="2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/>
    </xf>
    <xf numFmtId="0" fontId="1" fillId="7" borderId="2" xfId="1" applyFont="1" applyFill="1" applyBorder="1" applyAlignment="1" applyProtection="1">
      <alignment horizontal="left" vertical="center"/>
    </xf>
    <xf numFmtId="49" fontId="1" fillId="7" borderId="2" xfId="0" applyNumberFormat="1" applyFont="1" applyFill="1" applyBorder="1" applyAlignment="1">
      <alignment horizontal="center"/>
    </xf>
    <xf numFmtId="165" fontId="1" fillId="7" borderId="2" xfId="0" applyNumberFormat="1" applyFont="1" applyFill="1" applyBorder="1" applyAlignment="1">
      <alignment horizontal="center"/>
    </xf>
    <xf numFmtId="0" fontId="1" fillId="7" borderId="2" xfId="0" applyFont="1" applyFill="1" applyBorder="1" applyAlignment="1">
      <alignment horizontal="left" wrapText="1"/>
    </xf>
    <xf numFmtId="0" fontId="7" fillId="7" borderId="2" xfId="1" applyFont="1" applyFill="1" applyBorder="1" applyAlignment="1" applyProtection="1">
      <alignment horizontal="center" vertical="center"/>
    </xf>
    <xf numFmtId="0" fontId="1" fillId="7" borderId="2" xfId="1" applyFont="1" applyFill="1" applyBorder="1" applyAlignment="1" applyProtection="1">
      <alignment horizontal="center" vertical="center"/>
    </xf>
    <xf numFmtId="2" fontId="1" fillId="7" borderId="2" xfId="1" applyNumberFormat="1" applyFont="1" applyFill="1" applyBorder="1" applyAlignment="1" applyProtection="1">
      <alignment horizontal="center" vertical="center"/>
    </xf>
    <xf numFmtId="0" fontId="1" fillId="7" borderId="2" xfId="1" applyFont="1" applyFill="1" applyBorder="1" applyAlignment="1" applyProtection="1">
      <alignment horizontal="center"/>
      <protection locked="0"/>
    </xf>
    <xf numFmtId="0" fontId="1" fillId="7" borderId="2" xfId="1" applyFont="1" applyFill="1" applyBorder="1" applyAlignment="1">
      <alignment horizontal="center" vertical="center"/>
    </xf>
    <xf numFmtId="0" fontId="1" fillId="7" borderId="2" xfId="1" applyFont="1" applyFill="1" applyBorder="1" applyAlignment="1" applyProtection="1">
      <alignment horizontal="center" vertical="center"/>
      <protection locked="0"/>
    </xf>
    <xf numFmtId="0" fontId="1" fillId="7" borderId="5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8" borderId="2" xfId="1" applyFont="1" applyFill="1" applyBorder="1" applyAlignment="1" applyProtection="1">
      <alignment horizontal="left" vertical="center"/>
    </xf>
    <xf numFmtId="49" fontId="1" fillId="8" borderId="2" xfId="0" applyNumberFormat="1" applyFont="1" applyFill="1" applyBorder="1" applyAlignment="1">
      <alignment horizontal="center"/>
    </xf>
    <xf numFmtId="165" fontId="1" fillId="8" borderId="2" xfId="0" applyNumberFormat="1" applyFont="1" applyFill="1" applyBorder="1" applyAlignment="1">
      <alignment horizontal="center"/>
    </xf>
    <xf numFmtId="0" fontId="7" fillId="4" borderId="2" xfId="1" applyFont="1" applyFill="1" applyBorder="1" applyAlignment="1" applyProtection="1">
      <alignment horizontal="center" vertical="center"/>
    </xf>
    <xf numFmtId="0" fontId="1" fillId="9" borderId="5" xfId="0" applyFont="1" applyFill="1" applyBorder="1" applyAlignment="1">
      <alignment horizontal="center"/>
    </xf>
    <xf numFmtId="0" fontId="1" fillId="9" borderId="2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2" fillId="4" borderId="2" xfId="1" applyFont="1" applyFill="1" applyBorder="1" applyAlignment="1" applyProtection="1">
      <alignment horizontal="center" vertical="center"/>
    </xf>
    <xf numFmtId="0" fontId="4" fillId="5" borderId="2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left"/>
    </xf>
    <xf numFmtId="49" fontId="1" fillId="4" borderId="6" xfId="0" applyNumberFormat="1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2" fontId="1" fillId="4" borderId="6" xfId="1" applyNumberFormat="1" applyFont="1" applyFill="1" applyBorder="1" applyAlignment="1" applyProtection="1">
      <alignment horizontal="center" vertical="center"/>
    </xf>
    <xf numFmtId="0" fontId="1" fillId="4" borderId="6" xfId="1" applyFont="1" applyFill="1" applyBorder="1" applyAlignment="1">
      <alignment horizontal="center" vertical="center"/>
    </xf>
    <xf numFmtId="0" fontId="1" fillId="4" borderId="6" xfId="1" applyFont="1" applyFill="1" applyBorder="1" applyAlignment="1" applyProtection="1">
      <alignment horizontal="center" vertical="center"/>
      <protection locked="0"/>
    </xf>
    <xf numFmtId="14" fontId="1" fillId="4" borderId="2" xfId="0" applyNumberFormat="1" applyFont="1" applyFill="1" applyBorder="1" applyAlignment="1">
      <alignment horizontal="center"/>
    </xf>
    <xf numFmtId="0" fontId="1" fillId="5" borderId="6" xfId="1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>
      <alignment horizontal="left" wrapText="1"/>
    </xf>
    <xf numFmtId="11" fontId="1" fillId="4" borderId="2" xfId="1" applyNumberFormat="1" applyFont="1" applyFill="1" applyBorder="1" applyAlignment="1" applyProtection="1">
      <alignment horizontal="left" vertical="center"/>
    </xf>
    <xf numFmtId="0" fontId="1" fillId="4" borderId="3" xfId="0" applyFont="1" applyFill="1" applyBorder="1" applyAlignment="1">
      <alignment horizontal="center"/>
    </xf>
    <xf numFmtId="165" fontId="1" fillId="4" borderId="6" xfId="1" applyNumberFormat="1" applyFont="1" applyFill="1" applyBorder="1" applyAlignment="1" applyProtection="1">
      <alignment horizontal="center" vertical="center"/>
    </xf>
    <xf numFmtId="0" fontId="1" fillId="4" borderId="6" xfId="1" applyFont="1" applyFill="1" applyBorder="1" applyAlignment="1" applyProtection="1">
      <alignment horizontal="left" vertical="center"/>
    </xf>
    <xf numFmtId="0" fontId="2" fillId="4" borderId="6" xfId="1" applyFont="1" applyFill="1" applyBorder="1" applyAlignment="1" applyProtection="1">
      <alignment horizontal="center" vertical="center"/>
    </xf>
    <xf numFmtId="0" fontId="1" fillId="4" borderId="6" xfId="1" applyFont="1" applyFill="1" applyBorder="1" applyAlignment="1" applyProtection="1">
      <alignment horizontal="left" vertical="center" wrapText="1"/>
    </xf>
    <xf numFmtId="0" fontId="1" fillId="4" borderId="3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left" wrapText="1"/>
    </xf>
    <xf numFmtId="0" fontId="1" fillId="11" borderId="6" xfId="1" applyFont="1" applyFill="1" applyBorder="1" applyAlignment="1" applyProtection="1">
      <alignment horizontal="center" vertical="center"/>
    </xf>
    <xf numFmtId="165" fontId="1" fillId="4" borderId="2" xfId="1" applyNumberFormat="1" applyFont="1" applyFill="1" applyBorder="1" applyAlignment="1" applyProtection="1">
      <alignment horizontal="center" vertical="center"/>
    </xf>
    <xf numFmtId="0" fontId="10" fillId="0" borderId="0" xfId="2" applyFont="1" applyFill="1" applyProtection="1"/>
    <xf numFmtId="0" fontId="11" fillId="0" borderId="7" xfId="2" applyFont="1" applyFill="1" applyBorder="1" applyAlignment="1" applyProtection="1">
      <alignment horizontal="center"/>
    </xf>
    <xf numFmtId="0" fontId="10" fillId="0" borderId="8" xfId="2" applyFont="1" applyFill="1" applyBorder="1" applyProtection="1"/>
    <xf numFmtId="0" fontId="12" fillId="0" borderId="9" xfId="2" applyFont="1" applyFill="1" applyBorder="1" applyAlignment="1" applyProtection="1">
      <alignment horizontal="centerContinuous"/>
    </xf>
    <xf numFmtId="0" fontId="11" fillId="0" borderId="17" xfId="2" applyFont="1" applyFill="1" applyBorder="1" applyAlignment="1" applyProtection="1">
      <alignment horizontal="center"/>
    </xf>
    <xf numFmtId="0" fontId="10" fillId="0" borderId="0" xfId="2" applyFont="1" applyFill="1" applyBorder="1" applyProtection="1"/>
    <xf numFmtId="0" fontId="14" fillId="4" borderId="18" xfId="2" applyFont="1" applyFill="1" applyBorder="1" applyAlignment="1" applyProtection="1">
      <alignment horizontal="centerContinuous"/>
    </xf>
    <xf numFmtId="0" fontId="12" fillId="0" borderId="3" xfId="2" applyFont="1" applyFill="1" applyBorder="1" applyAlignment="1" applyProtection="1">
      <alignment horizontal="centerContinuous"/>
    </xf>
    <xf numFmtId="0" fontId="10" fillId="0" borderId="5" xfId="2" applyFont="1" applyFill="1" applyBorder="1" applyAlignment="1" applyProtection="1">
      <alignment horizontal="centerContinuous"/>
    </xf>
    <xf numFmtId="0" fontId="10" fillId="0" borderId="19" xfId="2" applyFont="1" applyFill="1" applyBorder="1" applyAlignment="1" applyProtection="1">
      <alignment horizontal="center"/>
    </xf>
    <xf numFmtId="2" fontId="10" fillId="0" borderId="20" xfId="2" applyNumberFormat="1" applyFont="1" applyFill="1" applyBorder="1" applyAlignment="1" applyProtection="1">
      <alignment horizontal="center"/>
    </xf>
    <xf numFmtId="0" fontId="10" fillId="0" borderId="21" xfId="2" applyFont="1" applyFill="1" applyBorder="1" applyAlignment="1" applyProtection="1">
      <alignment horizontal="center"/>
    </xf>
    <xf numFmtId="0" fontId="10" fillId="0" borderId="20" xfId="2" applyFont="1" applyFill="1" applyBorder="1" applyAlignment="1" applyProtection="1">
      <alignment horizontal="center"/>
    </xf>
    <xf numFmtId="0" fontId="12" fillId="0" borderId="18" xfId="2" applyFont="1" applyFill="1" applyBorder="1" applyAlignment="1" applyProtection="1">
      <alignment horizontal="centerContinuous"/>
    </xf>
    <xf numFmtId="0" fontId="12" fillId="0" borderId="18" xfId="2" applyFont="1" applyFill="1" applyBorder="1" applyAlignment="1" applyProtection="1">
      <alignment horizontal="centerContinuous" wrapText="1"/>
    </xf>
    <xf numFmtId="0" fontId="16" fillId="4" borderId="18" xfId="2" applyFont="1" applyFill="1" applyBorder="1" applyAlignment="1" applyProtection="1">
      <alignment horizontal="centerContinuous" vertical="center"/>
    </xf>
    <xf numFmtId="0" fontId="12" fillId="0" borderId="26" xfId="2" applyFont="1" applyFill="1" applyBorder="1" applyAlignment="1" applyProtection="1">
      <alignment horizontal="center" vertical="center"/>
    </xf>
    <xf numFmtId="0" fontId="12" fillId="0" borderId="27" xfId="2" applyFont="1" applyFill="1" applyBorder="1" applyAlignment="1" applyProtection="1">
      <alignment horizontal="centerContinuous" vertical="center"/>
    </xf>
    <xf numFmtId="0" fontId="12" fillId="0" borderId="28" xfId="2" applyFont="1" applyFill="1" applyBorder="1" applyAlignment="1" applyProtection="1">
      <alignment horizontal="centerContinuous" vertical="center"/>
    </xf>
    <xf numFmtId="0" fontId="12" fillId="0" borderId="29" xfId="2" applyFont="1" applyFill="1" applyBorder="1" applyAlignment="1" applyProtection="1">
      <alignment horizontal="centerContinuous" vertical="center"/>
    </xf>
    <xf numFmtId="0" fontId="12" fillId="0" borderId="30" xfId="2" applyFont="1" applyFill="1" applyBorder="1" applyAlignment="1" applyProtection="1">
      <alignment horizontal="centerContinuous" vertical="center"/>
    </xf>
    <xf numFmtId="0" fontId="12" fillId="0" borderId="31" xfId="2" applyFont="1" applyFill="1" applyBorder="1" applyAlignment="1" applyProtection="1">
      <alignment horizontal="center" vertical="center"/>
    </xf>
    <xf numFmtId="0" fontId="18" fillId="0" borderId="32" xfId="2" applyFont="1" applyFill="1" applyBorder="1" applyAlignment="1" applyProtection="1">
      <alignment horizontal="center"/>
    </xf>
    <xf numFmtId="0" fontId="12" fillId="0" borderId="0" xfId="2" applyFont="1" applyFill="1" applyBorder="1" applyAlignment="1" applyProtection="1">
      <alignment vertical="center"/>
    </xf>
    <xf numFmtId="0" fontId="19" fillId="0" borderId="33" xfId="2" applyNumberFormat="1" applyFont="1" applyFill="1" applyBorder="1" applyAlignment="1" applyProtection="1">
      <alignment horizontal="center"/>
    </xf>
    <xf numFmtId="0" fontId="12" fillId="0" borderId="34" xfId="2" applyFont="1" applyFill="1" applyBorder="1" applyAlignment="1" applyProtection="1">
      <alignment horizontal="center"/>
    </xf>
    <xf numFmtId="2" fontId="12" fillId="0" borderId="35" xfId="2" applyNumberFormat="1" applyFont="1" applyFill="1" applyBorder="1" applyAlignment="1" applyProtection="1">
      <alignment horizontal="center"/>
    </xf>
    <xf numFmtId="166" fontId="20" fillId="0" borderId="33" xfId="2" applyNumberFormat="1" applyFont="1" applyFill="1" applyBorder="1" applyAlignment="1" applyProtection="1">
      <alignment horizontal="center"/>
    </xf>
    <xf numFmtId="0" fontId="12" fillId="4" borderId="34" xfId="2" applyFont="1" applyFill="1" applyBorder="1" applyAlignment="1" applyProtection="1">
      <alignment horizontal="center"/>
    </xf>
    <xf numFmtId="0" fontId="12" fillId="0" borderId="0" xfId="2" applyFont="1" applyFill="1" applyBorder="1" applyAlignment="1" applyProtection="1">
      <alignment horizontal="right" vertical="center"/>
    </xf>
    <xf numFmtId="2" fontId="20" fillId="0" borderId="33" xfId="2" applyNumberFormat="1" applyFont="1" applyFill="1" applyBorder="1" applyAlignment="1" applyProtection="1">
      <alignment horizontal="center"/>
    </xf>
    <xf numFmtId="166" fontId="20" fillId="4" borderId="33" xfId="2" applyNumberFormat="1" applyFont="1" applyFill="1" applyBorder="1" applyAlignment="1" applyProtection="1">
      <alignment horizontal="center"/>
    </xf>
    <xf numFmtId="167" fontId="12" fillId="0" borderId="34" xfId="2" applyNumberFormat="1" applyFont="1" applyFill="1" applyBorder="1" applyAlignment="1" applyProtection="1">
      <alignment horizontal="center"/>
    </xf>
    <xf numFmtId="0" fontId="12" fillId="0" borderId="0" xfId="2" quotePrefix="1" applyFont="1" applyFill="1" applyBorder="1" applyAlignment="1" applyProtection="1">
      <alignment horizontal="left" vertical="center"/>
    </xf>
    <xf numFmtId="0" fontId="18" fillId="0" borderId="37" xfId="2" applyFont="1" applyFill="1" applyBorder="1" applyAlignment="1" applyProtection="1">
      <alignment horizontal="center"/>
    </xf>
    <xf numFmtId="0" fontId="12" fillId="0" borderId="38" xfId="2" applyFont="1" applyFill="1" applyBorder="1" applyAlignment="1" applyProtection="1">
      <alignment vertical="center"/>
    </xf>
    <xf numFmtId="2" fontId="19" fillId="0" borderId="39" xfId="2" applyNumberFormat="1" applyFont="1" applyFill="1" applyBorder="1" applyAlignment="1" applyProtection="1">
      <alignment horizontal="center"/>
    </xf>
    <xf numFmtId="0" fontId="12" fillId="0" borderId="40" xfId="2" applyFont="1" applyFill="1" applyBorder="1" applyAlignment="1" applyProtection="1">
      <alignment horizontal="center"/>
    </xf>
    <xf numFmtId="2" fontId="12" fillId="0" borderId="41" xfId="2" applyNumberFormat="1" applyFont="1" applyFill="1" applyBorder="1" applyAlignment="1" applyProtection="1">
      <alignment horizontal="center"/>
    </xf>
    <xf numFmtId="0" fontId="11" fillId="0" borderId="42" xfId="2" applyFont="1" applyFill="1" applyBorder="1" applyAlignment="1" applyProtection="1">
      <alignment horizontal="center"/>
    </xf>
    <xf numFmtId="0" fontId="10" fillId="0" borderId="0" xfId="2" applyFont="1" applyFill="1" applyBorder="1" applyAlignment="1" applyProtection="1">
      <alignment vertical="center"/>
    </xf>
    <xf numFmtId="0" fontId="12" fillId="0" borderId="39" xfId="2" applyFont="1" applyFill="1" applyBorder="1" applyAlignment="1" applyProtection="1">
      <alignment horizontal="centerContinuous" vertical="center"/>
    </xf>
    <xf numFmtId="0" fontId="12" fillId="0" borderId="40" xfId="2" applyFont="1" applyFill="1" applyBorder="1" applyAlignment="1" applyProtection="1">
      <alignment horizontal="centerContinuous" vertical="center"/>
    </xf>
    <xf numFmtId="2" fontId="12" fillId="0" borderId="41" xfId="2" applyNumberFormat="1" applyFont="1" applyFill="1" applyBorder="1" applyAlignment="1" applyProtection="1">
      <alignment horizontal="center" vertical="center"/>
    </xf>
    <xf numFmtId="0" fontId="11" fillId="4" borderId="43" xfId="2" applyFont="1" applyFill="1" applyBorder="1" applyAlignment="1" applyProtection="1">
      <alignment horizontal="center" vertical="center"/>
    </xf>
    <xf numFmtId="0" fontId="10" fillId="0" borderId="0" xfId="2" applyFont="1" applyFill="1" applyBorder="1" applyAlignment="1" applyProtection="1">
      <alignment horizontal="left"/>
    </xf>
    <xf numFmtId="0" fontId="21" fillId="0" borderId="0" xfId="2" applyFont="1" applyFill="1" applyBorder="1" applyProtection="1"/>
    <xf numFmtId="0" fontId="22" fillId="0" borderId="0" xfId="2" applyFont="1" applyFill="1" applyBorder="1" applyAlignment="1" applyProtection="1"/>
    <xf numFmtId="0" fontId="12" fillId="0" borderId="0" xfId="2" applyFont="1" applyFill="1" applyBorder="1" applyAlignment="1" applyProtection="1">
      <alignment horizontal="centerContinuous" vertical="center"/>
    </xf>
    <xf numFmtId="0" fontId="10" fillId="0" borderId="44" xfId="2" applyFont="1" applyFill="1" applyBorder="1" applyAlignment="1" applyProtection="1">
      <alignment horizontal="left"/>
    </xf>
    <xf numFmtId="0" fontId="10" fillId="0" borderId="46" xfId="2" applyFont="1" applyFill="1" applyBorder="1" applyProtection="1"/>
    <xf numFmtId="0" fontId="10" fillId="0" borderId="47" xfId="2" applyFont="1" applyFill="1" applyBorder="1" applyProtection="1"/>
    <xf numFmtId="49" fontId="1" fillId="0" borderId="0" xfId="0" applyNumberFormat="1" applyFont="1" applyBorder="1" applyAlignment="1">
      <alignment horizontal="center"/>
    </xf>
    <xf numFmtId="0" fontId="1" fillId="0" borderId="1" xfId="0" applyFont="1" applyBorder="1" applyAlignment="1">
      <alignment horizontal="right"/>
    </xf>
    <xf numFmtId="0" fontId="1" fillId="3" borderId="0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left" vertical="center"/>
    </xf>
    <xf numFmtId="49" fontId="1" fillId="6" borderId="2" xfId="0" applyNumberFormat="1" applyFont="1" applyFill="1" applyBorder="1" applyAlignment="1">
      <alignment horizontal="center" vertical="center"/>
    </xf>
    <xf numFmtId="165" fontId="1" fillId="6" borderId="2" xfId="0" applyNumberFormat="1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left" vertical="center" wrapText="1"/>
    </xf>
    <xf numFmtId="2" fontId="1" fillId="6" borderId="2" xfId="1" applyNumberFormat="1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vertical="center"/>
    </xf>
    <xf numFmtId="165" fontId="1" fillId="6" borderId="6" xfId="0" applyNumberFormat="1" applyFont="1" applyFill="1" applyBorder="1" applyAlignment="1">
      <alignment vertical="center"/>
    </xf>
    <xf numFmtId="0" fontId="1" fillId="6" borderId="6" xfId="0" applyFont="1" applyFill="1" applyBorder="1" applyAlignment="1">
      <alignment vertical="center" wrapText="1"/>
    </xf>
    <xf numFmtId="0" fontId="7" fillId="6" borderId="6" xfId="1" applyFont="1" applyFill="1" applyBorder="1" applyAlignment="1" applyProtection="1">
      <alignment horizontal="center" vertical="center"/>
    </xf>
    <xf numFmtId="0" fontId="1" fillId="6" borderId="36" xfId="0" applyFont="1" applyFill="1" applyBorder="1" applyAlignment="1">
      <alignment vertical="center"/>
    </xf>
    <xf numFmtId="0" fontId="1" fillId="6" borderId="6" xfId="1" applyFont="1" applyFill="1" applyBorder="1" applyAlignment="1" applyProtection="1">
      <alignment vertical="center"/>
    </xf>
    <xf numFmtId="0" fontId="1" fillId="3" borderId="0" xfId="0" applyFont="1" applyFill="1" applyBorder="1" applyAlignment="1">
      <alignment horizontal="center" vertical="center"/>
    </xf>
    <xf numFmtId="2" fontId="1" fillId="6" borderId="2" xfId="0" applyNumberFormat="1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wrapText="1"/>
    </xf>
    <xf numFmtId="49" fontId="2" fillId="6" borderId="2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10" fillId="0" borderId="0" xfId="2" applyFont="1" applyFill="1" applyBorder="1" applyAlignment="1" applyProtection="1">
      <alignment horizontal="center"/>
    </xf>
    <xf numFmtId="0" fontId="2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12" borderId="0" xfId="0" applyFill="1"/>
    <xf numFmtId="2" fontId="0" fillId="0" borderId="0" xfId="0" applyNumberFormat="1" applyAlignment="1">
      <alignment horizontal="center" vertical="center"/>
    </xf>
    <xf numFmtId="0" fontId="11" fillId="13" borderId="45" xfId="2" applyFont="1" applyFill="1" applyBorder="1" applyAlignment="1" applyProtection="1">
      <alignment horizontal="center"/>
    </xf>
    <xf numFmtId="0" fontId="12" fillId="13" borderId="34" xfId="2" applyFont="1" applyFill="1" applyBorder="1" applyAlignment="1" applyProtection="1">
      <alignment horizontal="center"/>
    </xf>
    <xf numFmtId="0" fontId="10" fillId="13" borderId="22" xfId="2" applyFont="1" applyFill="1" applyBorder="1" applyAlignment="1" applyProtection="1">
      <alignment horizontal="center"/>
    </xf>
    <xf numFmtId="2" fontId="10" fillId="13" borderId="23" xfId="2" applyNumberFormat="1" applyFont="1" applyFill="1" applyBorder="1" applyAlignment="1" applyProtection="1">
      <alignment horizontal="center"/>
    </xf>
    <xf numFmtId="0" fontId="10" fillId="13" borderId="24" xfId="2" applyFont="1" applyFill="1" applyBorder="1" applyAlignment="1" applyProtection="1">
      <alignment horizontal="center"/>
    </xf>
    <xf numFmtId="0" fontId="10" fillId="13" borderId="23" xfId="2" applyFont="1" applyFill="1" applyBorder="1" applyAlignment="1" applyProtection="1">
      <alignment horizontal="center"/>
    </xf>
    <xf numFmtId="166" fontId="20" fillId="13" borderId="33" xfId="2" applyNumberFormat="1" applyFont="1" applyFill="1" applyBorder="1" applyAlignment="1" applyProtection="1">
      <alignment horizontal="center"/>
    </xf>
    <xf numFmtId="0" fontId="0" fillId="0" borderId="50" xfId="0" applyBorder="1"/>
    <xf numFmtId="0" fontId="18" fillId="13" borderId="32" xfId="2" applyFont="1" applyFill="1" applyBorder="1" applyAlignment="1" applyProtection="1">
      <alignment horizontal="center"/>
    </xf>
    <xf numFmtId="0" fontId="12" fillId="13" borderId="0" xfId="2" applyFont="1" applyFill="1" applyBorder="1" applyAlignment="1" applyProtection="1">
      <alignment vertical="center"/>
    </xf>
    <xf numFmtId="2" fontId="12" fillId="13" borderId="35" xfId="2" applyNumberFormat="1" applyFont="1" applyFill="1" applyBorder="1" applyAlignment="1" applyProtection="1">
      <alignment horizontal="center"/>
    </xf>
    <xf numFmtId="2" fontId="12" fillId="0" borderId="0" xfId="2" applyNumberFormat="1" applyFont="1" applyFill="1" applyBorder="1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12" fillId="12" borderId="34" xfId="2" applyFont="1" applyFill="1" applyBorder="1" applyAlignment="1" applyProtection="1">
      <alignment horizontal="center"/>
    </xf>
    <xf numFmtId="166" fontId="20" fillId="12" borderId="33" xfId="2" applyNumberFormat="1" applyFont="1" applyFill="1" applyBorder="1" applyAlignment="1" applyProtection="1">
      <alignment horizontal="center"/>
    </xf>
    <xf numFmtId="0" fontId="0" fillId="12" borderId="50" xfId="0" applyFill="1" applyBorder="1"/>
    <xf numFmtId="0" fontId="10" fillId="0" borderId="44" xfId="2" applyFont="1" applyFill="1" applyBorder="1" applyProtection="1"/>
    <xf numFmtId="0" fontId="10" fillId="0" borderId="35" xfId="2" applyFont="1" applyFill="1" applyBorder="1" applyProtection="1"/>
    <xf numFmtId="2" fontId="0" fillId="0" borderId="0" xfId="0" applyNumberFormat="1"/>
    <xf numFmtId="0" fontId="0" fillId="0" borderId="0" xfId="0" applyAlignment="1">
      <alignment horizontal="center"/>
    </xf>
    <xf numFmtId="9" fontId="0" fillId="0" borderId="60" xfId="3" applyFont="1" applyBorder="1" applyAlignment="1">
      <alignment horizontal="center" vertical="center"/>
    </xf>
    <xf numFmtId="0" fontId="0" fillId="14" borderId="56" xfId="0" applyFill="1" applyBorder="1" applyAlignment="1">
      <alignment horizontal="center" vertical="center"/>
    </xf>
    <xf numFmtId="0" fontId="0" fillId="14" borderId="59" xfId="0" applyFill="1" applyBorder="1" applyAlignment="1">
      <alignment horizontal="center" vertical="center"/>
    </xf>
    <xf numFmtId="9" fontId="0" fillId="14" borderId="57" xfId="3" applyFont="1" applyFill="1" applyBorder="1" applyAlignment="1">
      <alignment horizontal="center"/>
    </xf>
    <xf numFmtId="0" fontId="0" fillId="15" borderId="54" xfId="0" applyFill="1" applyBorder="1" applyAlignment="1">
      <alignment horizontal="center" vertical="center"/>
    </xf>
    <xf numFmtId="0" fontId="0" fillId="15" borderId="55" xfId="0" applyFill="1" applyBorder="1" applyAlignment="1">
      <alignment horizontal="center" vertical="center"/>
    </xf>
    <xf numFmtId="0" fontId="0" fillId="15" borderId="58" xfId="0" applyFill="1" applyBorder="1" applyAlignment="1">
      <alignment horizontal="center" vertical="center"/>
    </xf>
    <xf numFmtId="0" fontId="24" fillId="17" borderId="51" xfId="0" applyFont="1" applyFill="1" applyBorder="1"/>
    <xf numFmtId="0" fontId="0" fillId="0" borderId="52" xfId="0" applyBorder="1"/>
    <xf numFmtId="0" fontId="0" fillId="0" borderId="63" xfId="0" applyBorder="1"/>
    <xf numFmtId="0" fontId="0" fillId="0" borderId="0" xfId="0" applyBorder="1"/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2" fillId="0" borderId="10" xfId="2" applyFont="1" applyFill="1" applyBorder="1" applyAlignment="1" applyProtection="1">
      <alignment horizontal="center"/>
    </xf>
    <xf numFmtId="0" fontId="12" fillId="0" borderId="11" xfId="2" applyFont="1" applyFill="1" applyBorder="1" applyAlignment="1" applyProtection="1">
      <alignment horizontal="center"/>
    </xf>
    <xf numFmtId="0" fontId="17" fillId="4" borderId="2" xfId="2" applyFont="1" applyFill="1" applyBorder="1" applyAlignment="1" applyProtection="1">
      <alignment horizontal="center" vertical="center"/>
    </xf>
    <xf numFmtId="0" fontId="14" fillId="0" borderId="3" xfId="2" applyFont="1" applyFill="1" applyBorder="1" applyAlignment="1" applyProtection="1">
      <alignment horizontal="center" vertical="center"/>
    </xf>
    <xf numFmtId="0" fontId="14" fillId="0" borderId="4" xfId="2" applyFont="1" applyFill="1" applyBorder="1" applyAlignment="1" applyProtection="1">
      <alignment horizontal="center" vertical="center"/>
    </xf>
    <xf numFmtId="0" fontId="14" fillId="0" borderId="25" xfId="2" applyFont="1" applyFill="1" applyBorder="1" applyAlignment="1" applyProtection="1">
      <alignment horizontal="center" vertical="center"/>
    </xf>
    <xf numFmtId="0" fontId="13" fillId="0" borderId="10" xfId="2" applyFont="1" applyFill="1" applyBorder="1" applyAlignment="1" applyProtection="1">
      <alignment horizontal="center"/>
    </xf>
    <xf numFmtId="0" fontId="13" fillId="0" borderId="12" xfId="2" applyFont="1" applyFill="1" applyBorder="1" applyAlignment="1" applyProtection="1">
      <alignment horizontal="center"/>
    </xf>
    <xf numFmtId="0" fontId="13" fillId="0" borderId="13" xfId="2" applyFont="1" applyFill="1" applyBorder="1" applyAlignment="1" applyProtection="1">
      <alignment horizontal="center"/>
    </xf>
    <xf numFmtId="0" fontId="13" fillId="0" borderId="3" xfId="2" applyFont="1" applyFill="1" applyBorder="1" applyAlignment="1" applyProtection="1">
      <alignment horizontal="center"/>
    </xf>
    <xf numFmtId="0" fontId="13" fillId="0" borderId="4" xfId="2" applyFont="1" applyFill="1" applyBorder="1" applyAlignment="1" applyProtection="1">
      <alignment horizontal="center"/>
    </xf>
    <xf numFmtId="0" fontId="13" fillId="0" borderId="25" xfId="2" applyFont="1" applyFill="1" applyBorder="1" applyAlignment="1" applyProtection="1">
      <alignment horizontal="center"/>
    </xf>
    <xf numFmtId="14" fontId="13" fillId="0" borderId="3" xfId="2" applyNumberFormat="1" applyFont="1" applyFill="1" applyBorder="1" applyAlignment="1" applyProtection="1">
      <alignment horizontal="center"/>
    </xf>
    <xf numFmtId="14" fontId="13" fillId="0" borderId="4" xfId="2" applyNumberFormat="1" applyFont="1" applyFill="1" applyBorder="1" applyAlignment="1" applyProtection="1">
      <alignment horizontal="center"/>
    </xf>
    <xf numFmtId="14" fontId="13" fillId="0" borderId="25" xfId="2" applyNumberFormat="1" applyFont="1" applyFill="1" applyBorder="1" applyAlignment="1" applyProtection="1">
      <alignment horizontal="center"/>
    </xf>
    <xf numFmtId="0" fontId="12" fillId="0" borderId="2" xfId="2" applyFont="1" applyFill="1" applyBorder="1" applyAlignment="1" applyProtection="1">
      <alignment horizontal="center"/>
    </xf>
    <xf numFmtId="0" fontId="15" fillId="0" borderId="3" xfId="2" applyFont="1" applyFill="1" applyBorder="1" applyAlignment="1" applyProtection="1">
      <alignment horizontal="center"/>
    </xf>
    <xf numFmtId="0" fontId="15" fillId="0" borderId="4" xfId="2" applyFont="1" applyFill="1" applyBorder="1" applyAlignment="1" applyProtection="1">
      <alignment horizontal="center"/>
    </xf>
    <xf numFmtId="0" fontId="15" fillId="0" borderId="25" xfId="2" applyFont="1" applyFill="1" applyBorder="1" applyAlignment="1" applyProtection="1">
      <alignment horizontal="center"/>
    </xf>
    <xf numFmtId="0" fontId="10" fillId="0" borderId="14" xfId="2" applyFont="1" applyFill="1" applyBorder="1" applyAlignment="1" applyProtection="1">
      <alignment horizontal="center"/>
    </xf>
    <xf numFmtId="0" fontId="10" fillId="0" borderId="15" xfId="2" applyFont="1" applyFill="1" applyBorder="1" applyAlignment="1" applyProtection="1">
      <alignment horizontal="center"/>
    </xf>
    <xf numFmtId="0" fontId="10" fillId="0" borderId="16" xfId="2" applyFont="1" applyFill="1" applyBorder="1" applyAlignment="1" applyProtection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24" fillId="0" borderId="51" xfId="0" applyFont="1" applyBorder="1" applyAlignment="1">
      <alignment horizontal="center"/>
    </xf>
    <xf numFmtId="0" fontId="24" fillId="0" borderId="52" xfId="0" applyFont="1" applyBorder="1" applyAlignment="1">
      <alignment horizontal="center"/>
    </xf>
    <xf numFmtId="0" fontId="24" fillId="14" borderId="61" xfId="0" applyFont="1" applyFill="1" applyBorder="1" applyAlignment="1">
      <alignment horizontal="center" vertical="center"/>
    </xf>
    <xf numFmtId="0" fontId="24" fillId="14" borderId="62" xfId="0" applyFont="1" applyFill="1" applyBorder="1" applyAlignment="1">
      <alignment horizontal="center" vertical="center"/>
    </xf>
    <xf numFmtId="0" fontId="27" fillId="16" borderId="0" xfId="0" applyFont="1" applyFill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4" fillId="3" borderId="48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/>
    </xf>
    <xf numFmtId="0" fontId="4" fillId="3" borderId="49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left" vertical="center"/>
    </xf>
    <xf numFmtId="0" fontId="4" fillId="3" borderId="4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horizontal="left" vertical="center"/>
    </xf>
  </cellXfs>
  <cellStyles count="4">
    <cellStyle name="Normal" xfId="0" builtinId="0"/>
    <cellStyle name="Normal_Ex chiffrage TIB" xfId="2"/>
    <cellStyle name="Normal_ModelDoc_1" xfId="1"/>
    <cellStyle name="Pourcentage" xfId="3" builtinId="5"/>
  </cellStyles>
  <dxfs count="1">
    <dxf>
      <font>
        <strike/>
        <condense val="0"/>
        <extend val="0"/>
        <color indexed="10"/>
      </font>
    </dxf>
  </dxfs>
  <tableStyles count="0" defaultTableStyle="TableStyleMedium2" defaultPivotStyle="PivotStyleLight16"/>
  <colors>
    <mruColors>
      <color rgb="FFE6F88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charge'!$A$6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charge'!$B$5</c:f>
              <c:strCache>
                <c:ptCount val="1"/>
                <c:pt idx="0">
                  <c:v>CN50</c:v>
                </c:pt>
              </c:strCache>
            </c:strRef>
          </c:cat>
          <c:val>
            <c:numRef>
              <c:f>'plan de charge'!$C$6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charge'!$A$7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charge'!$B$5</c:f>
              <c:strCache>
                <c:ptCount val="1"/>
                <c:pt idx="0">
                  <c:v>CN50</c:v>
                </c:pt>
              </c:strCache>
            </c:strRef>
          </c:cat>
          <c:val>
            <c:numRef>
              <c:f>'plan de charge'!$C$7</c:f>
              <c:numCache>
                <c:formatCode>0%</c:formatCode>
                <c:ptCount val="1"/>
                <c:pt idx="0">
                  <c:v>3.8680555555555558E-2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667392"/>
        <c:axId val="102669312"/>
      </c:barChart>
      <c:catAx>
        <c:axId val="102667392"/>
        <c:scaling>
          <c:orientation val="minMax"/>
        </c:scaling>
        <c:delete val="0"/>
        <c:axPos val="b"/>
        <c:majorTickMark val="out"/>
        <c:minorTickMark val="none"/>
        <c:tickLblPos val="nextTo"/>
        <c:crossAx val="102669312"/>
        <c:crosses val="autoZero"/>
        <c:auto val="1"/>
        <c:lblAlgn val="ctr"/>
        <c:lblOffset val="100"/>
        <c:noMultiLvlLbl val="0"/>
      </c:catAx>
      <c:valAx>
        <c:axId val="102669312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026673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charge'!$A$27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charge'!$B$26</c:f>
              <c:strCache>
                <c:ptCount val="1"/>
                <c:pt idx="0">
                  <c:v>CN35</c:v>
                </c:pt>
              </c:strCache>
            </c:strRef>
          </c:cat>
          <c:val>
            <c:numRef>
              <c:f>'plan de charge'!$C$27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charge'!$A$28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charge'!$B$26</c:f>
              <c:strCache>
                <c:ptCount val="1"/>
                <c:pt idx="0">
                  <c:v>CN35</c:v>
                </c:pt>
              </c:strCache>
            </c:strRef>
          </c:cat>
          <c:val>
            <c:numRef>
              <c:f>'plan de charge'!$C$28</c:f>
              <c:numCache>
                <c:formatCode>0%</c:formatCode>
                <c:ptCount val="1"/>
                <c:pt idx="0">
                  <c:v>7.7569444444444441E-2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5611520"/>
        <c:axId val="285613056"/>
      </c:barChart>
      <c:catAx>
        <c:axId val="285611520"/>
        <c:scaling>
          <c:orientation val="minMax"/>
        </c:scaling>
        <c:delete val="0"/>
        <c:axPos val="b"/>
        <c:majorTickMark val="out"/>
        <c:minorTickMark val="none"/>
        <c:tickLblPos val="nextTo"/>
        <c:crossAx val="285613056"/>
        <c:crosses val="autoZero"/>
        <c:auto val="1"/>
        <c:lblAlgn val="ctr"/>
        <c:lblOffset val="100"/>
        <c:noMultiLvlLbl val="0"/>
      </c:catAx>
      <c:valAx>
        <c:axId val="285613056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856115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charge'!$A$47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charge'!$B$46</c:f>
              <c:strCache>
                <c:ptCount val="1"/>
                <c:pt idx="0">
                  <c:v>CN99</c:v>
                </c:pt>
              </c:strCache>
            </c:strRef>
          </c:cat>
          <c:val>
            <c:numRef>
              <c:f>'plan de charge'!$C$47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charge'!$A$48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charge'!$B$46</c:f>
              <c:strCache>
                <c:ptCount val="1"/>
                <c:pt idx="0">
                  <c:v>CN99</c:v>
                </c:pt>
              </c:strCache>
            </c:strRef>
          </c:cat>
          <c:val>
            <c:numRef>
              <c:f>'plan de charge'!$C$48</c:f>
              <c:numCache>
                <c:formatCode>0%</c:formatCode>
                <c:ptCount val="1"/>
                <c:pt idx="0">
                  <c:v>0.42864583333333334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5625728"/>
        <c:axId val="285643904"/>
      </c:barChart>
      <c:catAx>
        <c:axId val="285625728"/>
        <c:scaling>
          <c:orientation val="minMax"/>
        </c:scaling>
        <c:delete val="0"/>
        <c:axPos val="b"/>
        <c:majorTickMark val="out"/>
        <c:minorTickMark val="none"/>
        <c:tickLblPos val="nextTo"/>
        <c:crossAx val="285643904"/>
        <c:crosses val="autoZero"/>
        <c:auto val="1"/>
        <c:lblAlgn val="ctr"/>
        <c:lblOffset val="100"/>
        <c:noMultiLvlLbl val="0"/>
      </c:catAx>
      <c:valAx>
        <c:axId val="285643904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856257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charge'!$A$67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charge'!$B$66</c:f>
              <c:strCache>
                <c:ptCount val="1"/>
                <c:pt idx="0">
                  <c:v>MA01</c:v>
                </c:pt>
              </c:strCache>
            </c:strRef>
          </c:cat>
          <c:val>
            <c:numRef>
              <c:f>'plan de charge'!$C$67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charge'!$A$68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charge'!$B$66</c:f>
              <c:strCache>
                <c:ptCount val="1"/>
                <c:pt idx="0">
                  <c:v>MA01</c:v>
                </c:pt>
              </c:strCache>
            </c:strRef>
          </c:cat>
          <c:val>
            <c:numRef>
              <c:f>'plan de charge'!$C$68</c:f>
              <c:numCache>
                <c:formatCode>0%</c:formatCode>
                <c:ptCount val="1"/>
                <c:pt idx="0">
                  <c:v>1.1894444444444445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5660288"/>
        <c:axId val="285661824"/>
      </c:barChart>
      <c:catAx>
        <c:axId val="285660288"/>
        <c:scaling>
          <c:orientation val="minMax"/>
        </c:scaling>
        <c:delete val="0"/>
        <c:axPos val="b"/>
        <c:majorTickMark val="out"/>
        <c:minorTickMark val="none"/>
        <c:tickLblPos val="nextTo"/>
        <c:crossAx val="285661824"/>
        <c:crosses val="autoZero"/>
        <c:auto val="1"/>
        <c:lblAlgn val="ctr"/>
        <c:lblOffset val="100"/>
        <c:noMultiLvlLbl val="0"/>
      </c:catAx>
      <c:valAx>
        <c:axId val="285661824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856602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charge'!$A$87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charge'!$B$86</c:f>
              <c:strCache>
                <c:ptCount val="1"/>
                <c:pt idx="0">
                  <c:v>MA02</c:v>
                </c:pt>
              </c:strCache>
            </c:strRef>
          </c:cat>
          <c:val>
            <c:numRef>
              <c:f>'plan de charge'!$C$87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charge'!$A$88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charge'!$B$86</c:f>
              <c:strCache>
                <c:ptCount val="1"/>
                <c:pt idx="0">
                  <c:v>MA02</c:v>
                </c:pt>
              </c:strCache>
            </c:strRef>
          </c:cat>
          <c:val>
            <c:numRef>
              <c:f>'plan de charge'!$C$88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5674496"/>
        <c:axId val="285684480"/>
      </c:barChart>
      <c:catAx>
        <c:axId val="285674496"/>
        <c:scaling>
          <c:orientation val="minMax"/>
        </c:scaling>
        <c:delete val="0"/>
        <c:axPos val="b"/>
        <c:majorTickMark val="out"/>
        <c:minorTickMark val="none"/>
        <c:tickLblPos val="nextTo"/>
        <c:crossAx val="285684480"/>
        <c:crosses val="autoZero"/>
        <c:auto val="1"/>
        <c:lblAlgn val="ctr"/>
        <c:lblOffset val="100"/>
        <c:noMultiLvlLbl val="0"/>
      </c:catAx>
      <c:valAx>
        <c:axId val="285684480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856744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charge'!$E$6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charge'!$F$5:$G$5</c:f>
              <c:strCache>
                <c:ptCount val="1"/>
                <c:pt idx="0">
                  <c:v>Emboutissage</c:v>
                </c:pt>
              </c:strCache>
            </c:strRef>
          </c:cat>
          <c:val>
            <c:numRef>
              <c:f>'plan de charge'!$G$6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charge'!$E$7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charge'!$F$5:$G$5</c:f>
              <c:strCache>
                <c:ptCount val="1"/>
                <c:pt idx="0">
                  <c:v>Emboutissage</c:v>
                </c:pt>
              </c:strCache>
            </c:strRef>
          </c:cat>
          <c:val>
            <c:numRef>
              <c:f>'plan de charge'!$G$7</c:f>
              <c:numCache>
                <c:formatCode>0%</c:formatCode>
                <c:ptCount val="1"/>
                <c:pt idx="0">
                  <c:v>0.43358506944444447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5709440"/>
        <c:axId val="285710976"/>
      </c:barChart>
      <c:catAx>
        <c:axId val="285709440"/>
        <c:scaling>
          <c:orientation val="minMax"/>
        </c:scaling>
        <c:delete val="0"/>
        <c:axPos val="b"/>
        <c:majorTickMark val="out"/>
        <c:minorTickMark val="none"/>
        <c:tickLblPos val="nextTo"/>
        <c:crossAx val="285710976"/>
        <c:crosses val="autoZero"/>
        <c:auto val="1"/>
        <c:lblAlgn val="ctr"/>
        <c:lblOffset val="100"/>
        <c:noMultiLvlLbl val="0"/>
      </c:catAx>
      <c:valAx>
        <c:axId val="285710976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857094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285750</xdr:colOff>
          <xdr:row>4</xdr:row>
          <xdr:rowOff>104775</xdr:rowOff>
        </xdr:from>
        <xdr:to>
          <xdr:col>7</xdr:col>
          <xdr:colOff>485775</xdr:colOff>
          <xdr:row>13</xdr:row>
          <xdr:rowOff>19050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64008" rIns="73152" bIns="64008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Californian FB"/>
                </a:rPr>
                <a:t>Demarrer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9525</xdr:rowOff>
        </xdr:from>
        <xdr:to>
          <xdr:col>9</xdr:col>
          <xdr:colOff>19050</xdr:colOff>
          <xdr:row>6</xdr:row>
          <xdr:rowOff>47625</xdr:rowOff>
        </xdr:to>
        <xdr:sp macro="" textlink="">
          <xdr:nvSpPr>
            <xdr:cNvPr id="13314" name="Image 1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</xdr:row>
          <xdr:rowOff>9525</xdr:rowOff>
        </xdr:from>
        <xdr:to>
          <xdr:col>19</xdr:col>
          <xdr:colOff>28575</xdr:colOff>
          <xdr:row>6</xdr:row>
          <xdr:rowOff>47625</xdr:rowOff>
        </xdr:to>
        <xdr:sp macro="" textlink="">
          <xdr:nvSpPr>
            <xdr:cNvPr id="13315" name="Image 1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</xdr:colOff>
      <xdr:row>7</xdr:row>
      <xdr:rowOff>47625</xdr:rowOff>
    </xdr:from>
    <xdr:to>
      <xdr:col>3</xdr:col>
      <xdr:colOff>19050</xdr:colOff>
      <xdr:row>21</xdr:row>
      <xdr:rowOff>114300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71437</xdr:colOff>
      <xdr:row>28</xdr:row>
      <xdr:rowOff>47625</xdr:rowOff>
    </xdr:from>
    <xdr:to>
      <xdr:col>3</xdr:col>
      <xdr:colOff>19050</xdr:colOff>
      <xdr:row>42</xdr:row>
      <xdr:rowOff>114300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61913</xdr:colOff>
      <xdr:row>48</xdr:row>
      <xdr:rowOff>38100</xdr:rowOff>
    </xdr:from>
    <xdr:to>
      <xdr:col>3</xdr:col>
      <xdr:colOff>28575</xdr:colOff>
      <xdr:row>62</xdr:row>
      <xdr:rowOff>104775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71437</xdr:colOff>
      <xdr:row>68</xdr:row>
      <xdr:rowOff>38100</xdr:rowOff>
    </xdr:from>
    <xdr:to>
      <xdr:col>3</xdr:col>
      <xdr:colOff>0</xdr:colOff>
      <xdr:row>82</xdr:row>
      <xdr:rowOff>104775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71437</xdr:colOff>
      <xdr:row>89</xdr:row>
      <xdr:rowOff>28575</xdr:rowOff>
    </xdr:from>
    <xdr:to>
      <xdr:col>3</xdr:col>
      <xdr:colOff>28575</xdr:colOff>
      <xdr:row>103</xdr:row>
      <xdr:rowOff>104775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752475</xdr:colOff>
      <xdr:row>7</xdr:row>
      <xdr:rowOff>28574</xdr:rowOff>
    </xdr:from>
    <xdr:to>
      <xdr:col>10</xdr:col>
      <xdr:colOff>504825</xdr:colOff>
      <xdr:row>27</xdr:row>
      <xdr:rowOff>76200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3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2" name="Texte 107"/>
        <xdr:cNvSpPr txBox="1">
          <a:spLocks noChangeArrowheads="1"/>
        </xdr:cNvSpPr>
      </xdr:nvSpPr>
      <xdr:spPr bwMode="auto">
        <a:xfrm>
          <a:off x="12001500" y="1143000"/>
          <a:ext cx="6667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19</xdr:col>
      <xdr:colOff>0</xdr:colOff>
      <xdr:row>45</xdr:row>
      <xdr:rowOff>0</xdr:rowOff>
    </xdr:from>
    <xdr:to>
      <xdr:col>20</xdr:col>
      <xdr:colOff>0</xdr:colOff>
      <xdr:row>45</xdr:row>
      <xdr:rowOff>0</xdr:rowOff>
    </xdr:to>
    <xdr:sp macro="" textlink="">
      <xdr:nvSpPr>
        <xdr:cNvPr id="3" name="Texte 107"/>
        <xdr:cNvSpPr txBox="1">
          <a:spLocks noChangeArrowheads="1"/>
        </xdr:cNvSpPr>
      </xdr:nvSpPr>
      <xdr:spPr bwMode="auto">
        <a:xfrm>
          <a:off x="13849350" y="8143875"/>
          <a:ext cx="2952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19</xdr:col>
      <xdr:colOff>0</xdr:colOff>
      <xdr:row>97</xdr:row>
      <xdr:rowOff>0</xdr:rowOff>
    </xdr:from>
    <xdr:to>
      <xdr:col>20</xdr:col>
      <xdr:colOff>0</xdr:colOff>
      <xdr:row>97</xdr:row>
      <xdr:rowOff>0</xdr:rowOff>
    </xdr:to>
    <xdr:sp macro="" textlink="">
      <xdr:nvSpPr>
        <xdr:cNvPr id="4" name="Texte 107"/>
        <xdr:cNvSpPr txBox="1">
          <a:spLocks noChangeArrowheads="1"/>
        </xdr:cNvSpPr>
      </xdr:nvSpPr>
      <xdr:spPr bwMode="auto">
        <a:xfrm>
          <a:off x="13849350" y="15611475"/>
          <a:ext cx="2952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19</xdr:col>
      <xdr:colOff>0</xdr:colOff>
      <xdr:row>101</xdr:row>
      <xdr:rowOff>0</xdr:rowOff>
    </xdr:from>
    <xdr:to>
      <xdr:col>20</xdr:col>
      <xdr:colOff>0</xdr:colOff>
      <xdr:row>101</xdr:row>
      <xdr:rowOff>0</xdr:rowOff>
    </xdr:to>
    <xdr:sp macro="" textlink="">
      <xdr:nvSpPr>
        <xdr:cNvPr id="5" name="Texte 107"/>
        <xdr:cNvSpPr txBox="1">
          <a:spLocks noChangeArrowheads="1"/>
        </xdr:cNvSpPr>
      </xdr:nvSpPr>
      <xdr:spPr bwMode="auto">
        <a:xfrm>
          <a:off x="13849350" y="16182975"/>
          <a:ext cx="2952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752475</xdr:colOff>
      <xdr:row>3</xdr:row>
      <xdr:rowOff>0</xdr:rowOff>
    </xdr:to>
    <xdr:sp macro="" textlink="">
      <xdr:nvSpPr>
        <xdr:cNvPr id="6" name="Texte 108"/>
        <xdr:cNvSpPr txBox="1">
          <a:spLocks noChangeArrowheads="1"/>
        </xdr:cNvSpPr>
      </xdr:nvSpPr>
      <xdr:spPr bwMode="auto">
        <a:xfrm>
          <a:off x="15592425" y="1143000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45</xdr:row>
      <xdr:rowOff>0</xdr:rowOff>
    </xdr:from>
    <xdr:to>
      <xdr:col>26</xdr:col>
      <xdr:colOff>752475</xdr:colOff>
      <xdr:row>45</xdr:row>
      <xdr:rowOff>0</xdr:rowOff>
    </xdr:to>
    <xdr:sp macro="" textlink="">
      <xdr:nvSpPr>
        <xdr:cNvPr id="7" name="Texte 108"/>
        <xdr:cNvSpPr txBox="1">
          <a:spLocks noChangeArrowheads="1"/>
        </xdr:cNvSpPr>
      </xdr:nvSpPr>
      <xdr:spPr bwMode="auto">
        <a:xfrm>
          <a:off x="15592425" y="814387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97</xdr:row>
      <xdr:rowOff>0</xdr:rowOff>
    </xdr:from>
    <xdr:to>
      <xdr:col>26</xdr:col>
      <xdr:colOff>752475</xdr:colOff>
      <xdr:row>97</xdr:row>
      <xdr:rowOff>0</xdr:rowOff>
    </xdr:to>
    <xdr:sp macro="" textlink="">
      <xdr:nvSpPr>
        <xdr:cNvPr id="8" name="Texte 108"/>
        <xdr:cNvSpPr txBox="1">
          <a:spLocks noChangeArrowheads="1"/>
        </xdr:cNvSpPr>
      </xdr:nvSpPr>
      <xdr:spPr bwMode="auto">
        <a:xfrm>
          <a:off x="15592425" y="1561147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101</xdr:row>
      <xdr:rowOff>0</xdr:rowOff>
    </xdr:from>
    <xdr:to>
      <xdr:col>26</xdr:col>
      <xdr:colOff>752475</xdr:colOff>
      <xdr:row>101</xdr:row>
      <xdr:rowOff>0</xdr:rowOff>
    </xdr:to>
    <xdr:sp macro="" textlink="">
      <xdr:nvSpPr>
        <xdr:cNvPr id="9" name="Texte 108"/>
        <xdr:cNvSpPr txBox="1">
          <a:spLocks noChangeArrowheads="1"/>
        </xdr:cNvSpPr>
      </xdr:nvSpPr>
      <xdr:spPr bwMode="auto">
        <a:xfrm>
          <a:off x="15592425" y="1618297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58</xdr:row>
      <xdr:rowOff>0</xdr:rowOff>
    </xdr:from>
    <xdr:to>
      <xdr:col>26</xdr:col>
      <xdr:colOff>752475</xdr:colOff>
      <xdr:row>58</xdr:row>
      <xdr:rowOff>0</xdr:rowOff>
    </xdr:to>
    <xdr:sp macro="" textlink="">
      <xdr:nvSpPr>
        <xdr:cNvPr id="10" name="Texte 108"/>
        <xdr:cNvSpPr txBox="1">
          <a:spLocks noChangeArrowheads="1"/>
        </xdr:cNvSpPr>
      </xdr:nvSpPr>
      <xdr:spPr bwMode="auto">
        <a:xfrm>
          <a:off x="15592425" y="10001250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61</xdr:row>
      <xdr:rowOff>0</xdr:rowOff>
    </xdr:from>
    <xdr:to>
      <xdr:col>26</xdr:col>
      <xdr:colOff>752475</xdr:colOff>
      <xdr:row>61</xdr:row>
      <xdr:rowOff>0</xdr:rowOff>
    </xdr:to>
    <xdr:sp macro="" textlink="">
      <xdr:nvSpPr>
        <xdr:cNvPr id="11" name="Texte 108"/>
        <xdr:cNvSpPr txBox="1">
          <a:spLocks noChangeArrowheads="1"/>
        </xdr:cNvSpPr>
      </xdr:nvSpPr>
      <xdr:spPr bwMode="auto">
        <a:xfrm>
          <a:off x="15592425" y="1042987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64</xdr:row>
      <xdr:rowOff>0</xdr:rowOff>
    </xdr:from>
    <xdr:to>
      <xdr:col>26</xdr:col>
      <xdr:colOff>752475</xdr:colOff>
      <xdr:row>64</xdr:row>
      <xdr:rowOff>0</xdr:rowOff>
    </xdr:to>
    <xdr:sp macro="" textlink="">
      <xdr:nvSpPr>
        <xdr:cNvPr id="12" name="Texte 108"/>
        <xdr:cNvSpPr txBox="1">
          <a:spLocks noChangeArrowheads="1"/>
        </xdr:cNvSpPr>
      </xdr:nvSpPr>
      <xdr:spPr bwMode="auto">
        <a:xfrm>
          <a:off x="15592425" y="10858500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67</xdr:row>
      <xdr:rowOff>0</xdr:rowOff>
    </xdr:from>
    <xdr:to>
      <xdr:col>26</xdr:col>
      <xdr:colOff>752475</xdr:colOff>
      <xdr:row>67</xdr:row>
      <xdr:rowOff>0</xdr:rowOff>
    </xdr:to>
    <xdr:sp macro="" textlink="">
      <xdr:nvSpPr>
        <xdr:cNvPr id="13" name="Texte 108"/>
        <xdr:cNvSpPr txBox="1">
          <a:spLocks noChangeArrowheads="1"/>
        </xdr:cNvSpPr>
      </xdr:nvSpPr>
      <xdr:spPr bwMode="auto">
        <a:xfrm>
          <a:off x="15592425" y="1128712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75</xdr:row>
      <xdr:rowOff>0</xdr:rowOff>
    </xdr:from>
    <xdr:to>
      <xdr:col>26</xdr:col>
      <xdr:colOff>752475</xdr:colOff>
      <xdr:row>75</xdr:row>
      <xdr:rowOff>0</xdr:rowOff>
    </xdr:to>
    <xdr:sp macro="" textlink="">
      <xdr:nvSpPr>
        <xdr:cNvPr id="14" name="Texte 108"/>
        <xdr:cNvSpPr txBox="1">
          <a:spLocks noChangeArrowheads="1"/>
        </xdr:cNvSpPr>
      </xdr:nvSpPr>
      <xdr:spPr bwMode="auto">
        <a:xfrm>
          <a:off x="15592425" y="1246822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79</xdr:row>
      <xdr:rowOff>0</xdr:rowOff>
    </xdr:from>
    <xdr:to>
      <xdr:col>26</xdr:col>
      <xdr:colOff>752475</xdr:colOff>
      <xdr:row>79</xdr:row>
      <xdr:rowOff>0</xdr:rowOff>
    </xdr:to>
    <xdr:sp macro="" textlink="">
      <xdr:nvSpPr>
        <xdr:cNvPr id="15" name="Texte 108"/>
        <xdr:cNvSpPr txBox="1">
          <a:spLocks noChangeArrowheads="1"/>
        </xdr:cNvSpPr>
      </xdr:nvSpPr>
      <xdr:spPr bwMode="auto">
        <a:xfrm>
          <a:off x="15592425" y="1303972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83</xdr:row>
      <xdr:rowOff>0</xdr:rowOff>
    </xdr:from>
    <xdr:to>
      <xdr:col>26</xdr:col>
      <xdr:colOff>752475</xdr:colOff>
      <xdr:row>83</xdr:row>
      <xdr:rowOff>0</xdr:rowOff>
    </xdr:to>
    <xdr:sp macro="" textlink="">
      <xdr:nvSpPr>
        <xdr:cNvPr id="16" name="Texte 108"/>
        <xdr:cNvSpPr txBox="1">
          <a:spLocks noChangeArrowheads="1"/>
        </xdr:cNvSpPr>
      </xdr:nvSpPr>
      <xdr:spPr bwMode="auto">
        <a:xfrm>
          <a:off x="15592425" y="1361122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104</xdr:row>
      <xdr:rowOff>0</xdr:rowOff>
    </xdr:from>
    <xdr:to>
      <xdr:col>26</xdr:col>
      <xdr:colOff>752475</xdr:colOff>
      <xdr:row>104</xdr:row>
      <xdr:rowOff>0</xdr:rowOff>
    </xdr:to>
    <xdr:sp macro="" textlink="">
      <xdr:nvSpPr>
        <xdr:cNvPr id="17" name="Texte 108"/>
        <xdr:cNvSpPr txBox="1">
          <a:spLocks noChangeArrowheads="1"/>
        </xdr:cNvSpPr>
      </xdr:nvSpPr>
      <xdr:spPr bwMode="auto">
        <a:xfrm>
          <a:off x="15592425" y="16611600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106</xdr:row>
      <xdr:rowOff>0</xdr:rowOff>
    </xdr:from>
    <xdr:to>
      <xdr:col>26</xdr:col>
      <xdr:colOff>752475</xdr:colOff>
      <xdr:row>106</xdr:row>
      <xdr:rowOff>0</xdr:rowOff>
    </xdr:to>
    <xdr:sp macro="" textlink="">
      <xdr:nvSpPr>
        <xdr:cNvPr id="18" name="Texte 108"/>
        <xdr:cNvSpPr txBox="1">
          <a:spLocks noChangeArrowheads="1"/>
        </xdr:cNvSpPr>
      </xdr:nvSpPr>
      <xdr:spPr bwMode="auto">
        <a:xfrm>
          <a:off x="15592425" y="16897350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113</xdr:row>
      <xdr:rowOff>0</xdr:rowOff>
    </xdr:from>
    <xdr:to>
      <xdr:col>26</xdr:col>
      <xdr:colOff>752475</xdr:colOff>
      <xdr:row>113</xdr:row>
      <xdr:rowOff>0</xdr:rowOff>
    </xdr:to>
    <xdr:sp macro="" textlink="">
      <xdr:nvSpPr>
        <xdr:cNvPr id="19" name="Texte 108"/>
        <xdr:cNvSpPr txBox="1">
          <a:spLocks noChangeArrowheads="1"/>
        </xdr:cNvSpPr>
      </xdr:nvSpPr>
      <xdr:spPr bwMode="auto">
        <a:xfrm>
          <a:off x="15592425" y="1789747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3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2" name="Texte 107"/>
        <xdr:cNvSpPr txBox="1">
          <a:spLocks noChangeArrowheads="1"/>
        </xdr:cNvSpPr>
      </xdr:nvSpPr>
      <xdr:spPr bwMode="auto">
        <a:xfrm>
          <a:off x="11020425" y="647700"/>
          <a:ext cx="3619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17</xdr:col>
      <xdr:colOff>0</xdr:colOff>
      <xdr:row>3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3" name="Texte 107"/>
        <xdr:cNvSpPr txBox="1">
          <a:spLocks noChangeArrowheads="1"/>
        </xdr:cNvSpPr>
      </xdr:nvSpPr>
      <xdr:spPr bwMode="auto">
        <a:xfrm>
          <a:off x="11020425" y="647700"/>
          <a:ext cx="3619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17</xdr:col>
      <xdr:colOff>0</xdr:colOff>
      <xdr:row>3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4" name="Texte 107"/>
        <xdr:cNvSpPr txBox="1">
          <a:spLocks noChangeArrowheads="1"/>
        </xdr:cNvSpPr>
      </xdr:nvSpPr>
      <xdr:spPr bwMode="auto">
        <a:xfrm>
          <a:off x="11020425" y="647700"/>
          <a:ext cx="3619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17</xdr:col>
      <xdr:colOff>0</xdr:colOff>
      <xdr:row>3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5" name="Texte 107"/>
        <xdr:cNvSpPr txBox="1">
          <a:spLocks noChangeArrowheads="1"/>
        </xdr:cNvSpPr>
      </xdr:nvSpPr>
      <xdr:spPr bwMode="auto">
        <a:xfrm>
          <a:off x="11020425" y="647700"/>
          <a:ext cx="3619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6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7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8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9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0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1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2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3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4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5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6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7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8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9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oleObject" Target="../embeddings/oleObject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1"/>
  <sheetViews>
    <sheetView workbookViewId="0">
      <selection activeCell="J8" sqref="J8"/>
    </sheetView>
  </sheetViews>
  <sheetFormatPr baseColWidth="10" defaultRowHeight="15"/>
  <sheetData>
    <row r="1" spans="1:21">
      <c r="A1" s="189"/>
      <c r="B1" s="189"/>
      <c r="C1" s="189"/>
      <c r="D1" s="189"/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</row>
    <row r="2" spans="1:21">
      <c r="A2" s="189"/>
      <c r="B2" s="189"/>
      <c r="C2" s="189"/>
      <c r="D2" s="189"/>
      <c r="E2" s="189"/>
      <c r="F2" s="189"/>
      <c r="G2" s="189"/>
      <c r="H2" s="189"/>
      <c r="I2" s="189"/>
      <c r="J2" s="189"/>
      <c r="K2" s="189"/>
      <c r="L2" s="189"/>
      <c r="M2" s="189"/>
      <c r="N2" s="189"/>
      <c r="O2" s="189"/>
      <c r="P2" s="189"/>
      <c r="Q2" s="189"/>
      <c r="R2" s="189"/>
      <c r="S2" s="189"/>
      <c r="T2" s="189"/>
      <c r="U2" s="189"/>
    </row>
    <row r="3" spans="1:21">
      <c r="A3" s="189"/>
      <c r="B3" s="189"/>
      <c r="C3" s="189"/>
      <c r="D3" s="189"/>
      <c r="E3" s="189"/>
      <c r="F3" s="189"/>
      <c r="G3" s="189"/>
      <c r="H3" s="189"/>
      <c r="I3" s="189"/>
      <c r="J3" s="189"/>
      <c r="K3" s="189"/>
      <c r="L3" s="189"/>
      <c r="M3" s="189"/>
      <c r="N3" s="189"/>
      <c r="O3" s="189"/>
      <c r="P3" s="189"/>
      <c r="Q3" s="189"/>
      <c r="R3" s="189"/>
      <c r="S3" s="189"/>
      <c r="T3" s="189"/>
      <c r="U3" s="189"/>
    </row>
    <row r="4" spans="1:21">
      <c r="A4" s="189"/>
      <c r="B4" s="189"/>
      <c r="C4" s="189"/>
      <c r="D4" s="189"/>
      <c r="E4" s="189"/>
      <c r="F4" s="189"/>
      <c r="G4" s="189"/>
      <c r="H4" s="189"/>
      <c r="I4" s="189"/>
      <c r="J4" s="189"/>
      <c r="K4" s="189"/>
      <c r="L4" s="189"/>
      <c r="M4" s="189"/>
      <c r="N4" s="189"/>
      <c r="O4" s="189"/>
      <c r="P4" s="189"/>
      <c r="Q4" s="189"/>
      <c r="R4" s="189"/>
      <c r="S4" s="189"/>
      <c r="T4" s="189"/>
      <c r="U4" s="189"/>
    </row>
    <row r="5" spans="1:21">
      <c r="A5" s="189"/>
      <c r="B5" s="189"/>
      <c r="C5" s="189"/>
      <c r="D5" s="189"/>
      <c r="E5" s="189"/>
      <c r="F5" s="189"/>
      <c r="G5" s="189"/>
      <c r="H5" s="189"/>
      <c r="I5" s="189"/>
      <c r="J5" s="189"/>
      <c r="K5" s="189"/>
      <c r="L5" s="189"/>
      <c r="M5" s="189"/>
      <c r="N5" s="189"/>
      <c r="O5" s="189"/>
      <c r="P5" s="189"/>
      <c r="Q5" s="189"/>
      <c r="R5" s="189"/>
      <c r="S5" s="189"/>
      <c r="T5" s="189"/>
      <c r="U5" s="189"/>
    </row>
    <row r="6" spans="1:21">
      <c r="A6" s="189"/>
      <c r="B6" s="189"/>
      <c r="C6" s="189"/>
      <c r="D6" s="189"/>
      <c r="E6" s="189"/>
      <c r="F6" s="189"/>
      <c r="G6" s="189"/>
      <c r="H6" s="189"/>
      <c r="I6" s="189"/>
      <c r="J6" s="189"/>
      <c r="K6" s="189"/>
      <c r="L6" s="189"/>
      <c r="M6" s="189"/>
      <c r="N6" s="189"/>
      <c r="O6" s="189"/>
      <c r="P6" s="189"/>
      <c r="Q6" s="189"/>
      <c r="R6" s="189"/>
      <c r="S6" s="189"/>
      <c r="T6" s="189"/>
      <c r="U6" s="189"/>
    </row>
    <row r="7" spans="1:21">
      <c r="A7" s="189"/>
      <c r="B7" s="189"/>
      <c r="C7" s="189"/>
      <c r="D7" s="189"/>
      <c r="E7" s="189"/>
      <c r="F7" s="189"/>
      <c r="G7" s="189"/>
      <c r="H7" s="189"/>
      <c r="I7" s="189"/>
      <c r="J7" s="189"/>
      <c r="K7" s="189"/>
      <c r="L7" s="189"/>
      <c r="M7" s="189"/>
      <c r="N7" s="189"/>
      <c r="O7" s="189"/>
      <c r="P7" s="189"/>
      <c r="Q7" s="189"/>
      <c r="R7" s="189"/>
      <c r="S7" s="189"/>
      <c r="T7" s="189"/>
      <c r="U7" s="189"/>
    </row>
    <row r="8" spans="1:21">
      <c r="A8" s="189"/>
      <c r="B8" s="189"/>
      <c r="C8" s="189"/>
      <c r="D8" s="189"/>
      <c r="E8" s="189"/>
      <c r="F8" s="189"/>
      <c r="G8" s="189"/>
      <c r="H8" s="189"/>
      <c r="I8" s="189"/>
      <c r="J8" s="189"/>
      <c r="K8" s="189"/>
      <c r="L8" s="189"/>
      <c r="M8" s="189"/>
      <c r="N8" s="189"/>
      <c r="O8" s="189"/>
      <c r="P8" s="189"/>
      <c r="Q8" s="189"/>
      <c r="R8" s="189"/>
      <c r="S8" s="189"/>
      <c r="T8" s="189"/>
      <c r="U8" s="189"/>
    </row>
    <row r="9" spans="1:21">
      <c r="A9" s="189"/>
      <c r="B9" s="189"/>
      <c r="C9" s="189"/>
      <c r="D9" s="189"/>
      <c r="E9" s="189"/>
      <c r="F9" s="189"/>
      <c r="G9" s="189"/>
      <c r="H9" s="189"/>
      <c r="I9" s="189"/>
      <c r="J9" s="189"/>
      <c r="K9" s="189"/>
      <c r="L9" s="189"/>
      <c r="M9" s="189"/>
      <c r="N9" s="189"/>
      <c r="O9" s="189"/>
      <c r="P9" s="189"/>
      <c r="Q9" s="189"/>
      <c r="R9" s="189"/>
      <c r="S9" s="189"/>
      <c r="T9" s="189"/>
      <c r="U9" s="189"/>
    </row>
    <row r="10" spans="1:21">
      <c r="A10" s="189"/>
      <c r="B10" s="189"/>
      <c r="C10" s="189"/>
      <c r="D10" s="189"/>
      <c r="E10" s="189"/>
      <c r="F10" s="189"/>
      <c r="G10" s="189"/>
      <c r="H10" s="189"/>
      <c r="I10" s="189"/>
      <c r="J10" s="189"/>
      <c r="K10" s="189"/>
      <c r="L10" s="189"/>
      <c r="M10" s="189"/>
      <c r="N10" s="189"/>
      <c r="O10" s="189"/>
      <c r="P10" s="189"/>
      <c r="Q10" s="189"/>
      <c r="R10" s="189"/>
      <c r="S10" s="189"/>
      <c r="T10" s="189"/>
      <c r="U10" s="189"/>
    </row>
    <row r="11" spans="1:21">
      <c r="A11" s="189"/>
      <c r="B11" s="189"/>
      <c r="C11" s="189"/>
      <c r="D11" s="189"/>
      <c r="E11" s="189"/>
      <c r="F11" s="189"/>
      <c r="G11" s="189"/>
      <c r="H11" s="189"/>
      <c r="I11" s="189"/>
      <c r="J11" s="189"/>
      <c r="K11" s="189"/>
      <c r="L11" s="189"/>
      <c r="M11" s="189"/>
      <c r="N11" s="189"/>
      <c r="O11" s="189"/>
      <c r="P11" s="189"/>
      <c r="Q11" s="189"/>
      <c r="R11" s="189"/>
      <c r="S11" s="189"/>
      <c r="T11" s="189"/>
      <c r="U11" s="189"/>
    </row>
    <row r="12" spans="1:21">
      <c r="A12" s="189"/>
      <c r="B12" s="189"/>
      <c r="C12" s="189"/>
      <c r="D12" s="189"/>
      <c r="E12" s="189"/>
      <c r="F12" s="189"/>
      <c r="G12" s="189"/>
      <c r="H12" s="189"/>
      <c r="I12" s="189"/>
      <c r="J12" s="189"/>
      <c r="K12" s="189"/>
      <c r="L12" s="189"/>
      <c r="M12" s="189"/>
      <c r="N12" s="189"/>
      <c r="O12" s="189"/>
      <c r="P12" s="189"/>
      <c r="Q12" s="189"/>
      <c r="R12" s="189"/>
      <c r="S12" s="189"/>
      <c r="T12" s="189"/>
      <c r="U12" s="189"/>
    </row>
    <row r="13" spans="1:21">
      <c r="A13" s="189"/>
      <c r="B13" s="189"/>
      <c r="C13" s="189"/>
      <c r="D13" s="189"/>
      <c r="E13" s="189"/>
      <c r="F13" s="189"/>
      <c r="G13" s="189"/>
      <c r="H13" s="189"/>
      <c r="I13" s="189"/>
      <c r="J13" s="189"/>
      <c r="K13" s="189"/>
      <c r="L13" s="189"/>
      <c r="M13" s="189"/>
      <c r="N13" s="189"/>
      <c r="O13" s="189"/>
      <c r="P13" s="189"/>
      <c r="Q13" s="189"/>
      <c r="R13" s="189"/>
      <c r="S13" s="189"/>
      <c r="T13" s="189"/>
      <c r="U13" s="189"/>
    </row>
    <row r="14" spans="1:21">
      <c r="A14" s="189"/>
      <c r="B14" s="189"/>
      <c r="C14" s="189"/>
      <c r="D14" s="189"/>
      <c r="E14" s="189"/>
      <c r="F14" s="189"/>
      <c r="G14" s="189"/>
      <c r="H14" s="189"/>
      <c r="I14" s="189"/>
      <c r="J14" s="189"/>
      <c r="K14" s="189"/>
      <c r="L14" s="189"/>
      <c r="M14" s="189"/>
      <c r="N14" s="189"/>
      <c r="O14" s="189"/>
      <c r="P14" s="189"/>
      <c r="Q14" s="189"/>
      <c r="R14" s="189"/>
      <c r="S14" s="189"/>
      <c r="T14" s="189"/>
      <c r="U14" s="189"/>
    </row>
    <row r="15" spans="1:21">
      <c r="A15" s="189"/>
      <c r="B15" s="189"/>
      <c r="C15" s="189"/>
      <c r="D15" s="189"/>
      <c r="E15" s="189"/>
      <c r="F15" s="189"/>
      <c r="G15" s="189"/>
      <c r="H15" s="189"/>
      <c r="I15" s="189"/>
      <c r="J15" s="189"/>
      <c r="K15" s="189"/>
      <c r="L15" s="189"/>
      <c r="M15" s="189"/>
      <c r="N15" s="189"/>
      <c r="O15" s="189"/>
      <c r="P15" s="189"/>
      <c r="Q15" s="189"/>
      <c r="R15" s="189"/>
      <c r="S15" s="189"/>
      <c r="T15" s="189"/>
      <c r="U15" s="189"/>
    </row>
    <row r="16" spans="1:21">
      <c r="A16" s="189"/>
      <c r="B16" s="189"/>
      <c r="C16" s="189"/>
      <c r="D16" s="189"/>
      <c r="E16" s="189"/>
      <c r="F16" s="189"/>
      <c r="G16" s="189"/>
      <c r="H16" s="189"/>
      <c r="I16" s="189"/>
      <c r="J16" s="189"/>
      <c r="K16" s="189"/>
      <c r="L16" s="189"/>
      <c r="M16" s="189"/>
      <c r="N16" s="189"/>
      <c r="O16" s="189"/>
      <c r="P16" s="189"/>
      <c r="Q16" s="189"/>
      <c r="R16" s="189"/>
      <c r="S16" s="189"/>
      <c r="T16" s="189"/>
      <c r="U16" s="189"/>
    </row>
    <row r="17" spans="1:21">
      <c r="A17" s="189"/>
      <c r="B17" s="189"/>
      <c r="C17" s="189"/>
      <c r="D17" s="189"/>
      <c r="E17" s="189"/>
      <c r="F17" s="189"/>
      <c r="G17" s="189"/>
      <c r="H17" s="189"/>
      <c r="I17" s="189"/>
      <c r="J17" s="189"/>
      <c r="K17" s="189"/>
      <c r="L17" s="189"/>
      <c r="M17" s="189"/>
      <c r="N17" s="189"/>
      <c r="O17" s="189"/>
      <c r="P17" s="189"/>
      <c r="Q17" s="189"/>
      <c r="R17" s="189"/>
      <c r="S17" s="189"/>
      <c r="T17" s="189"/>
      <c r="U17" s="189"/>
    </row>
    <row r="18" spans="1:21">
      <c r="A18" s="189"/>
      <c r="B18" s="189"/>
      <c r="C18" s="189"/>
      <c r="D18" s="189"/>
      <c r="E18" s="189"/>
      <c r="F18" s="189"/>
      <c r="G18" s="189"/>
      <c r="H18" s="189"/>
      <c r="I18" s="189"/>
      <c r="J18" s="189"/>
      <c r="K18" s="189"/>
      <c r="L18" s="189"/>
      <c r="M18" s="189"/>
      <c r="N18" s="189"/>
      <c r="O18" s="189"/>
      <c r="P18" s="189"/>
      <c r="Q18" s="189"/>
      <c r="R18" s="189"/>
      <c r="S18" s="189"/>
      <c r="T18" s="189"/>
      <c r="U18" s="189"/>
    </row>
    <row r="19" spans="1:21">
      <c r="A19" s="189"/>
      <c r="B19" s="189"/>
      <c r="C19" s="189"/>
      <c r="D19" s="189"/>
      <c r="E19" s="189"/>
      <c r="F19" s="189"/>
      <c r="G19" s="189"/>
      <c r="H19" s="189"/>
      <c r="I19" s="189"/>
      <c r="J19" s="189"/>
      <c r="K19" s="189"/>
      <c r="L19" s="189"/>
      <c r="M19" s="189"/>
      <c r="N19" s="189"/>
      <c r="O19" s="189"/>
      <c r="P19" s="189"/>
      <c r="Q19" s="189"/>
      <c r="R19" s="189"/>
      <c r="S19" s="189"/>
      <c r="T19" s="189"/>
      <c r="U19" s="189"/>
    </row>
    <row r="20" spans="1:21">
      <c r="A20" s="189"/>
      <c r="B20" s="189"/>
      <c r="C20" s="189"/>
      <c r="D20" s="189"/>
      <c r="E20" s="189"/>
      <c r="F20" s="189"/>
      <c r="G20" s="189"/>
      <c r="H20" s="189"/>
      <c r="I20" s="189"/>
      <c r="J20" s="189"/>
      <c r="K20" s="189"/>
      <c r="L20" s="189"/>
      <c r="M20" s="189"/>
      <c r="N20" s="189"/>
      <c r="O20" s="189"/>
      <c r="P20" s="189"/>
      <c r="Q20" s="189"/>
      <c r="R20" s="189"/>
      <c r="S20" s="189"/>
      <c r="T20" s="189"/>
      <c r="U20" s="189"/>
    </row>
    <row r="21" spans="1:21">
      <c r="A21" s="189"/>
      <c r="B21" s="189"/>
      <c r="C21" s="189"/>
      <c r="D21" s="189"/>
      <c r="E21" s="189"/>
      <c r="F21" s="189"/>
      <c r="G21" s="189"/>
      <c r="H21" s="189"/>
      <c r="I21" s="189"/>
      <c r="J21" s="189"/>
      <c r="K21" s="189"/>
      <c r="L21" s="189"/>
      <c r="M21" s="189"/>
      <c r="N21" s="189"/>
      <c r="O21" s="189"/>
      <c r="P21" s="189"/>
      <c r="Q21" s="189"/>
      <c r="R21" s="189"/>
      <c r="S21" s="189"/>
      <c r="T21" s="189"/>
      <c r="U21" s="189"/>
    </row>
    <row r="22" spans="1:21">
      <c r="A22" s="189"/>
      <c r="B22" s="189"/>
      <c r="C22" s="189"/>
      <c r="D22" s="189"/>
      <c r="E22" s="189"/>
      <c r="F22" s="189"/>
      <c r="G22" s="189"/>
      <c r="H22" s="189"/>
      <c r="I22" s="189"/>
      <c r="J22" s="189"/>
      <c r="K22" s="189"/>
      <c r="L22" s="189"/>
      <c r="M22" s="189"/>
      <c r="N22" s="189"/>
      <c r="O22" s="189"/>
      <c r="P22" s="189"/>
      <c r="Q22" s="189"/>
      <c r="R22" s="189"/>
      <c r="S22" s="189"/>
      <c r="T22" s="189"/>
      <c r="U22" s="189"/>
    </row>
    <row r="23" spans="1:21">
      <c r="A23" s="189"/>
      <c r="B23" s="189"/>
      <c r="C23" s="189"/>
      <c r="D23" s="189"/>
      <c r="E23" s="189"/>
      <c r="F23" s="189"/>
      <c r="G23" s="189"/>
      <c r="H23" s="189"/>
      <c r="I23" s="189"/>
      <c r="J23" s="189"/>
      <c r="K23" s="189"/>
      <c r="L23" s="189"/>
      <c r="M23" s="189"/>
      <c r="N23" s="189"/>
      <c r="O23" s="189"/>
      <c r="P23" s="189"/>
      <c r="Q23" s="189"/>
      <c r="R23" s="189"/>
      <c r="S23" s="189"/>
      <c r="T23" s="189"/>
      <c r="U23" s="189"/>
    </row>
    <row r="24" spans="1:21">
      <c r="A24" s="189"/>
      <c r="B24" s="189"/>
      <c r="C24" s="189"/>
      <c r="D24" s="189"/>
      <c r="E24" s="189"/>
      <c r="F24" s="189"/>
      <c r="G24" s="189"/>
      <c r="H24" s="189"/>
      <c r="I24" s="189"/>
      <c r="J24" s="189"/>
      <c r="K24" s="189"/>
      <c r="L24" s="189"/>
      <c r="M24" s="189"/>
      <c r="N24" s="189"/>
      <c r="O24" s="189"/>
      <c r="P24" s="189"/>
      <c r="Q24" s="189"/>
      <c r="R24" s="189"/>
      <c r="S24" s="189"/>
      <c r="T24" s="189"/>
      <c r="U24" s="189"/>
    </row>
    <row r="25" spans="1:21">
      <c r="A25" s="189"/>
      <c r="B25" s="189"/>
      <c r="C25" s="189"/>
      <c r="D25" s="189"/>
      <c r="E25" s="189"/>
      <c r="F25" s="189"/>
      <c r="G25" s="189"/>
      <c r="H25" s="189"/>
      <c r="I25" s="189"/>
      <c r="J25" s="189"/>
      <c r="K25" s="189"/>
      <c r="L25" s="189"/>
      <c r="M25" s="189"/>
      <c r="N25" s="189"/>
      <c r="O25" s="189"/>
      <c r="P25" s="189"/>
      <c r="Q25" s="189"/>
      <c r="R25" s="189"/>
      <c r="S25" s="189"/>
      <c r="T25" s="189"/>
      <c r="U25" s="189"/>
    </row>
    <row r="26" spans="1:21">
      <c r="A26" s="189"/>
      <c r="B26" s="189"/>
      <c r="C26" s="189"/>
      <c r="D26" s="189"/>
      <c r="E26" s="189"/>
      <c r="F26" s="189"/>
      <c r="G26" s="189"/>
      <c r="H26" s="189"/>
      <c r="I26" s="189"/>
      <c r="J26" s="189"/>
      <c r="K26" s="189"/>
      <c r="L26" s="189"/>
      <c r="M26" s="189"/>
      <c r="N26" s="189"/>
      <c r="O26" s="189"/>
      <c r="P26" s="189"/>
      <c r="Q26" s="189"/>
      <c r="R26" s="189"/>
      <c r="S26" s="189"/>
      <c r="T26" s="189"/>
      <c r="U26" s="189"/>
    </row>
    <row r="27" spans="1:21">
      <c r="A27" s="189"/>
      <c r="B27" s="189"/>
      <c r="C27" s="189"/>
      <c r="D27" s="189"/>
      <c r="E27" s="189"/>
      <c r="F27" s="189"/>
      <c r="G27" s="189"/>
      <c r="H27" s="189"/>
      <c r="I27" s="189"/>
      <c r="J27" s="189"/>
      <c r="K27" s="189"/>
      <c r="L27" s="189"/>
      <c r="M27" s="189"/>
      <c r="N27" s="189"/>
      <c r="O27" s="189"/>
      <c r="P27" s="189"/>
      <c r="Q27" s="189"/>
      <c r="R27" s="189"/>
      <c r="S27" s="189"/>
      <c r="T27" s="189"/>
      <c r="U27" s="189"/>
    </row>
    <row r="28" spans="1:21">
      <c r="A28" s="189"/>
      <c r="B28" s="189"/>
      <c r="C28" s="189"/>
      <c r="D28" s="189"/>
      <c r="E28" s="189"/>
      <c r="F28" s="189"/>
      <c r="G28" s="189"/>
      <c r="H28" s="189"/>
      <c r="I28" s="189"/>
      <c r="J28" s="189"/>
      <c r="K28" s="189"/>
      <c r="L28" s="189"/>
      <c r="M28" s="189"/>
      <c r="N28" s="189"/>
      <c r="O28" s="189"/>
      <c r="P28" s="189"/>
      <c r="Q28" s="189"/>
      <c r="R28" s="189"/>
      <c r="S28" s="189"/>
      <c r="T28" s="189"/>
      <c r="U28" s="189"/>
    </row>
    <row r="29" spans="1:21">
      <c r="A29" s="189"/>
      <c r="B29" s="189"/>
      <c r="C29" s="189"/>
      <c r="D29" s="189"/>
      <c r="E29" s="189"/>
      <c r="F29" s="189"/>
      <c r="G29" s="189"/>
      <c r="H29" s="189"/>
      <c r="I29" s="189"/>
      <c r="J29" s="189"/>
      <c r="K29" s="189"/>
      <c r="L29" s="189"/>
      <c r="M29" s="189"/>
      <c r="N29" s="189"/>
      <c r="O29" s="189"/>
      <c r="P29" s="189"/>
      <c r="Q29" s="189"/>
      <c r="R29" s="189"/>
      <c r="S29" s="189"/>
      <c r="T29" s="189"/>
      <c r="U29" s="189"/>
    </row>
    <row r="30" spans="1:21">
      <c r="A30" s="189"/>
      <c r="B30" s="189"/>
      <c r="C30" s="189"/>
      <c r="D30" s="189"/>
      <c r="E30" s="189"/>
      <c r="F30" s="189"/>
      <c r="G30" s="189"/>
      <c r="H30" s="189"/>
      <c r="I30" s="189"/>
      <c r="J30" s="189"/>
      <c r="K30" s="189"/>
      <c r="L30" s="189"/>
      <c r="M30" s="189"/>
      <c r="N30" s="189"/>
      <c r="O30" s="189"/>
      <c r="P30" s="189"/>
      <c r="Q30" s="189"/>
      <c r="R30" s="189"/>
      <c r="S30" s="189"/>
      <c r="T30" s="189"/>
      <c r="U30" s="189"/>
    </row>
    <row r="31" spans="1:21">
      <c r="A31" s="189"/>
      <c r="B31" s="189"/>
      <c r="C31" s="189"/>
      <c r="D31" s="189"/>
      <c r="E31" s="189"/>
      <c r="F31" s="189"/>
      <c r="G31" s="189"/>
      <c r="H31" s="189"/>
      <c r="I31" s="189"/>
      <c r="J31" s="189"/>
      <c r="K31" s="189"/>
      <c r="L31" s="189"/>
      <c r="M31" s="189"/>
      <c r="N31" s="189"/>
      <c r="O31" s="189"/>
      <c r="P31" s="189"/>
      <c r="Q31" s="189"/>
      <c r="R31" s="189"/>
      <c r="S31" s="189"/>
      <c r="T31" s="189"/>
      <c r="U31" s="189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285750</xdr:colOff>
                    <xdr:row>4</xdr:row>
                    <xdr:rowOff>104775</xdr:rowOff>
                  </from>
                  <to>
                    <xdr:col>7</xdr:col>
                    <xdr:colOff>485775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814"/>
  <sheetViews>
    <sheetView topLeftCell="H1" zoomScaleNormal="100" workbookViewId="0">
      <selection activeCell="O13" sqref="O13"/>
    </sheetView>
  </sheetViews>
  <sheetFormatPr baseColWidth="10" defaultRowHeight="15"/>
  <cols>
    <col min="1" max="1" width="11.42578125" style="186"/>
    <col min="2" max="2" width="11.42578125" style="186" customWidth="1"/>
    <col min="3" max="3" width="16.85546875" style="186" customWidth="1"/>
    <col min="4" max="4" width="3.42578125" style="186" customWidth="1"/>
    <col min="5" max="5" width="5" style="186" customWidth="1"/>
    <col min="6" max="6" width="32.85546875" style="186" customWidth="1"/>
    <col min="7" max="7" width="11.42578125" style="186"/>
    <col min="8" max="8" width="14.85546875" style="186" customWidth="1"/>
    <col min="9" max="9" width="19.28515625" style="186" customWidth="1"/>
    <col min="10" max="10" width="11.42578125" style="186"/>
    <col min="11" max="11" width="6.85546875" style="186" customWidth="1"/>
    <col min="12" max="12" width="9" style="186" customWidth="1"/>
    <col min="13" max="13" width="15.28515625" style="186" customWidth="1"/>
    <col min="14" max="14" width="11.42578125" style="186"/>
    <col min="15" max="15" width="14.5703125" style="186" customWidth="1"/>
    <col min="16" max="16" width="11.42578125" style="186"/>
    <col min="17" max="17" width="11.42578125" style="186" customWidth="1"/>
    <col min="18" max="16384" width="11.42578125" style="186"/>
  </cols>
  <sheetData>
    <row r="1" spans="1:29" s="188" customFormat="1" ht="27" customHeight="1">
      <c r="A1" s="187" t="s">
        <v>812</v>
      </c>
      <c r="B1" s="187" t="s">
        <v>706</v>
      </c>
      <c r="C1" s="187" t="s">
        <v>844</v>
      </c>
      <c r="D1" s="222" t="s">
        <v>889</v>
      </c>
      <c r="E1" s="223"/>
      <c r="F1" s="13" t="s">
        <v>882</v>
      </c>
      <c r="G1" s="13" t="s">
        <v>883</v>
      </c>
      <c r="H1" s="187" t="s">
        <v>884</v>
      </c>
      <c r="I1" s="13" t="s">
        <v>924</v>
      </c>
      <c r="J1" s="13" t="s">
        <v>885</v>
      </c>
      <c r="K1" s="13" t="s">
        <v>892</v>
      </c>
      <c r="L1" s="13" t="s">
        <v>893</v>
      </c>
      <c r="M1" s="13" t="s">
        <v>894</v>
      </c>
      <c r="N1" s="13" t="s">
        <v>895</v>
      </c>
      <c r="O1" s="13" t="s">
        <v>925</v>
      </c>
      <c r="P1" s="13" t="s">
        <v>896</v>
      </c>
      <c r="Q1" s="9" t="s">
        <v>939</v>
      </c>
      <c r="R1" s="9" t="s">
        <v>940</v>
      </c>
      <c r="S1" s="9" t="s">
        <v>941</v>
      </c>
      <c r="T1" s="9" t="s">
        <v>942</v>
      </c>
      <c r="U1" s="9" t="s">
        <v>943</v>
      </c>
      <c r="V1" s="60"/>
      <c r="W1" s="60"/>
      <c r="X1" s="60"/>
      <c r="Y1" s="60"/>
      <c r="Z1" s="60"/>
      <c r="AA1" s="60"/>
      <c r="AB1" s="60"/>
      <c r="AC1" s="60"/>
    </row>
    <row r="2" spans="1:29">
      <c r="A2" s="186" t="s">
        <v>813</v>
      </c>
      <c r="B2" s="186" t="s">
        <v>826</v>
      </c>
      <c r="C2" s="186" t="s">
        <v>852</v>
      </c>
      <c r="D2" s="186" t="s">
        <v>810</v>
      </c>
      <c r="E2" s="186">
        <v>98</v>
      </c>
      <c r="F2" s="186" t="s">
        <v>948</v>
      </c>
      <c r="G2" s="186" t="s">
        <v>56</v>
      </c>
      <c r="H2" s="186">
        <v>7</v>
      </c>
      <c r="I2" s="186">
        <v>34</v>
      </c>
      <c r="J2" s="186">
        <v>23</v>
      </c>
      <c r="K2" s="186">
        <v>2</v>
      </c>
      <c r="L2" s="186" t="s">
        <v>887</v>
      </c>
      <c r="M2" s="186" t="s">
        <v>890</v>
      </c>
      <c r="N2" s="190">
        <v>46.460000000000008</v>
      </c>
      <c r="O2" s="190">
        <v>60.52</v>
      </c>
      <c r="P2" s="186">
        <v>2420.8000000000002</v>
      </c>
      <c r="Q2" s="186" t="s">
        <v>39</v>
      </c>
      <c r="R2" s="186" t="s">
        <v>386</v>
      </c>
    </row>
    <row r="3" spans="1:29">
      <c r="A3" s="186" t="s">
        <v>813</v>
      </c>
      <c r="B3" s="186" t="s">
        <v>826</v>
      </c>
      <c r="C3" s="186" t="s">
        <v>852</v>
      </c>
      <c r="D3" s="186" t="s">
        <v>810</v>
      </c>
      <c r="E3" s="186">
        <v>98</v>
      </c>
      <c r="F3" s="186" t="s">
        <v>788</v>
      </c>
      <c r="G3" s="186" t="s">
        <v>80</v>
      </c>
      <c r="H3" s="186">
        <v>24</v>
      </c>
      <c r="I3" s="186">
        <v>124</v>
      </c>
      <c r="J3" s="186">
        <v>37</v>
      </c>
      <c r="K3" s="186">
        <v>1</v>
      </c>
      <c r="L3" s="186" t="s">
        <v>887</v>
      </c>
      <c r="M3" s="186" t="s">
        <v>891</v>
      </c>
      <c r="N3" s="190">
        <v>80.72</v>
      </c>
      <c r="O3" s="190">
        <v>80.72</v>
      </c>
      <c r="P3" s="186">
        <v>322.88</v>
      </c>
      <c r="Q3" s="186" t="s">
        <v>39</v>
      </c>
      <c r="R3" s="186" t="s">
        <v>386</v>
      </c>
    </row>
    <row r="4" spans="1:29">
      <c r="A4" s="186" t="s">
        <v>813</v>
      </c>
      <c r="B4" s="186" t="s">
        <v>826</v>
      </c>
      <c r="C4" s="186" t="s">
        <v>852</v>
      </c>
      <c r="D4" s="186" t="s">
        <v>810</v>
      </c>
      <c r="E4" s="186">
        <v>98</v>
      </c>
      <c r="F4" s="186" t="s">
        <v>153</v>
      </c>
      <c r="G4" s="186" t="s">
        <v>34</v>
      </c>
      <c r="H4" s="186">
        <v>22</v>
      </c>
      <c r="I4" s="186">
        <v>78</v>
      </c>
      <c r="J4" s="186">
        <v>29</v>
      </c>
      <c r="K4" s="186">
        <v>1</v>
      </c>
      <c r="L4" s="186" t="s">
        <v>887</v>
      </c>
      <c r="M4" s="186" t="s">
        <v>891</v>
      </c>
      <c r="N4" s="190">
        <v>60.760000000000005</v>
      </c>
      <c r="O4" s="190">
        <v>60.760000000000005</v>
      </c>
      <c r="P4" s="186">
        <v>243.04000000000002</v>
      </c>
      <c r="Q4" s="186" t="s">
        <v>386</v>
      </c>
    </row>
    <row r="5" spans="1:29">
      <c r="A5" s="186" t="s">
        <v>813</v>
      </c>
      <c r="B5" s="186" t="s">
        <v>826</v>
      </c>
      <c r="C5" s="186" t="s">
        <v>852</v>
      </c>
      <c r="D5" s="186" t="s">
        <v>810</v>
      </c>
      <c r="E5" s="186">
        <v>98</v>
      </c>
      <c r="F5" s="186" t="s">
        <v>947</v>
      </c>
      <c r="G5" s="186" t="s">
        <v>34</v>
      </c>
      <c r="H5" s="186">
        <v>3</v>
      </c>
      <c r="I5" s="186">
        <v>12</v>
      </c>
      <c r="J5" s="186">
        <v>6</v>
      </c>
      <c r="K5" s="186">
        <v>1</v>
      </c>
      <c r="L5" s="186" t="s">
        <v>41</v>
      </c>
      <c r="M5" s="186" t="s">
        <v>891</v>
      </c>
      <c r="N5" s="190">
        <v>25.740000000000002</v>
      </c>
      <c r="O5" s="190">
        <v>41.620000000000005</v>
      </c>
      <c r="P5" s="186">
        <v>499.44000000000005</v>
      </c>
      <c r="Q5" s="186" t="s">
        <v>39</v>
      </c>
    </row>
    <row r="6" spans="1:29">
      <c r="A6" s="186" t="s">
        <v>813</v>
      </c>
      <c r="B6" s="186" t="s">
        <v>826</v>
      </c>
      <c r="C6" s="186" t="s">
        <v>852</v>
      </c>
      <c r="D6" s="186" t="s">
        <v>810</v>
      </c>
      <c r="E6" s="186">
        <v>98</v>
      </c>
      <c r="F6" s="186" t="s">
        <v>945</v>
      </c>
      <c r="G6" s="186" t="s">
        <v>34</v>
      </c>
      <c r="H6" s="186">
        <v>3</v>
      </c>
      <c r="I6" s="186">
        <v>24</v>
      </c>
      <c r="J6" s="186">
        <v>12</v>
      </c>
      <c r="K6" s="186">
        <v>2</v>
      </c>
      <c r="L6" s="186" t="s">
        <v>887</v>
      </c>
      <c r="M6" s="186" t="s">
        <v>891</v>
      </c>
      <c r="N6" s="190">
        <v>32.94</v>
      </c>
      <c r="O6" s="190">
        <v>43.280000000000008</v>
      </c>
      <c r="P6" s="186">
        <v>346.24000000000007</v>
      </c>
      <c r="Q6" s="186" t="s">
        <v>946</v>
      </c>
      <c r="R6" s="186" t="s">
        <v>386</v>
      </c>
    </row>
    <row r="7" spans="1:29">
      <c r="A7" s="186" t="s">
        <v>813</v>
      </c>
      <c r="B7" s="186" t="s">
        <v>826</v>
      </c>
      <c r="C7" s="186" t="s">
        <v>852</v>
      </c>
      <c r="D7" s="186" t="s">
        <v>810</v>
      </c>
      <c r="E7" s="186">
        <v>98</v>
      </c>
      <c r="F7" s="186" t="s">
        <v>944</v>
      </c>
      <c r="G7" s="186" t="s">
        <v>34</v>
      </c>
      <c r="H7" s="186">
        <v>4</v>
      </c>
      <c r="I7" s="186">
        <v>24</v>
      </c>
      <c r="J7" s="186">
        <v>12</v>
      </c>
      <c r="K7" s="186">
        <v>2</v>
      </c>
      <c r="L7" s="186" t="s">
        <v>887</v>
      </c>
      <c r="M7" s="186" t="s">
        <v>891</v>
      </c>
      <c r="N7" s="190">
        <v>33.120000000000005</v>
      </c>
      <c r="O7" s="190">
        <v>43.64</v>
      </c>
      <c r="P7" s="186">
        <v>349.12</v>
      </c>
      <c r="Q7" s="186" t="s">
        <v>946</v>
      </c>
      <c r="R7" s="186" t="s">
        <v>386</v>
      </c>
    </row>
    <row r="8" spans="1:29">
      <c r="N8" s="190"/>
      <c r="O8" s="190"/>
    </row>
    <row r="9" spans="1:29">
      <c r="N9" s="190"/>
      <c r="O9" s="190"/>
    </row>
    <row r="10" spans="1:29">
      <c r="N10" s="190"/>
      <c r="O10" s="190"/>
    </row>
    <row r="11" spans="1:29">
      <c r="N11" s="190"/>
      <c r="O11" s="190"/>
    </row>
    <row r="12" spans="1:29">
      <c r="N12" s="190"/>
      <c r="O12" s="190"/>
    </row>
    <row r="13" spans="1:29">
      <c r="N13" s="190"/>
      <c r="O13" s="190"/>
    </row>
    <row r="14" spans="1:29">
      <c r="N14" s="190"/>
      <c r="O14" s="190"/>
    </row>
    <row r="15" spans="1:29">
      <c r="N15" s="190"/>
      <c r="O15" s="190"/>
    </row>
    <row r="16" spans="1:29">
      <c r="N16" s="190"/>
      <c r="O16" s="190"/>
    </row>
    <row r="17" spans="14:15">
      <c r="N17" s="190"/>
      <c r="O17" s="190"/>
    </row>
    <row r="18" spans="14:15">
      <c r="N18" s="190"/>
      <c r="O18" s="190"/>
    </row>
    <row r="19" spans="14:15">
      <c r="N19" s="190"/>
      <c r="O19" s="190"/>
    </row>
    <row r="20" spans="14:15">
      <c r="N20" s="190"/>
      <c r="O20" s="190"/>
    </row>
    <row r="21" spans="14:15">
      <c r="N21" s="190"/>
      <c r="O21" s="190"/>
    </row>
    <row r="22" spans="14:15">
      <c r="N22" s="190"/>
      <c r="O22" s="190"/>
    </row>
    <row r="23" spans="14:15">
      <c r="N23" s="190"/>
      <c r="O23" s="190"/>
    </row>
    <row r="24" spans="14:15">
      <c r="N24" s="190"/>
      <c r="O24" s="190"/>
    </row>
    <row r="25" spans="14:15">
      <c r="N25" s="190"/>
      <c r="O25" s="190"/>
    </row>
    <row r="26" spans="14:15">
      <c r="N26" s="190"/>
      <c r="O26" s="190"/>
    </row>
    <row r="27" spans="14:15">
      <c r="N27" s="190"/>
      <c r="O27" s="190"/>
    </row>
    <row r="28" spans="14:15">
      <c r="N28" s="190"/>
      <c r="O28" s="190"/>
    </row>
    <row r="29" spans="14:15">
      <c r="N29" s="190"/>
      <c r="O29" s="190"/>
    </row>
    <row r="30" spans="14:15">
      <c r="N30" s="190"/>
      <c r="O30" s="190"/>
    </row>
    <row r="31" spans="14:15">
      <c r="N31" s="190"/>
      <c r="O31" s="190"/>
    </row>
    <row r="33" spans="14:15">
      <c r="N33" s="202"/>
      <c r="O33" s="202"/>
    </row>
    <row r="34" spans="14:15">
      <c r="N34" s="202"/>
      <c r="O34" s="202"/>
    </row>
    <row r="35" spans="14:15">
      <c r="N35" s="202"/>
      <c r="O35" s="202"/>
    </row>
    <row r="56" spans="4:4">
      <c r="D56" s="186" t="e">
        <f>CONCATENATE(#REF!,#REF!)</f>
        <v>#REF!</v>
      </c>
    </row>
    <row r="57" spans="4:4">
      <c r="D57" s="186" t="e">
        <f>CONCATENATE(#REF!,#REF!)</f>
        <v>#REF!</v>
      </c>
    </row>
    <row r="58" spans="4:4">
      <c r="D58" s="186" t="e">
        <f>CONCATENATE(#REF!,#REF!)</f>
        <v>#REF!</v>
      </c>
    </row>
    <row r="59" spans="4:4">
      <c r="D59" s="186" t="e">
        <f>CONCATENATE(#REF!,#REF!)</f>
        <v>#REF!</v>
      </c>
    </row>
    <row r="60" spans="4:4">
      <c r="D60" s="186" t="e">
        <f>CONCATENATE(#REF!,#REF!)</f>
        <v>#REF!</v>
      </c>
    </row>
    <row r="61" spans="4:4">
      <c r="D61" s="186" t="e">
        <f>CONCATENATE(#REF!,#REF!)</f>
        <v>#REF!</v>
      </c>
    </row>
    <row r="62" spans="4:4">
      <c r="D62" s="186" t="e">
        <f>CONCATENATE(#REF!,#REF!)</f>
        <v>#REF!</v>
      </c>
    </row>
    <row r="63" spans="4:4">
      <c r="D63" s="186" t="e">
        <f>CONCATENATE(#REF!,#REF!)</f>
        <v>#REF!</v>
      </c>
    </row>
    <row r="64" spans="4:4">
      <c r="D64" s="186" t="e">
        <f>CONCATENATE(#REF!,#REF!)</f>
        <v>#REF!</v>
      </c>
    </row>
    <row r="65" spans="4:4">
      <c r="D65" s="186" t="e">
        <f>CONCATENATE(#REF!,#REF!)</f>
        <v>#REF!</v>
      </c>
    </row>
    <row r="66" spans="4:4">
      <c r="D66" s="186" t="e">
        <f>CONCATENATE(#REF!,#REF!)</f>
        <v>#REF!</v>
      </c>
    </row>
    <row r="67" spans="4:4">
      <c r="D67" s="186" t="e">
        <f>CONCATENATE(#REF!,#REF!)</f>
        <v>#REF!</v>
      </c>
    </row>
    <row r="68" spans="4:4">
      <c r="D68" s="186" t="e">
        <f>CONCATENATE(#REF!,#REF!)</f>
        <v>#REF!</v>
      </c>
    </row>
    <row r="69" spans="4:4">
      <c r="D69" s="186" t="e">
        <f>CONCATENATE(#REF!,#REF!)</f>
        <v>#REF!</v>
      </c>
    </row>
    <row r="70" spans="4:4">
      <c r="D70" s="186" t="e">
        <f>CONCATENATE(#REF!,#REF!)</f>
        <v>#REF!</v>
      </c>
    </row>
    <row r="71" spans="4:4">
      <c r="D71" s="186" t="e">
        <f>CONCATENATE(#REF!,#REF!)</f>
        <v>#REF!</v>
      </c>
    </row>
    <row r="72" spans="4:4">
      <c r="D72" s="186" t="e">
        <f>CONCATENATE(#REF!,#REF!)</f>
        <v>#REF!</v>
      </c>
    </row>
    <row r="73" spans="4:4">
      <c r="D73" s="186" t="e">
        <f>CONCATENATE(#REF!,#REF!)</f>
        <v>#REF!</v>
      </c>
    </row>
    <row r="74" spans="4:4">
      <c r="D74" s="186" t="e">
        <f>CONCATENATE(#REF!,#REF!)</f>
        <v>#REF!</v>
      </c>
    </row>
    <row r="75" spans="4:4">
      <c r="D75" s="186" t="e">
        <f>CONCATENATE(#REF!,#REF!)</f>
        <v>#REF!</v>
      </c>
    </row>
    <row r="76" spans="4:4">
      <c r="D76" s="186" t="e">
        <f>CONCATENATE(#REF!,#REF!)</f>
        <v>#REF!</v>
      </c>
    </row>
    <row r="77" spans="4:4">
      <c r="D77" s="186" t="e">
        <f>CONCATENATE(#REF!,#REF!)</f>
        <v>#REF!</v>
      </c>
    </row>
    <row r="78" spans="4:4">
      <c r="D78" s="186" t="e">
        <f>CONCATENATE(#REF!,#REF!)</f>
        <v>#REF!</v>
      </c>
    </row>
    <row r="79" spans="4:4">
      <c r="D79" s="186" t="e">
        <f>CONCATENATE(#REF!,#REF!)</f>
        <v>#REF!</v>
      </c>
    </row>
    <row r="80" spans="4:4">
      <c r="D80" s="186" t="e">
        <f>CONCATENATE(#REF!,#REF!)</f>
        <v>#REF!</v>
      </c>
    </row>
    <row r="81" spans="4:4">
      <c r="D81" s="186" t="e">
        <f>CONCATENATE(#REF!,#REF!)</f>
        <v>#REF!</v>
      </c>
    </row>
    <row r="82" spans="4:4">
      <c r="D82" s="186" t="e">
        <f>CONCATENATE(#REF!,#REF!)</f>
        <v>#REF!</v>
      </c>
    </row>
    <row r="83" spans="4:4">
      <c r="D83" s="186" t="e">
        <f>CONCATENATE(#REF!,#REF!)</f>
        <v>#REF!</v>
      </c>
    </row>
    <row r="84" spans="4:4">
      <c r="D84" s="186" t="e">
        <f>CONCATENATE(#REF!,#REF!)</f>
        <v>#REF!</v>
      </c>
    </row>
    <row r="85" spans="4:4">
      <c r="D85" s="186" t="e">
        <f>CONCATENATE(#REF!,#REF!)</f>
        <v>#REF!</v>
      </c>
    </row>
    <row r="86" spans="4:4">
      <c r="D86" s="186" t="e">
        <f>CONCATENATE(#REF!,#REF!)</f>
        <v>#REF!</v>
      </c>
    </row>
    <row r="87" spans="4:4">
      <c r="D87" s="186" t="e">
        <f>CONCATENATE(#REF!,#REF!)</f>
        <v>#REF!</v>
      </c>
    </row>
    <row r="88" spans="4:4">
      <c r="D88" s="186" t="e">
        <f>CONCATENATE(#REF!,#REF!)</f>
        <v>#REF!</v>
      </c>
    </row>
    <row r="89" spans="4:4">
      <c r="D89" s="186" t="e">
        <f>CONCATENATE(#REF!,#REF!)</f>
        <v>#REF!</v>
      </c>
    </row>
    <row r="90" spans="4:4">
      <c r="D90" s="186" t="e">
        <f>CONCATENATE(#REF!,#REF!)</f>
        <v>#REF!</v>
      </c>
    </row>
    <row r="91" spans="4:4">
      <c r="D91" s="186" t="e">
        <f>CONCATENATE(#REF!,#REF!)</f>
        <v>#REF!</v>
      </c>
    </row>
    <row r="92" spans="4:4">
      <c r="D92" s="186" t="e">
        <f>CONCATENATE(#REF!,#REF!)</f>
        <v>#REF!</v>
      </c>
    </row>
    <row r="93" spans="4:4">
      <c r="D93" s="186" t="e">
        <f>CONCATENATE(#REF!,#REF!)</f>
        <v>#REF!</v>
      </c>
    </row>
    <row r="94" spans="4:4">
      <c r="D94" s="186" t="e">
        <f>CONCATENATE(#REF!,#REF!)</f>
        <v>#REF!</v>
      </c>
    </row>
    <row r="95" spans="4:4">
      <c r="D95" s="186" t="e">
        <f>CONCATENATE(#REF!,#REF!)</f>
        <v>#REF!</v>
      </c>
    </row>
    <row r="96" spans="4:4">
      <c r="D96" s="186" t="e">
        <f>CONCATENATE(#REF!,#REF!)</f>
        <v>#REF!</v>
      </c>
    </row>
    <row r="97" spans="4:4">
      <c r="D97" s="186" t="e">
        <f>CONCATENATE(#REF!,#REF!)</f>
        <v>#REF!</v>
      </c>
    </row>
    <row r="98" spans="4:4">
      <c r="D98" s="186" t="e">
        <f>CONCATENATE(#REF!,#REF!)</f>
        <v>#REF!</v>
      </c>
    </row>
    <row r="99" spans="4:4">
      <c r="D99" s="186" t="e">
        <f>CONCATENATE(#REF!,#REF!)</f>
        <v>#REF!</v>
      </c>
    </row>
    <row r="100" spans="4:4">
      <c r="D100" s="186" t="e">
        <f>CONCATENATE(#REF!,#REF!)</f>
        <v>#REF!</v>
      </c>
    </row>
    <row r="101" spans="4:4">
      <c r="D101" s="186" t="e">
        <f>CONCATENATE(#REF!,#REF!)</f>
        <v>#REF!</v>
      </c>
    </row>
    <row r="102" spans="4:4">
      <c r="D102" s="186" t="e">
        <f>CONCATENATE(#REF!,#REF!)</f>
        <v>#REF!</v>
      </c>
    </row>
    <row r="103" spans="4:4">
      <c r="D103" s="186" t="e">
        <f>CONCATENATE(#REF!,#REF!)</f>
        <v>#REF!</v>
      </c>
    </row>
    <row r="104" spans="4:4">
      <c r="D104" s="186" t="e">
        <f>CONCATENATE(#REF!,#REF!)</f>
        <v>#REF!</v>
      </c>
    </row>
    <row r="105" spans="4:4">
      <c r="D105" s="186" t="e">
        <f>CONCATENATE(#REF!,#REF!)</f>
        <v>#REF!</v>
      </c>
    </row>
    <row r="106" spans="4:4">
      <c r="D106" s="186" t="e">
        <f>CONCATENATE(#REF!,#REF!)</f>
        <v>#REF!</v>
      </c>
    </row>
    <row r="107" spans="4:4">
      <c r="D107" s="186" t="e">
        <f>CONCATENATE(#REF!,#REF!)</f>
        <v>#REF!</v>
      </c>
    </row>
    <row r="108" spans="4:4">
      <c r="D108" s="186" t="e">
        <f>CONCATENATE(#REF!,#REF!)</f>
        <v>#REF!</v>
      </c>
    </row>
    <row r="109" spans="4:4">
      <c r="D109" s="186" t="e">
        <f>CONCATENATE(#REF!,#REF!)</f>
        <v>#REF!</v>
      </c>
    </row>
    <row r="110" spans="4:4">
      <c r="D110" s="186" t="e">
        <f>CONCATENATE(#REF!,#REF!)</f>
        <v>#REF!</v>
      </c>
    </row>
    <row r="111" spans="4:4">
      <c r="D111" s="186" t="e">
        <f>CONCATENATE(#REF!,#REF!)</f>
        <v>#REF!</v>
      </c>
    </row>
    <row r="112" spans="4:4">
      <c r="D112" s="186" t="e">
        <f>CONCATENATE(#REF!,#REF!)</f>
        <v>#REF!</v>
      </c>
    </row>
    <row r="113" spans="4:4">
      <c r="D113" s="186" t="e">
        <f>CONCATENATE(#REF!,#REF!)</f>
        <v>#REF!</v>
      </c>
    </row>
    <row r="114" spans="4:4">
      <c r="D114" s="186" t="e">
        <f>CONCATENATE(#REF!,#REF!)</f>
        <v>#REF!</v>
      </c>
    </row>
    <row r="115" spans="4:4">
      <c r="D115" s="186" t="e">
        <f>CONCATENATE(#REF!,#REF!)</f>
        <v>#REF!</v>
      </c>
    </row>
    <row r="116" spans="4:4">
      <c r="D116" s="186" t="e">
        <f>CONCATENATE(#REF!,#REF!)</f>
        <v>#REF!</v>
      </c>
    </row>
    <row r="117" spans="4:4">
      <c r="D117" s="186" t="e">
        <f>CONCATENATE(#REF!,#REF!)</f>
        <v>#REF!</v>
      </c>
    </row>
    <row r="118" spans="4:4">
      <c r="D118" s="186" t="e">
        <f>CONCATENATE(#REF!,#REF!)</f>
        <v>#REF!</v>
      </c>
    </row>
    <row r="119" spans="4:4">
      <c r="D119" s="186" t="e">
        <f>CONCATENATE(#REF!,#REF!)</f>
        <v>#REF!</v>
      </c>
    </row>
    <row r="120" spans="4:4">
      <c r="D120" s="186" t="e">
        <f>CONCATENATE(#REF!,#REF!)</f>
        <v>#REF!</v>
      </c>
    </row>
    <row r="121" spans="4:4">
      <c r="D121" s="186" t="e">
        <f>CONCATENATE(#REF!,#REF!)</f>
        <v>#REF!</v>
      </c>
    </row>
    <row r="122" spans="4:4">
      <c r="D122" s="186" t="e">
        <f>CONCATENATE(#REF!,#REF!)</f>
        <v>#REF!</v>
      </c>
    </row>
    <row r="123" spans="4:4">
      <c r="D123" s="186" t="e">
        <f>CONCATENATE(#REF!,#REF!)</f>
        <v>#REF!</v>
      </c>
    </row>
    <row r="124" spans="4:4">
      <c r="D124" s="186" t="e">
        <f>CONCATENATE(#REF!,#REF!)</f>
        <v>#REF!</v>
      </c>
    </row>
    <row r="125" spans="4:4">
      <c r="D125" s="186" t="e">
        <f>CONCATENATE(#REF!,#REF!)</f>
        <v>#REF!</v>
      </c>
    </row>
    <row r="126" spans="4:4">
      <c r="D126" s="186" t="e">
        <f>CONCATENATE(#REF!,#REF!)</f>
        <v>#REF!</v>
      </c>
    </row>
    <row r="127" spans="4:4">
      <c r="D127" s="186" t="e">
        <f>CONCATENATE(#REF!,#REF!)</f>
        <v>#REF!</v>
      </c>
    </row>
    <row r="128" spans="4:4">
      <c r="D128" s="186" t="e">
        <f>CONCATENATE(#REF!,#REF!)</f>
        <v>#REF!</v>
      </c>
    </row>
    <row r="129" spans="4:4">
      <c r="D129" s="186" t="e">
        <f>CONCATENATE(#REF!,#REF!)</f>
        <v>#REF!</v>
      </c>
    </row>
    <row r="130" spans="4:4">
      <c r="D130" s="186" t="e">
        <f>CONCATENATE(#REF!,#REF!)</f>
        <v>#REF!</v>
      </c>
    </row>
    <row r="131" spans="4:4">
      <c r="D131" s="186" t="e">
        <f>CONCATENATE(#REF!,#REF!)</f>
        <v>#REF!</v>
      </c>
    </row>
    <row r="132" spans="4:4">
      <c r="D132" s="186" t="e">
        <f>CONCATENATE(#REF!,#REF!)</f>
        <v>#REF!</v>
      </c>
    </row>
    <row r="133" spans="4:4">
      <c r="D133" s="186" t="e">
        <f>CONCATENATE(#REF!,#REF!)</f>
        <v>#REF!</v>
      </c>
    </row>
    <row r="134" spans="4:4">
      <c r="D134" s="186" t="e">
        <f>CONCATENATE(#REF!,#REF!)</f>
        <v>#REF!</v>
      </c>
    </row>
    <row r="135" spans="4:4">
      <c r="D135" s="186" t="e">
        <f>CONCATENATE(#REF!,#REF!)</f>
        <v>#REF!</v>
      </c>
    </row>
    <row r="136" spans="4:4">
      <c r="D136" s="186" t="e">
        <f>CONCATENATE(#REF!,#REF!)</f>
        <v>#REF!</v>
      </c>
    </row>
    <row r="137" spans="4:4">
      <c r="D137" s="186" t="e">
        <f>CONCATENATE(#REF!,#REF!)</f>
        <v>#REF!</v>
      </c>
    </row>
    <row r="138" spans="4:4">
      <c r="D138" s="186" t="e">
        <f>CONCATENATE(#REF!,#REF!)</f>
        <v>#REF!</v>
      </c>
    </row>
    <row r="139" spans="4:4">
      <c r="D139" s="186" t="e">
        <f>CONCATENATE(#REF!,#REF!)</f>
        <v>#REF!</v>
      </c>
    </row>
    <row r="140" spans="4:4">
      <c r="D140" s="186" t="e">
        <f>CONCATENATE(#REF!,#REF!)</f>
        <v>#REF!</v>
      </c>
    </row>
    <row r="141" spans="4:4">
      <c r="D141" s="186" t="e">
        <f>CONCATENATE(#REF!,#REF!)</f>
        <v>#REF!</v>
      </c>
    </row>
    <row r="142" spans="4:4">
      <c r="D142" s="186" t="e">
        <f>CONCATENATE(#REF!,#REF!)</f>
        <v>#REF!</v>
      </c>
    </row>
    <row r="143" spans="4:4">
      <c r="D143" s="186" t="e">
        <f>CONCATENATE(#REF!,#REF!)</f>
        <v>#REF!</v>
      </c>
    </row>
    <row r="144" spans="4:4">
      <c r="D144" s="186" t="e">
        <f>CONCATENATE(#REF!,#REF!)</f>
        <v>#REF!</v>
      </c>
    </row>
    <row r="145" spans="4:4">
      <c r="D145" s="186" t="e">
        <f>CONCATENATE(#REF!,#REF!)</f>
        <v>#REF!</v>
      </c>
    </row>
    <row r="146" spans="4:4">
      <c r="D146" s="186" t="e">
        <f>CONCATENATE(#REF!,#REF!)</f>
        <v>#REF!</v>
      </c>
    </row>
    <row r="147" spans="4:4">
      <c r="D147" s="186" t="e">
        <f>CONCATENATE(#REF!,#REF!)</f>
        <v>#REF!</v>
      </c>
    </row>
    <row r="148" spans="4:4">
      <c r="D148" s="186" t="e">
        <f>CONCATENATE(#REF!,#REF!)</f>
        <v>#REF!</v>
      </c>
    </row>
    <row r="149" spans="4:4">
      <c r="D149" s="186" t="e">
        <f>CONCATENATE(#REF!,#REF!)</f>
        <v>#REF!</v>
      </c>
    </row>
    <row r="150" spans="4:4">
      <c r="D150" s="186" t="e">
        <f>CONCATENATE(#REF!,#REF!)</f>
        <v>#REF!</v>
      </c>
    </row>
    <row r="151" spans="4:4">
      <c r="D151" s="186" t="e">
        <f>CONCATENATE(#REF!,#REF!)</f>
        <v>#REF!</v>
      </c>
    </row>
    <row r="152" spans="4:4">
      <c r="D152" s="186" t="e">
        <f>CONCATENATE(#REF!,#REF!)</f>
        <v>#REF!</v>
      </c>
    </row>
    <row r="153" spans="4:4">
      <c r="D153" s="186" t="e">
        <f>CONCATENATE(#REF!,#REF!)</f>
        <v>#REF!</v>
      </c>
    </row>
    <row r="154" spans="4:4">
      <c r="D154" s="186" t="e">
        <f>CONCATENATE(#REF!,#REF!)</f>
        <v>#REF!</v>
      </c>
    </row>
    <row r="155" spans="4:4">
      <c r="D155" s="186" t="e">
        <f>CONCATENATE(#REF!,#REF!)</f>
        <v>#REF!</v>
      </c>
    </row>
    <row r="156" spans="4:4">
      <c r="D156" s="186" t="e">
        <f>CONCATENATE(#REF!,#REF!)</f>
        <v>#REF!</v>
      </c>
    </row>
    <row r="157" spans="4:4">
      <c r="D157" s="186" t="e">
        <f>CONCATENATE(#REF!,#REF!)</f>
        <v>#REF!</v>
      </c>
    </row>
    <row r="158" spans="4:4">
      <c r="D158" s="186" t="e">
        <f>CONCATENATE(#REF!,#REF!)</f>
        <v>#REF!</v>
      </c>
    </row>
    <row r="159" spans="4:4">
      <c r="D159" s="186" t="e">
        <f>CONCATENATE(#REF!,#REF!)</f>
        <v>#REF!</v>
      </c>
    </row>
    <row r="160" spans="4:4">
      <c r="D160" s="186" t="e">
        <f>CONCATENATE(#REF!,#REF!)</f>
        <v>#REF!</v>
      </c>
    </row>
    <row r="161" spans="4:4">
      <c r="D161" s="186" t="e">
        <f>CONCATENATE(#REF!,#REF!)</f>
        <v>#REF!</v>
      </c>
    </row>
    <row r="162" spans="4:4">
      <c r="D162" s="186" t="e">
        <f>CONCATENATE(#REF!,#REF!)</f>
        <v>#REF!</v>
      </c>
    </row>
    <row r="163" spans="4:4">
      <c r="D163" s="186" t="e">
        <f>CONCATENATE(#REF!,#REF!)</f>
        <v>#REF!</v>
      </c>
    </row>
    <row r="164" spans="4:4">
      <c r="D164" s="186" t="e">
        <f>CONCATENATE(#REF!,#REF!)</f>
        <v>#REF!</v>
      </c>
    </row>
    <row r="165" spans="4:4">
      <c r="D165" s="186" t="e">
        <f>CONCATENATE(#REF!,#REF!)</f>
        <v>#REF!</v>
      </c>
    </row>
    <row r="166" spans="4:4">
      <c r="D166" s="186" t="e">
        <f>CONCATENATE(#REF!,#REF!)</f>
        <v>#REF!</v>
      </c>
    </row>
    <row r="167" spans="4:4">
      <c r="D167" s="186" t="e">
        <f>CONCATENATE(#REF!,#REF!)</f>
        <v>#REF!</v>
      </c>
    </row>
    <row r="168" spans="4:4">
      <c r="D168" s="186" t="e">
        <f>CONCATENATE(#REF!,#REF!)</f>
        <v>#REF!</v>
      </c>
    </row>
    <row r="169" spans="4:4">
      <c r="D169" s="186" t="e">
        <f>CONCATENATE(#REF!,#REF!)</f>
        <v>#REF!</v>
      </c>
    </row>
    <row r="170" spans="4:4">
      <c r="D170" s="186" t="e">
        <f>CONCATENATE(#REF!,#REF!)</f>
        <v>#REF!</v>
      </c>
    </row>
    <row r="171" spans="4:4">
      <c r="D171" s="186" t="e">
        <f>CONCATENATE(#REF!,#REF!)</f>
        <v>#REF!</v>
      </c>
    </row>
    <row r="172" spans="4:4">
      <c r="D172" s="186" t="e">
        <f>CONCATENATE(#REF!,#REF!)</f>
        <v>#REF!</v>
      </c>
    </row>
    <row r="173" spans="4:4">
      <c r="D173" s="186" t="e">
        <f>CONCATENATE(#REF!,#REF!)</f>
        <v>#REF!</v>
      </c>
    </row>
    <row r="174" spans="4:4">
      <c r="D174" s="186" t="e">
        <f>CONCATENATE(#REF!,#REF!)</f>
        <v>#REF!</v>
      </c>
    </row>
    <row r="175" spans="4:4">
      <c r="D175" s="186" t="e">
        <f>CONCATENATE(#REF!,#REF!)</f>
        <v>#REF!</v>
      </c>
    </row>
    <row r="176" spans="4:4">
      <c r="D176" s="186" t="e">
        <f>CONCATENATE(#REF!,#REF!)</f>
        <v>#REF!</v>
      </c>
    </row>
    <row r="177" spans="4:4">
      <c r="D177" s="186" t="e">
        <f>CONCATENATE(#REF!,#REF!)</f>
        <v>#REF!</v>
      </c>
    </row>
    <row r="178" spans="4:4">
      <c r="D178" s="186" t="e">
        <f>CONCATENATE(#REF!,#REF!)</f>
        <v>#REF!</v>
      </c>
    </row>
    <row r="179" spans="4:4">
      <c r="D179" s="186" t="e">
        <f>CONCATENATE(#REF!,#REF!)</f>
        <v>#REF!</v>
      </c>
    </row>
    <row r="180" spans="4:4">
      <c r="D180" s="186" t="e">
        <f>CONCATENATE(#REF!,#REF!)</f>
        <v>#REF!</v>
      </c>
    </row>
    <row r="181" spans="4:4">
      <c r="D181" s="186" t="e">
        <f>CONCATENATE(#REF!,#REF!)</f>
        <v>#REF!</v>
      </c>
    </row>
    <row r="182" spans="4:4">
      <c r="D182" s="186" t="e">
        <f>CONCATENATE(#REF!,#REF!)</f>
        <v>#REF!</v>
      </c>
    </row>
    <row r="183" spans="4:4">
      <c r="D183" s="186" t="e">
        <f>CONCATENATE(#REF!,#REF!)</f>
        <v>#REF!</v>
      </c>
    </row>
    <row r="184" spans="4:4">
      <c r="D184" s="186" t="e">
        <f>CONCATENATE(#REF!,#REF!)</f>
        <v>#REF!</v>
      </c>
    </row>
    <row r="185" spans="4:4">
      <c r="D185" s="186" t="e">
        <f>CONCATENATE(#REF!,#REF!)</f>
        <v>#REF!</v>
      </c>
    </row>
    <row r="186" spans="4:4">
      <c r="D186" s="186" t="e">
        <f>CONCATENATE(#REF!,#REF!)</f>
        <v>#REF!</v>
      </c>
    </row>
    <row r="187" spans="4:4">
      <c r="D187" s="186" t="e">
        <f>CONCATENATE(#REF!,#REF!)</f>
        <v>#REF!</v>
      </c>
    </row>
    <row r="188" spans="4:4">
      <c r="D188" s="186" t="e">
        <f>CONCATENATE(#REF!,#REF!)</f>
        <v>#REF!</v>
      </c>
    </row>
    <row r="189" spans="4:4">
      <c r="D189" s="186" t="e">
        <f>CONCATENATE(#REF!,#REF!)</f>
        <v>#REF!</v>
      </c>
    </row>
    <row r="190" spans="4:4">
      <c r="D190" s="186" t="e">
        <f>CONCATENATE(#REF!,#REF!)</f>
        <v>#REF!</v>
      </c>
    </row>
    <row r="191" spans="4:4">
      <c r="D191" s="186" t="e">
        <f>CONCATENATE(#REF!,#REF!)</f>
        <v>#REF!</v>
      </c>
    </row>
    <row r="192" spans="4:4">
      <c r="D192" s="186" t="e">
        <f>CONCATENATE(#REF!,#REF!)</f>
        <v>#REF!</v>
      </c>
    </row>
    <row r="193" spans="4:4">
      <c r="D193" s="186" t="e">
        <f>CONCATENATE(#REF!,#REF!)</f>
        <v>#REF!</v>
      </c>
    </row>
    <row r="194" spans="4:4">
      <c r="D194" s="186" t="e">
        <f>CONCATENATE(#REF!,#REF!)</f>
        <v>#REF!</v>
      </c>
    </row>
    <row r="195" spans="4:4">
      <c r="D195" s="186" t="e">
        <f>CONCATENATE(#REF!,#REF!)</f>
        <v>#REF!</v>
      </c>
    </row>
    <row r="196" spans="4:4">
      <c r="D196" s="186" t="e">
        <f>CONCATENATE(#REF!,#REF!)</f>
        <v>#REF!</v>
      </c>
    </row>
    <row r="197" spans="4:4">
      <c r="D197" s="186" t="e">
        <f>CONCATENATE(#REF!,#REF!)</f>
        <v>#REF!</v>
      </c>
    </row>
    <row r="198" spans="4:4">
      <c r="D198" s="186" t="e">
        <f>CONCATENATE(#REF!,#REF!)</f>
        <v>#REF!</v>
      </c>
    </row>
    <row r="199" spans="4:4">
      <c r="D199" s="186" t="e">
        <f>CONCATENATE(#REF!,#REF!)</f>
        <v>#REF!</v>
      </c>
    </row>
    <row r="200" spans="4:4">
      <c r="D200" s="186" t="e">
        <f>CONCATENATE(#REF!,#REF!)</f>
        <v>#REF!</v>
      </c>
    </row>
    <row r="201" spans="4:4">
      <c r="D201" s="186" t="e">
        <f>CONCATENATE(#REF!,#REF!)</f>
        <v>#REF!</v>
      </c>
    </row>
    <row r="202" spans="4:4">
      <c r="D202" s="186" t="e">
        <f>CONCATENATE(#REF!,#REF!)</f>
        <v>#REF!</v>
      </c>
    </row>
    <row r="203" spans="4:4">
      <c r="D203" s="186" t="e">
        <f>CONCATENATE(#REF!,#REF!)</f>
        <v>#REF!</v>
      </c>
    </row>
    <row r="204" spans="4:4">
      <c r="D204" s="186" t="e">
        <f>CONCATENATE(#REF!,#REF!)</f>
        <v>#REF!</v>
      </c>
    </row>
    <row r="205" spans="4:4">
      <c r="D205" s="186" t="e">
        <f>CONCATENATE(#REF!,#REF!)</f>
        <v>#REF!</v>
      </c>
    </row>
    <row r="206" spans="4:4">
      <c r="D206" s="186" t="e">
        <f>CONCATENATE(#REF!,#REF!)</f>
        <v>#REF!</v>
      </c>
    </row>
    <row r="207" spans="4:4">
      <c r="D207" s="186" t="e">
        <f>CONCATENATE(#REF!,#REF!)</f>
        <v>#REF!</v>
      </c>
    </row>
    <row r="208" spans="4:4">
      <c r="D208" s="186" t="e">
        <f>CONCATENATE(#REF!,#REF!)</f>
        <v>#REF!</v>
      </c>
    </row>
    <row r="209" spans="4:4">
      <c r="D209" s="186" t="e">
        <f>CONCATENATE(#REF!,#REF!)</f>
        <v>#REF!</v>
      </c>
    </row>
    <row r="210" spans="4:4">
      <c r="D210" s="186" t="e">
        <f>CONCATENATE(#REF!,#REF!)</f>
        <v>#REF!</v>
      </c>
    </row>
    <row r="211" spans="4:4">
      <c r="D211" s="186" t="e">
        <f>CONCATENATE(#REF!,#REF!)</f>
        <v>#REF!</v>
      </c>
    </row>
    <row r="212" spans="4:4">
      <c r="D212" s="186" t="e">
        <f>CONCATENATE(#REF!,#REF!)</f>
        <v>#REF!</v>
      </c>
    </row>
    <row r="213" spans="4:4">
      <c r="D213" s="186" t="e">
        <f>CONCATENATE(#REF!,#REF!)</f>
        <v>#REF!</v>
      </c>
    </row>
    <row r="214" spans="4:4">
      <c r="D214" s="186" t="e">
        <f>CONCATENATE(#REF!,#REF!)</f>
        <v>#REF!</v>
      </c>
    </row>
    <row r="215" spans="4:4">
      <c r="D215" s="186" t="e">
        <f>CONCATENATE(#REF!,#REF!)</f>
        <v>#REF!</v>
      </c>
    </row>
    <row r="216" spans="4:4">
      <c r="D216" s="186" t="e">
        <f>CONCATENATE(#REF!,#REF!)</f>
        <v>#REF!</v>
      </c>
    </row>
    <row r="217" spans="4:4">
      <c r="D217" s="186" t="e">
        <f>CONCATENATE(#REF!,#REF!)</f>
        <v>#REF!</v>
      </c>
    </row>
    <row r="218" spans="4:4">
      <c r="D218" s="186" t="e">
        <f>CONCATENATE(#REF!,#REF!)</f>
        <v>#REF!</v>
      </c>
    </row>
    <row r="219" spans="4:4">
      <c r="D219" s="186" t="e">
        <f>CONCATENATE(#REF!,#REF!)</f>
        <v>#REF!</v>
      </c>
    </row>
    <row r="220" spans="4:4">
      <c r="D220" s="186" t="e">
        <f>CONCATENATE(#REF!,#REF!)</f>
        <v>#REF!</v>
      </c>
    </row>
    <row r="221" spans="4:4">
      <c r="D221" s="186" t="e">
        <f>CONCATENATE(#REF!,#REF!)</f>
        <v>#REF!</v>
      </c>
    </row>
    <row r="222" spans="4:4">
      <c r="D222" s="186" t="e">
        <f>CONCATENATE(#REF!,#REF!)</f>
        <v>#REF!</v>
      </c>
    </row>
    <row r="223" spans="4:4">
      <c r="D223" s="186" t="e">
        <f>CONCATENATE(#REF!,#REF!)</f>
        <v>#REF!</v>
      </c>
    </row>
    <row r="224" spans="4:4">
      <c r="D224" s="186" t="e">
        <f>CONCATENATE(#REF!,#REF!)</f>
        <v>#REF!</v>
      </c>
    </row>
    <row r="225" spans="4:4">
      <c r="D225" s="186" t="e">
        <f>CONCATENATE(#REF!,#REF!)</f>
        <v>#REF!</v>
      </c>
    </row>
    <row r="226" spans="4:4">
      <c r="D226" s="186" t="e">
        <f>CONCATENATE(#REF!,#REF!)</f>
        <v>#REF!</v>
      </c>
    </row>
    <row r="227" spans="4:4">
      <c r="D227" s="186" t="e">
        <f>CONCATENATE(#REF!,#REF!)</f>
        <v>#REF!</v>
      </c>
    </row>
    <row r="228" spans="4:4">
      <c r="D228" s="186" t="e">
        <f>CONCATENATE(#REF!,#REF!)</f>
        <v>#REF!</v>
      </c>
    </row>
    <row r="229" spans="4:4">
      <c r="D229" s="186" t="e">
        <f>CONCATENATE(#REF!,#REF!)</f>
        <v>#REF!</v>
      </c>
    </row>
    <row r="230" spans="4:4">
      <c r="D230" s="186" t="e">
        <f>CONCATENATE(#REF!,#REF!)</f>
        <v>#REF!</v>
      </c>
    </row>
    <row r="231" spans="4:4">
      <c r="D231" s="186" t="e">
        <f>CONCATENATE(#REF!,#REF!)</f>
        <v>#REF!</v>
      </c>
    </row>
    <row r="232" spans="4:4">
      <c r="D232" s="186" t="e">
        <f>CONCATENATE(#REF!,#REF!)</f>
        <v>#REF!</v>
      </c>
    </row>
    <row r="233" spans="4:4">
      <c r="D233" s="186" t="e">
        <f>CONCATENATE(#REF!,#REF!)</f>
        <v>#REF!</v>
      </c>
    </row>
    <row r="234" spans="4:4">
      <c r="D234" s="186" t="e">
        <f>CONCATENATE(#REF!,#REF!)</f>
        <v>#REF!</v>
      </c>
    </row>
    <row r="235" spans="4:4">
      <c r="D235" s="186" t="e">
        <f>CONCATENATE(#REF!,#REF!)</f>
        <v>#REF!</v>
      </c>
    </row>
    <row r="236" spans="4:4">
      <c r="D236" s="186" t="e">
        <f>CONCATENATE(#REF!,#REF!)</f>
        <v>#REF!</v>
      </c>
    </row>
    <row r="237" spans="4:4">
      <c r="D237" s="186" t="e">
        <f>CONCATENATE(#REF!,#REF!)</f>
        <v>#REF!</v>
      </c>
    </row>
    <row r="238" spans="4:4">
      <c r="D238" s="186" t="e">
        <f>CONCATENATE(#REF!,#REF!)</f>
        <v>#REF!</v>
      </c>
    </row>
    <row r="239" spans="4:4">
      <c r="D239" s="186" t="e">
        <f>CONCATENATE(#REF!,#REF!)</f>
        <v>#REF!</v>
      </c>
    </row>
    <row r="240" spans="4:4">
      <c r="D240" s="186" t="e">
        <f>CONCATENATE(#REF!,#REF!)</f>
        <v>#REF!</v>
      </c>
    </row>
    <row r="241" spans="4:4">
      <c r="D241" s="186" t="e">
        <f>CONCATENATE(#REF!,#REF!)</f>
        <v>#REF!</v>
      </c>
    </row>
    <row r="242" spans="4:4">
      <c r="D242" s="186" t="e">
        <f>CONCATENATE(#REF!,#REF!)</f>
        <v>#REF!</v>
      </c>
    </row>
    <row r="243" spans="4:4">
      <c r="D243" s="186" t="e">
        <f>CONCATENATE(#REF!,#REF!)</f>
        <v>#REF!</v>
      </c>
    </row>
    <row r="244" spans="4:4">
      <c r="D244" s="186" t="e">
        <f>CONCATENATE(#REF!,#REF!)</f>
        <v>#REF!</v>
      </c>
    </row>
    <row r="245" spans="4:4">
      <c r="D245" s="186" t="e">
        <f>CONCATENATE(#REF!,#REF!)</f>
        <v>#REF!</v>
      </c>
    </row>
    <row r="246" spans="4:4">
      <c r="D246" s="186" t="e">
        <f>CONCATENATE(#REF!,#REF!)</f>
        <v>#REF!</v>
      </c>
    </row>
    <row r="247" spans="4:4">
      <c r="D247" s="186" t="e">
        <f>CONCATENATE(#REF!,#REF!)</f>
        <v>#REF!</v>
      </c>
    </row>
    <row r="248" spans="4:4">
      <c r="D248" s="186" t="e">
        <f>CONCATENATE(#REF!,#REF!)</f>
        <v>#REF!</v>
      </c>
    </row>
    <row r="249" spans="4:4">
      <c r="D249" s="186" t="e">
        <f>CONCATENATE(#REF!,#REF!)</f>
        <v>#REF!</v>
      </c>
    </row>
    <row r="250" spans="4:4">
      <c r="D250" s="186" t="e">
        <f>CONCATENATE(#REF!,#REF!)</f>
        <v>#REF!</v>
      </c>
    </row>
    <row r="251" spans="4:4">
      <c r="D251" s="186" t="e">
        <f>CONCATENATE(#REF!,#REF!)</f>
        <v>#REF!</v>
      </c>
    </row>
    <row r="252" spans="4:4">
      <c r="D252" s="186" t="e">
        <f>CONCATENATE(#REF!,#REF!)</f>
        <v>#REF!</v>
      </c>
    </row>
    <row r="253" spans="4:4">
      <c r="D253" s="186" t="e">
        <f>CONCATENATE(#REF!,#REF!)</f>
        <v>#REF!</v>
      </c>
    </row>
    <row r="254" spans="4:4">
      <c r="D254" s="186" t="e">
        <f>CONCATENATE(#REF!,#REF!)</f>
        <v>#REF!</v>
      </c>
    </row>
    <row r="255" spans="4:4">
      <c r="D255" s="186" t="e">
        <f>CONCATENATE(#REF!,#REF!)</f>
        <v>#REF!</v>
      </c>
    </row>
    <row r="256" spans="4:4">
      <c r="D256" s="186" t="e">
        <f>CONCATENATE(#REF!,#REF!)</f>
        <v>#REF!</v>
      </c>
    </row>
    <row r="257" spans="4:4">
      <c r="D257" s="186" t="e">
        <f>CONCATENATE(#REF!,#REF!)</f>
        <v>#REF!</v>
      </c>
    </row>
    <row r="258" spans="4:4">
      <c r="D258" s="186" t="e">
        <f>CONCATENATE(#REF!,#REF!)</f>
        <v>#REF!</v>
      </c>
    </row>
    <row r="259" spans="4:4">
      <c r="D259" s="186" t="e">
        <f>CONCATENATE(#REF!,#REF!)</f>
        <v>#REF!</v>
      </c>
    </row>
    <row r="260" spans="4:4">
      <c r="D260" s="186" t="e">
        <f>CONCATENATE(#REF!,#REF!)</f>
        <v>#REF!</v>
      </c>
    </row>
    <row r="261" spans="4:4">
      <c r="D261" s="186" t="e">
        <f>CONCATENATE(#REF!,#REF!)</f>
        <v>#REF!</v>
      </c>
    </row>
    <row r="262" spans="4:4">
      <c r="D262" s="186" t="e">
        <f>CONCATENATE(#REF!,#REF!)</f>
        <v>#REF!</v>
      </c>
    </row>
    <row r="263" spans="4:4">
      <c r="D263" s="186" t="e">
        <f>CONCATENATE(#REF!,#REF!)</f>
        <v>#REF!</v>
      </c>
    </row>
    <row r="264" spans="4:4">
      <c r="D264" s="186" t="e">
        <f>CONCATENATE(#REF!,#REF!)</f>
        <v>#REF!</v>
      </c>
    </row>
    <row r="265" spans="4:4">
      <c r="D265" s="186" t="e">
        <f>CONCATENATE(#REF!,#REF!)</f>
        <v>#REF!</v>
      </c>
    </row>
    <row r="266" spans="4:4">
      <c r="D266" s="186" t="e">
        <f>CONCATENATE(#REF!,#REF!)</f>
        <v>#REF!</v>
      </c>
    </row>
    <row r="267" spans="4:4">
      <c r="D267" s="186" t="e">
        <f>CONCATENATE(#REF!,#REF!)</f>
        <v>#REF!</v>
      </c>
    </row>
    <row r="268" spans="4:4">
      <c r="D268" s="186" t="e">
        <f>CONCATENATE(#REF!,#REF!)</f>
        <v>#REF!</v>
      </c>
    </row>
    <row r="269" spans="4:4">
      <c r="D269" s="186" t="e">
        <f>CONCATENATE(#REF!,#REF!)</f>
        <v>#REF!</v>
      </c>
    </row>
    <row r="270" spans="4:4">
      <c r="D270" s="186" t="e">
        <f>CONCATENATE(#REF!,#REF!)</f>
        <v>#REF!</v>
      </c>
    </row>
    <row r="271" spans="4:4">
      <c r="D271" s="186" t="e">
        <f>CONCATENATE(#REF!,#REF!)</f>
        <v>#REF!</v>
      </c>
    </row>
    <row r="272" spans="4:4">
      <c r="D272" s="186" t="e">
        <f>CONCATENATE(#REF!,#REF!)</f>
        <v>#REF!</v>
      </c>
    </row>
    <row r="273" spans="4:4">
      <c r="D273" s="186" t="e">
        <f>CONCATENATE(#REF!,#REF!)</f>
        <v>#REF!</v>
      </c>
    </row>
    <row r="274" spans="4:4">
      <c r="D274" s="186" t="e">
        <f>CONCATENATE(#REF!,#REF!)</f>
        <v>#REF!</v>
      </c>
    </row>
    <row r="275" spans="4:4">
      <c r="D275" s="186" t="e">
        <f>CONCATENATE(#REF!,#REF!)</f>
        <v>#REF!</v>
      </c>
    </row>
    <row r="276" spans="4:4">
      <c r="D276" s="186" t="e">
        <f>CONCATENATE(#REF!,#REF!)</f>
        <v>#REF!</v>
      </c>
    </row>
    <row r="277" spans="4:4">
      <c r="D277" s="186" t="e">
        <f>CONCATENATE(#REF!,#REF!)</f>
        <v>#REF!</v>
      </c>
    </row>
    <row r="278" spans="4:4">
      <c r="D278" s="186" t="e">
        <f>CONCATENATE(#REF!,#REF!)</f>
        <v>#REF!</v>
      </c>
    </row>
    <row r="279" spans="4:4">
      <c r="D279" s="186" t="e">
        <f>CONCATENATE(#REF!,#REF!)</f>
        <v>#REF!</v>
      </c>
    </row>
    <row r="280" spans="4:4">
      <c r="D280" s="186" t="e">
        <f>CONCATENATE(#REF!,#REF!)</f>
        <v>#REF!</v>
      </c>
    </row>
    <row r="281" spans="4:4">
      <c r="D281" s="186" t="e">
        <f>CONCATENATE(#REF!,#REF!)</f>
        <v>#REF!</v>
      </c>
    </row>
    <row r="282" spans="4:4">
      <c r="D282" s="186" t="e">
        <f>CONCATENATE(#REF!,#REF!)</f>
        <v>#REF!</v>
      </c>
    </row>
    <row r="283" spans="4:4">
      <c r="D283" s="186" t="e">
        <f>CONCATENATE(#REF!,#REF!)</f>
        <v>#REF!</v>
      </c>
    </row>
    <row r="284" spans="4:4">
      <c r="D284" s="186" t="e">
        <f>CONCATENATE(#REF!,#REF!)</f>
        <v>#REF!</v>
      </c>
    </row>
    <row r="285" spans="4:4">
      <c r="D285" s="186" t="e">
        <f>CONCATENATE(#REF!,#REF!)</f>
        <v>#REF!</v>
      </c>
    </row>
    <row r="286" spans="4:4">
      <c r="D286" s="186" t="e">
        <f>CONCATENATE(#REF!,#REF!)</f>
        <v>#REF!</v>
      </c>
    </row>
    <row r="287" spans="4:4">
      <c r="D287" s="186" t="e">
        <f>CONCATENATE(#REF!,#REF!)</f>
        <v>#REF!</v>
      </c>
    </row>
    <row r="288" spans="4:4">
      <c r="D288" s="186" t="e">
        <f>CONCATENATE(#REF!,#REF!)</f>
        <v>#REF!</v>
      </c>
    </row>
    <row r="289" spans="4:4">
      <c r="D289" s="186" t="e">
        <f>CONCATENATE(#REF!,#REF!)</f>
        <v>#REF!</v>
      </c>
    </row>
    <row r="290" spans="4:4">
      <c r="D290" s="186" t="e">
        <f>CONCATENATE(#REF!,#REF!)</f>
        <v>#REF!</v>
      </c>
    </row>
    <row r="291" spans="4:4">
      <c r="D291" s="186" t="e">
        <f>CONCATENATE(#REF!,#REF!)</f>
        <v>#REF!</v>
      </c>
    </row>
    <row r="292" spans="4:4">
      <c r="D292" s="186" t="e">
        <f>CONCATENATE(#REF!,#REF!)</f>
        <v>#REF!</v>
      </c>
    </row>
    <row r="293" spans="4:4">
      <c r="D293" s="186" t="e">
        <f>CONCATENATE(#REF!,#REF!)</f>
        <v>#REF!</v>
      </c>
    </row>
    <row r="294" spans="4:4">
      <c r="D294" s="186" t="e">
        <f>CONCATENATE(#REF!,#REF!)</f>
        <v>#REF!</v>
      </c>
    </row>
    <row r="295" spans="4:4">
      <c r="D295" s="186" t="e">
        <f>CONCATENATE(#REF!,#REF!)</f>
        <v>#REF!</v>
      </c>
    </row>
    <row r="296" spans="4:4">
      <c r="D296" s="186" t="e">
        <f>CONCATENATE(#REF!,#REF!)</f>
        <v>#REF!</v>
      </c>
    </row>
    <row r="297" spans="4:4">
      <c r="D297" s="186" t="e">
        <f>CONCATENATE(#REF!,#REF!)</f>
        <v>#REF!</v>
      </c>
    </row>
    <row r="298" spans="4:4">
      <c r="D298" s="186" t="e">
        <f>CONCATENATE(#REF!,#REF!)</f>
        <v>#REF!</v>
      </c>
    </row>
    <row r="299" spans="4:4">
      <c r="D299" s="186" t="e">
        <f>CONCATENATE(#REF!,#REF!)</f>
        <v>#REF!</v>
      </c>
    </row>
    <row r="300" spans="4:4">
      <c r="D300" s="186" t="e">
        <f>CONCATENATE(#REF!,#REF!)</f>
        <v>#REF!</v>
      </c>
    </row>
    <row r="301" spans="4:4">
      <c r="D301" s="186" t="e">
        <f>CONCATENATE(#REF!,#REF!)</f>
        <v>#REF!</v>
      </c>
    </row>
    <row r="302" spans="4:4">
      <c r="D302" s="186" t="e">
        <f>CONCATENATE(#REF!,#REF!)</f>
        <v>#REF!</v>
      </c>
    </row>
    <row r="303" spans="4:4">
      <c r="D303" s="186" t="e">
        <f>CONCATENATE(#REF!,#REF!)</f>
        <v>#REF!</v>
      </c>
    </row>
    <row r="304" spans="4:4">
      <c r="D304" s="186" t="e">
        <f>CONCATENATE(#REF!,#REF!)</f>
        <v>#REF!</v>
      </c>
    </row>
    <row r="305" spans="4:4">
      <c r="D305" s="186" t="e">
        <f>CONCATENATE(#REF!,#REF!)</f>
        <v>#REF!</v>
      </c>
    </row>
    <row r="306" spans="4:4">
      <c r="D306" s="186" t="e">
        <f>CONCATENATE(#REF!,#REF!)</f>
        <v>#REF!</v>
      </c>
    </row>
    <row r="307" spans="4:4">
      <c r="D307" s="186" t="e">
        <f>CONCATENATE(#REF!,#REF!)</f>
        <v>#REF!</v>
      </c>
    </row>
    <row r="308" spans="4:4">
      <c r="D308" s="186" t="e">
        <f>CONCATENATE(#REF!,#REF!)</f>
        <v>#REF!</v>
      </c>
    </row>
    <row r="309" spans="4:4">
      <c r="D309" s="186" t="e">
        <f>CONCATENATE(#REF!,#REF!)</f>
        <v>#REF!</v>
      </c>
    </row>
    <row r="310" spans="4:4">
      <c r="D310" s="186" t="e">
        <f>CONCATENATE(#REF!,#REF!)</f>
        <v>#REF!</v>
      </c>
    </row>
    <row r="311" spans="4:4">
      <c r="D311" s="186" t="e">
        <f>CONCATENATE(#REF!,#REF!)</f>
        <v>#REF!</v>
      </c>
    </row>
    <row r="312" spans="4:4">
      <c r="D312" s="186" t="e">
        <f>CONCATENATE(#REF!,#REF!)</f>
        <v>#REF!</v>
      </c>
    </row>
    <row r="313" spans="4:4">
      <c r="D313" s="186" t="e">
        <f>CONCATENATE(#REF!,#REF!)</f>
        <v>#REF!</v>
      </c>
    </row>
    <row r="314" spans="4:4">
      <c r="D314" s="186" t="e">
        <f>CONCATENATE(#REF!,#REF!)</f>
        <v>#REF!</v>
      </c>
    </row>
    <row r="315" spans="4:4">
      <c r="D315" s="186" t="e">
        <f>CONCATENATE(#REF!,#REF!)</f>
        <v>#REF!</v>
      </c>
    </row>
    <row r="316" spans="4:4">
      <c r="D316" s="186" t="e">
        <f>CONCATENATE(#REF!,#REF!)</f>
        <v>#REF!</v>
      </c>
    </row>
    <row r="317" spans="4:4">
      <c r="D317" s="186" t="e">
        <f>CONCATENATE(#REF!,#REF!)</f>
        <v>#REF!</v>
      </c>
    </row>
    <row r="318" spans="4:4">
      <c r="D318" s="186" t="e">
        <f>CONCATENATE(#REF!,#REF!)</f>
        <v>#REF!</v>
      </c>
    </row>
    <row r="319" spans="4:4">
      <c r="D319" s="186" t="e">
        <f>CONCATENATE(#REF!,#REF!)</f>
        <v>#REF!</v>
      </c>
    </row>
    <row r="320" spans="4:4">
      <c r="D320" s="186" t="e">
        <f>CONCATENATE(#REF!,#REF!)</f>
        <v>#REF!</v>
      </c>
    </row>
    <row r="321" spans="4:4">
      <c r="D321" s="186" t="e">
        <f>CONCATENATE(#REF!,#REF!)</f>
        <v>#REF!</v>
      </c>
    </row>
    <row r="322" spans="4:4">
      <c r="D322" s="186" t="e">
        <f>CONCATENATE(#REF!,#REF!)</f>
        <v>#REF!</v>
      </c>
    </row>
    <row r="323" spans="4:4">
      <c r="D323" s="186" t="e">
        <f>CONCATENATE(#REF!,#REF!)</f>
        <v>#REF!</v>
      </c>
    </row>
    <row r="324" spans="4:4">
      <c r="D324" s="186" t="e">
        <f>CONCATENATE(#REF!,#REF!)</f>
        <v>#REF!</v>
      </c>
    </row>
    <row r="325" spans="4:4">
      <c r="D325" s="186" t="e">
        <f>CONCATENATE(#REF!,#REF!)</f>
        <v>#REF!</v>
      </c>
    </row>
    <row r="326" spans="4:4">
      <c r="D326" s="186" t="e">
        <f>CONCATENATE(#REF!,#REF!)</f>
        <v>#REF!</v>
      </c>
    </row>
    <row r="327" spans="4:4">
      <c r="D327" s="186" t="e">
        <f>CONCATENATE(#REF!,#REF!)</f>
        <v>#REF!</v>
      </c>
    </row>
    <row r="328" spans="4:4">
      <c r="D328" s="186" t="e">
        <f>CONCATENATE(#REF!,#REF!)</f>
        <v>#REF!</v>
      </c>
    </row>
    <row r="329" spans="4:4">
      <c r="D329" s="186" t="e">
        <f>CONCATENATE(#REF!,#REF!)</f>
        <v>#REF!</v>
      </c>
    </row>
    <row r="330" spans="4:4">
      <c r="D330" s="186" t="e">
        <f>CONCATENATE(#REF!,#REF!)</f>
        <v>#REF!</v>
      </c>
    </row>
    <row r="331" spans="4:4">
      <c r="D331" s="186" t="e">
        <f>CONCATENATE(#REF!,#REF!)</f>
        <v>#REF!</v>
      </c>
    </row>
    <row r="332" spans="4:4">
      <c r="D332" s="186" t="e">
        <f>CONCATENATE(#REF!,#REF!)</f>
        <v>#REF!</v>
      </c>
    </row>
    <row r="333" spans="4:4">
      <c r="D333" s="186" t="e">
        <f>CONCATENATE(#REF!,#REF!)</f>
        <v>#REF!</v>
      </c>
    </row>
    <row r="334" spans="4:4">
      <c r="D334" s="186" t="e">
        <f>CONCATENATE(#REF!,#REF!)</f>
        <v>#REF!</v>
      </c>
    </row>
    <row r="335" spans="4:4">
      <c r="D335" s="186" t="e">
        <f>CONCATENATE(#REF!,#REF!)</f>
        <v>#REF!</v>
      </c>
    </row>
    <row r="336" spans="4:4">
      <c r="D336" s="186" t="e">
        <f>CONCATENATE(#REF!,#REF!)</f>
        <v>#REF!</v>
      </c>
    </row>
    <row r="337" spans="4:4">
      <c r="D337" s="186" t="e">
        <f>CONCATENATE(#REF!,#REF!)</f>
        <v>#REF!</v>
      </c>
    </row>
    <row r="338" spans="4:4">
      <c r="D338" s="186" t="e">
        <f>CONCATENATE(#REF!,#REF!)</f>
        <v>#REF!</v>
      </c>
    </row>
    <row r="339" spans="4:4">
      <c r="D339" s="186" t="e">
        <f>CONCATENATE(#REF!,#REF!)</f>
        <v>#REF!</v>
      </c>
    </row>
    <row r="340" spans="4:4">
      <c r="D340" s="186" t="e">
        <f>CONCATENATE(#REF!,#REF!)</f>
        <v>#REF!</v>
      </c>
    </row>
    <row r="341" spans="4:4">
      <c r="D341" s="186" t="e">
        <f>CONCATENATE(#REF!,#REF!)</f>
        <v>#REF!</v>
      </c>
    </row>
    <row r="342" spans="4:4">
      <c r="D342" s="186" t="e">
        <f>CONCATENATE(#REF!,#REF!)</f>
        <v>#REF!</v>
      </c>
    </row>
    <row r="343" spans="4:4">
      <c r="D343" s="186" t="e">
        <f>CONCATENATE(#REF!,#REF!)</f>
        <v>#REF!</v>
      </c>
    </row>
    <row r="344" spans="4:4">
      <c r="D344" s="186" t="e">
        <f>CONCATENATE(#REF!,#REF!)</f>
        <v>#REF!</v>
      </c>
    </row>
    <row r="345" spans="4:4">
      <c r="D345" s="186" t="e">
        <f>CONCATENATE(#REF!,#REF!)</f>
        <v>#REF!</v>
      </c>
    </row>
    <row r="346" spans="4:4">
      <c r="D346" s="186" t="e">
        <f>CONCATENATE(#REF!,#REF!)</f>
        <v>#REF!</v>
      </c>
    </row>
    <row r="347" spans="4:4">
      <c r="D347" s="186" t="e">
        <f>CONCATENATE(#REF!,#REF!)</f>
        <v>#REF!</v>
      </c>
    </row>
    <row r="348" spans="4:4">
      <c r="D348" s="186" t="e">
        <f>CONCATENATE(#REF!,#REF!)</f>
        <v>#REF!</v>
      </c>
    </row>
    <row r="349" spans="4:4">
      <c r="D349" s="186" t="e">
        <f>CONCATENATE(#REF!,#REF!)</f>
        <v>#REF!</v>
      </c>
    </row>
    <row r="350" spans="4:4">
      <c r="D350" s="186" t="e">
        <f>CONCATENATE(#REF!,#REF!)</f>
        <v>#REF!</v>
      </c>
    </row>
    <row r="351" spans="4:4">
      <c r="D351" s="186" t="e">
        <f>CONCATENATE(#REF!,#REF!)</f>
        <v>#REF!</v>
      </c>
    </row>
    <row r="352" spans="4:4">
      <c r="D352" s="186" t="e">
        <f>CONCATENATE(#REF!,#REF!)</f>
        <v>#REF!</v>
      </c>
    </row>
    <row r="353" spans="4:4">
      <c r="D353" s="186" t="e">
        <f>CONCATENATE(#REF!,#REF!)</f>
        <v>#REF!</v>
      </c>
    </row>
    <row r="354" spans="4:4">
      <c r="D354" s="186" t="e">
        <f>CONCATENATE(#REF!,#REF!)</f>
        <v>#REF!</v>
      </c>
    </row>
    <row r="355" spans="4:4">
      <c r="D355" s="186" t="e">
        <f>CONCATENATE(#REF!,#REF!)</f>
        <v>#REF!</v>
      </c>
    </row>
    <row r="356" spans="4:4">
      <c r="D356" s="186" t="e">
        <f>CONCATENATE(#REF!,#REF!)</f>
        <v>#REF!</v>
      </c>
    </row>
    <row r="357" spans="4:4">
      <c r="D357" s="186" t="e">
        <f>CONCATENATE(#REF!,#REF!)</f>
        <v>#REF!</v>
      </c>
    </row>
    <row r="358" spans="4:4">
      <c r="D358" s="186" t="e">
        <f>CONCATENATE(#REF!,#REF!)</f>
        <v>#REF!</v>
      </c>
    </row>
    <row r="359" spans="4:4">
      <c r="D359" s="186" t="e">
        <f>CONCATENATE(#REF!,#REF!)</f>
        <v>#REF!</v>
      </c>
    </row>
    <row r="360" spans="4:4">
      <c r="D360" s="186" t="e">
        <f>CONCATENATE(#REF!,#REF!)</f>
        <v>#REF!</v>
      </c>
    </row>
    <row r="361" spans="4:4">
      <c r="D361" s="186" t="e">
        <f>CONCATENATE(#REF!,#REF!)</f>
        <v>#REF!</v>
      </c>
    </row>
    <row r="362" spans="4:4">
      <c r="D362" s="186" t="e">
        <f>CONCATENATE(#REF!,#REF!)</f>
        <v>#REF!</v>
      </c>
    </row>
    <row r="363" spans="4:4">
      <c r="D363" s="186" t="e">
        <f>CONCATENATE(#REF!,#REF!)</f>
        <v>#REF!</v>
      </c>
    </row>
    <row r="364" spans="4:4">
      <c r="D364" s="186" t="e">
        <f>CONCATENATE(#REF!,#REF!)</f>
        <v>#REF!</v>
      </c>
    </row>
    <row r="365" spans="4:4">
      <c r="D365" s="186" t="e">
        <f>CONCATENATE(#REF!,#REF!)</f>
        <v>#REF!</v>
      </c>
    </row>
    <row r="366" spans="4:4">
      <c r="D366" s="186" t="e">
        <f>CONCATENATE(#REF!,#REF!)</f>
        <v>#REF!</v>
      </c>
    </row>
    <row r="367" spans="4:4">
      <c r="D367" s="186" t="e">
        <f>CONCATENATE(#REF!,#REF!)</f>
        <v>#REF!</v>
      </c>
    </row>
    <row r="368" spans="4:4">
      <c r="D368" s="186" t="e">
        <f>CONCATENATE(#REF!,#REF!)</f>
        <v>#REF!</v>
      </c>
    </row>
    <row r="369" spans="4:4">
      <c r="D369" s="186" t="e">
        <f>CONCATENATE(#REF!,#REF!)</f>
        <v>#REF!</v>
      </c>
    </row>
    <row r="370" spans="4:4">
      <c r="D370" s="186" t="e">
        <f>CONCATENATE(#REF!,#REF!)</f>
        <v>#REF!</v>
      </c>
    </row>
    <row r="371" spans="4:4">
      <c r="D371" s="186" t="e">
        <f>CONCATENATE(#REF!,#REF!)</f>
        <v>#REF!</v>
      </c>
    </row>
    <row r="372" spans="4:4">
      <c r="D372" s="186" t="e">
        <f>CONCATENATE(#REF!,#REF!)</f>
        <v>#REF!</v>
      </c>
    </row>
    <row r="373" spans="4:4">
      <c r="D373" s="186" t="e">
        <f>CONCATENATE(#REF!,#REF!)</f>
        <v>#REF!</v>
      </c>
    </row>
    <row r="374" spans="4:4">
      <c r="D374" s="186" t="e">
        <f>CONCATENATE(#REF!,#REF!)</f>
        <v>#REF!</v>
      </c>
    </row>
    <row r="375" spans="4:4">
      <c r="D375" s="186" t="e">
        <f>CONCATENATE(#REF!,#REF!)</f>
        <v>#REF!</v>
      </c>
    </row>
    <row r="376" spans="4:4">
      <c r="D376" s="186" t="e">
        <f>CONCATENATE(#REF!,#REF!)</f>
        <v>#REF!</v>
      </c>
    </row>
    <row r="377" spans="4:4">
      <c r="D377" s="186" t="e">
        <f>CONCATENATE(#REF!,#REF!)</f>
        <v>#REF!</v>
      </c>
    </row>
    <row r="378" spans="4:4">
      <c r="D378" s="186" t="e">
        <f>CONCATENATE(#REF!,#REF!)</f>
        <v>#REF!</v>
      </c>
    </row>
    <row r="379" spans="4:4">
      <c r="D379" s="186" t="e">
        <f>CONCATENATE(#REF!,#REF!)</f>
        <v>#REF!</v>
      </c>
    </row>
    <row r="380" spans="4:4">
      <c r="D380" s="186" t="e">
        <f>CONCATENATE(#REF!,#REF!)</f>
        <v>#REF!</v>
      </c>
    </row>
    <row r="381" spans="4:4">
      <c r="D381" s="186" t="e">
        <f>CONCATENATE(#REF!,#REF!)</f>
        <v>#REF!</v>
      </c>
    </row>
    <row r="382" spans="4:4">
      <c r="D382" s="186" t="e">
        <f>CONCATENATE(#REF!,#REF!)</f>
        <v>#REF!</v>
      </c>
    </row>
    <row r="383" spans="4:4">
      <c r="D383" s="186" t="e">
        <f>CONCATENATE(#REF!,#REF!)</f>
        <v>#REF!</v>
      </c>
    </row>
    <row r="384" spans="4:4">
      <c r="D384" s="186" t="e">
        <f>CONCATENATE(#REF!,#REF!)</f>
        <v>#REF!</v>
      </c>
    </row>
    <row r="385" spans="4:4">
      <c r="D385" s="186" t="e">
        <f>CONCATENATE(#REF!,#REF!)</f>
        <v>#REF!</v>
      </c>
    </row>
    <row r="386" spans="4:4">
      <c r="D386" s="186" t="e">
        <f>CONCATENATE(#REF!,#REF!)</f>
        <v>#REF!</v>
      </c>
    </row>
    <row r="387" spans="4:4">
      <c r="D387" s="186" t="e">
        <f>CONCATENATE(#REF!,#REF!)</f>
        <v>#REF!</v>
      </c>
    </row>
    <row r="388" spans="4:4">
      <c r="D388" s="186" t="e">
        <f>CONCATENATE(#REF!,#REF!)</f>
        <v>#REF!</v>
      </c>
    </row>
    <row r="389" spans="4:4">
      <c r="D389" s="186" t="e">
        <f>CONCATENATE(#REF!,#REF!)</f>
        <v>#REF!</v>
      </c>
    </row>
    <row r="390" spans="4:4">
      <c r="D390" s="186" t="e">
        <f>CONCATENATE(#REF!,#REF!)</f>
        <v>#REF!</v>
      </c>
    </row>
    <row r="391" spans="4:4">
      <c r="D391" s="186" t="e">
        <f>CONCATENATE(#REF!,#REF!)</f>
        <v>#REF!</v>
      </c>
    </row>
    <row r="392" spans="4:4">
      <c r="D392" s="186" t="e">
        <f>CONCATENATE(#REF!,#REF!)</f>
        <v>#REF!</v>
      </c>
    </row>
    <row r="393" spans="4:4">
      <c r="D393" s="186" t="e">
        <f>CONCATENATE(#REF!,#REF!)</f>
        <v>#REF!</v>
      </c>
    </row>
    <row r="394" spans="4:4">
      <c r="D394" s="186" t="e">
        <f>CONCATENATE(#REF!,#REF!)</f>
        <v>#REF!</v>
      </c>
    </row>
    <row r="395" spans="4:4">
      <c r="D395" s="186" t="e">
        <f>CONCATENATE(#REF!,#REF!)</f>
        <v>#REF!</v>
      </c>
    </row>
    <row r="396" spans="4:4">
      <c r="D396" s="186" t="e">
        <f>CONCATENATE(#REF!,#REF!)</f>
        <v>#REF!</v>
      </c>
    </row>
    <row r="397" spans="4:4">
      <c r="D397" s="186" t="e">
        <f>CONCATENATE(#REF!,#REF!)</f>
        <v>#REF!</v>
      </c>
    </row>
    <row r="398" spans="4:4">
      <c r="D398" s="186" t="e">
        <f>CONCATENATE(#REF!,#REF!)</f>
        <v>#REF!</v>
      </c>
    </row>
    <row r="399" spans="4:4">
      <c r="D399" s="186" t="e">
        <f>CONCATENATE(#REF!,#REF!)</f>
        <v>#REF!</v>
      </c>
    </row>
    <row r="400" spans="4:4">
      <c r="D400" s="186" t="e">
        <f>CONCATENATE(#REF!,#REF!)</f>
        <v>#REF!</v>
      </c>
    </row>
    <row r="401" spans="4:4">
      <c r="D401" s="186" t="e">
        <f>CONCATENATE(#REF!,#REF!)</f>
        <v>#REF!</v>
      </c>
    </row>
    <row r="402" spans="4:4">
      <c r="D402" s="186" t="e">
        <f>CONCATENATE(#REF!,#REF!)</f>
        <v>#REF!</v>
      </c>
    </row>
    <row r="403" spans="4:4">
      <c r="D403" s="186" t="e">
        <f>CONCATENATE(#REF!,#REF!)</f>
        <v>#REF!</v>
      </c>
    </row>
    <row r="404" spans="4:4">
      <c r="D404" s="186" t="e">
        <f>CONCATENATE(#REF!,#REF!)</f>
        <v>#REF!</v>
      </c>
    </row>
    <row r="405" spans="4:4">
      <c r="D405" s="186" t="e">
        <f>CONCATENATE(#REF!,#REF!)</f>
        <v>#REF!</v>
      </c>
    </row>
    <row r="406" spans="4:4">
      <c r="D406" s="186" t="e">
        <f>CONCATENATE(#REF!,#REF!)</f>
        <v>#REF!</v>
      </c>
    </row>
    <row r="407" spans="4:4">
      <c r="D407" s="186" t="e">
        <f>CONCATENATE(#REF!,#REF!)</f>
        <v>#REF!</v>
      </c>
    </row>
    <row r="408" spans="4:4">
      <c r="D408" s="186" t="e">
        <f>CONCATENATE(#REF!,#REF!)</f>
        <v>#REF!</v>
      </c>
    </row>
    <row r="409" spans="4:4">
      <c r="D409" s="186" t="e">
        <f>CONCATENATE(#REF!,#REF!)</f>
        <v>#REF!</v>
      </c>
    </row>
    <row r="410" spans="4:4">
      <c r="D410" s="186" t="e">
        <f>CONCATENATE(#REF!,#REF!)</f>
        <v>#REF!</v>
      </c>
    </row>
    <row r="411" spans="4:4">
      <c r="D411" s="186" t="e">
        <f>CONCATENATE(#REF!,#REF!)</f>
        <v>#REF!</v>
      </c>
    </row>
    <row r="412" spans="4:4">
      <c r="D412" s="186" t="e">
        <f>CONCATENATE(#REF!,#REF!)</f>
        <v>#REF!</v>
      </c>
    </row>
    <row r="413" spans="4:4">
      <c r="D413" s="186" t="e">
        <f>CONCATENATE(#REF!,#REF!)</f>
        <v>#REF!</v>
      </c>
    </row>
    <row r="414" spans="4:4">
      <c r="D414" s="186" t="e">
        <f>CONCATENATE(#REF!,#REF!)</f>
        <v>#REF!</v>
      </c>
    </row>
    <row r="415" spans="4:4">
      <c r="D415" s="186" t="e">
        <f>CONCATENATE(#REF!,#REF!)</f>
        <v>#REF!</v>
      </c>
    </row>
    <row r="416" spans="4:4">
      <c r="D416" s="186" t="e">
        <f>CONCATENATE(#REF!,#REF!)</f>
        <v>#REF!</v>
      </c>
    </row>
    <row r="417" spans="4:4">
      <c r="D417" s="186" t="e">
        <f>CONCATENATE(#REF!,#REF!)</f>
        <v>#REF!</v>
      </c>
    </row>
    <row r="418" spans="4:4">
      <c r="D418" s="186" t="e">
        <f>CONCATENATE(#REF!,#REF!)</f>
        <v>#REF!</v>
      </c>
    </row>
    <row r="419" spans="4:4">
      <c r="D419" s="186" t="e">
        <f>CONCATENATE(#REF!,#REF!)</f>
        <v>#REF!</v>
      </c>
    </row>
    <row r="420" spans="4:4">
      <c r="D420" s="186" t="e">
        <f>CONCATENATE(#REF!,#REF!)</f>
        <v>#REF!</v>
      </c>
    </row>
    <row r="421" spans="4:4">
      <c r="D421" s="186" t="e">
        <f>CONCATENATE(#REF!,#REF!)</f>
        <v>#REF!</v>
      </c>
    </row>
    <row r="422" spans="4:4">
      <c r="D422" s="186" t="e">
        <f>CONCATENATE(#REF!,#REF!)</f>
        <v>#REF!</v>
      </c>
    </row>
    <row r="423" spans="4:4">
      <c r="D423" s="186" t="e">
        <f>CONCATENATE(#REF!,#REF!)</f>
        <v>#REF!</v>
      </c>
    </row>
    <row r="424" spans="4:4">
      <c r="D424" s="186" t="e">
        <f>CONCATENATE(#REF!,#REF!)</f>
        <v>#REF!</v>
      </c>
    </row>
    <row r="425" spans="4:4">
      <c r="D425" s="186" t="e">
        <f>CONCATENATE(#REF!,#REF!)</f>
        <v>#REF!</v>
      </c>
    </row>
    <row r="426" spans="4:4">
      <c r="D426" s="186" t="e">
        <f>CONCATENATE(#REF!,#REF!)</f>
        <v>#REF!</v>
      </c>
    </row>
    <row r="427" spans="4:4">
      <c r="D427" s="186" t="e">
        <f>CONCATENATE(#REF!,#REF!)</f>
        <v>#REF!</v>
      </c>
    </row>
    <row r="428" spans="4:4">
      <c r="D428" s="186" t="e">
        <f>CONCATENATE(#REF!,#REF!)</f>
        <v>#REF!</v>
      </c>
    </row>
    <row r="429" spans="4:4">
      <c r="D429" s="186" t="e">
        <f>CONCATENATE(#REF!,#REF!)</f>
        <v>#REF!</v>
      </c>
    </row>
    <row r="430" spans="4:4">
      <c r="D430" s="186" t="e">
        <f>CONCATENATE(#REF!,#REF!)</f>
        <v>#REF!</v>
      </c>
    </row>
    <row r="431" spans="4:4">
      <c r="D431" s="186" t="e">
        <f>CONCATENATE(#REF!,#REF!)</f>
        <v>#REF!</v>
      </c>
    </row>
    <row r="432" spans="4:4">
      <c r="D432" s="186" t="e">
        <f>CONCATENATE(#REF!,#REF!)</f>
        <v>#REF!</v>
      </c>
    </row>
    <row r="433" spans="4:4">
      <c r="D433" s="186" t="e">
        <f>CONCATENATE(#REF!,#REF!)</f>
        <v>#REF!</v>
      </c>
    </row>
    <row r="434" spans="4:4">
      <c r="D434" s="186" t="e">
        <f>CONCATENATE(#REF!,#REF!)</f>
        <v>#REF!</v>
      </c>
    </row>
    <row r="435" spans="4:4">
      <c r="D435" s="186" t="e">
        <f>CONCATENATE(#REF!,#REF!)</f>
        <v>#REF!</v>
      </c>
    </row>
    <row r="436" spans="4:4">
      <c r="D436" s="186" t="e">
        <f>CONCATENATE(#REF!,#REF!)</f>
        <v>#REF!</v>
      </c>
    </row>
    <row r="437" spans="4:4">
      <c r="D437" s="186" t="e">
        <f>CONCATENATE(#REF!,#REF!)</f>
        <v>#REF!</v>
      </c>
    </row>
    <row r="438" spans="4:4">
      <c r="D438" s="186" t="e">
        <f>CONCATENATE(#REF!,#REF!)</f>
        <v>#REF!</v>
      </c>
    </row>
    <row r="439" spans="4:4">
      <c r="D439" s="186" t="e">
        <f>CONCATENATE(#REF!,#REF!)</f>
        <v>#REF!</v>
      </c>
    </row>
    <row r="440" spans="4:4">
      <c r="D440" s="186" t="e">
        <f>CONCATENATE(#REF!,#REF!)</f>
        <v>#REF!</v>
      </c>
    </row>
    <row r="441" spans="4:4">
      <c r="D441" s="186" t="e">
        <f>CONCATENATE(#REF!,#REF!)</f>
        <v>#REF!</v>
      </c>
    </row>
    <row r="442" spans="4:4">
      <c r="D442" s="186" t="e">
        <f>CONCATENATE(#REF!,#REF!)</f>
        <v>#REF!</v>
      </c>
    </row>
    <row r="443" spans="4:4">
      <c r="D443" s="186" t="e">
        <f>CONCATENATE(#REF!,#REF!)</f>
        <v>#REF!</v>
      </c>
    </row>
    <row r="444" spans="4:4">
      <c r="D444" s="186" t="e">
        <f>CONCATENATE(#REF!,#REF!)</f>
        <v>#REF!</v>
      </c>
    </row>
    <row r="445" spans="4:4">
      <c r="D445" s="186" t="e">
        <f>CONCATENATE(#REF!,#REF!)</f>
        <v>#REF!</v>
      </c>
    </row>
    <row r="446" spans="4:4">
      <c r="D446" s="186" t="e">
        <f>CONCATENATE(#REF!,#REF!)</f>
        <v>#REF!</v>
      </c>
    </row>
    <row r="447" spans="4:4">
      <c r="D447" s="186" t="e">
        <f>CONCATENATE(#REF!,#REF!)</f>
        <v>#REF!</v>
      </c>
    </row>
    <row r="448" spans="4:4">
      <c r="D448" s="186" t="e">
        <f>CONCATENATE(#REF!,#REF!)</f>
        <v>#REF!</v>
      </c>
    </row>
    <row r="449" spans="4:4">
      <c r="D449" s="186" t="e">
        <f>CONCATENATE(#REF!,#REF!)</f>
        <v>#REF!</v>
      </c>
    </row>
    <row r="450" spans="4:4">
      <c r="D450" s="186" t="e">
        <f>CONCATENATE(#REF!,#REF!)</f>
        <v>#REF!</v>
      </c>
    </row>
    <row r="451" spans="4:4">
      <c r="D451" s="186" t="e">
        <f>CONCATENATE(#REF!,#REF!)</f>
        <v>#REF!</v>
      </c>
    </row>
    <row r="452" spans="4:4">
      <c r="D452" s="186" t="e">
        <f>CONCATENATE(#REF!,#REF!)</f>
        <v>#REF!</v>
      </c>
    </row>
    <row r="453" spans="4:4">
      <c r="D453" s="186" t="e">
        <f>CONCATENATE(#REF!,#REF!)</f>
        <v>#REF!</v>
      </c>
    </row>
    <row r="454" spans="4:4">
      <c r="D454" s="186" t="e">
        <f>CONCATENATE(#REF!,#REF!)</f>
        <v>#REF!</v>
      </c>
    </row>
    <row r="455" spans="4:4">
      <c r="D455" s="186" t="e">
        <f>CONCATENATE(#REF!,#REF!)</f>
        <v>#REF!</v>
      </c>
    </row>
    <row r="456" spans="4:4">
      <c r="D456" s="186" t="e">
        <f>CONCATENATE(#REF!,#REF!)</f>
        <v>#REF!</v>
      </c>
    </row>
    <row r="457" spans="4:4">
      <c r="D457" s="186" t="e">
        <f>CONCATENATE(#REF!,#REF!)</f>
        <v>#REF!</v>
      </c>
    </row>
    <row r="458" spans="4:4">
      <c r="D458" s="186" t="e">
        <f>CONCATENATE(#REF!,#REF!)</f>
        <v>#REF!</v>
      </c>
    </row>
    <row r="459" spans="4:4">
      <c r="D459" s="186" t="e">
        <f>CONCATENATE(#REF!,#REF!)</f>
        <v>#REF!</v>
      </c>
    </row>
    <row r="460" spans="4:4">
      <c r="D460" s="186" t="e">
        <f>CONCATENATE(#REF!,#REF!)</f>
        <v>#REF!</v>
      </c>
    </row>
    <row r="461" spans="4:4">
      <c r="D461" s="186" t="e">
        <f>CONCATENATE(#REF!,#REF!)</f>
        <v>#REF!</v>
      </c>
    </row>
    <row r="462" spans="4:4">
      <c r="D462" s="186" t="e">
        <f>CONCATENATE(#REF!,#REF!)</f>
        <v>#REF!</v>
      </c>
    </row>
    <row r="463" spans="4:4">
      <c r="D463" s="186" t="e">
        <f>CONCATENATE(#REF!,#REF!)</f>
        <v>#REF!</v>
      </c>
    </row>
    <row r="464" spans="4:4">
      <c r="D464" s="186" t="e">
        <f>CONCATENATE(#REF!,#REF!)</f>
        <v>#REF!</v>
      </c>
    </row>
    <row r="465" spans="4:4">
      <c r="D465" s="186" t="e">
        <f>CONCATENATE(#REF!,#REF!)</f>
        <v>#REF!</v>
      </c>
    </row>
    <row r="466" spans="4:4">
      <c r="D466" s="186" t="e">
        <f>CONCATENATE(#REF!,#REF!)</f>
        <v>#REF!</v>
      </c>
    </row>
    <row r="467" spans="4:4">
      <c r="D467" s="186" t="e">
        <f>CONCATENATE(#REF!,#REF!)</f>
        <v>#REF!</v>
      </c>
    </row>
    <row r="468" spans="4:4">
      <c r="D468" s="186" t="e">
        <f>CONCATENATE(#REF!,#REF!)</f>
        <v>#REF!</v>
      </c>
    </row>
    <row r="469" spans="4:4">
      <c r="D469" s="186" t="e">
        <f>CONCATENATE(#REF!,#REF!)</f>
        <v>#REF!</v>
      </c>
    </row>
    <row r="470" spans="4:4">
      <c r="D470" s="186" t="e">
        <f>CONCATENATE(#REF!,#REF!)</f>
        <v>#REF!</v>
      </c>
    </row>
    <row r="471" spans="4:4">
      <c r="D471" s="186" t="e">
        <f>CONCATENATE(#REF!,#REF!)</f>
        <v>#REF!</v>
      </c>
    </row>
    <row r="472" spans="4:4">
      <c r="D472" s="186" t="e">
        <f>CONCATENATE(#REF!,#REF!)</f>
        <v>#REF!</v>
      </c>
    </row>
    <row r="473" spans="4:4">
      <c r="D473" s="186" t="e">
        <f>CONCATENATE(#REF!,#REF!)</f>
        <v>#REF!</v>
      </c>
    </row>
    <row r="474" spans="4:4">
      <c r="D474" s="186" t="e">
        <f>CONCATENATE(#REF!,#REF!)</f>
        <v>#REF!</v>
      </c>
    </row>
    <row r="475" spans="4:4">
      <c r="D475" s="186" t="e">
        <f>CONCATENATE(#REF!,#REF!)</f>
        <v>#REF!</v>
      </c>
    </row>
    <row r="476" spans="4:4">
      <c r="D476" s="186" t="e">
        <f>CONCATENATE(#REF!,#REF!)</f>
        <v>#REF!</v>
      </c>
    </row>
    <row r="477" spans="4:4">
      <c r="D477" s="186" t="e">
        <f>CONCATENATE(#REF!,#REF!)</f>
        <v>#REF!</v>
      </c>
    </row>
    <row r="478" spans="4:4">
      <c r="D478" s="186" t="e">
        <f>CONCATENATE(#REF!,#REF!)</f>
        <v>#REF!</v>
      </c>
    </row>
    <row r="479" spans="4:4">
      <c r="D479" s="186" t="e">
        <f>CONCATENATE(#REF!,#REF!)</f>
        <v>#REF!</v>
      </c>
    </row>
    <row r="480" spans="4:4">
      <c r="D480" s="186" t="e">
        <f>CONCATENATE(#REF!,#REF!)</f>
        <v>#REF!</v>
      </c>
    </row>
    <row r="481" spans="4:4">
      <c r="D481" s="186" t="e">
        <f>CONCATENATE(#REF!,#REF!)</f>
        <v>#REF!</v>
      </c>
    </row>
    <row r="482" spans="4:4">
      <c r="D482" s="186" t="e">
        <f>CONCATENATE(#REF!,#REF!)</f>
        <v>#REF!</v>
      </c>
    </row>
    <row r="483" spans="4:4">
      <c r="D483" s="186" t="e">
        <f>CONCATENATE(#REF!,#REF!)</f>
        <v>#REF!</v>
      </c>
    </row>
    <row r="484" spans="4:4">
      <c r="D484" s="186" t="e">
        <f>CONCATENATE(#REF!,#REF!)</f>
        <v>#REF!</v>
      </c>
    </row>
    <row r="485" spans="4:4">
      <c r="D485" s="186" t="e">
        <f>CONCATENATE(#REF!,#REF!)</f>
        <v>#REF!</v>
      </c>
    </row>
    <row r="486" spans="4:4">
      <c r="D486" s="186" t="e">
        <f>CONCATENATE(#REF!,#REF!)</f>
        <v>#REF!</v>
      </c>
    </row>
    <row r="487" spans="4:4">
      <c r="D487" s="186" t="e">
        <f>CONCATENATE(#REF!,#REF!)</f>
        <v>#REF!</v>
      </c>
    </row>
    <row r="488" spans="4:4">
      <c r="D488" s="186" t="e">
        <f>CONCATENATE(#REF!,#REF!)</f>
        <v>#REF!</v>
      </c>
    </row>
    <row r="489" spans="4:4">
      <c r="D489" s="186" t="e">
        <f>CONCATENATE(#REF!,#REF!)</f>
        <v>#REF!</v>
      </c>
    </row>
    <row r="490" spans="4:4">
      <c r="D490" s="186" t="e">
        <f>CONCATENATE(#REF!,#REF!)</f>
        <v>#REF!</v>
      </c>
    </row>
    <row r="491" spans="4:4">
      <c r="D491" s="186" t="e">
        <f>CONCATENATE(#REF!,#REF!)</f>
        <v>#REF!</v>
      </c>
    </row>
    <row r="492" spans="4:4">
      <c r="D492" s="186" t="e">
        <f>CONCATENATE(#REF!,#REF!)</f>
        <v>#REF!</v>
      </c>
    </row>
    <row r="493" spans="4:4">
      <c r="D493" s="186" t="e">
        <f>CONCATENATE(#REF!,#REF!)</f>
        <v>#REF!</v>
      </c>
    </row>
    <row r="494" spans="4:4">
      <c r="D494" s="186" t="e">
        <f>CONCATENATE(#REF!,#REF!)</f>
        <v>#REF!</v>
      </c>
    </row>
    <row r="495" spans="4:4">
      <c r="D495" s="186" t="e">
        <f>CONCATENATE(#REF!,#REF!)</f>
        <v>#REF!</v>
      </c>
    </row>
    <row r="496" spans="4:4">
      <c r="D496" s="186" t="e">
        <f>CONCATENATE(#REF!,#REF!)</f>
        <v>#REF!</v>
      </c>
    </row>
    <row r="497" spans="4:4">
      <c r="D497" s="186" t="e">
        <f>CONCATENATE(#REF!,#REF!)</f>
        <v>#REF!</v>
      </c>
    </row>
    <row r="498" spans="4:4">
      <c r="D498" s="186" t="e">
        <f>CONCATENATE(#REF!,#REF!)</f>
        <v>#REF!</v>
      </c>
    </row>
    <row r="499" spans="4:4">
      <c r="D499" s="186" t="e">
        <f>CONCATENATE(#REF!,#REF!)</f>
        <v>#REF!</v>
      </c>
    </row>
    <row r="500" spans="4:4">
      <c r="D500" s="186" t="e">
        <f>CONCATENATE(#REF!,#REF!)</f>
        <v>#REF!</v>
      </c>
    </row>
    <row r="501" spans="4:4">
      <c r="D501" s="186" t="e">
        <f>CONCATENATE(#REF!,#REF!)</f>
        <v>#REF!</v>
      </c>
    </row>
    <row r="502" spans="4:4">
      <c r="D502" s="186" t="e">
        <f>CONCATENATE(#REF!,#REF!)</f>
        <v>#REF!</v>
      </c>
    </row>
    <row r="503" spans="4:4">
      <c r="D503" s="186" t="e">
        <f>CONCATENATE(#REF!,#REF!)</f>
        <v>#REF!</v>
      </c>
    </row>
    <row r="504" spans="4:4">
      <c r="D504" s="186" t="e">
        <f>CONCATENATE(#REF!,#REF!)</f>
        <v>#REF!</v>
      </c>
    </row>
    <row r="505" spans="4:4">
      <c r="D505" s="186" t="e">
        <f>CONCATENATE(#REF!,#REF!)</f>
        <v>#REF!</v>
      </c>
    </row>
    <row r="506" spans="4:4">
      <c r="D506" s="186" t="e">
        <f>CONCATENATE(#REF!,#REF!)</f>
        <v>#REF!</v>
      </c>
    </row>
    <row r="507" spans="4:4">
      <c r="D507" s="186" t="e">
        <f>CONCATENATE(#REF!,#REF!)</f>
        <v>#REF!</v>
      </c>
    </row>
    <row r="508" spans="4:4">
      <c r="D508" s="186" t="e">
        <f>CONCATENATE(#REF!,#REF!)</f>
        <v>#REF!</v>
      </c>
    </row>
    <row r="509" spans="4:4">
      <c r="D509" s="186" t="e">
        <f>CONCATENATE(#REF!,#REF!)</f>
        <v>#REF!</v>
      </c>
    </row>
    <row r="510" spans="4:4">
      <c r="D510" s="186" t="e">
        <f>CONCATENATE(#REF!,#REF!)</f>
        <v>#REF!</v>
      </c>
    </row>
    <row r="511" spans="4:4">
      <c r="D511" s="186" t="e">
        <f>CONCATENATE(#REF!,#REF!)</f>
        <v>#REF!</v>
      </c>
    </row>
    <row r="512" spans="4:4">
      <c r="D512" s="186" t="e">
        <f>CONCATENATE(#REF!,#REF!)</f>
        <v>#REF!</v>
      </c>
    </row>
    <row r="513" spans="4:4">
      <c r="D513" s="186" t="e">
        <f>CONCATENATE(#REF!,#REF!)</f>
        <v>#REF!</v>
      </c>
    </row>
    <row r="514" spans="4:4">
      <c r="D514" s="186" t="e">
        <f>CONCATENATE(#REF!,#REF!)</f>
        <v>#REF!</v>
      </c>
    </row>
    <row r="515" spans="4:4">
      <c r="D515" s="186" t="e">
        <f>CONCATENATE(#REF!,#REF!)</f>
        <v>#REF!</v>
      </c>
    </row>
    <row r="516" spans="4:4">
      <c r="D516" s="186" t="e">
        <f>CONCATENATE(#REF!,#REF!)</f>
        <v>#REF!</v>
      </c>
    </row>
    <row r="517" spans="4:4">
      <c r="D517" s="186" t="e">
        <f>CONCATENATE(#REF!,#REF!)</f>
        <v>#REF!</v>
      </c>
    </row>
    <row r="518" spans="4:4">
      <c r="D518" s="186" t="e">
        <f>CONCATENATE(#REF!,#REF!)</f>
        <v>#REF!</v>
      </c>
    </row>
    <row r="519" spans="4:4">
      <c r="D519" s="186" t="e">
        <f>CONCATENATE(#REF!,#REF!)</f>
        <v>#REF!</v>
      </c>
    </row>
    <row r="520" spans="4:4">
      <c r="D520" s="186" t="e">
        <f>CONCATENATE(#REF!,#REF!)</f>
        <v>#REF!</v>
      </c>
    </row>
    <row r="521" spans="4:4">
      <c r="D521" s="186" t="e">
        <f>CONCATENATE(#REF!,#REF!)</f>
        <v>#REF!</v>
      </c>
    </row>
    <row r="522" spans="4:4">
      <c r="D522" s="186" t="e">
        <f>CONCATENATE(#REF!,#REF!)</f>
        <v>#REF!</v>
      </c>
    </row>
    <row r="523" spans="4:4">
      <c r="D523" s="186" t="e">
        <f>CONCATENATE(#REF!,#REF!)</f>
        <v>#REF!</v>
      </c>
    </row>
    <row r="524" spans="4:4">
      <c r="D524" s="186" t="e">
        <f>CONCATENATE(#REF!,#REF!)</f>
        <v>#REF!</v>
      </c>
    </row>
    <row r="525" spans="4:4">
      <c r="D525" s="186" t="e">
        <f>CONCATENATE(#REF!,#REF!)</f>
        <v>#REF!</v>
      </c>
    </row>
    <row r="526" spans="4:4">
      <c r="D526" s="186" t="e">
        <f>CONCATENATE(#REF!,#REF!)</f>
        <v>#REF!</v>
      </c>
    </row>
    <row r="527" spans="4:4">
      <c r="D527" s="186" t="e">
        <f>CONCATENATE(#REF!,#REF!)</f>
        <v>#REF!</v>
      </c>
    </row>
    <row r="528" spans="4:4">
      <c r="D528" s="186" t="e">
        <f>CONCATENATE(#REF!,#REF!)</f>
        <v>#REF!</v>
      </c>
    </row>
    <row r="529" spans="4:4">
      <c r="D529" s="186" t="e">
        <f>CONCATENATE(#REF!,#REF!)</f>
        <v>#REF!</v>
      </c>
    </row>
    <row r="530" spans="4:4">
      <c r="D530" s="186" t="e">
        <f>CONCATENATE(#REF!,#REF!)</f>
        <v>#REF!</v>
      </c>
    </row>
    <row r="531" spans="4:4">
      <c r="D531" s="186" t="e">
        <f>CONCATENATE(#REF!,#REF!)</f>
        <v>#REF!</v>
      </c>
    </row>
    <row r="532" spans="4:4">
      <c r="D532" s="186" t="e">
        <f>CONCATENATE(#REF!,#REF!)</f>
        <v>#REF!</v>
      </c>
    </row>
    <row r="533" spans="4:4">
      <c r="D533" s="186" t="e">
        <f>CONCATENATE(#REF!,#REF!)</f>
        <v>#REF!</v>
      </c>
    </row>
    <row r="534" spans="4:4">
      <c r="D534" s="186" t="e">
        <f>CONCATENATE(#REF!,#REF!)</f>
        <v>#REF!</v>
      </c>
    </row>
    <row r="535" spans="4:4">
      <c r="D535" s="186" t="e">
        <f>CONCATENATE(#REF!,#REF!)</f>
        <v>#REF!</v>
      </c>
    </row>
    <row r="536" spans="4:4">
      <c r="D536" s="186" t="e">
        <f>CONCATENATE(#REF!,#REF!)</f>
        <v>#REF!</v>
      </c>
    </row>
    <row r="537" spans="4:4">
      <c r="D537" s="186" t="e">
        <f>CONCATENATE(#REF!,#REF!)</f>
        <v>#REF!</v>
      </c>
    </row>
    <row r="538" spans="4:4">
      <c r="D538" s="186" t="e">
        <f>CONCATENATE(#REF!,#REF!)</f>
        <v>#REF!</v>
      </c>
    </row>
    <row r="539" spans="4:4">
      <c r="D539" s="186" t="e">
        <f>CONCATENATE(#REF!,#REF!)</f>
        <v>#REF!</v>
      </c>
    </row>
    <row r="540" spans="4:4">
      <c r="D540" s="186" t="e">
        <f>CONCATENATE(#REF!,#REF!)</f>
        <v>#REF!</v>
      </c>
    </row>
    <row r="541" spans="4:4">
      <c r="D541" s="186" t="e">
        <f>CONCATENATE(#REF!,#REF!)</f>
        <v>#REF!</v>
      </c>
    </row>
    <row r="542" spans="4:4">
      <c r="D542" s="186" t="e">
        <f>CONCATENATE(#REF!,#REF!)</f>
        <v>#REF!</v>
      </c>
    </row>
    <row r="543" spans="4:4">
      <c r="D543" s="186" t="e">
        <f>CONCATENATE(#REF!,#REF!)</f>
        <v>#REF!</v>
      </c>
    </row>
    <row r="544" spans="4:4">
      <c r="D544" s="186" t="e">
        <f>CONCATENATE(#REF!,#REF!)</f>
        <v>#REF!</v>
      </c>
    </row>
    <row r="545" spans="4:4">
      <c r="D545" s="186" t="e">
        <f>CONCATENATE(#REF!,#REF!)</f>
        <v>#REF!</v>
      </c>
    </row>
    <row r="546" spans="4:4">
      <c r="D546" s="186" t="e">
        <f>CONCATENATE(#REF!,#REF!)</f>
        <v>#REF!</v>
      </c>
    </row>
    <row r="547" spans="4:4">
      <c r="D547" s="186" t="e">
        <f>CONCATENATE(#REF!,#REF!)</f>
        <v>#REF!</v>
      </c>
    </row>
    <row r="548" spans="4:4">
      <c r="D548" s="186" t="e">
        <f>CONCATENATE(#REF!,#REF!)</f>
        <v>#REF!</v>
      </c>
    </row>
    <row r="549" spans="4:4">
      <c r="D549" s="186" t="e">
        <f>CONCATENATE(#REF!,#REF!)</f>
        <v>#REF!</v>
      </c>
    </row>
    <row r="550" spans="4:4">
      <c r="D550" s="186" t="e">
        <f>CONCATENATE(#REF!,#REF!)</f>
        <v>#REF!</v>
      </c>
    </row>
    <row r="551" spans="4:4">
      <c r="D551" s="186" t="e">
        <f>CONCATENATE(#REF!,#REF!)</f>
        <v>#REF!</v>
      </c>
    </row>
    <row r="552" spans="4:4">
      <c r="D552" s="186" t="e">
        <f>CONCATENATE(#REF!,#REF!)</f>
        <v>#REF!</v>
      </c>
    </row>
    <row r="553" spans="4:4">
      <c r="D553" s="186" t="e">
        <f>CONCATENATE(#REF!,#REF!)</f>
        <v>#REF!</v>
      </c>
    </row>
    <row r="554" spans="4:4">
      <c r="D554" s="186" t="e">
        <f>CONCATENATE(#REF!,#REF!)</f>
        <v>#REF!</v>
      </c>
    </row>
    <row r="555" spans="4:4">
      <c r="D555" s="186" t="e">
        <f>CONCATENATE(#REF!,#REF!)</f>
        <v>#REF!</v>
      </c>
    </row>
    <row r="556" spans="4:4">
      <c r="D556" s="186" t="e">
        <f>CONCATENATE(#REF!,#REF!)</f>
        <v>#REF!</v>
      </c>
    </row>
    <row r="557" spans="4:4">
      <c r="D557" s="186" t="e">
        <f>CONCATENATE(#REF!,#REF!)</f>
        <v>#REF!</v>
      </c>
    </row>
    <row r="558" spans="4:4">
      <c r="D558" s="186" t="e">
        <f>CONCATENATE(#REF!,#REF!)</f>
        <v>#REF!</v>
      </c>
    </row>
    <row r="559" spans="4:4">
      <c r="D559" s="186" t="e">
        <f>CONCATENATE(#REF!,#REF!)</f>
        <v>#REF!</v>
      </c>
    </row>
    <row r="560" spans="4:4">
      <c r="D560" s="186" t="e">
        <f>CONCATENATE(#REF!,#REF!)</f>
        <v>#REF!</v>
      </c>
    </row>
    <row r="561" spans="4:4">
      <c r="D561" s="186" t="e">
        <f>CONCATENATE(#REF!,#REF!)</f>
        <v>#REF!</v>
      </c>
    </row>
    <row r="562" spans="4:4">
      <c r="D562" s="186" t="e">
        <f>CONCATENATE(#REF!,#REF!)</f>
        <v>#REF!</v>
      </c>
    </row>
    <row r="563" spans="4:4">
      <c r="D563" s="186" t="e">
        <f>CONCATENATE(#REF!,#REF!)</f>
        <v>#REF!</v>
      </c>
    </row>
    <row r="564" spans="4:4">
      <c r="D564" s="186" t="e">
        <f>CONCATENATE(#REF!,#REF!)</f>
        <v>#REF!</v>
      </c>
    </row>
    <row r="565" spans="4:4">
      <c r="D565" s="186" t="e">
        <f>CONCATENATE(#REF!,#REF!)</f>
        <v>#REF!</v>
      </c>
    </row>
    <row r="566" spans="4:4">
      <c r="D566" s="186" t="e">
        <f>CONCATENATE(#REF!,#REF!)</f>
        <v>#REF!</v>
      </c>
    </row>
    <row r="567" spans="4:4">
      <c r="D567" s="186" t="e">
        <f>CONCATENATE(#REF!,#REF!)</f>
        <v>#REF!</v>
      </c>
    </row>
    <row r="568" spans="4:4">
      <c r="D568" s="186" t="e">
        <f>CONCATENATE(#REF!,#REF!)</f>
        <v>#REF!</v>
      </c>
    </row>
    <row r="569" spans="4:4">
      <c r="D569" s="186" t="e">
        <f>CONCATENATE(#REF!,#REF!)</f>
        <v>#REF!</v>
      </c>
    </row>
    <row r="570" spans="4:4">
      <c r="D570" s="186" t="e">
        <f>CONCATENATE(#REF!,#REF!)</f>
        <v>#REF!</v>
      </c>
    </row>
    <row r="571" spans="4:4">
      <c r="D571" s="186" t="e">
        <f>CONCATENATE(#REF!,#REF!)</f>
        <v>#REF!</v>
      </c>
    </row>
    <row r="572" spans="4:4">
      <c r="D572" s="186" t="e">
        <f>CONCATENATE(#REF!,#REF!)</f>
        <v>#REF!</v>
      </c>
    </row>
    <row r="573" spans="4:4">
      <c r="D573" s="186" t="e">
        <f>CONCATENATE(#REF!,#REF!)</f>
        <v>#REF!</v>
      </c>
    </row>
    <row r="574" spans="4:4">
      <c r="D574" s="186" t="e">
        <f>CONCATENATE(#REF!,#REF!)</f>
        <v>#REF!</v>
      </c>
    </row>
    <row r="575" spans="4:4">
      <c r="D575" s="186" t="e">
        <f>CONCATENATE(#REF!,#REF!)</f>
        <v>#REF!</v>
      </c>
    </row>
    <row r="576" spans="4:4">
      <c r="D576" s="186" t="e">
        <f>CONCATENATE(#REF!,#REF!)</f>
        <v>#REF!</v>
      </c>
    </row>
    <row r="577" spans="4:4">
      <c r="D577" s="186" t="e">
        <f>CONCATENATE(#REF!,#REF!)</f>
        <v>#REF!</v>
      </c>
    </row>
    <row r="578" spans="4:4">
      <c r="D578" s="186" t="e">
        <f>CONCATENATE(#REF!,#REF!)</f>
        <v>#REF!</v>
      </c>
    </row>
    <row r="579" spans="4:4">
      <c r="D579" s="186" t="e">
        <f>CONCATENATE(#REF!,#REF!)</f>
        <v>#REF!</v>
      </c>
    </row>
    <row r="580" spans="4:4">
      <c r="D580" s="186" t="e">
        <f>CONCATENATE(#REF!,#REF!)</f>
        <v>#REF!</v>
      </c>
    </row>
    <row r="581" spans="4:4">
      <c r="D581" s="186" t="e">
        <f>CONCATENATE(#REF!,#REF!)</f>
        <v>#REF!</v>
      </c>
    </row>
    <row r="582" spans="4:4">
      <c r="D582" s="186" t="e">
        <f>CONCATENATE(#REF!,#REF!)</f>
        <v>#REF!</v>
      </c>
    </row>
    <row r="583" spans="4:4">
      <c r="D583" s="186" t="e">
        <f>CONCATENATE(#REF!,#REF!)</f>
        <v>#REF!</v>
      </c>
    </row>
    <row r="584" spans="4:4">
      <c r="D584" s="186" t="e">
        <f>CONCATENATE(#REF!,#REF!)</f>
        <v>#REF!</v>
      </c>
    </row>
    <row r="585" spans="4:4">
      <c r="D585" s="186" t="e">
        <f>CONCATENATE(#REF!,#REF!)</f>
        <v>#REF!</v>
      </c>
    </row>
    <row r="586" spans="4:4">
      <c r="D586" s="186" t="e">
        <f>CONCATENATE(#REF!,#REF!)</f>
        <v>#REF!</v>
      </c>
    </row>
    <row r="587" spans="4:4">
      <c r="D587" s="186" t="e">
        <f>CONCATENATE(#REF!,#REF!)</f>
        <v>#REF!</v>
      </c>
    </row>
    <row r="588" spans="4:4">
      <c r="D588" s="186" t="e">
        <f>CONCATENATE(#REF!,#REF!)</f>
        <v>#REF!</v>
      </c>
    </row>
    <row r="589" spans="4:4">
      <c r="D589" s="186" t="e">
        <f>CONCATENATE(#REF!,#REF!)</f>
        <v>#REF!</v>
      </c>
    </row>
    <row r="590" spans="4:4">
      <c r="D590" s="186" t="e">
        <f>CONCATENATE(#REF!,#REF!)</f>
        <v>#REF!</v>
      </c>
    </row>
    <row r="591" spans="4:4">
      <c r="D591" s="186" t="e">
        <f>CONCATENATE(#REF!,#REF!)</f>
        <v>#REF!</v>
      </c>
    </row>
    <row r="592" spans="4:4">
      <c r="D592" s="186" t="e">
        <f>CONCATENATE(#REF!,#REF!)</f>
        <v>#REF!</v>
      </c>
    </row>
    <row r="593" spans="4:4">
      <c r="D593" s="186" t="e">
        <f>CONCATENATE(#REF!,#REF!)</f>
        <v>#REF!</v>
      </c>
    </row>
    <row r="594" spans="4:4">
      <c r="D594" s="186" t="e">
        <f>CONCATENATE(#REF!,#REF!)</f>
        <v>#REF!</v>
      </c>
    </row>
    <row r="595" spans="4:4">
      <c r="D595" s="186" t="e">
        <f>CONCATENATE(#REF!,#REF!)</f>
        <v>#REF!</v>
      </c>
    </row>
    <row r="596" spans="4:4">
      <c r="D596" s="186" t="e">
        <f>CONCATENATE(#REF!,#REF!)</f>
        <v>#REF!</v>
      </c>
    </row>
    <row r="597" spans="4:4">
      <c r="D597" s="186" t="e">
        <f>CONCATENATE(#REF!,#REF!)</f>
        <v>#REF!</v>
      </c>
    </row>
    <row r="598" spans="4:4">
      <c r="D598" s="186" t="e">
        <f>CONCATENATE(#REF!,#REF!)</f>
        <v>#REF!</v>
      </c>
    </row>
    <row r="599" spans="4:4">
      <c r="D599" s="186" t="e">
        <f>CONCATENATE(#REF!,#REF!)</f>
        <v>#REF!</v>
      </c>
    </row>
    <row r="600" spans="4:4">
      <c r="D600" s="186" t="e">
        <f>CONCATENATE(#REF!,#REF!)</f>
        <v>#REF!</v>
      </c>
    </row>
    <row r="601" spans="4:4">
      <c r="D601" s="186" t="e">
        <f>CONCATENATE(#REF!,#REF!)</f>
        <v>#REF!</v>
      </c>
    </row>
    <row r="602" spans="4:4">
      <c r="D602" s="186" t="e">
        <f>CONCATENATE(#REF!,#REF!)</f>
        <v>#REF!</v>
      </c>
    </row>
    <row r="603" spans="4:4">
      <c r="D603" s="186" t="e">
        <f>CONCATENATE(#REF!,#REF!)</f>
        <v>#REF!</v>
      </c>
    </row>
    <row r="604" spans="4:4">
      <c r="D604" s="186" t="e">
        <f>CONCATENATE(#REF!,#REF!)</f>
        <v>#REF!</v>
      </c>
    </row>
    <row r="605" spans="4:4">
      <c r="D605" s="186" t="e">
        <f>CONCATENATE(#REF!,#REF!)</f>
        <v>#REF!</v>
      </c>
    </row>
    <row r="606" spans="4:4">
      <c r="D606" s="186" t="e">
        <f>CONCATENATE(#REF!,#REF!)</f>
        <v>#REF!</v>
      </c>
    </row>
    <row r="607" spans="4:4">
      <c r="D607" s="186" t="e">
        <f>CONCATENATE(#REF!,#REF!)</f>
        <v>#REF!</v>
      </c>
    </row>
    <row r="608" spans="4:4">
      <c r="D608" s="186" t="e">
        <f>CONCATENATE(#REF!,#REF!)</f>
        <v>#REF!</v>
      </c>
    </row>
    <row r="609" spans="4:4">
      <c r="D609" s="186" t="e">
        <f>CONCATENATE(#REF!,#REF!)</f>
        <v>#REF!</v>
      </c>
    </row>
    <row r="610" spans="4:4">
      <c r="D610" s="186" t="e">
        <f>CONCATENATE(#REF!,#REF!)</f>
        <v>#REF!</v>
      </c>
    </row>
    <row r="611" spans="4:4">
      <c r="D611" s="186" t="e">
        <f>CONCATENATE(#REF!,#REF!)</f>
        <v>#REF!</v>
      </c>
    </row>
    <row r="612" spans="4:4">
      <c r="D612" s="186" t="e">
        <f>CONCATENATE(#REF!,#REF!)</f>
        <v>#REF!</v>
      </c>
    </row>
    <row r="613" spans="4:4">
      <c r="D613" s="186" t="e">
        <f>CONCATENATE(#REF!,#REF!)</f>
        <v>#REF!</v>
      </c>
    </row>
    <row r="614" spans="4:4">
      <c r="D614" s="186" t="e">
        <f>CONCATENATE(#REF!,#REF!)</f>
        <v>#REF!</v>
      </c>
    </row>
    <row r="615" spans="4:4">
      <c r="D615" s="186" t="e">
        <f>CONCATENATE(#REF!,#REF!)</f>
        <v>#REF!</v>
      </c>
    </row>
    <row r="616" spans="4:4">
      <c r="D616" s="186" t="e">
        <f>CONCATENATE(#REF!,#REF!)</f>
        <v>#REF!</v>
      </c>
    </row>
    <row r="617" spans="4:4">
      <c r="D617" s="186" t="e">
        <f>CONCATENATE(#REF!,#REF!)</f>
        <v>#REF!</v>
      </c>
    </row>
    <row r="618" spans="4:4">
      <c r="D618" s="186" t="e">
        <f>CONCATENATE(#REF!,#REF!)</f>
        <v>#REF!</v>
      </c>
    </row>
    <row r="619" spans="4:4">
      <c r="D619" s="186" t="e">
        <f>CONCATENATE(#REF!,#REF!)</f>
        <v>#REF!</v>
      </c>
    </row>
    <row r="620" spans="4:4">
      <c r="D620" s="186" t="e">
        <f>CONCATENATE(#REF!,#REF!)</f>
        <v>#REF!</v>
      </c>
    </row>
    <row r="621" spans="4:4">
      <c r="D621" s="186" t="e">
        <f>CONCATENATE(#REF!,#REF!)</f>
        <v>#REF!</v>
      </c>
    </row>
    <row r="622" spans="4:4">
      <c r="D622" s="186" t="e">
        <f>CONCATENATE(#REF!,#REF!)</f>
        <v>#REF!</v>
      </c>
    </row>
    <row r="623" spans="4:4">
      <c r="D623" s="186" t="e">
        <f>CONCATENATE(#REF!,#REF!)</f>
        <v>#REF!</v>
      </c>
    </row>
    <row r="624" spans="4:4">
      <c r="D624" s="186" t="e">
        <f>CONCATENATE(#REF!,#REF!)</f>
        <v>#REF!</v>
      </c>
    </row>
    <row r="625" spans="4:4">
      <c r="D625" s="186" t="e">
        <f>CONCATENATE(#REF!,#REF!)</f>
        <v>#REF!</v>
      </c>
    </row>
    <row r="626" spans="4:4">
      <c r="D626" s="186" t="e">
        <f>CONCATENATE(#REF!,#REF!)</f>
        <v>#REF!</v>
      </c>
    </row>
    <row r="627" spans="4:4">
      <c r="D627" s="186" t="e">
        <f>CONCATENATE(#REF!,#REF!)</f>
        <v>#REF!</v>
      </c>
    </row>
    <row r="628" spans="4:4">
      <c r="D628" s="186" t="e">
        <f>CONCATENATE(#REF!,#REF!)</f>
        <v>#REF!</v>
      </c>
    </row>
    <row r="629" spans="4:4">
      <c r="D629" s="186" t="e">
        <f>CONCATENATE(#REF!,#REF!)</f>
        <v>#REF!</v>
      </c>
    </row>
    <row r="630" spans="4:4">
      <c r="D630" s="186" t="e">
        <f>CONCATENATE(#REF!,#REF!)</f>
        <v>#REF!</v>
      </c>
    </row>
    <row r="631" spans="4:4">
      <c r="D631" s="186" t="e">
        <f>CONCATENATE(#REF!,#REF!)</f>
        <v>#REF!</v>
      </c>
    </row>
    <row r="632" spans="4:4">
      <c r="D632" s="186" t="e">
        <f>CONCATENATE(#REF!,#REF!)</f>
        <v>#REF!</v>
      </c>
    </row>
    <row r="633" spans="4:4">
      <c r="D633" s="186" t="e">
        <f>CONCATENATE(#REF!,#REF!)</f>
        <v>#REF!</v>
      </c>
    </row>
    <row r="634" spans="4:4">
      <c r="D634" s="186" t="e">
        <f>CONCATENATE(#REF!,#REF!)</f>
        <v>#REF!</v>
      </c>
    </row>
    <row r="635" spans="4:4">
      <c r="D635" s="186" t="e">
        <f>CONCATENATE(#REF!,#REF!)</f>
        <v>#REF!</v>
      </c>
    </row>
    <row r="636" spans="4:4">
      <c r="D636" s="186" t="e">
        <f>CONCATENATE(#REF!,#REF!)</f>
        <v>#REF!</v>
      </c>
    </row>
    <row r="637" spans="4:4">
      <c r="D637" s="186" t="e">
        <f>CONCATENATE(#REF!,#REF!)</f>
        <v>#REF!</v>
      </c>
    </row>
    <row r="638" spans="4:4">
      <c r="D638" s="186" t="e">
        <f>CONCATENATE(#REF!,#REF!)</f>
        <v>#REF!</v>
      </c>
    </row>
    <row r="639" spans="4:4">
      <c r="D639" s="186" t="e">
        <f>CONCATENATE(#REF!,#REF!)</f>
        <v>#REF!</v>
      </c>
    </row>
    <row r="640" spans="4:4">
      <c r="D640" s="186" t="e">
        <f>CONCATENATE(#REF!,#REF!)</f>
        <v>#REF!</v>
      </c>
    </row>
    <row r="641" spans="4:4">
      <c r="D641" s="186" t="e">
        <f>CONCATENATE(#REF!,#REF!)</f>
        <v>#REF!</v>
      </c>
    </row>
    <row r="642" spans="4:4">
      <c r="D642" s="186" t="e">
        <f>CONCATENATE(#REF!,#REF!)</f>
        <v>#REF!</v>
      </c>
    </row>
    <row r="643" spans="4:4">
      <c r="D643" s="186" t="e">
        <f>CONCATENATE(#REF!,#REF!)</f>
        <v>#REF!</v>
      </c>
    </row>
    <row r="644" spans="4:4">
      <c r="D644" s="186" t="e">
        <f>CONCATENATE(#REF!,#REF!)</f>
        <v>#REF!</v>
      </c>
    </row>
    <row r="645" spans="4:4">
      <c r="D645" s="186" t="e">
        <f>CONCATENATE(#REF!,#REF!)</f>
        <v>#REF!</v>
      </c>
    </row>
    <row r="646" spans="4:4">
      <c r="D646" s="186" t="e">
        <f>CONCATENATE(#REF!,#REF!)</f>
        <v>#REF!</v>
      </c>
    </row>
    <row r="647" spans="4:4">
      <c r="D647" s="186" t="e">
        <f>CONCATENATE(#REF!,#REF!)</f>
        <v>#REF!</v>
      </c>
    </row>
    <row r="648" spans="4:4">
      <c r="D648" s="186" t="e">
        <f>CONCATENATE(#REF!,#REF!)</f>
        <v>#REF!</v>
      </c>
    </row>
    <row r="649" spans="4:4">
      <c r="D649" s="186" t="e">
        <f>CONCATENATE(#REF!,#REF!)</f>
        <v>#REF!</v>
      </c>
    </row>
    <row r="650" spans="4:4">
      <c r="D650" s="186" t="e">
        <f>CONCATENATE(#REF!,#REF!)</f>
        <v>#REF!</v>
      </c>
    </row>
    <row r="651" spans="4:4">
      <c r="D651" s="186" t="e">
        <f>CONCATENATE(#REF!,#REF!)</f>
        <v>#REF!</v>
      </c>
    </row>
    <row r="652" spans="4:4">
      <c r="D652" s="186" t="e">
        <f>CONCATENATE(#REF!,#REF!)</f>
        <v>#REF!</v>
      </c>
    </row>
    <row r="653" spans="4:4">
      <c r="D653" s="186" t="e">
        <f>CONCATENATE(#REF!,#REF!)</f>
        <v>#REF!</v>
      </c>
    </row>
    <row r="654" spans="4:4">
      <c r="D654" s="186" t="e">
        <f>CONCATENATE(#REF!,#REF!)</f>
        <v>#REF!</v>
      </c>
    </row>
    <row r="655" spans="4:4">
      <c r="D655" s="186" t="e">
        <f>CONCATENATE(#REF!,#REF!)</f>
        <v>#REF!</v>
      </c>
    </row>
    <row r="656" spans="4:4">
      <c r="D656" s="186" t="e">
        <f>CONCATENATE(#REF!,#REF!)</f>
        <v>#REF!</v>
      </c>
    </row>
    <row r="657" spans="4:4">
      <c r="D657" s="186" t="e">
        <f>CONCATENATE(#REF!,#REF!)</f>
        <v>#REF!</v>
      </c>
    </row>
    <row r="658" spans="4:4">
      <c r="D658" s="186" t="e">
        <f>CONCATENATE(#REF!,#REF!)</f>
        <v>#REF!</v>
      </c>
    </row>
    <row r="659" spans="4:4">
      <c r="D659" s="186" t="e">
        <f>CONCATENATE(#REF!,#REF!)</f>
        <v>#REF!</v>
      </c>
    </row>
    <row r="660" spans="4:4">
      <c r="D660" s="186" t="e">
        <f>CONCATENATE(#REF!,#REF!)</f>
        <v>#REF!</v>
      </c>
    </row>
    <row r="661" spans="4:4">
      <c r="D661" s="186" t="e">
        <f>CONCATENATE(#REF!,#REF!)</f>
        <v>#REF!</v>
      </c>
    </row>
    <row r="662" spans="4:4">
      <c r="D662" s="186" t="e">
        <f>CONCATENATE(#REF!,#REF!)</f>
        <v>#REF!</v>
      </c>
    </row>
    <row r="663" spans="4:4">
      <c r="D663" s="186" t="e">
        <f>CONCATENATE(#REF!,#REF!)</f>
        <v>#REF!</v>
      </c>
    </row>
    <row r="664" spans="4:4">
      <c r="D664" s="186" t="e">
        <f>CONCATENATE(#REF!,#REF!)</f>
        <v>#REF!</v>
      </c>
    </row>
    <row r="665" spans="4:4">
      <c r="D665" s="186" t="e">
        <f>CONCATENATE(#REF!,#REF!)</f>
        <v>#REF!</v>
      </c>
    </row>
    <row r="666" spans="4:4">
      <c r="D666" s="186" t="e">
        <f>CONCATENATE(#REF!,#REF!)</f>
        <v>#REF!</v>
      </c>
    </row>
    <row r="667" spans="4:4">
      <c r="D667" s="186" t="e">
        <f>CONCATENATE(#REF!,#REF!)</f>
        <v>#REF!</v>
      </c>
    </row>
    <row r="668" spans="4:4">
      <c r="D668" s="186" t="e">
        <f>CONCATENATE(#REF!,#REF!)</f>
        <v>#REF!</v>
      </c>
    </row>
    <row r="669" spans="4:4">
      <c r="D669" s="186" t="e">
        <f>CONCATENATE(#REF!,#REF!)</f>
        <v>#REF!</v>
      </c>
    </row>
    <row r="670" spans="4:4">
      <c r="D670" s="186" t="e">
        <f>CONCATENATE(#REF!,#REF!)</f>
        <v>#REF!</v>
      </c>
    </row>
    <row r="671" spans="4:4">
      <c r="D671" s="186" t="e">
        <f>CONCATENATE(#REF!,#REF!)</f>
        <v>#REF!</v>
      </c>
    </row>
    <row r="672" spans="4:4">
      <c r="D672" s="186" t="e">
        <f>CONCATENATE(#REF!,#REF!)</f>
        <v>#REF!</v>
      </c>
    </row>
    <row r="673" spans="4:4">
      <c r="D673" s="186" t="e">
        <f>CONCATENATE(#REF!,#REF!)</f>
        <v>#REF!</v>
      </c>
    </row>
    <row r="674" spans="4:4">
      <c r="D674" s="186" t="e">
        <f>CONCATENATE(#REF!,#REF!)</f>
        <v>#REF!</v>
      </c>
    </row>
    <row r="675" spans="4:4">
      <c r="D675" s="186" t="e">
        <f>CONCATENATE(#REF!,#REF!)</f>
        <v>#REF!</v>
      </c>
    </row>
    <row r="676" spans="4:4">
      <c r="D676" s="186" t="e">
        <f>CONCATENATE(#REF!,#REF!)</f>
        <v>#REF!</v>
      </c>
    </row>
    <row r="677" spans="4:4">
      <c r="D677" s="186" t="e">
        <f>CONCATENATE(#REF!,#REF!)</f>
        <v>#REF!</v>
      </c>
    </row>
    <row r="678" spans="4:4">
      <c r="D678" s="186" t="e">
        <f>CONCATENATE(#REF!,#REF!)</f>
        <v>#REF!</v>
      </c>
    </row>
    <row r="679" spans="4:4">
      <c r="D679" s="186" t="e">
        <f>CONCATENATE(#REF!,#REF!)</f>
        <v>#REF!</v>
      </c>
    </row>
    <row r="680" spans="4:4">
      <c r="D680" s="186" t="e">
        <f>CONCATENATE(#REF!,#REF!)</f>
        <v>#REF!</v>
      </c>
    </row>
    <row r="681" spans="4:4">
      <c r="D681" s="186" t="e">
        <f>CONCATENATE(#REF!,#REF!)</f>
        <v>#REF!</v>
      </c>
    </row>
    <row r="682" spans="4:4">
      <c r="D682" s="186" t="e">
        <f>CONCATENATE(#REF!,#REF!)</f>
        <v>#REF!</v>
      </c>
    </row>
    <row r="683" spans="4:4">
      <c r="D683" s="186" t="e">
        <f>CONCATENATE(#REF!,#REF!)</f>
        <v>#REF!</v>
      </c>
    </row>
    <row r="684" spans="4:4">
      <c r="D684" s="186" t="e">
        <f>CONCATENATE(#REF!,#REF!)</f>
        <v>#REF!</v>
      </c>
    </row>
    <row r="685" spans="4:4">
      <c r="D685" s="186" t="e">
        <f>CONCATENATE(#REF!,#REF!)</f>
        <v>#REF!</v>
      </c>
    </row>
    <row r="686" spans="4:4">
      <c r="D686" s="186" t="e">
        <f>CONCATENATE(#REF!,#REF!)</f>
        <v>#REF!</v>
      </c>
    </row>
    <row r="687" spans="4:4">
      <c r="D687" s="186" t="e">
        <f>CONCATENATE(#REF!,#REF!)</f>
        <v>#REF!</v>
      </c>
    </row>
    <row r="688" spans="4:4">
      <c r="D688" s="186" t="e">
        <f>CONCATENATE(#REF!,#REF!)</f>
        <v>#REF!</v>
      </c>
    </row>
    <row r="689" spans="4:4">
      <c r="D689" s="186" t="e">
        <f>CONCATENATE(#REF!,#REF!)</f>
        <v>#REF!</v>
      </c>
    </row>
    <row r="690" spans="4:4">
      <c r="D690" s="186" t="e">
        <f>CONCATENATE(#REF!,#REF!)</f>
        <v>#REF!</v>
      </c>
    </row>
    <row r="691" spans="4:4">
      <c r="D691" s="186" t="e">
        <f>CONCATENATE(#REF!,#REF!)</f>
        <v>#REF!</v>
      </c>
    </row>
    <row r="692" spans="4:4">
      <c r="D692" s="186" t="e">
        <f>CONCATENATE(#REF!,#REF!)</f>
        <v>#REF!</v>
      </c>
    </row>
    <row r="693" spans="4:4">
      <c r="D693" s="186" t="e">
        <f>CONCATENATE(#REF!,#REF!)</f>
        <v>#REF!</v>
      </c>
    </row>
    <row r="694" spans="4:4">
      <c r="D694" s="186" t="e">
        <f>CONCATENATE(#REF!,#REF!)</f>
        <v>#REF!</v>
      </c>
    </row>
    <row r="695" spans="4:4">
      <c r="D695" s="186" t="e">
        <f>CONCATENATE(#REF!,#REF!)</f>
        <v>#REF!</v>
      </c>
    </row>
    <row r="696" spans="4:4">
      <c r="D696" s="186" t="e">
        <f>CONCATENATE(#REF!,#REF!)</f>
        <v>#REF!</v>
      </c>
    </row>
    <row r="697" spans="4:4">
      <c r="D697" s="186" t="e">
        <f>CONCATENATE(#REF!,#REF!)</f>
        <v>#REF!</v>
      </c>
    </row>
    <row r="698" spans="4:4">
      <c r="D698" s="186" t="e">
        <f>CONCATENATE(#REF!,#REF!)</f>
        <v>#REF!</v>
      </c>
    </row>
    <row r="699" spans="4:4">
      <c r="D699" s="186" t="e">
        <f>CONCATENATE(#REF!,#REF!)</f>
        <v>#REF!</v>
      </c>
    </row>
    <row r="700" spans="4:4">
      <c r="D700" s="186" t="e">
        <f>CONCATENATE(#REF!,#REF!)</f>
        <v>#REF!</v>
      </c>
    </row>
    <row r="701" spans="4:4">
      <c r="D701" s="186" t="e">
        <f>CONCATENATE(#REF!,#REF!)</f>
        <v>#REF!</v>
      </c>
    </row>
    <row r="702" spans="4:4">
      <c r="D702" s="186" t="e">
        <f>CONCATENATE(#REF!,#REF!)</f>
        <v>#REF!</v>
      </c>
    </row>
    <row r="703" spans="4:4">
      <c r="D703" s="186" t="e">
        <f>CONCATENATE(#REF!,#REF!)</f>
        <v>#REF!</v>
      </c>
    </row>
    <row r="704" spans="4:4">
      <c r="D704" s="186" t="e">
        <f>CONCATENATE(#REF!,#REF!)</f>
        <v>#REF!</v>
      </c>
    </row>
    <row r="705" spans="4:4">
      <c r="D705" s="186" t="e">
        <f>CONCATENATE(#REF!,#REF!)</f>
        <v>#REF!</v>
      </c>
    </row>
    <row r="706" spans="4:4">
      <c r="D706" s="186" t="e">
        <f>CONCATENATE(#REF!,#REF!)</f>
        <v>#REF!</v>
      </c>
    </row>
    <row r="707" spans="4:4">
      <c r="D707" s="186" t="e">
        <f>CONCATENATE(#REF!,#REF!)</f>
        <v>#REF!</v>
      </c>
    </row>
    <row r="708" spans="4:4">
      <c r="D708" s="186" t="e">
        <f>CONCATENATE(#REF!,#REF!)</f>
        <v>#REF!</v>
      </c>
    </row>
    <row r="709" spans="4:4">
      <c r="D709" s="186" t="e">
        <f>CONCATENATE(#REF!,#REF!)</f>
        <v>#REF!</v>
      </c>
    </row>
    <row r="710" spans="4:4">
      <c r="D710" s="186" t="e">
        <f>CONCATENATE(#REF!,#REF!)</f>
        <v>#REF!</v>
      </c>
    </row>
    <row r="711" spans="4:4">
      <c r="D711" s="186" t="e">
        <f>CONCATENATE(#REF!,#REF!)</f>
        <v>#REF!</v>
      </c>
    </row>
    <row r="712" spans="4:4">
      <c r="D712" s="186" t="e">
        <f>CONCATENATE(#REF!,#REF!)</f>
        <v>#REF!</v>
      </c>
    </row>
    <row r="713" spans="4:4">
      <c r="D713" s="186" t="e">
        <f>CONCATENATE(#REF!,#REF!)</f>
        <v>#REF!</v>
      </c>
    </row>
    <row r="714" spans="4:4">
      <c r="D714" s="186" t="e">
        <f>CONCATENATE(#REF!,#REF!)</f>
        <v>#REF!</v>
      </c>
    </row>
    <row r="715" spans="4:4">
      <c r="D715" s="186" t="e">
        <f>CONCATENATE(#REF!,#REF!)</f>
        <v>#REF!</v>
      </c>
    </row>
    <row r="716" spans="4:4">
      <c r="D716" s="186" t="e">
        <f>CONCATENATE(#REF!,#REF!)</f>
        <v>#REF!</v>
      </c>
    </row>
    <row r="717" spans="4:4">
      <c r="D717" s="186" t="e">
        <f>CONCATENATE(#REF!,#REF!)</f>
        <v>#REF!</v>
      </c>
    </row>
    <row r="718" spans="4:4">
      <c r="D718" s="186" t="e">
        <f>CONCATENATE(#REF!,#REF!)</f>
        <v>#REF!</v>
      </c>
    </row>
    <row r="719" spans="4:4">
      <c r="D719" s="186" t="e">
        <f>CONCATENATE(#REF!,#REF!)</f>
        <v>#REF!</v>
      </c>
    </row>
    <row r="720" spans="4:4">
      <c r="D720" s="186" t="e">
        <f>CONCATENATE(#REF!,#REF!)</f>
        <v>#REF!</v>
      </c>
    </row>
    <row r="721" spans="4:4">
      <c r="D721" s="186" t="e">
        <f>CONCATENATE(#REF!,#REF!)</f>
        <v>#REF!</v>
      </c>
    </row>
    <row r="722" spans="4:4">
      <c r="D722" s="186" t="e">
        <f>CONCATENATE(#REF!,#REF!)</f>
        <v>#REF!</v>
      </c>
    </row>
    <row r="723" spans="4:4">
      <c r="D723" s="186" t="e">
        <f>CONCATENATE(#REF!,#REF!)</f>
        <v>#REF!</v>
      </c>
    </row>
    <row r="724" spans="4:4">
      <c r="D724" s="186" t="e">
        <f>CONCATENATE(#REF!,#REF!)</f>
        <v>#REF!</v>
      </c>
    </row>
    <row r="725" spans="4:4">
      <c r="D725" s="186" t="e">
        <f>CONCATENATE(#REF!,#REF!)</f>
        <v>#REF!</v>
      </c>
    </row>
    <row r="726" spans="4:4">
      <c r="D726" s="186" t="e">
        <f>CONCATENATE(#REF!,#REF!)</f>
        <v>#REF!</v>
      </c>
    </row>
    <row r="727" spans="4:4">
      <c r="D727" s="186" t="e">
        <f>CONCATENATE(#REF!,#REF!)</f>
        <v>#REF!</v>
      </c>
    </row>
    <row r="728" spans="4:4">
      <c r="D728" s="186" t="e">
        <f>CONCATENATE(#REF!,#REF!)</f>
        <v>#REF!</v>
      </c>
    </row>
    <row r="729" spans="4:4">
      <c r="D729" s="186" t="e">
        <f>CONCATENATE(#REF!,#REF!)</f>
        <v>#REF!</v>
      </c>
    </row>
    <row r="730" spans="4:4">
      <c r="D730" s="186" t="e">
        <f>CONCATENATE(#REF!,#REF!)</f>
        <v>#REF!</v>
      </c>
    </row>
    <row r="731" spans="4:4">
      <c r="D731" s="186" t="e">
        <f>CONCATENATE(#REF!,#REF!)</f>
        <v>#REF!</v>
      </c>
    </row>
    <row r="732" spans="4:4">
      <c r="D732" s="186" t="e">
        <f>CONCATENATE(#REF!,#REF!)</f>
        <v>#REF!</v>
      </c>
    </row>
    <row r="733" spans="4:4">
      <c r="D733" s="186" t="e">
        <f>CONCATENATE(#REF!,#REF!)</f>
        <v>#REF!</v>
      </c>
    </row>
    <row r="734" spans="4:4">
      <c r="D734" s="186" t="e">
        <f>CONCATENATE(#REF!,#REF!)</f>
        <v>#REF!</v>
      </c>
    </row>
    <row r="735" spans="4:4">
      <c r="D735" s="186" t="e">
        <f>CONCATENATE(#REF!,#REF!)</f>
        <v>#REF!</v>
      </c>
    </row>
    <row r="736" spans="4:4">
      <c r="D736" s="186" t="e">
        <f>CONCATENATE(#REF!,#REF!)</f>
        <v>#REF!</v>
      </c>
    </row>
    <row r="737" spans="4:4">
      <c r="D737" s="186" t="e">
        <f>CONCATENATE(#REF!,#REF!)</f>
        <v>#REF!</v>
      </c>
    </row>
    <row r="738" spans="4:4">
      <c r="D738" s="186" t="e">
        <f>CONCATENATE(#REF!,#REF!)</f>
        <v>#REF!</v>
      </c>
    </row>
    <row r="739" spans="4:4">
      <c r="D739" s="186" t="e">
        <f>CONCATENATE(#REF!,#REF!)</f>
        <v>#REF!</v>
      </c>
    </row>
    <row r="740" spans="4:4">
      <c r="D740" s="186" t="e">
        <f>CONCATENATE(#REF!,#REF!)</f>
        <v>#REF!</v>
      </c>
    </row>
    <row r="741" spans="4:4">
      <c r="D741" s="186" t="e">
        <f>CONCATENATE(#REF!,#REF!)</f>
        <v>#REF!</v>
      </c>
    </row>
    <row r="742" spans="4:4">
      <c r="D742" s="186" t="e">
        <f>CONCATENATE(#REF!,#REF!)</f>
        <v>#REF!</v>
      </c>
    </row>
    <row r="743" spans="4:4">
      <c r="D743" s="186" t="e">
        <f>CONCATENATE(#REF!,#REF!)</f>
        <v>#REF!</v>
      </c>
    </row>
    <row r="744" spans="4:4">
      <c r="D744" s="186" t="e">
        <f>CONCATENATE(#REF!,#REF!)</f>
        <v>#REF!</v>
      </c>
    </row>
    <row r="745" spans="4:4">
      <c r="D745" s="186" t="e">
        <f>CONCATENATE(#REF!,#REF!)</f>
        <v>#REF!</v>
      </c>
    </row>
    <row r="746" spans="4:4">
      <c r="D746" s="186" t="e">
        <f>CONCATENATE(#REF!,#REF!)</f>
        <v>#REF!</v>
      </c>
    </row>
    <row r="747" spans="4:4">
      <c r="D747" s="186" t="e">
        <f>CONCATENATE(#REF!,#REF!)</f>
        <v>#REF!</v>
      </c>
    </row>
    <row r="748" spans="4:4">
      <c r="D748" s="186" t="e">
        <f>CONCATENATE(#REF!,#REF!)</f>
        <v>#REF!</v>
      </c>
    </row>
    <row r="749" spans="4:4">
      <c r="D749" s="186" t="e">
        <f>CONCATENATE(#REF!,#REF!)</f>
        <v>#REF!</v>
      </c>
    </row>
    <row r="750" spans="4:4">
      <c r="D750" s="186" t="e">
        <f>CONCATENATE(#REF!,#REF!)</f>
        <v>#REF!</v>
      </c>
    </row>
    <row r="751" spans="4:4">
      <c r="D751" s="186" t="e">
        <f>CONCATENATE(#REF!,#REF!)</f>
        <v>#REF!</v>
      </c>
    </row>
    <row r="752" spans="4:4">
      <c r="D752" s="186" t="e">
        <f>CONCATENATE(#REF!,#REF!)</f>
        <v>#REF!</v>
      </c>
    </row>
    <row r="753" spans="4:4">
      <c r="D753" s="186" t="e">
        <f>CONCATENATE(#REF!,#REF!)</f>
        <v>#REF!</v>
      </c>
    </row>
    <row r="754" spans="4:4">
      <c r="D754" s="186" t="e">
        <f>CONCATENATE(#REF!,#REF!)</f>
        <v>#REF!</v>
      </c>
    </row>
    <row r="755" spans="4:4">
      <c r="D755" s="186" t="e">
        <f>CONCATENATE(#REF!,#REF!)</f>
        <v>#REF!</v>
      </c>
    </row>
    <row r="756" spans="4:4">
      <c r="D756" s="186" t="e">
        <f>CONCATENATE(#REF!,#REF!)</f>
        <v>#REF!</v>
      </c>
    </row>
    <row r="757" spans="4:4">
      <c r="D757" s="186" t="e">
        <f>CONCATENATE(#REF!,#REF!)</f>
        <v>#REF!</v>
      </c>
    </row>
    <row r="758" spans="4:4">
      <c r="D758" s="186" t="e">
        <f>CONCATENATE(#REF!,#REF!)</f>
        <v>#REF!</v>
      </c>
    </row>
    <row r="759" spans="4:4">
      <c r="D759" s="186" t="e">
        <f>CONCATENATE(#REF!,#REF!)</f>
        <v>#REF!</v>
      </c>
    </row>
    <row r="760" spans="4:4">
      <c r="D760" s="186" t="e">
        <f>CONCATENATE(#REF!,#REF!)</f>
        <v>#REF!</v>
      </c>
    </row>
    <row r="761" spans="4:4">
      <c r="D761" s="186" t="e">
        <f>CONCATENATE(#REF!,#REF!)</f>
        <v>#REF!</v>
      </c>
    </row>
    <row r="762" spans="4:4">
      <c r="D762" s="186" t="e">
        <f>CONCATENATE(#REF!,#REF!)</f>
        <v>#REF!</v>
      </c>
    </row>
    <row r="763" spans="4:4">
      <c r="D763" s="186" t="e">
        <f>CONCATENATE(#REF!,#REF!)</f>
        <v>#REF!</v>
      </c>
    </row>
    <row r="764" spans="4:4">
      <c r="D764" s="186" t="e">
        <f>CONCATENATE(#REF!,#REF!)</f>
        <v>#REF!</v>
      </c>
    </row>
    <row r="765" spans="4:4">
      <c r="D765" s="186" t="e">
        <f>CONCATENATE(#REF!,#REF!)</f>
        <v>#REF!</v>
      </c>
    </row>
    <row r="766" spans="4:4">
      <c r="D766" s="186" t="e">
        <f>CONCATENATE(#REF!,#REF!)</f>
        <v>#REF!</v>
      </c>
    </row>
    <row r="767" spans="4:4">
      <c r="D767" s="186" t="e">
        <f>CONCATENATE(#REF!,#REF!)</f>
        <v>#REF!</v>
      </c>
    </row>
    <row r="768" spans="4:4">
      <c r="D768" s="186" t="e">
        <f>CONCATENATE(#REF!,#REF!)</f>
        <v>#REF!</v>
      </c>
    </row>
    <row r="769" spans="4:4">
      <c r="D769" s="186" t="e">
        <f>CONCATENATE(#REF!,#REF!)</f>
        <v>#REF!</v>
      </c>
    </row>
    <row r="770" spans="4:4">
      <c r="D770" s="186" t="e">
        <f>CONCATENATE(#REF!,#REF!)</f>
        <v>#REF!</v>
      </c>
    </row>
    <row r="771" spans="4:4">
      <c r="D771" s="186" t="e">
        <f>CONCATENATE(#REF!,#REF!)</f>
        <v>#REF!</v>
      </c>
    </row>
    <row r="772" spans="4:4">
      <c r="D772" s="186" t="e">
        <f>CONCATENATE(#REF!,#REF!)</f>
        <v>#REF!</v>
      </c>
    </row>
    <row r="773" spans="4:4">
      <c r="D773" s="186" t="e">
        <f>CONCATENATE(#REF!,#REF!)</f>
        <v>#REF!</v>
      </c>
    </row>
    <row r="774" spans="4:4">
      <c r="D774" s="186" t="e">
        <f>CONCATENATE(#REF!,#REF!)</f>
        <v>#REF!</v>
      </c>
    </row>
    <row r="775" spans="4:4">
      <c r="D775" s="186" t="e">
        <f>CONCATENATE(#REF!,#REF!)</f>
        <v>#REF!</v>
      </c>
    </row>
    <row r="776" spans="4:4">
      <c r="D776" s="186" t="e">
        <f>CONCATENATE(#REF!,#REF!)</f>
        <v>#REF!</v>
      </c>
    </row>
    <row r="777" spans="4:4">
      <c r="D777" s="186" t="e">
        <f>CONCATENATE(#REF!,#REF!)</f>
        <v>#REF!</v>
      </c>
    </row>
    <row r="778" spans="4:4">
      <c r="D778" s="186" t="e">
        <f>CONCATENATE(#REF!,#REF!)</f>
        <v>#REF!</v>
      </c>
    </row>
    <row r="779" spans="4:4">
      <c r="D779" s="186" t="e">
        <f>CONCATENATE(#REF!,#REF!)</f>
        <v>#REF!</v>
      </c>
    </row>
    <row r="780" spans="4:4">
      <c r="D780" s="186" t="e">
        <f>CONCATENATE(#REF!,#REF!)</f>
        <v>#REF!</v>
      </c>
    </row>
    <row r="781" spans="4:4">
      <c r="D781" s="186" t="e">
        <f>CONCATENATE(#REF!,#REF!)</f>
        <v>#REF!</v>
      </c>
    </row>
    <row r="782" spans="4:4">
      <c r="D782" s="186" t="e">
        <f>CONCATENATE(#REF!,#REF!)</f>
        <v>#REF!</v>
      </c>
    </row>
    <row r="783" spans="4:4">
      <c r="D783" s="186" t="e">
        <f>CONCATENATE(#REF!,#REF!)</f>
        <v>#REF!</v>
      </c>
    </row>
    <row r="784" spans="4:4">
      <c r="D784" s="186" t="e">
        <f>CONCATENATE(#REF!,#REF!)</f>
        <v>#REF!</v>
      </c>
    </row>
    <row r="785" spans="4:4">
      <c r="D785" s="186" t="e">
        <f>CONCATENATE(#REF!,#REF!)</f>
        <v>#REF!</v>
      </c>
    </row>
    <row r="786" spans="4:4">
      <c r="D786" s="186" t="e">
        <f>CONCATENATE(#REF!,#REF!)</f>
        <v>#REF!</v>
      </c>
    </row>
    <row r="787" spans="4:4">
      <c r="D787" s="186" t="e">
        <f>CONCATENATE(#REF!,#REF!)</f>
        <v>#REF!</v>
      </c>
    </row>
    <row r="788" spans="4:4">
      <c r="D788" s="186" t="e">
        <f>CONCATENATE(#REF!,#REF!)</f>
        <v>#REF!</v>
      </c>
    </row>
    <row r="789" spans="4:4">
      <c r="D789" s="186" t="e">
        <f>CONCATENATE(#REF!,#REF!)</f>
        <v>#REF!</v>
      </c>
    </row>
    <row r="790" spans="4:4">
      <c r="D790" s="186" t="e">
        <f>CONCATENATE(#REF!,#REF!)</f>
        <v>#REF!</v>
      </c>
    </row>
    <row r="791" spans="4:4">
      <c r="D791" s="186" t="e">
        <f>CONCATENATE(#REF!,#REF!)</f>
        <v>#REF!</v>
      </c>
    </row>
    <row r="792" spans="4:4">
      <c r="D792" s="186" t="e">
        <f>CONCATENATE(#REF!,#REF!)</f>
        <v>#REF!</v>
      </c>
    </row>
    <row r="793" spans="4:4">
      <c r="D793" s="186" t="e">
        <f>CONCATENATE(#REF!,#REF!)</f>
        <v>#REF!</v>
      </c>
    </row>
    <row r="794" spans="4:4">
      <c r="D794" s="186" t="e">
        <f>CONCATENATE(#REF!,#REF!)</f>
        <v>#REF!</v>
      </c>
    </row>
    <row r="795" spans="4:4">
      <c r="D795" s="186" t="e">
        <f>CONCATENATE(#REF!,#REF!)</f>
        <v>#REF!</v>
      </c>
    </row>
    <row r="796" spans="4:4">
      <c r="D796" s="186" t="e">
        <f>CONCATENATE(#REF!,#REF!)</f>
        <v>#REF!</v>
      </c>
    </row>
    <row r="797" spans="4:4">
      <c r="D797" s="186" t="e">
        <f>CONCATENATE(#REF!,#REF!)</f>
        <v>#REF!</v>
      </c>
    </row>
    <row r="798" spans="4:4">
      <c r="D798" s="186" t="e">
        <f>CONCATENATE(#REF!,#REF!)</f>
        <v>#REF!</v>
      </c>
    </row>
    <row r="799" spans="4:4">
      <c r="D799" s="186" t="e">
        <f>CONCATENATE(#REF!,#REF!)</f>
        <v>#REF!</v>
      </c>
    </row>
    <row r="800" spans="4:4">
      <c r="D800" s="186" t="e">
        <f>CONCATENATE(#REF!,#REF!)</f>
        <v>#REF!</v>
      </c>
    </row>
    <row r="801" spans="4:4">
      <c r="D801" s="186" t="e">
        <f>CONCATENATE(#REF!,#REF!)</f>
        <v>#REF!</v>
      </c>
    </row>
    <row r="802" spans="4:4">
      <c r="D802" s="186" t="e">
        <f>CONCATENATE(#REF!,#REF!)</f>
        <v>#REF!</v>
      </c>
    </row>
    <row r="803" spans="4:4">
      <c r="D803" s="186" t="e">
        <f>CONCATENATE(#REF!,#REF!)</f>
        <v>#REF!</v>
      </c>
    </row>
    <row r="804" spans="4:4">
      <c r="D804" s="186" t="e">
        <f>CONCATENATE(#REF!,#REF!)</f>
        <v>#REF!</v>
      </c>
    </row>
    <row r="805" spans="4:4">
      <c r="D805" s="186" t="e">
        <f>CONCATENATE(#REF!,#REF!)</f>
        <v>#REF!</v>
      </c>
    </row>
    <row r="806" spans="4:4">
      <c r="D806" s="186" t="e">
        <f>CONCATENATE(#REF!,#REF!)</f>
        <v>#REF!</v>
      </c>
    </row>
    <row r="807" spans="4:4">
      <c r="D807" s="186" t="e">
        <f>CONCATENATE(#REF!,#REF!)</f>
        <v>#REF!</v>
      </c>
    </row>
    <row r="808" spans="4:4">
      <c r="D808" s="186" t="e">
        <f>CONCATENATE(#REF!,#REF!)</f>
        <v>#REF!</v>
      </c>
    </row>
    <row r="809" spans="4:4">
      <c r="D809" s="186" t="e">
        <f>CONCATENATE(#REF!,#REF!)</f>
        <v>#REF!</v>
      </c>
    </row>
    <row r="810" spans="4:4">
      <c r="D810" s="186" t="e">
        <f>CONCATENATE(#REF!,#REF!)</f>
        <v>#REF!</v>
      </c>
    </row>
    <row r="811" spans="4:4">
      <c r="D811" s="186" t="e">
        <f>CONCATENATE(#REF!,#REF!)</f>
        <v>#REF!</v>
      </c>
    </row>
    <row r="812" spans="4:4">
      <c r="D812" s="186" t="e">
        <f>CONCATENATE(#REF!,#REF!)</f>
        <v>#REF!</v>
      </c>
    </row>
    <row r="813" spans="4:4">
      <c r="D813" s="186" t="e">
        <f>CONCATENATE(#REF!,#REF!)</f>
        <v>#REF!</v>
      </c>
    </row>
    <row r="814" spans="4:4">
      <c r="D814" s="186" t="e">
        <f>CONCATENATE(#REF!,#REF!)</f>
        <v>#REF!</v>
      </c>
    </row>
  </sheetData>
  <mergeCells count="1"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N48"/>
  <sheetViews>
    <sheetView topLeftCell="T1" zoomScale="85" zoomScaleNormal="85" workbookViewId="0">
      <selection activeCell="AB15" sqref="AB15"/>
    </sheetView>
  </sheetViews>
  <sheetFormatPr baseColWidth="10" defaultRowHeight="15"/>
  <cols>
    <col min="1" max="1" width="15.7109375" customWidth="1"/>
    <col min="2" max="2" width="22.5703125" customWidth="1"/>
    <col min="3" max="3" width="26.7109375" style="186" customWidth="1"/>
    <col min="4" max="5" width="10.7109375" style="186" customWidth="1"/>
    <col min="6" max="7" width="10.7109375" customWidth="1"/>
    <col min="8" max="8" width="8.5703125" customWidth="1"/>
    <col min="9" max="9" width="14.42578125" customWidth="1"/>
    <col min="10" max="10" width="53.28515625" customWidth="1"/>
    <col min="11" max="14" width="7.7109375" customWidth="1"/>
    <col min="15" max="15" width="9.42578125" customWidth="1"/>
    <col min="17" max="17" width="5.5703125" customWidth="1"/>
    <col min="20" max="20" width="56.28515625" customWidth="1"/>
    <col min="21" max="21" width="10.140625" customWidth="1"/>
    <col min="22" max="22" width="6.85546875" customWidth="1"/>
    <col min="23" max="23" width="11.140625" customWidth="1"/>
    <col min="24" max="24" width="7.28515625" customWidth="1"/>
    <col min="25" max="25" width="14.7109375" customWidth="1"/>
    <col min="28" max="28" width="19.28515625" customWidth="1"/>
    <col min="29" max="29" width="5" customWidth="1"/>
    <col min="31" max="31" width="19.28515625" customWidth="1"/>
    <col min="32" max="32" width="5" customWidth="1"/>
    <col min="34" max="34" width="19.28515625" customWidth="1"/>
    <col min="35" max="35" width="5" customWidth="1"/>
    <col min="37" max="37" width="19.28515625" customWidth="1"/>
    <col min="38" max="38" width="5" customWidth="1"/>
    <col min="40" max="40" width="19.28515625" customWidth="1"/>
  </cols>
  <sheetData>
    <row r="1" spans="1:40" ht="15.75" thickBot="1"/>
    <row r="2" spans="1:40" ht="15" customHeight="1" thickBot="1">
      <c r="B2" s="187" t="s">
        <v>812</v>
      </c>
      <c r="C2" s="186" t="s">
        <v>813</v>
      </c>
      <c r="H2" s="110" t="s">
        <v>696</v>
      </c>
      <c r="I2" s="111"/>
      <c r="J2" s="112" t="s">
        <v>926</v>
      </c>
      <c r="K2" s="224" t="s">
        <v>697</v>
      </c>
      <c r="L2" s="225"/>
      <c r="M2" s="230" t="s">
        <v>906</v>
      </c>
      <c r="N2" s="231"/>
      <c r="O2" s="232"/>
      <c r="Q2" s="109"/>
      <c r="R2" s="110" t="s">
        <v>696</v>
      </c>
      <c r="S2" s="111"/>
      <c r="T2" s="112" t="s">
        <v>927</v>
      </c>
      <c r="U2" s="224" t="s">
        <v>697</v>
      </c>
      <c r="V2" s="225"/>
      <c r="W2" s="230" t="s">
        <v>906</v>
      </c>
      <c r="X2" s="231"/>
      <c r="Y2" s="232"/>
      <c r="AI2" s="221"/>
    </row>
    <row r="3" spans="1:40" ht="15" customHeight="1" thickBot="1">
      <c r="B3" s="187" t="s">
        <v>706</v>
      </c>
      <c r="C3" s="186" t="s">
        <v>826</v>
      </c>
      <c r="H3" s="113"/>
      <c r="I3" s="114"/>
      <c r="J3" s="115" t="s">
        <v>700</v>
      </c>
      <c r="K3" s="116" t="s">
        <v>701</v>
      </c>
      <c r="L3" s="117"/>
      <c r="M3" s="233"/>
      <c r="N3" s="234"/>
      <c r="O3" s="235"/>
      <c r="Q3" s="109"/>
      <c r="R3" s="113"/>
      <c r="S3" s="114"/>
      <c r="T3" s="115" t="s">
        <v>700</v>
      </c>
      <c r="U3" s="116" t="s">
        <v>701</v>
      </c>
      <c r="V3" s="117"/>
      <c r="W3" s="233"/>
      <c r="X3" s="234"/>
      <c r="Y3" s="235"/>
      <c r="AA3" s="218" t="s">
        <v>949</v>
      </c>
      <c r="AB3" s="219"/>
      <c r="AC3" s="220"/>
      <c r="AD3" s="218" t="s">
        <v>950</v>
      </c>
      <c r="AE3" s="219"/>
      <c r="AF3" s="220"/>
      <c r="AG3" s="218" t="s">
        <v>951</v>
      </c>
      <c r="AH3" s="219"/>
      <c r="AI3" s="221"/>
      <c r="AJ3" s="218" t="s">
        <v>952</v>
      </c>
      <c r="AK3" s="219"/>
      <c r="AL3" s="220"/>
      <c r="AM3" s="218" t="s">
        <v>953</v>
      </c>
      <c r="AN3" s="219"/>
    </row>
    <row r="4" spans="1:40" ht="15" customHeight="1">
      <c r="B4" s="13" t="s">
        <v>844</v>
      </c>
      <c r="C4" s="186" t="s">
        <v>852</v>
      </c>
      <c r="H4" s="113"/>
      <c r="I4" s="114"/>
      <c r="J4" s="122" t="s">
        <v>702</v>
      </c>
      <c r="K4" s="116" t="s">
        <v>703</v>
      </c>
      <c r="L4" s="117"/>
      <c r="M4" s="233"/>
      <c r="N4" s="234"/>
      <c r="O4" s="235"/>
      <c r="Q4" s="109"/>
      <c r="R4" s="113"/>
      <c r="S4" s="114"/>
      <c r="T4" s="122" t="s">
        <v>702</v>
      </c>
      <c r="U4" s="116" t="s">
        <v>703</v>
      </c>
      <c r="V4" s="117"/>
      <c r="W4" s="233"/>
      <c r="X4" s="234"/>
      <c r="Y4" s="235"/>
      <c r="AC4" s="221"/>
      <c r="AF4" s="221"/>
      <c r="AI4" s="221"/>
      <c r="AL4" s="221"/>
    </row>
    <row r="5" spans="1:40" ht="15" customHeight="1">
      <c r="B5" s="248" t="s">
        <v>897</v>
      </c>
      <c r="C5" s="186" t="s">
        <v>810</v>
      </c>
      <c r="H5" s="113"/>
      <c r="I5" s="114"/>
      <c r="J5" s="115" t="str">
        <f>C7</f>
        <v>DOUBLURE CUSTODE GAUCHE</v>
      </c>
      <c r="K5" s="116" t="s">
        <v>704</v>
      </c>
      <c r="L5" s="117"/>
      <c r="M5" s="236">
        <f ca="1">TODAY()</f>
        <v>41555</v>
      </c>
      <c r="N5" s="237"/>
      <c r="O5" s="238"/>
      <c r="R5" s="113"/>
      <c r="S5" s="114"/>
      <c r="T5" s="115" t="str">
        <f>M7</f>
        <v xml:space="preserve">CN35 CN50   </v>
      </c>
      <c r="U5" s="116" t="s">
        <v>704</v>
      </c>
      <c r="V5" s="117"/>
      <c r="W5" s="236"/>
      <c r="X5" s="237"/>
      <c r="Y5" s="238"/>
    </row>
    <row r="6" spans="1:40" ht="15" customHeight="1">
      <c r="B6" s="249"/>
      <c r="C6" s="186">
        <v>98</v>
      </c>
      <c r="H6" s="113"/>
      <c r="I6" s="114"/>
      <c r="J6" s="123" t="s">
        <v>909</v>
      </c>
      <c r="K6" s="239" t="s">
        <v>705</v>
      </c>
      <c r="L6" s="239"/>
      <c r="M6" s="240" t="s">
        <v>910</v>
      </c>
      <c r="N6" s="241"/>
      <c r="O6" s="242"/>
      <c r="R6" s="113"/>
      <c r="S6" s="114"/>
      <c r="T6" s="123" t="s">
        <v>909</v>
      </c>
      <c r="U6" s="239" t="s">
        <v>705</v>
      </c>
      <c r="V6" s="239"/>
      <c r="W6" s="240" t="s">
        <v>910</v>
      </c>
      <c r="X6" s="241"/>
      <c r="Y6" s="242"/>
    </row>
    <row r="7" spans="1:40" ht="15" customHeight="1" thickBot="1">
      <c r="B7" s="13" t="s">
        <v>898</v>
      </c>
      <c r="C7" s="186" t="s">
        <v>948</v>
      </c>
      <c r="H7" s="113"/>
      <c r="I7" s="114"/>
      <c r="J7" s="124" t="str">
        <f>CONCATENATE(C2," / ",C3," / ",C4)</f>
        <v>France / Flins / Emboutissage</v>
      </c>
      <c r="K7" s="226" t="str">
        <f>CONCATENATE(C5,C6)</f>
        <v>X98</v>
      </c>
      <c r="L7" s="226"/>
      <c r="M7" s="227" t="str">
        <f>C15</f>
        <v xml:space="preserve">CN35 CN50   </v>
      </c>
      <c r="N7" s="228"/>
      <c r="O7" s="229"/>
      <c r="R7" s="113"/>
      <c r="S7" s="114"/>
      <c r="T7" s="124" t="str">
        <f>CONCATENATE(C2," / ",C3," / ",C4)</f>
        <v>France / Flins / Emboutissage</v>
      </c>
      <c r="U7" s="226" t="str">
        <f>CONCATENATE(C5,C6)</f>
        <v>X98</v>
      </c>
      <c r="V7" s="226"/>
      <c r="W7" s="227" t="str">
        <f>C15</f>
        <v xml:space="preserve">CN35 CN50   </v>
      </c>
      <c r="X7" s="228"/>
      <c r="Y7" s="229"/>
    </row>
    <row r="8" spans="1:40" ht="15" customHeight="1" thickTop="1" thickBot="1">
      <c r="B8" s="13" t="s">
        <v>883</v>
      </c>
      <c r="C8" s="186" t="s">
        <v>56</v>
      </c>
      <c r="H8" s="125" t="s">
        <v>707</v>
      </c>
      <c r="I8" s="126" t="s">
        <v>708</v>
      </c>
      <c r="J8" s="127"/>
      <c r="K8" s="126" t="s">
        <v>709</v>
      </c>
      <c r="L8" s="128" t="s">
        <v>710</v>
      </c>
      <c r="M8" s="126" t="s">
        <v>711</v>
      </c>
      <c r="N8" s="129" t="s">
        <v>712</v>
      </c>
      <c r="O8" s="130" t="s">
        <v>713</v>
      </c>
      <c r="R8" s="125" t="s">
        <v>707</v>
      </c>
      <c r="S8" s="126" t="s">
        <v>708</v>
      </c>
      <c r="T8" s="127"/>
      <c r="U8" s="126" t="s">
        <v>709</v>
      </c>
      <c r="V8" s="128" t="s">
        <v>710</v>
      </c>
      <c r="W8" s="126" t="s">
        <v>711</v>
      </c>
      <c r="X8" s="129" t="s">
        <v>712</v>
      </c>
      <c r="Y8" s="130" t="s">
        <v>713</v>
      </c>
    </row>
    <row r="9" spans="1:40" ht="15" customHeight="1" thickTop="1">
      <c r="B9" s="187" t="s">
        <v>899</v>
      </c>
      <c r="C9" s="186">
        <v>7</v>
      </c>
      <c r="H9" s="131"/>
      <c r="I9" s="132"/>
      <c r="J9" s="132"/>
      <c r="K9" s="133"/>
      <c r="L9" s="134"/>
      <c r="M9" s="134"/>
      <c r="N9" s="134"/>
      <c r="O9" s="135"/>
      <c r="R9" s="131"/>
      <c r="S9" s="132"/>
      <c r="T9" s="132"/>
      <c r="U9" s="133"/>
      <c r="V9" s="134"/>
      <c r="W9" s="134"/>
      <c r="X9" s="134"/>
      <c r="Y9" s="135"/>
    </row>
    <row r="10" spans="1:40" ht="15" customHeight="1">
      <c r="B10" s="13" t="s">
        <v>900</v>
      </c>
      <c r="C10" s="186">
        <v>34</v>
      </c>
      <c r="H10" s="131">
        <v>1</v>
      </c>
      <c r="I10" s="132" t="s">
        <v>714</v>
      </c>
      <c r="J10" s="132"/>
      <c r="K10" s="136">
        <v>1.5</v>
      </c>
      <c r="L10" s="134">
        <v>1</v>
      </c>
      <c r="M10" s="134">
        <v>1</v>
      </c>
      <c r="N10" s="134">
        <v>1</v>
      </c>
      <c r="O10" s="135">
        <f>K10*M10*N10*L10</f>
        <v>1.5</v>
      </c>
      <c r="R10" s="131">
        <v>1</v>
      </c>
      <c r="S10" s="132" t="s">
        <v>714</v>
      </c>
      <c r="T10" s="132"/>
      <c r="U10" s="136">
        <v>1.5</v>
      </c>
      <c r="V10" s="134">
        <v>1</v>
      </c>
      <c r="W10" s="137">
        <f>IF($C$13="ech",3*$C$12,$C$12)</f>
        <v>2</v>
      </c>
      <c r="X10" s="134">
        <v>1</v>
      </c>
      <c r="Y10" s="135">
        <f>U10*W10*X10*V10</f>
        <v>3</v>
      </c>
      <c r="AK10" s="221"/>
    </row>
    <row r="11" spans="1:40" ht="15" customHeight="1">
      <c r="B11" s="187" t="s">
        <v>901</v>
      </c>
      <c r="C11" s="186">
        <v>23</v>
      </c>
      <c r="H11" s="131"/>
      <c r="I11" s="132"/>
      <c r="J11" s="132"/>
      <c r="K11" s="136"/>
      <c r="L11" s="134"/>
      <c r="M11" s="134"/>
      <c r="N11" s="134"/>
      <c r="O11" s="135"/>
      <c r="R11" s="131"/>
      <c r="S11" s="132"/>
      <c r="T11" s="132"/>
      <c r="U11" s="136"/>
      <c r="V11" s="134"/>
      <c r="W11" s="134"/>
      <c r="X11" s="134"/>
      <c r="Y11" s="135"/>
    </row>
    <row r="12" spans="1:40" ht="15" customHeight="1">
      <c r="B12" s="13" t="s">
        <v>902</v>
      </c>
      <c r="C12" s="186">
        <v>2</v>
      </c>
      <c r="H12" s="131">
        <v>2</v>
      </c>
      <c r="I12" s="132" t="s">
        <v>715</v>
      </c>
      <c r="J12" s="138"/>
      <c r="K12" s="139">
        <v>0.02</v>
      </c>
      <c r="L12" s="134">
        <f>A27</f>
        <v>100</v>
      </c>
      <c r="M12" s="134">
        <v>1</v>
      </c>
      <c r="N12" s="134">
        <v>1</v>
      </c>
      <c r="O12" s="135">
        <f>K12*L12*M12</f>
        <v>2</v>
      </c>
      <c r="R12" s="131">
        <v>2</v>
      </c>
      <c r="S12" s="132" t="s">
        <v>715</v>
      </c>
      <c r="T12" s="138"/>
      <c r="U12" s="139">
        <v>0.02</v>
      </c>
      <c r="V12" s="134">
        <f>A27</f>
        <v>100</v>
      </c>
      <c r="W12" s="134">
        <v>1</v>
      </c>
      <c r="X12" s="134">
        <v>1</v>
      </c>
      <c r="Y12" s="135">
        <f>U12*V12*W12</f>
        <v>2</v>
      </c>
    </row>
    <row r="13" spans="1:40" ht="15" customHeight="1">
      <c r="A13" t="s">
        <v>696</v>
      </c>
      <c r="B13" s="13" t="s">
        <v>893</v>
      </c>
      <c r="C13" s="186" t="s">
        <v>887</v>
      </c>
      <c r="H13" s="131"/>
      <c r="I13" s="132"/>
      <c r="J13" s="138"/>
      <c r="K13" s="136"/>
      <c r="L13" s="134"/>
      <c r="M13" s="134"/>
      <c r="N13" s="134"/>
      <c r="O13" s="135"/>
      <c r="R13" s="131"/>
      <c r="S13" s="132"/>
      <c r="T13" s="138"/>
      <c r="U13" s="136"/>
      <c r="V13" s="134"/>
      <c r="W13" s="134"/>
      <c r="X13" s="134"/>
      <c r="Y13" s="135"/>
    </row>
    <row r="14" spans="1:40" ht="15" customHeight="1">
      <c r="B14" s="13" t="s">
        <v>923</v>
      </c>
      <c r="C14" s="186" t="s">
        <v>890</v>
      </c>
      <c r="H14" s="131">
        <v>3</v>
      </c>
      <c r="I14" s="132" t="s">
        <v>716</v>
      </c>
      <c r="J14" s="138"/>
      <c r="K14" s="140">
        <f>IF(C8=D22,D23,IF(C8=E22,E23,IF(C8=F22,F23)))</f>
        <v>3.5</v>
      </c>
      <c r="L14" s="134">
        <v>1</v>
      </c>
      <c r="M14" s="134">
        <v>1</v>
      </c>
      <c r="N14" s="134">
        <v>1</v>
      </c>
      <c r="O14" s="135">
        <f>K14*N14*L14</f>
        <v>3.5</v>
      </c>
      <c r="R14" s="131">
        <v>3</v>
      </c>
      <c r="S14" s="132" t="s">
        <v>716</v>
      </c>
      <c r="T14" s="138"/>
      <c r="U14" s="140">
        <f>IF(C8=D22,D23,IF(C8=E22,E23,IF(C8=F22,F23)))</f>
        <v>3.5</v>
      </c>
      <c r="V14" s="134">
        <v>1</v>
      </c>
      <c r="W14" s="134">
        <v>1</v>
      </c>
      <c r="X14" s="134">
        <v>1</v>
      </c>
      <c r="Y14" s="135">
        <f>U14*X14*V14</f>
        <v>3.5</v>
      </c>
    </row>
    <row r="15" spans="1:40" ht="15" customHeight="1">
      <c r="B15" s="13" t="s">
        <v>905</v>
      </c>
      <c r="C15" s="186" t="s">
        <v>918</v>
      </c>
      <c r="H15" s="131"/>
      <c r="I15" s="132"/>
      <c r="J15" s="138"/>
      <c r="K15" s="136"/>
      <c r="L15" s="134"/>
      <c r="M15" s="134"/>
      <c r="N15" s="134"/>
      <c r="O15" s="135"/>
      <c r="R15" s="131"/>
      <c r="S15" s="132"/>
      <c r="T15" s="138"/>
      <c r="U15" s="136"/>
      <c r="V15" s="134"/>
      <c r="W15" s="134"/>
      <c r="X15" s="134"/>
      <c r="Y15" s="135"/>
    </row>
    <row r="16" spans="1:40" ht="15" customHeight="1">
      <c r="B16" s="13" t="s">
        <v>720</v>
      </c>
      <c r="C16" s="190">
        <f>O44</f>
        <v>46.460000000000008</v>
      </c>
      <c r="D16" s="190"/>
      <c r="E16" s="190"/>
      <c r="H16" s="131">
        <v>4</v>
      </c>
      <c r="I16" s="132" t="s">
        <v>717</v>
      </c>
      <c r="J16" s="132"/>
      <c r="K16" s="140">
        <f>IF(C8=A22,A23,IF(C8=B22,B23,IF(C8=C22,C23,)))</f>
        <v>1.5</v>
      </c>
      <c r="L16" s="134">
        <v>1</v>
      </c>
      <c r="M16" s="134">
        <v>1</v>
      </c>
      <c r="N16" s="134">
        <v>1</v>
      </c>
      <c r="O16" s="135">
        <f>K16*M16*N16*L16</f>
        <v>1.5</v>
      </c>
      <c r="R16" s="131">
        <v>4</v>
      </c>
      <c r="S16" s="132" t="s">
        <v>717</v>
      </c>
      <c r="T16" s="132"/>
      <c r="U16" s="140">
        <f>IF(C8=A22,A23,IF(C8=B22,B23,IF(C8=C22,C23,)))</f>
        <v>1.5</v>
      </c>
      <c r="V16" s="134">
        <v>1</v>
      </c>
      <c r="W16" s="137">
        <f>IF($C$13="ech",3*$C$12,$C$12)</f>
        <v>2</v>
      </c>
      <c r="X16" s="134">
        <v>1</v>
      </c>
      <c r="Y16" s="135">
        <f>U16*W16*X16*V16</f>
        <v>3</v>
      </c>
    </row>
    <row r="17" spans="1:25" ht="15" customHeight="1">
      <c r="B17" s="13" t="s">
        <v>925</v>
      </c>
      <c r="C17" s="190">
        <f>Y44</f>
        <v>60.52</v>
      </c>
      <c r="H17" s="131"/>
      <c r="I17" s="132"/>
      <c r="J17" s="132"/>
      <c r="K17" s="136"/>
      <c r="L17" s="134"/>
      <c r="M17" s="134"/>
      <c r="N17" s="134"/>
      <c r="O17" s="135"/>
      <c r="R17" s="131"/>
      <c r="S17" s="132"/>
      <c r="T17" s="132"/>
      <c r="U17" s="136"/>
      <c r="V17" s="134"/>
      <c r="W17" s="134"/>
      <c r="X17" s="134"/>
      <c r="Y17" s="135"/>
    </row>
    <row r="18" spans="1:25" ht="15" customHeight="1">
      <c r="B18" s="13" t="s">
        <v>903</v>
      </c>
      <c r="C18" s="190">
        <f>Y45</f>
        <v>2420.8000000000002</v>
      </c>
      <c r="H18" s="131">
        <v>5</v>
      </c>
      <c r="I18" s="132" t="s">
        <v>718</v>
      </c>
      <c r="J18" s="132"/>
      <c r="K18" s="139">
        <v>0.08</v>
      </c>
      <c r="L18" s="137">
        <f>C9</f>
        <v>7</v>
      </c>
      <c r="M18" s="134">
        <v>1</v>
      </c>
      <c r="N18" s="134">
        <v>1</v>
      </c>
      <c r="O18" s="135">
        <f>K18*L18*M18</f>
        <v>0.56000000000000005</v>
      </c>
      <c r="R18" s="131">
        <v>5</v>
      </c>
      <c r="S18" s="132" t="s">
        <v>718</v>
      </c>
      <c r="T18" s="132"/>
      <c r="U18" s="139">
        <v>0.08</v>
      </c>
      <c r="V18" s="137">
        <f>C9</f>
        <v>7</v>
      </c>
      <c r="W18" s="137">
        <f>IF($C$13="ech",3*$C$12,$C$12)</f>
        <v>2</v>
      </c>
      <c r="X18" s="134">
        <v>1</v>
      </c>
      <c r="Y18" s="135">
        <f>U18*V18*W18</f>
        <v>1.1200000000000001</v>
      </c>
    </row>
    <row r="19" spans="1:25" ht="15" customHeight="1">
      <c r="B19" s="9"/>
      <c r="H19" s="131"/>
      <c r="I19" s="132"/>
      <c r="J19" s="132"/>
      <c r="K19" s="136"/>
      <c r="L19" s="134"/>
      <c r="M19" s="134"/>
      <c r="N19" s="134"/>
      <c r="O19" s="135"/>
      <c r="R19" s="131"/>
      <c r="S19" s="132"/>
      <c r="T19" s="132"/>
      <c r="U19" s="136"/>
      <c r="V19" s="134"/>
      <c r="W19" s="134"/>
      <c r="X19" s="134"/>
      <c r="Y19" s="135"/>
    </row>
    <row r="20" spans="1:25" ht="15.75" thickBot="1">
      <c r="H20" s="131">
        <v>6</v>
      </c>
      <c r="I20" s="132" t="s">
        <v>912</v>
      </c>
      <c r="J20" s="132"/>
      <c r="K20" s="136">
        <v>0.5</v>
      </c>
      <c r="L20" s="134">
        <v>1</v>
      </c>
      <c r="M20" s="134">
        <v>1</v>
      </c>
      <c r="N20" s="134">
        <v>1</v>
      </c>
      <c r="O20" s="135">
        <f>K20*L20*M20</f>
        <v>0.5</v>
      </c>
      <c r="R20" s="131">
        <v>6</v>
      </c>
      <c r="S20" s="132" t="s">
        <v>912</v>
      </c>
      <c r="T20" s="132"/>
      <c r="U20" s="136">
        <v>0.5</v>
      </c>
      <c r="V20" s="134">
        <v>1</v>
      </c>
      <c r="W20" s="137">
        <f>IF($C$13="ech",3*$C$12,$C$12)</f>
        <v>2</v>
      </c>
      <c r="X20" s="134">
        <v>1</v>
      </c>
      <c r="Y20" s="135">
        <f>U20*V20*W20</f>
        <v>1</v>
      </c>
    </row>
    <row r="21" spans="1:25">
      <c r="A21" s="243" t="s">
        <v>698</v>
      </c>
      <c r="B21" s="244"/>
      <c r="C21" s="245"/>
      <c r="D21" s="243" t="s">
        <v>699</v>
      </c>
      <c r="E21" s="244"/>
      <c r="F21" s="245"/>
      <c r="G21" s="184"/>
      <c r="H21" s="131"/>
      <c r="I21" s="132"/>
      <c r="J21" s="132"/>
      <c r="K21" s="136"/>
      <c r="L21" s="134"/>
      <c r="M21" s="134"/>
      <c r="N21" s="134"/>
      <c r="O21" s="135"/>
      <c r="R21" s="131"/>
      <c r="S21" s="132"/>
      <c r="T21" s="132"/>
      <c r="U21" s="136"/>
      <c r="V21" s="134"/>
      <c r="W21" s="134"/>
      <c r="X21" s="134"/>
      <c r="Y21" s="135"/>
    </row>
    <row r="22" spans="1:25" ht="15.75" thickBot="1">
      <c r="A22" s="118" t="s">
        <v>34</v>
      </c>
      <c r="B22" s="119" t="s">
        <v>56</v>
      </c>
      <c r="C22" s="120" t="s">
        <v>80</v>
      </c>
      <c r="D22" s="118" t="s">
        <v>34</v>
      </c>
      <c r="E22" s="121" t="s">
        <v>56</v>
      </c>
      <c r="F22" s="120" t="s">
        <v>80</v>
      </c>
      <c r="G22" s="184"/>
      <c r="H22" s="199">
        <v>7</v>
      </c>
      <c r="I22" s="200" t="s">
        <v>913</v>
      </c>
      <c r="J22" s="200"/>
      <c r="K22" s="197"/>
      <c r="L22" s="192">
        <v>1</v>
      </c>
      <c r="M22" s="192">
        <v>1</v>
      </c>
      <c r="N22" s="192">
        <v>1</v>
      </c>
      <c r="O22" s="201">
        <f>K22*L22*M22</f>
        <v>0</v>
      </c>
      <c r="R22" s="199">
        <v>7</v>
      </c>
      <c r="S22" s="200" t="s">
        <v>913</v>
      </c>
      <c r="T22" s="200"/>
      <c r="U22" s="197"/>
      <c r="V22" s="192">
        <v>1</v>
      </c>
      <c r="W22" s="192">
        <v>1</v>
      </c>
      <c r="X22" s="192">
        <v>1</v>
      </c>
      <c r="Y22" s="201">
        <f>U22*V22*W22</f>
        <v>0</v>
      </c>
    </row>
    <row r="23" spans="1:25">
      <c r="A23" s="193">
        <v>1</v>
      </c>
      <c r="B23" s="194">
        <v>1.5</v>
      </c>
      <c r="C23" s="195">
        <v>2</v>
      </c>
      <c r="D23" s="193">
        <v>3</v>
      </c>
      <c r="E23" s="196">
        <v>3.5</v>
      </c>
      <c r="F23" s="195">
        <v>4</v>
      </c>
      <c r="H23" s="131"/>
      <c r="I23" s="132" t="s">
        <v>696</v>
      </c>
      <c r="J23" s="132"/>
      <c r="K23" s="136"/>
      <c r="L23" s="134"/>
      <c r="M23" s="134"/>
      <c r="N23" s="134"/>
      <c r="O23" s="135"/>
      <c r="R23" s="131"/>
      <c r="S23" s="132" t="s">
        <v>696</v>
      </c>
      <c r="T23" s="132"/>
      <c r="U23" s="136"/>
      <c r="V23" s="134"/>
      <c r="W23" s="134"/>
      <c r="X23" s="134"/>
      <c r="Y23" s="135"/>
    </row>
    <row r="24" spans="1:25">
      <c r="C24"/>
      <c r="D24"/>
      <c r="E24"/>
      <c r="H24" s="131">
        <v>8</v>
      </c>
      <c r="I24" s="132" t="s">
        <v>907</v>
      </c>
      <c r="J24" s="132"/>
      <c r="K24" s="136">
        <v>0.2</v>
      </c>
      <c r="L24" s="137">
        <f>C10</f>
        <v>34</v>
      </c>
      <c r="M24" s="134">
        <v>1</v>
      </c>
      <c r="N24" s="134">
        <v>1</v>
      </c>
      <c r="O24" s="135">
        <f>K24*M24*L24</f>
        <v>6.8000000000000007</v>
      </c>
      <c r="R24" s="131">
        <v>8</v>
      </c>
      <c r="S24" s="132" t="s">
        <v>907</v>
      </c>
      <c r="T24" s="132"/>
      <c r="U24" s="136">
        <v>0.2</v>
      </c>
      <c r="V24" s="137">
        <f>C10</f>
        <v>34</v>
      </c>
      <c r="W24" s="137">
        <f>IF($C$13="ech",3*$C$12,$C$12)</f>
        <v>2</v>
      </c>
      <c r="X24" s="134">
        <v>1</v>
      </c>
      <c r="Y24" s="135">
        <f>U24*W24*V24</f>
        <v>13.600000000000001</v>
      </c>
    </row>
    <row r="25" spans="1:25" ht="15.75" thickBot="1">
      <c r="C25"/>
      <c r="D25"/>
      <c r="E25"/>
      <c r="H25" s="131"/>
      <c r="I25" s="132"/>
      <c r="J25" s="132"/>
      <c r="K25" s="136"/>
      <c r="L25" s="134"/>
      <c r="M25" s="134"/>
      <c r="N25" s="134"/>
      <c r="O25" s="135"/>
      <c r="R25" s="131"/>
      <c r="S25" s="132"/>
      <c r="T25" s="132"/>
      <c r="U25" s="136"/>
      <c r="V25" s="134"/>
      <c r="W25" s="134"/>
      <c r="X25" s="134"/>
      <c r="Y25" s="135"/>
    </row>
    <row r="26" spans="1:25" ht="15.75" thickBot="1">
      <c r="A26" s="246" t="s">
        <v>914</v>
      </c>
      <c r="B26" s="247"/>
      <c r="C26"/>
      <c r="D26"/>
      <c r="E26"/>
      <c r="H26" s="199">
        <v>9</v>
      </c>
      <c r="I26" s="200" t="s">
        <v>908</v>
      </c>
      <c r="J26" s="200"/>
      <c r="K26" s="197">
        <v>0.8</v>
      </c>
      <c r="L26" s="137">
        <f>C11</f>
        <v>23</v>
      </c>
      <c r="M26" s="192">
        <v>1</v>
      </c>
      <c r="N26" s="192">
        <v>1</v>
      </c>
      <c r="O26" s="201">
        <f>K26*L26</f>
        <v>18.400000000000002</v>
      </c>
      <c r="R26" s="199">
        <v>9</v>
      </c>
      <c r="S26" s="200" t="s">
        <v>908</v>
      </c>
      <c r="T26" s="200"/>
      <c r="U26" s="197">
        <v>0.8</v>
      </c>
      <c r="V26" s="137">
        <f>C11</f>
        <v>23</v>
      </c>
      <c r="W26" s="137">
        <f>IF($C$13="ech",3*$C$12,$C$12)</f>
        <v>2</v>
      </c>
      <c r="X26" s="192">
        <v>1</v>
      </c>
      <c r="Y26" s="201">
        <f>U26*V26</f>
        <v>18.400000000000002</v>
      </c>
    </row>
    <row r="27" spans="1:25" ht="15.75" thickBot="1">
      <c r="A27" s="206">
        <v>100</v>
      </c>
      <c r="C27"/>
      <c r="D27"/>
      <c r="E27"/>
      <c r="H27" s="131"/>
      <c r="I27" s="132"/>
      <c r="J27" s="132"/>
      <c r="K27" s="136"/>
      <c r="L27" s="136"/>
      <c r="M27" s="205"/>
      <c r="N27" s="134"/>
      <c r="O27" s="135"/>
      <c r="R27" s="131"/>
      <c r="S27" s="132"/>
      <c r="T27" s="132"/>
      <c r="U27" s="136"/>
      <c r="V27" s="136"/>
      <c r="W27" s="205"/>
      <c r="X27" s="134"/>
      <c r="Y27" s="135"/>
    </row>
    <row r="28" spans="1:25">
      <c r="C28"/>
      <c r="D28"/>
      <c r="E28"/>
      <c r="H28" s="199">
        <v>10</v>
      </c>
      <c r="I28" s="200" t="s">
        <v>915</v>
      </c>
      <c r="J28" s="200"/>
      <c r="K28" s="197"/>
      <c r="L28" s="197"/>
      <c r="M28" s="192">
        <v>1</v>
      </c>
      <c r="N28" s="192">
        <v>1</v>
      </c>
      <c r="O28" s="201">
        <f>K28*L28</f>
        <v>0</v>
      </c>
      <c r="R28" s="199">
        <v>10</v>
      </c>
      <c r="S28" s="200" t="s">
        <v>915</v>
      </c>
      <c r="T28" s="200"/>
      <c r="U28" s="197"/>
      <c r="V28" s="197"/>
      <c r="W28" s="137">
        <f>IF($C$13="ech",3*$C$12,$C$12)</f>
        <v>2</v>
      </c>
      <c r="X28" s="192">
        <v>1</v>
      </c>
      <c r="Y28" s="201">
        <f>U28*V28</f>
        <v>0</v>
      </c>
    </row>
    <row r="29" spans="1:25" ht="15.75" thickBot="1">
      <c r="C29"/>
      <c r="D29"/>
      <c r="E29"/>
      <c r="H29" s="131"/>
      <c r="I29" s="132"/>
      <c r="J29" s="132"/>
      <c r="K29" s="136"/>
      <c r="L29" s="134"/>
      <c r="M29" s="204"/>
      <c r="N29" s="134"/>
      <c r="O29" s="135"/>
      <c r="R29" s="131"/>
      <c r="S29" s="132"/>
      <c r="T29" s="132"/>
      <c r="U29" s="136"/>
      <c r="V29" s="134"/>
      <c r="W29" s="204"/>
      <c r="X29" s="134"/>
      <c r="Y29" s="135"/>
    </row>
    <row r="30" spans="1:25" ht="15.75" thickBot="1">
      <c r="A30" s="251" t="s">
        <v>919</v>
      </c>
      <c r="B30" s="252"/>
      <c r="C30"/>
      <c r="D30"/>
      <c r="E30"/>
      <c r="H30" s="199">
        <v>11</v>
      </c>
      <c r="I30" s="200" t="s">
        <v>719</v>
      </c>
      <c r="J30" s="200"/>
      <c r="K30" s="197">
        <v>3</v>
      </c>
      <c r="L30" s="192">
        <v>1</v>
      </c>
      <c r="M30" s="192">
        <v>1</v>
      </c>
      <c r="N30" s="192">
        <v>1</v>
      </c>
      <c r="O30" s="201">
        <f>K30*L30</f>
        <v>3</v>
      </c>
      <c r="R30" s="199">
        <v>11</v>
      </c>
      <c r="S30" s="200" t="s">
        <v>719</v>
      </c>
      <c r="T30" s="200"/>
      <c r="U30" s="197">
        <v>3</v>
      </c>
      <c r="V30" s="192">
        <v>1</v>
      </c>
      <c r="W30" s="192">
        <v>1</v>
      </c>
      <c r="X30" s="192">
        <v>1</v>
      </c>
      <c r="Y30" s="201">
        <f>U30*V30</f>
        <v>3</v>
      </c>
    </row>
    <row r="31" spans="1:25" ht="15.75" thickBot="1">
      <c r="A31" s="246" t="s">
        <v>920</v>
      </c>
      <c r="B31" s="250"/>
      <c r="C31" s="247"/>
      <c r="D31" s="198">
        <f>C12</f>
        <v>2</v>
      </c>
      <c r="E31"/>
      <c r="H31" s="131"/>
      <c r="I31" s="132"/>
      <c r="J31" s="132"/>
      <c r="K31" s="136"/>
      <c r="L31" s="141"/>
      <c r="M31" s="134"/>
      <c r="N31" s="134"/>
      <c r="O31" s="135"/>
      <c r="R31" s="131"/>
      <c r="S31" s="132"/>
      <c r="T31" s="132"/>
      <c r="U31" s="136"/>
      <c r="V31" s="141"/>
      <c r="W31" s="134"/>
      <c r="X31" s="134"/>
      <c r="Y31" s="135"/>
    </row>
    <row r="32" spans="1:25" ht="15.75" thickBot="1">
      <c r="A32" s="246" t="s">
        <v>921</v>
      </c>
      <c r="B32" s="250"/>
      <c r="C32" s="247"/>
      <c r="D32" s="198">
        <f>IF(C13="ech",3,1)</f>
        <v>1</v>
      </c>
      <c r="E32"/>
      <c r="H32" s="131">
        <v>12</v>
      </c>
      <c r="I32" s="132" t="s">
        <v>916</v>
      </c>
      <c r="J32" s="132"/>
      <c r="K32" s="136">
        <v>0.5</v>
      </c>
      <c r="L32" s="134">
        <v>1</v>
      </c>
      <c r="M32" s="134">
        <v>1</v>
      </c>
      <c r="N32" s="134">
        <v>1</v>
      </c>
      <c r="O32" s="135">
        <f>K32*L32*M32</f>
        <v>0.5</v>
      </c>
      <c r="R32" s="131">
        <v>12</v>
      </c>
      <c r="S32" s="132" t="s">
        <v>916</v>
      </c>
      <c r="T32" s="132"/>
      <c r="U32" s="136">
        <v>0.5</v>
      </c>
      <c r="V32" s="134">
        <v>1</v>
      </c>
      <c r="W32" s="137">
        <f>IF($C$13="ech",3*$C$12,$C$12)</f>
        <v>2</v>
      </c>
      <c r="X32" s="134">
        <v>1</v>
      </c>
      <c r="Y32" s="135">
        <f>U32*V32*W32</f>
        <v>1</v>
      </c>
    </row>
    <row r="33" spans="1:25" ht="15.75" thickBot="1">
      <c r="A33" s="246" t="s">
        <v>922</v>
      </c>
      <c r="B33" s="250"/>
      <c r="C33" s="247"/>
      <c r="D33" s="198">
        <f>IF(C14="jours",20,IF(C14="semaines",4,IF(C14="mois",1,1)))</f>
        <v>20</v>
      </c>
      <c r="E33"/>
      <c r="H33" s="131"/>
      <c r="I33" s="132"/>
      <c r="J33" s="132"/>
      <c r="K33" s="136"/>
      <c r="L33" s="141"/>
      <c r="M33" s="134"/>
      <c r="N33" s="134"/>
      <c r="O33" s="135"/>
      <c r="R33" s="131"/>
      <c r="S33" s="132"/>
      <c r="T33" s="132"/>
      <c r="U33" s="136"/>
      <c r="V33" s="141"/>
      <c r="W33" s="134"/>
      <c r="X33" s="134"/>
      <c r="Y33" s="135"/>
    </row>
    <row r="34" spans="1:25">
      <c r="H34" s="131">
        <v>13</v>
      </c>
      <c r="I34" s="132" t="s">
        <v>721</v>
      </c>
      <c r="J34" s="132"/>
      <c r="K34" s="136">
        <v>0.1</v>
      </c>
      <c r="L34" s="137">
        <f>C9</f>
        <v>7</v>
      </c>
      <c r="M34" s="134">
        <v>1</v>
      </c>
      <c r="N34" s="134">
        <v>1</v>
      </c>
      <c r="O34" s="135">
        <f>K34*L34*M34</f>
        <v>0.70000000000000007</v>
      </c>
      <c r="R34" s="131">
        <v>13</v>
      </c>
      <c r="S34" s="132" t="s">
        <v>721</v>
      </c>
      <c r="T34" s="132"/>
      <c r="U34" s="136">
        <v>0.1</v>
      </c>
      <c r="V34" s="137">
        <f>C9</f>
        <v>7</v>
      </c>
      <c r="W34" s="137">
        <f>IF($C$13="ech",3*$C$12,$C$12)</f>
        <v>2</v>
      </c>
      <c r="X34" s="134">
        <v>1</v>
      </c>
      <c r="Y34" s="135">
        <f>U34*V34*W34</f>
        <v>1.4000000000000001</v>
      </c>
    </row>
    <row r="35" spans="1:25">
      <c r="H35" s="131"/>
      <c r="I35" s="132"/>
      <c r="J35" s="132"/>
      <c r="K35" s="136"/>
      <c r="L35" s="134" t="s">
        <v>696</v>
      </c>
      <c r="M35" s="134"/>
      <c r="N35" s="134"/>
      <c r="O35" s="135"/>
      <c r="R35" s="131"/>
      <c r="S35" s="132"/>
      <c r="T35" s="132"/>
      <c r="U35" s="136"/>
      <c r="V35" s="134" t="s">
        <v>696</v>
      </c>
      <c r="W35" s="134"/>
      <c r="X35" s="134"/>
      <c r="Y35" s="135"/>
    </row>
    <row r="36" spans="1:25">
      <c r="H36" s="131">
        <v>14</v>
      </c>
      <c r="I36" s="132" t="s">
        <v>722</v>
      </c>
      <c r="J36" s="132"/>
      <c r="K36" s="140">
        <f>IF(C8=A22,A23,IF(C8=B22,B23,IF(C8=C22,C23,)))</f>
        <v>1.5</v>
      </c>
      <c r="L36" s="134">
        <v>1</v>
      </c>
      <c r="M36" s="134">
        <v>1</v>
      </c>
      <c r="N36" s="134">
        <v>1</v>
      </c>
      <c r="O36" s="135">
        <f>K36*M36*N36*L36</f>
        <v>1.5</v>
      </c>
      <c r="R36" s="131">
        <v>14</v>
      </c>
      <c r="S36" s="132" t="s">
        <v>722</v>
      </c>
      <c r="T36" s="132"/>
      <c r="U36" s="140">
        <f>IF(C8=A22,A23,IF(C8=B22,B23,IF(C8=C22,C23,)))</f>
        <v>1.5</v>
      </c>
      <c r="V36" s="134">
        <v>1</v>
      </c>
      <c r="W36" s="137">
        <f>IF($C$13="ech",3*$C$12,$C$12)</f>
        <v>2</v>
      </c>
      <c r="X36" s="134">
        <v>1</v>
      </c>
      <c r="Y36" s="135">
        <f>U36*W36*X36*V36</f>
        <v>3</v>
      </c>
    </row>
    <row r="37" spans="1:25">
      <c r="A37" t="s">
        <v>931</v>
      </c>
      <c r="B37" s="209">
        <v>4181.5200000000004</v>
      </c>
      <c r="H37" s="131"/>
      <c r="I37" s="132"/>
      <c r="J37" s="132"/>
      <c r="K37" s="136"/>
      <c r="L37" s="134"/>
      <c r="M37" s="134"/>
      <c r="N37" s="134"/>
      <c r="O37" s="135"/>
      <c r="R37" s="131"/>
      <c r="S37" s="132"/>
      <c r="T37" s="132"/>
      <c r="U37" s="136"/>
      <c r="V37" s="134"/>
      <c r="W37" s="134"/>
      <c r="X37" s="134"/>
      <c r="Y37" s="135"/>
    </row>
    <row r="38" spans="1:25">
      <c r="H38" s="131">
        <v>15</v>
      </c>
      <c r="I38" s="132" t="s">
        <v>723</v>
      </c>
      <c r="J38" s="138"/>
      <c r="K38" s="140">
        <f>IF(C8=D22,D23,IF(C8=E22,E23,IF(C8=F22,F23)))</f>
        <v>3.5</v>
      </c>
      <c r="L38" s="134">
        <v>1</v>
      </c>
      <c r="M38" s="134">
        <v>1</v>
      </c>
      <c r="N38" s="134">
        <v>1</v>
      </c>
      <c r="O38" s="135">
        <f>K38*N38*L38</f>
        <v>3.5</v>
      </c>
      <c r="R38" s="131">
        <v>15</v>
      </c>
      <c r="S38" s="132" t="s">
        <v>723</v>
      </c>
      <c r="T38" s="138"/>
      <c r="U38" s="140">
        <f>IF(C8=D22,D23,IF(C8=E22,E23,IF(C8=F22,F23)))</f>
        <v>3.5</v>
      </c>
      <c r="V38" s="134">
        <v>1</v>
      </c>
      <c r="W38" s="134">
        <v>1</v>
      </c>
      <c r="X38" s="134">
        <v>1</v>
      </c>
      <c r="Y38" s="135">
        <f>U38*X38*V38</f>
        <v>3.5</v>
      </c>
    </row>
    <row r="39" spans="1:25">
      <c r="H39" s="131"/>
      <c r="I39" s="132"/>
      <c r="J39" s="132"/>
      <c r="K39" s="136"/>
      <c r="L39" s="134" t="s">
        <v>696</v>
      </c>
      <c r="M39" s="134"/>
      <c r="N39" s="134"/>
      <c r="O39" s="135"/>
      <c r="R39" s="131"/>
      <c r="S39" s="132"/>
      <c r="T39" s="132"/>
      <c r="U39" s="136"/>
      <c r="V39" s="134" t="s">
        <v>696</v>
      </c>
      <c r="W39" s="134"/>
      <c r="X39" s="134"/>
      <c r="Y39" s="135"/>
    </row>
    <row r="40" spans="1:25">
      <c r="H40" s="131">
        <v>16</v>
      </c>
      <c r="I40" s="142" t="s">
        <v>917</v>
      </c>
      <c r="J40" s="138"/>
      <c r="K40" s="139">
        <v>0.02</v>
      </c>
      <c r="L40" s="134">
        <f>A27</f>
        <v>100</v>
      </c>
      <c r="M40" s="134">
        <v>1</v>
      </c>
      <c r="N40" s="134">
        <v>1</v>
      </c>
      <c r="O40" s="135">
        <f>K40*L40*M40</f>
        <v>2</v>
      </c>
      <c r="R40" s="131">
        <v>16</v>
      </c>
      <c r="S40" s="142" t="s">
        <v>917</v>
      </c>
      <c r="T40" s="138"/>
      <c r="U40" s="139">
        <v>0.02</v>
      </c>
      <c r="V40" s="134">
        <f>A27</f>
        <v>100</v>
      </c>
      <c r="W40" s="134">
        <v>1</v>
      </c>
      <c r="X40" s="134">
        <v>1</v>
      </c>
      <c r="Y40" s="135">
        <f>U40*V40*W40</f>
        <v>2</v>
      </c>
    </row>
    <row r="41" spans="1:25">
      <c r="H41" s="131"/>
      <c r="I41" s="132" t="s">
        <v>696</v>
      </c>
      <c r="J41" s="132"/>
      <c r="K41" s="136"/>
      <c r="L41" s="134" t="s">
        <v>696</v>
      </c>
      <c r="M41" s="134"/>
      <c r="N41" s="134"/>
      <c r="O41" s="135"/>
      <c r="R41" s="131"/>
      <c r="S41" s="132" t="s">
        <v>696</v>
      </c>
      <c r="T41" s="132"/>
      <c r="U41" s="136"/>
      <c r="V41" s="134" t="s">
        <v>696</v>
      </c>
      <c r="W41" s="134"/>
      <c r="X41" s="134"/>
      <c r="Y41" s="135"/>
    </row>
    <row r="42" spans="1:25">
      <c r="H42" s="131">
        <v>17</v>
      </c>
      <c r="I42" s="132" t="s">
        <v>724</v>
      </c>
      <c r="J42" s="132"/>
      <c r="K42" s="136">
        <v>0.5</v>
      </c>
      <c r="L42" s="134">
        <v>1</v>
      </c>
      <c r="M42" s="134">
        <v>1</v>
      </c>
      <c r="N42" s="134">
        <v>1</v>
      </c>
      <c r="O42" s="135">
        <f>K42*M42*N42*L42</f>
        <v>0.5</v>
      </c>
      <c r="R42" s="131">
        <v>17</v>
      </c>
      <c r="S42" s="132" t="s">
        <v>724</v>
      </c>
      <c r="T42" s="132"/>
      <c r="U42" s="136">
        <v>0.5</v>
      </c>
      <c r="V42" s="134">
        <v>1</v>
      </c>
      <c r="W42" s="137">
        <f>IF($C$13="ech",3*$C$12,$C$12)</f>
        <v>2</v>
      </c>
      <c r="X42" s="134">
        <v>1</v>
      </c>
      <c r="Y42" s="135">
        <f>U42*W42*X42*V42</f>
        <v>1</v>
      </c>
    </row>
    <row r="43" spans="1:25" ht="15.75" thickBot="1">
      <c r="H43" s="143"/>
      <c r="I43" s="144"/>
      <c r="J43" s="144"/>
      <c r="K43" s="145"/>
      <c r="L43" s="146" t="s">
        <v>696</v>
      </c>
      <c r="M43" s="146"/>
      <c r="N43" s="146"/>
      <c r="O43" s="147"/>
      <c r="R43" s="143"/>
      <c r="S43" s="144"/>
      <c r="T43" s="144"/>
      <c r="U43" s="145"/>
      <c r="V43" s="146" t="s">
        <v>696</v>
      </c>
      <c r="W43" s="146"/>
      <c r="X43" s="146"/>
      <c r="Y43" s="147"/>
    </row>
    <row r="44" spans="1:25" ht="16.5" thickTop="1" thickBot="1">
      <c r="H44" s="148"/>
      <c r="I44" s="109"/>
      <c r="J44" s="149"/>
      <c r="K44" s="150" t="s">
        <v>725</v>
      </c>
      <c r="L44" s="151"/>
      <c r="M44" s="151"/>
      <c r="N44" s="151"/>
      <c r="O44" s="152">
        <f>SUM(O10:O43)</f>
        <v>46.460000000000008</v>
      </c>
      <c r="R44" s="148"/>
      <c r="S44" s="109"/>
      <c r="T44" s="149"/>
      <c r="U44" s="150" t="s">
        <v>928</v>
      </c>
      <c r="V44" s="151"/>
      <c r="W44" s="151"/>
      <c r="X44" s="151"/>
      <c r="Y44" s="152">
        <f>IF(C12=0,0,SUM(Y10:Y43))</f>
        <v>60.52</v>
      </c>
    </row>
    <row r="45" spans="1:25" ht="16.5" thickTop="1" thickBot="1">
      <c r="H45" s="113"/>
      <c r="I45" s="114"/>
      <c r="J45" s="114"/>
      <c r="K45" s="114"/>
      <c r="L45" s="114"/>
      <c r="M45" s="114"/>
      <c r="N45" s="114"/>
      <c r="O45" s="207"/>
      <c r="R45" s="113"/>
      <c r="S45" s="114"/>
      <c r="T45" s="114"/>
      <c r="U45" s="150" t="s">
        <v>726</v>
      </c>
      <c r="V45" s="151"/>
      <c r="W45" s="151"/>
      <c r="X45" s="151"/>
      <c r="Y45" s="152">
        <f>SUM(Y44*D31*D32*D33)</f>
        <v>2420.8000000000002</v>
      </c>
    </row>
    <row r="46" spans="1:25" ht="16.5" thickTop="1" thickBot="1">
      <c r="H46" s="153"/>
      <c r="I46" s="154" t="s">
        <v>727</v>
      </c>
      <c r="J46" s="154"/>
      <c r="K46" s="114"/>
      <c r="L46" s="114"/>
      <c r="M46" s="114"/>
      <c r="N46" s="114"/>
      <c r="O46" s="208"/>
      <c r="R46" s="153"/>
      <c r="S46" s="154" t="s">
        <v>727</v>
      </c>
      <c r="T46" s="154"/>
      <c r="U46" s="150" t="s">
        <v>728</v>
      </c>
      <c r="V46" s="151"/>
      <c r="W46" s="151"/>
      <c r="X46" s="151"/>
      <c r="Y46" s="152" t="str">
        <f>CONCATENATE(C12," ",C13," / ",C14)</f>
        <v>2 pièce / Jours</v>
      </c>
    </row>
    <row r="47" spans="1:25" ht="15.75" thickTop="1">
      <c r="H47" s="113"/>
      <c r="I47" s="155"/>
      <c r="J47" s="156"/>
      <c r="K47" s="157"/>
      <c r="L47" s="157"/>
      <c r="M47" s="157"/>
      <c r="N47" s="157"/>
      <c r="O47" s="208"/>
      <c r="R47" s="113"/>
      <c r="S47" s="155"/>
      <c r="T47" s="156"/>
      <c r="U47" s="157"/>
      <c r="V47" s="157"/>
      <c r="W47" s="157"/>
      <c r="X47" s="157"/>
      <c r="Y47" s="158"/>
    </row>
    <row r="48" spans="1:25" ht="15.75" thickBot="1">
      <c r="H48" s="191"/>
      <c r="I48" s="159" t="s">
        <v>911</v>
      </c>
      <c r="J48" s="159"/>
      <c r="K48" s="159"/>
      <c r="L48" s="159"/>
      <c r="M48" s="159"/>
      <c r="N48" s="159"/>
      <c r="O48" s="160"/>
      <c r="R48" s="191"/>
      <c r="S48" s="159" t="s">
        <v>911</v>
      </c>
      <c r="T48" s="159"/>
      <c r="U48" s="159"/>
      <c r="V48" s="159"/>
      <c r="W48" s="159"/>
      <c r="X48" s="159"/>
      <c r="Y48" s="160"/>
    </row>
  </sheetData>
  <mergeCells count="26">
    <mergeCell ref="A31:C31"/>
    <mergeCell ref="A32:C32"/>
    <mergeCell ref="A33:C33"/>
    <mergeCell ref="A30:B30"/>
    <mergeCell ref="A21:C21"/>
    <mergeCell ref="D21:F21"/>
    <mergeCell ref="A26:B26"/>
    <mergeCell ref="K7:L7"/>
    <mergeCell ref="M7:O7"/>
    <mergeCell ref="M2:O2"/>
    <mergeCell ref="M3:O3"/>
    <mergeCell ref="M4:O4"/>
    <mergeCell ref="M5:O5"/>
    <mergeCell ref="B5:B6"/>
    <mergeCell ref="K2:L2"/>
    <mergeCell ref="K6:L6"/>
    <mergeCell ref="M6:O6"/>
    <mergeCell ref="U2:V2"/>
    <mergeCell ref="U7:V7"/>
    <mergeCell ref="W7:Y7"/>
    <mergeCell ref="W2:Y2"/>
    <mergeCell ref="W3:Y3"/>
    <mergeCell ref="W4:Y4"/>
    <mergeCell ref="W5:Y5"/>
    <mergeCell ref="U6:V6"/>
    <mergeCell ref="W6:Y6"/>
  </mergeCells>
  <pageMargins left="0.7" right="0.7" top="0.75" bottom="0.75" header="0.3" footer="0.3"/>
  <pageSetup orientation="portrait" r:id="rId1"/>
  <drawing r:id="rId2"/>
  <legacyDrawing r:id="rId3"/>
  <oleObjects>
    <mc:AlternateContent xmlns:mc="http://schemas.openxmlformats.org/markup-compatibility/2006">
      <mc:Choice Requires="x14">
        <oleObject progId="Draw" shapeId="13314" r:id="rId4">
          <objectPr defaultSize="0" autoPict="0" dde="1" r:id="rId5">
            <anchor moveWithCells="1">
              <from>
                <xdr:col>7</xdr:col>
                <xdr:colOff>0</xdr:colOff>
                <xdr:row>1</xdr:row>
                <xdr:rowOff>9525</xdr:rowOff>
              </from>
              <to>
                <xdr:col>9</xdr:col>
                <xdr:colOff>19050</xdr:colOff>
                <xdr:row>6</xdr:row>
                <xdr:rowOff>47625</xdr:rowOff>
              </to>
            </anchor>
          </objectPr>
        </oleObject>
      </mc:Choice>
      <mc:Fallback>
        <oleObject progId="Draw" shapeId="13314" r:id="rId4"/>
      </mc:Fallback>
    </mc:AlternateContent>
    <mc:AlternateContent xmlns:mc="http://schemas.openxmlformats.org/markup-compatibility/2006">
      <mc:Choice Requires="x14">
        <oleObject progId="Draw" shapeId="13315" r:id="rId6">
          <objectPr defaultSize="0" autoPict="0" dde="1" r:id="rId5">
            <anchor moveWithCells="1">
              <from>
                <xdr:col>17</xdr:col>
                <xdr:colOff>0</xdr:colOff>
                <xdr:row>1</xdr:row>
                <xdr:rowOff>9525</xdr:rowOff>
              </from>
              <to>
                <xdr:col>19</xdr:col>
                <xdr:colOff>28575</xdr:colOff>
                <xdr:row>6</xdr:row>
                <xdr:rowOff>47625</xdr:rowOff>
              </to>
            </anchor>
          </objectPr>
        </oleObject>
      </mc:Choice>
      <mc:Fallback>
        <oleObject progId="Draw" shapeId="13315" r:id="rId6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32"/>
  <sheetViews>
    <sheetView workbookViewId="0">
      <selection activeCell="A15" sqref="A15"/>
    </sheetView>
  </sheetViews>
  <sheetFormatPr baseColWidth="10" defaultRowHeight="15"/>
  <cols>
    <col min="1" max="1" width="16" customWidth="1"/>
    <col min="4" max="5" width="28.140625" customWidth="1"/>
    <col min="8" max="8" width="33" customWidth="1"/>
  </cols>
  <sheetData>
    <row r="1" spans="1:8" s="185" customFormat="1">
      <c r="A1" s="185" t="s">
        <v>929</v>
      </c>
      <c r="B1" s="185" t="s">
        <v>811</v>
      </c>
      <c r="C1" s="185" t="s">
        <v>812</v>
      </c>
      <c r="D1" s="185" t="s">
        <v>930</v>
      </c>
      <c r="E1" s="185" t="s">
        <v>844</v>
      </c>
      <c r="F1" s="185" t="s">
        <v>881</v>
      </c>
      <c r="G1" s="185" t="s">
        <v>886</v>
      </c>
      <c r="H1" s="185" t="s">
        <v>904</v>
      </c>
    </row>
    <row r="2" spans="1:8" s="186" customFormat="1">
      <c r="A2" s="186">
        <v>10</v>
      </c>
      <c r="B2" s="186" t="s">
        <v>98</v>
      </c>
      <c r="C2" s="186" t="s">
        <v>813</v>
      </c>
      <c r="D2" s="186" t="s">
        <v>824</v>
      </c>
      <c r="E2" s="186" t="s">
        <v>845</v>
      </c>
      <c r="F2" s="186" t="s">
        <v>34</v>
      </c>
      <c r="G2" s="186" t="s">
        <v>41</v>
      </c>
      <c r="H2" s="186" t="s">
        <v>890</v>
      </c>
    </row>
    <row r="3" spans="1:8" s="186" customFormat="1">
      <c r="A3" s="186">
        <v>98</v>
      </c>
      <c r="B3" s="186" t="s">
        <v>36</v>
      </c>
      <c r="C3" s="186" t="s">
        <v>814</v>
      </c>
      <c r="D3" s="186" t="s">
        <v>825</v>
      </c>
      <c r="E3" s="186" t="s">
        <v>846</v>
      </c>
      <c r="F3" s="186" t="s">
        <v>56</v>
      </c>
      <c r="G3" s="186" t="s">
        <v>887</v>
      </c>
      <c r="H3" s="186" t="s">
        <v>891</v>
      </c>
    </row>
    <row r="4" spans="1:8" s="186" customFormat="1">
      <c r="A4" s="186">
        <v>74</v>
      </c>
      <c r="B4" s="186" t="s">
        <v>185</v>
      </c>
      <c r="C4" s="186" t="s">
        <v>815</v>
      </c>
      <c r="D4" s="186" t="s">
        <v>826</v>
      </c>
      <c r="E4" s="186" t="s">
        <v>847</v>
      </c>
      <c r="F4" s="186" t="s">
        <v>80</v>
      </c>
      <c r="H4" s="186" t="s">
        <v>888</v>
      </c>
    </row>
    <row r="5" spans="1:8" s="186" customFormat="1">
      <c r="A5" s="186">
        <v>85</v>
      </c>
      <c r="B5" s="186" t="s">
        <v>810</v>
      </c>
      <c r="C5" s="186" t="s">
        <v>816</v>
      </c>
      <c r="D5" s="186" t="s">
        <v>827</v>
      </c>
      <c r="E5" s="186" t="s">
        <v>848</v>
      </c>
    </row>
    <row r="6" spans="1:8" s="186" customFormat="1">
      <c r="A6" s="186">
        <v>65</v>
      </c>
      <c r="B6" s="186" t="s">
        <v>145</v>
      </c>
      <c r="C6" s="186" t="s">
        <v>817</v>
      </c>
      <c r="D6" s="186" t="s">
        <v>828</v>
      </c>
      <c r="E6" s="186" t="s">
        <v>849</v>
      </c>
    </row>
    <row r="7" spans="1:8" s="186" customFormat="1">
      <c r="A7" s="203">
        <v>6</v>
      </c>
      <c r="B7" s="186" t="s">
        <v>99</v>
      </c>
      <c r="C7" s="186" t="s">
        <v>818</v>
      </c>
      <c r="D7" s="186" t="s">
        <v>829</v>
      </c>
      <c r="E7" s="186" t="s">
        <v>850</v>
      </c>
    </row>
    <row r="8" spans="1:8" s="186" customFormat="1">
      <c r="A8" s="186">
        <v>77</v>
      </c>
      <c r="B8" s="186" t="s">
        <v>80</v>
      </c>
      <c r="C8" s="186" t="s">
        <v>819</v>
      </c>
      <c r="D8" s="186" t="s">
        <v>830</v>
      </c>
      <c r="E8" s="186" t="s">
        <v>851</v>
      </c>
    </row>
    <row r="9" spans="1:8" s="186" customFormat="1">
      <c r="A9" s="186">
        <v>81</v>
      </c>
      <c r="C9" s="186" t="s">
        <v>820</v>
      </c>
      <c r="D9" s="186" t="s">
        <v>831</v>
      </c>
      <c r="E9" s="186" t="s">
        <v>852</v>
      </c>
    </row>
    <row r="10" spans="1:8" s="186" customFormat="1">
      <c r="A10" s="186">
        <v>61</v>
      </c>
      <c r="C10" s="186" t="s">
        <v>821</v>
      </c>
      <c r="D10" s="186" t="s">
        <v>832</v>
      </c>
      <c r="E10" s="186" t="s">
        <v>853</v>
      </c>
    </row>
    <row r="11" spans="1:8" s="186" customFormat="1">
      <c r="A11" s="186">
        <v>62</v>
      </c>
      <c r="C11" s="186" t="s">
        <v>822</v>
      </c>
      <c r="D11" s="186" t="s">
        <v>833</v>
      </c>
      <c r="E11" s="186" t="s">
        <v>854</v>
      </c>
    </row>
    <row r="12" spans="1:8" s="186" customFormat="1">
      <c r="A12" s="186">
        <v>91</v>
      </c>
      <c r="C12" s="186" t="s">
        <v>823</v>
      </c>
      <c r="D12" s="186" t="s">
        <v>834</v>
      </c>
      <c r="E12" s="186" t="s">
        <v>855</v>
      </c>
    </row>
    <row r="13" spans="1:8" s="186" customFormat="1">
      <c r="D13" s="186" t="s">
        <v>835</v>
      </c>
      <c r="E13" s="186" t="s">
        <v>856</v>
      </c>
    </row>
    <row r="14" spans="1:8" s="186" customFormat="1">
      <c r="D14" s="186" t="s">
        <v>836</v>
      </c>
      <c r="E14" s="186" t="s">
        <v>857</v>
      </c>
    </row>
    <row r="15" spans="1:8" s="186" customFormat="1">
      <c r="D15" s="186" t="s">
        <v>837</v>
      </c>
      <c r="E15" s="186" t="s">
        <v>858</v>
      </c>
    </row>
    <row r="16" spans="1:8" s="186" customFormat="1">
      <c r="D16" s="186" t="s">
        <v>838</v>
      </c>
      <c r="E16" s="186" t="s">
        <v>859</v>
      </c>
    </row>
    <row r="17" spans="4:5" s="186" customFormat="1">
      <c r="D17" s="186" t="s">
        <v>839</v>
      </c>
      <c r="E17" s="186" t="s">
        <v>860</v>
      </c>
    </row>
    <row r="18" spans="4:5" s="186" customFormat="1">
      <c r="D18" s="186" t="s">
        <v>840</v>
      </c>
      <c r="E18" s="186" t="s">
        <v>861</v>
      </c>
    </row>
    <row r="19" spans="4:5" s="186" customFormat="1">
      <c r="D19" s="186" t="s">
        <v>841</v>
      </c>
      <c r="E19" s="186" t="s">
        <v>862</v>
      </c>
    </row>
    <row r="20" spans="4:5" s="186" customFormat="1">
      <c r="D20" s="186" t="s">
        <v>842</v>
      </c>
      <c r="E20" s="186" t="s">
        <v>863</v>
      </c>
    </row>
    <row r="21" spans="4:5" s="186" customFormat="1">
      <c r="D21" s="186" t="s">
        <v>843</v>
      </c>
      <c r="E21" s="186" t="s">
        <v>864</v>
      </c>
    </row>
    <row r="22" spans="4:5" s="186" customFormat="1">
      <c r="E22" s="186" t="s">
        <v>865</v>
      </c>
    </row>
    <row r="23" spans="4:5" s="186" customFormat="1">
      <c r="E23" s="186" t="s">
        <v>866</v>
      </c>
    </row>
    <row r="24" spans="4:5" s="186" customFormat="1">
      <c r="E24" s="186" t="s">
        <v>867</v>
      </c>
    </row>
    <row r="25" spans="4:5" s="186" customFormat="1">
      <c r="E25" s="186" t="s">
        <v>868</v>
      </c>
    </row>
    <row r="26" spans="4:5" s="186" customFormat="1">
      <c r="E26" s="186" t="s">
        <v>869</v>
      </c>
    </row>
    <row r="27" spans="4:5" s="186" customFormat="1">
      <c r="E27" s="186" t="s">
        <v>870</v>
      </c>
    </row>
    <row r="28" spans="4:5" s="186" customFormat="1">
      <c r="E28" s="186" t="s">
        <v>871</v>
      </c>
    </row>
    <row r="29" spans="4:5" s="186" customFormat="1">
      <c r="E29" s="186" t="s">
        <v>872</v>
      </c>
    </row>
    <row r="30" spans="4:5" s="186" customFormat="1">
      <c r="E30" s="186" t="s">
        <v>873</v>
      </c>
    </row>
    <row r="31" spans="4:5" s="186" customFormat="1">
      <c r="E31" s="186" t="s">
        <v>874</v>
      </c>
    </row>
    <row r="32" spans="4:5" s="186" customFormat="1">
      <c r="E32" s="186" t="s">
        <v>875</v>
      </c>
    </row>
    <row r="33" spans="5:5" s="186" customFormat="1">
      <c r="E33" s="186" t="s">
        <v>876</v>
      </c>
    </row>
    <row r="34" spans="5:5" s="186" customFormat="1">
      <c r="E34" s="186" t="s">
        <v>877</v>
      </c>
    </row>
    <row r="35" spans="5:5" s="186" customFormat="1">
      <c r="E35" s="186" t="s">
        <v>878</v>
      </c>
    </row>
    <row r="36" spans="5:5" s="186" customFormat="1">
      <c r="E36" s="186" t="s">
        <v>879</v>
      </c>
    </row>
    <row r="37" spans="5:5" s="186" customFormat="1">
      <c r="E37" s="186" t="s">
        <v>880</v>
      </c>
    </row>
    <row r="38" spans="5:5" s="186" customFormat="1"/>
    <row r="39" spans="5:5" s="186" customFormat="1"/>
    <row r="40" spans="5:5" s="186" customFormat="1"/>
    <row r="41" spans="5:5" s="186" customFormat="1"/>
    <row r="42" spans="5:5" s="186" customFormat="1"/>
    <row r="43" spans="5:5" s="186" customFormat="1"/>
    <row r="44" spans="5:5" s="186" customFormat="1"/>
    <row r="45" spans="5:5" s="186" customFormat="1"/>
    <row r="46" spans="5:5" s="186" customFormat="1"/>
    <row r="47" spans="5:5" s="186" customFormat="1"/>
    <row r="48" spans="5:5" s="186" customFormat="1"/>
    <row r="49" s="186" customFormat="1"/>
    <row r="50" s="186" customFormat="1"/>
    <row r="51" s="186" customFormat="1"/>
    <row r="52" s="186" customFormat="1"/>
    <row r="53" s="186" customFormat="1"/>
    <row r="54" s="186" customFormat="1"/>
    <row r="55" s="186" customFormat="1"/>
    <row r="56" s="186" customFormat="1"/>
    <row r="57" s="186" customFormat="1"/>
    <row r="58" s="186" customFormat="1"/>
    <row r="59" s="186" customFormat="1"/>
    <row r="60" s="186" customFormat="1"/>
    <row r="61" s="186" customFormat="1"/>
    <row r="62" s="186" customFormat="1"/>
    <row r="63" s="186" customFormat="1"/>
    <row r="64" s="186" customFormat="1"/>
    <row r="65" s="186" customFormat="1"/>
    <row r="66" s="186" customFormat="1"/>
    <row r="67" s="186" customFormat="1"/>
    <row r="68" s="186" customFormat="1"/>
    <row r="69" s="186" customFormat="1"/>
    <row r="70" s="186" customFormat="1"/>
    <row r="71" s="186" customFormat="1"/>
    <row r="72" s="186" customFormat="1"/>
    <row r="73" s="186" customFormat="1"/>
    <row r="74" s="186" customFormat="1"/>
    <row r="75" s="186" customFormat="1"/>
    <row r="76" s="186" customFormat="1"/>
    <row r="77" s="186" customFormat="1"/>
    <row r="78" s="186" customFormat="1"/>
    <row r="79" s="186" customFormat="1"/>
    <row r="80" s="186" customFormat="1"/>
    <row r="81" s="186" customFormat="1"/>
    <row r="82" s="186" customFormat="1"/>
    <row r="83" s="186" customFormat="1"/>
    <row r="84" s="186" customFormat="1"/>
    <row r="85" s="186" customFormat="1"/>
    <row r="86" s="186" customFormat="1"/>
    <row r="87" s="186" customFormat="1"/>
    <row r="88" s="186" customFormat="1"/>
    <row r="89" s="186" customFormat="1"/>
    <row r="90" s="186" customFormat="1"/>
    <row r="91" s="186" customFormat="1"/>
    <row r="92" s="186" customFormat="1"/>
    <row r="93" s="186" customFormat="1"/>
    <row r="94" s="186" customFormat="1"/>
    <row r="95" s="186" customFormat="1"/>
    <row r="96" s="186" customFormat="1"/>
    <row r="97" s="186" customFormat="1"/>
    <row r="98" s="186" customFormat="1"/>
    <row r="99" s="186" customFormat="1"/>
    <row r="100" s="186" customFormat="1"/>
    <row r="101" s="186" customFormat="1"/>
    <row r="102" s="186" customFormat="1"/>
    <row r="103" s="186" customFormat="1"/>
    <row r="104" s="186" customFormat="1"/>
    <row r="105" s="186" customFormat="1"/>
    <row r="106" s="186" customFormat="1"/>
    <row r="107" s="186" customFormat="1"/>
    <row r="108" s="186" customFormat="1"/>
    <row r="109" s="186" customFormat="1"/>
    <row r="110" s="186" customFormat="1"/>
    <row r="111" s="186" customFormat="1"/>
    <row r="112" s="186" customFormat="1"/>
    <row r="113" s="186" customFormat="1"/>
    <row r="114" s="186" customFormat="1"/>
    <row r="115" s="186" customFormat="1"/>
    <row r="116" s="186" customFormat="1"/>
    <row r="117" s="186" customFormat="1"/>
    <row r="118" s="186" customFormat="1"/>
    <row r="119" s="186" customFormat="1"/>
    <row r="120" s="186" customFormat="1"/>
    <row r="121" s="186" customFormat="1"/>
    <row r="122" s="186" customFormat="1"/>
    <row r="123" s="186" customFormat="1"/>
    <row r="124" s="186" customFormat="1"/>
    <row r="125" s="186" customFormat="1"/>
    <row r="126" s="186" customFormat="1"/>
    <row r="127" s="186" customFormat="1"/>
    <row r="128" s="186" customFormat="1"/>
    <row r="129" s="186" customFormat="1"/>
    <row r="130" s="186" customFormat="1"/>
    <row r="131" s="186" customFormat="1"/>
    <row r="132" s="186" customFormat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6"/>
  <sheetViews>
    <sheetView tabSelected="1" topLeftCell="G1" workbookViewId="0">
      <selection activeCell="Q1" sqref="Q1"/>
    </sheetView>
  </sheetViews>
  <sheetFormatPr baseColWidth="10" defaultRowHeight="15"/>
  <cols>
    <col min="3" max="3" width="14.85546875" customWidth="1"/>
    <col min="6" max="6" width="35.5703125" customWidth="1"/>
  </cols>
  <sheetData>
    <row r="1" spans="1:18" s="186" customFormat="1">
      <c r="A1" s="186" t="s">
        <v>813</v>
      </c>
      <c r="B1" s="186" t="s">
        <v>826</v>
      </c>
      <c r="C1" s="186" t="s">
        <v>852</v>
      </c>
      <c r="D1" s="186" t="s">
        <v>810</v>
      </c>
      <c r="E1" s="186">
        <v>98</v>
      </c>
      <c r="F1" s="186" t="s">
        <v>944</v>
      </c>
      <c r="G1" s="186" t="s">
        <v>34</v>
      </c>
      <c r="H1" s="186">
        <v>4</v>
      </c>
      <c r="I1" s="186">
        <v>24</v>
      </c>
      <c r="J1" s="186">
        <v>12</v>
      </c>
      <c r="K1" s="186">
        <v>2</v>
      </c>
      <c r="L1" s="186" t="s">
        <v>887</v>
      </c>
      <c r="M1" s="186" t="s">
        <v>891</v>
      </c>
      <c r="N1" s="190">
        <v>33.120000000000005</v>
      </c>
      <c r="O1" s="190">
        <v>43.64</v>
      </c>
      <c r="P1" s="186">
        <v>349.12</v>
      </c>
      <c r="Q1" s="186" t="s">
        <v>946</v>
      </c>
      <c r="R1" s="186" t="s">
        <v>386</v>
      </c>
    </row>
    <row r="2" spans="1:18" s="186" customFormat="1">
      <c r="A2" s="186" t="s">
        <v>813</v>
      </c>
      <c r="B2" s="186" t="s">
        <v>826</v>
      </c>
      <c r="C2" s="186" t="s">
        <v>852</v>
      </c>
      <c r="D2" s="186" t="s">
        <v>810</v>
      </c>
      <c r="E2" s="186">
        <v>98</v>
      </c>
      <c r="F2" s="186" t="s">
        <v>945</v>
      </c>
      <c r="G2" s="186" t="s">
        <v>34</v>
      </c>
      <c r="H2" s="186">
        <v>3</v>
      </c>
      <c r="I2" s="186">
        <v>24</v>
      </c>
      <c r="J2" s="186">
        <v>12</v>
      </c>
      <c r="K2" s="186">
        <v>2</v>
      </c>
      <c r="L2" s="186" t="s">
        <v>887</v>
      </c>
      <c r="M2" s="186" t="s">
        <v>891</v>
      </c>
      <c r="N2" s="190">
        <v>32.94</v>
      </c>
      <c r="O2" s="190">
        <v>43.280000000000008</v>
      </c>
      <c r="P2" s="186">
        <v>346.24000000000007</v>
      </c>
      <c r="Q2" s="186" t="s">
        <v>946</v>
      </c>
      <c r="R2" s="186" t="s">
        <v>386</v>
      </c>
    </row>
    <row r="3" spans="1:18" s="186" customFormat="1">
      <c r="A3" s="186" t="s">
        <v>813</v>
      </c>
      <c r="B3" s="186" t="s">
        <v>826</v>
      </c>
      <c r="C3" s="186" t="s">
        <v>852</v>
      </c>
      <c r="D3" s="186" t="s">
        <v>810</v>
      </c>
      <c r="E3" s="186">
        <v>98</v>
      </c>
      <c r="F3" s="186" t="s">
        <v>947</v>
      </c>
      <c r="G3" s="186" t="s">
        <v>34</v>
      </c>
      <c r="H3" s="186">
        <v>3</v>
      </c>
      <c r="I3" s="186">
        <v>12</v>
      </c>
      <c r="J3" s="186">
        <v>6</v>
      </c>
      <c r="K3" s="186">
        <v>1</v>
      </c>
      <c r="L3" s="186" t="s">
        <v>41</v>
      </c>
      <c r="M3" s="186" t="s">
        <v>891</v>
      </c>
      <c r="N3" s="190">
        <v>25.740000000000002</v>
      </c>
      <c r="O3" s="190">
        <v>41.620000000000005</v>
      </c>
      <c r="P3" s="186">
        <v>499.44000000000005</v>
      </c>
      <c r="Q3" s="186" t="s">
        <v>39</v>
      </c>
    </row>
    <row r="4" spans="1:18" s="186" customFormat="1">
      <c r="A4" s="186" t="s">
        <v>813</v>
      </c>
      <c r="B4" s="186" t="s">
        <v>826</v>
      </c>
      <c r="C4" s="186" t="s">
        <v>852</v>
      </c>
      <c r="D4" s="186" t="s">
        <v>810</v>
      </c>
      <c r="E4" s="186">
        <v>98</v>
      </c>
      <c r="F4" s="186" t="s">
        <v>153</v>
      </c>
      <c r="G4" s="186" t="s">
        <v>34</v>
      </c>
      <c r="H4" s="186">
        <v>22</v>
      </c>
      <c r="I4" s="186">
        <v>78</v>
      </c>
      <c r="J4" s="186">
        <v>29</v>
      </c>
      <c r="K4" s="186">
        <v>1</v>
      </c>
      <c r="L4" s="186" t="s">
        <v>887</v>
      </c>
      <c r="M4" s="186" t="s">
        <v>891</v>
      </c>
      <c r="N4" s="190">
        <v>60.760000000000005</v>
      </c>
      <c r="O4" s="190">
        <v>60.760000000000005</v>
      </c>
      <c r="P4" s="186">
        <v>243.04000000000002</v>
      </c>
      <c r="Q4" s="186" t="s">
        <v>386</v>
      </c>
    </row>
    <row r="5" spans="1:18" s="186" customFormat="1">
      <c r="A5" s="186" t="s">
        <v>813</v>
      </c>
      <c r="B5" s="186" t="s">
        <v>826</v>
      </c>
      <c r="C5" s="186" t="s">
        <v>852</v>
      </c>
      <c r="D5" s="186" t="s">
        <v>810</v>
      </c>
      <c r="E5" s="186">
        <v>98</v>
      </c>
      <c r="F5" s="186" t="s">
        <v>788</v>
      </c>
      <c r="G5" s="186" t="s">
        <v>80</v>
      </c>
      <c r="H5" s="186">
        <v>24</v>
      </c>
      <c r="I5" s="186">
        <v>124</v>
      </c>
      <c r="J5" s="186">
        <v>37</v>
      </c>
      <c r="K5" s="186">
        <v>1</v>
      </c>
      <c r="L5" s="186" t="s">
        <v>887</v>
      </c>
      <c r="M5" s="186" t="s">
        <v>891</v>
      </c>
      <c r="N5" s="190">
        <v>80.72</v>
      </c>
      <c r="O5" s="190">
        <v>80.72</v>
      </c>
      <c r="P5" s="186">
        <v>322.88</v>
      </c>
      <c r="Q5" s="186" t="s">
        <v>39</v>
      </c>
      <c r="R5" s="186" t="s">
        <v>386</v>
      </c>
    </row>
    <row r="6" spans="1:18" s="186" customFormat="1">
      <c r="A6" s="186" t="s">
        <v>813</v>
      </c>
      <c r="B6" s="186" t="s">
        <v>826</v>
      </c>
      <c r="C6" s="186" t="s">
        <v>852</v>
      </c>
      <c r="D6" s="186" t="s">
        <v>810</v>
      </c>
      <c r="E6" s="186">
        <v>98</v>
      </c>
      <c r="F6" s="186" t="s">
        <v>948</v>
      </c>
      <c r="G6" s="186" t="s">
        <v>56</v>
      </c>
      <c r="H6" s="186">
        <v>7</v>
      </c>
      <c r="I6" s="186">
        <v>34</v>
      </c>
      <c r="J6" s="186">
        <v>23</v>
      </c>
      <c r="K6" s="186">
        <v>2</v>
      </c>
      <c r="L6" s="186" t="s">
        <v>887</v>
      </c>
      <c r="M6" s="186" t="s">
        <v>890</v>
      </c>
      <c r="N6" s="190">
        <v>46.460000000000008</v>
      </c>
      <c r="O6" s="190">
        <v>60.52</v>
      </c>
      <c r="P6" s="186">
        <v>2420.8000000000002</v>
      </c>
      <c r="Q6" s="186" t="s">
        <v>39</v>
      </c>
      <c r="R6" s="186" t="s">
        <v>386</v>
      </c>
    </row>
  </sheetData>
  <sortState ref="Q1:R30">
    <sortCondition ref="Q1:Q30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9"/>
  <sheetViews>
    <sheetView topLeftCell="A94" zoomScaleNormal="100" workbookViewId="0">
      <selection activeCell="A24" sqref="A24"/>
    </sheetView>
  </sheetViews>
  <sheetFormatPr baseColWidth="10" defaultRowHeight="15"/>
  <cols>
    <col min="1" max="1" width="29.5703125" style="186" customWidth="1"/>
    <col min="2" max="2" width="13.28515625" style="186" customWidth="1"/>
    <col min="3" max="3" width="8.28515625" style="210" customWidth="1"/>
    <col min="5" max="5" width="28" customWidth="1"/>
    <col min="6" max="6" width="12.85546875" customWidth="1"/>
    <col min="9" max="9" width="28" customWidth="1"/>
    <col min="13" max="13" width="28" customWidth="1"/>
    <col min="17" max="17" width="28" customWidth="1"/>
  </cols>
  <sheetData>
    <row r="1" spans="1:8">
      <c r="B1" s="255" t="str">
        <f>CONCATENATE("Plan de charge"," ",F5)</f>
        <v>Plan de charge Emboutissage</v>
      </c>
      <c r="C1" s="255"/>
      <c r="D1" s="255"/>
      <c r="E1" s="255"/>
      <c r="F1" s="255"/>
      <c r="G1" s="255"/>
      <c r="H1" s="255"/>
    </row>
    <row r="2" spans="1:8">
      <c r="B2" s="255"/>
      <c r="C2" s="255"/>
      <c r="D2" s="255"/>
      <c r="E2" s="255"/>
      <c r="F2" s="255"/>
      <c r="G2" s="255"/>
      <c r="H2" s="255"/>
    </row>
    <row r="3" spans="1:8">
      <c r="B3" s="255"/>
      <c r="C3" s="255"/>
      <c r="D3" s="255"/>
      <c r="E3" s="255"/>
      <c r="F3" s="255"/>
      <c r="G3" s="255"/>
      <c r="H3" s="255"/>
    </row>
    <row r="4" spans="1:8" ht="15.75" thickBot="1"/>
    <row r="5" spans="1:8" ht="15.75" thickTop="1">
      <c r="A5" s="215" t="s">
        <v>932</v>
      </c>
      <c r="B5" s="253" t="s">
        <v>386</v>
      </c>
      <c r="C5" s="254"/>
      <c r="E5" s="215" t="s">
        <v>938</v>
      </c>
      <c r="F5" s="253" t="s">
        <v>852</v>
      </c>
      <c r="G5" s="254"/>
    </row>
    <row r="6" spans="1:8">
      <c r="A6" s="216" t="s">
        <v>933</v>
      </c>
      <c r="B6" s="212">
        <f>IF(B7=0,0,28800)</f>
        <v>28800</v>
      </c>
      <c r="C6" s="214">
        <v>1</v>
      </c>
      <c r="E6" s="216" t="s">
        <v>933</v>
      </c>
      <c r="F6" s="212">
        <f>SUM(B6,B27,B47,B67,B87)</f>
        <v>115200</v>
      </c>
      <c r="G6" s="214">
        <v>1</v>
      </c>
    </row>
    <row r="7" spans="1:8" ht="15.75" thickBot="1">
      <c r="A7" s="217" t="s">
        <v>934</v>
      </c>
      <c r="B7" s="213">
        <v>1114</v>
      </c>
      <c r="C7" s="211">
        <f>SUM(B7/B6)</f>
        <v>3.8680555555555558E-2</v>
      </c>
      <c r="E7" s="217" t="s">
        <v>934</v>
      </c>
      <c r="F7" s="213">
        <f>SUM(B7,B28,B48,B68,B88)</f>
        <v>49949</v>
      </c>
      <c r="G7" s="211">
        <f>SUM(F7/F6)</f>
        <v>0.43358506944444447</v>
      </c>
    </row>
    <row r="8" spans="1:8" ht="15.75" thickTop="1"/>
    <row r="25" spans="1:3" ht="15.75" thickBot="1">
      <c r="A25"/>
      <c r="B25"/>
      <c r="C25"/>
    </row>
    <row r="26" spans="1:3" ht="15.75" thickTop="1">
      <c r="A26" s="215" t="s">
        <v>932</v>
      </c>
      <c r="B26" s="253" t="s">
        <v>39</v>
      </c>
      <c r="C26" s="254"/>
    </row>
    <row r="27" spans="1:3">
      <c r="A27" s="216" t="s">
        <v>933</v>
      </c>
      <c r="B27" s="212">
        <f>IF(B28=0,0,28800)</f>
        <v>28800</v>
      </c>
      <c r="C27" s="214">
        <v>1</v>
      </c>
    </row>
    <row r="28" spans="1:3" ht="15.75" thickBot="1">
      <c r="A28" s="217" t="s">
        <v>934</v>
      </c>
      <c r="B28" s="213">
        <v>2234</v>
      </c>
      <c r="C28" s="211">
        <f>SUM(B28/B27)</f>
        <v>7.7569444444444441E-2</v>
      </c>
    </row>
    <row r="29" spans="1:3" ht="15.75" thickTop="1"/>
    <row r="45" spans="1:3" ht="15.75" thickBot="1"/>
    <row r="46" spans="1:3" ht="15.75" thickTop="1">
      <c r="A46" s="215" t="s">
        <v>932</v>
      </c>
      <c r="B46" s="253" t="s">
        <v>935</v>
      </c>
      <c r="C46" s="254"/>
    </row>
    <row r="47" spans="1:3">
      <c r="A47" s="216" t="s">
        <v>933</v>
      </c>
      <c r="B47" s="212">
        <f>IF(B48=0,0,28800)</f>
        <v>28800</v>
      </c>
      <c r="C47" s="214">
        <v>1</v>
      </c>
    </row>
    <row r="48" spans="1:3" ht="15.75" thickBot="1">
      <c r="A48" s="217" t="s">
        <v>934</v>
      </c>
      <c r="B48" s="213">
        <v>12345</v>
      </c>
      <c r="C48" s="211">
        <f>SUM(B48/B47)</f>
        <v>0.42864583333333334</v>
      </c>
    </row>
    <row r="49" ht="15.75" thickTop="1"/>
    <row r="65" spans="1:3" ht="15.75" thickBot="1"/>
    <row r="66" spans="1:3" ht="15.75" thickTop="1">
      <c r="A66" s="215" t="s">
        <v>932</v>
      </c>
      <c r="B66" s="253" t="s">
        <v>936</v>
      </c>
      <c r="C66" s="254"/>
    </row>
    <row r="67" spans="1:3">
      <c r="A67" s="216" t="s">
        <v>933</v>
      </c>
      <c r="B67" s="212">
        <f>IF(B68=0,0,28800)</f>
        <v>28800</v>
      </c>
      <c r="C67" s="214">
        <v>1</v>
      </c>
    </row>
    <row r="68" spans="1:3" ht="15.75" thickBot="1">
      <c r="A68" s="217" t="s">
        <v>934</v>
      </c>
      <c r="B68" s="213">
        <v>34256</v>
      </c>
      <c r="C68" s="211">
        <f>SUM(B68/B67)</f>
        <v>1.1894444444444445</v>
      </c>
    </row>
    <row r="69" spans="1:3" ht="15.75" thickTop="1"/>
    <row r="85" spans="1:3" ht="15.75" thickBot="1"/>
    <row r="86" spans="1:3" ht="15.75" thickTop="1">
      <c r="A86" s="215" t="s">
        <v>932</v>
      </c>
      <c r="B86" s="253" t="s">
        <v>937</v>
      </c>
      <c r="C86" s="254"/>
    </row>
    <row r="87" spans="1:3">
      <c r="A87" s="216" t="s">
        <v>933</v>
      </c>
      <c r="B87" s="212">
        <f>IF(B88=0,0,28800)</f>
        <v>0</v>
      </c>
      <c r="C87" s="214">
        <v>1</v>
      </c>
    </row>
    <row r="88" spans="1:3" ht="15.75" thickBot="1">
      <c r="A88" s="217" t="s">
        <v>934</v>
      </c>
      <c r="B88" s="213"/>
      <c r="C88" s="211" t="e">
        <f>SUM(B88/B87)</f>
        <v>#DIV/0!</v>
      </c>
    </row>
    <row r="89" spans="1:3" ht="15.75" thickTop="1"/>
  </sheetData>
  <mergeCells count="7">
    <mergeCell ref="B86:C86"/>
    <mergeCell ref="F5:G5"/>
    <mergeCell ref="B1:H3"/>
    <mergeCell ref="B5:C5"/>
    <mergeCell ref="B26:C26"/>
    <mergeCell ref="B46:C46"/>
    <mergeCell ref="B66:C66"/>
  </mergeCells>
  <conditionalFormatting sqref="C48 C28 C68 C88 C7 G7">
    <cfRule type="colorScale" priority="6">
      <colorScale>
        <cfvo type="min"/>
        <cfvo type="percentile" val="50"/>
        <cfvo type="max"/>
        <color rgb="FF63BE7B"/>
        <color rgb="FFE6F88C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CJ303"/>
  <sheetViews>
    <sheetView workbookViewId="0">
      <selection activeCell="A85" sqref="A85"/>
    </sheetView>
  </sheetViews>
  <sheetFormatPr baseColWidth="10" defaultColWidth="0" defaultRowHeight="11.25"/>
  <cols>
    <col min="1" max="1" width="6.85546875" style="1" bestFit="1" customWidth="1"/>
    <col min="2" max="2" width="12.28515625" style="1" hidden="1" customWidth="1"/>
    <col min="3" max="3" width="37.85546875" style="2" bestFit="1" customWidth="1"/>
    <col min="4" max="4" width="7.28515625" style="1" hidden="1" customWidth="1"/>
    <col min="5" max="5" width="2.28515625" style="1" hidden="1" customWidth="1"/>
    <col min="6" max="6" width="2.5703125" style="1" hidden="1" customWidth="1"/>
    <col min="7" max="7" width="2.28515625" style="1" hidden="1" customWidth="1"/>
    <col min="8" max="8" width="2" style="1" hidden="1" customWidth="1"/>
    <col min="9" max="9" width="2.28515625" style="1" hidden="1" customWidth="1"/>
    <col min="10" max="10" width="4" style="3" hidden="1" customWidth="1"/>
    <col min="11" max="11" width="9.42578125" style="1" hidden="1" customWidth="1"/>
    <col min="12" max="12" width="10.28515625" style="1" hidden="1" customWidth="1"/>
    <col min="13" max="13" width="9.7109375" style="1" hidden="1" customWidth="1"/>
    <col min="14" max="14" width="10.28515625" style="1" hidden="1" customWidth="1"/>
    <col min="15" max="15" width="7.28515625" style="1" customWidth="1"/>
    <col min="16" max="16" width="5.140625" style="1" hidden="1" customWidth="1"/>
    <col min="17" max="17" width="48.140625" style="4" hidden="1" customWidth="1"/>
    <col min="18" max="18" width="10" style="1" hidden="1" customWidth="1"/>
    <col min="19" max="19" width="17.7109375" style="1" hidden="1" customWidth="1"/>
    <col min="20" max="20" width="4.42578125" style="1" customWidth="1"/>
    <col min="21" max="21" width="5.85546875" style="1" hidden="1" customWidth="1"/>
    <col min="22" max="22" width="6" style="1" customWidth="1"/>
    <col min="23" max="23" width="5.5703125" style="1" customWidth="1"/>
    <col min="24" max="24" width="4.140625" style="1" customWidth="1"/>
    <col min="25" max="25" width="7.7109375" style="1" customWidth="1"/>
    <col min="26" max="26" width="13.5703125" style="1" customWidth="1"/>
    <col min="27" max="27" width="10.42578125" style="1" customWidth="1"/>
    <col min="28" max="28" width="8.28515625" style="1" customWidth="1"/>
    <col min="29" max="29" width="8" style="1" customWidth="1"/>
    <col min="30" max="30" width="7" style="1" customWidth="1"/>
    <col min="31" max="31" width="9.42578125" style="1" customWidth="1"/>
    <col min="32" max="32" width="4.85546875" style="1" customWidth="1"/>
    <col min="33" max="33" width="5.85546875" style="1" customWidth="1"/>
    <col min="34" max="34" width="25.140625" style="6" customWidth="1"/>
    <col min="35" max="256" width="11.42578125" style="1" customWidth="1"/>
    <col min="257" max="257" width="4.140625" style="1" customWidth="1"/>
    <col min="258" max="258" width="7.7109375" style="1" customWidth="1"/>
    <col min="259" max="259" width="13.5703125" style="1" customWidth="1"/>
    <col min="260" max="260" width="10.42578125" style="1" customWidth="1"/>
    <col min="261" max="261" width="8.28515625" style="1" customWidth="1"/>
    <col min="262" max="262" width="8" style="1" customWidth="1"/>
    <col min="263" max="263" width="7" style="1" customWidth="1"/>
    <col min="264" max="264" width="9.42578125" style="1" customWidth="1"/>
    <col min="265" max="265" width="4.85546875" style="1" customWidth="1"/>
    <col min="266" max="266" width="5.85546875" style="1" customWidth="1"/>
    <col min="267" max="267" width="1.28515625" style="1" customWidth="1"/>
    <col min="268" max="489" width="0" style="1" hidden="1"/>
    <col min="490" max="490" width="6.85546875" style="1" bestFit="1" customWidth="1"/>
    <col min="491" max="491" width="37.85546875" style="1" bestFit="1" customWidth="1"/>
    <col min="492" max="492" width="7.28515625" style="1" customWidth="1"/>
    <col min="493" max="493" width="2.28515625" style="1" customWidth="1"/>
    <col min="494" max="494" width="2.5703125" style="1" customWidth="1"/>
    <col min="495" max="495" width="2.28515625" style="1" customWidth="1"/>
    <col min="496" max="496" width="2" style="1" bestFit="1" customWidth="1"/>
    <col min="497" max="497" width="2.28515625" style="1" customWidth="1"/>
    <col min="498" max="498" width="4" style="1" customWidth="1"/>
    <col min="499" max="499" width="9.42578125" style="1" customWidth="1"/>
    <col min="500" max="500" width="10.28515625" style="1" customWidth="1"/>
    <col min="501" max="501" width="9.7109375" style="1" customWidth="1"/>
    <col min="502" max="502" width="10.28515625" style="1" customWidth="1"/>
    <col min="503" max="503" width="7.28515625" style="1" customWidth="1"/>
    <col min="504" max="504" width="5.140625" style="1" customWidth="1"/>
    <col min="505" max="505" width="48.140625" style="1" customWidth="1"/>
    <col min="506" max="506" width="10" style="1" customWidth="1"/>
    <col min="507" max="507" width="17.7109375" style="1" customWidth="1"/>
    <col min="508" max="508" width="4.42578125" style="1" customWidth="1"/>
    <col min="509" max="509" width="5.85546875" style="1" customWidth="1"/>
    <col min="510" max="510" width="6" style="1" customWidth="1"/>
    <col min="511" max="511" width="5.5703125" style="1" customWidth="1"/>
    <col min="512" max="512" width="4.140625" style="1" customWidth="1"/>
    <col min="513" max="513" width="7.7109375" style="1" customWidth="1"/>
    <col min="514" max="514" width="13.5703125" style="1" customWidth="1"/>
    <col min="515" max="515" width="10.42578125" style="1" customWidth="1"/>
    <col min="516" max="516" width="8.28515625" style="1" customWidth="1"/>
    <col min="517" max="517" width="8" style="1" customWidth="1"/>
    <col min="518" max="518" width="7" style="1" customWidth="1"/>
    <col min="519" max="519" width="9.42578125" style="1" customWidth="1"/>
    <col min="520" max="520" width="4.85546875" style="1" customWidth="1"/>
    <col min="521" max="521" width="5.85546875" style="1" customWidth="1"/>
    <col min="522" max="522" width="1.28515625" style="1" customWidth="1"/>
    <col min="523" max="744" width="0" style="1" hidden="1"/>
    <col min="745" max="745" width="6.85546875" style="1" bestFit="1" customWidth="1"/>
    <col min="746" max="746" width="12.28515625" style="1" bestFit="1" customWidth="1"/>
    <col min="747" max="747" width="37.85546875" style="1" bestFit="1" customWidth="1"/>
    <col min="748" max="748" width="7.28515625" style="1" customWidth="1"/>
    <col min="749" max="749" width="2.28515625" style="1" customWidth="1"/>
    <col min="750" max="750" width="2.5703125" style="1" customWidth="1"/>
    <col min="751" max="751" width="2.28515625" style="1" customWidth="1"/>
    <col min="752" max="752" width="2" style="1" bestFit="1" customWidth="1"/>
    <col min="753" max="753" width="2.28515625" style="1" customWidth="1"/>
    <col min="754" max="754" width="4" style="1" customWidth="1"/>
    <col min="755" max="755" width="9.42578125" style="1" customWidth="1"/>
    <col min="756" max="756" width="10.28515625" style="1" customWidth="1"/>
    <col min="757" max="757" width="9.7109375" style="1" customWidth="1"/>
    <col min="758" max="758" width="10.28515625" style="1" customWidth="1"/>
    <col min="759" max="759" width="7.28515625" style="1" customWidth="1"/>
    <col min="760" max="760" width="5.140625" style="1" customWidth="1"/>
    <col min="761" max="761" width="48.140625" style="1" customWidth="1"/>
    <col min="762" max="762" width="10" style="1" customWidth="1"/>
    <col min="763" max="763" width="17.7109375" style="1" customWidth="1"/>
    <col min="764" max="764" width="4.42578125" style="1" customWidth="1"/>
    <col min="765" max="765" width="10.28515625" style="1" customWidth="1"/>
    <col min="766" max="766" width="9.7109375" style="1" customWidth="1"/>
    <col min="767" max="767" width="10.28515625" style="1" customWidth="1"/>
    <col min="768" max="768" width="7.28515625" style="1" customWidth="1"/>
    <col min="769" max="769" width="5.140625" style="1" customWidth="1"/>
    <col min="770" max="770" width="48.140625" style="1" customWidth="1"/>
    <col min="771" max="771" width="10" style="1" customWidth="1"/>
    <col min="772" max="772" width="17.7109375" style="1" customWidth="1"/>
    <col min="773" max="773" width="4.42578125" style="1" customWidth="1"/>
    <col min="774" max="774" width="5.85546875" style="1" customWidth="1"/>
    <col min="775" max="775" width="6" style="1" customWidth="1"/>
    <col min="776" max="776" width="5.5703125" style="1" customWidth="1"/>
    <col min="777" max="777" width="4.140625" style="1" customWidth="1"/>
    <col min="778" max="778" width="7.7109375" style="1" customWidth="1"/>
    <col min="779" max="779" width="13.5703125" style="1" customWidth="1"/>
    <col min="780" max="780" width="10.42578125" style="1" customWidth="1"/>
    <col min="781" max="781" width="8.28515625" style="1" customWidth="1"/>
    <col min="782" max="782" width="8" style="1" customWidth="1"/>
    <col min="783" max="783" width="7" style="1" customWidth="1"/>
    <col min="784" max="784" width="9.42578125" style="1" customWidth="1"/>
    <col min="785" max="785" width="4.85546875" style="1" customWidth="1"/>
    <col min="786" max="786" width="5.85546875" style="1" customWidth="1"/>
    <col min="787" max="787" width="1.28515625" style="1" customWidth="1"/>
    <col min="788" max="1009" width="0" style="1" hidden="1"/>
    <col min="1010" max="1010" width="6.85546875" style="1" bestFit="1" customWidth="1"/>
    <col min="1011" max="1011" width="12.28515625" style="1" bestFit="1" customWidth="1"/>
    <col min="1012" max="1012" width="37.85546875" style="1" bestFit="1" customWidth="1"/>
    <col min="1013" max="1013" width="7.28515625" style="1" customWidth="1"/>
    <col min="1014" max="1014" width="2.28515625" style="1" customWidth="1"/>
    <col min="1015" max="1015" width="2.5703125" style="1" customWidth="1"/>
    <col min="1016" max="1016" width="2.28515625" style="1" customWidth="1"/>
    <col min="1017" max="1017" width="2" style="1" bestFit="1" customWidth="1"/>
    <col min="1018" max="1018" width="2.28515625" style="1" customWidth="1"/>
    <col min="1019" max="1019" width="4" style="1" customWidth="1"/>
    <col min="1020" max="1020" width="9.42578125" style="1" customWidth="1"/>
    <col min="1021" max="1021" width="10.28515625" style="1" customWidth="1"/>
    <col min="1022" max="1022" width="9.7109375" style="1" customWidth="1"/>
    <col min="1023" max="1023" width="10.28515625" style="1" customWidth="1"/>
    <col min="1024" max="1024" width="7.28515625" style="1" customWidth="1"/>
    <col min="1025" max="1025" width="5.140625" style="1" customWidth="1"/>
    <col min="1026" max="1026" width="48.140625" style="1" customWidth="1"/>
    <col min="1027" max="1027" width="10" style="1" customWidth="1"/>
    <col min="1028" max="1028" width="17.7109375" style="1" customWidth="1"/>
    <col min="1029" max="1029" width="4.42578125" style="1" customWidth="1"/>
    <col min="1030" max="1030" width="5.85546875" style="1" customWidth="1"/>
    <col min="1031" max="1031" width="6" style="1" customWidth="1"/>
    <col min="1032" max="1032" width="5.5703125" style="1" customWidth="1"/>
    <col min="1033" max="1033" width="4.140625" style="1" customWidth="1"/>
    <col min="1034" max="1034" width="7.7109375" style="1" customWidth="1"/>
    <col min="1035" max="1035" width="13.5703125" style="1" customWidth="1"/>
    <col min="1036" max="1036" width="10.42578125" style="1" customWidth="1"/>
    <col min="1037" max="1037" width="8.28515625" style="1" customWidth="1"/>
    <col min="1038" max="1038" width="8" style="1" customWidth="1"/>
    <col min="1039" max="1039" width="7" style="1" customWidth="1"/>
    <col min="1040" max="1040" width="9.42578125" style="1" customWidth="1"/>
    <col min="1041" max="1041" width="4.85546875" style="1" customWidth="1"/>
    <col min="1042" max="1042" width="5.85546875" style="1" customWidth="1"/>
    <col min="1043" max="1043" width="1.28515625" style="1" customWidth="1"/>
    <col min="1044" max="1265" width="0" style="1" hidden="1"/>
    <col min="1266" max="1266" width="6.85546875" style="1" bestFit="1" customWidth="1"/>
    <col min="1267" max="1267" width="12.28515625" style="1" bestFit="1" customWidth="1"/>
    <col min="1268" max="1268" width="37.85546875" style="1" bestFit="1" customWidth="1"/>
    <col min="1269" max="1269" width="7.28515625" style="1" customWidth="1"/>
    <col min="1270" max="1270" width="2.28515625" style="1" customWidth="1"/>
    <col min="1271" max="1271" width="2.5703125" style="1" customWidth="1"/>
    <col min="1272" max="1272" width="2.28515625" style="1" customWidth="1"/>
    <col min="1273" max="1273" width="2" style="1" bestFit="1" customWidth="1"/>
    <col min="1274" max="1274" width="2.28515625" style="1" customWidth="1"/>
    <col min="1275" max="1275" width="4" style="1" customWidth="1"/>
    <col min="1276" max="1276" width="9.42578125" style="1" customWidth="1"/>
    <col min="1277" max="1277" width="10.28515625" style="1" customWidth="1"/>
    <col min="1278" max="1278" width="9.7109375" style="1" customWidth="1"/>
    <col min="1279" max="1279" width="10.28515625" style="1" customWidth="1"/>
    <col min="1280" max="1280" width="7.28515625" style="1" customWidth="1"/>
    <col min="1281" max="1281" width="5.140625" style="1" customWidth="1"/>
    <col min="1282" max="1282" width="48.140625" style="1" customWidth="1"/>
    <col min="1283" max="1283" width="10" style="1" customWidth="1"/>
    <col min="1284" max="1284" width="17.7109375" style="1" customWidth="1"/>
    <col min="1285" max="1285" width="4.42578125" style="1" customWidth="1"/>
    <col min="1286" max="1286" width="5.85546875" style="1" customWidth="1"/>
    <col min="1287" max="1287" width="6" style="1" customWidth="1"/>
    <col min="1288" max="1288" width="5.5703125" style="1" customWidth="1"/>
    <col min="1289" max="1289" width="4.140625" style="1" customWidth="1"/>
    <col min="1290" max="1290" width="7.7109375" style="1" customWidth="1"/>
    <col min="1291" max="1291" width="13.5703125" style="1" customWidth="1"/>
    <col min="1292" max="1292" width="10.42578125" style="1" customWidth="1"/>
    <col min="1293" max="1293" width="8.28515625" style="1" customWidth="1"/>
    <col min="1294" max="1294" width="8" style="1" customWidth="1"/>
    <col min="1295" max="1295" width="7" style="1" customWidth="1"/>
    <col min="1296" max="1296" width="9.42578125" style="1" customWidth="1"/>
    <col min="1297" max="1297" width="4.85546875" style="1" customWidth="1"/>
    <col min="1298" max="1298" width="5.85546875" style="1" customWidth="1"/>
    <col min="1299" max="1299" width="1.28515625" style="1" customWidth="1"/>
    <col min="1300" max="1521" width="0" style="1" hidden="1"/>
    <col min="1522" max="1522" width="6.85546875" style="1" bestFit="1" customWidth="1"/>
    <col min="1523" max="1523" width="12.28515625" style="1" bestFit="1" customWidth="1"/>
    <col min="1524" max="1524" width="37.85546875" style="1" bestFit="1" customWidth="1"/>
    <col min="1525" max="1525" width="7.28515625" style="1" customWidth="1"/>
    <col min="1526" max="1526" width="2.28515625" style="1" customWidth="1"/>
    <col min="1527" max="1527" width="2.5703125" style="1" customWidth="1"/>
    <col min="1528" max="1528" width="2.28515625" style="1" customWidth="1"/>
    <col min="1529" max="1529" width="2" style="1" bestFit="1" customWidth="1"/>
    <col min="1530" max="1530" width="2.28515625" style="1" customWidth="1"/>
    <col min="1531" max="1531" width="4" style="1" customWidth="1"/>
    <col min="1532" max="1532" width="9.42578125" style="1" customWidth="1"/>
    <col min="1533" max="1533" width="10.28515625" style="1" customWidth="1"/>
    <col min="1534" max="1534" width="9.7109375" style="1" customWidth="1"/>
    <col min="1535" max="1535" width="10.28515625" style="1" customWidth="1"/>
    <col min="1536" max="1536" width="7.28515625" style="1" customWidth="1"/>
    <col min="1537" max="1537" width="5.140625" style="1" customWidth="1"/>
    <col min="1538" max="1538" width="48.140625" style="1" customWidth="1"/>
    <col min="1539" max="1539" width="10" style="1" customWidth="1"/>
    <col min="1540" max="1540" width="17.7109375" style="1" customWidth="1"/>
    <col min="1541" max="1541" width="4.42578125" style="1" customWidth="1"/>
    <col min="1542" max="1542" width="5.85546875" style="1" customWidth="1"/>
    <col min="1543" max="1543" width="6" style="1" customWidth="1"/>
    <col min="1544" max="1544" width="5.5703125" style="1" customWidth="1"/>
    <col min="1545" max="1545" width="4.140625" style="1" customWidth="1"/>
    <col min="1546" max="1546" width="7.7109375" style="1" customWidth="1"/>
    <col min="1547" max="1547" width="13.5703125" style="1" customWidth="1"/>
    <col min="1548" max="1548" width="10.42578125" style="1" customWidth="1"/>
    <col min="1549" max="1549" width="8.28515625" style="1" customWidth="1"/>
    <col min="1550" max="1550" width="8" style="1" customWidth="1"/>
    <col min="1551" max="1551" width="7" style="1" customWidth="1"/>
    <col min="1552" max="1552" width="9.42578125" style="1" customWidth="1"/>
    <col min="1553" max="1553" width="4.85546875" style="1" customWidth="1"/>
    <col min="1554" max="1554" width="5.85546875" style="1" customWidth="1"/>
    <col min="1555" max="1555" width="1.28515625" style="1" customWidth="1"/>
    <col min="1556" max="1777" width="0" style="1" hidden="1"/>
    <col min="1778" max="1778" width="6.85546875" style="1" bestFit="1" customWidth="1"/>
    <col min="1779" max="1779" width="12.28515625" style="1" bestFit="1" customWidth="1"/>
    <col min="1780" max="1780" width="37.85546875" style="1" bestFit="1" customWidth="1"/>
    <col min="1781" max="1781" width="7.28515625" style="1" customWidth="1"/>
    <col min="1782" max="1782" width="2.28515625" style="1" customWidth="1"/>
    <col min="1783" max="1783" width="2.5703125" style="1" customWidth="1"/>
    <col min="1784" max="1784" width="2.28515625" style="1" customWidth="1"/>
    <col min="1785" max="1785" width="2" style="1" bestFit="1" customWidth="1"/>
    <col min="1786" max="1786" width="2.28515625" style="1" customWidth="1"/>
    <col min="1787" max="1787" width="4" style="1" customWidth="1"/>
    <col min="1788" max="1788" width="9.42578125" style="1" customWidth="1"/>
    <col min="1789" max="1789" width="10.28515625" style="1" customWidth="1"/>
    <col min="1790" max="1790" width="9.7109375" style="1" customWidth="1"/>
    <col min="1791" max="1791" width="10.28515625" style="1" customWidth="1"/>
    <col min="1792" max="1792" width="7.28515625" style="1" customWidth="1"/>
    <col min="1793" max="1793" width="5.140625" style="1" customWidth="1"/>
    <col min="1794" max="1794" width="48.140625" style="1" customWidth="1"/>
    <col min="1795" max="1795" width="10" style="1" customWidth="1"/>
    <col min="1796" max="1796" width="17.7109375" style="1" customWidth="1"/>
    <col min="1797" max="1797" width="4.42578125" style="1" customWidth="1"/>
    <col min="1798" max="1798" width="5.85546875" style="1" customWidth="1"/>
    <col min="1799" max="1799" width="6" style="1" customWidth="1"/>
    <col min="1800" max="1800" width="5.5703125" style="1" customWidth="1"/>
    <col min="1801" max="1801" width="4.140625" style="1" customWidth="1"/>
    <col min="1802" max="1802" width="7.7109375" style="1" customWidth="1"/>
    <col min="1803" max="1803" width="13.5703125" style="1" customWidth="1"/>
    <col min="1804" max="1804" width="10.42578125" style="1" customWidth="1"/>
    <col min="1805" max="1805" width="8.28515625" style="1" customWidth="1"/>
    <col min="1806" max="1806" width="8" style="1" customWidth="1"/>
    <col min="1807" max="1807" width="7" style="1" customWidth="1"/>
    <col min="1808" max="1808" width="9.42578125" style="1" customWidth="1"/>
    <col min="1809" max="1809" width="4.85546875" style="1" customWidth="1"/>
    <col min="1810" max="1810" width="5.85546875" style="1" customWidth="1"/>
    <col min="1811" max="1811" width="1.28515625" style="1" customWidth="1"/>
    <col min="1812" max="2033" width="0" style="1" hidden="1"/>
    <col min="2034" max="2034" width="6.85546875" style="1" bestFit="1" customWidth="1"/>
    <col min="2035" max="2035" width="12.28515625" style="1" bestFit="1" customWidth="1"/>
    <col min="2036" max="2036" width="37.85546875" style="1" bestFit="1" customWidth="1"/>
    <col min="2037" max="2037" width="7.28515625" style="1" customWidth="1"/>
    <col min="2038" max="2038" width="2.28515625" style="1" customWidth="1"/>
    <col min="2039" max="2039" width="2.5703125" style="1" customWidth="1"/>
    <col min="2040" max="2040" width="2.28515625" style="1" customWidth="1"/>
    <col min="2041" max="2041" width="2" style="1" bestFit="1" customWidth="1"/>
    <col min="2042" max="2042" width="2.28515625" style="1" customWidth="1"/>
    <col min="2043" max="2043" width="4" style="1" customWidth="1"/>
    <col min="2044" max="2044" width="9.42578125" style="1" customWidth="1"/>
    <col min="2045" max="2045" width="10.28515625" style="1" customWidth="1"/>
    <col min="2046" max="2046" width="9.7109375" style="1" customWidth="1"/>
    <col min="2047" max="2047" width="10.28515625" style="1" customWidth="1"/>
    <col min="2048" max="2048" width="7.28515625" style="1" customWidth="1"/>
    <col min="2049" max="2049" width="5.140625" style="1" customWidth="1"/>
    <col min="2050" max="2050" width="48.140625" style="1" customWidth="1"/>
    <col min="2051" max="2051" width="10" style="1" customWidth="1"/>
    <col min="2052" max="2052" width="17.7109375" style="1" customWidth="1"/>
    <col min="2053" max="2053" width="4.42578125" style="1" customWidth="1"/>
    <col min="2054" max="2054" width="5.85546875" style="1" customWidth="1"/>
    <col min="2055" max="2055" width="6" style="1" customWidth="1"/>
    <col min="2056" max="2056" width="5.5703125" style="1" customWidth="1"/>
    <col min="2057" max="2057" width="4.140625" style="1" customWidth="1"/>
    <col min="2058" max="2058" width="7.7109375" style="1" customWidth="1"/>
    <col min="2059" max="2059" width="13.5703125" style="1" customWidth="1"/>
    <col min="2060" max="2060" width="10.42578125" style="1" customWidth="1"/>
    <col min="2061" max="2061" width="8.28515625" style="1" customWidth="1"/>
    <col min="2062" max="2062" width="8" style="1" customWidth="1"/>
    <col min="2063" max="2063" width="7" style="1" customWidth="1"/>
    <col min="2064" max="2064" width="9.42578125" style="1" customWidth="1"/>
    <col min="2065" max="2065" width="4.85546875" style="1" customWidth="1"/>
    <col min="2066" max="2066" width="5.85546875" style="1" customWidth="1"/>
    <col min="2067" max="2067" width="1.28515625" style="1" customWidth="1"/>
    <col min="2068" max="2289" width="0" style="1" hidden="1"/>
    <col min="2290" max="2290" width="6.85546875" style="1" bestFit="1" customWidth="1"/>
    <col min="2291" max="2291" width="12.28515625" style="1" bestFit="1" customWidth="1"/>
    <col min="2292" max="2292" width="37.85546875" style="1" bestFit="1" customWidth="1"/>
    <col min="2293" max="2293" width="7.28515625" style="1" customWidth="1"/>
    <col min="2294" max="2294" width="2.28515625" style="1" customWidth="1"/>
    <col min="2295" max="2295" width="2.5703125" style="1" customWidth="1"/>
    <col min="2296" max="2296" width="2.28515625" style="1" customWidth="1"/>
    <col min="2297" max="2297" width="2" style="1" bestFit="1" customWidth="1"/>
    <col min="2298" max="2298" width="2.28515625" style="1" customWidth="1"/>
    <col min="2299" max="2299" width="4" style="1" customWidth="1"/>
    <col min="2300" max="2300" width="9.42578125" style="1" customWidth="1"/>
    <col min="2301" max="2301" width="10.28515625" style="1" customWidth="1"/>
    <col min="2302" max="2302" width="9.7109375" style="1" customWidth="1"/>
    <col min="2303" max="2303" width="10.28515625" style="1" customWidth="1"/>
    <col min="2304" max="2304" width="7.28515625" style="1" customWidth="1"/>
    <col min="2305" max="2305" width="5.140625" style="1" customWidth="1"/>
    <col min="2306" max="2306" width="48.140625" style="1" customWidth="1"/>
    <col min="2307" max="2307" width="10" style="1" customWidth="1"/>
    <col min="2308" max="2308" width="17.7109375" style="1" customWidth="1"/>
    <col min="2309" max="2309" width="4.42578125" style="1" customWidth="1"/>
    <col min="2310" max="2310" width="5.85546875" style="1" customWidth="1"/>
    <col min="2311" max="2311" width="6" style="1" customWidth="1"/>
    <col min="2312" max="2312" width="5.5703125" style="1" customWidth="1"/>
    <col min="2313" max="2313" width="4.140625" style="1" customWidth="1"/>
    <col min="2314" max="2314" width="7.7109375" style="1" customWidth="1"/>
    <col min="2315" max="2315" width="13.5703125" style="1" customWidth="1"/>
    <col min="2316" max="2316" width="10.42578125" style="1" customWidth="1"/>
    <col min="2317" max="2317" width="8.28515625" style="1" customWidth="1"/>
    <col min="2318" max="2318" width="8" style="1" customWidth="1"/>
    <col min="2319" max="2319" width="7" style="1" customWidth="1"/>
    <col min="2320" max="2320" width="9.42578125" style="1" customWidth="1"/>
    <col min="2321" max="2321" width="4.85546875" style="1" customWidth="1"/>
    <col min="2322" max="2322" width="5.85546875" style="1" customWidth="1"/>
    <col min="2323" max="2323" width="1.28515625" style="1" customWidth="1"/>
    <col min="2324" max="2545" width="0" style="1" hidden="1"/>
    <col min="2546" max="2546" width="6.85546875" style="1" bestFit="1" customWidth="1"/>
    <col min="2547" max="2547" width="12.28515625" style="1" bestFit="1" customWidth="1"/>
    <col min="2548" max="2548" width="37.85546875" style="1" bestFit="1" customWidth="1"/>
    <col min="2549" max="2549" width="7.28515625" style="1" customWidth="1"/>
    <col min="2550" max="2550" width="2.28515625" style="1" customWidth="1"/>
    <col min="2551" max="2551" width="2.5703125" style="1" customWidth="1"/>
    <col min="2552" max="2552" width="2.28515625" style="1" customWidth="1"/>
    <col min="2553" max="2553" width="2" style="1" bestFit="1" customWidth="1"/>
    <col min="2554" max="2554" width="2.28515625" style="1" customWidth="1"/>
    <col min="2555" max="2555" width="4" style="1" customWidth="1"/>
    <col min="2556" max="2556" width="9.42578125" style="1" customWidth="1"/>
    <col min="2557" max="2557" width="10.28515625" style="1" customWidth="1"/>
    <col min="2558" max="2558" width="9.7109375" style="1" customWidth="1"/>
    <col min="2559" max="2559" width="10.28515625" style="1" customWidth="1"/>
    <col min="2560" max="2560" width="7.28515625" style="1" customWidth="1"/>
    <col min="2561" max="2561" width="5.140625" style="1" customWidth="1"/>
    <col min="2562" max="2562" width="48.140625" style="1" customWidth="1"/>
    <col min="2563" max="2563" width="10" style="1" customWidth="1"/>
    <col min="2564" max="2564" width="17.7109375" style="1" customWidth="1"/>
    <col min="2565" max="2565" width="4.42578125" style="1" customWidth="1"/>
    <col min="2566" max="2566" width="5.85546875" style="1" customWidth="1"/>
    <col min="2567" max="2567" width="6" style="1" customWidth="1"/>
    <col min="2568" max="2568" width="5.5703125" style="1" customWidth="1"/>
    <col min="2569" max="2569" width="4.140625" style="1" customWidth="1"/>
    <col min="2570" max="2570" width="7.7109375" style="1" customWidth="1"/>
    <col min="2571" max="2571" width="13.5703125" style="1" customWidth="1"/>
    <col min="2572" max="2572" width="10.42578125" style="1" customWidth="1"/>
    <col min="2573" max="2573" width="8.28515625" style="1" customWidth="1"/>
    <col min="2574" max="2574" width="8" style="1" customWidth="1"/>
    <col min="2575" max="2575" width="7" style="1" customWidth="1"/>
    <col min="2576" max="2576" width="9.42578125" style="1" customWidth="1"/>
    <col min="2577" max="2577" width="4.85546875" style="1" customWidth="1"/>
    <col min="2578" max="2578" width="5.85546875" style="1" customWidth="1"/>
    <col min="2579" max="2579" width="1.28515625" style="1" customWidth="1"/>
    <col min="2580" max="2801" width="0" style="1" hidden="1"/>
    <col min="2802" max="2802" width="6.85546875" style="1" bestFit="1" customWidth="1"/>
    <col min="2803" max="2803" width="12.28515625" style="1" bestFit="1" customWidth="1"/>
    <col min="2804" max="2804" width="37.85546875" style="1" bestFit="1" customWidth="1"/>
    <col min="2805" max="2805" width="7.28515625" style="1" customWidth="1"/>
    <col min="2806" max="2806" width="2.28515625" style="1" customWidth="1"/>
    <col min="2807" max="2807" width="2.5703125" style="1" customWidth="1"/>
    <col min="2808" max="2808" width="2.28515625" style="1" customWidth="1"/>
    <col min="2809" max="2809" width="2" style="1" bestFit="1" customWidth="1"/>
    <col min="2810" max="2810" width="2.28515625" style="1" customWidth="1"/>
    <col min="2811" max="2811" width="4" style="1" customWidth="1"/>
    <col min="2812" max="2812" width="9.42578125" style="1" customWidth="1"/>
    <col min="2813" max="2813" width="10.28515625" style="1" customWidth="1"/>
    <col min="2814" max="2814" width="9.7109375" style="1" customWidth="1"/>
    <col min="2815" max="2815" width="10.28515625" style="1" customWidth="1"/>
    <col min="2816" max="2816" width="7.28515625" style="1" customWidth="1"/>
    <col min="2817" max="2817" width="5.140625" style="1" customWidth="1"/>
    <col min="2818" max="2818" width="48.140625" style="1" customWidth="1"/>
    <col min="2819" max="2819" width="10" style="1" customWidth="1"/>
    <col min="2820" max="2820" width="17.7109375" style="1" customWidth="1"/>
    <col min="2821" max="2821" width="4.42578125" style="1" customWidth="1"/>
    <col min="2822" max="2822" width="5.85546875" style="1" customWidth="1"/>
    <col min="2823" max="2823" width="6" style="1" customWidth="1"/>
    <col min="2824" max="2824" width="5.5703125" style="1" customWidth="1"/>
    <col min="2825" max="2825" width="4.140625" style="1" customWidth="1"/>
    <col min="2826" max="2826" width="7.7109375" style="1" customWidth="1"/>
    <col min="2827" max="2827" width="13.5703125" style="1" customWidth="1"/>
    <col min="2828" max="2828" width="10.42578125" style="1" customWidth="1"/>
    <col min="2829" max="2829" width="8.28515625" style="1" customWidth="1"/>
    <col min="2830" max="2830" width="8" style="1" customWidth="1"/>
    <col min="2831" max="2831" width="7" style="1" customWidth="1"/>
    <col min="2832" max="2832" width="9.42578125" style="1" customWidth="1"/>
    <col min="2833" max="2833" width="4.85546875" style="1" customWidth="1"/>
    <col min="2834" max="2834" width="5.85546875" style="1" customWidth="1"/>
    <col min="2835" max="2835" width="1.28515625" style="1" customWidth="1"/>
    <col min="2836" max="3057" width="0" style="1" hidden="1"/>
    <col min="3058" max="3058" width="6.85546875" style="1" bestFit="1" customWidth="1"/>
    <col min="3059" max="3059" width="12.28515625" style="1" bestFit="1" customWidth="1"/>
    <col min="3060" max="3060" width="37.85546875" style="1" bestFit="1" customWidth="1"/>
    <col min="3061" max="3061" width="7.28515625" style="1" customWidth="1"/>
    <col min="3062" max="3062" width="2.28515625" style="1" customWidth="1"/>
    <col min="3063" max="3063" width="2.5703125" style="1" customWidth="1"/>
    <col min="3064" max="3064" width="2.28515625" style="1" customWidth="1"/>
    <col min="3065" max="3065" width="2" style="1" bestFit="1" customWidth="1"/>
    <col min="3066" max="3066" width="2.28515625" style="1" customWidth="1"/>
    <col min="3067" max="3067" width="4" style="1" customWidth="1"/>
    <col min="3068" max="3068" width="9.42578125" style="1" customWidth="1"/>
    <col min="3069" max="3069" width="10.28515625" style="1" customWidth="1"/>
    <col min="3070" max="3070" width="9.7109375" style="1" customWidth="1"/>
    <col min="3071" max="3071" width="10.28515625" style="1" customWidth="1"/>
    <col min="3072" max="3072" width="7.28515625" style="1" customWidth="1"/>
    <col min="3073" max="3073" width="5.140625" style="1" customWidth="1"/>
    <col min="3074" max="3074" width="48.140625" style="1" customWidth="1"/>
    <col min="3075" max="3075" width="10" style="1" customWidth="1"/>
    <col min="3076" max="3076" width="17.7109375" style="1" customWidth="1"/>
    <col min="3077" max="3077" width="4.42578125" style="1" customWidth="1"/>
    <col min="3078" max="3078" width="5.85546875" style="1" customWidth="1"/>
    <col min="3079" max="3079" width="6" style="1" customWidth="1"/>
    <col min="3080" max="3080" width="5.5703125" style="1" customWidth="1"/>
    <col min="3081" max="3081" width="4.140625" style="1" customWidth="1"/>
    <col min="3082" max="3082" width="7.7109375" style="1" customWidth="1"/>
    <col min="3083" max="3083" width="13.5703125" style="1" customWidth="1"/>
    <col min="3084" max="3084" width="10.42578125" style="1" customWidth="1"/>
    <col min="3085" max="3085" width="8.28515625" style="1" customWidth="1"/>
    <col min="3086" max="3086" width="8" style="1" customWidth="1"/>
    <col min="3087" max="3087" width="7" style="1" customWidth="1"/>
    <col min="3088" max="3088" width="9.42578125" style="1" customWidth="1"/>
    <col min="3089" max="3089" width="4.85546875" style="1" customWidth="1"/>
    <col min="3090" max="3090" width="5.85546875" style="1" customWidth="1"/>
    <col min="3091" max="3091" width="1.28515625" style="1" customWidth="1"/>
    <col min="3092" max="3313" width="0" style="1" hidden="1"/>
    <col min="3314" max="3314" width="6.85546875" style="1" bestFit="1" customWidth="1"/>
    <col min="3315" max="3315" width="12.28515625" style="1" bestFit="1" customWidth="1"/>
    <col min="3316" max="3316" width="37.85546875" style="1" bestFit="1" customWidth="1"/>
    <col min="3317" max="3317" width="7.28515625" style="1" customWidth="1"/>
    <col min="3318" max="3318" width="2.28515625" style="1" customWidth="1"/>
    <col min="3319" max="3319" width="2.5703125" style="1" customWidth="1"/>
    <col min="3320" max="3320" width="2.28515625" style="1" customWidth="1"/>
    <col min="3321" max="3321" width="2" style="1" bestFit="1" customWidth="1"/>
    <col min="3322" max="3322" width="2.28515625" style="1" customWidth="1"/>
    <col min="3323" max="3323" width="4" style="1" customWidth="1"/>
    <col min="3324" max="3324" width="9.42578125" style="1" customWidth="1"/>
    <col min="3325" max="3325" width="10.28515625" style="1" customWidth="1"/>
    <col min="3326" max="3326" width="9.7109375" style="1" customWidth="1"/>
    <col min="3327" max="3327" width="10.28515625" style="1" customWidth="1"/>
    <col min="3328" max="3328" width="7.28515625" style="1" customWidth="1"/>
    <col min="3329" max="3329" width="5.140625" style="1" customWidth="1"/>
    <col min="3330" max="3330" width="48.140625" style="1" customWidth="1"/>
    <col min="3331" max="3331" width="10" style="1" customWidth="1"/>
    <col min="3332" max="3332" width="17.7109375" style="1" customWidth="1"/>
    <col min="3333" max="3333" width="4.42578125" style="1" customWidth="1"/>
    <col min="3334" max="3334" width="5.85546875" style="1" customWidth="1"/>
    <col min="3335" max="3335" width="6" style="1" customWidth="1"/>
    <col min="3336" max="3336" width="5.5703125" style="1" customWidth="1"/>
    <col min="3337" max="3337" width="4.140625" style="1" customWidth="1"/>
    <col min="3338" max="3338" width="7.7109375" style="1" customWidth="1"/>
    <col min="3339" max="3339" width="13.5703125" style="1" customWidth="1"/>
    <col min="3340" max="3340" width="10.42578125" style="1" customWidth="1"/>
    <col min="3341" max="3341" width="8.28515625" style="1" customWidth="1"/>
    <col min="3342" max="3342" width="8" style="1" customWidth="1"/>
    <col min="3343" max="3343" width="7" style="1" customWidth="1"/>
    <col min="3344" max="3344" width="9.42578125" style="1" customWidth="1"/>
    <col min="3345" max="3345" width="4.85546875" style="1" customWidth="1"/>
    <col min="3346" max="3346" width="5.85546875" style="1" customWidth="1"/>
    <col min="3347" max="3347" width="1.28515625" style="1" customWidth="1"/>
    <col min="3348" max="3569" width="0" style="1" hidden="1"/>
    <col min="3570" max="3570" width="6.85546875" style="1" bestFit="1" customWidth="1"/>
    <col min="3571" max="3571" width="12.28515625" style="1" bestFit="1" customWidth="1"/>
    <col min="3572" max="3572" width="37.85546875" style="1" bestFit="1" customWidth="1"/>
    <col min="3573" max="3573" width="7.28515625" style="1" customWidth="1"/>
    <col min="3574" max="3574" width="2.28515625" style="1" customWidth="1"/>
    <col min="3575" max="3575" width="2.5703125" style="1" customWidth="1"/>
    <col min="3576" max="3576" width="2.28515625" style="1" customWidth="1"/>
    <col min="3577" max="3577" width="2" style="1" bestFit="1" customWidth="1"/>
    <col min="3578" max="3578" width="2.28515625" style="1" customWidth="1"/>
    <col min="3579" max="3579" width="4" style="1" customWidth="1"/>
    <col min="3580" max="3580" width="9.42578125" style="1" customWidth="1"/>
    <col min="3581" max="3581" width="10.28515625" style="1" customWidth="1"/>
    <col min="3582" max="3582" width="9.7109375" style="1" customWidth="1"/>
    <col min="3583" max="3583" width="10.28515625" style="1" customWidth="1"/>
    <col min="3584" max="3584" width="7.28515625" style="1" customWidth="1"/>
    <col min="3585" max="3585" width="5.140625" style="1" customWidth="1"/>
    <col min="3586" max="3586" width="48.140625" style="1" customWidth="1"/>
    <col min="3587" max="3587" width="10" style="1" customWidth="1"/>
    <col min="3588" max="3588" width="17.7109375" style="1" customWidth="1"/>
    <col min="3589" max="3589" width="4.42578125" style="1" customWidth="1"/>
    <col min="3590" max="3590" width="5.85546875" style="1" customWidth="1"/>
    <col min="3591" max="3591" width="6" style="1" customWidth="1"/>
    <col min="3592" max="3592" width="5.5703125" style="1" customWidth="1"/>
    <col min="3593" max="3593" width="4.140625" style="1" customWidth="1"/>
    <col min="3594" max="3594" width="7.7109375" style="1" customWidth="1"/>
    <col min="3595" max="3595" width="13.5703125" style="1" customWidth="1"/>
    <col min="3596" max="3596" width="10.42578125" style="1" customWidth="1"/>
    <col min="3597" max="3597" width="8.28515625" style="1" customWidth="1"/>
    <col min="3598" max="3598" width="8" style="1" customWidth="1"/>
    <col min="3599" max="3599" width="7" style="1" customWidth="1"/>
    <col min="3600" max="3600" width="9.42578125" style="1" customWidth="1"/>
    <col min="3601" max="3601" width="4.85546875" style="1" customWidth="1"/>
    <col min="3602" max="3602" width="5.85546875" style="1" customWidth="1"/>
    <col min="3603" max="3603" width="1.28515625" style="1" customWidth="1"/>
    <col min="3604" max="3825" width="0" style="1" hidden="1"/>
    <col min="3826" max="3826" width="6.85546875" style="1" bestFit="1" customWidth="1"/>
    <col min="3827" max="3827" width="12.28515625" style="1" bestFit="1" customWidth="1"/>
    <col min="3828" max="3828" width="37.85546875" style="1" bestFit="1" customWidth="1"/>
    <col min="3829" max="3829" width="7.28515625" style="1" customWidth="1"/>
    <col min="3830" max="3830" width="2.28515625" style="1" customWidth="1"/>
    <col min="3831" max="3831" width="2.5703125" style="1" customWidth="1"/>
    <col min="3832" max="3832" width="2.28515625" style="1" customWidth="1"/>
    <col min="3833" max="3833" width="2" style="1" bestFit="1" customWidth="1"/>
    <col min="3834" max="3834" width="2.28515625" style="1" customWidth="1"/>
    <col min="3835" max="3835" width="4" style="1" customWidth="1"/>
    <col min="3836" max="3836" width="9.42578125" style="1" customWidth="1"/>
    <col min="3837" max="3837" width="10.28515625" style="1" customWidth="1"/>
    <col min="3838" max="3838" width="9.7109375" style="1" customWidth="1"/>
    <col min="3839" max="3839" width="10.28515625" style="1" customWidth="1"/>
    <col min="3840" max="3840" width="7.28515625" style="1" customWidth="1"/>
    <col min="3841" max="3841" width="5.140625" style="1" customWidth="1"/>
    <col min="3842" max="3842" width="48.140625" style="1" customWidth="1"/>
    <col min="3843" max="3843" width="10" style="1" customWidth="1"/>
    <col min="3844" max="3844" width="17.7109375" style="1" customWidth="1"/>
    <col min="3845" max="3845" width="4.42578125" style="1" customWidth="1"/>
    <col min="3846" max="3846" width="5.85546875" style="1" customWidth="1"/>
    <col min="3847" max="3847" width="6" style="1" customWidth="1"/>
    <col min="3848" max="3848" width="5.5703125" style="1" customWidth="1"/>
    <col min="3849" max="3849" width="4.140625" style="1" customWidth="1"/>
    <col min="3850" max="3850" width="7.7109375" style="1" customWidth="1"/>
    <col min="3851" max="3851" width="13.5703125" style="1" customWidth="1"/>
    <col min="3852" max="3852" width="10.42578125" style="1" customWidth="1"/>
    <col min="3853" max="3853" width="8.28515625" style="1" customWidth="1"/>
    <col min="3854" max="3854" width="8" style="1" customWidth="1"/>
    <col min="3855" max="3855" width="7" style="1" customWidth="1"/>
    <col min="3856" max="3856" width="9.42578125" style="1" customWidth="1"/>
    <col min="3857" max="3857" width="4.85546875" style="1" customWidth="1"/>
    <col min="3858" max="3858" width="5.85546875" style="1" customWidth="1"/>
    <col min="3859" max="3859" width="1.28515625" style="1" customWidth="1"/>
    <col min="3860" max="4081" width="0" style="1" hidden="1"/>
    <col min="4082" max="4082" width="6.85546875" style="1" bestFit="1" customWidth="1"/>
    <col min="4083" max="4083" width="12.28515625" style="1" bestFit="1" customWidth="1"/>
    <col min="4084" max="4084" width="37.85546875" style="1" bestFit="1" customWidth="1"/>
    <col min="4085" max="4085" width="7.28515625" style="1" customWidth="1"/>
    <col min="4086" max="4086" width="2.28515625" style="1" customWidth="1"/>
    <col min="4087" max="4087" width="2.5703125" style="1" customWidth="1"/>
    <col min="4088" max="4088" width="2.28515625" style="1" customWidth="1"/>
    <col min="4089" max="4089" width="2" style="1" bestFit="1" customWidth="1"/>
    <col min="4090" max="4090" width="2.28515625" style="1" customWidth="1"/>
    <col min="4091" max="4091" width="4" style="1" customWidth="1"/>
    <col min="4092" max="4092" width="9.42578125" style="1" customWidth="1"/>
    <col min="4093" max="4093" width="10.28515625" style="1" customWidth="1"/>
    <col min="4094" max="4094" width="9.7109375" style="1" customWidth="1"/>
    <col min="4095" max="4095" width="10.28515625" style="1" customWidth="1"/>
    <col min="4096" max="4096" width="7.28515625" style="1" customWidth="1"/>
    <col min="4097" max="4097" width="5.140625" style="1" customWidth="1"/>
    <col min="4098" max="4098" width="48.140625" style="1" customWidth="1"/>
    <col min="4099" max="4099" width="10" style="1" customWidth="1"/>
    <col min="4100" max="4100" width="17.7109375" style="1" customWidth="1"/>
    <col min="4101" max="4101" width="4.42578125" style="1" customWidth="1"/>
    <col min="4102" max="4102" width="5.85546875" style="1" customWidth="1"/>
    <col min="4103" max="4103" width="6" style="1" customWidth="1"/>
    <col min="4104" max="4104" width="5.5703125" style="1" customWidth="1"/>
    <col min="4105" max="4105" width="4.140625" style="1" customWidth="1"/>
    <col min="4106" max="4106" width="7.7109375" style="1" customWidth="1"/>
    <col min="4107" max="4107" width="13.5703125" style="1" customWidth="1"/>
    <col min="4108" max="4108" width="10.42578125" style="1" customWidth="1"/>
    <col min="4109" max="4109" width="8.28515625" style="1" customWidth="1"/>
    <col min="4110" max="4110" width="8" style="1" customWidth="1"/>
    <col min="4111" max="4111" width="7" style="1" customWidth="1"/>
    <col min="4112" max="4112" width="9.42578125" style="1" customWidth="1"/>
    <col min="4113" max="4113" width="4.85546875" style="1" customWidth="1"/>
    <col min="4114" max="4114" width="5.85546875" style="1" customWidth="1"/>
    <col min="4115" max="4115" width="1.28515625" style="1" customWidth="1"/>
    <col min="4116" max="4337" width="0" style="1" hidden="1"/>
    <col min="4338" max="4338" width="6.85546875" style="1" bestFit="1" customWidth="1"/>
    <col min="4339" max="4339" width="12.28515625" style="1" bestFit="1" customWidth="1"/>
    <col min="4340" max="4340" width="37.85546875" style="1" bestFit="1" customWidth="1"/>
    <col min="4341" max="4341" width="7.28515625" style="1" customWidth="1"/>
    <col min="4342" max="4342" width="2.28515625" style="1" customWidth="1"/>
    <col min="4343" max="4343" width="2.5703125" style="1" customWidth="1"/>
    <col min="4344" max="4344" width="2.28515625" style="1" customWidth="1"/>
    <col min="4345" max="4345" width="2" style="1" bestFit="1" customWidth="1"/>
    <col min="4346" max="4346" width="2.28515625" style="1" customWidth="1"/>
    <col min="4347" max="4347" width="4" style="1" customWidth="1"/>
    <col min="4348" max="4348" width="9.42578125" style="1" customWidth="1"/>
    <col min="4349" max="4349" width="10.28515625" style="1" customWidth="1"/>
    <col min="4350" max="4350" width="9.7109375" style="1" customWidth="1"/>
    <col min="4351" max="4351" width="10.28515625" style="1" customWidth="1"/>
    <col min="4352" max="4352" width="7.28515625" style="1" customWidth="1"/>
    <col min="4353" max="4353" width="5.140625" style="1" customWidth="1"/>
    <col min="4354" max="4354" width="48.140625" style="1" customWidth="1"/>
    <col min="4355" max="4355" width="10" style="1" customWidth="1"/>
    <col min="4356" max="4356" width="17.7109375" style="1" customWidth="1"/>
    <col min="4357" max="4357" width="4.42578125" style="1" customWidth="1"/>
    <col min="4358" max="4358" width="5.85546875" style="1" customWidth="1"/>
    <col min="4359" max="4359" width="6" style="1" customWidth="1"/>
    <col min="4360" max="4360" width="5.5703125" style="1" customWidth="1"/>
    <col min="4361" max="4361" width="4.140625" style="1" customWidth="1"/>
    <col min="4362" max="4362" width="7.7109375" style="1" customWidth="1"/>
    <col min="4363" max="4363" width="13.5703125" style="1" customWidth="1"/>
    <col min="4364" max="4364" width="10.42578125" style="1" customWidth="1"/>
    <col min="4365" max="4365" width="8.28515625" style="1" customWidth="1"/>
    <col min="4366" max="4366" width="8" style="1" customWidth="1"/>
    <col min="4367" max="4367" width="7" style="1" customWidth="1"/>
    <col min="4368" max="4368" width="9.42578125" style="1" customWidth="1"/>
    <col min="4369" max="4369" width="4.85546875" style="1" customWidth="1"/>
    <col min="4370" max="4370" width="5.85546875" style="1" customWidth="1"/>
    <col min="4371" max="4371" width="1.28515625" style="1" customWidth="1"/>
    <col min="4372" max="4593" width="0" style="1" hidden="1"/>
    <col min="4594" max="4594" width="6.85546875" style="1" bestFit="1" customWidth="1"/>
    <col min="4595" max="4595" width="12.28515625" style="1" bestFit="1" customWidth="1"/>
    <col min="4596" max="4596" width="37.85546875" style="1" bestFit="1" customWidth="1"/>
    <col min="4597" max="4597" width="7.28515625" style="1" customWidth="1"/>
    <col min="4598" max="4598" width="2.28515625" style="1" customWidth="1"/>
    <col min="4599" max="4599" width="2.5703125" style="1" customWidth="1"/>
    <col min="4600" max="4600" width="2.28515625" style="1" customWidth="1"/>
    <col min="4601" max="4601" width="2" style="1" bestFit="1" customWidth="1"/>
    <col min="4602" max="4602" width="2.28515625" style="1" customWidth="1"/>
    <col min="4603" max="4603" width="4" style="1" customWidth="1"/>
    <col min="4604" max="4604" width="9.42578125" style="1" customWidth="1"/>
    <col min="4605" max="4605" width="10.28515625" style="1" customWidth="1"/>
    <col min="4606" max="4606" width="9.7109375" style="1" customWidth="1"/>
    <col min="4607" max="4607" width="10.28515625" style="1" customWidth="1"/>
    <col min="4608" max="4608" width="7.28515625" style="1" customWidth="1"/>
    <col min="4609" max="4609" width="5.140625" style="1" customWidth="1"/>
    <col min="4610" max="4610" width="48.140625" style="1" customWidth="1"/>
    <col min="4611" max="4611" width="10" style="1" customWidth="1"/>
    <col min="4612" max="4612" width="17.7109375" style="1" customWidth="1"/>
    <col min="4613" max="4613" width="4.42578125" style="1" customWidth="1"/>
    <col min="4614" max="4614" width="5.85546875" style="1" customWidth="1"/>
    <col min="4615" max="4615" width="6" style="1" customWidth="1"/>
    <col min="4616" max="4616" width="5.5703125" style="1" customWidth="1"/>
    <col min="4617" max="4617" width="4.140625" style="1" customWidth="1"/>
    <col min="4618" max="4618" width="7.7109375" style="1" customWidth="1"/>
    <col min="4619" max="4619" width="13.5703125" style="1" customWidth="1"/>
    <col min="4620" max="4620" width="10.42578125" style="1" customWidth="1"/>
    <col min="4621" max="4621" width="8.28515625" style="1" customWidth="1"/>
    <col min="4622" max="4622" width="8" style="1" customWidth="1"/>
    <col min="4623" max="4623" width="7" style="1" customWidth="1"/>
    <col min="4624" max="4624" width="9.42578125" style="1" customWidth="1"/>
    <col min="4625" max="4625" width="4.85546875" style="1" customWidth="1"/>
    <col min="4626" max="4626" width="5.85546875" style="1" customWidth="1"/>
    <col min="4627" max="4627" width="1.28515625" style="1" customWidth="1"/>
    <col min="4628" max="4849" width="0" style="1" hidden="1"/>
    <col min="4850" max="4850" width="6.85546875" style="1" bestFit="1" customWidth="1"/>
    <col min="4851" max="4851" width="12.28515625" style="1" bestFit="1" customWidth="1"/>
    <col min="4852" max="4852" width="37.85546875" style="1" bestFit="1" customWidth="1"/>
    <col min="4853" max="4853" width="7.28515625" style="1" customWidth="1"/>
    <col min="4854" max="4854" width="2.28515625" style="1" customWidth="1"/>
    <col min="4855" max="4855" width="2.5703125" style="1" customWidth="1"/>
    <col min="4856" max="4856" width="2.28515625" style="1" customWidth="1"/>
    <col min="4857" max="4857" width="2" style="1" bestFit="1" customWidth="1"/>
    <col min="4858" max="4858" width="2.28515625" style="1" customWidth="1"/>
    <col min="4859" max="4859" width="4" style="1" customWidth="1"/>
    <col min="4860" max="4860" width="9.42578125" style="1" customWidth="1"/>
    <col min="4861" max="4861" width="10.28515625" style="1" customWidth="1"/>
    <col min="4862" max="4862" width="9.7109375" style="1" customWidth="1"/>
    <col min="4863" max="4863" width="10.28515625" style="1" customWidth="1"/>
    <col min="4864" max="4864" width="7.28515625" style="1" customWidth="1"/>
    <col min="4865" max="4865" width="5.140625" style="1" customWidth="1"/>
    <col min="4866" max="4866" width="48.140625" style="1" customWidth="1"/>
    <col min="4867" max="4867" width="10" style="1" customWidth="1"/>
    <col min="4868" max="4868" width="17.7109375" style="1" customWidth="1"/>
    <col min="4869" max="4869" width="4.42578125" style="1" customWidth="1"/>
    <col min="4870" max="4870" width="5.85546875" style="1" customWidth="1"/>
    <col min="4871" max="4871" width="6" style="1" customWidth="1"/>
    <col min="4872" max="4872" width="5.5703125" style="1" customWidth="1"/>
    <col min="4873" max="4873" width="4.140625" style="1" customWidth="1"/>
    <col min="4874" max="4874" width="7.7109375" style="1" customWidth="1"/>
    <col min="4875" max="4875" width="13.5703125" style="1" customWidth="1"/>
    <col min="4876" max="4876" width="10.42578125" style="1" customWidth="1"/>
    <col min="4877" max="4877" width="8.28515625" style="1" customWidth="1"/>
    <col min="4878" max="4878" width="8" style="1" customWidth="1"/>
    <col min="4879" max="4879" width="7" style="1" customWidth="1"/>
    <col min="4880" max="4880" width="9.42578125" style="1" customWidth="1"/>
    <col min="4881" max="4881" width="4.85546875" style="1" customWidth="1"/>
    <col min="4882" max="4882" width="5.85546875" style="1" customWidth="1"/>
    <col min="4883" max="4883" width="1.28515625" style="1" customWidth="1"/>
    <col min="4884" max="5105" width="0" style="1" hidden="1"/>
    <col min="5106" max="5106" width="6.85546875" style="1" bestFit="1" customWidth="1"/>
    <col min="5107" max="5107" width="12.28515625" style="1" bestFit="1" customWidth="1"/>
    <col min="5108" max="5108" width="37.85546875" style="1" bestFit="1" customWidth="1"/>
    <col min="5109" max="5109" width="7.28515625" style="1" customWidth="1"/>
    <col min="5110" max="5110" width="2.28515625" style="1" customWidth="1"/>
    <col min="5111" max="5111" width="2.5703125" style="1" customWidth="1"/>
    <col min="5112" max="5112" width="2.28515625" style="1" customWidth="1"/>
    <col min="5113" max="5113" width="2" style="1" bestFit="1" customWidth="1"/>
    <col min="5114" max="5114" width="2.28515625" style="1" customWidth="1"/>
    <col min="5115" max="5115" width="4" style="1" customWidth="1"/>
    <col min="5116" max="5116" width="9.42578125" style="1" customWidth="1"/>
    <col min="5117" max="5117" width="10.28515625" style="1" customWidth="1"/>
    <col min="5118" max="5118" width="9.7109375" style="1" customWidth="1"/>
    <col min="5119" max="5119" width="10.28515625" style="1" customWidth="1"/>
    <col min="5120" max="5120" width="7.28515625" style="1" customWidth="1"/>
    <col min="5121" max="5121" width="5.140625" style="1" customWidth="1"/>
    <col min="5122" max="5122" width="48.140625" style="1" customWidth="1"/>
    <col min="5123" max="5123" width="10" style="1" customWidth="1"/>
    <col min="5124" max="5124" width="17.7109375" style="1" customWidth="1"/>
    <col min="5125" max="5125" width="4.42578125" style="1" customWidth="1"/>
    <col min="5126" max="5126" width="5.85546875" style="1" customWidth="1"/>
    <col min="5127" max="5127" width="6" style="1" customWidth="1"/>
    <col min="5128" max="5128" width="5.5703125" style="1" customWidth="1"/>
    <col min="5129" max="5129" width="4.140625" style="1" customWidth="1"/>
    <col min="5130" max="5130" width="7.7109375" style="1" customWidth="1"/>
    <col min="5131" max="5131" width="13.5703125" style="1" customWidth="1"/>
    <col min="5132" max="5132" width="10.42578125" style="1" customWidth="1"/>
    <col min="5133" max="5133" width="8.28515625" style="1" customWidth="1"/>
    <col min="5134" max="5134" width="8" style="1" customWidth="1"/>
    <col min="5135" max="5135" width="7" style="1" customWidth="1"/>
    <col min="5136" max="5136" width="9.42578125" style="1" customWidth="1"/>
    <col min="5137" max="5137" width="4.85546875" style="1" customWidth="1"/>
    <col min="5138" max="5138" width="5.85546875" style="1" customWidth="1"/>
    <col min="5139" max="5139" width="1.28515625" style="1" customWidth="1"/>
    <col min="5140" max="5361" width="0" style="1" hidden="1"/>
    <col min="5362" max="5362" width="6.85546875" style="1" bestFit="1" customWidth="1"/>
    <col min="5363" max="5363" width="12.28515625" style="1" bestFit="1" customWidth="1"/>
    <col min="5364" max="5364" width="37.85546875" style="1" bestFit="1" customWidth="1"/>
    <col min="5365" max="5365" width="7.28515625" style="1" customWidth="1"/>
    <col min="5366" max="5366" width="2.28515625" style="1" customWidth="1"/>
    <col min="5367" max="5367" width="2.5703125" style="1" customWidth="1"/>
    <col min="5368" max="5368" width="2.28515625" style="1" customWidth="1"/>
    <col min="5369" max="5369" width="2" style="1" bestFit="1" customWidth="1"/>
    <col min="5370" max="5370" width="2.28515625" style="1" customWidth="1"/>
    <col min="5371" max="5371" width="4" style="1" customWidth="1"/>
    <col min="5372" max="5372" width="9.42578125" style="1" customWidth="1"/>
    <col min="5373" max="5373" width="10.28515625" style="1" customWidth="1"/>
    <col min="5374" max="5374" width="9.7109375" style="1" customWidth="1"/>
    <col min="5375" max="5375" width="10.28515625" style="1" customWidth="1"/>
    <col min="5376" max="5376" width="7.28515625" style="1" customWidth="1"/>
    <col min="5377" max="5377" width="5.140625" style="1" customWidth="1"/>
    <col min="5378" max="5378" width="48.140625" style="1" customWidth="1"/>
    <col min="5379" max="5379" width="10" style="1" customWidth="1"/>
    <col min="5380" max="5380" width="17.7109375" style="1" customWidth="1"/>
    <col min="5381" max="5381" width="4.42578125" style="1" customWidth="1"/>
    <col min="5382" max="5382" width="5.85546875" style="1" customWidth="1"/>
    <col min="5383" max="5383" width="6" style="1" customWidth="1"/>
    <col min="5384" max="5384" width="5.5703125" style="1" customWidth="1"/>
    <col min="5385" max="5385" width="4.140625" style="1" customWidth="1"/>
    <col min="5386" max="5386" width="7.7109375" style="1" customWidth="1"/>
    <col min="5387" max="5387" width="13.5703125" style="1" customWidth="1"/>
    <col min="5388" max="5388" width="10.42578125" style="1" customWidth="1"/>
    <col min="5389" max="5389" width="8.28515625" style="1" customWidth="1"/>
    <col min="5390" max="5390" width="8" style="1" customWidth="1"/>
    <col min="5391" max="5391" width="7" style="1" customWidth="1"/>
    <col min="5392" max="5392" width="9.42578125" style="1" customWidth="1"/>
    <col min="5393" max="5393" width="4.85546875" style="1" customWidth="1"/>
    <col min="5394" max="5394" width="5.85546875" style="1" customWidth="1"/>
    <col min="5395" max="5395" width="1.28515625" style="1" customWidth="1"/>
    <col min="5396" max="5617" width="0" style="1" hidden="1"/>
    <col min="5618" max="5618" width="6.85546875" style="1" bestFit="1" customWidth="1"/>
    <col min="5619" max="5619" width="12.28515625" style="1" bestFit="1" customWidth="1"/>
    <col min="5620" max="5620" width="37.85546875" style="1" bestFit="1" customWidth="1"/>
    <col min="5621" max="5621" width="7.28515625" style="1" customWidth="1"/>
    <col min="5622" max="5622" width="2.28515625" style="1" customWidth="1"/>
    <col min="5623" max="5623" width="2.5703125" style="1" customWidth="1"/>
    <col min="5624" max="5624" width="2.28515625" style="1" customWidth="1"/>
    <col min="5625" max="5625" width="2" style="1" bestFit="1" customWidth="1"/>
    <col min="5626" max="5626" width="2.28515625" style="1" customWidth="1"/>
    <col min="5627" max="5627" width="4" style="1" customWidth="1"/>
    <col min="5628" max="5628" width="9.42578125" style="1" customWidth="1"/>
    <col min="5629" max="5629" width="10.28515625" style="1" customWidth="1"/>
    <col min="5630" max="5630" width="9.7109375" style="1" customWidth="1"/>
    <col min="5631" max="5631" width="10.28515625" style="1" customWidth="1"/>
    <col min="5632" max="5632" width="7.28515625" style="1" customWidth="1"/>
    <col min="5633" max="5633" width="5.140625" style="1" customWidth="1"/>
    <col min="5634" max="5634" width="48.140625" style="1" customWidth="1"/>
    <col min="5635" max="5635" width="10" style="1" customWidth="1"/>
    <col min="5636" max="5636" width="17.7109375" style="1" customWidth="1"/>
    <col min="5637" max="5637" width="4.42578125" style="1" customWidth="1"/>
    <col min="5638" max="5638" width="5.85546875" style="1" customWidth="1"/>
    <col min="5639" max="5639" width="6" style="1" customWidth="1"/>
    <col min="5640" max="5640" width="5.5703125" style="1" customWidth="1"/>
    <col min="5641" max="5641" width="4.140625" style="1" customWidth="1"/>
    <col min="5642" max="5642" width="7.7109375" style="1" customWidth="1"/>
    <col min="5643" max="5643" width="13.5703125" style="1" customWidth="1"/>
    <col min="5644" max="5644" width="10.42578125" style="1" customWidth="1"/>
    <col min="5645" max="5645" width="8.28515625" style="1" customWidth="1"/>
    <col min="5646" max="5646" width="8" style="1" customWidth="1"/>
    <col min="5647" max="5647" width="7" style="1" customWidth="1"/>
    <col min="5648" max="5648" width="9.42578125" style="1" customWidth="1"/>
    <col min="5649" max="5649" width="4.85546875" style="1" customWidth="1"/>
    <col min="5650" max="5650" width="5.85546875" style="1" customWidth="1"/>
    <col min="5651" max="5651" width="1.28515625" style="1" customWidth="1"/>
    <col min="5652" max="5873" width="0" style="1" hidden="1"/>
    <col min="5874" max="5874" width="6.85546875" style="1" bestFit="1" customWidth="1"/>
    <col min="5875" max="5875" width="12.28515625" style="1" bestFit="1" customWidth="1"/>
    <col min="5876" max="5876" width="37.85546875" style="1" bestFit="1" customWidth="1"/>
    <col min="5877" max="5877" width="7.28515625" style="1" customWidth="1"/>
    <col min="5878" max="5878" width="2.28515625" style="1" customWidth="1"/>
    <col min="5879" max="5879" width="2.5703125" style="1" customWidth="1"/>
    <col min="5880" max="5880" width="2.28515625" style="1" customWidth="1"/>
    <col min="5881" max="5881" width="2" style="1" bestFit="1" customWidth="1"/>
    <col min="5882" max="5882" width="2.28515625" style="1" customWidth="1"/>
    <col min="5883" max="5883" width="4" style="1" customWidth="1"/>
    <col min="5884" max="5884" width="9.42578125" style="1" customWidth="1"/>
    <col min="5885" max="5885" width="10.28515625" style="1" customWidth="1"/>
    <col min="5886" max="5886" width="9.7109375" style="1" customWidth="1"/>
    <col min="5887" max="5887" width="10.28515625" style="1" customWidth="1"/>
    <col min="5888" max="5888" width="7.28515625" style="1" customWidth="1"/>
    <col min="5889" max="5889" width="5.140625" style="1" customWidth="1"/>
    <col min="5890" max="5890" width="48.140625" style="1" customWidth="1"/>
    <col min="5891" max="5891" width="10" style="1" customWidth="1"/>
    <col min="5892" max="5892" width="17.7109375" style="1" customWidth="1"/>
    <col min="5893" max="5893" width="4.42578125" style="1" customWidth="1"/>
    <col min="5894" max="5894" width="5.85546875" style="1" customWidth="1"/>
    <col min="5895" max="5895" width="6" style="1" customWidth="1"/>
    <col min="5896" max="5896" width="5.5703125" style="1" customWidth="1"/>
    <col min="5897" max="5897" width="4.140625" style="1" customWidth="1"/>
    <col min="5898" max="5898" width="7.7109375" style="1" customWidth="1"/>
    <col min="5899" max="5899" width="13.5703125" style="1" customWidth="1"/>
    <col min="5900" max="5900" width="10.42578125" style="1" customWidth="1"/>
    <col min="5901" max="5901" width="8.28515625" style="1" customWidth="1"/>
    <col min="5902" max="5902" width="8" style="1" customWidth="1"/>
    <col min="5903" max="5903" width="7" style="1" customWidth="1"/>
    <col min="5904" max="5904" width="9.42578125" style="1" customWidth="1"/>
    <col min="5905" max="5905" width="4.85546875" style="1" customWidth="1"/>
    <col min="5906" max="5906" width="5.85546875" style="1" customWidth="1"/>
    <col min="5907" max="5907" width="1.28515625" style="1" customWidth="1"/>
    <col min="5908" max="6129" width="0" style="1" hidden="1"/>
    <col min="6130" max="6130" width="6.85546875" style="1" bestFit="1" customWidth="1"/>
    <col min="6131" max="6131" width="12.28515625" style="1" bestFit="1" customWidth="1"/>
    <col min="6132" max="6132" width="37.85546875" style="1" bestFit="1" customWidth="1"/>
    <col min="6133" max="6133" width="7.28515625" style="1" customWidth="1"/>
    <col min="6134" max="6134" width="2.28515625" style="1" customWidth="1"/>
    <col min="6135" max="6135" width="2.5703125" style="1" customWidth="1"/>
    <col min="6136" max="6136" width="2.28515625" style="1" customWidth="1"/>
    <col min="6137" max="6137" width="2" style="1" bestFit="1" customWidth="1"/>
    <col min="6138" max="6138" width="2.28515625" style="1" customWidth="1"/>
    <col min="6139" max="6139" width="4" style="1" customWidth="1"/>
    <col min="6140" max="6140" width="9.42578125" style="1" customWidth="1"/>
    <col min="6141" max="6141" width="10.28515625" style="1" customWidth="1"/>
    <col min="6142" max="6142" width="9.7109375" style="1" customWidth="1"/>
    <col min="6143" max="6143" width="10.28515625" style="1" customWidth="1"/>
    <col min="6144" max="6144" width="7.28515625" style="1" customWidth="1"/>
    <col min="6145" max="6145" width="5.140625" style="1" customWidth="1"/>
    <col min="6146" max="6146" width="48.140625" style="1" customWidth="1"/>
    <col min="6147" max="6147" width="10" style="1" customWidth="1"/>
    <col min="6148" max="6148" width="17.7109375" style="1" customWidth="1"/>
    <col min="6149" max="6149" width="4.42578125" style="1" customWidth="1"/>
    <col min="6150" max="6150" width="5.85546875" style="1" customWidth="1"/>
    <col min="6151" max="6151" width="6" style="1" customWidth="1"/>
    <col min="6152" max="6152" width="5.5703125" style="1" customWidth="1"/>
    <col min="6153" max="6153" width="4.140625" style="1" customWidth="1"/>
    <col min="6154" max="6154" width="7.7109375" style="1" customWidth="1"/>
    <col min="6155" max="6155" width="13.5703125" style="1" customWidth="1"/>
    <col min="6156" max="6156" width="10.42578125" style="1" customWidth="1"/>
    <col min="6157" max="6157" width="8.28515625" style="1" customWidth="1"/>
    <col min="6158" max="6158" width="8" style="1" customWidth="1"/>
    <col min="6159" max="6159" width="7" style="1" customWidth="1"/>
    <col min="6160" max="6160" width="9.42578125" style="1" customWidth="1"/>
    <col min="6161" max="6161" width="4.85546875" style="1" customWidth="1"/>
    <col min="6162" max="6162" width="5.85546875" style="1" customWidth="1"/>
    <col min="6163" max="6163" width="1.28515625" style="1" customWidth="1"/>
    <col min="6164" max="6385" width="0" style="1" hidden="1"/>
    <col min="6386" max="6386" width="6.85546875" style="1" bestFit="1" customWidth="1"/>
    <col min="6387" max="6387" width="12.28515625" style="1" bestFit="1" customWidth="1"/>
    <col min="6388" max="6388" width="37.85546875" style="1" bestFit="1" customWidth="1"/>
    <col min="6389" max="6389" width="7.28515625" style="1" customWidth="1"/>
    <col min="6390" max="6390" width="2.28515625" style="1" customWidth="1"/>
    <col min="6391" max="6391" width="2.5703125" style="1" customWidth="1"/>
    <col min="6392" max="6392" width="2.28515625" style="1" customWidth="1"/>
    <col min="6393" max="6393" width="2" style="1" bestFit="1" customWidth="1"/>
    <col min="6394" max="6394" width="2.28515625" style="1" customWidth="1"/>
    <col min="6395" max="6395" width="4" style="1" customWidth="1"/>
    <col min="6396" max="6396" width="9.42578125" style="1" customWidth="1"/>
    <col min="6397" max="6397" width="10.28515625" style="1" customWidth="1"/>
    <col min="6398" max="6398" width="9.7109375" style="1" customWidth="1"/>
    <col min="6399" max="6399" width="10.28515625" style="1" customWidth="1"/>
    <col min="6400" max="6400" width="7.28515625" style="1" customWidth="1"/>
    <col min="6401" max="6401" width="5.140625" style="1" customWidth="1"/>
    <col min="6402" max="6402" width="48.140625" style="1" customWidth="1"/>
    <col min="6403" max="6403" width="10" style="1" customWidth="1"/>
    <col min="6404" max="6404" width="17.7109375" style="1" customWidth="1"/>
    <col min="6405" max="6405" width="4.42578125" style="1" customWidth="1"/>
    <col min="6406" max="6406" width="5.85546875" style="1" customWidth="1"/>
    <col min="6407" max="6407" width="6" style="1" customWidth="1"/>
    <col min="6408" max="6408" width="5.5703125" style="1" customWidth="1"/>
    <col min="6409" max="6409" width="4.140625" style="1" customWidth="1"/>
    <col min="6410" max="6410" width="7.7109375" style="1" customWidth="1"/>
    <col min="6411" max="6411" width="13.5703125" style="1" customWidth="1"/>
    <col min="6412" max="6412" width="10.42578125" style="1" customWidth="1"/>
    <col min="6413" max="6413" width="8.28515625" style="1" customWidth="1"/>
    <col min="6414" max="6414" width="8" style="1" customWidth="1"/>
    <col min="6415" max="6415" width="7" style="1" customWidth="1"/>
    <col min="6416" max="6416" width="9.42578125" style="1" customWidth="1"/>
    <col min="6417" max="6417" width="4.85546875" style="1" customWidth="1"/>
    <col min="6418" max="6418" width="5.85546875" style="1" customWidth="1"/>
    <col min="6419" max="6419" width="1.28515625" style="1" customWidth="1"/>
    <col min="6420" max="6641" width="0" style="1" hidden="1"/>
    <col min="6642" max="6642" width="6.85546875" style="1" bestFit="1" customWidth="1"/>
    <col min="6643" max="6643" width="12.28515625" style="1" bestFit="1" customWidth="1"/>
    <col min="6644" max="6644" width="37.85546875" style="1" bestFit="1" customWidth="1"/>
    <col min="6645" max="6645" width="7.28515625" style="1" customWidth="1"/>
    <col min="6646" max="6646" width="2.28515625" style="1" customWidth="1"/>
    <col min="6647" max="6647" width="2.5703125" style="1" customWidth="1"/>
    <col min="6648" max="6648" width="2.28515625" style="1" customWidth="1"/>
    <col min="6649" max="6649" width="2" style="1" bestFit="1" customWidth="1"/>
    <col min="6650" max="6650" width="2.28515625" style="1" customWidth="1"/>
    <col min="6651" max="6651" width="4" style="1" customWidth="1"/>
    <col min="6652" max="6652" width="9.42578125" style="1" customWidth="1"/>
    <col min="6653" max="6653" width="10.28515625" style="1" customWidth="1"/>
    <col min="6654" max="6654" width="9.7109375" style="1" customWidth="1"/>
    <col min="6655" max="6655" width="10.28515625" style="1" customWidth="1"/>
    <col min="6656" max="6656" width="7.28515625" style="1" customWidth="1"/>
    <col min="6657" max="6657" width="5.140625" style="1" customWidth="1"/>
    <col min="6658" max="6658" width="48.140625" style="1" customWidth="1"/>
    <col min="6659" max="6659" width="10" style="1" customWidth="1"/>
    <col min="6660" max="6660" width="17.7109375" style="1" customWidth="1"/>
    <col min="6661" max="6661" width="4.42578125" style="1" customWidth="1"/>
    <col min="6662" max="6662" width="5.85546875" style="1" customWidth="1"/>
    <col min="6663" max="6663" width="6" style="1" customWidth="1"/>
    <col min="6664" max="6664" width="5.5703125" style="1" customWidth="1"/>
    <col min="6665" max="6665" width="4.140625" style="1" customWidth="1"/>
    <col min="6666" max="6666" width="7.7109375" style="1" customWidth="1"/>
    <col min="6667" max="6667" width="13.5703125" style="1" customWidth="1"/>
    <col min="6668" max="6668" width="10.42578125" style="1" customWidth="1"/>
    <col min="6669" max="6669" width="8.28515625" style="1" customWidth="1"/>
    <col min="6670" max="6670" width="8" style="1" customWidth="1"/>
    <col min="6671" max="6671" width="7" style="1" customWidth="1"/>
    <col min="6672" max="6672" width="9.42578125" style="1" customWidth="1"/>
    <col min="6673" max="6673" width="4.85546875" style="1" customWidth="1"/>
    <col min="6674" max="6674" width="5.85546875" style="1" customWidth="1"/>
    <col min="6675" max="6675" width="1.28515625" style="1" customWidth="1"/>
    <col min="6676" max="6897" width="0" style="1" hidden="1"/>
    <col min="6898" max="6898" width="6.85546875" style="1" bestFit="1" customWidth="1"/>
    <col min="6899" max="6899" width="12.28515625" style="1" bestFit="1" customWidth="1"/>
    <col min="6900" max="6900" width="37.85546875" style="1" bestFit="1" customWidth="1"/>
    <col min="6901" max="6901" width="7.28515625" style="1" customWidth="1"/>
    <col min="6902" max="6902" width="2.28515625" style="1" customWidth="1"/>
    <col min="6903" max="6903" width="2.5703125" style="1" customWidth="1"/>
    <col min="6904" max="6904" width="2.28515625" style="1" customWidth="1"/>
    <col min="6905" max="6905" width="2" style="1" bestFit="1" customWidth="1"/>
    <col min="6906" max="6906" width="2.28515625" style="1" customWidth="1"/>
    <col min="6907" max="6907" width="4" style="1" customWidth="1"/>
    <col min="6908" max="6908" width="9.42578125" style="1" customWidth="1"/>
    <col min="6909" max="6909" width="10.28515625" style="1" customWidth="1"/>
    <col min="6910" max="6910" width="9.7109375" style="1" customWidth="1"/>
    <col min="6911" max="6911" width="10.28515625" style="1" customWidth="1"/>
    <col min="6912" max="6912" width="7.28515625" style="1" customWidth="1"/>
    <col min="6913" max="6913" width="5.140625" style="1" customWidth="1"/>
    <col min="6914" max="6914" width="48.140625" style="1" customWidth="1"/>
    <col min="6915" max="6915" width="10" style="1" customWidth="1"/>
    <col min="6916" max="6916" width="17.7109375" style="1" customWidth="1"/>
    <col min="6917" max="6917" width="4.42578125" style="1" customWidth="1"/>
    <col min="6918" max="6918" width="5.85546875" style="1" customWidth="1"/>
    <col min="6919" max="6919" width="6" style="1" customWidth="1"/>
    <col min="6920" max="6920" width="5.5703125" style="1" customWidth="1"/>
    <col min="6921" max="6921" width="4.140625" style="1" customWidth="1"/>
    <col min="6922" max="6922" width="7.7109375" style="1" customWidth="1"/>
    <col min="6923" max="6923" width="13.5703125" style="1" customWidth="1"/>
    <col min="6924" max="6924" width="10.42578125" style="1" customWidth="1"/>
    <col min="6925" max="6925" width="8.28515625" style="1" customWidth="1"/>
    <col min="6926" max="6926" width="8" style="1" customWidth="1"/>
    <col min="6927" max="6927" width="7" style="1" customWidth="1"/>
    <col min="6928" max="6928" width="9.42578125" style="1" customWidth="1"/>
    <col min="6929" max="6929" width="4.85546875" style="1" customWidth="1"/>
    <col min="6930" max="6930" width="5.85546875" style="1" customWidth="1"/>
    <col min="6931" max="6931" width="1.28515625" style="1" customWidth="1"/>
    <col min="6932" max="7153" width="0" style="1" hidden="1"/>
    <col min="7154" max="7154" width="6.85546875" style="1" bestFit="1" customWidth="1"/>
    <col min="7155" max="7155" width="12.28515625" style="1" bestFit="1" customWidth="1"/>
    <col min="7156" max="7156" width="37.85546875" style="1" bestFit="1" customWidth="1"/>
    <col min="7157" max="7157" width="7.28515625" style="1" customWidth="1"/>
    <col min="7158" max="7158" width="2.28515625" style="1" customWidth="1"/>
    <col min="7159" max="7159" width="2.5703125" style="1" customWidth="1"/>
    <col min="7160" max="7160" width="2.28515625" style="1" customWidth="1"/>
    <col min="7161" max="7161" width="2" style="1" bestFit="1" customWidth="1"/>
    <col min="7162" max="7162" width="2.28515625" style="1" customWidth="1"/>
    <col min="7163" max="7163" width="4" style="1" customWidth="1"/>
    <col min="7164" max="7164" width="9.42578125" style="1" customWidth="1"/>
    <col min="7165" max="7165" width="10.28515625" style="1" customWidth="1"/>
    <col min="7166" max="7166" width="9.7109375" style="1" customWidth="1"/>
    <col min="7167" max="7167" width="10.28515625" style="1" customWidth="1"/>
    <col min="7168" max="7168" width="7.28515625" style="1" customWidth="1"/>
    <col min="7169" max="7169" width="5.140625" style="1" customWidth="1"/>
    <col min="7170" max="7170" width="48.140625" style="1" customWidth="1"/>
    <col min="7171" max="7171" width="10" style="1" customWidth="1"/>
    <col min="7172" max="7172" width="17.7109375" style="1" customWidth="1"/>
    <col min="7173" max="7173" width="4.42578125" style="1" customWidth="1"/>
    <col min="7174" max="7174" width="5.85546875" style="1" customWidth="1"/>
    <col min="7175" max="7175" width="6" style="1" customWidth="1"/>
    <col min="7176" max="7176" width="5.5703125" style="1" customWidth="1"/>
    <col min="7177" max="7177" width="4.140625" style="1" customWidth="1"/>
    <col min="7178" max="7178" width="7.7109375" style="1" customWidth="1"/>
    <col min="7179" max="7179" width="13.5703125" style="1" customWidth="1"/>
    <col min="7180" max="7180" width="10.42578125" style="1" customWidth="1"/>
    <col min="7181" max="7181" width="8.28515625" style="1" customWidth="1"/>
    <col min="7182" max="7182" width="8" style="1" customWidth="1"/>
    <col min="7183" max="7183" width="7" style="1" customWidth="1"/>
    <col min="7184" max="7184" width="9.42578125" style="1" customWidth="1"/>
    <col min="7185" max="7185" width="4.85546875" style="1" customWidth="1"/>
    <col min="7186" max="7186" width="5.85546875" style="1" customWidth="1"/>
    <col min="7187" max="7187" width="1.28515625" style="1" customWidth="1"/>
    <col min="7188" max="7409" width="0" style="1" hidden="1"/>
    <col min="7410" max="7410" width="6.85546875" style="1" bestFit="1" customWidth="1"/>
    <col min="7411" max="7411" width="12.28515625" style="1" bestFit="1" customWidth="1"/>
    <col min="7412" max="7412" width="37.85546875" style="1" bestFit="1" customWidth="1"/>
    <col min="7413" max="7413" width="7.28515625" style="1" customWidth="1"/>
    <col min="7414" max="7414" width="2.28515625" style="1" customWidth="1"/>
    <col min="7415" max="7415" width="2.5703125" style="1" customWidth="1"/>
    <col min="7416" max="7416" width="2.28515625" style="1" customWidth="1"/>
    <col min="7417" max="7417" width="2" style="1" bestFit="1" customWidth="1"/>
    <col min="7418" max="7418" width="2.28515625" style="1" customWidth="1"/>
    <col min="7419" max="7419" width="4" style="1" customWidth="1"/>
    <col min="7420" max="7420" width="9.42578125" style="1" customWidth="1"/>
    <col min="7421" max="7421" width="10.28515625" style="1" customWidth="1"/>
    <col min="7422" max="7422" width="9.7109375" style="1" customWidth="1"/>
    <col min="7423" max="7423" width="10.28515625" style="1" customWidth="1"/>
    <col min="7424" max="7424" width="7.28515625" style="1" customWidth="1"/>
    <col min="7425" max="7425" width="5.140625" style="1" customWidth="1"/>
    <col min="7426" max="7426" width="48.140625" style="1" customWidth="1"/>
    <col min="7427" max="7427" width="10" style="1" customWidth="1"/>
    <col min="7428" max="7428" width="17.7109375" style="1" customWidth="1"/>
    <col min="7429" max="7429" width="4.42578125" style="1" customWidth="1"/>
    <col min="7430" max="7430" width="5.85546875" style="1" customWidth="1"/>
    <col min="7431" max="7431" width="6" style="1" customWidth="1"/>
    <col min="7432" max="7432" width="5.5703125" style="1" customWidth="1"/>
    <col min="7433" max="7433" width="4.140625" style="1" customWidth="1"/>
    <col min="7434" max="7434" width="7.7109375" style="1" customWidth="1"/>
    <col min="7435" max="7435" width="13.5703125" style="1" customWidth="1"/>
    <col min="7436" max="7436" width="10.42578125" style="1" customWidth="1"/>
    <col min="7437" max="7437" width="8.28515625" style="1" customWidth="1"/>
    <col min="7438" max="7438" width="8" style="1" customWidth="1"/>
    <col min="7439" max="7439" width="7" style="1" customWidth="1"/>
    <col min="7440" max="7440" width="9.42578125" style="1" customWidth="1"/>
    <col min="7441" max="7441" width="4.85546875" style="1" customWidth="1"/>
    <col min="7442" max="7442" width="5.85546875" style="1" customWidth="1"/>
    <col min="7443" max="7443" width="1.28515625" style="1" customWidth="1"/>
    <col min="7444" max="7665" width="0" style="1" hidden="1"/>
    <col min="7666" max="7666" width="6.85546875" style="1" bestFit="1" customWidth="1"/>
    <col min="7667" max="7667" width="12.28515625" style="1" bestFit="1" customWidth="1"/>
    <col min="7668" max="7668" width="37.85546875" style="1" bestFit="1" customWidth="1"/>
    <col min="7669" max="7669" width="7.28515625" style="1" customWidth="1"/>
    <col min="7670" max="7670" width="2.28515625" style="1" customWidth="1"/>
    <col min="7671" max="7671" width="2.5703125" style="1" customWidth="1"/>
    <col min="7672" max="7672" width="2.28515625" style="1" customWidth="1"/>
    <col min="7673" max="7673" width="2" style="1" bestFit="1" customWidth="1"/>
    <col min="7674" max="7674" width="2.28515625" style="1" customWidth="1"/>
    <col min="7675" max="7675" width="4" style="1" customWidth="1"/>
    <col min="7676" max="7676" width="9.42578125" style="1" customWidth="1"/>
    <col min="7677" max="7677" width="10.28515625" style="1" customWidth="1"/>
    <col min="7678" max="7678" width="9.7109375" style="1" customWidth="1"/>
    <col min="7679" max="7679" width="10.28515625" style="1" customWidth="1"/>
    <col min="7680" max="7680" width="7.28515625" style="1" customWidth="1"/>
    <col min="7681" max="7681" width="5.140625" style="1" customWidth="1"/>
    <col min="7682" max="7682" width="48.140625" style="1" customWidth="1"/>
    <col min="7683" max="7683" width="10" style="1" customWidth="1"/>
    <col min="7684" max="7684" width="17.7109375" style="1" customWidth="1"/>
    <col min="7685" max="7685" width="4.42578125" style="1" customWidth="1"/>
    <col min="7686" max="7686" width="5.85546875" style="1" customWidth="1"/>
    <col min="7687" max="7687" width="6" style="1" customWidth="1"/>
    <col min="7688" max="7688" width="5.5703125" style="1" customWidth="1"/>
    <col min="7689" max="7689" width="4.140625" style="1" customWidth="1"/>
    <col min="7690" max="7690" width="7.7109375" style="1" customWidth="1"/>
    <col min="7691" max="7691" width="13.5703125" style="1" customWidth="1"/>
    <col min="7692" max="7692" width="10.42578125" style="1" customWidth="1"/>
    <col min="7693" max="7693" width="8.28515625" style="1" customWidth="1"/>
    <col min="7694" max="7694" width="8" style="1" customWidth="1"/>
    <col min="7695" max="7695" width="7" style="1" customWidth="1"/>
    <col min="7696" max="7696" width="9.42578125" style="1" customWidth="1"/>
    <col min="7697" max="7697" width="4.85546875" style="1" customWidth="1"/>
    <col min="7698" max="7698" width="5.85546875" style="1" customWidth="1"/>
    <col min="7699" max="7699" width="1.28515625" style="1" customWidth="1"/>
    <col min="7700" max="7921" width="0" style="1" hidden="1"/>
    <col min="7922" max="7922" width="6.85546875" style="1" bestFit="1" customWidth="1"/>
    <col min="7923" max="7923" width="12.28515625" style="1" bestFit="1" customWidth="1"/>
    <col min="7924" max="7924" width="37.85546875" style="1" bestFit="1" customWidth="1"/>
    <col min="7925" max="7925" width="7.28515625" style="1" customWidth="1"/>
    <col min="7926" max="7926" width="2.28515625" style="1" customWidth="1"/>
    <col min="7927" max="7927" width="2.5703125" style="1" customWidth="1"/>
    <col min="7928" max="7928" width="2.28515625" style="1" customWidth="1"/>
    <col min="7929" max="7929" width="2" style="1" bestFit="1" customWidth="1"/>
    <col min="7930" max="7930" width="2.28515625" style="1" customWidth="1"/>
    <col min="7931" max="7931" width="4" style="1" customWidth="1"/>
    <col min="7932" max="7932" width="9.42578125" style="1" customWidth="1"/>
    <col min="7933" max="7933" width="10.28515625" style="1" customWidth="1"/>
    <col min="7934" max="7934" width="9.7109375" style="1" customWidth="1"/>
    <col min="7935" max="7935" width="10.28515625" style="1" customWidth="1"/>
    <col min="7936" max="7936" width="7.28515625" style="1" customWidth="1"/>
    <col min="7937" max="7937" width="5.140625" style="1" customWidth="1"/>
    <col min="7938" max="7938" width="48.140625" style="1" customWidth="1"/>
    <col min="7939" max="7939" width="10" style="1" customWidth="1"/>
    <col min="7940" max="7940" width="17.7109375" style="1" customWidth="1"/>
    <col min="7941" max="7941" width="4.42578125" style="1" customWidth="1"/>
    <col min="7942" max="7942" width="5.85546875" style="1" customWidth="1"/>
    <col min="7943" max="7943" width="6" style="1" customWidth="1"/>
    <col min="7944" max="7944" width="5.5703125" style="1" customWidth="1"/>
    <col min="7945" max="7945" width="4.140625" style="1" customWidth="1"/>
    <col min="7946" max="7946" width="7.7109375" style="1" customWidth="1"/>
    <col min="7947" max="7947" width="13.5703125" style="1" customWidth="1"/>
    <col min="7948" max="7948" width="10.42578125" style="1" customWidth="1"/>
    <col min="7949" max="7949" width="8.28515625" style="1" customWidth="1"/>
    <col min="7950" max="7950" width="8" style="1" customWidth="1"/>
    <col min="7951" max="7951" width="7" style="1" customWidth="1"/>
    <col min="7952" max="7952" width="9.42578125" style="1" customWidth="1"/>
    <col min="7953" max="7953" width="4.85546875" style="1" customWidth="1"/>
    <col min="7954" max="7954" width="5.85546875" style="1" customWidth="1"/>
    <col min="7955" max="7955" width="1.28515625" style="1" customWidth="1"/>
    <col min="7956" max="8177" width="0" style="1" hidden="1"/>
    <col min="8178" max="8178" width="6.85546875" style="1" bestFit="1" customWidth="1"/>
    <col min="8179" max="8179" width="12.28515625" style="1" bestFit="1" customWidth="1"/>
    <col min="8180" max="8180" width="37.85546875" style="1" bestFit="1" customWidth="1"/>
    <col min="8181" max="8181" width="7.28515625" style="1" customWidth="1"/>
    <col min="8182" max="8182" width="2.28515625" style="1" customWidth="1"/>
    <col min="8183" max="8183" width="2.5703125" style="1" customWidth="1"/>
    <col min="8184" max="8184" width="2.28515625" style="1" customWidth="1"/>
    <col min="8185" max="8185" width="2" style="1" bestFit="1" customWidth="1"/>
    <col min="8186" max="8186" width="2.28515625" style="1" customWidth="1"/>
    <col min="8187" max="8187" width="4" style="1" customWidth="1"/>
    <col min="8188" max="8188" width="9.42578125" style="1" customWidth="1"/>
    <col min="8189" max="8189" width="10.28515625" style="1" customWidth="1"/>
    <col min="8190" max="8190" width="9.7109375" style="1" customWidth="1"/>
    <col min="8191" max="8191" width="10.28515625" style="1" customWidth="1"/>
    <col min="8192" max="8192" width="7.28515625" style="1" customWidth="1"/>
    <col min="8193" max="8193" width="5.140625" style="1" customWidth="1"/>
    <col min="8194" max="8194" width="48.140625" style="1" customWidth="1"/>
    <col min="8195" max="8195" width="10" style="1" customWidth="1"/>
    <col min="8196" max="8196" width="17.7109375" style="1" customWidth="1"/>
    <col min="8197" max="8197" width="4.42578125" style="1" customWidth="1"/>
    <col min="8198" max="8198" width="5.85546875" style="1" customWidth="1"/>
    <col min="8199" max="8199" width="6" style="1" customWidth="1"/>
    <col min="8200" max="8200" width="5.5703125" style="1" customWidth="1"/>
    <col min="8201" max="8201" width="4.140625" style="1" customWidth="1"/>
    <col min="8202" max="8202" width="7.7109375" style="1" customWidth="1"/>
    <col min="8203" max="8203" width="13.5703125" style="1" customWidth="1"/>
    <col min="8204" max="8204" width="10.42578125" style="1" customWidth="1"/>
    <col min="8205" max="8205" width="8.28515625" style="1" customWidth="1"/>
    <col min="8206" max="8206" width="8" style="1" customWidth="1"/>
    <col min="8207" max="8207" width="7" style="1" customWidth="1"/>
    <col min="8208" max="8208" width="9.42578125" style="1" customWidth="1"/>
    <col min="8209" max="8209" width="4.85546875" style="1" customWidth="1"/>
    <col min="8210" max="8210" width="5.85546875" style="1" customWidth="1"/>
    <col min="8211" max="8211" width="1.28515625" style="1" customWidth="1"/>
    <col min="8212" max="8433" width="0" style="1" hidden="1"/>
    <col min="8434" max="8434" width="6.85546875" style="1" bestFit="1" customWidth="1"/>
    <col min="8435" max="8435" width="12.28515625" style="1" bestFit="1" customWidth="1"/>
    <col min="8436" max="8436" width="37.85546875" style="1" bestFit="1" customWidth="1"/>
    <col min="8437" max="8437" width="7.28515625" style="1" customWidth="1"/>
    <col min="8438" max="8438" width="2.28515625" style="1" customWidth="1"/>
    <col min="8439" max="8439" width="2.5703125" style="1" customWidth="1"/>
    <col min="8440" max="8440" width="2.28515625" style="1" customWidth="1"/>
    <col min="8441" max="8441" width="2" style="1" bestFit="1" customWidth="1"/>
    <col min="8442" max="8442" width="2.28515625" style="1" customWidth="1"/>
    <col min="8443" max="8443" width="4" style="1" customWidth="1"/>
    <col min="8444" max="8444" width="9.42578125" style="1" customWidth="1"/>
    <col min="8445" max="8445" width="10.28515625" style="1" customWidth="1"/>
    <col min="8446" max="8446" width="9.7109375" style="1" customWidth="1"/>
    <col min="8447" max="8447" width="10.28515625" style="1" customWidth="1"/>
    <col min="8448" max="8448" width="7.28515625" style="1" customWidth="1"/>
    <col min="8449" max="8449" width="5.140625" style="1" customWidth="1"/>
    <col min="8450" max="8450" width="48.140625" style="1" customWidth="1"/>
    <col min="8451" max="8451" width="10" style="1" customWidth="1"/>
    <col min="8452" max="8452" width="17.7109375" style="1" customWidth="1"/>
    <col min="8453" max="8453" width="4.42578125" style="1" customWidth="1"/>
    <col min="8454" max="8454" width="5.85546875" style="1" customWidth="1"/>
    <col min="8455" max="8455" width="6" style="1" customWidth="1"/>
    <col min="8456" max="8456" width="5.5703125" style="1" customWidth="1"/>
    <col min="8457" max="8457" width="4.140625" style="1" customWidth="1"/>
    <col min="8458" max="8458" width="7.7109375" style="1" customWidth="1"/>
    <col min="8459" max="8459" width="13.5703125" style="1" customWidth="1"/>
    <col min="8460" max="8460" width="10.42578125" style="1" customWidth="1"/>
    <col min="8461" max="8461" width="8.28515625" style="1" customWidth="1"/>
    <col min="8462" max="8462" width="8" style="1" customWidth="1"/>
    <col min="8463" max="8463" width="7" style="1" customWidth="1"/>
    <col min="8464" max="8464" width="9.42578125" style="1" customWidth="1"/>
    <col min="8465" max="8465" width="4.85546875" style="1" customWidth="1"/>
    <col min="8466" max="8466" width="5.85546875" style="1" customWidth="1"/>
    <col min="8467" max="8467" width="1.28515625" style="1" customWidth="1"/>
    <col min="8468" max="8689" width="0" style="1" hidden="1"/>
    <col min="8690" max="8690" width="6.85546875" style="1" bestFit="1" customWidth="1"/>
    <col min="8691" max="8691" width="12.28515625" style="1" bestFit="1" customWidth="1"/>
    <col min="8692" max="8692" width="37.85546875" style="1" bestFit="1" customWidth="1"/>
    <col min="8693" max="8693" width="7.28515625" style="1" customWidth="1"/>
    <col min="8694" max="8694" width="2.28515625" style="1" customWidth="1"/>
    <col min="8695" max="8695" width="2.5703125" style="1" customWidth="1"/>
    <col min="8696" max="8696" width="2.28515625" style="1" customWidth="1"/>
    <col min="8697" max="8697" width="2" style="1" bestFit="1" customWidth="1"/>
    <col min="8698" max="8698" width="2.28515625" style="1" customWidth="1"/>
    <col min="8699" max="8699" width="4" style="1" customWidth="1"/>
    <col min="8700" max="8700" width="9.42578125" style="1" customWidth="1"/>
    <col min="8701" max="8701" width="10.28515625" style="1" customWidth="1"/>
    <col min="8702" max="8702" width="9.7109375" style="1" customWidth="1"/>
    <col min="8703" max="8703" width="10.28515625" style="1" customWidth="1"/>
    <col min="8704" max="8704" width="7.28515625" style="1" customWidth="1"/>
    <col min="8705" max="8705" width="5.140625" style="1" customWidth="1"/>
    <col min="8706" max="8706" width="48.140625" style="1" customWidth="1"/>
    <col min="8707" max="8707" width="10" style="1" customWidth="1"/>
    <col min="8708" max="8708" width="17.7109375" style="1" customWidth="1"/>
    <col min="8709" max="8709" width="4.42578125" style="1" customWidth="1"/>
    <col min="8710" max="8710" width="5.85546875" style="1" customWidth="1"/>
    <col min="8711" max="8711" width="6" style="1" customWidth="1"/>
    <col min="8712" max="8712" width="5.5703125" style="1" customWidth="1"/>
    <col min="8713" max="8713" width="4.140625" style="1" customWidth="1"/>
    <col min="8714" max="8714" width="7.7109375" style="1" customWidth="1"/>
    <col min="8715" max="8715" width="13.5703125" style="1" customWidth="1"/>
    <col min="8716" max="8716" width="10.42578125" style="1" customWidth="1"/>
    <col min="8717" max="8717" width="8.28515625" style="1" customWidth="1"/>
    <col min="8718" max="8718" width="8" style="1" customWidth="1"/>
    <col min="8719" max="8719" width="7" style="1" customWidth="1"/>
    <col min="8720" max="8720" width="9.42578125" style="1" customWidth="1"/>
    <col min="8721" max="8721" width="4.85546875" style="1" customWidth="1"/>
    <col min="8722" max="8722" width="5.85546875" style="1" customWidth="1"/>
    <col min="8723" max="8723" width="1.28515625" style="1" customWidth="1"/>
    <col min="8724" max="8945" width="0" style="1" hidden="1"/>
    <col min="8946" max="8946" width="6.85546875" style="1" bestFit="1" customWidth="1"/>
    <col min="8947" max="8947" width="12.28515625" style="1" bestFit="1" customWidth="1"/>
    <col min="8948" max="8948" width="37.85546875" style="1" bestFit="1" customWidth="1"/>
    <col min="8949" max="8949" width="7.28515625" style="1" customWidth="1"/>
    <col min="8950" max="8950" width="2.28515625" style="1" customWidth="1"/>
    <col min="8951" max="8951" width="2.5703125" style="1" customWidth="1"/>
    <col min="8952" max="8952" width="2.28515625" style="1" customWidth="1"/>
    <col min="8953" max="8953" width="2" style="1" bestFit="1" customWidth="1"/>
    <col min="8954" max="8954" width="2.28515625" style="1" customWidth="1"/>
    <col min="8955" max="8955" width="4" style="1" customWidth="1"/>
    <col min="8956" max="8956" width="9.42578125" style="1" customWidth="1"/>
    <col min="8957" max="8957" width="10.28515625" style="1" customWidth="1"/>
    <col min="8958" max="8958" width="9.7109375" style="1" customWidth="1"/>
    <col min="8959" max="8959" width="10.28515625" style="1" customWidth="1"/>
    <col min="8960" max="8960" width="7.28515625" style="1" customWidth="1"/>
    <col min="8961" max="8961" width="5.140625" style="1" customWidth="1"/>
    <col min="8962" max="8962" width="48.140625" style="1" customWidth="1"/>
    <col min="8963" max="8963" width="10" style="1" customWidth="1"/>
    <col min="8964" max="8964" width="17.7109375" style="1" customWidth="1"/>
    <col min="8965" max="8965" width="4.42578125" style="1" customWidth="1"/>
    <col min="8966" max="8966" width="5.85546875" style="1" customWidth="1"/>
    <col min="8967" max="8967" width="6" style="1" customWidth="1"/>
    <col min="8968" max="8968" width="5.5703125" style="1" customWidth="1"/>
    <col min="8969" max="8969" width="4.140625" style="1" customWidth="1"/>
    <col min="8970" max="8970" width="7.7109375" style="1" customWidth="1"/>
    <col min="8971" max="8971" width="13.5703125" style="1" customWidth="1"/>
    <col min="8972" max="8972" width="10.42578125" style="1" customWidth="1"/>
    <col min="8973" max="8973" width="8.28515625" style="1" customWidth="1"/>
    <col min="8974" max="8974" width="8" style="1" customWidth="1"/>
    <col min="8975" max="8975" width="7" style="1" customWidth="1"/>
    <col min="8976" max="8976" width="9.42578125" style="1" customWidth="1"/>
    <col min="8977" max="8977" width="4.85546875" style="1" customWidth="1"/>
    <col min="8978" max="8978" width="5.85546875" style="1" customWidth="1"/>
    <col min="8979" max="8979" width="1.28515625" style="1" customWidth="1"/>
    <col min="8980" max="9201" width="0" style="1" hidden="1"/>
    <col min="9202" max="9202" width="6.85546875" style="1" bestFit="1" customWidth="1"/>
    <col min="9203" max="9203" width="12.28515625" style="1" bestFit="1" customWidth="1"/>
    <col min="9204" max="9204" width="37.85546875" style="1" bestFit="1" customWidth="1"/>
    <col min="9205" max="9205" width="7.28515625" style="1" customWidth="1"/>
    <col min="9206" max="9206" width="2.28515625" style="1" customWidth="1"/>
    <col min="9207" max="9207" width="2.5703125" style="1" customWidth="1"/>
    <col min="9208" max="9208" width="2.28515625" style="1" customWidth="1"/>
    <col min="9209" max="9209" width="2" style="1" bestFit="1" customWidth="1"/>
    <col min="9210" max="9210" width="2.28515625" style="1" customWidth="1"/>
    <col min="9211" max="9211" width="4" style="1" customWidth="1"/>
    <col min="9212" max="9212" width="9.42578125" style="1" customWidth="1"/>
    <col min="9213" max="9213" width="10.28515625" style="1" customWidth="1"/>
    <col min="9214" max="9214" width="9.7109375" style="1" customWidth="1"/>
    <col min="9215" max="9215" width="10.28515625" style="1" customWidth="1"/>
    <col min="9216" max="9216" width="7.28515625" style="1" customWidth="1"/>
    <col min="9217" max="9217" width="5.140625" style="1" customWidth="1"/>
    <col min="9218" max="9218" width="48.140625" style="1" customWidth="1"/>
    <col min="9219" max="9219" width="10" style="1" customWidth="1"/>
    <col min="9220" max="9220" width="17.7109375" style="1" customWidth="1"/>
    <col min="9221" max="9221" width="4.42578125" style="1" customWidth="1"/>
    <col min="9222" max="9222" width="5.85546875" style="1" customWidth="1"/>
    <col min="9223" max="9223" width="6" style="1" customWidth="1"/>
    <col min="9224" max="9224" width="5.5703125" style="1" customWidth="1"/>
    <col min="9225" max="9225" width="4.140625" style="1" customWidth="1"/>
    <col min="9226" max="9226" width="7.7109375" style="1" customWidth="1"/>
    <col min="9227" max="9227" width="13.5703125" style="1" customWidth="1"/>
    <col min="9228" max="9228" width="10.42578125" style="1" customWidth="1"/>
    <col min="9229" max="9229" width="8.28515625" style="1" customWidth="1"/>
    <col min="9230" max="9230" width="8" style="1" customWidth="1"/>
    <col min="9231" max="9231" width="7" style="1" customWidth="1"/>
    <col min="9232" max="9232" width="9.42578125" style="1" customWidth="1"/>
    <col min="9233" max="9233" width="4.85546875" style="1" customWidth="1"/>
    <col min="9234" max="9234" width="5.85546875" style="1" customWidth="1"/>
    <col min="9235" max="9235" width="1.28515625" style="1" customWidth="1"/>
    <col min="9236" max="9457" width="0" style="1" hidden="1"/>
    <col min="9458" max="9458" width="6.85546875" style="1" bestFit="1" customWidth="1"/>
    <col min="9459" max="9459" width="12.28515625" style="1" bestFit="1" customWidth="1"/>
    <col min="9460" max="9460" width="37.85546875" style="1" bestFit="1" customWidth="1"/>
    <col min="9461" max="9461" width="7.28515625" style="1" customWidth="1"/>
    <col min="9462" max="9462" width="2.28515625" style="1" customWidth="1"/>
    <col min="9463" max="9463" width="2.5703125" style="1" customWidth="1"/>
    <col min="9464" max="9464" width="2.28515625" style="1" customWidth="1"/>
    <col min="9465" max="9465" width="2" style="1" bestFit="1" customWidth="1"/>
    <col min="9466" max="9466" width="2.28515625" style="1" customWidth="1"/>
    <col min="9467" max="9467" width="4" style="1" customWidth="1"/>
    <col min="9468" max="9468" width="9.42578125" style="1" customWidth="1"/>
    <col min="9469" max="9469" width="10.28515625" style="1" customWidth="1"/>
    <col min="9470" max="9470" width="9.7109375" style="1" customWidth="1"/>
    <col min="9471" max="9471" width="10.28515625" style="1" customWidth="1"/>
    <col min="9472" max="9472" width="7.28515625" style="1" customWidth="1"/>
    <col min="9473" max="9473" width="5.140625" style="1" customWidth="1"/>
    <col min="9474" max="9474" width="48.140625" style="1" customWidth="1"/>
    <col min="9475" max="9475" width="10" style="1" customWidth="1"/>
    <col min="9476" max="9476" width="17.7109375" style="1" customWidth="1"/>
    <col min="9477" max="9477" width="4.42578125" style="1" customWidth="1"/>
    <col min="9478" max="9478" width="5.85546875" style="1" customWidth="1"/>
    <col min="9479" max="9479" width="6" style="1" customWidth="1"/>
    <col min="9480" max="9480" width="5.5703125" style="1" customWidth="1"/>
    <col min="9481" max="9481" width="4.140625" style="1" customWidth="1"/>
    <col min="9482" max="9482" width="7.7109375" style="1" customWidth="1"/>
    <col min="9483" max="9483" width="13.5703125" style="1" customWidth="1"/>
    <col min="9484" max="9484" width="10.42578125" style="1" customWidth="1"/>
    <col min="9485" max="9485" width="8.28515625" style="1" customWidth="1"/>
    <col min="9486" max="9486" width="8" style="1" customWidth="1"/>
    <col min="9487" max="9487" width="7" style="1" customWidth="1"/>
    <col min="9488" max="9488" width="9.42578125" style="1" customWidth="1"/>
    <col min="9489" max="9489" width="4.85546875" style="1" customWidth="1"/>
    <col min="9490" max="9490" width="5.85546875" style="1" customWidth="1"/>
    <col min="9491" max="9491" width="1.28515625" style="1" customWidth="1"/>
    <col min="9492" max="9713" width="0" style="1" hidden="1"/>
    <col min="9714" max="9714" width="6.85546875" style="1" bestFit="1" customWidth="1"/>
    <col min="9715" max="9715" width="12.28515625" style="1" bestFit="1" customWidth="1"/>
    <col min="9716" max="9716" width="37.85546875" style="1" bestFit="1" customWidth="1"/>
    <col min="9717" max="9717" width="7.28515625" style="1" customWidth="1"/>
    <col min="9718" max="9718" width="2.28515625" style="1" customWidth="1"/>
    <col min="9719" max="9719" width="2.5703125" style="1" customWidth="1"/>
    <col min="9720" max="9720" width="2.28515625" style="1" customWidth="1"/>
    <col min="9721" max="9721" width="2" style="1" bestFit="1" customWidth="1"/>
    <col min="9722" max="9722" width="2.28515625" style="1" customWidth="1"/>
    <col min="9723" max="9723" width="4" style="1" customWidth="1"/>
    <col min="9724" max="9724" width="9.42578125" style="1" customWidth="1"/>
    <col min="9725" max="9725" width="10.28515625" style="1" customWidth="1"/>
    <col min="9726" max="9726" width="9.7109375" style="1" customWidth="1"/>
    <col min="9727" max="9727" width="10.28515625" style="1" customWidth="1"/>
    <col min="9728" max="9728" width="7.28515625" style="1" customWidth="1"/>
    <col min="9729" max="9729" width="5.140625" style="1" customWidth="1"/>
    <col min="9730" max="9730" width="48.140625" style="1" customWidth="1"/>
    <col min="9731" max="9731" width="10" style="1" customWidth="1"/>
    <col min="9732" max="9732" width="17.7109375" style="1" customWidth="1"/>
    <col min="9733" max="9733" width="4.42578125" style="1" customWidth="1"/>
    <col min="9734" max="9734" width="5.85546875" style="1" customWidth="1"/>
    <col min="9735" max="9735" width="6" style="1" customWidth="1"/>
    <col min="9736" max="9736" width="5.5703125" style="1" customWidth="1"/>
    <col min="9737" max="9737" width="4.140625" style="1" customWidth="1"/>
    <col min="9738" max="9738" width="7.7109375" style="1" customWidth="1"/>
    <col min="9739" max="9739" width="13.5703125" style="1" customWidth="1"/>
    <col min="9740" max="9740" width="10.42578125" style="1" customWidth="1"/>
    <col min="9741" max="9741" width="8.28515625" style="1" customWidth="1"/>
    <col min="9742" max="9742" width="8" style="1" customWidth="1"/>
    <col min="9743" max="9743" width="7" style="1" customWidth="1"/>
    <col min="9744" max="9744" width="9.42578125" style="1" customWidth="1"/>
    <col min="9745" max="9745" width="4.85546875" style="1" customWidth="1"/>
    <col min="9746" max="9746" width="5.85546875" style="1" customWidth="1"/>
    <col min="9747" max="9747" width="1.28515625" style="1" customWidth="1"/>
    <col min="9748" max="9969" width="0" style="1" hidden="1"/>
    <col min="9970" max="9970" width="6.85546875" style="1" bestFit="1" customWidth="1"/>
    <col min="9971" max="9971" width="12.28515625" style="1" bestFit="1" customWidth="1"/>
    <col min="9972" max="9972" width="37.85546875" style="1" bestFit="1" customWidth="1"/>
    <col min="9973" max="9973" width="7.28515625" style="1" customWidth="1"/>
    <col min="9974" max="9974" width="2.28515625" style="1" customWidth="1"/>
    <col min="9975" max="9975" width="2.5703125" style="1" customWidth="1"/>
    <col min="9976" max="9976" width="2.28515625" style="1" customWidth="1"/>
    <col min="9977" max="9977" width="2" style="1" bestFit="1" customWidth="1"/>
    <col min="9978" max="9978" width="2.28515625" style="1" customWidth="1"/>
    <col min="9979" max="9979" width="4" style="1" customWidth="1"/>
    <col min="9980" max="9980" width="9.42578125" style="1" customWidth="1"/>
    <col min="9981" max="9981" width="10.28515625" style="1" customWidth="1"/>
    <col min="9982" max="9982" width="9.7109375" style="1" customWidth="1"/>
    <col min="9983" max="9983" width="10.28515625" style="1" customWidth="1"/>
    <col min="9984" max="9984" width="7.28515625" style="1" customWidth="1"/>
    <col min="9985" max="9985" width="5.140625" style="1" customWidth="1"/>
    <col min="9986" max="9986" width="48.140625" style="1" customWidth="1"/>
    <col min="9987" max="9987" width="10" style="1" customWidth="1"/>
    <col min="9988" max="9988" width="17.7109375" style="1" customWidth="1"/>
    <col min="9989" max="9989" width="4.42578125" style="1" customWidth="1"/>
    <col min="9990" max="9990" width="5.85546875" style="1" customWidth="1"/>
    <col min="9991" max="9991" width="6" style="1" customWidth="1"/>
    <col min="9992" max="9992" width="5.5703125" style="1" customWidth="1"/>
    <col min="9993" max="9993" width="4.140625" style="1" customWidth="1"/>
    <col min="9994" max="9994" width="7.7109375" style="1" customWidth="1"/>
    <col min="9995" max="9995" width="13.5703125" style="1" customWidth="1"/>
    <col min="9996" max="9996" width="10.42578125" style="1" customWidth="1"/>
    <col min="9997" max="9997" width="8.28515625" style="1" customWidth="1"/>
    <col min="9998" max="9998" width="8" style="1" customWidth="1"/>
    <col min="9999" max="9999" width="7" style="1" customWidth="1"/>
    <col min="10000" max="10000" width="9.42578125" style="1" customWidth="1"/>
    <col min="10001" max="10001" width="4.85546875" style="1" customWidth="1"/>
    <col min="10002" max="10002" width="5.85546875" style="1" customWidth="1"/>
    <col min="10003" max="10003" width="1.28515625" style="1" customWidth="1"/>
    <col min="10004" max="10225" width="0" style="1" hidden="1"/>
    <col min="10226" max="10226" width="6.85546875" style="1" bestFit="1" customWidth="1"/>
    <col min="10227" max="10227" width="12.28515625" style="1" bestFit="1" customWidth="1"/>
    <col min="10228" max="10228" width="37.85546875" style="1" bestFit="1" customWidth="1"/>
    <col min="10229" max="10229" width="7.28515625" style="1" customWidth="1"/>
    <col min="10230" max="10230" width="2.28515625" style="1" customWidth="1"/>
    <col min="10231" max="10231" width="2.5703125" style="1" customWidth="1"/>
    <col min="10232" max="10232" width="2.28515625" style="1" customWidth="1"/>
    <col min="10233" max="10233" width="2" style="1" bestFit="1" customWidth="1"/>
    <col min="10234" max="10234" width="2.28515625" style="1" customWidth="1"/>
    <col min="10235" max="10235" width="4" style="1" customWidth="1"/>
    <col min="10236" max="10236" width="9.42578125" style="1" customWidth="1"/>
    <col min="10237" max="10237" width="10.28515625" style="1" customWidth="1"/>
    <col min="10238" max="10238" width="9.7109375" style="1" customWidth="1"/>
    <col min="10239" max="10239" width="10.28515625" style="1" customWidth="1"/>
    <col min="10240" max="10240" width="7.28515625" style="1" customWidth="1"/>
    <col min="10241" max="10241" width="5.140625" style="1" customWidth="1"/>
    <col min="10242" max="10242" width="48.140625" style="1" customWidth="1"/>
    <col min="10243" max="10243" width="10" style="1" customWidth="1"/>
    <col min="10244" max="10244" width="17.7109375" style="1" customWidth="1"/>
    <col min="10245" max="10245" width="4.42578125" style="1" customWidth="1"/>
    <col min="10246" max="10246" width="5.85546875" style="1" customWidth="1"/>
    <col min="10247" max="10247" width="6" style="1" customWidth="1"/>
    <col min="10248" max="10248" width="5.5703125" style="1" customWidth="1"/>
    <col min="10249" max="10249" width="4.140625" style="1" customWidth="1"/>
    <col min="10250" max="10250" width="7.7109375" style="1" customWidth="1"/>
    <col min="10251" max="10251" width="13.5703125" style="1" customWidth="1"/>
    <col min="10252" max="10252" width="10.42578125" style="1" customWidth="1"/>
    <col min="10253" max="10253" width="8.28515625" style="1" customWidth="1"/>
    <col min="10254" max="10254" width="8" style="1" customWidth="1"/>
    <col min="10255" max="10255" width="7" style="1" customWidth="1"/>
    <col min="10256" max="10256" width="9.42578125" style="1" customWidth="1"/>
    <col min="10257" max="10257" width="4.85546875" style="1" customWidth="1"/>
    <col min="10258" max="10258" width="5.85546875" style="1" customWidth="1"/>
    <col min="10259" max="10259" width="1.28515625" style="1" customWidth="1"/>
    <col min="10260" max="10481" width="0" style="1" hidden="1"/>
    <col min="10482" max="10482" width="6.85546875" style="1" bestFit="1" customWidth="1"/>
    <col min="10483" max="10483" width="12.28515625" style="1" bestFit="1" customWidth="1"/>
    <col min="10484" max="10484" width="37.85546875" style="1" bestFit="1" customWidth="1"/>
    <col min="10485" max="10485" width="7.28515625" style="1" customWidth="1"/>
    <col min="10486" max="10486" width="2.28515625" style="1" customWidth="1"/>
    <col min="10487" max="10487" width="2.5703125" style="1" customWidth="1"/>
    <col min="10488" max="10488" width="2.28515625" style="1" customWidth="1"/>
    <col min="10489" max="10489" width="2" style="1" bestFit="1" customWidth="1"/>
    <col min="10490" max="10490" width="2.28515625" style="1" customWidth="1"/>
    <col min="10491" max="10491" width="4" style="1" customWidth="1"/>
    <col min="10492" max="10492" width="9.42578125" style="1" customWidth="1"/>
    <col min="10493" max="10493" width="10.28515625" style="1" customWidth="1"/>
    <col min="10494" max="10494" width="9.7109375" style="1" customWidth="1"/>
    <col min="10495" max="10495" width="10.28515625" style="1" customWidth="1"/>
    <col min="10496" max="10496" width="7.28515625" style="1" customWidth="1"/>
    <col min="10497" max="10497" width="5.140625" style="1" customWidth="1"/>
    <col min="10498" max="10498" width="48.140625" style="1" customWidth="1"/>
    <col min="10499" max="10499" width="10" style="1" customWidth="1"/>
    <col min="10500" max="10500" width="17.7109375" style="1" customWidth="1"/>
    <col min="10501" max="10501" width="4.42578125" style="1" customWidth="1"/>
    <col min="10502" max="10502" width="5.85546875" style="1" customWidth="1"/>
    <col min="10503" max="10503" width="6" style="1" customWidth="1"/>
    <col min="10504" max="10504" width="5.5703125" style="1" customWidth="1"/>
    <col min="10505" max="10505" width="4.140625" style="1" customWidth="1"/>
    <col min="10506" max="10506" width="7.7109375" style="1" customWidth="1"/>
    <col min="10507" max="10507" width="13.5703125" style="1" customWidth="1"/>
    <col min="10508" max="10508" width="10.42578125" style="1" customWidth="1"/>
    <col min="10509" max="10509" width="8.28515625" style="1" customWidth="1"/>
    <col min="10510" max="10510" width="8" style="1" customWidth="1"/>
    <col min="10511" max="10511" width="7" style="1" customWidth="1"/>
    <col min="10512" max="10512" width="9.42578125" style="1" customWidth="1"/>
    <col min="10513" max="10513" width="4.85546875" style="1" customWidth="1"/>
    <col min="10514" max="10514" width="5.85546875" style="1" customWidth="1"/>
    <col min="10515" max="10515" width="1.28515625" style="1" customWidth="1"/>
    <col min="10516" max="10737" width="0" style="1" hidden="1"/>
    <col min="10738" max="10738" width="6.85546875" style="1" bestFit="1" customWidth="1"/>
    <col min="10739" max="10739" width="12.28515625" style="1" bestFit="1" customWidth="1"/>
    <col min="10740" max="10740" width="37.85546875" style="1" bestFit="1" customWidth="1"/>
    <col min="10741" max="10741" width="7.28515625" style="1" customWidth="1"/>
    <col min="10742" max="10742" width="2.28515625" style="1" customWidth="1"/>
    <col min="10743" max="10743" width="2.5703125" style="1" customWidth="1"/>
    <col min="10744" max="10744" width="2.28515625" style="1" customWidth="1"/>
    <col min="10745" max="10745" width="2" style="1" bestFit="1" customWidth="1"/>
    <col min="10746" max="10746" width="2.28515625" style="1" customWidth="1"/>
    <col min="10747" max="10747" width="4" style="1" customWidth="1"/>
    <col min="10748" max="10748" width="9.42578125" style="1" customWidth="1"/>
    <col min="10749" max="10749" width="10.28515625" style="1" customWidth="1"/>
    <col min="10750" max="10750" width="9.7109375" style="1" customWidth="1"/>
    <col min="10751" max="10751" width="10.28515625" style="1" customWidth="1"/>
    <col min="10752" max="10752" width="7.28515625" style="1" customWidth="1"/>
    <col min="10753" max="10753" width="5.140625" style="1" customWidth="1"/>
    <col min="10754" max="10754" width="48.140625" style="1" customWidth="1"/>
    <col min="10755" max="10755" width="10" style="1" customWidth="1"/>
    <col min="10756" max="10756" width="17.7109375" style="1" customWidth="1"/>
    <col min="10757" max="10757" width="4.42578125" style="1" customWidth="1"/>
    <col min="10758" max="10758" width="5.85546875" style="1" customWidth="1"/>
    <col min="10759" max="10759" width="6" style="1" customWidth="1"/>
    <col min="10760" max="10760" width="5.5703125" style="1" customWidth="1"/>
    <col min="10761" max="10761" width="4.140625" style="1" customWidth="1"/>
    <col min="10762" max="10762" width="7.7109375" style="1" customWidth="1"/>
    <col min="10763" max="10763" width="13.5703125" style="1" customWidth="1"/>
    <col min="10764" max="10764" width="10.42578125" style="1" customWidth="1"/>
    <col min="10765" max="10765" width="8.28515625" style="1" customWidth="1"/>
    <col min="10766" max="10766" width="8" style="1" customWidth="1"/>
    <col min="10767" max="10767" width="7" style="1" customWidth="1"/>
    <col min="10768" max="10768" width="9.42578125" style="1" customWidth="1"/>
    <col min="10769" max="10769" width="4.85546875" style="1" customWidth="1"/>
    <col min="10770" max="10770" width="5.85546875" style="1" customWidth="1"/>
    <col min="10771" max="10771" width="1.28515625" style="1" customWidth="1"/>
    <col min="10772" max="10993" width="0" style="1" hidden="1"/>
    <col min="10994" max="10994" width="6.85546875" style="1" bestFit="1" customWidth="1"/>
    <col min="10995" max="10995" width="12.28515625" style="1" bestFit="1" customWidth="1"/>
    <col min="10996" max="10996" width="37.85546875" style="1" bestFit="1" customWidth="1"/>
    <col min="10997" max="10997" width="7.28515625" style="1" customWidth="1"/>
    <col min="10998" max="10998" width="2.28515625" style="1" customWidth="1"/>
    <col min="10999" max="10999" width="2.5703125" style="1" customWidth="1"/>
    <col min="11000" max="11000" width="2.28515625" style="1" customWidth="1"/>
    <col min="11001" max="11001" width="2" style="1" bestFit="1" customWidth="1"/>
    <col min="11002" max="11002" width="2.28515625" style="1" customWidth="1"/>
    <col min="11003" max="11003" width="4" style="1" customWidth="1"/>
    <col min="11004" max="11004" width="9.42578125" style="1" customWidth="1"/>
    <col min="11005" max="11005" width="10.28515625" style="1" customWidth="1"/>
    <col min="11006" max="11006" width="9.7109375" style="1" customWidth="1"/>
    <col min="11007" max="11007" width="10.28515625" style="1" customWidth="1"/>
    <col min="11008" max="11008" width="7.28515625" style="1" customWidth="1"/>
    <col min="11009" max="11009" width="5.140625" style="1" customWidth="1"/>
    <col min="11010" max="11010" width="48.140625" style="1" customWidth="1"/>
    <col min="11011" max="11011" width="10" style="1" customWidth="1"/>
    <col min="11012" max="11012" width="17.7109375" style="1" customWidth="1"/>
    <col min="11013" max="11013" width="4.42578125" style="1" customWidth="1"/>
    <col min="11014" max="11014" width="5.85546875" style="1" customWidth="1"/>
    <col min="11015" max="11015" width="6" style="1" customWidth="1"/>
    <col min="11016" max="11016" width="5.5703125" style="1" customWidth="1"/>
    <col min="11017" max="11017" width="4.140625" style="1" customWidth="1"/>
    <col min="11018" max="11018" width="7.7109375" style="1" customWidth="1"/>
    <col min="11019" max="11019" width="13.5703125" style="1" customWidth="1"/>
    <col min="11020" max="11020" width="10.42578125" style="1" customWidth="1"/>
    <col min="11021" max="11021" width="8.28515625" style="1" customWidth="1"/>
    <col min="11022" max="11022" width="8" style="1" customWidth="1"/>
    <col min="11023" max="11023" width="7" style="1" customWidth="1"/>
    <col min="11024" max="11024" width="9.42578125" style="1" customWidth="1"/>
    <col min="11025" max="11025" width="4.85546875" style="1" customWidth="1"/>
    <col min="11026" max="11026" width="5.85546875" style="1" customWidth="1"/>
    <col min="11027" max="11027" width="1.28515625" style="1" customWidth="1"/>
    <col min="11028" max="11249" width="0" style="1" hidden="1"/>
    <col min="11250" max="11250" width="6.85546875" style="1" bestFit="1" customWidth="1"/>
    <col min="11251" max="11251" width="12.28515625" style="1" bestFit="1" customWidth="1"/>
    <col min="11252" max="11252" width="37.85546875" style="1" bestFit="1" customWidth="1"/>
    <col min="11253" max="11253" width="7.28515625" style="1" customWidth="1"/>
    <col min="11254" max="11254" width="2.28515625" style="1" customWidth="1"/>
    <col min="11255" max="11255" width="2.5703125" style="1" customWidth="1"/>
    <col min="11256" max="11256" width="2.28515625" style="1" customWidth="1"/>
    <col min="11257" max="11257" width="2" style="1" bestFit="1" customWidth="1"/>
    <col min="11258" max="11258" width="2.28515625" style="1" customWidth="1"/>
    <col min="11259" max="11259" width="4" style="1" customWidth="1"/>
    <col min="11260" max="11260" width="9.42578125" style="1" customWidth="1"/>
    <col min="11261" max="11261" width="10.28515625" style="1" customWidth="1"/>
    <col min="11262" max="11262" width="9.7109375" style="1" customWidth="1"/>
    <col min="11263" max="11263" width="10.28515625" style="1" customWidth="1"/>
    <col min="11264" max="11264" width="7.28515625" style="1" customWidth="1"/>
    <col min="11265" max="11265" width="5.140625" style="1" customWidth="1"/>
    <col min="11266" max="11266" width="48.140625" style="1" customWidth="1"/>
    <col min="11267" max="11267" width="10" style="1" customWidth="1"/>
    <col min="11268" max="11268" width="17.7109375" style="1" customWidth="1"/>
    <col min="11269" max="11269" width="4.42578125" style="1" customWidth="1"/>
    <col min="11270" max="11270" width="5.85546875" style="1" customWidth="1"/>
    <col min="11271" max="11271" width="6" style="1" customWidth="1"/>
    <col min="11272" max="11272" width="5.5703125" style="1" customWidth="1"/>
    <col min="11273" max="11273" width="4.140625" style="1" customWidth="1"/>
    <col min="11274" max="11274" width="7.7109375" style="1" customWidth="1"/>
    <col min="11275" max="11275" width="13.5703125" style="1" customWidth="1"/>
    <col min="11276" max="11276" width="10.42578125" style="1" customWidth="1"/>
    <col min="11277" max="11277" width="8.28515625" style="1" customWidth="1"/>
    <col min="11278" max="11278" width="8" style="1" customWidth="1"/>
    <col min="11279" max="11279" width="7" style="1" customWidth="1"/>
    <col min="11280" max="11280" width="9.42578125" style="1" customWidth="1"/>
    <col min="11281" max="11281" width="4.85546875" style="1" customWidth="1"/>
    <col min="11282" max="11282" width="5.85546875" style="1" customWidth="1"/>
    <col min="11283" max="11283" width="1.28515625" style="1" customWidth="1"/>
    <col min="11284" max="11505" width="0" style="1" hidden="1"/>
    <col min="11506" max="11506" width="6.85546875" style="1" bestFit="1" customWidth="1"/>
    <col min="11507" max="11507" width="12.28515625" style="1" bestFit="1" customWidth="1"/>
    <col min="11508" max="11508" width="37.85546875" style="1" bestFit="1" customWidth="1"/>
    <col min="11509" max="11509" width="7.28515625" style="1" customWidth="1"/>
    <col min="11510" max="11510" width="2.28515625" style="1" customWidth="1"/>
    <col min="11511" max="11511" width="2.5703125" style="1" customWidth="1"/>
    <col min="11512" max="11512" width="2.28515625" style="1" customWidth="1"/>
    <col min="11513" max="11513" width="2" style="1" bestFit="1" customWidth="1"/>
    <col min="11514" max="11514" width="2.28515625" style="1" customWidth="1"/>
    <col min="11515" max="11515" width="4" style="1" customWidth="1"/>
    <col min="11516" max="11516" width="9.42578125" style="1" customWidth="1"/>
    <col min="11517" max="11517" width="10.28515625" style="1" customWidth="1"/>
    <col min="11518" max="11518" width="9.7109375" style="1" customWidth="1"/>
    <col min="11519" max="11519" width="10.28515625" style="1" customWidth="1"/>
    <col min="11520" max="11520" width="7.28515625" style="1" customWidth="1"/>
    <col min="11521" max="11521" width="5.140625" style="1" customWidth="1"/>
    <col min="11522" max="11522" width="48.140625" style="1" customWidth="1"/>
    <col min="11523" max="11523" width="10" style="1" customWidth="1"/>
    <col min="11524" max="11524" width="17.7109375" style="1" customWidth="1"/>
    <col min="11525" max="11525" width="4.42578125" style="1" customWidth="1"/>
    <col min="11526" max="11526" width="5.85546875" style="1" customWidth="1"/>
    <col min="11527" max="11527" width="6" style="1" customWidth="1"/>
    <col min="11528" max="11528" width="5.5703125" style="1" customWidth="1"/>
    <col min="11529" max="11529" width="4.140625" style="1" customWidth="1"/>
    <col min="11530" max="11530" width="7.7109375" style="1" customWidth="1"/>
    <col min="11531" max="11531" width="13.5703125" style="1" customWidth="1"/>
    <col min="11532" max="11532" width="10.42578125" style="1" customWidth="1"/>
    <col min="11533" max="11533" width="8.28515625" style="1" customWidth="1"/>
    <col min="11534" max="11534" width="8" style="1" customWidth="1"/>
    <col min="11535" max="11535" width="7" style="1" customWidth="1"/>
    <col min="11536" max="11536" width="9.42578125" style="1" customWidth="1"/>
    <col min="11537" max="11537" width="4.85546875" style="1" customWidth="1"/>
    <col min="11538" max="11538" width="5.85546875" style="1" customWidth="1"/>
    <col min="11539" max="11539" width="1.28515625" style="1" customWidth="1"/>
    <col min="11540" max="11761" width="0" style="1" hidden="1"/>
    <col min="11762" max="11762" width="6.85546875" style="1" bestFit="1" customWidth="1"/>
    <col min="11763" max="11763" width="12.28515625" style="1" bestFit="1" customWidth="1"/>
    <col min="11764" max="11764" width="37.85546875" style="1" bestFit="1" customWidth="1"/>
    <col min="11765" max="11765" width="7.28515625" style="1" customWidth="1"/>
    <col min="11766" max="11766" width="2.28515625" style="1" customWidth="1"/>
    <col min="11767" max="11767" width="2.5703125" style="1" customWidth="1"/>
    <col min="11768" max="11768" width="2.28515625" style="1" customWidth="1"/>
    <col min="11769" max="11769" width="2" style="1" bestFit="1" customWidth="1"/>
    <col min="11770" max="11770" width="2.28515625" style="1" customWidth="1"/>
    <col min="11771" max="11771" width="4" style="1" customWidth="1"/>
    <col min="11772" max="11772" width="9.42578125" style="1" customWidth="1"/>
    <col min="11773" max="11773" width="10.28515625" style="1" customWidth="1"/>
    <col min="11774" max="11774" width="9.7109375" style="1" customWidth="1"/>
    <col min="11775" max="11775" width="10.28515625" style="1" customWidth="1"/>
    <col min="11776" max="11776" width="7.28515625" style="1" customWidth="1"/>
    <col min="11777" max="11777" width="5.140625" style="1" customWidth="1"/>
    <col min="11778" max="11778" width="48.140625" style="1" customWidth="1"/>
    <col min="11779" max="11779" width="10" style="1" customWidth="1"/>
    <col min="11780" max="11780" width="17.7109375" style="1" customWidth="1"/>
    <col min="11781" max="11781" width="4.42578125" style="1" customWidth="1"/>
    <col min="11782" max="11782" width="5.85546875" style="1" customWidth="1"/>
    <col min="11783" max="11783" width="6" style="1" customWidth="1"/>
    <col min="11784" max="11784" width="5.5703125" style="1" customWidth="1"/>
    <col min="11785" max="11785" width="4.140625" style="1" customWidth="1"/>
    <col min="11786" max="11786" width="7.7109375" style="1" customWidth="1"/>
    <col min="11787" max="11787" width="13.5703125" style="1" customWidth="1"/>
    <col min="11788" max="11788" width="10.42578125" style="1" customWidth="1"/>
    <col min="11789" max="11789" width="8.28515625" style="1" customWidth="1"/>
    <col min="11790" max="11790" width="8" style="1" customWidth="1"/>
    <col min="11791" max="11791" width="7" style="1" customWidth="1"/>
    <col min="11792" max="11792" width="9.42578125" style="1" customWidth="1"/>
    <col min="11793" max="11793" width="4.85546875" style="1" customWidth="1"/>
    <col min="11794" max="11794" width="5.85546875" style="1" customWidth="1"/>
    <col min="11795" max="11795" width="1.28515625" style="1" customWidth="1"/>
    <col min="11796" max="12017" width="0" style="1" hidden="1"/>
    <col min="12018" max="12018" width="6.85546875" style="1" bestFit="1" customWidth="1"/>
    <col min="12019" max="12019" width="12.28515625" style="1" bestFit="1" customWidth="1"/>
    <col min="12020" max="12020" width="37.85546875" style="1" bestFit="1" customWidth="1"/>
    <col min="12021" max="12021" width="7.28515625" style="1" customWidth="1"/>
    <col min="12022" max="12022" width="2.28515625" style="1" customWidth="1"/>
    <col min="12023" max="12023" width="2.5703125" style="1" customWidth="1"/>
    <col min="12024" max="12024" width="2.28515625" style="1" customWidth="1"/>
    <col min="12025" max="12025" width="2" style="1" bestFit="1" customWidth="1"/>
    <col min="12026" max="12026" width="2.28515625" style="1" customWidth="1"/>
    <col min="12027" max="12027" width="4" style="1" customWidth="1"/>
    <col min="12028" max="12028" width="9.42578125" style="1" customWidth="1"/>
    <col min="12029" max="12029" width="10.28515625" style="1" customWidth="1"/>
    <col min="12030" max="12030" width="9.7109375" style="1" customWidth="1"/>
    <col min="12031" max="12031" width="10.28515625" style="1" customWidth="1"/>
    <col min="12032" max="12032" width="7.28515625" style="1" customWidth="1"/>
    <col min="12033" max="12033" width="5.140625" style="1" customWidth="1"/>
    <col min="12034" max="12034" width="48.140625" style="1" customWidth="1"/>
    <col min="12035" max="12035" width="10" style="1" customWidth="1"/>
    <col min="12036" max="12036" width="17.7109375" style="1" customWidth="1"/>
    <col min="12037" max="12037" width="4.42578125" style="1" customWidth="1"/>
    <col min="12038" max="12038" width="5.85546875" style="1" customWidth="1"/>
    <col min="12039" max="12039" width="6" style="1" customWidth="1"/>
    <col min="12040" max="12040" width="5.5703125" style="1" customWidth="1"/>
    <col min="12041" max="12041" width="4.140625" style="1" customWidth="1"/>
    <col min="12042" max="12042" width="7.7109375" style="1" customWidth="1"/>
    <col min="12043" max="12043" width="13.5703125" style="1" customWidth="1"/>
    <col min="12044" max="12044" width="10.42578125" style="1" customWidth="1"/>
    <col min="12045" max="12045" width="8.28515625" style="1" customWidth="1"/>
    <col min="12046" max="12046" width="8" style="1" customWidth="1"/>
    <col min="12047" max="12047" width="7" style="1" customWidth="1"/>
    <col min="12048" max="12048" width="9.42578125" style="1" customWidth="1"/>
    <col min="12049" max="12049" width="4.85546875" style="1" customWidth="1"/>
    <col min="12050" max="12050" width="5.85546875" style="1" customWidth="1"/>
    <col min="12051" max="12051" width="1.28515625" style="1" customWidth="1"/>
    <col min="12052" max="12273" width="0" style="1" hidden="1"/>
    <col min="12274" max="12274" width="6.85546875" style="1" bestFit="1" customWidth="1"/>
    <col min="12275" max="12275" width="12.28515625" style="1" bestFit="1" customWidth="1"/>
    <col min="12276" max="12276" width="37.85546875" style="1" bestFit="1" customWidth="1"/>
    <col min="12277" max="12277" width="7.28515625" style="1" customWidth="1"/>
    <col min="12278" max="12278" width="2.28515625" style="1" customWidth="1"/>
    <col min="12279" max="12279" width="2.5703125" style="1" customWidth="1"/>
    <col min="12280" max="12280" width="2.28515625" style="1" customWidth="1"/>
    <col min="12281" max="12281" width="2" style="1" bestFit="1" customWidth="1"/>
    <col min="12282" max="12282" width="2.28515625" style="1" customWidth="1"/>
    <col min="12283" max="12283" width="4" style="1" customWidth="1"/>
    <col min="12284" max="12284" width="9.42578125" style="1" customWidth="1"/>
    <col min="12285" max="12285" width="10.28515625" style="1" customWidth="1"/>
    <col min="12286" max="12286" width="9.7109375" style="1" customWidth="1"/>
    <col min="12287" max="12287" width="10.28515625" style="1" customWidth="1"/>
    <col min="12288" max="12288" width="7.28515625" style="1" customWidth="1"/>
    <col min="12289" max="12289" width="5.140625" style="1" customWidth="1"/>
    <col min="12290" max="12290" width="48.140625" style="1" customWidth="1"/>
    <col min="12291" max="12291" width="10" style="1" customWidth="1"/>
    <col min="12292" max="12292" width="17.7109375" style="1" customWidth="1"/>
    <col min="12293" max="12293" width="4.42578125" style="1" customWidth="1"/>
    <col min="12294" max="12294" width="5.85546875" style="1" customWidth="1"/>
    <col min="12295" max="12295" width="6" style="1" customWidth="1"/>
    <col min="12296" max="12296" width="5.5703125" style="1" customWidth="1"/>
    <col min="12297" max="12297" width="4.140625" style="1" customWidth="1"/>
    <col min="12298" max="12298" width="7.7109375" style="1" customWidth="1"/>
    <col min="12299" max="12299" width="13.5703125" style="1" customWidth="1"/>
    <col min="12300" max="12300" width="10.42578125" style="1" customWidth="1"/>
    <col min="12301" max="12301" width="8.28515625" style="1" customWidth="1"/>
    <col min="12302" max="12302" width="8" style="1" customWidth="1"/>
    <col min="12303" max="12303" width="7" style="1" customWidth="1"/>
    <col min="12304" max="12304" width="9.42578125" style="1" customWidth="1"/>
    <col min="12305" max="12305" width="4.85546875" style="1" customWidth="1"/>
    <col min="12306" max="12306" width="5.85546875" style="1" customWidth="1"/>
    <col min="12307" max="12307" width="1.28515625" style="1" customWidth="1"/>
    <col min="12308" max="16384" width="0" style="1" hidden="1"/>
  </cols>
  <sheetData>
    <row r="1" spans="1:764">
      <c r="AA1" s="5" t="s">
        <v>0</v>
      </c>
      <c r="AB1" s="1" t="e">
        <f>AB2/60</f>
        <v>#DIV/0!</v>
      </c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P1" s="6"/>
      <c r="OQ1" s="6"/>
      <c r="OR1" s="6"/>
      <c r="OS1" s="6"/>
      <c r="OT1" s="6"/>
      <c r="OU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  <c r="PZ1" s="6"/>
      <c r="QA1" s="6"/>
      <c r="QB1" s="6"/>
      <c r="QC1" s="6"/>
      <c r="QD1" s="6"/>
      <c r="QE1" s="6"/>
      <c r="QF1" s="6"/>
      <c r="QG1" s="6"/>
      <c r="QH1" s="6"/>
      <c r="QI1" s="6"/>
      <c r="QJ1" s="6"/>
      <c r="QK1" s="6"/>
      <c r="QL1" s="6"/>
      <c r="QM1" s="6"/>
      <c r="QN1" s="6"/>
      <c r="QO1" s="6"/>
      <c r="QP1" s="6"/>
      <c r="QQ1" s="6"/>
      <c r="QR1" s="6"/>
      <c r="QS1" s="6"/>
      <c r="QT1" s="6"/>
      <c r="QU1" s="6"/>
      <c r="QV1" s="6"/>
      <c r="QW1" s="6"/>
      <c r="QX1" s="6"/>
      <c r="QY1" s="6"/>
      <c r="QZ1" s="6"/>
      <c r="RA1" s="6"/>
      <c r="RB1" s="6"/>
      <c r="RC1" s="6"/>
      <c r="RD1" s="6"/>
      <c r="RE1" s="6"/>
      <c r="RF1" s="6"/>
      <c r="RG1" s="6"/>
      <c r="RH1" s="6"/>
      <c r="RI1" s="6"/>
      <c r="RJ1" s="6"/>
      <c r="RK1" s="6"/>
      <c r="RL1" s="6"/>
      <c r="RM1" s="6"/>
      <c r="RN1" s="6"/>
      <c r="RO1" s="6"/>
      <c r="RP1" s="6"/>
      <c r="RQ1" s="6"/>
      <c r="RR1" s="6"/>
      <c r="RS1" s="6"/>
      <c r="RT1" s="6"/>
      <c r="RU1" s="6"/>
      <c r="RV1" s="6"/>
      <c r="RW1" s="6"/>
      <c r="RX1" s="6"/>
      <c r="RY1" s="6"/>
      <c r="RZ1" s="6"/>
      <c r="SA1" s="6"/>
      <c r="SB1" s="6"/>
      <c r="SC1" s="6"/>
      <c r="SD1" s="6"/>
      <c r="SE1" s="6"/>
      <c r="SF1" s="6"/>
      <c r="SG1" s="6"/>
      <c r="SH1" s="6"/>
      <c r="SI1" s="6"/>
      <c r="SJ1" s="6"/>
      <c r="SK1" s="6"/>
      <c r="SL1" s="6"/>
      <c r="SM1" s="6"/>
      <c r="SN1" s="6"/>
      <c r="SO1" s="6"/>
      <c r="SP1" s="6"/>
      <c r="SQ1" s="6"/>
      <c r="SR1" s="6"/>
      <c r="SS1" s="6"/>
      <c r="ST1" s="6"/>
      <c r="SU1" s="6"/>
      <c r="SV1" s="6"/>
      <c r="SW1" s="6"/>
      <c r="SX1" s="6"/>
      <c r="SY1" s="6"/>
      <c r="SZ1" s="6"/>
      <c r="TA1" s="6"/>
      <c r="TB1" s="6"/>
      <c r="TC1" s="6"/>
      <c r="TD1" s="6"/>
      <c r="TE1" s="6"/>
      <c r="TF1" s="6"/>
      <c r="TG1" s="6"/>
      <c r="TH1" s="6"/>
      <c r="TI1" s="6"/>
      <c r="TJ1" s="6"/>
      <c r="TK1" s="6"/>
      <c r="TL1" s="6"/>
      <c r="TM1" s="6"/>
      <c r="TN1" s="6"/>
      <c r="TO1" s="6"/>
      <c r="TP1" s="6"/>
      <c r="TQ1" s="6"/>
      <c r="TR1" s="6"/>
      <c r="TS1" s="6"/>
      <c r="TT1" s="6"/>
      <c r="TU1" s="6"/>
      <c r="TV1" s="6"/>
      <c r="TW1" s="6"/>
      <c r="TX1" s="6"/>
      <c r="TY1" s="6"/>
      <c r="TZ1" s="6"/>
      <c r="UA1" s="6"/>
      <c r="UB1" s="6"/>
      <c r="UC1" s="6"/>
      <c r="UD1" s="6"/>
      <c r="UE1" s="6"/>
      <c r="UF1" s="6"/>
      <c r="UG1" s="6"/>
      <c r="UH1" s="6"/>
      <c r="UI1" s="6"/>
      <c r="UJ1" s="6"/>
      <c r="UK1" s="6"/>
      <c r="UL1" s="6"/>
      <c r="UM1" s="6"/>
      <c r="UN1" s="6"/>
      <c r="UO1" s="6"/>
      <c r="UP1" s="6"/>
      <c r="UQ1" s="6"/>
      <c r="UR1" s="6"/>
      <c r="US1" s="6"/>
      <c r="UT1" s="6"/>
      <c r="UU1" s="6"/>
      <c r="UV1" s="6"/>
      <c r="UW1" s="6"/>
      <c r="UX1" s="6"/>
      <c r="UY1" s="6"/>
      <c r="UZ1" s="6"/>
      <c r="VA1" s="6"/>
      <c r="VB1" s="6"/>
      <c r="VC1" s="6"/>
      <c r="VD1" s="6"/>
      <c r="VE1" s="6"/>
      <c r="VF1" s="6"/>
      <c r="VG1" s="6"/>
      <c r="VH1" s="6"/>
      <c r="VI1" s="6"/>
      <c r="VJ1" s="6"/>
      <c r="VK1" s="6"/>
      <c r="VL1" s="6"/>
      <c r="VM1" s="6"/>
      <c r="VN1" s="6"/>
      <c r="VO1" s="6"/>
      <c r="VP1" s="6"/>
      <c r="VQ1" s="6"/>
      <c r="VR1" s="6"/>
      <c r="VS1" s="6"/>
      <c r="VT1" s="6"/>
      <c r="VU1" s="6"/>
      <c r="VV1" s="6"/>
      <c r="VW1" s="6"/>
      <c r="VX1" s="6"/>
      <c r="VY1" s="6"/>
      <c r="VZ1" s="6"/>
      <c r="WA1" s="6"/>
      <c r="WB1" s="6"/>
      <c r="WC1" s="6"/>
      <c r="WD1" s="6"/>
      <c r="WE1" s="6"/>
      <c r="WF1" s="6"/>
      <c r="WG1" s="6"/>
      <c r="WH1" s="6"/>
      <c r="WI1" s="6"/>
      <c r="WJ1" s="6"/>
      <c r="WK1" s="6"/>
      <c r="WL1" s="6"/>
      <c r="WM1" s="6"/>
      <c r="WN1" s="6"/>
      <c r="WO1" s="6"/>
      <c r="WP1" s="6"/>
      <c r="WQ1" s="6"/>
      <c r="WR1" s="6"/>
      <c r="WS1" s="6"/>
      <c r="WT1" s="6"/>
      <c r="WU1" s="6"/>
      <c r="WV1" s="6"/>
      <c r="WW1" s="6"/>
      <c r="WX1" s="6"/>
      <c r="WY1" s="6"/>
      <c r="WZ1" s="6"/>
      <c r="XA1" s="6"/>
      <c r="XB1" s="6"/>
      <c r="XC1" s="6"/>
      <c r="XD1" s="6"/>
      <c r="XE1" s="6"/>
      <c r="XF1" s="6"/>
      <c r="XG1" s="6"/>
      <c r="XH1" s="6"/>
      <c r="XI1" s="6"/>
      <c r="XJ1" s="6"/>
      <c r="XK1" s="6"/>
      <c r="XL1" s="6"/>
      <c r="XM1" s="6"/>
      <c r="XN1" s="6"/>
      <c r="XO1" s="6"/>
      <c r="XP1" s="6"/>
      <c r="XQ1" s="6"/>
      <c r="XR1" s="6"/>
      <c r="XS1" s="6"/>
      <c r="XT1" s="6"/>
      <c r="XU1" s="6"/>
      <c r="XV1" s="6"/>
      <c r="XW1" s="6"/>
      <c r="XX1" s="6"/>
      <c r="XY1" s="6"/>
      <c r="XZ1" s="6"/>
      <c r="YA1" s="6"/>
      <c r="YB1" s="6"/>
      <c r="YC1" s="6"/>
      <c r="YD1" s="6"/>
      <c r="YE1" s="6"/>
      <c r="YF1" s="6"/>
      <c r="YG1" s="6"/>
      <c r="YH1" s="6"/>
      <c r="YI1" s="6"/>
      <c r="YJ1" s="6"/>
      <c r="YK1" s="6"/>
      <c r="YL1" s="6"/>
      <c r="YM1" s="6"/>
      <c r="YN1" s="6"/>
      <c r="YO1" s="6"/>
      <c r="YP1" s="6"/>
      <c r="YQ1" s="6"/>
      <c r="YR1" s="6"/>
      <c r="YS1" s="6"/>
      <c r="YT1" s="6"/>
      <c r="YU1" s="6"/>
      <c r="YV1" s="6"/>
      <c r="YW1" s="6"/>
      <c r="YX1" s="6"/>
      <c r="YY1" s="6"/>
      <c r="YZ1" s="6"/>
      <c r="ZA1" s="6"/>
      <c r="ZB1" s="6"/>
      <c r="ZC1" s="6"/>
      <c r="ZD1" s="6"/>
      <c r="ZE1" s="6"/>
      <c r="ZF1" s="6"/>
      <c r="ZG1" s="6"/>
      <c r="ZH1" s="6"/>
      <c r="ZI1" s="6"/>
      <c r="ZJ1" s="6"/>
      <c r="ZK1" s="6"/>
      <c r="ZL1" s="6"/>
      <c r="ZM1" s="6"/>
      <c r="ZN1" s="6"/>
      <c r="ZO1" s="6"/>
      <c r="ZP1" s="6"/>
      <c r="ZQ1" s="6"/>
      <c r="ZR1" s="6"/>
      <c r="ZS1" s="6"/>
      <c r="ZT1" s="6"/>
      <c r="ZU1" s="6"/>
      <c r="ZV1" s="6"/>
      <c r="ZW1" s="6"/>
      <c r="ZX1" s="6"/>
      <c r="ZY1" s="6"/>
      <c r="ZZ1" s="6"/>
      <c r="AAA1" s="6"/>
      <c r="AAB1" s="6"/>
      <c r="AAC1" s="6"/>
      <c r="AAD1" s="6"/>
      <c r="AAE1" s="6"/>
      <c r="AAF1" s="6"/>
      <c r="AAG1" s="6"/>
      <c r="AAH1" s="6"/>
      <c r="AAI1" s="6"/>
      <c r="AAJ1" s="6"/>
      <c r="AAK1" s="6"/>
      <c r="AAL1" s="6"/>
      <c r="AAM1" s="6"/>
      <c r="AAN1" s="6"/>
      <c r="AAO1" s="6"/>
      <c r="AAP1" s="6"/>
      <c r="AAQ1" s="6"/>
      <c r="AAR1" s="6"/>
      <c r="AAS1" s="6"/>
      <c r="AAT1" s="6"/>
      <c r="AAU1" s="6"/>
      <c r="AAV1" s="6"/>
      <c r="AAW1" s="6"/>
      <c r="AAX1" s="6"/>
      <c r="AAY1" s="6"/>
      <c r="AAZ1" s="6"/>
      <c r="ABA1" s="6"/>
      <c r="ABB1" s="6"/>
      <c r="ABC1" s="6"/>
      <c r="ABD1" s="6"/>
      <c r="ABE1" s="6"/>
      <c r="ABF1" s="6"/>
      <c r="ABG1" s="6"/>
      <c r="ABH1" s="6"/>
      <c r="ABI1" s="6"/>
      <c r="ABJ1" s="6"/>
      <c r="ABK1" s="6"/>
      <c r="ABL1" s="6"/>
      <c r="ABM1" s="6"/>
      <c r="ABN1" s="6"/>
      <c r="ABO1" s="6"/>
      <c r="ABP1" s="6"/>
      <c r="ABQ1" s="6"/>
      <c r="ABR1" s="6"/>
      <c r="ABS1" s="6"/>
      <c r="ABT1" s="6"/>
      <c r="ABU1" s="6"/>
      <c r="ABV1" s="6"/>
      <c r="ABW1" s="6"/>
      <c r="ABX1" s="6"/>
      <c r="ABY1" s="6"/>
      <c r="ABZ1" s="6"/>
      <c r="ACA1" s="6"/>
      <c r="ACB1" s="6"/>
      <c r="ACC1" s="6"/>
      <c r="ACD1" s="6"/>
      <c r="ACE1" s="6"/>
      <c r="ACF1" s="6"/>
      <c r="ACG1" s="6"/>
      <c r="ACH1" s="6"/>
      <c r="ACI1" s="6"/>
      <c r="ACJ1" s="6"/>
    </row>
    <row r="2" spans="1:764">
      <c r="D2" s="5"/>
      <c r="E2" s="7"/>
      <c r="F2" s="7"/>
      <c r="G2" s="7"/>
      <c r="H2" s="7"/>
      <c r="I2" s="7"/>
      <c r="J2" s="7"/>
      <c r="K2" s="2"/>
      <c r="O2" s="7">
        <f>SUBTOTAL(3,O4:O20006)</f>
        <v>300</v>
      </c>
      <c r="Q2" s="7">
        <f>SUBTOTAL(3,Q4:Q20006)</f>
        <v>181</v>
      </c>
      <c r="V2" s="7">
        <f>SUBTOTAL(3,V4:V20006)</f>
        <v>224</v>
      </c>
      <c r="W2" s="2" t="s">
        <v>1</v>
      </c>
      <c r="AA2" s="5" t="s">
        <v>2</v>
      </c>
      <c r="AB2" s="1" t="e">
        <f>SUBTOTAL(9,AB4:AB20006)</f>
        <v>#DIV/0!</v>
      </c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6"/>
      <c r="NM2" s="6"/>
      <c r="NN2" s="6"/>
      <c r="NO2" s="6"/>
      <c r="NP2" s="6"/>
      <c r="NQ2" s="6"/>
      <c r="NR2" s="6"/>
      <c r="NS2" s="6"/>
      <c r="NT2" s="6"/>
      <c r="NU2" s="6"/>
      <c r="NV2" s="6"/>
      <c r="NW2" s="6"/>
      <c r="NX2" s="6"/>
      <c r="NY2" s="6"/>
      <c r="NZ2" s="6"/>
      <c r="OA2" s="6"/>
      <c r="OB2" s="6"/>
      <c r="OC2" s="6"/>
      <c r="OD2" s="6"/>
      <c r="OE2" s="6"/>
      <c r="OF2" s="6"/>
      <c r="OG2" s="6"/>
      <c r="OH2" s="6"/>
      <c r="OI2" s="6"/>
      <c r="OJ2" s="6"/>
      <c r="OK2" s="6"/>
      <c r="OL2" s="6"/>
      <c r="OM2" s="6"/>
      <c r="ON2" s="6"/>
      <c r="OO2" s="6"/>
      <c r="OP2" s="6"/>
      <c r="OQ2" s="6"/>
      <c r="OR2" s="6"/>
      <c r="OS2" s="6"/>
      <c r="OT2" s="6"/>
      <c r="OU2" s="6"/>
      <c r="OV2" s="6"/>
      <c r="OW2" s="6"/>
      <c r="OX2" s="6"/>
      <c r="OY2" s="6"/>
      <c r="OZ2" s="6"/>
      <c r="PA2" s="6"/>
      <c r="PB2" s="6"/>
      <c r="PC2" s="6"/>
      <c r="PD2" s="6"/>
      <c r="PE2" s="6"/>
      <c r="PF2" s="6"/>
      <c r="PG2" s="6"/>
      <c r="PH2" s="6"/>
      <c r="PI2" s="6"/>
      <c r="PJ2" s="6"/>
      <c r="PK2" s="6"/>
      <c r="PL2" s="6"/>
      <c r="PM2" s="6"/>
      <c r="PN2" s="6"/>
      <c r="PO2" s="6"/>
      <c r="PP2" s="6"/>
      <c r="PQ2" s="6"/>
      <c r="PR2" s="6"/>
      <c r="PS2" s="6"/>
      <c r="PT2" s="6"/>
      <c r="PU2" s="6"/>
      <c r="PV2" s="6"/>
      <c r="PW2" s="6"/>
      <c r="PX2" s="6"/>
      <c r="PY2" s="6"/>
      <c r="PZ2" s="6"/>
      <c r="QA2" s="6"/>
      <c r="QB2" s="6"/>
      <c r="QC2" s="6"/>
      <c r="QD2" s="6"/>
      <c r="QE2" s="6"/>
      <c r="QF2" s="6"/>
      <c r="QG2" s="6"/>
      <c r="QH2" s="6"/>
      <c r="QI2" s="6"/>
      <c r="QJ2" s="6"/>
      <c r="QK2" s="6"/>
      <c r="QL2" s="6"/>
      <c r="QM2" s="6"/>
      <c r="QN2" s="6"/>
      <c r="QO2" s="6"/>
      <c r="QP2" s="6"/>
      <c r="QQ2" s="6"/>
      <c r="QR2" s="6"/>
      <c r="QS2" s="6"/>
      <c r="QT2" s="6"/>
      <c r="QU2" s="6"/>
      <c r="QV2" s="6"/>
      <c r="QW2" s="6"/>
      <c r="QX2" s="6"/>
      <c r="QY2" s="6"/>
      <c r="QZ2" s="6"/>
      <c r="RA2" s="6"/>
      <c r="RB2" s="6"/>
      <c r="RC2" s="6"/>
      <c r="RD2" s="6"/>
      <c r="RE2" s="6"/>
      <c r="RF2" s="6"/>
      <c r="RG2" s="6"/>
      <c r="RH2" s="6"/>
      <c r="RI2" s="6"/>
      <c r="RJ2" s="6"/>
      <c r="RK2" s="6"/>
      <c r="RL2" s="6"/>
      <c r="RM2" s="6"/>
      <c r="RN2" s="6"/>
      <c r="RO2" s="6"/>
      <c r="RP2" s="6"/>
      <c r="RQ2" s="6"/>
      <c r="RR2" s="6"/>
      <c r="RS2" s="6"/>
      <c r="RT2" s="6"/>
      <c r="RU2" s="6"/>
      <c r="RV2" s="6"/>
      <c r="RW2" s="6"/>
      <c r="RX2" s="6"/>
      <c r="RY2" s="6"/>
      <c r="RZ2" s="6"/>
      <c r="SA2" s="6"/>
      <c r="SB2" s="6"/>
      <c r="SC2" s="6"/>
      <c r="SD2" s="6"/>
      <c r="SE2" s="6"/>
      <c r="SF2" s="6"/>
      <c r="SG2" s="6"/>
      <c r="SH2" s="6"/>
      <c r="SI2" s="6"/>
      <c r="SJ2" s="6"/>
      <c r="SK2" s="6"/>
      <c r="SL2" s="6"/>
      <c r="SM2" s="6"/>
      <c r="SN2" s="6"/>
      <c r="SO2" s="6"/>
      <c r="SP2" s="6"/>
      <c r="SQ2" s="6"/>
      <c r="SR2" s="6"/>
      <c r="SS2" s="6"/>
      <c r="ST2" s="6"/>
      <c r="SU2" s="6"/>
      <c r="SV2" s="6"/>
      <c r="SW2" s="6"/>
      <c r="SX2" s="6"/>
      <c r="SY2" s="6"/>
      <c r="SZ2" s="6"/>
      <c r="TA2" s="6"/>
      <c r="TB2" s="6"/>
      <c r="TC2" s="6"/>
      <c r="TD2" s="6"/>
      <c r="TE2" s="6"/>
      <c r="TF2" s="6"/>
      <c r="TG2" s="6"/>
      <c r="TH2" s="6"/>
      <c r="TI2" s="6"/>
      <c r="TJ2" s="6"/>
      <c r="TK2" s="6"/>
      <c r="TL2" s="6"/>
      <c r="TM2" s="6"/>
      <c r="TN2" s="6"/>
      <c r="TO2" s="6"/>
      <c r="TP2" s="6"/>
      <c r="TQ2" s="6"/>
      <c r="TR2" s="6"/>
      <c r="TS2" s="6"/>
      <c r="TT2" s="6"/>
      <c r="TU2" s="6"/>
      <c r="TV2" s="6"/>
      <c r="TW2" s="6"/>
      <c r="TX2" s="6"/>
      <c r="TY2" s="6"/>
      <c r="TZ2" s="6"/>
      <c r="UA2" s="6"/>
      <c r="UB2" s="6"/>
      <c r="UC2" s="6"/>
      <c r="UD2" s="6"/>
      <c r="UE2" s="6"/>
      <c r="UF2" s="6"/>
      <c r="UG2" s="6"/>
      <c r="UH2" s="6"/>
      <c r="UI2" s="6"/>
      <c r="UJ2" s="6"/>
      <c r="UK2" s="6"/>
      <c r="UL2" s="6"/>
      <c r="UM2" s="6"/>
      <c r="UN2" s="6"/>
      <c r="UO2" s="6"/>
      <c r="UP2" s="6"/>
      <c r="UQ2" s="6"/>
      <c r="UR2" s="6"/>
      <c r="US2" s="6"/>
      <c r="UT2" s="6"/>
      <c r="UU2" s="6"/>
      <c r="UV2" s="6"/>
      <c r="UW2" s="6"/>
      <c r="UX2" s="6"/>
      <c r="UY2" s="6"/>
      <c r="UZ2" s="6"/>
      <c r="VA2" s="6"/>
      <c r="VB2" s="6"/>
      <c r="VC2" s="6"/>
      <c r="VD2" s="6"/>
      <c r="VE2" s="6"/>
      <c r="VF2" s="6"/>
      <c r="VG2" s="6"/>
      <c r="VH2" s="6"/>
      <c r="VI2" s="6"/>
      <c r="VJ2" s="6"/>
      <c r="VK2" s="6"/>
      <c r="VL2" s="6"/>
      <c r="VM2" s="6"/>
      <c r="VN2" s="6"/>
      <c r="VO2" s="6"/>
      <c r="VP2" s="6"/>
      <c r="VQ2" s="6"/>
      <c r="VR2" s="6"/>
      <c r="VS2" s="6"/>
      <c r="VT2" s="6"/>
      <c r="VU2" s="6"/>
      <c r="VV2" s="6"/>
      <c r="VW2" s="6"/>
      <c r="VX2" s="6"/>
      <c r="VY2" s="6"/>
      <c r="VZ2" s="6"/>
      <c r="WA2" s="6"/>
      <c r="WB2" s="6"/>
      <c r="WC2" s="6"/>
      <c r="WD2" s="6"/>
      <c r="WE2" s="6"/>
      <c r="WF2" s="6"/>
      <c r="WG2" s="6"/>
      <c r="WH2" s="6"/>
      <c r="WI2" s="6"/>
      <c r="WJ2" s="6"/>
      <c r="WK2" s="6"/>
      <c r="WL2" s="6"/>
      <c r="WM2" s="6"/>
      <c r="WN2" s="6"/>
      <c r="WO2" s="6"/>
      <c r="WP2" s="6"/>
      <c r="WQ2" s="6"/>
      <c r="WR2" s="6"/>
      <c r="WS2" s="6"/>
      <c r="WT2" s="6"/>
      <c r="WU2" s="6"/>
      <c r="WV2" s="6"/>
      <c r="WW2" s="6"/>
      <c r="WX2" s="6"/>
      <c r="WY2" s="6"/>
      <c r="WZ2" s="6"/>
      <c r="XA2" s="6"/>
      <c r="XB2" s="6"/>
      <c r="XC2" s="6"/>
      <c r="XD2" s="6"/>
      <c r="XE2" s="6"/>
      <c r="XF2" s="6"/>
      <c r="XG2" s="6"/>
      <c r="XH2" s="6"/>
      <c r="XI2" s="6"/>
      <c r="XJ2" s="6"/>
      <c r="XK2" s="6"/>
      <c r="XL2" s="6"/>
      <c r="XM2" s="6"/>
      <c r="XN2" s="6"/>
      <c r="XO2" s="6"/>
      <c r="XP2" s="6"/>
      <c r="XQ2" s="6"/>
      <c r="XR2" s="6"/>
      <c r="XS2" s="6"/>
      <c r="XT2" s="6"/>
      <c r="XU2" s="6"/>
      <c r="XV2" s="6"/>
      <c r="XW2" s="6"/>
      <c r="XX2" s="6"/>
      <c r="XY2" s="6"/>
      <c r="XZ2" s="6"/>
      <c r="YA2" s="6"/>
      <c r="YB2" s="6"/>
      <c r="YC2" s="6"/>
      <c r="YD2" s="6"/>
      <c r="YE2" s="6"/>
      <c r="YF2" s="6"/>
      <c r="YG2" s="6"/>
      <c r="YH2" s="6"/>
      <c r="YI2" s="6"/>
      <c r="YJ2" s="6"/>
      <c r="YK2" s="6"/>
      <c r="YL2" s="6"/>
      <c r="YM2" s="6"/>
      <c r="YN2" s="6"/>
      <c r="YO2" s="6"/>
      <c r="YP2" s="6"/>
      <c r="YQ2" s="6"/>
      <c r="YR2" s="6"/>
      <c r="YS2" s="6"/>
      <c r="YT2" s="6"/>
      <c r="YU2" s="6"/>
      <c r="YV2" s="6"/>
      <c r="YW2" s="6"/>
      <c r="YX2" s="6"/>
      <c r="YY2" s="6"/>
      <c r="YZ2" s="6"/>
      <c r="ZA2" s="6"/>
      <c r="ZB2" s="6"/>
      <c r="ZC2" s="6"/>
      <c r="ZD2" s="6"/>
      <c r="ZE2" s="6"/>
      <c r="ZF2" s="6"/>
      <c r="ZG2" s="6"/>
      <c r="ZH2" s="6"/>
      <c r="ZI2" s="6"/>
      <c r="ZJ2" s="6"/>
      <c r="ZK2" s="6"/>
      <c r="ZL2" s="6"/>
      <c r="ZM2" s="6"/>
      <c r="ZN2" s="6"/>
      <c r="ZO2" s="6"/>
      <c r="ZP2" s="6"/>
      <c r="ZQ2" s="6"/>
      <c r="ZR2" s="6"/>
      <c r="ZS2" s="6"/>
      <c r="ZT2" s="6"/>
      <c r="ZU2" s="6"/>
      <c r="ZV2" s="6"/>
      <c r="ZW2" s="6"/>
      <c r="ZX2" s="6"/>
      <c r="ZY2" s="6"/>
      <c r="ZZ2" s="6"/>
      <c r="AAA2" s="6"/>
      <c r="AAB2" s="6"/>
      <c r="AAC2" s="6"/>
      <c r="AAD2" s="6"/>
      <c r="AAE2" s="6"/>
      <c r="AAF2" s="6"/>
      <c r="AAG2" s="6"/>
      <c r="AAH2" s="6"/>
      <c r="AAI2" s="6"/>
      <c r="AAJ2" s="6"/>
      <c r="AAK2" s="6"/>
      <c r="AAL2" s="6"/>
      <c r="AAM2" s="6"/>
      <c r="AAN2" s="6"/>
      <c r="AAO2" s="6"/>
      <c r="AAP2" s="6"/>
      <c r="AAQ2" s="6"/>
      <c r="AAR2" s="6"/>
      <c r="AAS2" s="6"/>
      <c r="AAT2" s="6"/>
      <c r="AAU2" s="6"/>
      <c r="AAV2" s="6"/>
      <c r="AAW2" s="6"/>
      <c r="AAX2" s="6"/>
      <c r="AAY2" s="6"/>
      <c r="AAZ2" s="6"/>
      <c r="ABA2" s="6"/>
      <c r="ABB2" s="6"/>
      <c r="ABC2" s="6"/>
      <c r="ABD2" s="6"/>
      <c r="ABE2" s="6"/>
      <c r="ABF2" s="6"/>
      <c r="ABG2" s="6"/>
      <c r="ABH2" s="6"/>
      <c r="ABI2" s="6"/>
      <c r="ABJ2" s="6"/>
      <c r="ABK2" s="6"/>
      <c r="ABL2" s="6"/>
      <c r="ABM2" s="6"/>
      <c r="ABN2" s="6"/>
      <c r="ABO2" s="6"/>
      <c r="ABP2" s="6"/>
      <c r="ABQ2" s="6"/>
      <c r="ABR2" s="6"/>
      <c r="ABS2" s="6"/>
      <c r="ABT2" s="6"/>
      <c r="ABU2" s="6"/>
      <c r="ABV2" s="6"/>
      <c r="ABW2" s="6"/>
      <c r="ABX2" s="6"/>
      <c r="ABY2" s="6"/>
      <c r="ABZ2" s="6"/>
      <c r="ACA2" s="6"/>
      <c r="ACB2" s="6"/>
      <c r="ACC2" s="6"/>
      <c r="ACD2" s="6"/>
      <c r="ACE2" s="6"/>
      <c r="ACF2" s="6"/>
      <c r="ACG2" s="6"/>
      <c r="ACH2" s="6"/>
      <c r="ACI2" s="6"/>
      <c r="ACJ2" s="6"/>
    </row>
    <row r="3" spans="1:764" s="16" customFormat="1" ht="67.5">
      <c r="A3" s="8" t="s">
        <v>3</v>
      </c>
      <c r="B3" s="8" t="s">
        <v>4</v>
      </c>
      <c r="C3" s="8" t="s">
        <v>5</v>
      </c>
      <c r="D3" s="9" t="s">
        <v>6</v>
      </c>
      <c r="E3" s="10" t="s">
        <v>7</v>
      </c>
      <c r="F3" s="11"/>
      <c r="G3" s="11"/>
      <c r="H3" s="11"/>
      <c r="I3" s="11"/>
      <c r="J3" s="12"/>
      <c r="K3" s="9" t="s">
        <v>8</v>
      </c>
      <c r="L3" s="9" t="s">
        <v>9</v>
      </c>
      <c r="M3" s="9" t="s">
        <v>10</v>
      </c>
      <c r="N3" s="9" t="s">
        <v>11</v>
      </c>
      <c r="O3" s="8" t="s">
        <v>12</v>
      </c>
      <c r="P3" s="9" t="s">
        <v>13</v>
      </c>
      <c r="Q3" s="9" t="s">
        <v>14</v>
      </c>
      <c r="R3" s="9" t="s">
        <v>15</v>
      </c>
      <c r="S3" s="9" t="s">
        <v>16</v>
      </c>
      <c r="T3" s="9" t="s">
        <v>17</v>
      </c>
      <c r="U3" s="9" t="s">
        <v>18</v>
      </c>
      <c r="V3" s="8" t="s">
        <v>19</v>
      </c>
      <c r="W3" s="9" t="s">
        <v>20</v>
      </c>
      <c r="X3" s="8" t="s">
        <v>19</v>
      </c>
      <c r="Y3" s="9" t="s">
        <v>21</v>
      </c>
      <c r="Z3" s="9" t="s">
        <v>22</v>
      </c>
      <c r="AA3" s="9" t="s">
        <v>23</v>
      </c>
      <c r="AB3" s="9" t="s">
        <v>24</v>
      </c>
      <c r="AC3" s="9" t="s">
        <v>25</v>
      </c>
      <c r="AD3" s="9" t="s">
        <v>26</v>
      </c>
      <c r="AE3" s="13" t="s">
        <v>27</v>
      </c>
      <c r="AF3" s="14" t="s">
        <v>28</v>
      </c>
      <c r="AG3" s="14" t="s">
        <v>29</v>
      </c>
      <c r="AH3" s="6"/>
      <c r="AI3" s="15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  <c r="PM3" s="6"/>
      <c r="PN3" s="6"/>
      <c r="PO3" s="6"/>
      <c r="PP3" s="6"/>
      <c r="PQ3" s="6"/>
      <c r="PR3" s="6"/>
      <c r="PS3" s="6"/>
      <c r="PT3" s="6"/>
      <c r="PU3" s="6"/>
      <c r="PV3" s="6"/>
      <c r="PW3" s="6"/>
      <c r="PX3" s="6"/>
      <c r="PY3" s="6"/>
      <c r="PZ3" s="6"/>
      <c r="QA3" s="6"/>
      <c r="QB3" s="6"/>
      <c r="QC3" s="6"/>
      <c r="QD3" s="6"/>
      <c r="QE3" s="6"/>
      <c r="QF3" s="6"/>
      <c r="QG3" s="6"/>
      <c r="QH3" s="6"/>
      <c r="QI3" s="6"/>
      <c r="QJ3" s="6"/>
      <c r="QK3" s="6"/>
      <c r="QL3" s="6"/>
      <c r="QM3" s="6"/>
      <c r="QN3" s="6"/>
      <c r="QO3" s="6"/>
      <c r="QP3" s="6"/>
      <c r="QQ3" s="6"/>
      <c r="QR3" s="6"/>
      <c r="QS3" s="6"/>
      <c r="QT3" s="6"/>
      <c r="QU3" s="6"/>
      <c r="QV3" s="6"/>
      <c r="QW3" s="6"/>
      <c r="QX3" s="6"/>
      <c r="QY3" s="6"/>
      <c r="QZ3" s="6"/>
      <c r="RA3" s="6"/>
      <c r="RB3" s="6"/>
      <c r="RC3" s="6"/>
      <c r="RD3" s="6"/>
      <c r="RE3" s="6"/>
      <c r="RF3" s="6"/>
      <c r="RG3" s="6"/>
      <c r="RH3" s="6"/>
      <c r="RI3" s="6"/>
      <c r="RJ3" s="6"/>
      <c r="RK3" s="6"/>
      <c r="RL3" s="6"/>
      <c r="RM3" s="6"/>
      <c r="RN3" s="6"/>
      <c r="RO3" s="6"/>
      <c r="RP3" s="6"/>
      <c r="RQ3" s="6"/>
      <c r="RR3" s="6"/>
      <c r="RS3" s="6"/>
      <c r="RT3" s="6"/>
      <c r="RU3" s="6"/>
      <c r="RV3" s="6"/>
      <c r="RW3" s="6"/>
      <c r="RX3" s="6"/>
      <c r="RY3" s="6"/>
      <c r="RZ3" s="6"/>
      <c r="SA3" s="6"/>
      <c r="SB3" s="6"/>
      <c r="SC3" s="6"/>
      <c r="SD3" s="6"/>
      <c r="SE3" s="6"/>
      <c r="SF3" s="6"/>
      <c r="SG3" s="6"/>
      <c r="SH3" s="6"/>
      <c r="SI3" s="6"/>
      <c r="SJ3" s="6"/>
      <c r="SK3" s="6"/>
      <c r="SL3" s="6"/>
      <c r="SM3" s="6"/>
      <c r="SN3" s="6"/>
      <c r="SO3" s="6"/>
      <c r="SP3" s="6"/>
      <c r="SQ3" s="6"/>
      <c r="SR3" s="6"/>
      <c r="SS3" s="6"/>
      <c r="ST3" s="6"/>
      <c r="SU3" s="6"/>
      <c r="SV3" s="6"/>
      <c r="SW3" s="6"/>
      <c r="SX3" s="6"/>
      <c r="SY3" s="6"/>
      <c r="SZ3" s="6"/>
      <c r="TA3" s="6"/>
      <c r="TB3" s="6"/>
      <c r="TC3" s="6"/>
      <c r="TD3" s="6"/>
      <c r="TE3" s="6"/>
      <c r="TF3" s="6"/>
      <c r="TG3" s="6"/>
      <c r="TH3" s="6"/>
      <c r="TI3" s="6"/>
      <c r="TJ3" s="6"/>
      <c r="TK3" s="6"/>
      <c r="TL3" s="6"/>
      <c r="TM3" s="6"/>
      <c r="TN3" s="6"/>
      <c r="TO3" s="6"/>
      <c r="TP3" s="6"/>
      <c r="TQ3" s="6"/>
      <c r="TR3" s="6"/>
      <c r="TS3" s="6"/>
      <c r="TT3" s="6"/>
      <c r="TU3" s="6"/>
      <c r="TV3" s="6"/>
      <c r="TW3" s="6"/>
      <c r="TX3" s="6"/>
      <c r="TY3" s="6"/>
      <c r="TZ3" s="6"/>
      <c r="UA3" s="6"/>
      <c r="UB3" s="6"/>
      <c r="UC3" s="6"/>
      <c r="UD3" s="6"/>
      <c r="UE3" s="6"/>
      <c r="UF3" s="6"/>
      <c r="UG3" s="6"/>
      <c r="UH3" s="6"/>
      <c r="UI3" s="6"/>
      <c r="UJ3" s="6"/>
      <c r="UK3" s="6"/>
      <c r="UL3" s="6"/>
      <c r="UM3" s="6"/>
      <c r="UN3" s="6"/>
      <c r="UO3" s="6"/>
      <c r="UP3" s="6"/>
      <c r="UQ3" s="6"/>
      <c r="UR3" s="6"/>
      <c r="US3" s="6"/>
      <c r="UT3" s="6"/>
      <c r="UU3" s="6"/>
      <c r="UV3" s="6"/>
      <c r="UW3" s="6"/>
      <c r="UX3" s="6"/>
      <c r="UY3" s="6"/>
      <c r="UZ3" s="6"/>
      <c r="VA3" s="6"/>
      <c r="VB3" s="6"/>
      <c r="VC3" s="6"/>
      <c r="VD3" s="6"/>
      <c r="VE3" s="6"/>
      <c r="VF3" s="6"/>
      <c r="VG3" s="6"/>
      <c r="VH3" s="6"/>
      <c r="VI3" s="6"/>
      <c r="VJ3" s="6"/>
      <c r="VK3" s="6"/>
      <c r="VL3" s="6"/>
      <c r="VM3" s="6"/>
      <c r="VN3" s="6"/>
      <c r="VO3" s="6"/>
      <c r="VP3" s="6"/>
      <c r="VQ3" s="6"/>
      <c r="VR3" s="6"/>
      <c r="VS3" s="6"/>
      <c r="VT3" s="6"/>
      <c r="VU3" s="6"/>
      <c r="VV3" s="6"/>
      <c r="VW3" s="6"/>
      <c r="VX3" s="6"/>
      <c r="VY3" s="6"/>
      <c r="VZ3" s="6"/>
      <c r="WA3" s="6"/>
      <c r="WB3" s="6"/>
      <c r="WC3" s="6"/>
      <c r="WD3" s="6"/>
      <c r="WE3" s="6"/>
      <c r="WF3" s="6"/>
      <c r="WG3" s="6"/>
      <c r="WH3" s="6"/>
      <c r="WI3" s="6"/>
      <c r="WJ3" s="6"/>
      <c r="WK3" s="6"/>
      <c r="WL3" s="6"/>
      <c r="WM3" s="6"/>
      <c r="WN3" s="6"/>
      <c r="WO3" s="6"/>
      <c r="WP3" s="6"/>
      <c r="WQ3" s="6"/>
      <c r="WR3" s="6"/>
      <c r="WS3" s="6"/>
      <c r="WT3" s="6"/>
      <c r="WU3" s="6"/>
      <c r="WV3" s="6"/>
      <c r="WW3" s="6"/>
      <c r="WX3" s="6"/>
      <c r="WY3" s="6"/>
      <c r="WZ3" s="6"/>
      <c r="XA3" s="6"/>
      <c r="XB3" s="6"/>
      <c r="XC3" s="6"/>
      <c r="XD3" s="6"/>
      <c r="XE3" s="6"/>
      <c r="XF3" s="6"/>
      <c r="XG3" s="6"/>
      <c r="XH3" s="6"/>
      <c r="XI3" s="6"/>
      <c r="XJ3" s="6"/>
      <c r="XK3" s="6"/>
      <c r="XL3" s="6"/>
      <c r="XM3" s="6"/>
      <c r="XN3" s="6"/>
      <c r="XO3" s="6"/>
      <c r="XP3" s="6"/>
      <c r="XQ3" s="6"/>
      <c r="XR3" s="6"/>
      <c r="XS3" s="6"/>
      <c r="XT3" s="6"/>
      <c r="XU3" s="6"/>
      <c r="XV3" s="6"/>
      <c r="XW3" s="6"/>
      <c r="XX3" s="6"/>
      <c r="XY3" s="6"/>
      <c r="XZ3" s="6"/>
      <c r="YA3" s="6"/>
      <c r="YB3" s="6"/>
      <c r="YC3" s="6"/>
      <c r="YD3" s="6"/>
      <c r="YE3" s="6"/>
      <c r="YF3" s="6"/>
      <c r="YG3" s="6"/>
      <c r="YH3" s="6"/>
      <c r="YI3" s="6"/>
      <c r="YJ3" s="6"/>
      <c r="YK3" s="6"/>
      <c r="YL3" s="6"/>
      <c r="YM3" s="6"/>
      <c r="YN3" s="6"/>
      <c r="YO3" s="6"/>
      <c r="YP3" s="6"/>
      <c r="YQ3" s="6"/>
      <c r="YR3" s="6"/>
      <c r="YS3" s="6"/>
      <c r="YT3" s="6"/>
      <c r="YU3" s="6"/>
      <c r="YV3" s="6"/>
      <c r="YW3" s="6"/>
      <c r="YX3" s="6"/>
      <c r="YY3" s="6"/>
      <c r="YZ3" s="6"/>
      <c r="ZA3" s="6"/>
      <c r="ZB3" s="6"/>
      <c r="ZC3" s="6"/>
      <c r="ZD3" s="6"/>
      <c r="ZE3" s="6"/>
      <c r="ZF3" s="6"/>
      <c r="ZG3" s="6"/>
      <c r="ZH3" s="6"/>
      <c r="ZI3" s="6"/>
      <c r="ZJ3" s="6"/>
      <c r="ZK3" s="6"/>
      <c r="ZL3" s="6"/>
      <c r="ZM3" s="6"/>
      <c r="ZN3" s="6"/>
      <c r="ZO3" s="6"/>
      <c r="ZP3" s="6"/>
      <c r="ZQ3" s="6"/>
      <c r="ZR3" s="6"/>
      <c r="ZS3" s="6"/>
      <c r="ZT3" s="6"/>
      <c r="ZU3" s="6"/>
      <c r="ZV3" s="6"/>
      <c r="ZW3" s="6"/>
      <c r="ZX3" s="6"/>
      <c r="ZY3" s="6"/>
      <c r="ZZ3" s="6"/>
      <c r="AAA3" s="6"/>
      <c r="AAB3" s="6"/>
      <c r="AAC3" s="6"/>
      <c r="AAD3" s="6"/>
      <c r="AAE3" s="6"/>
      <c r="AAF3" s="6"/>
      <c r="AAG3" s="6"/>
      <c r="AAH3" s="6"/>
      <c r="AAI3" s="6"/>
      <c r="AAJ3" s="6"/>
      <c r="AAK3" s="6"/>
      <c r="AAL3" s="6"/>
      <c r="AAM3" s="6"/>
      <c r="AAN3" s="6"/>
      <c r="AAO3" s="6"/>
      <c r="AAP3" s="6"/>
      <c r="AAQ3" s="6"/>
      <c r="AAR3" s="6"/>
      <c r="AAS3" s="6"/>
      <c r="AAT3" s="6"/>
      <c r="AAU3" s="6"/>
      <c r="AAV3" s="6"/>
      <c r="AAW3" s="6"/>
      <c r="AAX3" s="6"/>
      <c r="AAY3" s="6"/>
      <c r="AAZ3" s="6"/>
      <c r="ABA3" s="6"/>
      <c r="ABB3" s="6"/>
      <c r="ABC3" s="6"/>
      <c r="ABD3" s="6"/>
      <c r="ABE3" s="6"/>
      <c r="ABF3" s="6"/>
      <c r="ABG3" s="6"/>
      <c r="ABH3" s="6"/>
      <c r="ABI3" s="6"/>
      <c r="ABJ3" s="6"/>
      <c r="ABK3" s="6"/>
      <c r="ABL3" s="6"/>
      <c r="ABM3" s="6"/>
      <c r="ABN3" s="6"/>
      <c r="ABO3" s="6"/>
      <c r="ABP3" s="6"/>
      <c r="ABQ3" s="6"/>
      <c r="ABR3" s="6"/>
      <c r="ABS3" s="6"/>
      <c r="ABT3" s="6"/>
      <c r="ABU3" s="6"/>
      <c r="ABV3" s="6"/>
      <c r="ABW3" s="6"/>
      <c r="ABX3" s="6"/>
      <c r="ABY3" s="6"/>
      <c r="ABZ3" s="6"/>
      <c r="ACA3" s="6"/>
      <c r="ACB3" s="6"/>
      <c r="ACC3" s="6"/>
      <c r="ACD3" s="6"/>
      <c r="ACE3" s="6"/>
      <c r="ACF3" s="6"/>
      <c r="ACG3" s="6"/>
      <c r="ACH3" s="6"/>
      <c r="ACI3" s="6"/>
      <c r="ACJ3" s="6"/>
    </row>
    <row r="4" spans="1:764" s="31" customFormat="1" hidden="1">
      <c r="A4" s="17" t="s">
        <v>30</v>
      </c>
      <c r="B4" s="17">
        <v>8200029972</v>
      </c>
      <c r="C4" s="18" t="s">
        <v>31</v>
      </c>
      <c r="D4" s="17" t="s">
        <v>32</v>
      </c>
      <c r="E4" s="17" t="s">
        <v>33</v>
      </c>
      <c r="F4" s="17" t="s">
        <v>34</v>
      </c>
      <c r="G4" s="17" t="s">
        <v>35</v>
      </c>
      <c r="H4" s="17" t="s">
        <v>36</v>
      </c>
      <c r="I4" s="17"/>
      <c r="J4" s="19" t="s">
        <v>37</v>
      </c>
      <c r="K4" s="20" t="s">
        <v>38</v>
      </c>
      <c r="L4" s="20" t="s">
        <v>38</v>
      </c>
      <c r="M4" s="20" t="s">
        <v>38</v>
      </c>
      <c r="N4" s="21">
        <v>39072</v>
      </c>
      <c r="O4" s="20" t="s">
        <v>39</v>
      </c>
      <c r="P4" s="20"/>
      <c r="Q4" s="22" t="s">
        <v>40</v>
      </c>
      <c r="R4" s="23">
        <v>3</v>
      </c>
      <c r="S4" s="23">
        <v>3</v>
      </c>
      <c r="T4" s="24">
        <v>3</v>
      </c>
      <c r="U4" s="24">
        <v>97</v>
      </c>
      <c r="V4" s="25"/>
      <c r="W4" s="25" t="s">
        <v>41</v>
      </c>
      <c r="X4" s="25">
        <v>0</v>
      </c>
      <c r="Y4" s="25" t="s">
        <v>42</v>
      </c>
      <c r="Z4" s="26" t="str">
        <f>CONCATENATE(V4," "&amp;W4," / "&amp;X4," "&amp;Y4)</f>
        <v xml:space="preserve"> ech / 0 rafale</v>
      </c>
      <c r="AA4" s="27"/>
      <c r="AB4" s="28"/>
      <c r="AC4" s="29"/>
      <c r="AD4" s="30"/>
      <c r="AE4" s="30"/>
      <c r="AF4" s="29"/>
      <c r="AG4" s="29"/>
      <c r="AH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  <c r="NJ4" s="6"/>
      <c r="NK4" s="6"/>
      <c r="NL4" s="6"/>
      <c r="NM4" s="6"/>
      <c r="NN4" s="6"/>
      <c r="NO4" s="6"/>
      <c r="NP4" s="6"/>
      <c r="NQ4" s="6"/>
      <c r="NR4" s="6"/>
      <c r="NS4" s="6"/>
      <c r="NT4" s="6"/>
      <c r="NU4" s="6"/>
      <c r="NV4" s="6"/>
      <c r="NW4" s="6"/>
      <c r="NX4" s="6"/>
      <c r="NY4" s="6"/>
      <c r="NZ4" s="6"/>
      <c r="OA4" s="6"/>
      <c r="OB4" s="6"/>
      <c r="OC4" s="6"/>
      <c r="OD4" s="6"/>
      <c r="OE4" s="6"/>
      <c r="OF4" s="6"/>
      <c r="OG4" s="6"/>
      <c r="OH4" s="6"/>
      <c r="OI4" s="6"/>
      <c r="OJ4" s="6"/>
      <c r="OK4" s="6"/>
      <c r="OL4" s="6"/>
      <c r="OM4" s="6"/>
      <c r="ON4" s="6"/>
      <c r="OO4" s="6"/>
      <c r="OP4" s="6"/>
      <c r="OQ4" s="6"/>
      <c r="OR4" s="6"/>
      <c r="OS4" s="6"/>
      <c r="OT4" s="6"/>
      <c r="OU4" s="6"/>
      <c r="OV4" s="6"/>
      <c r="OW4" s="6"/>
      <c r="OX4" s="6"/>
      <c r="OY4" s="6"/>
      <c r="OZ4" s="6"/>
      <c r="PA4" s="6"/>
      <c r="PB4" s="6"/>
      <c r="PC4" s="6"/>
      <c r="PD4" s="6"/>
      <c r="PE4" s="6"/>
      <c r="PF4" s="6"/>
      <c r="PG4" s="6"/>
      <c r="PH4" s="6"/>
      <c r="PI4" s="6"/>
      <c r="PJ4" s="6"/>
      <c r="PK4" s="6"/>
      <c r="PL4" s="6"/>
      <c r="PM4" s="6"/>
      <c r="PN4" s="6"/>
      <c r="PO4" s="6"/>
      <c r="PP4" s="6"/>
      <c r="PQ4" s="6"/>
      <c r="PR4" s="6"/>
      <c r="PS4" s="6"/>
      <c r="PT4" s="6"/>
      <c r="PU4" s="6"/>
      <c r="PV4" s="6"/>
      <c r="PW4" s="6"/>
      <c r="PX4" s="6"/>
      <c r="PY4" s="6"/>
      <c r="PZ4" s="6"/>
      <c r="QA4" s="6"/>
      <c r="QB4" s="6"/>
      <c r="QC4" s="6"/>
      <c r="QD4" s="6"/>
      <c r="QE4" s="6"/>
      <c r="QF4" s="6"/>
      <c r="QG4" s="6"/>
      <c r="QH4" s="6"/>
      <c r="QI4" s="6"/>
      <c r="QJ4" s="6"/>
      <c r="QK4" s="6"/>
      <c r="QL4" s="6"/>
      <c r="QM4" s="6"/>
      <c r="QN4" s="6"/>
      <c r="QO4" s="6"/>
      <c r="QP4" s="6"/>
      <c r="QQ4" s="6"/>
      <c r="QR4" s="6"/>
      <c r="QS4" s="6"/>
      <c r="QT4" s="6"/>
      <c r="QU4" s="6"/>
      <c r="QV4" s="6"/>
      <c r="QW4" s="6"/>
      <c r="QX4" s="6"/>
      <c r="QY4" s="6"/>
      <c r="QZ4" s="6"/>
      <c r="RA4" s="6"/>
      <c r="RB4" s="6"/>
      <c r="RC4" s="6"/>
      <c r="RD4" s="6"/>
      <c r="RE4" s="6"/>
      <c r="RF4" s="6"/>
      <c r="RG4" s="6"/>
      <c r="RH4" s="6"/>
      <c r="RI4" s="6"/>
      <c r="RJ4" s="6"/>
      <c r="RK4" s="6"/>
      <c r="RL4" s="6"/>
      <c r="RM4" s="6"/>
      <c r="RN4" s="6"/>
      <c r="RO4" s="6"/>
      <c r="RP4" s="6"/>
      <c r="RQ4" s="6"/>
      <c r="RR4" s="6"/>
      <c r="RS4" s="6"/>
      <c r="RT4" s="6"/>
      <c r="RU4" s="6"/>
      <c r="RV4" s="6"/>
      <c r="RW4" s="6"/>
      <c r="RX4" s="6"/>
      <c r="RY4" s="6"/>
      <c r="RZ4" s="6"/>
      <c r="SA4" s="6"/>
      <c r="SB4" s="6"/>
      <c r="SC4" s="6"/>
      <c r="SD4" s="6"/>
      <c r="SE4" s="6"/>
      <c r="SF4" s="6"/>
      <c r="SG4" s="6"/>
      <c r="SH4" s="6"/>
      <c r="SI4" s="6"/>
      <c r="SJ4" s="6"/>
      <c r="SK4" s="6"/>
      <c r="SL4" s="6"/>
      <c r="SM4" s="6"/>
      <c r="SN4" s="6"/>
      <c r="SO4" s="6"/>
      <c r="SP4" s="6"/>
      <c r="SQ4" s="6"/>
      <c r="SR4" s="6"/>
      <c r="SS4" s="6"/>
      <c r="ST4" s="6"/>
      <c r="SU4" s="6"/>
      <c r="SV4" s="6"/>
      <c r="SW4" s="6"/>
      <c r="SX4" s="6"/>
      <c r="SY4" s="6"/>
      <c r="SZ4" s="6"/>
      <c r="TA4" s="6"/>
      <c r="TB4" s="6"/>
      <c r="TC4" s="6"/>
      <c r="TD4" s="6"/>
      <c r="TE4" s="6"/>
      <c r="TF4" s="6"/>
      <c r="TG4" s="6"/>
      <c r="TH4" s="6"/>
      <c r="TI4" s="6"/>
      <c r="TJ4" s="6"/>
      <c r="TK4" s="6"/>
      <c r="TL4" s="6"/>
      <c r="TM4" s="6"/>
      <c r="TN4" s="6"/>
      <c r="TO4" s="6"/>
      <c r="TP4" s="6"/>
      <c r="TQ4" s="6"/>
      <c r="TR4" s="6"/>
      <c r="TS4" s="6"/>
      <c r="TT4" s="6"/>
      <c r="TU4" s="6"/>
      <c r="TV4" s="6"/>
      <c r="TW4" s="6"/>
      <c r="TX4" s="6"/>
      <c r="TY4" s="6"/>
      <c r="TZ4" s="6"/>
      <c r="UA4" s="6"/>
      <c r="UB4" s="6"/>
      <c r="UC4" s="6"/>
      <c r="UD4" s="6"/>
      <c r="UE4" s="6"/>
      <c r="UF4" s="6"/>
      <c r="UG4" s="6"/>
      <c r="UH4" s="6"/>
      <c r="UI4" s="6"/>
      <c r="UJ4" s="6"/>
      <c r="UK4" s="6"/>
      <c r="UL4" s="6"/>
      <c r="UM4" s="6"/>
      <c r="UN4" s="6"/>
      <c r="UO4" s="6"/>
      <c r="UP4" s="6"/>
      <c r="UQ4" s="6"/>
      <c r="UR4" s="6"/>
      <c r="US4" s="6"/>
      <c r="UT4" s="6"/>
      <c r="UU4" s="6"/>
      <c r="UV4" s="6"/>
      <c r="UW4" s="6"/>
      <c r="UX4" s="6"/>
      <c r="UY4" s="6"/>
      <c r="UZ4" s="6"/>
      <c r="VA4" s="6"/>
      <c r="VB4" s="6"/>
      <c r="VC4" s="6"/>
      <c r="VD4" s="6"/>
      <c r="VE4" s="6"/>
      <c r="VF4" s="6"/>
      <c r="VG4" s="6"/>
      <c r="VH4" s="6"/>
      <c r="VI4" s="6"/>
      <c r="VJ4" s="6"/>
      <c r="VK4" s="6"/>
      <c r="VL4" s="6"/>
      <c r="VM4" s="6"/>
      <c r="VN4" s="6"/>
      <c r="VO4" s="6"/>
      <c r="VP4" s="6"/>
      <c r="VQ4" s="6"/>
      <c r="VR4" s="6"/>
      <c r="VS4" s="6"/>
      <c r="VT4" s="6"/>
      <c r="VU4" s="6"/>
      <c r="VV4" s="6"/>
      <c r="VW4" s="6"/>
      <c r="VX4" s="6"/>
      <c r="VY4" s="6"/>
      <c r="VZ4" s="6"/>
      <c r="WA4" s="6"/>
      <c r="WB4" s="6"/>
      <c r="WC4" s="6"/>
      <c r="WD4" s="6"/>
      <c r="WE4" s="6"/>
      <c r="WF4" s="6"/>
      <c r="WG4" s="6"/>
      <c r="WH4" s="6"/>
      <c r="WI4" s="6"/>
      <c r="WJ4" s="6"/>
      <c r="WK4" s="6"/>
      <c r="WL4" s="6"/>
      <c r="WM4" s="6"/>
      <c r="WN4" s="6"/>
      <c r="WO4" s="6"/>
      <c r="WP4" s="6"/>
      <c r="WQ4" s="6"/>
      <c r="WR4" s="6"/>
      <c r="WS4" s="6"/>
      <c r="WT4" s="6"/>
      <c r="WU4" s="6"/>
      <c r="WV4" s="6"/>
      <c r="WW4" s="6"/>
      <c r="WX4" s="6"/>
      <c r="WY4" s="6"/>
      <c r="WZ4" s="6"/>
      <c r="XA4" s="6"/>
      <c r="XB4" s="6"/>
      <c r="XC4" s="6"/>
      <c r="XD4" s="6"/>
      <c r="XE4" s="6"/>
      <c r="XF4" s="6"/>
      <c r="XG4" s="6"/>
      <c r="XH4" s="6"/>
      <c r="XI4" s="6"/>
      <c r="XJ4" s="6"/>
      <c r="XK4" s="6"/>
      <c r="XL4" s="6"/>
      <c r="XM4" s="6"/>
      <c r="XN4" s="6"/>
      <c r="XO4" s="6"/>
      <c r="XP4" s="6"/>
      <c r="XQ4" s="6"/>
      <c r="XR4" s="6"/>
      <c r="XS4" s="6"/>
      <c r="XT4" s="6"/>
      <c r="XU4" s="6"/>
      <c r="XV4" s="6"/>
      <c r="XW4" s="6"/>
      <c r="XX4" s="6"/>
      <c r="XY4" s="6"/>
      <c r="XZ4" s="6"/>
      <c r="YA4" s="6"/>
      <c r="YB4" s="6"/>
      <c r="YC4" s="6"/>
      <c r="YD4" s="6"/>
      <c r="YE4" s="6"/>
      <c r="YF4" s="6"/>
      <c r="YG4" s="6"/>
      <c r="YH4" s="6"/>
      <c r="YI4" s="6"/>
      <c r="YJ4" s="6"/>
      <c r="YK4" s="6"/>
      <c r="YL4" s="6"/>
      <c r="YM4" s="6"/>
      <c r="YN4" s="6"/>
      <c r="YO4" s="6"/>
      <c r="YP4" s="6"/>
      <c r="YQ4" s="6"/>
      <c r="YR4" s="6"/>
      <c r="YS4" s="6"/>
      <c r="YT4" s="6"/>
      <c r="YU4" s="6"/>
      <c r="YV4" s="6"/>
      <c r="YW4" s="6"/>
      <c r="YX4" s="6"/>
      <c r="YY4" s="6"/>
      <c r="YZ4" s="6"/>
      <c r="ZA4" s="6"/>
      <c r="ZB4" s="6"/>
      <c r="ZC4" s="6"/>
      <c r="ZD4" s="6"/>
      <c r="ZE4" s="6"/>
      <c r="ZF4" s="6"/>
      <c r="ZG4" s="6"/>
      <c r="ZH4" s="6"/>
      <c r="ZI4" s="6"/>
      <c r="ZJ4" s="6"/>
      <c r="ZK4" s="6"/>
      <c r="ZL4" s="6"/>
      <c r="ZM4" s="6"/>
      <c r="ZN4" s="6"/>
      <c r="ZO4" s="6"/>
      <c r="ZP4" s="6"/>
      <c r="ZQ4" s="6"/>
      <c r="ZR4" s="6"/>
      <c r="ZS4" s="6"/>
      <c r="ZT4" s="6"/>
      <c r="ZU4" s="6"/>
      <c r="ZV4" s="6"/>
      <c r="ZW4" s="6"/>
      <c r="ZX4" s="6"/>
      <c r="ZY4" s="6"/>
      <c r="ZZ4" s="6"/>
      <c r="AAA4" s="6"/>
      <c r="AAB4" s="6"/>
      <c r="AAC4" s="6"/>
      <c r="AAD4" s="6"/>
      <c r="AAE4" s="6"/>
      <c r="AAF4" s="6"/>
      <c r="AAG4" s="6"/>
      <c r="AAH4" s="6"/>
      <c r="AAI4" s="6"/>
      <c r="AAJ4" s="6"/>
      <c r="AAK4" s="6"/>
      <c r="AAL4" s="6"/>
      <c r="AAM4" s="6"/>
      <c r="AAN4" s="6"/>
      <c r="AAO4" s="6"/>
      <c r="AAP4" s="6"/>
      <c r="AAQ4" s="6"/>
      <c r="AAR4" s="6"/>
      <c r="AAS4" s="6"/>
      <c r="AAT4" s="6"/>
      <c r="AAU4" s="6"/>
      <c r="AAV4" s="6"/>
      <c r="AAW4" s="6"/>
      <c r="AAX4" s="6"/>
      <c r="AAY4" s="6"/>
      <c r="AAZ4" s="6"/>
      <c r="ABA4" s="6"/>
      <c r="ABB4" s="6"/>
      <c r="ABC4" s="6"/>
      <c r="ABD4" s="6"/>
      <c r="ABE4" s="6"/>
      <c r="ABF4" s="6"/>
      <c r="ABG4" s="6"/>
      <c r="ABH4" s="6"/>
      <c r="ABI4" s="6"/>
      <c r="ABJ4" s="6"/>
      <c r="ABK4" s="6"/>
      <c r="ABL4" s="6"/>
      <c r="ABM4" s="6"/>
      <c r="ABN4" s="6"/>
      <c r="ABO4" s="6"/>
      <c r="ABP4" s="6"/>
      <c r="ABQ4" s="6"/>
      <c r="ABR4" s="6"/>
      <c r="ABS4" s="6"/>
      <c r="ABT4" s="6"/>
      <c r="ABU4" s="6"/>
      <c r="ABV4" s="6"/>
      <c r="ABW4" s="6"/>
      <c r="ABX4" s="6"/>
      <c r="ABY4" s="6"/>
      <c r="ABZ4" s="6"/>
      <c r="ACA4" s="6"/>
      <c r="ACB4" s="6"/>
      <c r="ACC4" s="6"/>
      <c r="ACD4" s="6"/>
      <c r="ACE4" s="6"/>
      <c r="ACF4" s="6"/>
      <c r="ACG4" s="6"/>
      <c r="ACH4" s="6"/>
      <c r="ACI4" s="6"/>
      <c r="ACJ4" s="6"/>
    </row>
    <row r="5" spans="1:764" s="31" customFormat="1" hidden="1">
      <c r="A5" s="17" t="s">
        <v>30</v>
      </c>
      <c r="B5" s="17">
        <v>8200029973</v>
      </c>
      <c r="C5" s="18" t="s">
        <v>43</v>
      </c>
      <c r="D5" s="17" t="s">
        <v>32</v>
      </c>
      <c r="E5" s="17" t="s">
        <v>33</v>
      </c>
      <c r="F5" s="17" t="s">
        <v>34</v>
      </c>
      <c r="G5" s="17" t="s">
        <v>35</v>
      </c>
      <c r="H5" s="17" t="s">
        <v>36</v>
      </c>
      <c r="I5" s="17"/>
      <c r="J5" s="19" t="s">
        <v>44</v>
      </c>
      <c r="K5" s="20" t="s">
        <v>45</v>
      </c>
      <c r="L5" s="20" t="s">
        <v>45</v>
      </c>
      <c r="M5" s="20" t="s">
        <v>45</v>
      </c>
      <c r="N5" s="21">
        <v>39072</v>
      </c>
      <c r="O5" s="20" t="s">
        <v>39</v>
      </c>
      <c r="P5" s="20"/>
      <c r="Q5" s="22" t="s">
        <v>40</v>
      </c>
      <c r="R5" s="23">
        <v>5</v>
      </c>
      <c r="S5" s="23">
        <v>5</v>
      </c>
      <c r="T5" s="24">
        <v>5</v>
      </c>
      <c r="U5" s="24">
        <v>65</v>
      </c>
      <c r="V5" s="25"/>
      <c r="W5" s="25" t="s">
        <v>41</v>
      </c>
      <c r="X5" s="25">
        <v>0</v>
      </c>
      <c r="Y5" s="25" t="s">
        <v>42</v>
      </c>
      <c r="Z5" s="26" t="str">
        <f>CONCATENATE(V5," "&amp;W5," / "&amp;X5," "&amp;Y5)</f>
        <v xml:space="preserve"> ech / 0 rafale</v>
      </c>
      <c r="AA5" s="27"/>
      <c r="AB5" s="28"/>
      <c r="AC5" s="29"/>
      <c r="AD5" s="30"/>
      <c r="AE5" s="30"/>
      <c r="AF5" s="29"/>
      <c r="AG5" s="29"/>
      <c r="AH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  <c r="NJ5" s="6"/>
      <c r="NK5" s="6"/>
      <c r="NL5" s="6"/>
      <c r="NM5" s="6"/>
      <c r="NN5" s="6"/>
      <c r="NO5" s="6"/>
      <c r="NP5" s="6"/>
      <c r="NQ5" s="6"/>
      <c r="NR5" s="6"/>
      <c r="NS5" s="6"/>
      <c r="NT5" s="6"/>
      <c r="NU5" s="6"/>
      <c r="NV5" s="6"/>
      <c r="NW5" s="6"/>
      <c r="NX5" s="6"/>
      <c r="NY5" s="6"/>
      <c r="NZ5" s="6"/>
      <c r="OA5" s="6"/>
      <c r="OB5" s="6"/>
      <c r="OC5" s="6"/>
      <c r="OD5" s="6"/>
      <c r="OE5" s="6"/>
      <c r="OF5" s="6"/>
      <c r="OG5" s="6"/>
      <c r="OH5" s="6"/>
      <c r="OI5" s="6"/>
      <c r="OJ5" s="6"/>
      <c r="OK5" s="6"/>
      <c r="OL5" s="6"/>
      <c r="OM5" s="6"/>
      <c r="ON5" s="6"/>
      <c r="OO5" s="6"/>
      <c r="OP5" s="6"/>
      <c r="OQ5" s="6"/>
      <c r="OR5" s="6"/>
      <c r="OS5" s="6"/>
      <c r="OT5" s="6"/>
      <c r="OU5" s="6"/>
      <c r="OV5" s="6"/>
      <c r="OW5" s="6"/>
      <c r="OX5" s="6"/>
      <c r="OY5" s="6"/>
      <c r="OZ5" s="6"/>
      <c r="PA5" s="6"/>
      <c r="PB5" s="6"/>
      <c r="PC5" s="6"/>
      <c r="PD5" s="6"/>
      <c r="PE5" s="6"/>
      <c r="PF5" s="6"/>
      <c r="PG5" s="6"/>
      <c r="PH5" s="6"/>
      <c r="PI5" s="6"/>
      <c r="PJ5" s="6"/>
      <c r="PK5" s="6"/>
      <c r="PL5" s="6"/>
      <c r="PM5" s="6"/>
      <c r="PN5" s="6"/>
      <c r="PO5" s="6"/>
      <c r="PP5" s="6"/>
      <c r="PQ5" s="6"/>
      <c r="PR5" s="6"/>
      <c r="PS5" s="6"/>
      <c r="PT5" s="6"/>
      <c r="PU5" s="6"/>
      <c r="PV5" s="6"/>
      <c r="PW5" s="6"/>
      <c r="PX5" s="6"/>
      <c r="PY5" s="6"/>
      <c r="PZ5" s="6"/>
      <c r="QA5" s="6"/>
      <c r="QB5" s="6"/>
      <c r="QC5" s="6"/>
      <c r="QD5" s="6"/>
      <c r="QE5" s="6"/>
      <c r="QF5" s="6"/>
      <c r="QG5" s="6"/>
      <c r="QH5" s="6"/>
      <c r="QI5" s="6"/>
      <c r="QJ5" s="6"/>
      <c r="QK5" s="6"/>
      <c r="QL5" s="6"/>
      <c r="QM5" s="6"/>
      <c r="QN5" s="6"/>
      <c r="QO5" s="6"/>
      <c r="QP5" s="6"/>
      <c r="QQ5" s="6"/>
      <c r="QR5" s="6"/>
      <c r="QS5" s="6"/>
      <c r="QT5" s="6"/>
      <c r="QU5" s="6"/>
      <c r="QV5" s="6"/>
      <c r="QW5" s="6"/>
      <c r="QX5" s="6"/>
      <c r="QY5" s="6"/>
      <c r="QZ5" s="6"/>
      <c r="RA5" s="6"/>
      <c r="RB5" s="6"/>
      <c r="RC5" s="6"/>
      <c r="RD5" s="6"/>
      <c r="RE5" s="6"/>
      <c r="RF5" s="6"/>
      <c r="RG5" s="6"/>
      <c r="RH5" s="6"/>
      <c r="RI5" s="6"/>
      <c r="RJ5" s="6"/>
      <c r="RK5" s="6"/>
      <c r="RL5" s="6"/>
      <c r="RM5" s="6"/>
      <c r="RN5" s="6"/>
      <c r="RO5" s="6"/>
      <c r="RP5" s="6"/>
      <c r="RQ5" s="6"/>
      <c r="RR5" s="6"/>
      <c r="RS5" s="6"/>
      <c r="RT5" s="6"/>
      <c r="RU5" s="6"/>
      <c r="RV5" s="6"/>
      <c r="RW5" s="6"/>
      <c r="RX5" s="6"/>
      <c r="RY5" s="6"/>
      <c r="RZ5" s="6"/>
      <c r="SA5" s="6"/>
      <c r="SB5" s="6"/>
      <c r="SC5" s="6"/>
      <c r="SD5" s="6"/>
      <c r="SE5" s="6"/>
      <c r="SF5" s="6"/>
      <c r="SG5" s="6"/>
      <c r="SH5" s="6"/>
      <c r="SI5" s="6"/>
      <c r="SJ5" s="6"/>
      <c r="SK5" s="6"/>
      <c r="SL5" s="6"/>
      <c r="SM5" s="6"/>
      <c r="SN5" s="6"/>
      <c r="SO5" s="6"/>
      <c r="SP5" s="6"/>
      <c r="SQ5" s="6"/>
      <c r="SR5" s="6"/>
      <c r="SS5" s="6"/>
      <c r="ST5" s="6"/>
      <c r="SU5" s="6"/>
      <c r="SV5" s="6"/>
      <c r="SW5" s="6"/>
      <c r="SX5" s="6"/>
      <c r="SY5" s="6"/>
      <c r="SZ5" s="6"/>
      <c r="TA5" s="6"/>
      <c r="TB5" s="6"/>
      <c r="TC5" s="6"/>
      <c r="TD5" s="6"/>
      <c r="TE5" s="6"/>
      <c r="TF5" s="6"/>
      <c r="TG5" s="6"/>
      <c r="TH5" s="6"/>
      <c r="TI5" s="6"/>
      <c r="TJ5" s="6"/>
      <c r="TK5" s="6"/>
      <c r="TL5" s="6"/>
      <c r="TM5" s="6"/>
      <c r="TN5" s="6"/>
      <c r="TO5" s="6"/>
      <c r="TP5" s="6"/>
      <c r="TQ5" s="6"/>
      <c r="TR5" s="6"/>
      <c r="TS5" s="6"/>
      <c r="TT5" s="6"/>
      <c r="TU5" s="6"/>
      <c r="TV5" s="6"/>
      <c r="TW5" s="6"/>
      <c r="TX5" s="6"/>
      <c r="TY5" s="6"/>
      <c r="TZ5" s="6"/>
      <c r="UA5" s="6"/>
      <c r="UB5" s="6"/>
      <c r="UC5" s="6"/>
      <c r="UD5" s="6"/>
      <c r="UE5" s="6"/>
      <c r="UF5" s="6"/>
      <c r="UG5" s="6"/>
      <c r="UH5" s="6"/>
      <c r="UI5" s="6"/>
      <c r="UJ5" s="6"/>
      <c r="UK5" s="6"/>
      <c r="UL5" s="6"/>
      <c r="UM5" s="6"/>
      <c r="UN5" s="6"/>
      <c r="UO5" s="6"/>
      <c r="UP5" s="6"/>
      <c r="UQ5" s="6"/>
      <c r="UR5" s="6"/>
      <c r="US5" s="6"/>
      <c r="UT5" s="6"/>
      <c r="UU5" s="6"/>
      <c r="UV5" s="6"/>
      <c r="UW5" s="6"/>
      <c r="UX5" s="6"/>
      <c r="UY5" s="6"/>
      <c r="UZ5" s="6"/>
      <c r="VA5" s="6"/>
      <c r="VB5" s="6"/>
      <c r="VC5" s="6"/>
      <c r="VD5" s="6"/>
      <c r="VE5" s="6"/>
      <c r="VF5" s="6"/>
      <c r="VG5" s="6"/>
      <c r="VH5" s="6"/>
      <c r="VI5" s="6"/>
      <c r="VJ5" s="6"/>
      <c r="VK5" s="6"/>
      <c r="VL5" s="6"/>
      <c r="VM5" s="6"/>
      <c r="VN5" s="6"/>
      <c r="VO5" s="6"/>
      <c r="VP5" s="6"/>
      <c r="VQ5" s="6"/>
      <c r="VR5" s="6"/>
      <c r="VS5" s="6"/>
      <c r="VT5" s="6"/>
      <c r="VU5" s="6"/>
      <c r="VV5" s="6"/>
      <c r="VW5" s="6"/>
      <c r="VX5" s="6"/>
      <c r="VY5" s="6"/>
      <c r="VZ5" s="6"/>
      <c r="WA5" s="6"/>
      <c r="WB5" s="6"/>
      <c r="WC5" s="6"/>
      <c r="WD5" s="6"/>
      <c r="WE5" s="6"/>
      <c r="WF5" s="6"/>
      <c r="WG5" s="6"/>
      <c r="WH5" s="6"/>
      <c r="WI5" s="6"/>
      <c r="WJ5" s="6"/>
      <c r="WK5" s="6"/>
      <c r="WL5" s="6"/>
      <c r="WM5" s="6"/>
      <c r="WN5" s="6"/>
      <c r="WO5" s="6"/>
      <c r="WP5" s="6"/>
      <c r="WQ5" s="6"/>
      <c r="WR5" s="6"/>
      <c r="WS5" s="6"/>
      <c r="WT5" s="6"/>
      <c r="WU5" s="6"/>
      <c r="WV5" s="6"/>
      <c r="WW5" s="6"/>
      <c r="WX5" s="6"/>
      <c r="WY5" s="6"/>
      <c r="WZ5" s="6"/>
      <c r="XA5" s="6"/>
      <c r="XB5" s="6"/>
      <c r="XC5" s="6"/>
      <c r="XD5" s="6"/>
      <c r="XE5" s="6"/>
      <c r="XF5" s="6"/>
      <c r="XG5" s="6"/>
      <c r="XH5" s="6"/>
      <c r="XI5" s="6"/>
      <c r="XJ5" s="6"/>
      <c r="XK5" s="6"/>
      <c r="XL5" s="6"/>
      <c r="XM5" s="6"/>
      <c r="XN5" s="6"/>
      <c r="XO5" s="6"/>
      <c r="XP5" s="6"/>
      <c r="XQ5" s="6"/>
      <c r="XR5" s="6"/>
      <c r="XS5" s="6"/>
      <c r="XT5" s="6"/>
      <c r="XU5" s="6"/>
      <c r="XV5" s="6"/>
      <c r="XW5" s="6"/>
      <c r="XX5" s="6"/>
      <c r="XY5" s="6"/>
      <c r="XZ5" s="6"/>
      <c r="YA5" s="6"/>
      <c r="YB5" s="6"/>
      <c r="YC5" s="6"/>
      <c r="YD5" s="6"/>
      <c r="YE5" s="6"/>
      <c r="YF5" s="6"/>
      <c r="YG5" s="6"/>
      <c r="YH5" s="6"/>
      <c r="YI5" s="6"/>
      <c r="YJ5" s="6"/>
      <c r="YK5" s="6"/>
      <c r="YL5" s="6"/>
      <c r="YM5" s="6"/>
      <c r="YN5" s="6"/>
      <c r="YO5" s="6"/>
      <c r="YP5" s="6"/>
      <c r="YQ5" s="6"/>
      <c r="YR5" s="6"/>
      <c r="YS5" s="6"/>
      <c r="YT5" s="6"/>
      <c r="YU5" s="6"/>
      <c r="YV5" s="6"/>
      <c r="YW5" s="6"/>
      <c r="YX5" s="6"/>
      <c r="YY5" s="6"/>
      <c r="YZ5" s="6"/>
      <c r="ZA5" s="6"/>
      <c r="ZB5" s="6"/>
      <c r="ZC5" s="6"/>
      <c r="ZD5" s="6"/>
      <c r="ZE5" s="6"/>
      <c r="ZF5" s="6"/>
      <c r="ZG5" s="6"/>
      <c r="ZH5" s="6"/>
      <c r="ZI5" s="6"/>
      <c r="ZJ5" s="6"/>
      <c r="ZK5" s="6"/>
      <c r="ZL5" s="6"/>
      <c r="ZM5" s="6"/>
      <c r="ZN5" s="6"/>
      <c r="ZO5" s="6"/>
      <c r="ZP5" s="6"/>
      <c r="ZQ5" s="6"/>
      <c r="ZR5" s="6"/>
      <c r="ZS5" s="6"/>
      <c r="ZT5" s="6"/>
      <c r="ZU5" s="6"/>
      <c r="ZV5" s="6"/>
      <c r="ZW5" s="6"/>
      <c r="ZX5" s="6"/>
      <c r="ZY5" s="6"/>
      <c r="ZZ5" s="6"/>
      <c r="AAA5" s="6"/>
      <c r="AAB5" s="6"/>
      <c r="AAC5" s="6"/>
      <c r="AAD5" s="6"/>
      <c r="AAE5" s="6"/>
      <c r="AAF5" s="6"/>
      <c r="AAG5" s="6"/>
      <c r="AAH5" s="6"/>
      <c r="AAI5" s="6"/>
      <c r="AAJ5" s="6"/>
      <c r="AAK5" s="6"/>
      <c r="AAL5" s="6"/>
      <c r="AAM5" s="6"/>
      <c r="AAN5" s="6"/>
      <c r="AAO5" s="6"/>
      <c r="AAP5" s="6"/>
      <c r="AAQ5" s="6"/>
      <c r="AAR5" s="6"/>
      <c r="AAS5" s="6"/>
      <c r="AAT5" s="6"/>
      <c r="AAU5" s="6"/>
      <c r="AAV5" s="6"/>
      <c r="AAW5" s="6"/>
      <c r="AAX5" s="6"/>
      <c r="AAY5" s="6"/>
      <c r="AAZ5" s="6"/>
      <c r="ABA5" s="6"/>
      <c r="ABB5" s="6"/>
      <c r="ABC5" s="6"/>
      <c r="ABD5" s="6"/>
      <c r="ABE5" s="6"/>
      <c r="ABF5" s="6"/>
      <c r="ABG5" s="6"/>
      <c r="ABH5" s="6"/>
      <c r="ABI5" s="6"/>
      <c r="ABJ5" s="6"/>
      <c r="ABK5" s="6"/>
      <c r="ABL5" s="6"/>
      <c r="ABM5" s="6"/>
      <c r="ABN5" s="6"/>
      <c r="ABO5" s="6"/>
      <c r="ABP5" s="6"/>
      <c r="ABQ5" s="6"/>
      <c r="ABR5" s="6"/>
      <c r="ABS5" s="6"/>
      <c r="ABT5" s="6"/>
      <c r="ABU5" s="6"/>
      <c r="ABV5" s="6"/>
      <c r="ABW5" s="6"/>
      <c r="ABX5" s="6"/>
      <c r="ABY5" s="6"/>
      <c r="ABZ5" s="6"/>
      <c r="ACA5" s="6"/>
      <c r="ACB5" s="6"/>
      <c r="ACC5" s="6"/>
      <c r="ACD5" s="6"/>
      <c r="ACE5" s="6"/>
      <c r="ACF5" s="6"/>
      <c r="ACG5" s="6"/>
      <c r="ACH5" s="6"/>
      <c r="ACI5" s="6"/>
      <c r="ACJ5" s="6"/>
    </row>
    <row r="6" spans="1:764" s="31" customFormat="1" hidden="1">
      <c r="A6" s="17" t="s">
        <v>30</v>
      </c>
      <c r="B6" s="17">
        <v>8200327755</v>
      </c>
      <c r="C6" s="18" t="s">
        <v>46</v>
      </c>
      <c r="D6" s="17" t="s">
        <v>32</v>
      </c>
      <c r="E6" s="17" t="s">
        <v>33</v>
      </c>
      <c r="F6" s="17" t="s">
        <v>34</v>
      </c>
      <c r="G6" s="17" t="s">
        <v>35</v>
      </c>
      <c r="H6" s="17" t="s">
        <v>47</v>
      </c>
      <c r="I6" s="17"/>
      <c r="J6" s="19" t="s">
        <v>48</v>
      </c>
      <c r="K6" s="20" t="s">
        <v>49</v>
      </c>
      <c r="L6" s="20" t="s">
        <v>49</v>
      </c>
      <c r="M6" s="20" t="s">
        <v>49</v>
      </c>
      <c r="N6" s="21">
        <v>39072</v>
      </c>
      <c r="O6" s="20" t="s">
        <v>39</v>
      </c>
      <c r="P6" s="20"/>
      <c r="Q6" s="22" t="s">
        <v>40</v>
      </c>
      <c r="R6" s="23">
        <v>7</v>
      </c>
      <c r="S6" s="23">
        <v>7</v>
      </c>
      <c r="T6" s="24">
        <v>7</v>
      </c>
      <c r="U6" s="24">
        <v>77</v>
      </c>
      <c r="V6" s="25"/>
      <c r="W6" s="25" t="s">
        <v>41</v>
      </c>
      <c r="X6" s="25">
        <v>0</v>
      </c>
      <c r="Y6" s="25" t="s">
        <v>42</v>
      </c>
      <c r="Z6" s="26" t="str">
        <f>CONCATENATE(V6," "&amp;W6," / "&amp;X6," "&amp;Y6)</f>
        <v xml:space="preserve"> ech / 0 rafale</v>
      </c>
      <c r="AA6" s="27"/>
      <c r="AB6" s="28"/>
      <c r="AC6" s="29"/>
      <c r="AD6" s="30"/>
      <c r="AE6" s="30"/>
      <c r="AF6" s="29"/>
      <c r="AG6" s="29"/>
      <c r="AH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  <c r="NJ6" s="6"/>
      <c r="NK6" s="6"/>
      <c r="NL6" s="6"/>
      <c r="NM6" s="6"/>
      <c r="NN6" s="6"/>
      <c r="NO6" s="6"/>
      <c r="NP6" s="6"/>
      <c r="NQ6" s="6"/>
      <c r="NR6" s="6"/>
      <c r="NS6" s="6"/>
      <c r="NT6" s="6"/>
      <c r="NU6" s="6"/>
      <c r="NV6" s="6"/>
      <c r="NW6" s="6"/>
      <c r="NX6" s="6"/>
      <c r="NY6" s="6"/>
      <c r="NZ6" s="6"/>
      <c r="OA6" s="6"/>
      <c r="OB6" s="6"/>
      <c r="OC6" s="6"/>
      <c r="OD6" s="6"/>
      <c r="OE6" s="6"/>
      <c r="OF6" s="6"/>
      <c r="OG6" s="6"/>
      <c r="OH6" s="6"/>
      <c r="OI6" s="6"/>
      <c r="OJ6" s="6"/>
      <c r="OK6" s="6"/>
      <c r="OL6" s="6"/>
      <c r="OM6" s="6"/>
      <c r="ON6" s="6"/>
      <c r="OO6" s="6"/>
      <c r="OP6" s="6"/>
      <c r="OQ6" s="6"/>
      <c r="OR6" s="6"/>
      <c r="OS6" s="6"/>
      <c r="OT6" s="6"/>
      <c r="OU6" s="6"/>
      <c r="OV6" s="6"/>
      <c r="OW6" s="6"/>
      <c r="OX6" s="6"/>
      <c r="OY6" s="6"/>
      <c r="OZ6" s="6"/>
      <c r="PA6" s="6"/>
      <c r="PB6" s="6"/>
      <c r="PC6" s="6"/>
      <c r="PD6" s="6"/>
      <c r="PE6" s="6"/>
      <c r="PF6" s="6"/>
      <c r="PG6" s="6"/>
      <c r="PH6" s="6"/>
      <c r="PI6" s="6"/>
      <c r="PJ6" s="6"/>
      <c r="PK6" s="6"/>
      <c r="PL6" s="6"/>
      <c r="PM6" s="6"/>
      <c r="PN6" s="6"/>
      <c r="PO6" s="6"/>
      <c r="PP6" s="6"/>
      <c r="PQ6" s="6"/>
      <c r="PR6" s="6"/>
      <c r="PS6" s="6"/>
      <c r="PT6" s="6"/>
      <c r="PU6" s="6"/>
      <c r="PV6" s="6"/>
      <c r="PW6" s="6"/>
      <c r="PX6" s="6"/>
      <c r="PY6" s="6"/>
      <c r="PZ6" s="6"/>
      <c r="QA6" s="6"/>
      <c r="QB6" s="6"/>
      <c r="QC6" s="6"/>
      <c r="QD6" s="6"/>
      <c r="QE6" s="6"/>
      <c r="QF6" s="6"/>
      <c r="QG6" s="6"/>
      <c r="QH6" s="6"/>
      <c r="QI6" s="6"/>
      <c r="QJ6" s="6"/>
      <c r="QK6" s="6"/>
      <c r="QL6" s="6"/>
      <c r="QM6" s="6"/>
      <c r="QN6" s="6"/>
      <c r="QO6" s="6"/>
      <c r="QP6" s="6"/>
      <c r="QQ6" s="6"/>
      <c r="QR6" s="6"/>
      <c r="QS6" s="6"/>
      <c r="QT6" s="6"/>
      <c r="QU6" s="6"/>
      <c r="QV6" s="6"/>
      <c r="QW6" s="6"/>
      <c r="QX6" s="6"/>
      <c r="QY6" s="6"/>
      <c r="QZ6" s="6"/>
      <c r="RA6" s="6"/>
      <c r="RB6" s="6"/>
      <c r="RC6" s="6"/>
      <c r="RD6" s="6"/>
      <c r="RE6" s="6"/>
      <c r="RF6" s="6"/>
      <c r="RG6" s="6"/>
      <c r="RH6" s="6"/>
      <c r="RI6" s="6"/>
      <c r="RJ6" s="6"/>
      <c r="RK6" s="6"/>
      <c r="RL6" s="6"/>
      <c r="RM6" s="6"/>
      <c r="RN6" s="6"/>
      <c r="RO6" s="6"/>
      <c r="RP6" s="6"/>
      <c r="RQ6" s="6"/>
      <c r="RR6" s="6"/>
      <c r="RS6" s="6"/>
      <c r="RT6" s="6"/>
      <c r="RU6" s="6"/>
      <c r="RV6" s="6"/>
      <c r="RW6" s="6"/>
      <c r="RX6" s="6"/>
      <c r="RY6" s="6"/>
      <c r="RZ6" s="6"/>
      <c r="SA6" s="6"/>
      <c r="SB6" s="6"/>
      <c r="SC6" s="6"/>
      <c r="SD6" s="6"/>
      <c r="SE6" s="6"/>
      <c r="SF6" s="6"/>
      <c r="SG6" s="6"/>
      <c r="SH6" s="6"/>
      <c r="SI6" s="6"/>
      <c r="SJ6" s="6"/>
      <c r="SK6" s="6"/>
      <c r="SL6" s="6"/>
      <c r="SM6" s="6"/>
      <c r="SN6" s="6"/>
      <c r="SO6" s="6"/>
      <c r="SP6" s="6"/>
      <c r="SQ6" s="6"/>
      <c r="SR6" s="6"/>
      <c r="SS6" s="6"/>
      <c r="ST6" s="6"/>
      <c r="SU6" s="6"/>
      <c r="SV6" s="6"/>
      <c r="SW6" s="6"/>
      <c r="SX6" s="6"/>
      <c r="SY6" s="6"/>
      <c r="SZ6" s="6"/>
      <c r="TA6" s="6"/>
      <c r="TB6" s="6"/>
      <c r="TC6" s="6"/>
      <c r="TD6" s="6"/>
      <c r="TE6" s="6"/>
      <c r="TF6" s="6"/>
      <c r="TG6" s="6"/>
      <c r="TH6" s="6"/>
      <c r="TI6" s="6"/>
      <c r="TJ6" s="6"/>
      <c r="TK6" s="6"/>
      <c r="TL6" s="6"/>
      <c r="TM6" s="6"/>
      <c r="TN6" s="6"/>
      <c r="TO6" s="6"/>
      <c r="TP6" s="6"/>
      <c r="TQ6" s="6"/>
      <c r="TR6" s="6"/>
      <c r="TS6" s="6"/>
      <c r="TT6" s="6"/>
      <c r="TU6" s="6"/>
      <c r="TV6" s="6"/>
      <c r="TW6" s="6"/>
      <c r="TX6" s="6"/>
      <c r="TY6" s="6"/>
      <c r="TZ6" s="6"/>
      <c r="UA6" s="6"/>
      <c r="UB6" s="6"/>
      <c r="UC6" s="6"/>
      <c r="UD6" s="6"/>
      <c r="UE6" s="6"/>
      <c r="UF6" s="6"/>
      <c r="UG6" s="6"/>
      <c r="UH6" s="6"/>
      <c r="UI6" s="6"/>
      <c r="UJ6" s="6"/>
      <c r="UK6" s="6"/>
      <c r="UL6" s="6"/>
      <c r="UM6" s="6"/>
      <c r="UN6" s="6"/>
      <c r="UO6" s="6"/>
      <c r="UP6" s="6"/>
      <c r="UQ6" s="6"/>
      <c r="UR6" s="6"/>
      <c r="US6" s="6"/>
      <c r="UT6" s="6"/>
      <c r="UU6" s="6"/>
      <c r="UV6" s="6"/>
      <c r="UW6" s="6"/>
      <c r="UX6" s="6"/>
      <c r="UY6" s="6"/>
      <c r="UZ6" s="6"/>
      <c r="VA6" s="6"/>
      <c r="VB6" s="6"/>
      <c r="VC6" s="6"/>
      <c r="VD6" s="6"/>
      <c r="VE6" s="6"/>
      <c r="VF6" s="6"/>
      <c r="VG6" s="6"/>
      <c r="VH6" s="6"/>
      <c r="VI6" s="6"/>
      <c r="VJ6" s="6"/>
      <c r="VK6" s="6"/>
      <c r="VL6" s="6"/>
      <c r="VM6" s="6"/>
      <c r="VN6" s="6"/>
      <c r="VO6" s="6"/>
      <c r="VP6" s="6"/>
      <c r="VQ6" s="6"/>
      <c r="VR6" s="6"/>
      <c r="VS6" s="6"/>
      <c r="VT6" s="6"/>
      <c r="VU6" s="6"/>
      <c r="VV6" s="6"/>
      <c r="VW6" s="6"/>
      <c r="VX6" s="6"/>
      <c r="VY6" s="6"/>
      <c r="VZ6" s="6"/>
      <c r="WA6" s="6"/>
      <c r="WB6" s="6"/>
      <c r="WC6" s="6"/>
      <c r="WD6" s="6"/>
      <c r="WE6" s="6"/>
      <c r="WF6" s="6"/>
      <c r="WG6" s="6"/>
      <c r="WH6" s="6"/>
      <c r="WI6" s="6"/>
      <c r="WJ6" s="6"/>
      <c r="WK6" s="6"/>
      <c r="WL6" s="6"/>
      <c r="WM6" s="6"/>
      <c r="WN6" s="6"/>
      <c r="WO6" s="6"/>
      <c r="WP6" s="6"/>
      <c r="WQ6" s="6"/>
      <c r="WR6" s="6"/>
      <c r="WS6" s="6"/>
      <c r="WT6" s="6"/>
      <c r="WU6" s="6"/>
      <c r="WV6" s="6"/>
      <c r="WW6" s="6"/>
      <c r="WX6" s="6"/>
      <c r="WY6" s="6"/>
      <c r="WZ6" s="6"/>
      <c r="XA6" s="6"/>
      <c r="XB6" s="6"/>
      <c r="XC6" s="6"/>
      <c r="XD6" s="6"/>
      <c r="XE6" s="6"/>
      <c r="XF6" s="6"/>
      <c r="XG6" s="6"/>
      <c r="XH6" s="6"/>
      <c r="XI6" s="6"/>
      <c r="XJ6" s="6"/>
      <c r="XK6" s="6"/>
      <c r="XL6" s="6"/>
      <c r="XM6" s="6"/>
      <c r="XN6" s="6"/>
      <c r="XO6" s="6"/>
      <c r="XP6" s="6"/>
      <c r="XQ6" s="6"/>
      <c r="XR6" s="6"/>
      <c r="XS6" s="6"/>
      <c r="XT6" s="6"/>
      <c r="XU6" s="6"/>
      <c r="XV6" s="6"/>
      <c r="XW6" s="6"/>
      <c r="XX6" s="6"/>
      <c r="XY6" s="6"/>
      <c r="XZ6" s="6"/>
      <c r="YA6" s="6"/>
      <c r="YB6" s="6"/>
      <c r="YC6" s="6"/>
      <c r="YD6" s="6"/>
      <c r="YE6" s="6"/>
      <c r="YF6" s="6"/>
      <c r="YG6" s="6"/>
      <c r="YH6" s="6"/>
      <c r="YI6" s="6"/>
      <c r="YJ6" s="6"/>
      <c r="YK6" s="6"/>
      <c r="YL6" s="6"/>
      <c r="YM6" s="6"/>
      <c r="YN6" s="6"/>
      <c r="YO6" s="6"/>
      <c r="YP6" s="6"/>
      <c r="YQ6" s="6"/>
      <c r="YR6" s="6"/>
      <c r="YS6" s="6"/>
      <c r="YT6" s="6"/>
      <c r="YU6" s="6"/>
      <c r="YV6" s="6"/>
      <c r="YW6" s="6"/>
      <c r="YX6" s="6"/>
      <c r="YY6" s="6"/>
      <c r="YZ6" s="6"/>
      <c r="ZA6" s="6"/>
      <c r="ZB6" s="6"/>
      <c r="ZC6" s="6"/>
      <c r="ZD6" s="6"/>
      <c r="ZE6" s="6"/>
      <c r="ZF6" s="6"/>
      <c r="ZG6" s="6"/>
      <c r="ZH6" s="6"/>
      <c r="ZI6" s="6"/>
      <c r="ZJ6" s="6"/>
      <c r="ZK6" s="6"/>
      <c r="ZL6" s="6"/>
      <c r="ZM6" s="6"/>
      <c r="ZN6" s="6"/>
      <c r="ZO6" s="6"/>
      <c r="ZP6" s="6"/>
      <c r="ZQ6" s="6"/>
      <c r="ZR6" s="6"/>
      <c r="ZS6" s="6"/>
      <c r="ZT6" s="6"/>
      <c r="ZU6" s="6"/>
      <c r="ZV6" s="6"/>
      <c r="ZW6" s="6"/>
      <c r="ZX6" s="6"/>
      <c r="ZY6" s="6"/>
      <c r="ZZ6" s="6"/>
      <c r="AAA6" s="6"/>
      <c r="AAB6" s="6"/>
      <c r="AAC6" s="6"/>
      <c r="AAD6" s="6"/>
      <c r="AAE6" s="6"/>
      <c r="AAF6" s="6"/>
      <c r="AAG6" s="6"/>
      <c r="AAH6" s="6"/>
      <c r="AAI6" s="6"/>
      <c r="AAJ6" s="6"/>
      <c r="AAK6" s="6"/>
      <c r="AAL6" s="6"/>
      <c r="AAM6" s="6"/>
      <c r="AAN6" s="6"/>
      <c r="AAO6" s="6"/>
      <c r="AAP6" s="6"/>
      <c r="AAQ6" s="6"/>
      <c r="AAR6" s="6"/>
      <c r="AAS6" s="6"/>
      <c r="AAT6" s="6"/>
      <c r="AAU6" s="6"/>
      <c r="AAV6" s="6"/>
      <c r="AAW6" s="6"/>
      <c r="AAX6" s="6"/>
      <c r="AAY6" s="6"/>
      <c r="AAZ6" s="6"/>
      <c r="ABA6" s="6"/>
      <c r="ABB6" s="6"/>
      <c r="ABC6" s="6"/>
      <c r="ABD6" s="6"/>
      <c r="ABE6" s="6"/>
      <c r="ABF6" s="6"/>
      <c r="ABG6" s="6"/>
      <c r="ABH6" s="6"/>
      <c r="ABI6" s="6"/>
      <c r="ABJ6" s="6"/>
      <c r="ABK6" s="6"/>
      <c r="ABL6" s="6"/>
      <c r="ABM6" s="6"/>
      <c r="ABN6" s="6"/>
      <c r="ABO6" s="6"/>
      <c r="ABP6" s="6"/>
      <c r="ABQ6" s="6"/>
      <c r="ABR6" s="6"/>
      <c r="ABS6" s="6"/>
      <c r="ABT6" s="6"/>
      <c r="ABU6" s="6"/>
      <c r="ABV6" s="6"/>
      <c r="ABW6" s="6"/>
      <c r="ABX6" s="6"/>
      <c r="ABY6" s="6"/>
      <c r="ABZ6" s="6"/>
      <c r="ACA6" s="6"/>
      <c r="ACB6" s="6"/>
      <c r="ACC6" s="6"/>
      <c r="ACD6" s="6"/>
      <c r="ACE6" s="6"/>
      <c r="ACF6" s="6"/>
      <c r="ACG6" s="6"/>
      <c r="ACH6" s="6"/>
      <c r="ACI6" s="6"/>
      <c r="ACJ6" s="6"/>
    </row>
    <row r="7" spans="1:764" s="31" customFormat="1" hidden="1">
      <c r="A7" s="17" t="s">
        <v>50</v>
      </c>
      <c r="B7" s="17">
        <v>7700836646</v>
      </c>
      <c r="C7" s="18" t="s">
        <v>51</v>
      </c>
      <c r="D7" s="20" t="s">
        <v>52</v>
      </c>
      <c r="E7" s="20" t="s">
        <v>33</v>
      </c>
      <c r="F7" s="20" t="s">
        <v>34</v>
      </c>
      <c r="G7" s="20" t="s">
        <v>53</v>
      </c>
      <c r="H7" s="20" t="s">
        <v>54</v>
      </c>
      <c r="I7" s="20"/>
      <c r="J7" s="32">
        <v>31</v>
      </c>
      <c r="K7" s="20" t="s">
        <v>55</v>
      </c>
      <c r="L7" s="20" t="s">
        <v>55</v>
      </c>
      <c r="M7" s="20" t="s">
        <v>55</v>
      </c>
      <c r="N7" s="21">
        <v>39408</v>
      </c>
      <c r="O7" s="20" t="s">
        <v>39</v>
      </c>
      <c r="P7" s="20"/>
      <c r="Q7" s="22" t="s">
        <v>40</v>
      </c>
      <c r="R7" s="23"/>
      <c r="S7" s="23"/>
      <c r="T7" s="24">
        <v>7</v>
      </c>
      <c r="U7" s="24">
        <v>60</v>
      </c>
      <c r="V7" s="25"/>
      <c r="W7" s="25" t="s">
        <v>41</v>
      </c>
      <c r="X7" s="25">
        <v>0</v>
      </c>
      <c r="Y7" s="25" t="s">
        <v>42</v>
      </c>
      <c r="Z7" s="26" t="str">
        <f t="shared" ref="Z7:Z65" si="0">CONCATENATE(V7," "&amp;W7," / "&amp;X7," "&amp;Y7)</f>
        <v xml:space="preserve"> ech / 0 rafale</v>
      </c>
      <c r="AA7" s="27">
        <v>45.2</v>
      </c>
      <c r="AB7" s="27">
        <v>0</v>
      </c>
      <c r="AC7" s="29">
        <v>6</v>
      </c>
      <c r="AD7" s="30">
        <v>1</v>
      </c>
      <c r="AE7" s="30">
        <v>100</v>
      </c>
      <c r="AF7" s="29" t="s">
        <v>56</v>
      </c>
      <c r="AG7" s="29" t="s">
        <v>56</v>
      </c>
      <c r="AH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  <c r="NJ7" s="6"/>
      <c r="NK7" s="6"/>
      <c r="NL7" s="6"/>
      <c r="NM7" s="6"/>
      <c r="NN7" s="6"/>
      <c r="NO7" s="6"/>
      <c r="NP7" s="6"/>
      <c r="NQ7" s="6"/>
      <c r="NR7" s="6"/>
      <c r="NS7" s="6"/>
      <c r="NT7" s="6"/>
      <c r="NU7" s="6"/>
      <c r="NV7" s="6"/>
      <c r="NW7" s="6"/>
      <c r="NX7" s="6"/>
      <c r="NY7" s="6"/>
      <c r="NZ7" s="6"/>
      <c r="OA7" s="6"/>
      <c r="OB7" s="6"/>
      <c r="OC7" s="6"/>
      <c r="OD7" s="6"/>
      <c r="OE7" s="6"/>
      <c r="OF7" s="6"/>
      <c r="OG7" s="6"/>
      <c r="OH7" s="6"/>
      <c r="OI7" s="6"/>
      <c r="OJ7" s="6"/>
      <c r="OK7" s="6"/>
      <c r="OL7" s="6"/>
      <c r="OM7" s="6"/>
      <c r="ON7" s="6"/>
      <c r="OO7" s="6"/>
      <c r="OP7" s="6"/>
      <c r="OQ7" s="6"/>
      <c r="OR7" s="6"/>
      <c r="OS7" s="6"/>
      <c r="OT7" s="6"/>
      <c r="OU7" s="6"/>
      <c r="OV7" s="6"/>
      <c r="OW7" s="6"/>
      <c r="OX7" s="6"/>
      <c r="OY7" s="6"/>
      <c r="OZ7" s="6"/>
      <c r="PA7" s="6"/>
      <c r="PB7" s="6"/>
      <c r="PC7" s="6"/>
      <c r="PD7" s="6"/>
      <c r="PE7" s="6"/>
      <c r="PF7" s="6"/>
      <c r="PG7" s="6"/>
      <c r="PH7" s="6"/>
      <c r="PI7" s="6"/>
      <c r="PJ7" s="6"/>
      <c r="PK7" s="6"/>
      <c r="PL7" s="6"/>
      <c r="PM7" s="6"/>
      <c r="PN7" s="6"/>
      <c r="PO7" s="6"/>
      <c r="PP7" s="6"/>
      <c r="PQ7" s="6"/>
      <c r="PR7" s="6"/>
      <c r="PS7" s="6"/>
      <c r="PT7" s="6"/>
      <c r="PU7" s="6"/>
      <c r="PV7" s="6"/>
      <c r="PW7" s="6"/>
      <c r="PX7" s="6"/>
      <c r="PY7" s="6"/>
      <c r="PZ7" s="6"/>
      <c r="QA7" s="6"/>
      <c r="QB7" s="6"/>
      <c r="QC7" s="6"/>
      <c r="QD7" s="6"/>
      <c r="QE7" s="6"/>
      <c r="QF7" s="6"/>
      <c r="QG7" s="6"/>
      <c r="QH7" s="6"/>
      <c r="QI7" s="6"/>
      <c r="QJ7" s="6"/>
      <c r="QK7" s="6"/>
      <c r="QL7" s="6"/>
      <c r="QM7" s="6"/>
      <c r="QN7" s="6"/>
      <c r="QO7" s="6"/>
      <c r="QP7" s="6"/>
      <c r="QQ7" s="6"/>
      <c r="QR7" s="6"/>
      <c r="QS7" s="6"/>
      <c r="QT7" s="6"/>
      <c r="QU7" s="6"/>
      <c r="QV7" s="6"/>
      <c r="QW7" s="6"/>
      <c r="QX7" s="6"/>
      <c r="QY7" s="6"/>
      <c r="QZ7" s="6"/>
      <c r="RA7" s="6"/>
      <c r="RB7" s="6"/>
      <c r="RC7" s="6"/>
      <c r="RD7" s="6"/>
      <c r="RE7" s="6"/>
      <c r="RF7" s="6"/>
      <c r="RG7" s="6"/>
      <c r="RH7" s="6"/>
      <c r="RI7" s="6"/>
      <c r="RJ7" s="6"/>
      <c r="RK7" s="6"/>
      <c r="RL7" s="6"/>
      <c r="RM7" s="6"/>
      <c r="RN7" s="6"/>
      <c r="RO7" s="6"/>
      <c r="RP7" s="6"/>
      <c r="RQ7" s="6"/>
      <c r="RR7" s="6"/>
      <c r="RS7" s="6"/>
      <c r="RT7" s="6"/>
      <c r="RU7" s="6"/>
      <c r="RV7" s="6"/>
      <c r="RW7" s="6"/>
      <c r="RX7" s="6"/>
      <c r="RY7" s="6"/>
      <c r="RZ7" s="6"/>
      <c r="SA7" s="6"/>
      <c r="SB7" s="6"/>
      <c r="SC7" s="6"/>
      <c r="SD7" s="6"/>
      <c r="SE7" s="6"/>
      <c r="SF7" s="6"/>
      <c r="SG7" s="6"/>
      <c r="SH7" s="6"/>
      <c r="SI7" s="6"/>
      <c r="SJ7" s="6"/>
      <c r="SK7" s="6"/>
      <c r="SL7" s="6"/>
      <c r="SM7" s="6"/>
      <c r="SN7" s="6"/>
      <c r="SO7" s="6"/>
      <c r="SP7" s="6"/>
      <c r="SQ7" s="6"/>
      <c r="SR7" s="6"/>
      <c r="SS7" s="6"/>
      <c r="ST7" s="6"/>
      <c r="SU7" s="6"/>
      <c r="SV7" s="6"/>
      <c r="SW7" s="6"/>
      <c r="SX7" s="6"/>
      <c r="SY7" s="6"/>
      <c r="SZ7" s="6"/>
      <c r="TA7" s="6"/>
      <c r="TB7" s="6"/>
      <c r="TC7" s="6"/>
      <c r="TD7" s="6"/>
      <c r="TE7" s="6"/>
      <c r="TF7" s="6"/>
      <c r="TG7" s="6"/>
      <c r="TH7" s="6"/>
      <c r="TI7" s="6"/>
      <c r="TJ7" s="6"/>
      <c r="TK7" s="6"/>
      <c r="TL7" s="6"/>
      <c r="TM7" s="6"/>
      <c r="TN7" s="6"/>
      <c r="TO7" s="6"/>
      <c r="TP7" s="6"/>
      <c r="TQ7" s="6"/>
      <c r="TR7" s="6"/>
      <c r="TS7" s="6"/>
      <c r="TT7" s="6"/>
      <c r="TU7" s="6"/>
      <c r="TV7" s="6"/>
      <c r="TW7" s="6"/>
      <c r="TX7" s="6"/>
      <c r="TY7" s="6"/>
      <c r="TZ7" s="6"/>
      <c r="UA7" s="6"/>
      <c r="UB7" s="6"/>
      <c r="UC7" s="6"/>
      <c r="UD7" s="6"/>
      <c r="UE7" s="6"/>
      <c r="UF7" s="6"/>
      <c r="UG7" s="6"/>
      <c r="UH7" s="6"/>
      <c r="UI7" s="6"/>
      <c r="UJ7" s="6"/>
      <c r="UK7" s="6"/>
      <c r="UL7" s="6"/>
      <c r="UM7" s="6"/>
      <c r="UN7" s="6"/>
      <c r="UO7" s="6"/>
      <c r="UP7" s="6"/>
      <c r="UQ7" s="6"/>
      <c r="UR7" s="6"/>
      <c r="US7" s="6"/>
      <c r="UT7" s="6"/>
      <c r="UU7" s="6"/>
      <c r="UV7" s="6"/>
      <c r="UW7" s="6"/>
      <c r="UX7" s="6"/>
      <c r="UY7" s="6"/>
      <c r="UZ7" s="6"/>
      <c r="VA7" s="6"/>
      <c r="VB7" s="6"/>
      <c r="VC7" s="6"/>
      <c r="VD7" s="6"/>
      <c r="VE7" s="6"/>
      <c r="VF7" s="6"/>
      <c r="VG7" s="6"/>
      <c r="VH7" s="6"/>
      <c r="VI7" s="6"/>
      <c r="VJ7" s="6"/>
      <c r="VK7" s="6"/>
      <c r="VL7" s="6"/>
      <c r="VM7" s="6"/>
      <c r="VN7" s="6"/>
      <c r="VO7" s="6"/>
      <c r="VP7" s="6"/>
      <c r="VQ7" s="6"/>
      <c r="VR7" s="6"/>
      <c r="VS7" s="6"/>
      <c r="VT7" s="6"/>
      <c r="VU7" s="6"/>
      <c r="VV7" s="6"/>
      <c r="VW7" s="6"/>
      <c r="VX7" s="6"/>
      <c r="VY7" s="6"/>
      <c r="VZ7" s="6"/>
      <c r="WA7" s="6"/>
      <c r="WB7" s="6"/>
      <c r="WC7" s="6"/>
      <c r="WD7" s="6"/>
      <c r="WE7" s="6"/>
      <c r="WF7" s="6"/>
      <c r="WG7" s="6"/>
      <c r="WH7" s="6"/>
      <c r="WI7" s="6"/>
      <c r="WJ7" s="6"/>
      <c r="WK7" s="6"/>
      <c r="WL7" s="6"/>
      <c r="WM7" s="6"/>
      <c r="WN7" s="6"/>
      <c r="WO7" s="6"/>
      <c r="WP7" s="6"/>
      <c r="WQ7" s="6"/>
      <c r="WR7" s="6"/>
      <c r="WS7" s="6"/>
      <c r="WT7" s="6"/>
      <c r="WU7" s="6"/>
      <c r="WV7" s="6"/>
      <c r="WW7" s="6"/>
      <c r="WX7" s="6"/>
      <c r="WY7" s="6"/>
      <c r="WZ7" s="6"/>
      <c r="XA7" s="6"/>
      <c r="XB7" s="6"/>
      <c r="XC7" s="6"/>
      <c r="XD7" s="6"/>
      <c r="XE7" s="6"/>
      <c r="XF7" s="6"/>
      <c r="XG7" s="6"/>
      <c r="XH7" s="6"/>
      <c r="XI7" s="6"/>
      <c r="XJ7" s="6"/>
      <c r="XK7" s="6"/>
      <c r="XL7" s="6"/>
      <c r="XM7" s="6"/>
      <c r="XN7" s="6"/>
      <c r="XO7" s="6"/>
      <c r="XP7" s="6"/>
      <c r="XQ7" s="6"/>
      <c r="XR7" s="6"/>
      <c r="XS7" s="6"/>
      <c r="XT7" s="6"/>
      <c r="XU7" s="6"/>
      <c r="XV7" s="6"/>
      <c r="XW7" s="6"/>
      <c r="XX7" s="6"/>
      <c r="XY7" s="6"/>
      <c r="XZ7" s="6"/>
      <c r="YA7" s="6"/>
      <c r="YB7" s="6"/>
      <c r="YC7" s="6"/>
      <c r="YD7" s="6"/>
      <c r="YE7" s="6"/>
      <c r="YF7" s="6"/>
      <c r="YG7" s="6"/>
      <c r="YH7" s="6"/>
      <c r="YI7" s="6"/>
      <c r="YJ7" s="6"/>
      <c r="YK7" s="6"/>
      <c r="YL7" s="6"/>
      <c r="YM7" s="6"/>
      <c r="YN7" s="6"/>
      <c r="YO7" s="6"/>
      <c r="YP7" s="6"/>
      <c r="YQ7" s="6"/>
      <c r="YR7" s="6"/>
      <c r="YS7" s="6"/>
      <c r="YT7" s="6"/>
      <c r="YU7" s="6"/>
      <c r="YV7" s="6"/>
      <c r="YW7" s="6"/>
      <c r="YX7" s="6"/>
      <c r="YY7" s="6"/>
      <c r="YZ7" s="6"/>
      <c r="ZA7" s="6"/>
      <c r="ZB7" s="6"/>
      <c r="ZC7" s="6"/>
      <c r="ZD7" s="6"/>
      <c r="ZE7" s="6"/>
      <c r="ZF7" s="6"/>
      <c r="ZG7" s="6"/>
      <c r="ZH7" s="6"/>
      <c r="ZI7" s="6"/>
      <c r="ZJ7" s="6"/>
      <c r="ZK7" s="6"/>
      <c r="ZL7" s="6"/>
      <c r="ZM7" s="6"/>
      <c r="ZN7" s="6"/>
      <c r="ZO7" s="6"/>
      <c r="ZP7" s="6"/>
      <c r="ZQ7" s="6"/>
      <c r="ZR7" s="6"/>
      <c r="ZS7" s="6"/>
      <c r="ZT7" s="6"/>
      <c r="ZU7" s="6"/>
      <c r="ZV7" s="6"/>
      <c r="ZW7" s="6"/>
      <c r="ZX7" s="6"/>
      <c r="ZY7" s="6"/>
      <c r="ZZ7" s="6"/>
      <c r="AAA7" s="6"/>
      <c r="AAB7" s="6"/>
      <c r="AAC7" s="6"/>
      <c r="AAD7" s="6"/>
      <c r="AAE7" s="6"/>
      <c r="AAF7" s="6"/>
      <c r="AAG7" s="6"/>
      <c r="AAH7" s="6"/>
      <c r="AAI7" s="6"/>
      <c r="AAJ7" s="6"/>
      <c r="AAK7" s="6"/>
      <c r="AAL7" s="6"/>
      <c r="AAM7" s="6"/>
      <c r="AAN7" s="6"/>
      <c r="AAO7" s="6"/>
      <c r="AAP7" s="6"/>
      <c r="AAQ7" s="6"/>
      <c r="AAR7" s="6"/>
      <c r="AAS7" s="6"/>
      <c r="AAT7" s="6"/>
      <c r="AAU7" s="6"/>
      <c r="AAV7" s="6"/>
      <c r="AAW7" s="6"/>
      <c r="AAX7" s="6"/>
      <c r="AAY7" s="6"/>
      <c r="AAZ7" s="6"/>
      <c r="ABA7" s="6"/>
      <c r="ABB7" s="6"/>
      <c r="ABC7" s="6"/>
      <c r="ABD7" s="6"/>
      <c r="ABE7" s="6"/>
      <c r="ABF7" s="6"/>
      <c r="ABG7" s="6"/>
      <c r="ABH7" s="6"/>
      <c r="ABI7" s="6"/>
      <c r="ABJ7" s="6"/>
      <c r="ABK7" s="6"/>
      <c r="ABL7" s="6"/>
      <c r="ABM7" s="6"/>
      <c r="ABN7" s="6"/>
      <c r="ABO7" s="6"/>
      <c r="ABP7" s="6"/>
      <c r="ABQ7" s="6"/>
      <c r="ABR7" s="6"/>
      <c r="ABS7" s="6"/>
      <c r="ABT7" s="6"/>
      <c r="ABU7" s="6"/>
      <c r="ABV7" s="6"/>
      <c r="ABW7" s="6"/>
      <c r="ABX7" s="6"/>
      <c r="ABY7" s="6"/>
      <c r="ABZ7" s="6"/>
      <c r="ACA7" s="6"/>
      <c r="ACB7" s="6"/>
      <c r="ACC7" s="6"/>
      <c r="ACD7" s="6"/>
      <c r="ACE7" s="6"/>
      <c r="ACF7" s="6"/>
      <c r="ACG7" s="6"/>
      <c r="ACH7" s="6"/>
      <c r="ACI7" s="6"/>
      <c r="ACJ7" s="6"/>
    </row>
    <row r="8" spans="1:764" s="31" customFormat="1" hidden="1">
      <c r="A8" s="17" t="s">
        <v>50</v>
      </c>
      <c r="B8" s="17">
        <v>7700836645</v>
      </c>
      <c r="C8" s="18" t="s">
        <v>57</v>
      </c>
      <c r="D8" s="20" t="s">
        <v>52</v>
      </c>
      <c r="E8" s="20" t="s">
        <v>33</v>
      </c>
      <c r="F8" s="20" t="s">
        <v>34</v>
      </c>
      <c r="G8" s="20" t="s">
        <v>53</v>
      </c>
      <c r="H8" s="20" t="s">
        <v>54</v>
      </c>
      <c r="I8" s="20"/>
      <c r="J8" s="32">
        <v>11</v>
      </c>
      <c r="K8" s="20" t="s">
        <v>55</v>
      </c>
      <c r="L8" s="20" t="s">
        <v>55</v>
      </c>
      <c r="M8" s="20" t="s">
        <v>55</v>
      </c>
      <c r="N8" s="21">
        <v>39408</v>
      </c>
      <c r="O8" s="20" t="s">
        <v>39</v>
      </c>
      <c r="P8" s="20"/>
      <c r="Q8" s="22" t="s">
        <v>40</v>
      </c>
      <c r="R8" s="23"/>
      <c r="S8" s="23"/>
      <c r="T8" s="24">
        <v>7</v>
      </c>
      <c r="U8" s="24">
        <v>63</v>
      </c>
      <c r="V8" s="25"/>
      <c r="W8" s="25" t="s">
        <v>41</v>
      </c>
      <c r="X8" s="25">
        <v>0</v>
      </c>
      <c r="Y8" s="25" t="s">
        <v>42</v>
      </c>
      <c r="Z8" s="26" t="str">
        <f t="shared" si="0"/>
        <v xml:space="preserve"> ech / 0 rafale</v>
      </c>
      <c r="AA8" s="27">
        <v>45.2</v>
      </c>
      <c r="AB8" s="27">
        <v>0</v>
      </c>
      <c r="AC8" s="29">
        <v>6</v>
      </c>
      <c r="AD8" s="30">
        <v>1</v>
      </c>
      <c r="AE8" s="30">
        <v>100</v>
      </c>
      <c r="AF8" s="29" t="s">
        <v>56</v>
      </c>
      <c r="AG8" s="29" t="s">
        <v>56</v>
      </c>
      <c r="AH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  <c r="NJ8" s="6"/>
      <c r="NK8" s="6"/>
      <c r="NL8" s="6"/>
      <c r="NM8" s="6"/>
      <c r="NN8" s="6"/>
      <c r="NO8" s="6"/>
      <c r="NP8" s="6"/>
      <c r="NQ8" s="6"/>
      <c r="NR8" s="6"/>
      <c r="NS8" s="6"/>
      <c r="NT8" s="6"/>
      <c r="NU8" s="6"/>
      <c r="NV8" s="6"/>
      <c r="NW8" s="6"/>
      <c r="NX8" s="6"/>
      <c r="NY8" s="6"/>
      <c r="NZ8" s="6"/>
      <c r="OA8" s="6"/>
      <c r="OB8" s="6"/>
      <c r="OC8" s="6"/>
      <c r="OD8" s="6"/>
      <c r="OE8" s="6"/>
      <c r="OF8" s="6"/>
      <c r="OG8" s="6"/>
      <c r="OH8" s="6"/>
      <c r="OI8" s="6"/>
      <c r="OJ8" s="6"/>
      <c r="OK8" s="6"/>
      <c r="OL8" s="6"/>
      <c r="OM8" s="6"/>
      <c r="ON8" s="6"/>
      <c r="OO8" s="6"/>
      <c r="OP8" s="6"/>
      <c r="OQ8" s="6"/>
      <c r="OR8" s="6"/>
      <c r="OS8" s="6"/>
      <c r="OT8" s="6"/>
      <c r="OU8" s="6"/>
      <c r="OV8" s="6"/>
      <c r="OW8" s="6"/>
      <c r="OX8" s="6"/>
      <c r="OY8" s="6"/>
      <c r="OZ8" s="6"/>
      <c r="PA8" s="6"/>
      <c r="PB8" s="6"/>
      <c r="PC8" s="6"/>
      <c r="PD8" s="6"/>
      <c r="PE8" s="6"/>
      <c r="PF8" s="6"/>
      <c r="PG8" s="6"/>
      <c r="PH8" s="6"/>
      <c r="PI8" s="6"/>
      <c r="PJ8" s="6"/>
      <c r="PK8" s="6"/>
      <c r="PL8" s="6"/>
      <c r="PM8" s="6"/>
      <c r="PN8" s="6"/>
      <c r="PO8" s="6"/>
      <c r="PP8" s="6"/>
      <c r="PQ8" s="6"/>
      <c r="PR8" s="6"/>
      <c r="PS8" s="6"/>
      <c r="PT8" s="6"/>
      <c r="PU8" s="6"/>
      <c r="PV8" s="6"/>
      <c r="PW8" s="6"/>
      <c r="PX8" s="6"/>
      <c r="PY8" s="6"/>
      <c r="PZ8" s="6"/>
      <c r="QA8" s="6"/>
      <c r="QB8" s="6"/>
      <c r="QC8" s="6"/>
      <c r="QD8" s="6"/>
      <c r="QE8" s="6"/>
      <c r="QF8" s="6"/>
      <c r="QG8" s="6"/>
      <c r="QH8" s="6"/>
      <c r="QI8" s="6"/>
      <c r="QJ8" s="6"/>
      <c r="QK8" s="6"/>
      <c r="QL8" s="6"/>
      <c r="QM8" s="6"/>
      <c r="QN8" s="6"/>
      <c r="QO8" s="6"/>
      <c r="QP8" s="6"/>
      <c r="QQ8" s="6"/>
      <c r="QR8" s="6"/>
      <c r="QS8" s="6"/>
      <c r="QT8" s="6"/>
      <c r="QU8" s="6"/>
      <c r="QV8" s="6"/>
      <c r="QW8" s="6"/>
      <c r="QX8" s="6"/>
      <c r="QY8" s="6"/>
      <c r="QZ8" s="6"/>
      <c r="RA8" s="6"/>
      <c r="RB8" s="6"/>
      <c r="RC8" s="6"/>
      <c r="RD8" s="6"/>
      <c r="RE8" s="6"/>
      <c r="RF8" s="6"/>
      <c r="RG8" s="6"/>
      <c r="RH8" s="6"/>
      <c r="RI8" s="6"/>
      <c r="RJ8" s="6"/>
      <c r="RK8" s="6"/>
      <c r="RL8" s="6"/>
      <c r="RM8" s="6"/>
      <c r="RN8" s="6"/>
      <c r="RO8" s="6"/>
      <c r="RP8" s="6"/>
      <c r="RQ8" s="6"/>
      <c r="RR8" s="6"/>
      <c r="RS8" s="6"/>
      <c r="RT8" s="6"/>
      <c r="RU8" s="6"/>
      <c r="RV8" s="6"/>
      <c r="RW8" s="6"/>
      <c r="RX8" s="6"/>
      <c r="RY8" s="6"/>
      <c r="RZ8" s="6"/>
      <c r="SA8" s="6"/>
      <c r="SB8" s="6"/>
      <c r="SC8" s="6"/>
      <c r="SD8" s="6"/>
      <c r="SE8" s="6"/>
      <c r="SF8" s="6"/>
      <c r="SG8" s="6"/>
      <c r="SH8" s="6"/>
      <c r="SI8" s="6"/>
      <c r="SJ8" s="6"/>
      <c r="SK8" s="6"/>
      <c r="SL8" s="6"/>
      <c r="SM8" s="6"/>
      <c r="SN8" s="6"/>
      <c r="SO8" s="6"/>
      <c r="SP8" s="6"/>
      <c r="SQ8" s="6"/>
      <c r="SR8" s="6"/>
      <c r="SS8" s="6"/>
      <c r="ST8" s="6"/>
      <c r="SU8" s="6"/>
      <c r="SV8" s="6"/>
      <c r="SW8" s="6"/>
      <c r="SX8" s="6"/>
      <c r="SY8" s="6"/>
      <c r="SZ8" s="6"/>
      <c r="TA8" s="6"/>
      <c r="TB8" s="6"/>
      <c r="TC8" s="6"/>
      <c r="TD8" s="6"/>
      <c r="TE8" s="6"/>
      <c r="TF8" s="6"/>
      <c r="TG8" s="6"/>
      <c r="TH8" s="6"/>
      <c r="TI8" s="6"/>
      <c r="TJ8" s="6"/>
      <c r="TK8" s="6"/>
      <c r="TL8" s="6"/>
      <c r="TM8" s="6"/>
      <c r="TN8" s="6"/>
      <c r="TO8" s="6"/>
      <c r="TP8" s="6"/>
      <c r="TQ8" s="6"/>
      <c r="TR8" s="6"/>
      <c r="TS8" s="6"/>
      <c r="TT8" s="6"/>
      <c r="TU8" s="6"/>
      <c r="TV8" s="6"/>
      <c r="TW8" s="6"/>
      <c r="TX8" s="6"/>
      <c r="TY8" s="6"/>
      <c r="TZ8" s="6"/>
      <c r="UA8" s="6"/>
      <c r="UB8" s="6"/>
      <c r="UC8" s="6"/>
      <c r="UD8" s="6"/>
      <c r="UE8" s="6"/>
      <c r="UF8" s="6"/>
      <c r="UG8" s="6"/>
      <c r="UH8" s="6"/>
      <c r="UI8" s="6"/>
      <c r="UJ8" s="6"/>
      <c r="UK8" s="6"/>
      <c r="UL8" s="6"/>
      <c r="UM8" s="6"/>
      <c r="UN8" s="6"/>
      <c r="UO8" s="6"/>
      <c r="UP8" s="6"/>
      <c r="UQ8" s="6"/>
      <c r="UR8" s="6"/>
      <c r="US8" s="6"/>
      <c r="UT8" s="6"/>
      <c r="UU8" s="6"/>
      <c r="UV8" s="6"/>
      <c r="UW8" s="6"/>
      <c r="UX8" s="6"/>
      <c r="UY8" s="6"/>
      <c r="UZ8" s="6"/>
      <c r="VA8" s="6"/>
      <c r="VB8" s="6"/>
      <c r="VC8" s="6"/>
      <c r="VD8" s="6"/>
      <c r="VE8" s="6"/>
      <c r="VF8" s="6"/>
      <c r="VG8" s="6"/>
      <c r="VH8" s="6"/>
      <c r="VI8" s="6"/>
      <c r="VJ8" s="6"/>
      <c r="VK8" s="6"/>
      <c r="VL8" s="6"/>
      <c r="VM8" s="6"/>
      <c r="VN8" s="6"/>
      <c r="VO8" s="6"/>
      <c r="VP8" s="6"/>
      <c r="VQ8" s="6"/>
      <c r="VR8" s="6"/>
      <c r="VS8" s="6"/>
      <c r="VT8" s="6"/>
      <c r="VU8" s="6"/>
      <c r="VV8" s="6"/>
      <c r="VW8" s="6"/>
      <c r="VX8" s="6"/>
      <c r="VY8" s="6"/>
      <c r="VZ8" s="6"/>
      <c r="WA8" s="6"/>
      <c r="WB8" s="6"/>
      <c r="WC8" s="6"/>
      <c r="WD8" s="6"/>
      <c r="WE8" s="6"/>
      <c r="WF8" s="6"/>
      <c r="WG8" s="6"/>
      <c r="WH8" s="6"/>
      <c r="WI8" s="6"/>
      <c r="WJ8" s="6"/>
      <c r="WK8" s="6"/>
      <c r="WL8" s="6"/>
      <c r="WM8" s="6"/>
      <c r="WN8" s="6"/>
      <c r="WO8" s="6"/>
      <c r="WP8" s="6"/>
      <c r="WQ8" s="6"/>
      <c r="WR8" s="6"/>
      <c r="WS8" s="6"/>
      <c r="WT8" s="6"/>
      <c r="WU8" s="6"/>
      <c r="WV8" s="6"/>
      <c r="WW8" s="6"/>
      <c r="WX8" s="6"/>
      <c r="WY8" s="6"/>
      <c r="WZ8" s="6"/>
      <c r="XA8" s="6"/>
      <c r="XB8" s="6"/>
      <c r="XC8" s="6"/>
      <c r="XD8" s="6"/>
      <c r="XE8" s="6"/>
      <c r="XF8" s="6"/>
      <c r="XG8" s="6"/>
      <c r="XH8" s="6"/>
      <c r="XI8" s="6"/>
      <c r="XJ8" s="6"/>
      <c r="XK8" s="6"/>
      <c r="XL8" s="6"/>
      <c r="XM8" s="6"/>
      <c r="XN8" s="6"/>
      <c r="XO8" s="6"/>
      <c r="XP8" s="6"/>
      <c r="XQ8" s="6"/>
      <c r="XR8" s="6"/>
      <c r="XS8" s="6"/>
      <c r="XT8" s="6"/>
      <c r="XU8" s="6"/>
      <c r="XV8" s="6"/>
      <c r="XW8" s="6"/>
      <c r="XX8" s="6"/>
      <c r="XY8" s="6"/>
      <c r="XZ8" s="6"/>
      <c r="YA8" s="6"/>
      <c r="YB8" s="6"/>
      <c r="YC8" s="6"/>
      <c r="YD8" s="6"/>
      <c r="YE8" s="6"/>
      <c r="YF8" s="6"/>
      <c r="YG8" s="6"/>
      <c r="YH8" s="6"/>
      <c r="YI8" s="6"/>
      <c r="YJ8" s="6"/>
      <c r="YK8" s="6"/>
      <c r="YL8" s="6"/>
      <c r="YM8" s="6"/>
      <c r="YN8" s="6"/>
      <c r="YO8" s="6"/>
      <c r="YP8" s="6"/>
      <c r="YQ8" s="6"/>
      <c r="YR8" s="6"/>
      <c r="YS8" s="6"/>
      <c r="YT8" s="6"/>
      <c r="YU8" s="6"/>
      <c r="YV8" s="6"/>
      <c r="YW8" s="6"/>
      <c r="YX8" s="6"/>
      <c r="YY8" s="6"/>
      <c r="YZ8" s="6"/>
      <c r="ZA8" s="6"/>
      <c r="ZB8" s="6"/>
      <c r="ZC8" s="6"/>
      <c r="ZD8" s="6"/>
      <c r="ZE8" s="6"/>
      <c r="ZF8" s="6"/>
      <c r="ZG8" s="6"/>
      <c r="ZH8" s="6"/>
      <c r="ZI8" s="6"/>
      <c r="ZJ8" s="6"/>
      <c r="ZK8" s="6"/>
      <c r="ZL8" s="6"/>
      <c r="ZM8" s="6"/>
      <c r="ZN8" s="6"/>
      <c r="ZO8" s="6"/>
      <c r="ZP8" s="6"/>
      <c r="ZQ8" s="6"/>
      <c r="ZR8" s="6"/>
      <c r="ZS8" s="6"/>
      <c r="ZT8" s="6"/>
      <c r="ZU8" s="6"/>
      <c r="ZV8" s="6"/>
      <c r="ZW8" s="6"/>
      <c r="ZX8" s="6"/>
      <c r="ZY8" s="6"/>
      <c r="ZZ8" s="6"/>
      <c r="AAA8" s="6"/>
      <c r="AAB8" s="6"/>
      <c r="AAC8" s="6"/>
      <c r="AAD8" s="6"/>
      <c r="AAE8" s="6"/>
      <c r="AAF8" s="6"/>
      <c r="AAG8" s="6"/>
      <c r="AAH8" s="6"/>
      <c r="AAI8" s="6"/>
      <c r="AAJ8" s="6"/>
      <c r="AAK8" s="6"/>
      <c r="AAL8" s="6"/>
      <c r="AAM8" s="6"/>
      <c r="AAN8" s="6"/>
      <c r="AAO8" s="6"/>
      <c r="AAP8" s="6"/>
      <c r="AAQ8" s="6"/>
      <c r="AAR8" s="6"/>
      <c r="AAS8" s="6"/>
      <c r="AAT8" s="6"/>
      <c r="AAU8" s="6"/>
      <c r="AAV8" s="6"/>
      <c r="AAW8" s="6"/>
      <c r="AAX8" s="6"/>
      <c r="AAY8" s="6"/>
      <c r="AAZ8" s="6"/>
      <c r="ABA8" s="6"/>
      <c r="ABB8" s="6"/>
      <c r="ABC8" s="6"/>
      <c r="ABD8" s="6"/>
      <c r="ABE8" s="6"/>
      <c r="ABF8" s="6"/>
      <c r="ABG8" s="6"/>
      <c r="ABH8" s="6"/>
      <c r="ABI8" s="6"/>
      <c r="ABJ8" s="6"/>
      <c r="ABK8" s="6"/>
      <c r="ABL8" s="6"/>
      <c r="ABM8" s="6"/>
      <c r="ABN8" s="6"/>
      <c r="ABO8" s="6"/>
      <c r="ABP8" s="6"/>
      <c r="ABQ8" s="6"/>
      <c r="ABR8" s="6"/>
      <c r="ABS8" s="6"/>
      <c r="ABT8" s="6"/>
      <c r="ABU8" s="6"/>
      <c r="ABV8" s="6"/>
      <c r="ABW8" s="6"/>
      <c r="ABX8" s="6"/>
      <c r="ABY8" s="6"/>
      <c r="ABZ8" s="6"/>
      <c r="ACA8" s="6"/>
      <c r="ACB8" s="6"/>
      <c r="ACC8" s="6"/>
      <c r="ACD8" s="6"/>
      <c r="ACE8" s="6"/>
      <c r="ACF8" s="6"/>
      <c r="ACG8" s="6"/>
      <c r="ACH8" s="6"/>
      <c r="ACI8" s="6"/>
      <c r="ACJ8" s="6"/>
    </row>
    <row r="9" spans="1:764" s="31" customFormat="1" hidden="1">
      <c r="A9" s="17" t="s">
        <v>50</v>
      </c>
      <c r="B9" s="17">
        <v>8200041317</v>
      </c>
      <c r="C9" s="18" t="s">
        <v>58</v>
      </c>
      <c r="D9" s="20" t="s">
        <v>59</v>
      </c>
      <c r="E9" s="20" t="s">
        <v>33</v>
      </c>
      <c r="F9" s="20" t="s">
        <v>34</v>
      </c>
      <c r="G9" s="20" t="s">
        <v>53</v>
      </c>
      <c r="H9" s="20" t="s">
        <v>47</v>
      </c>
      <c r="I9" s="20"/>
      <c r="J9" s="32" t="s">
        <v>48</v>
      </c>
      <c r="K9" s="20"/>
      <c r="L9" s="20"/>
      <c r="M9" s="20"/>
      <c r="N9" s="21">
        <v>41288</v>
      </c>
      <c r="O9" s="20" t="s">
        <v>39</v>
      </c>
      <c r="P9" s="20"/>
      <c r="Q9" s="22" t="s">
        <v>40</v>
      </c>
      <c r="R9" s="23"/>
      <c r="S9" s="23"/>
      <c r="T9" s="33">
        <v>33</v>
      </c>
      <c r="U9" s="24"/>
      <c r="V9" s="25"/>
      <c r="W9" s="25" t="s">
        <v>41</v>
      </c>
      <c r="X9" s="25">
        <v>0</v>
      </c>
      <c r="Y9" s="25" t="s">
        <v>42</v>
      </c>
      <c r="Z9" s="26" t="str">
        <f>CONCATENATE(V9," "&amp;W9," / "&amp;X9," "&amp;Y9)</f>
        <v xml:space="preserve"> ech / 0 rafale</v>
      </c>
      <c r="AA9" s="27">
        <v>56.2</v>
      </c>
      <c r="AB9" s="27" t="e">
        <v>#DIV/0!</v>
      </c>
      <c r="AC9" s="29"/>
      <c r="AD9" s="30"/>
      <c r="AE9" s="30"/>
      <c r="AF9" s="29"/>
      <c r="AG9" s="29"/>
      <c r="AH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  <c r="NJ9" s="6"/>
      <c r="NK9" s="6"/>
      <c r="NL9" s="6"/>
      <c r="NM9" s="6"/>
      <c r="NN9" s="6"/>
      <c r="NO9" s="6"/>
      <c r="NP9" s="6"/>
      <c r="NQ9" s="6"/>
      <c r="NR9" s="6"/>
      <c r="NS9" s="6"/>
      <c r="NT9" s="6"/>
      <c r="NU9" s="6"/>
      <c r="NV9" s="6"/>
      <c r="NW9" s="6"/>
      <c r="NX9" s="6"/>
      <c r="NY9" s="6"/>
      <c r="NZ9" s="6"/>
      <c r="OA9" s="6"/>
      <c r="OB9" s="6"/>
      <c r="OC9" s="6"/>
      <c r="OD9" s="6"/>
      <c r="OE9" s="6"/>
      <c r="OF9" s="6"/>
      <c r="OG9" s="6"/>
      <c r="OH9" s="6"/>
      <c r="OI9" s="6"/>
      <c r="OJ9" s="6"/>
      <c r="OK9" s="6"/>
      <c r="OL9" s="6"/>
      <c r="OM9" s="6"/>
      <c r="ON9" s="6"/>
      <c r="OO9" s="6"/>
      <c r="OP9" s="6"/>
      <c r="OQ9" s="6"/>
      <c r="OR9" s="6"/>
      <c r="OS9" s="6"/>
      <c r="OT9" s="6"/>
      <c r="OU9" s="6"/>
      <c r="OV9" s="6"/>
      <c r="OW9" s="6"/>
      <c r="OX9" s="6"/>
      <c r="OY9" s="6"/>
      <c r="OZ9" s="6"/>
      <c r="PA9" s="6"/>
      <c r="PB9" s="6"/>
      <c r="PC9" s="6"/>
      <c r="PD9" s="6"/>
      <c r="PE9" s="6"/>
      <c r="PF9" s="6"/>
      <c r="PG9" s="6"/>
      <c r="PH9" s="6"/>
      <c r="PI9" s="6"/>
      <c r="PJ9" s="6"/>
      <c r="PK9" s="6"/>
      <c r="PL9" s="6"/>
      <c r="PM9" s="6"/>
      <c r="PN9" s="6"/>
      <c r="PO9" s="6"/>
      <c r="PP9" s="6"/>
      <c r="PQ9" s="6"/>
      <c r="PR9" s="6"/>
      <c r="PS9" s="6"/>
      <c r="PT9" s="6"/>
      <c r="PU9" s="6"/>
      <c r="PV9" s="6"/>
      <c r="PW9" s="6"/>
      <c r="PX9" s="6"/>
      <c r="PY9" s="6"/>
      <c r="PZ9" s="6"/>
      <c r="QA9" s="6"/>
      <c r="QB9" s="6"/>
      <c r="QC9" s="6"/>
      <c r="QD9" s="6"/>
      <c r="QE9" s="6"/>
      <c r="QF9" s="6"/>
      <c r="QG9" s="6"/>
      <c r="QH9" s="6"/>
      <c r="QI9" s="6"/>
      <c r="QJ9" s="6"/>
      <c r="QK9" s="6"/>
      <c r="QL9" s="6"/>
      <c r="QM9" s="6"/>
      <c r="QN9" s="6"/>
      <c r="QO9" s="6"/>
      <c r="QP9" s="6"/>
      <c r="QQ9" s="6"/>
      <c r="QR9" s="6"/>
      <c r="QS9" s="6"/>
      <c r="QT9" s="6"/>
      <c r="QU9" s="6"/>
      <c r="QV9" s="6"/>
      <c r="QW9" s="6"/>
      <c r="QX9" s="6"/>
      <c r="QY9" s="6"/>
      <c r="QZ9" s="6"/>
      <c r="RA9" s="6"/>
      <c r="RB9" s="6"/>
      <c r="RC9" s="6"/>
      <c r="RD9" s="6"/>
      <c r="RE9" s="6"/>
      <c r="RF9" s="6"/>
      <c r="RG9" s="6"/>
      <c r="RH9" s="6"/>
      <c r="RI9" s="6"/>
      <c r="RJ9" s="6"/>
      <c r="RK9" s="6"/>
      <c r="RL9" s="6"/>
      <c r="RM9" s="6"/>
      <c r="RN9" s="6"/>
      <c r="RO9" s="6"/>
      <c r="RP9" s="6"/>
      <c r="RQ9" s="6"/>
      <c r="RR9" s="6"/>
      <c r="RS9" s="6"/>
      <c r="RT9" s="6"/>
      <c r="RU9" s="6"/>
      <c r="RV9" s="6"/>
      <c r="RW9" s="6"/>
      <c r="RX9" s="6"/>
      <c r="RY9" s="6"/>
      <c r="RZ9" s="6"/>
      <c r="SA9" s="6"/>
      <c r="SB9" s="6"/>
      <c r="SC9" s="6"/>
      <c r="SD9" s="6"/>
      <c r="SE9" s="6"/>
      <c r="SF9" s="6"/>
      <c r="SG9" s="6"/>
      <c r="SH9" s="6"/>
      <c r="SI9" s="6"/>
      <c r="SJ9" s="6"/>
      <c r="SK9" s="6"/>
      <c r="SL9" s="6"/>
      <c r="SM9" s="6"/>
      <c r="SN9" s="6"/>
      <c r="SO9" s="6"/>
      <c r="SP9" s="6"/>
      <c r="SQ9" s="6"/>
      <c r="SR9" s="6"/>
      <c r="SS9" s="6"/>
      <c r="ST9" s="6"/>
      <c r="SU9" s="6"/>
      <c r="SV9" s="6"/>
      <c r="SW9" s="6"/>
      <c r="SX9" s="6"/>
      <c r="SY9" s="6"/>
      <c r="SZ9" s="6"/>
      <c r="TA9" s="6"/>
      <c r="TB9" s="6"/>
      <c r="TC9" s="6"/>
      <c r="TD9" s="6"/>
      <c r="TE9" s="6"/>
      <c r="TF9" s="6"/>
      <c r="TG9" s="6"/>
      <c r="TH9" s="6"/>
      <c r="TI9" s="6"/>
      <c r="TJ9" s="6"/>
      <c r="TK9" s="6"/>
      <c r="TL9" s="6"/>
      <c r="TM9" s="6"/>
      <c r="TN9" s="6"/>
      <c r="TO9" s="6"/>
      <c r="TP9" s="6"/>
      <c r="TQ9" s="6"/>
      <c r="TR9" s="6"/>
      <c r="TS9" s="6"/>
      <c r="TT9" s="6"/>
      <c r="TU9" s="6"/>
      <c r="TV9" s="6"/>
      <c r="TW9" s="6"/>
      <c r="TX9" s="6"/>
      <c r="TY9" s="6"/>
      <c r="TZ9" s="6"/>
      <c r="UA9" s="6"/>
      <c r="UB9" s="6"/>
      <c r="UC9" s="6"/>
      <c r="UD9" s="6"/>
      <c r="UE9" s="6"/>
      <c r="UF9" s="6"/>
      <c r="UG9" s="6"/>
      <c r="UH9" s="6"/>
      <c r="UI9" s="6"/>
      <c r="UJ9" s="6"/>
      <c r="UK9" s="6"/>
      <c r="UL9" s="6"/>
      <c r="UM9" s="6"/>
      <c r="UN9" s="6"/>
      <c r="UO9" s="6"/>
      <c r="UP9" s="6"/>
      <c r="UQ9" s="6"/>
      <c r="UR9" s="6"/>
      <c r="US9" s="6"/>
      <c r="UT9" s="6"/>
      <c r="UU9" s="6"/>
      <c r="UV9" s="6"/>
      <c r="UW9" s="6"/>
      <c r="UX9" s="6"/>
      <c r="UY9" s="6"/>
      <c r="UZ9" s="6"/>
      <c r="VA9" s="6"/>
      <c r="VB9" s="6"/>
      <c r="VC9" s="6"/>
      <c r="VD9" s="6"/>
      <c r="VE9" s="6"/>
      <c r="VF9" s="6"/>
      <c r="VG9" s="6"/>
      <c r="VH9" s="6"/>
      <c r="VI9" s="6"/>
      <c r="VJ9" s="6"/>
      <c r="VK9" s="6"/>
      <c r="VL9" s="6"/>
      <c r="VM9" s="6"/>
      <c r="VN9" s="6"/>
      <c r="VO9" s="6"/>
      <c r="VP9" s="6"/>
      <c r="VQ9" s="6"/>
      <c r="VR9" s="6"/>
      <c r="VS9" s="6"/>
      <c r="VT9" s="6"/>
      <c r="VU9" s="6"/>
      <c r="VV9" s="6"/>
      <c r="VW9" s="6"/>
      <c r="VX9" s="6"/>
      <c r="VY9" s="6"/>
      <c r="VZ9" s="6"/>
      <c r="WA9" s="6"/>
      <c r="WB9" s="6"/>
      <c r="WC9" s="6"/>
      <c r="WD9" s="6"/>
      <c r="WE9" s="6"/>
      <c r="WF9" s="6"/>
      <c r="WG9" s="6"/>
      <c r="WH9" s="6"/>
      <c r="WI9" s="6"/>
      <c r="WJ9" s="6"/>
      <c r="WK9" s="6"/>
      <c r="WL9" s="6"/>
      <c r="WM9" s="6"/>
      <c r="WN9" s="6"/>
      <c r="WO9" s="6"/>
      <c r="WP9" s="6"/>
      <c r="WQ9" s="6"/>
      <c r="WR9" s="6"/>
      <c r="WS9" s="6"/>
      <c r="WT9" s="6"/>
      <c r="WU9" s="6"/>
      <c r="WV9" s="6"/>
      <c r="WW9" s="6"/>
      <c r="WX9" s="6"/>
      <c r="WY9" s="6"/>
      <c r="WZ9" s="6"/>
      <c r="XA9" s="6"/>
      <c r="XB9" s="6"/>
      <c r="XC9" s="6"/>
      <c r="XD9" s="6"/>
      <c r="XE9" s="6"/>
      <c r="XF9" s="6"/>
      <c r="XG9" s="6"/>
      <c r="XH9" s="6"/>
      <c r="XI9" s="6"/>
      <c r="XJ9" s="6"/>
      <c r="XK9" s="6"/>
      <c r="XL9" s="6"/>
      <c r="XM9" s="6"/>
      <c r="XN9" s="6"/>
      <c r="XO9" s="6"/>
      <c r="XP9" s="6"/>
      <c r="XQ9" s="6"/>
      <c r="XR9" s="6"/>
      <c r="XS9" s="6"/>
      <c r="XT9" s="6"/>
      <c r="XU9" s="6"/>
      <c r="XV9" s="6"/>
      <c r="XW9" s="6"/>
      <c r="XX9" s="6"/>
      <c r="XY9" s="6"/>
      <c r="XZ9" s="6"/>
      <c r="YA9" s="6"/>
      <c r="YB9" s="6"/>
      <c r="YC9" s="6"/>
      <c r="YD9" s="6"/>
      <c r="YE9" s="6"/>
      <c r="YF9" s="6"/>
      <c r="YG9" s="6"/>
      <c r="YH9" s="6"/>
      <c r="YI9" s="6"/>
      <c r="YJ9" s="6"/>
      <c r="YK9" s="6"/>
      <c r="YL9" s="6"/>
      <c r="YM9" s="6"/>
      <c r="YN9" s="6"/>
      <c r="YO9" s="6"/>
      <c r="YP9" s="6"/>
      <c r="YQ9" s="6"/>
      <c r="YR9" s="6"/>
      <c r="YS9" s="6"/>
      <c r="YT9" s="6"/>
      <c r="YU9" s="6"/>
      <c r="YV9" s="6"/>
      <c r="YW9" s="6"/>
      <c r="YX9" s="6"/>
      <c r="YY9" s="6"/>
      <c r="YZ9" s="6"/>
      <c r="ZA9" s="6"/>
      <c r="ZB9" s="6"/>
      <c r="ZC9" s="6"/>
      <c r="ZD9" s="6"/>
      <c r="ZE9" s="6"/>
      <c r="ZF9" s="6"/>
      <c r="ZG9" s="6"/>
      <c r="ZH9" s="6"/>
      <c r="ZI9" s="6"/>
      <c r="ZJ9" s="6"/>
      <c r="ZK9" s="6"/>
      <c r="ZL9" s="6"/>
      <c r="ZM9" s="6"/>
      <c r="ZN9" s="6"/>
      <c r="ZO9" s="6"/>
      <c r="ZP9" s="6"/>
      <c r="ZQ9" s="6"/>
      <c r="ZR9" s="6"/>
      <c r="ZS9" s="6"/>
      <c r="ZT9" s="6"/>
      <c r="ZU9" s="6"/>
      <c r="ZV9" s="6"/>
      <c r="ZW9" s="6"/>
      <c r="ZX9" s="6"/>
      <c r="ZY9" s="6"/>
      <c r="ZZ9" s="6"/>
      <c r="AAA9" s="6"/>
      <c r="AAB9" s="6"/>
      <c r="AAC9" s="6"/>
      <c r="AAD9" s="6"/>
      <c r="AAE9" s="6"/>
      <c r="AAF9" s="6"/>
      <c r="AAG9" s="6"/>
      <c r="AAH9" s="6"/>
      <c r="AAI9" s="6"/>
      <c r="AAJ9" s="6"/>
      <c r="AAK9" s="6"/>
      <c r="AAL9" s="6"/>
      <c r="AAM9" s="6"/>
      <c r="AAN9" s="6"/>
      <c r="AAO9" s="6"/>
      <c r="AAP9" s="6"/>
      <c r="AAQ9" s="6"/>
      <c r="AAR9" s="6"/>
      <c r="AAS9" s="6"/>
      <c r="AAT9" s="6"/>
      <c r="AAU9" s="6"/>
      <c r="AAV9" s="6"/>
      <c r="AAW9" s="6"/>
      <c r="AAX9" s="6"/>
      <c r="AAY9" s="6"/>
      <c r="AAZ9" s="6"/>
      <c r="ABA9" s="6"/>
      <c r="ABB9" s="6"/>
      <c r="ABC9" s="6"/>
      <c r="ABD9" s="6"/>
      <c r="ABE9" s="6"/>
      <c r="ABF9" s="6"/>
      <c r="ABG9" s="6"/>
      <c r="ABH9" s="6"/>
      <c r="ABI9" s="6"/>
      <c r="ABJ9" s="6"/>
      <c r="ABK9" s="6"/>
      <c r="ABL9" s="6"/>
      <c r="ABM9" s="6"/>
      <c r="ABN9" s="6"/>
      <c r="ABO9" s="6"/>
      <c r="ABP9" s="6"/>
      <c r="ABQ9" s="6"/>
      <c r="ABR9" s="6"/>
      <c r="ABS9" s="6"/>
      <c r="ABT9" s="6"/>
      <c r="ABU9" s="6"/>
      <c r="ABV9" s="6"/>
      <c r="ABW9" s="6"/>
      <c r="ABX9" s="6"/>
      <c r="ABY9" s="6"/>
      <c r="ABZ9" s="6"/>
      <c r="ACA9" s="6"/>
      <c r="ACB9" s="6"/>
      <c r="ACC9" s="6"/>
      <c r="ACD9" s="6"/>
      <c r="ACE9" s="6"/>
      <c r="ACF9" s="6"/>
      <c r="ACG9" s="6"/>
      <c r="ACH9" s="6"/>
      <c r="ACI9" s="6"/>
      <c r="ACJ9" s="6"/>
    </row>
    <row r="10" spans="1:764" s="31" customFormat="1" hidden="1">
      <c r="A10" s="17" t="s">
        <v>50</v>
      </c>
      <c r="B10" s="17">
        <v>7700836363</v>
      </c>
      <c r="C10" s="18" t="s">
        <v>60</v>
      </c>
      <c r="D10" s="20" t="s">
        <v>52</v>
      </c>
      <c r="E10" s="20" t="s">
        <v>33</v>
      </c>
      <c r="F10" s="20" t="s">
        <v>34</v>
      </c>
      <c r="G10" s="20" t="s">
        <v>53</v>
      </c>
      <c r="H10" s="20" t="s">
        <v>61</v>
      </c>
      <c r="I10" s="20"/>
      <c r="J10" s="32">
        <v>41</v>
      </c>
      <c r="K10" s="20" t="s">
        <v>62</v>
      </c>
      <c r="L10" s="20" t="s">
        <v>62</v>
      </c>
      <c r="M10" s="20" t="s">
        <v>62</v>
      </c>
      <c r="N10" s="21">
        <v>39072</v>
      </c>
      <c r="O10" s="20" t="s">
        <v>39</v>
      </c>
      <c r="P10" s="20"/>
      <c r="Q10" s="22" t="s">
        <v>40</v>
      </c>
      <c r="R10" s="23"/>
      <c r="S10" s="23"/>
      <c r="T10" s="24">
        <v>23</v>
      </c>
      <c r="U10" s="24">
        <v>24</v>
      </c>
      <c r="V10" s="25"/>
      <c r="W10" s="25" t="s">
        <v>41</v>
      </c>
      <c r="X10" s="25">
        <v>0</v>
      </c>
      <c r="Y10" s="25" t="s">
        <v>42</v>
      </c>
      <c r="Z10" s="26" t="str">
        <f>CONCATENATE(V10," "&amp;W10," / "&amp;X10," "&amp;Y10)</f>
        <v xml:space="preserve"> ech / 0 rafale</v>
      </c>
      <c r="AA10" s="27"/>
      <c r="AB10" s="27"/>
      <c r="AC10" s="29">
        <v>4</v>
      </c>
      <c r="AD10" s="30">
        <v>1</v>
      </c>
      <c r="AE10" s="30">
        <v>100</v>
      </c>
      <c r="AF10" s="29" t="s">
        <v>34</v>
      </c>
      <c r="AG10" s="29" t="s">
        <v>34</v>
      </c>
      <c r="AH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  <c r="NJ10" s="6"/>
      <c r="NK10" s="6"/>
      <c r="NL10" s="6"/>
      <c r="NM10" s="6"/>
      <c r="NN10" s="6"/>
      <c r="NO10" s="6"/>
      <c r="NP10" s="6"/>
      <c r="NQ10" s="6"/>
      <c r="NR10" s="6"/>
      <c r="NS10" s="6"/>
      <c r="NT10" s="6"/>
      <c r="NU10" s="6"/>
      <c r="NV10" s="6"/>
      <c r="NW10" s="6"/>
      <c r="NX10" s="6"/>
      <c r="NY10" s="6"/>
      <c r="NZ10" s="6"/>
      <c r="OA10" s="6"/>
      <c r="OB10" s="6"/>
      <c r="OC10" s="6"/>
      <c r="OD10" s="6"/>
      <c r="OE10" s="6"/>
      <c r="OF10" s="6"/>
      <c r="OG10" s="6"/>
      <c r="OH10" s="6"/>
      <c r="OI10" s="6"/>
      <c r="OJ10" s="6"/>
      <c r="OK10" s="6"/>
      <c r="OL10" s="6"/>
      <c r="OM10" s="6"/>
      <c r="ON10" s="6"/>
      <c r="OO10" s="6"/>
      <c r="OP10" s="6"/>
      <c r="OQ10" s="6"/>
      <c r="OR10" s="6"/>
      <c r="OS10" s="6"/>
      <c r="OT10" s="6"/>
      <c r="OU10" s="6"/>
      <c r="OV10" s="6"/>
      <c r="OW10" s="6"/>
      <c r="OX10" s="6"/>
      <c r="OY10" s="6"/>
      <c r="OZ10" s="6"/>
      <c r="PA10" s="6"/>
      <c r="PB10" s="6"/>
      <c r="PC10" s="6"/>
      <c r="PD10" s="6"/>
      <c r="PE10" s="6"/>
      <c r="PF10" s="6"/>
      <c r="PG10" s="6"/>
      <c r="PH10" s="6"/>
      <c r="PI10" s="6"/>
      <c r="PJ10" s="6"/>
      <c r="PK10" s="6"/>
      <c r="PL10" s="6"/>
      <c r="PM10" s="6"/>
      <c r="PN10" s="6"/>
      <c r="PO10" s="6"/>
      <c r="PP10" s="6"/>
      <c r="PQ10" s="6"/>
      <c r="PR10" s="6"/>
      <c r="PS10" s="6"/>
      <c r="PT10" s="6"/>
      <c r="PU10" s="6"/>
      <c r="PV10" s="6"/>
      <c r="PW10" s="6"/>
      <c r="PX10" s="6"/>
      <c r="PY10" s="6"/>
      <c r="PZ10" s="6"/>
      <c r="QA10" s="6"/>
      <c r="QB10" s="6"/>
      <c r="QC10" s="6"/>
      <c r="QD10" s="6"/>
      <c r="QE10" s="6"/>
      <c r="QF10" s="6"/>
      <c r="QG10" s="6"/>
      <c r="QH10" s="6"/>
      <c r="QI10" s="6"/>
      <c r="QJ10" s="6"/>
      <c r="QK10" s="6"/>
      <c r="QL10" s="6"/>
      <c r="QM10" s="6"/>
      <c r="QN10" s="6"/>
      <c r="QO10" s="6"/>
      <c r="QP10" s="6"/>
      <c r="QQ10" s="6"/>
      <c r="QR10" s="6"/>
      <c r="QS10" s="6"/>
      <c r="QT10" s="6"/>
      <c r="QU10" s="6"/>
      <c r="QV10" s="6"/>
      <c r="QW10" s="6"/>
      <c r="QX10" s="6"/>
      <c r="QY10" s="6"/>
      <c r="QZ10" s="6"/>
      <c r="RA10" s="6"/>
      <c r="RB10" s="6"/>
      <c r="RC10" s="6"/>
      <c r="RD10" s="6"/>
      <c r="RE10" s="6"/>
      <c r="RF10" s="6"/>
      <c r="RG10" s="6"/>
      <c r="RH10" s="6"/>
      <c r="RI10" s="6"/>
      <c r="RJ10" s="6"/>
      <c r="RK10" s="6"/>
      <c r="RL10" s="6"/>
      <c r="RM10" s="6"/>
      <c r="RN10" s="6"/>
      <c r="RO10" s="6"/>
      <c r="RP10" s="6"/>
      <c r="RQ10" s="6"/>
      <c r="RR10" s="6"/>
      <c r="RS10" s="6"/>
      <c r="RT10" s="6"/>
      <c r="RU10" s="6"/>
      <c r="RV10" s="6"/>
      <c r="RW10" s="6"/>
      <c r="RX10" s="6"/>
      <c r="RY10" s="6"/>
      <c r="RZ10" s="6"/>
      <c r="SA10" s="6"/>
      <c r="SB10" s="6"/>
      <c r="SC10" s="6"/>
      <c r="SD10" s="6"/>
      <c r="SE10" s="6"/>
      <c r="SF10" s="6"/>
      <c r="SG10" s="6"/>
      <c r="SH10" s="6"/>
      <c r="SI10" s="6"/>
      <c r="SJ10" s="6"/>
      <c r="SK10" s="6"/>
      <c r="SL10" s="6"/>
      <c r="SM10" s="6"/>
      <c r="SN10" s="6"/>
      <c r="SO10" s="6"/>
      <c r="SP10" s="6"/>
      <c r="SQ10" s="6"/>
      <c r="SR10" s="6"/>
      <c r="SS10" s="6"/>
      <c r="ST10" s="6"/>
      <c r="SU10" s="6"/>
      <c r="SV10" s="6"/>
      <c r="SW10" s="6"/>
      <c r="SX10" s="6"/>
      <c r="SY10" s="6"/>
      <c r="SZ10" s="6"/>
      <c r="TA10" s="6"/>
      <c r="TB10" s="6"/>
      <c r="TC10" s="6"/>
      <c r="TD10" s="6"/>
      <c r="TE10" s="6"/>
      <c r="TF10" s="6"/>
      <c r="TG10" s="6"/>
      <c r="TH10" s="6"/>
      <c r="TI10" s="6"/>
      <c r="TJ10" s="6"/>
      <c r="TK10" s="6"/>
      <c r="TL10" s="6"/>
      <c r="TM10" s="6"/>
      <c r="TN10" s="6"/>
      <c r="TO10" s="6"/>
      <c r="TP10" s="6"/>
      <c r="TQ10" s="6"/>
      <c r="TR10" s="6"/>
      <c r="TS10" s="6"/>
      <c r="TT10" s="6"/>
      <c r="TU10" s="6"/>
      <c r="TV10" s="6"/>
      <c r="TW10" s="6"/>
      <c r="TX10" s="6"/>
      <c r="TY10" s="6"/>
      <c r="TZ10" s="6"/>
      <c r="UA10" s="6"/>
      <c r="UB10" s="6"/>
      <c r="UC10" s="6"/>
      <c r="UD10" s="6"/>
      <c r="UE10" s="6"/>
      <c r="UF10" s="6"/>
      <c r="UG10" s="6"/>
      <c r="UH10" s="6"/>
      <c r="UI10" s="6"/>
      <c r="UJ10" s="6"/>
      <c r="UK10" s="6"/>
      <c r="UL10" s="6"/>
      <c r="UM10" s="6"/>
      <c r="UN10" s="6"/>
      <c r="UO10" s="6"/>
      <c r="UP10" s="6"/>
      <c r="UQ10" s="6"/>
      <c r="UR10" s="6"/>
      <c r="US10" s="6"/>
      <c r="UT10" s="6"/>
      <c r="UU10" s="6"/>
      <c r="UV10" s="6"/>
      <c r="UW10" s="6"/>
      <c r="UX10" s="6"/>
      <c r="UY10" s="6"/>
      <c r="UZ10" s="6"/>
      <c r="VA10" s="6"/>
      <c r="VB10" s="6"/>
      <c r="VC10" s="6"/>
      <c r="VD10" s="6"/>
      <c r="VE10" s="6"/>
      <c r="VF10" s="6"/>
      <c r="VG10" s="6"/>
      <c r="VH10" s="6"/>
      <c r="VI10" s="6"/>
      <c r="VJ10" s="6"/>
      <c r="VK10" s="6"/>
      <c r="VL10" s="6"/>
      <c r="VM10" s="6"/>
      <c r="VN10" s="6"/>
      <c r="VO10" s="6"/>
      <c r="VP10" s="6"/>
      <c r="VQ10" s="6"/>
      <c r="VR10" s="6"/>
      <c r="VS10" s="6"/>
      <c r="VT10" s="6"/>
      <c r="VU10" s="6"/>
      <c r="VV10" s="6"/>
      <c r="VW10" s="6"/>
      <c r="VX10" s="6"/>
      <c r="VY10" s="6"/>
      <c r="VZ10" s="6"/>
      <c r="WA10" s="6"/>
      <c r="WB10" s="6"/>
      <c r="WC10" s="6"/>
      <c r="WD10" s="6"/>
      <c r="WE10" s="6"/>
      <c r="WF10" s="6"/>
      <c r="WG10" s="6"/>
      <c r="WH10" s="6"/>
      <c r="WI10" s="6"/>
      <c r="WJ10" s="6"/>
      <c r="WK10" s="6"/>
      <c r="WL10" s="6"/>
      <c r="WM10" s="6"/>
      <c r="WN10" s="6"/>
      <c r="WO10" s="6"/>
      <c r="WP10" s="6"/>
      <c r="WQ10" s="6"/>
      <c r="WR10" s="6"/>
      <c r="WS10" s="6"/>
      <c r="WT10" s="6"/>
      <c r="WU10" s="6"/>
      <c r="WV10" s="6"/>
      <c r="WW10" s="6"/>
      <c r="WX10" s="6"/>
      <c r="WY10" s="6"/>
      <c r="WZ10" s="6"/>
      <c r="XA10" s="6"/>
      <c r="XB10" s="6"/>
      <c r="XC10" s="6"/>
      <c r="XD10" s="6"/>
      <c r="XE10" s="6"/>
      <c r="XF10" s="6"/>
      <c r="XG10" s="6"/>
      <c r="XH10" s="6"/>
      <c r="XI10" s="6"/>
      <c r="XJ10" s="6"/>
      <c r="XK10" s="6"/>
      <c r="XL10" s="6"/>
      <c r="XM10" s="6"/>
      <c r="XN10" s="6"/>
      <c r="XO10" s="6"/>
      <c r="XP10" s="6"/>
      <c r="XQ10" s="6"/>
      <c r="XR10" s="6"/>
      <c r="XS10" s="6"/>
      <c r="XT10" s="6"/>
      <c r="XU10" s="6"/>
      <c r="XV10" s="6"/>
      <c r="XW10" s="6"/>
      <c r="XX10" s="6"/>
      <c r="XY10" s="6"/>
      <c r="XZ10" s="6"/>
      <c r="YA10" s="6"/>
      <c r="YB10" s="6"/>
      <c r="YC10" s="6"/>
      <c r="YD10" s="6"/>
      <c r="YE10" s="6"/>
      <c r="YF10" s="6"/>
      <c r="YG10" s="6"/>
      <c r="YH10" s="6"/>
      <c r="YI10" s="6"/>
      <c r="YJ10" s="6"/>
      <c r="YK10" s="6"/>
      <c r="YL10" s="6"/>
      <c r="YM10" s="6"/>
      <c r="YN10" s="6"/>
      <c r="YO10" s="6"/>
      <c r="YP10" s="6"/>
      <c r="YQ10" s="6"/>
      <c r="YR10" s="6"/>
      <c r="YS10" s="6"/>
      <c r="YT10" s="6"/>
      <c r="YU10" s="6"/>
      <c r="YV10" s="6"/>
      <c r="YW10" s="6"/>
      <c r="YX10" s="6"/>
      <c r="YY10" s="6"/>
      <c r="YZ10" s="6"/>
      <c r="ZA10" s="6"/>
      <c r="ZB10" s="6"/>
      <c r="ZC10" s="6"/>
      <c r="ZD10" s="6"/>
      <c r="ZE10" s="6"/>
      <c r="ZF10" s="6"/>
      <c r="ZG10" s="6"/>
      <c r="ZH10" s="6"/>
      <c r="ZI10" s="6"/>
      <c r="ZJ10" s="6"/>
      <c r="ZK10" s="6"/>
      <c r="ZL10" s="6"/>
      <c r="ZM10" s="6"/>
      <c r="ZN10" s="6"/>
      <c r="ZO10" s="6"/>
      <c r="ZP10" s="6"/>
      <c r="ZQ10" s="6"/>
      <c r="ZR10" s="6"/>
      <c r="ZS10" s="6"/>
      <c r="ZT10" s="6"/>
      <c r="ZU10" s="6"/>
      <c r="ZV10" s="6"/>
      <c r="ZW10" s="6"/>
      <c r="ZX10" s="6"/>
      <c r="ZY10" s="6"/>
      <c r="ZZ10" s="6"/>
      <c r="AAA10" s="6"/>
      <c r="AAB10" s="6"/>
      <c r="AAC10" s="6"/>
      <c r="AAD10" s="6"/>
      <c r="AAE10" s="6"/>
      <c r="AAF10" s="6"/>
      <c r="AAG10" s="6"/>
      <c r="AAH10" s="6"/>
      <c r="AAI10" s="6"/>
      <c r="AAJ10" s="6"/>
      <c r="AAK10" s="6"/>
      <c r="AAL10" s="6"/>
      <c r="AAM10" s="6"/>
      <c r="AAN10" s="6"/>
      <c r="AAO10" s="6"/>
      <c r="AAP10" s="6"/>
      <c r="AAQ10" s="6"/>
      <c r="AAR10" s="6"/>
      <c r="AAS10" s="6"/>
      <c r="AAT10" s="6"/>
      <c r="AAU10" s="6"/>
      <c r="AAV10" s="6"/>
      <c r="AAW10" s="6"/>
      <c r="AAX10" s="6"/>
      <c r="AAY10" s="6"/>
      <c r="AAZ10" s="6"/>
      <c r="ABA10" s="6"/>
      <c r="ABB10" s="6"/>
      <c r="ABC10" s="6"/>
      <c r="ABD10" s="6"/>
      <c r="ABE10" s="6"/>
      <c r="ABF10" s="6"/>
      <c r="ABG10" s="6"/>
      <c r="ABH10" s="6"/>
      <c r="ABI10" s="6"/>
      <c r="ABJ10" s="6"/>
      <c r="ABK10" s="6"/>
      <c r="ABL10" s="6"/>
      <c r="ABM10" s="6"/>
      <c r="ABN10" s="6"/>
      <c r="ABO10" s="6"/>
      <c r="ABP10" s="6"/>
      <c r="ABQ10" s="6"/>
      <c r="ABR10" s="6"/>
      <c r="ABS10" s="6"/>
      <c r="ABT10" s="6"/>
      <c r="ABU10" s="6"/>
      <c r="ABV10" s="6"/>
      <c r="ABW10" s="6"/>
      <c r="ABX10" s="6"/>
      <c r="ABY10" s="6"/>
      <c r="ABZ10" s="6"/>
      <c r="ACA10" s="6"/>
      <c r="ACB10" s="6"/>
      <c r="ACC10" s="6"/>
      <c r="ACD10" s="6"/>
      <c r="ACE10" s="6"/>
      <c r="ACF10" s="6"/>
      <c r="ACG10" s="6"/>
      <c r="ACH10" s="6"/>
      <c r="ACI10" s="6"/>
      <c r="ACJ10" s="6"/>
    </row>
    <row r="11" spans="1:764" s="43" customFormat="1" hidden="1">
      <c r="A11" s="34" t="s">
        <v>64</v>
      </c>
      <c r="B11" s="34">
        <v>7700418137</v>
      </c>
      <c r="C11" s="35" t="s">
        <v>65</v>
      </c>
      <c r="D11" s="34" t="s">
        <v>66</v>
      </c>
      <c r="E11" s="34" t="s">
        <v>33</v>
      </c>
      <c r="F11" s="34" t="s">
        <v>34</v>
      </c>
      <c r="G11" s="34" t="s">
        <v>67</v>
      </c>
      <c r="H11" s="34" t="s">
        <v>54</v>
      </c>
      <c r="I11" s="34"/>
      <c r="J11" s="36" t="s">
        <v>68</v>
      </c>
      <c r="K11" s="34" t="s">
        <v>69</v>
      </c>
      <c r="L11" s="34" t="s">
        <v>69</v>
      </c>
      <c r="M11" s="34" t="s">
        <v>69</v>
      </c>
      <c r="N11" s="37">
        <v>39072</v>
      </c>
      <c r="O11" s="34" t="s">
        <v>39</v>
      </c>
      <c r="P11" s="34"/>
      <c r="Q11" s="38" t="s">
        <v>40</v>
      </c>
      <c r="R11" s="34"/>
      <c r="S11" s="34">
        <v>0</v>
      </c>
      <c r="T11" s="26">
        <v>0</v>
      </c>
      <c r="U11" s="26">
        <v>69</v>
      </c>
      <c r="V11" s="39"/>
      <c r="W11" s="39" t="s">
        <v>41</v>
      </c>
      <c r="X11" s="39">
        <v>0</v>
      </c>
      <c r="Y11" s="39" t="s">
        <v>42</v>
      </c>
      <c r="Z11" s="26" t="str">
        <f t="shared" si="0"/>
        <v xml:space="preserve"> ech / 0 rafale</v>
      </c>
      <c r="AA11" s="40">
        <v>39</v>
      </c>
      <c r="AB11" s="40">
        <v>0</v>
      </c>
      <c r="AC11" s="41">
        <v>10</v>
      </c>
      <c r="AD11" s="42">
        <v>1</v>
      </c>
      <c r="AE11" s="42">
        <v>100</v>
      </c>
      <c r="AF11" s="41" t="s">
        <v>56</v>
      </c>
      <c r="AG11" s="41" t="s">
        <v>56</v>
      </c>
      <c r="AH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  <c r="NJ11" s="6"/>
      <c r="NK11" s="6"/>
      <c r="NL11" s="6"/>
      <c r="NM11" s="6"/>
      <c r="NN11" s="6"/>
      <c r="NO11" s="6"/>
      <c r="NP11" s="6"/>
      <c r="NQ11" s="6"/>
      <c r="NR11" s="6"/>
      <c r="NS11" s="6"/>
      <c r="NT11" s="6"/>
      <c r="NU11" s="6"/>
      <c r="NV11" s="6"/>
      <c r="NW11" s="6"/>
      <c r="NX11" s="6"/>
      <c r="NY11" s="6"/>
      <c r="NZ11" s="6"/>
      <c r="OA11" s="6"/>
      <c r="OB11" s="6"/>
      <c r="OC11" s="6"/>
      <c r="OD11" s="6"/>
      <c r="OE11" s="6"/>
      <c r="OF11" s="6"/>
      <c r="OG11" s="6"/>
      <c r="OH11" s="6"/>
      <c r="OI11" s="6"/>
      <c r="OJ11" s="6"/>
      <c r="OK11" s="6"/>
      <c r="OL11" s="6"/>
      <c r="OM11" s="6"/>
      <c r="ON11" s="6"/>
      <c r="OO11" s="6"/>
      <c r="OP11" s="6"/>
      <c r="OQ11" s="6"/>
      <c r="OR11" s="6"/>
      <c r="OS11" s="6"/>
      <c r="OT11" s="6"/>
      <c r="OU11" s="6"/>
      <c r="OV11" s="6"/>
      <c r="OW11" s="6"/>
      <c r="OX11" s="6"/>
      <c r="OY11" s="6"/>
      <c r="OZ11" s="6"/>
      <c r="PA11" s="6"/>
      <c r="PB11" s="6"/>
      <c r="PC11" s="6"/>
      <c r="PD11" s="6"/>
      <c r="PE11" s="6"/>
      <c r="PF11" s="6"/>
      <c r="PG11" s="6"/>
      <c r="PH11" s="6"/>
      <c r="PI11" s="6"/>
      <c r="PJ11" s="6"/>
      <c r="PK11" s="6"/>
      <c r="PL11" s="6"/>
      <c r="PM11" s="6"/>
      <c r="PN11" s="6"/>
      <c r="PO11" s="6"/>
      <c r="PP11" s="6"/>
      <c r="PQ11" s="6"/>
      <c r="PR11" s="6"/>
      <c r="PS11" s="6"/>
      <c r="PT11" s="6"/>
      <c r="PU11" s="6"/>
      <c r="PV11" s="6"/>
      <c r="PW11" s="6"/>
      <c r="PX11" s="6"/>
      <c r="PY11" s="6"/>
      <c r="PZ11" s="6"/>
      <c r="QA11" s="6"/>
      <c r="QB11" s="6"/>
      <c r="QC11" s="6"/>
      <c r="QD11" s="6"/>
      <c r="QE11" s="6"/>
      <c r="QF11" s="6"/>
      <c r="QG11" s="6"/>
      <c r="QH11" s="6"/>
      <c r="QI11" s="6"/>
      <c r="QJ11" s="6"/>
      <c r="QK11" s="6"/>
      <c r="QL11" s="6"/>
      <c r="QM11" s="6"/>
      <c r="QN11" s="6"/>
      <c r="QO11" s="6"/>
      <c r="QP11" s="6"/>
      <c r="QQ11" s="6"/>
      <c r="QR11" s="6"/>
      <c r="QS11" s="6"/>
      <c r="QT11" s="6"/>
      <c r="QU11" s="6"/>
      <c r="QV11" s="6"/>
      <c r="QW11" s="6"/>
      <c r="QX11" s="6"/>
      <c r="QY11" s="6"/>
      <c r="QZ11" s="6"/>
      <c r="RA11" s="6"/>
      <c r="RB11" s="6"/>
      <c r="RC11" s="6"/>
      <c r="RD11" s="6"/>
      <c r="RE11" s="6"/>
      <c r="RF11" s="6"/>
      <c r="RG11" s="6"/>
      <c r="RH11" s="6"/>
      <c r="RI11" s="6"/>
      <c r="RJ11" s="6"/>
      <c r="RK11" s="6"/>
      <c r="RL11" s="6"/>
      <c r="RM11" s="6"/>
      <c r="RN11" s="6"/>
      <c r="RO11" s="6"/>
      <c r="RP11" s="6"/>
      <c r="RQ11" s="6"/>
      <c r="RR11" s="6"/>
      <c r="RS11" s="6"/>
      <c r="RT11" s="6"/>
      <c r="RU11" s="6"/>
      <c r="RV11" s="6"/>
      <c r="RW11" s="6"/>
      <c r="RX11" s="6"/>
      <c r="RY11" s="6"/>
      <c r="RZ11" s="6"/>
      <c r="SA11" s="6"/>
      <c r="SB11" s="6"/>
      <c r="SC11" s="6"/>
      <c r="SD11" s="6"/>
      <c r="SE11" s="6"/>
      <c r="SF11" s="6"/>
      <c r="SG11" s="6"/>
      <c r="SH11" s="6"/>
      <c r="SI11" s="6"/>
      <c r="SJ11" s="6"/>
      <c r="SK11" s="6"/>
      <c r="SL11" s="6"/>
      <c r="SM11" s="6"/>
      <c r="SN11" s="6"/>
      <c r="SO11" s="6"/>
      <c r="SP11" s="6"/>
      <c r="SQ11" s="6"/>
      <c r="SR11" s="6"/>
      <c r="SS11" s="6"/>
      <c r="ST11" s="6"/>
      <c r="SU11" s="6"/>
      <c r="SV11" s="6"/>
      <c r="SW11" s="6"/>
      <c r="SX11" s="6"/>
      <c r="SY11" s="6"/>
      <c r="SZ11" s="6"/>
      <c r="TA11" s="6"/>
      <c r="TB11" s="6"/>
      <c r="TC11" s="6"/>
      <c r="TD11" s="6"/>
      <c r="TE11" s="6"/>
      <c r="TF11" s="6"/>
      <c r="TG11" s="6"/>
      <c r="TH11" s="6"/>
      <c r="TI11" s="6"/>
      <c r="TJ11" s="6"/>
      <c r="TK11" s="6"/>
      <c r="TL11" s="6"/>
      <c r="TM11" s="6"/>
      <c r="TN11" s="6"/>
      <c r="TO11" s="6"/>
      <c r="TP11" s="6"/>
      <c r="TQ11" s="6"/>
      <c r="TR11" s="6"/>
      <c r="TS11" s="6"/>
      <c r="TT11" s="6"/>
      <c r="TU11" s="6"/>
      <c r="TV11" s="6"/>
      <c r="TW11" s="6"/>
      <c r="TX11" s="6"/>
      <c r="TY11" s="6"/>
      <c r="TZ11" s="6"/>
      <c r="UA11" s="6"/>
      <c r="UB11" s="6"/>
      <c r="UC11" s="6"/>
      <c r="UD11" s="6"/>
      <c r="UE11" s="6"/>
      <c r="UF11" s="6"/>
      <c r="UG11" s="6"/>
      <c r="UH11" s="6"/>
      <c r="UI11" s="6"/>
      <c r="UJ11" s="6"/>
      <c r="UK11" s="6"/>
      <c r="UL11" s="6"/>
      <c r="UM11" s="6"/>
      <c r="UN11" s="6"/>
      <c r="UO11" s="6"/>
      <c r="UP11" s="6"/>
      <c r="UQ11" s="6"/>
      <c r="UR11" s="6"/>
      <c r="US11" s="6"/>
      <c r="UT11" s="6"/>
      <c r="UU11" s="6"/>
      <c r="UV11" s="6"/>
      <c r="UW11" s="6"/>
      <c r="UX11" s="6"/>
      <c r="UY11" s="6"/>
      <c r="UZ11" s="6"/>
      <c r="VA11" s="6"/>
      <c r="VB11" s="6"/>
      <c r="VC11" s="6"/>
      <c r="VD11" s="6"/>
      <c r="VE11" s="6"/>
      <c r="VF11" s="6"/>
      <c r="VG11" s="6"/>
      <c r="VH11" s="6"/>
      <c r="VI11" s="6"/>
      <c r="VJ11" s="6"/>
      <c r="VK11" s="6"/>
      <c r="VL11" s="6"/>
      <c r="VM11" s="6"/>
      <c r="VN11" s="6"/>
      <c r="VO11" s="6"/>
      <c r="VP11" s="6"/>
      <c r="VQ11" s="6"/>
      <c r="VR11" s="6"/>
      <c r="VS11" s="6"/>
      <c r="VT11" s="6"/>
      <c r="VU11" s="6"/>
      <c r="VV11" s="6"/>
      <c r="VW11" s="6"/>
      <c r="VX11" s="6"/>
      <c r="VY11" s="6"/>
      <c r="VZ11" s="6"/>
      <c r="WA11" s="6"/>
      <c r="WB11" s="6"/>
      <c r="WC11" s="6"/>
      <c r="WD11" s="6"/>
      <c r="WE11" s="6"/>
      <c r="WF11" s="6"/>
      <c r="WG11" s="6"/>
      <c r="WH11" s="6"/>
      <c r="WI11" s="6"/>
      <c r="WJ11" s="6"/>
      <c r="WK11" s="6"/>
      <c r="WL11" s="6"/>
      <c r="WM11" s="6"/>
      <c r="WN11" s="6"/>
      <c r="WO11" s="6"/>
      <c r="WP11" s="6"/>
      <c r="WQ11" s="6"/>
      <c r="WR11" s="6"/>
      <c r="WS11" s="6"/>
      <c r="WT11" s="6"/>
      <c r="WU11" s="6"/>
      <c r="WV11" s="6"/>
      <c r="WW11" s="6"/>
      <c r="WX11" s="6"/>
      <c r="WY11" s="6"/>
      <c r="WZ11" s="6"/>
      <c r="XA11" s="6"/>
      <c r="XB11" s="6"/>
      <c r="XC11" s="6"/>
      <c r="XD11" s="6"/>
      <c r="XE11" s="6"/>
      <c r="XF11" s="6"/>
      <c r="XG11" s="6"/>
      <c r="XH11" s="6"/>
      <c r="XI11" s="6"/>
      <c r="XJ11" s="6"/>
      <c r="XK11" s="6"/>
      <c r="XL11" s="6"/>
      <c r="XM11" s="6"/>
      <c r="XN11" s="6"/>
      <c r="XO11" s="6"/>
      <c r="XP11" s="6"/>
      <c r="XQ11" s="6"/>
      <c r="XR11" s="6"/>
      <c r="XS11" s="6"/>
      <c r="XT11" s="6"/>
      <c r="XU11" s="6"/>
      <c r="XV11" s="6"/>
      <c r="XW11" s="6"/>
      <c r="XX11" s="6"/>
      <c r="XY11" s="6"/>
      <c r="XZ11" s="6"/>
      <c r="YA11" s="6"/>
      <c r="YB11" s="6"/>
      <c r="YC11" s="6"/>
      <c r="YD11" s="6"/>
      <c r="YE11" s="6"/>
      <c r="YF11" s="6"/>
      <c r="YG11" s="6"/>
      <c r="YH11" s="6"/>
      <c r="YI11" s="6"/>
      <c r="YJ11" s="6"/>
      <c r="YK11" s="6"/>
      <c r="YL11" s="6"/>
      <c r="YM11" s="6"/>
      <c r="YN11" s="6"/>
      <c r="YO11" s="6"/>
      <c r="YP11" s="6"/>
      <c r="YQ11" s="6"/>
      <c r="YR11" s="6"/>
      <c r="YS11" s="6"/>
      <c r="YT11" s="6"/>
      <c r="YU11" s="6"/>
      <c r="YV11" s="6"/>
      <c r="YW11" s="6"/>
      <c r="YX11" s="6"/>
      <c r="YY11" s="6"/>
      <c r="YZ11" s="6"/>
      <c r="ZA11" s="6"/>
      <c r="ZB11" s="6"/>
      <c r="ZC11" s="6"/>
      <c r="ZD11" s="6"/>
      <c r="ZE11" s="6"/>
      <c r="ZF11" s="6"/>
      <c r="ZG11" s="6"/>
      <c r="ZH11" s="6"/>
      <c r="ZI11" s="6"/>
      <c r="ZJ11" s="6"/>
      <c r="ZK11" s="6"/>
      <c r="ZL11" s="6"/>
      <c r="ZM11" s="6"/>
      <c r="ZN11" s="6"/>
      <c r="ZO11" s="6"/>
      <c r="ZP11" s="6"/>
      <c r="ZQ11" s="6"/>
      <c r="ZR11" s="6"/>
      <c r="ZS11" s="6"/>
      <c r="ZT11" s="6"/>
      <c r="ZU11" s="6"/>
      <c r="ZV11" s="6"/>
      <c r="ZW11" s="6"/>
      <c r="ZX11" s="6"/>
      <c r="ZY11" s="6"/>
      <c r="ZZ11" s="6"/>
      <c r="AAA11" s="6"/>
      <c r="AAB11" s="6"/>
      <c r="AAC11" s="6"/>
      <c r="AAD11" s="6"/>
      <c r="AAE11" s="6"/>
      <c r="AAF11" s="6"/>
      <c r="AAG11" s="6"/>
      <c r="AAH11" s="6"/>
      <c r="AAI11" s="6"/>
      <c r="AAJ11" s="6"/>
      <c r="AAK11" s="6"/>
      <c r="AAL11" s="6"/>
      <c r="AAM11" s="6"/>
      <c r="AAN11" s="6"/>
      <c r="AAO11" s="6"/>
      <c r="AAP11" s="6"/>
      <c r="AAQ11" s="6"/>
      <c r="AAR11" s="6"/>
      <c r="AAS11" s="6"/>
      <c r="AAT11" s="6"/>
      <c r="AAU11" s="6"/>
      <c r="AAV11" s="6"/>
      <c r="AAW11" s="6"/>
      <c r="AAX11" s="6"/>
      <c r="AAY11" s="6"/>
      <c r="AAZ11" s="6"/>
      <c r="ABA11" s="6"/>
      <c r="ABB11" s="6"/>
      <c r="ABC11" s="6"/>
      <c r="ABD11" s="6"/>
      <c r="ABE11" s="6"/>
      <c r="ABF11" s="6"/>
      <c r="ABG11" s="6"/>
      <c r="ABH11" s="6"/>
      <c r="ABI11" s="6"/>
      <c r="ABJ11" s="6"/>
      <c r="ABK11" s="6"/>
      <c r="ABL11" s="6"/>
      <c r="ABM11" s="6"/>
      <c r="ABN11" s="6"/>
      <c r="ABO11" s="6"/>
      <c r="ABP11" s="6"/>
      <c r="ABQ11" s="6"/>
      <c r="ABR11" s="6"/>
      <c r="ABS11" s="6"/>
      <c r="ABT11" s="6"/>
      <c r="ABU11" s="6"/>
      <c r="ABV11" s="6"/>
      <c r="ABW11" s="6"/>
      <c r="ABX11" s="6"/>
      <c r="ABY11" s="6"/>
      <c r="ABZ11" s="6"/>
      <c r="ACA11" s="6"/>
      <c r="ACB11" s="6"/>
      <c r="ACC11" s="6"/>
      <c r="ACD11" s="6"/>
      <c r="ACE11" s="6"/>
      <c r="ACF11" s="6"/>
      <c r="ACG11" s="6"/>
      <c r="ACH11" s="6"/>
      <c r="ACI11" s="6"/>
      <c r="ACJ11" s="6"/>
    </row>
    <row r="12" spans="1:764" s="43" customFormat="1" hidden="1">
      <c r="A12" s="34" t="s">
        <v>70</v>
      </c>
      <c r="B12" s="34">
        <v>7700418131</v>
      </c>
      <c r="C12" s="35" t="s">
        <v>65</v>
      </c>
      <c r="D12" s="34" t="s">
        <v>66</v>
      </c>
      <c r="E12" s="34" t="s">
        <v>33</v>
      </c>
      <c r="F12" s="34" t="s">
        <v>34</v>
      </c>
      <c r="G12" s="34" t="s">
        <v>71</v>
      </c>
      <c r="H12" s="34" t="s">
        <v>54</v>
      </c>
      <c r="I12" s="34"/>
      <c r="J12" s="36" t="s">
        <v>72</v>
      </c>
      <c r="K12" s="34" t="s">
        <v>73</v>
      </c>
      <c r="L12" s="34" t="s">
        <v>73</v>
      </c>
      <c r="M12" s="34" t="s">
        <v>73</v>
      </c>
      <c r="N12" s="37">
        <v>39072</v>
      </c>
      <c r="O12" s="34" t="s">
        <v>39</v>
      </c>
      <c r="P12" s="34"/>
      <c r="Q12" s="38" t="s">
        <v>40</v>
      </c>
      <c r="R12" s="34"/>
      <c r="S12" s="34">
        <v>0</v>
      </c>
      <c r="T12" s="26">
        <v>0</v>
      </c>
      <c r="U12" s="26">
        <v>64</v>
      </c>
      <c r="V12" s="39"/>
      <c r="W12" s="39" t="s">
        <v>41</v>
      </c>
      <c r="X12" s="39">
        <v>0</v>
      </c>
      <c r="Y12" s="39" t="s">
        <v>42</v>
      </c>
      <c r="Z12" s="26" t="str">
        <f t="shared" si="0"/>
        <v xml:space="preserve"> ech / 0 rafale</v>
      </c>
      <c r="AA12" s="40">
        <v>39.9</v>
      </c>
      <c r="AB12" s="40">
        <v>0</v>
      </c>
      <c r="AC12" s="41">
        <v>11</v>
      </c>
      <c r="AD12" s="42">
        <v>1</v>
      </c>
      <c r="AE12" s="42">
        <v>100</v>
      </c>
      <c r="AF12" s="41" t="s">
        <v>56</v>
      </c>
      <c r="AG12" s="41" t="s">
        <v>56</v>
      </c>
      <c r="AH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  <c r="NI12" s="6"/>
      <c r="NJ12" s="6"/>
      <c r="NK12" s="6"/>
      <c r="NL12" s="6"/>
      <c r="NM12" s="6"/>
      <c r="NN12" s="6"/>
      <c r="NO12" s="6"/>
      <c r="NP12" s="6"/>
      <c r="NQ12" s="6"/>
      <c r="NR12" s="6"/>
      <c r="NS12" s="6"/>
      <c r="NT12" s="6"/>
      <c r="NU12" s="6"/>
      <c r="NV12" s="6"/>
      <c r="NW12" s="6"/>
      <c r="NX12" s="6"/>
      <c r="NY12" s="6"/>
      <c r="NZ12" s="6"/>
      <c r="OA12" s="6"/>
      <c r="OB12" s="6"/>
      <c r="OC12" s="6"/>
      <c r="OD12" s="6"/>
      <c r="OE12" s="6"/>
      <c r="OF12" s="6"/>
      <c r="OG12" s="6"/>
      <c r="OH12" s="6"/>
      <c r="OI12" s="6"/>
      <c r="OJ12" s="6"/>
      <c r="OK12" s="6"/>
      <c r="OL12" s="6"/>
      <c r="OM12" s="6"/>
      <c r="ON12" s="6"/>
      <c r="OO12" s="6"/>
      <c r="OP12" s="6"/>
      <c r="OQ12" s="6"/>
      <c r="OR12" s="6"/>
      <c r="OS12" s="6"/>
      <c r="OT12" s="6"/>
      <c r="OU12" s="6"/>
      <c r="OV12" s="6"/>
      <c r="OW12" s="6"/>
      <c r="OX12" s="6"/>
      <c r="OY12" s="6"/>
      <c r="OZ12" s="6"/>
      <c r="PA12" s="6"/>
      <c r="PB12" s="6"/>
      <c r="PC12" s="6"/>
      <c r="PD12" s="6"/>
      <c r="PE12" s="6"/>
      <c r="PF12" s="6"/>
      <c r="PG12" s="6"/>
      <c r="PH12" s="6"/>
      <c r="PI12" s="6"/>
      <c r="PJ12" s="6"/>
      <c r="PK12" s="6"/>
      <c r="PL12" s="6"/>
      <c r="PM12" s="6"/>
      <c r="PN12" s="6"/>
      <c r="PO12" s="6"/>
      <c r="PP12" s="6"/>
      <c r="PQ12" s="6"/>
      <c r="PR12" s="6"/>
      <c r="PS12" s="6"/>
      <c r="PT12" s="6"/>
      <c r="PU12" s="6"/>
      <c r="PV12" s="6"/>
      <c r="PW12" s="6"/>
      <c r="PX12" s="6"/>
      <c r="PY12" s="6"/>
      <c r="PZ12" s="6"/>
      <c r="QA12" s="6"/>
      <c r="QB12" s="6"/>
      <c r="QC12" s="6"/>
      <c r="QD12" s="6"/>
      <c r="QE12" s="6"/>
      <c r="QF12" s="6"/>
      <c r="QG12" s="6"/>
      <c r="QH12" s="6"/>
      <c r="QI12" s="6"/>
      <c r="QJ12" s="6"/>
      <c r="QK12" s="6"/>
      <c r="QL12" s="6"/>
      <c r="QM12" s="6"/>
      <c r="QN12" s="6"/>
      <c r="QO12" s="6"/>
      <c r="QP12" s="6"/>
      <c r="QQ12" s="6"/>
      <c r="QR12" s="6"/>
      <c r="QS12" s="6"/>
      <c r="QT12" s="6"/>
      <c r="QU12" s="6"/>
      <c r="QV12" s="6"/>
      <c r="QW12" s="6"/>
      <c r="QX12" s="6"/>
      <c r="QY12" s="6"/>
      <c r="QZ12" s="6"/>
      <c r="RA12" s="6"/>
      <c r="RB12" s="6"/>
      <c r="RC12" s="6"/>
      <c r="RD12" s="6"/>
      <c r="RE12" s="6"/>
      <c r="RF12" s="6"/>
      <c r="RG12" s="6"/>
      <c r="RH12" s="6"/>
      <c r="RI12" s="6"/>
      <c r="RJ12" s="6"/>
      <c r="RK12" s="6"/>
      <c r="RL12" s="6"/>
      <c r="RM12" s="6"/>
      <c r="RN12" s="6"/>
      <c r="RO12" s="6"/>
      <c r="RP12" s="6"/>
      <c r="RQ12" s="6"/>
      <c r="RR12" s="6"/>
      <c r="RS12" s="6"/>
      <c r="RT12" s="6"/>
      <c r="RU12" s="6"/>
      <c r="RV12" s="6"/>
      <c r="RW12" s="6"/>
      <c r="RX12" s="6"/>
      <c r="RY12" s="6"/>
      <c r="RZ12" s="6"/>
      <c r="SA12" s="6"/>
      <c r="SB12" s="6"/>
      <c r="SC12" s="6"/>
      <c r="SD12" s="6"/>
      <c r="SE12" s="6"/>
      <c r="SF12" s="6"/>
      <c r="SG12" s="6"/>
      <c r="SH12" s="6"/>
      <c r="SI12" s="6"/>
      <c r="SJ12" s="6"/>
      <c r="SK12" s="6"/>
      <c r="SL12" s="6"/>
      <c r="SM12" s="6"/>
      <c r="SN12" s="6"/>
      <c r="SO12" s="6"/>
      <c r="SP12" s="6"/>
      <c r="SQ12" s="6"/>
      <c r="SR12" s="6"/>
      <c r="SS12" s="6"/>
      <c r="ST12" s="6"/>
      <c r="SU12" s="6"/>
      <c r="SV12" s="6"/>
      <c r="SW12" s="6"/>
      <c r="SX12" s="6"/>
      <c r="SY12" s="6"/>
      <c r="SZ12" s="6"/>
      <c r="TA12" s="6"/>
      <c r="TB12" s="6"/>
      <c r="TC12" s="6"/>
      <c r="TD12" s="6"/>
      <c r="TE12" s="6"/>
      <c r="TF12" s="6"/>
      <c r="TG12" s="6"/>
      <c r="TH12" s="6"/>
      <c r="TI12" s="6"/>
      <c r="TJ12" s="6"/>
      <c r="TK12" s="6"/>
      <c r="TL12" s="6"/>
      <c r="TM12" s="6"/>
      <c r="TN12" s="6"/>
      <c r="TO12" s="6"/>
      <c r="TP12" s="6"/>
      <c r="TQ12" s="6"/>
      <c r="TR12" s="6"/>
      <c r="TS12" s="6"/>
      <c r="TT12" s="6"/>
      <c r="TU12" s="6"/>
      <c r="TV12" s="6"/>
      <c r="TW12" s="6"/>
      <c r="TX12" s="6"/>
      <c r="TY12" s="6"/>
      <c r="TZ12" s="6"/>
      <c r="UA12" s="6"/>
      <c r="UB12" s="6"/>
      <c r="UC12" s="6"/>
      <c r="UD12" s="6"/>
      <c r="UE12" s="6"/>
      <c r="UF12" s="6"/>
      <c r="UG12" s="6"/>
      <c r="UH12" s="6"/>
      <c r="UI12" s="6"/>
      <c r="UJ12" s="6"/>
      <c r="UK12" s="6"/>
      <c r="UL12" s="6"/>
      <c r="UM12" s="6"/>
      <c r="UN12" s="6"/>
      <c r="UO12" s="6"/>
      <c r="UP12" s="6"/>
      <c r="UQ12" s="6"/>
      <c r="UR12" s="6"/>
      <c r="US12" s="6"/>
      <c r="UT12" s="6"/>
      <c r="UU12" s="6"/>
      <c r="UV12" s="6"/>
      <c r="UW12" s="6"/>
      <c r="UX12" s="6"/>
      <c r="UY12" s="6"/>
      <c r="UZ12" s="6"/>
      <c r="VA12" s="6"/>
      <c r="VB12" s="6"/>
      <c r="VC12" s="6"/>
      <c r="VD12" s="6"/>
      <c r="VE12" s="6"/>
      <c r="VF12" s="6"/>
      <c r="VG12" s="6"/>
      <c r="VH12" s="6"/>
      <c r="VI12" s="6"/>
      <c r="VJ12" s="6"/>
      <c r="VK12" s="6"/>
      <c r="VL12" s="6"/>
      <c r="VM12" s="6"/>
      <c r="VN12" s="6"/>
      <c r="VO12" s="6"/>
      <c r="VP12" s="6"/>
      <c r="VQ12" s="6"/>
      <c r="VR12" s="6"/>
      <c r="VS12" s="6"/>
      <c r="VT12" s="6"/>
      <c r="VU12" s="6"/>
      <c r="VV12" s="6"/>
      <c r="VW12" s="6"/>
      <c r="VX12" s="6"/>
      <c r="VY12" s="6"/>
      <c r="VZ12" s="6"/>
      <c r="WA12" s="6"/>
      <c r="WB12" s="6"/>
      <c r="WC12" s="6"/>
      <c r="WD12" s="6"/>
      <c r="WE12" s="6"/>
      <c r="WF12" s="6"/>
      <c r="WG12" s="6"/>
      <c r="WH12" s="6"/>
      <c r="WI12" s="6"/>
      <c r="WJ12" s="6"/>
      <c r="WK12" s="6"/>
      <c r="WL12" s="6"/>
      <c r="WM12" s="6"/>
      <c r="WN12" s="6"/>
      <c r="WO12" s="6"/>
      <c r="WP12" s="6"/>
      <c r="WQ12" s="6"/>
      <c r="WR12" s="6"/>
      <c r="WS12" s="6"/>
      <c r="WT12" s="6"/>
      <c r="WU12" s="6"/>
      <c r="WV12" s="6"/>
      <c r="WW12" s="6"/>
      <c r="WX12" s="6"/>
      <c r="WY12" s="6"/>
      <c r="WZ12" s="6"/>
      <c r="XA12" s="6"/>
      <c r="XB12" s="6"/>
      <c r="XC12" s="6"/>
      <c r="XD12" s="6"/>
      <c r="XE12" s="6"/>
      <c r="XF12" s="6"/>
      <c r="XG12" s="6"/>
      <c r="XH12" s="6"/>
      <c r="XI12" s="6"/>
      <c r="XJ12" s="6"/>
      <c r="XK12" s="6"/>
      <c r="XL12" s="6"/>
      <c r="XM12" s="6"/>
      <c r="XN12" s="6"/>
      <c r="XO12" s="6"/>
      <c r="XP12" s="6"/>
      <c r="XQ12" s="6"/>
      <c r="XR12" s="6"/>
      <c r="XS12" s="6"/>
      <c r="XT12" s="6"/>
      <c r="XU12" s="6"/>
      <c r="XV12" s="6"/>
      <c r="XW12" s="6"/>
      <c r="XX12" s="6"/>
      <c r="XY12" s="6"/>
      <c r="XZ12" s="6"/>
      <c r="YA12" s="6"/>
      <c r="YB12" s="6"/>
      <c r="YC12" s="6"/>
      <c r="YD12" s="6"/>
      <c r="YE12" s="6"/>
      <c r="YF12" s="6"/>
      <c r="YG12" s="6"/>
      <c r="YH12" s="6"/>
      <c r="YI12" s="6"/>
      <c r="YJ12" s="6"/>
      <c r="YK12" s="6"/>
      <c r="YL12" s="6"/>
      <c r="YM12" s="6"/>
      <c r="YN12" s="6"/>
      <c r="YO12" s="6"/>
      <c r="YP12" s="6"/>
      <c r="YQ12" s="6"/>
      <c r="YR12" s="6"/>
      <c r="YS12" s="6"/>
      <c r="YT12" s="6"/>
      <c r="YU12" s="6"/>
      <c r="YV12" s="6"/>
      <c r="YW12" s="6"/>
      <c r="YX12" s="6"/>
      <c r="YY12" s="6"/>
      <c r="YZ12" s="6"/>
      <c r="ZA12" s="6"/>
      <c r="ZB12" s="6"/>
      <c r="ZC12" s="6"/>
      <c r="ZD12" s="6"/>
      <c r="ZE12" s="6"/>
      <c r="ZF12" s="6"/>
      <c r="ZG12" s="6"/>
      <c r="ZH12" s="6"/>
      <c r="ZI12" s="6"/>
      <c r="ZJ12" s="6"/>
      <c r="ZK12" s="6"/>
      <c r="ZL12" s="6"/>
      <c r="ZM12" s="6"/>
      <c r="ZN12" s="6"/>
      <c r="ZO12" s="6"/>
      <c r="ZP12" s="6"/>
      <c r="ZQ12" s="6"/>
      <c r="ZR12" s="6"/>
      <c r="ZS12" s="6"/>
      <c r="ZT12" s="6"/>
      <c r="ZU12" s="6"/>
      <c r="ZV12" s="6"/>
      <c r="ZW12" s="6"/>
      <c r="ZX12" s="6"/>
      <c r="ZY12" s="6"/>
      <c r="ZZ12" s="6"/>
      <c r="AAA12" s="6"/>
      <c r="AAB12" s="6"/>
      <c r="AAC12" s="6"/>
      <c r="AAD12" s="6"/>
      <c r="AAE12" s="6"/>
      <c r="AAF12" s="6"/>
      <c r="AAG12" s="6"/>
      <c r="AAH12" s="6"/>
      <c r="AAI12" s="6"/>
      <c r="AAJ12" s="6"/>
      <c r="AAK12" s="6"/>
      <c r="AAL12" s="6"/>
      <c r="AAM12" s="6"/>
      <c r="AAN12" s="6"/>
      <c r="AAO12" s="6"/>
      <c r="AAP12" s="6"/>
      <c r="AAQ12" s="6"/>
      <c r="AAR12" s="6"/>
      <c r="AAS12" s="6"/>
      <c r="AAT12" s="6"/>
      <c r="AAU12" s="6"/>
      <c r="AAV12" s="6"/>
      <c r="AAW12" s="6"/>
      <c r="AAX12" s="6"/>
      <c r="AAY12" s="6"/>
      <c r="AAZ12" s="6"/>
      <c r="ABA12" s="6"/>
      <c r="ABB12" s="6"/>
      <c r="ABC12" s="6"/>
      <c r="ABD12" s="6"/>
      <c r="ABE12" s="6"/>
      <c r="ABF12" s="6"/>
      <c r="ABG12" s="6"/>
      <c r="ABH12" s="6"/>
      <c r="ABI12" s="6"/>
      <c r="ABJ12" s="6"/>
      <c r="ABK12" s="6"/>
      <c r="ABL12" s="6"/>
      <c r="ABM12" s="6"/>
      <c r="ABN12" s="6"/>
      <c r="ABO12" s="6"/>
      <c r="ABP12" s="6"/>
      <c r="ABQ12" s="6"/>
      <c r="ABR12" s="6"/>
      <c r="ABS12" s="6"/>
      <c r="ABT12" s="6"/>
      <c r="ABU12" s="6"/>
      <c r="ABV12" s="6"/>
      <c r="ABW12" s="6"/>
      <c r="ABX12" s="6"/>
      <c r="ABY12" s="6"/>
      <c r="ABZ12" s="6"/>
      <c r="ACA12" s="6"/>
      <c r="ACB12" s="6"/>
      <c r="ACC12" s="6"/>
      <c r="ACD12" s="6"/>
      <c r="ACE12" s="6"/>
      <c r="ACF12" s="6"/>
      <c r="ACG12" s="6"/>
      <c r="ACH12" s="6"/>
      <c r="ACI12" s="6"/>
      <c r="ACJ12" s="6"/>
    </row>
    <row r="13" spans="1:764" s="43" customFormat="1" hidden="1">
      <c r="A13" s="34" t="s">
        <v>64</v>
      </c>
      <c r="B13" s="34">
        <v>7700418136</v>
      </c>
      <c r="C13" s="35" t="s">
        <v>74</v>
      </c>
      <c r="D13" s="34" t="s">
        <v>66</v>
      </c>
      <c r="E13" s="34" t="s">
        <v>33</v>
      </c>
      <c r="F13" s="34" t="s">
        <v>34</v>
      </c>
      <c r="G13" s="34" t="s">
        <v>67</v>
      </c>
      <c r="H13" s="34" t="s">
        <v>54</v>
      </c>
      <c r="I13" s="34"/>
      <c r="J13" s="36" t="s">
        <v>75</v>
      </c>
      <c r="K13" s="34" t="s">
        <v>69</v>
      </c>
      <c r="L13" s="34" t="s">
        <v>69</v>
      </c>
      <c r="M13" s="34" t="s">
        <v>69</v>
      </c>
      <c r="N13" s="37">
        <v>39072</v>
      </c>
      <c r="O13" s="34" t="s">
        <v>39</v>
      </c>
      <c r="P13" s="34"/>
      <c r="Q13" s="38" t="s">
        <v>40</v>
      </c>
      <c r="R13" s="34"/>
      <c r="S13" s="34">
        <v>0</v>
      </c>
      <c r="T13" s="26">
        <v>0</v>
      </c>
      <c r="U13" s="26">
        <v>69</v>
      </c>
      <c r="V13" s="39"/>
      <c r="W13" s="39" t="s">
        <v>41</v>
      </c>
      <c r="X13" s="39">
        <v>0</v>
      </c>
      <c r="Y13" s="39" t="s">
        <v>42</v>
      </c>
      <c r="Z13" s="26" t="str">
        <f>CONCATENATE(V13," "&amp;W13," / "&amp;X13," "&amp;Y13)</f>
        <v xml:space="preserve"> ech / 0 rafale</v>
      </c>
      <c r="AA13" s="40">
        <v>39</v>
      </c>
      <c r="AB13" s="40">
        <v>0</v>
      </c>
      <c r="AC13" s="41">
        <v>10</v>
      </c>
      <c r="AD13" s="42">
        <v>1</v>
      </c>
      <c r="AE13" s="42">
        <v>100</v>
      </c>
      <c r="AF13" s="41" t="s">
        <v>56</v>
      </c>
      <c r="AG13" s="41" t="s">
        <v>56</v>
      </c>
      <c r="AH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  <c r="NJ13" s="6"/>
      <c r="NK13" s="6"/>
      <c r="NL13" s="6"/>
      <c r="NM13" s="6"/>
      <c r="NN13" s="6"/>
      <c r="NO13" s="6"/>
      <c r="NP13" s="6"/>
      <c r="NQ13" s="6"/>
      <c r="NR13" s="6"/>
      <c r="NS13" s="6"/>
      <c r="NT13" s="6"/>
      <c r="NU13" s="6"/>
      <c r="NV13" s="6"/>
      <c r="NW13" s="6"/>
      <c r="NX13" s="6"/>
      <c r="NY13" s="6"/>
      <c r="NZ13" s="6"/>
      <c r="OA13" s="6"/>
      <c r="OB13" s="6"/>
      <c r="OC13" s="6"/>
      <c r="OD13" s="6"/>
      <c r="OE13" s="6"/>
      <c r="OF13" s="6"/>
      <c r="OG13" s="6"/>
      <c r="OH13" s="6"/>
      <c r="OI13" s="6"/>
      <c r="OJ13" s="6"/>
      <c r="OK13" s="6"/>
      <c r="OL13" s="6"/>
      <c r="OM13" s="6"/>
      <c r="ON13" s="6"/>
      <c r="OO13" s="6"/>
      <c r="OP13" s="6"/>
      <c r="OQ13" s="6"/>
      <c r="OR13" s="6"/>
      <c r="OS13" s="6"/>
      <c r="OT13" s="6"/>
      <c r="OU13" s="6"/>
      <c r="OV13" s="6"/>
      <c r="OW13" s="6"/>
      <c r="OX13" s="6"/>
      <c r="OY13" s="6"/>
      <c r="OZ13" s="6"/>
      <c r="PA13" s="6"/>
      <c r="PB13" s="6"/>
      <c r="PC13" s="6"/>
      <c r="PD13" s="6"/>
      <c r="PE13" s="6"/>
      <c r="PF13" s="6"/>
      <c r="PG13" s="6"/>
      <c r="PH13" s="6"/>
      <c r="PI13" s="6"/>
      <c r="PJ13" s="6"/>
      <c r="PK13" s="6"/>
      <c r="PL13" s="6"/>
      <c r="PM13" s="6"/>
      <c r="PN13" s="6"/>
      <c r="PO13" s="6"/>
      <c r="PP13" s="6"/>
      <c r="PQ13" s="6"/>
      <c r="PR13" s="6"/>
      <c r="PS13" s="6"/>
      <c r="PT13" s="6"/>
      <c r="PU13" s="6"/>
      <c r="PV13" s="6"/>
      <c r="PW13" s="6"/>
      <c r="PX13" s="6"/>
      <c r="PY13" s="6"/>
      <c r="PZ13" s="6"/>
      <c r="QA13" s="6"/>
      <c r="QB13" s="6"/>
      <c r="QC13" s="6"/>
      <c r="QD13" s="6"/>
      <c r="QE13" s="6"/>
      <c r="QF13" s="6"/>
      <c r="QG13" s="6"/>
      <c r="QH13" s="6"/>
      <c r="QI13" s="6"/>
      <c r="QJ13" s="6"/>
      <c r="QK13" s="6"/>
      <c r="QL13" s="6"/>
      <c r="QM13" s="6"/>
      <c r="QN13" s="6"/>
      <c r="QO13" s="6"/>
      <c r="QP13" s="6"/>
      <c r="QQ13" s="6"/>
      <c r="QR13" s="6"/>
      <c r="QS13" s="6"/>
      <c r="QT13" s="6"/>
      <c r="QU13" s="6"/>
      <c r="QV13" s="6"/>
      <c r="QW13" s="6"/>
      <c r="QX13" s="6"/>
      <c r="QY13" s="6"/>
      <c r="QZ13" s="6"/>
      <c r="RA13" s="6"/>
      <c r="RB13" s="6"/>
      <c r="RC13" s="6"/>
      <c r="RD13" s="6"/>
      <c r="RE13" s="6"/>
      <c r="RF13" s="6"/>
      <c r="RG13" s="6"/>
      <c r="RH13" s="6"/>
      <c r="RI13" s="6"/>
      <c r="RJ13" s="6"/>
      <c r="RK13" s="6"/>
      <c r="RL13" s="6"/>
      <c r="RM13" s="6"/>
      <c r="RN13" s="6"/>
      <c r="RO13" s="6"/>
      <c r="RP13" s="6"/>
      <c r="RQ13" s="6"/>
      <c r="RR13" s="6"/>
      <c r="RS13" s="6"/>
      <c r="RT13" s="6"/>
      <c r="RU13" s="6"/>
      <c r="RV13" s="6"/>
      <c r="RW13" s="6"/>
      <c r="RX13" s="6"/>
      <c r="RY13" s="6"/>
      <c r="RZ13" s="6"/>
      <c r="SA13" s="6"/>
      <c r="SB13" s="6"/>
      <c r="SC13" s="6"/>
      <c r="SD13" s="6"/>
      <c r="SE13" s="6"/>
      <c r="SF13" s="6"/>
      <c r="SG13" s="6"/>
      <c r="SH13" s="6"/>
      <c r="SI13" s="6"/>
      <c r="SJ13" s="6"/>
      <c r="SK13" s="6"/>
      <c r="SL13" s="6"/>
      <c r="SM13" s="6"/>
      <c r="SN13" s="6"/>
      <c r="SO13" s="6"/>
      <c r="SP13" s="6"/>
      <c r="SQ13" s="6"/>
      <c r="SR13" s="6"/>
      <c r="SS13" s="6"/>
      <c r="ST13" s="6"/>
      <c r="SU13" s="6"/>
      <c r="SV13" s="6"/>
      <c r="SW13" s="6"/>
      <c r="SX13" s="6"/>
      <c r="SY13" s="6"/>
      <c r="SZ13" s="6"/>
      <c r="TA13" s="6"/>
      <c r="TB13" s="6"/>
      <c r="TC13" s="6"/>
      <c r="TD13" s="6"/>
      <c r="TE13" s="6"/>
      <c r="TF13" s="6"/>
      <c r="TG13" s="6"/>
      <c r="TH13" s="6"/>
      <c r="TI13" s="6"/>
      <c r="TJ13" s="6"/>
      <c r="TK13" s="6"/>
      <c r="TL13" s="6"/>
      <c r="TM13" s="6"/>
      <c r="TN13" s="6"/>
      <c r="TO13" s="6"/>
      <c r="TP13" s="6"/>
      <c r="TQ13" s="6"/>
      <c r="TR13" s="6"/>
      <c r="TS13" s="6"/>
      <c r="TT13" s="6"/>
      <c r="TU13" s="6"/>
      <c r="TV13" s="6"/>
      <c r="TW13" s="6"/>
      <c r="TX13" s="6"/>
      <c r="TY13" s="6"/>
      <c r="TZ13" s="6"/>
      <c r="UA13" s="6"/>
      <c r="UB13" s="6"/>
      <c r="UC13" s="6"/>
      <c r="UD13" s="6"/>
      <c r="UE13" s="6"/>
      <c r="UF13" s="6"/>
      <c r="UG13" s="6"/>
      <c r="UH13" s="6"/>
      <c r="UI13" s="6"/>
      <c r="UJ13" s="6"/>
      <c r="UK13" s="6"/>
      <c r="UL13" s="6"/>
      <c r="UM13" s="6"/>
      <c r="UN13" s="6"/>
      <c r="UO13" s="6"/>
      <c r="UP13" s="6"/>
      <c r="UQ13" s="6"/>
      <c r="UR13" s="6"/>
      <c r="US13" s="6"/>
      <c r="UT13" s="6"/>
      <c r="UU13" s="6"/>
      <c r="UV13" s="6"/>
      <c r="UW13" s="6"/>
      <c r="UX13" s="6"/>
      <c r="UY13" s="6"/>
      <c r="UZ13" s="6"/>
      <c r="VA13" s="6"/>
      <c r="VB13" s="6"/>
      <c r="VC13" s="6"/>
      <c r="VD13" s="6"/>
      <c r="VE13" s="6"/>
      <c r="VF13" s="6"/>
      <c r="VG13" s="6"/>
      <c r="VH13" s="6"/>
      <c r="VI13" s="6"/>
      <c r="VJ13" s="6"/>
      <c r="VK13" s="6"/>
      <c r="VL13" s="6"/>
      <c r="VM13" s="6"/>
      <c r="VN13" s="6"/>
      <c r="VO13" s="6"/>
      <c r="VP13" s="6"/>
      <c r="VQ13" s="6"/>
      <c r="VR13" s="6"/>
      <c r="VS13" s="6"/>
      <c r="VT13" s="6"/>
      <c r="VU13" s="6"/>
      <c r="VV13" s="6"/>
      <c r="VW13" s="6"/>
      <c r="VX13" s="6"/>
      <c r="VY13" s="6"/>
      <c r="VZ13" s="6"/>
      <c r="WA13" s="6"/>
      <c r="WB13" s="6"/>
      <c r="WC13" s="6"/>
      <c r="WD13" s="6"/>
      <c r="WE13" s="6"/>
      <c r="WF13" s="6"/>
      <c r="WG13" s="6"/>
      <c r="WH13" s="6"/>
      <c r="WI13" s="6"/>
      <c r="WJ13" s="6"/>
      <c r="WK13" s="6"/>
      <c r="WL13" s="6"/>
      <c r="WM13" s="6"/>
      <c r="WN13" s="6"/>
      <c r="WO13" s="6"/>
      <c r="WP13" s="6"/>
      <c r="WQ13" s="6"/>
      <c r="WR13" s="6"/>
      <c r="WS13" s="6"/>
      <c r="WT13" s="6"/>
      <c r="WU13" s="6"/>
      <c r="WV13" s="6"/>
      <c r="WW13" s="6"/>
      <c r="WX13" s="6"/>
      <c r="WY13" s="6"/>
      <c r="WZ13" s="6"/>
      <c r="XA13" s="6"/>
      <c r="XB13" s="6"/>
      <c r="XC13" s="6"/>
      <c r="XD13" s="6"/>
      <c r="XE13" s="6"/>
      <c r="XF13" s="6"/>
      <c r="XG13" s="6"/>
      <c r="XH13" s="6"/>
      <c r="XI13" s="6"/>
      <c r="XJ13" s="6"/>
      <c r="XK13" s="6"/>
      <c r="XL13" s="6"/>
      <c r="XM13" s="6"/>
      <c r="XN13" s="6"/>
      <c r="XO13" s="6"/>
      <c r="XP13" s="6"/>
      <c r="XQ13" s="6"/>
      <c r="XR13" s="6"/>
      <c r="XS13" s="6"/>
      <c r="XT13" s="6"/>
      <c r="XU13" s="6"/>
      <c r="XV13" s="6"/>
      <c r="XW13" s="6"/>
      <c r="XX13" s="6"/>
      <c r="XY13" s="6"/>
      <c r="XZ13" s="6"/>
      <c r="YA13" s="6"/>
      <c r="YB13" s="6"/>
      <c r="YC13" s="6"/>
      <c r="YD13" s="6"/>
      <c r="YE13" s="6"/>
      <c r="YF13" s="6"/>
      <c r="YG13" s="6"/>
      <c r="YH13" s="6"/>
      <c r="YI13" s="6"/>
      <c r="YJ13" s="6"/>
      <c r="YK13" s="6"/>
      <c r="YL13" s="6"/>
      <c r="YM13" s="6"/>
      <c r="YN13" s="6"/>
      <c r="YO13" s="6"/>
      <c r="YP13" s="6"/>
      <c r="YQ13" s="6"/>
      <c r="YR13" s="6"/>
      <c r="YS13" s="6"/>
      <c r="YT13" s="6"/>
      <c r="YU13" s="6"/>
      <c r="YV13" s="6"/>
      <c r="YW13" s="6"/>
      <c r="YX13" s="6"/>
      <c r="YY13" s="6"/>
      <c r="YZ13" s="6"/>
      <c r="ZA13" s="6"/>
      <c r="ZB13" s="6"/>
      <c r="ZC13" s="6"/>
      <c r="ZD13" s="6"/>
      <c r="ZE13" s="6"/>
      <c r="ZF13" s="6"/>
      <c r="ZG13" s="6"/>
      <c r="ZH13" s="6"/>
      <c r="ZI13" s="6"/>
      <c r="ZJ13" s="6"/>
      <c r="ZK13" s="6"/>
      <c r="ZL13" s="6"/>
      <c r="ZM13" s="6"/>
      <c r="ZN13" s="6"/>
      <c r="ZO13" s="6"/>
      <c r="ZP13" s="6"/>
      <c r="ZQ13" s="6"/>
      <c r="ZR13" s="6"/>
      <c r="ZS13" s="6"/>
      <c r="ZT13" s="6"/>
      <c r="ZU13" s="6"/>
      <c r="ZV13" s="6"/>
      <c r="ZW13" s="6"/>
      <c r="ZX13" s="6"/>
      <c r="ZY13" s="6"/>
      <c r="ZZ13" s="6"/>
      <c r="AAA13" s="6"/>
      <c r="AAB13" s="6"/>
      <c r="AAC13" s="6"/>
      <c r="AAD13" s="6"/>
      <c r="AAE13" s="6"/>
      <c r="AAF13" s="6"/>
      <c r="AAG13" s="6"/>
      <c r="AAH13" s="6"/>
      <c r="AAI13" s="6"/>
      <c r="AAJ13" s="6"/>
      <c r="AAK13" s="6"/>
      <c r="AAL13" s="6"/>
      <c r="AAM13" s="6"/>
      <c r="AAN13" s="6"/>
      <c r="AAO13" s="6"/>
      <c r="AAP13" s="6"/>
      <c r="AAQ13" s="6"/>
      <c r="AAR13" s="6"/>
      <c r="AAS13" s="6"/>
      <c r="AAT13" s="6"/>
      <c r="AAU13" s="6"/>
      <c r="AAV13" s="6"/>
      <c r="AAW13" s="6"/>
      <c r="AAX13" s="6"/>
      <c r="AAY13" s="6"/>
      <c r="AAZ13" s="6"/>
      <c r="ABA13" s="6"/>
      <c r="ABB13" s="6"/>
      <c r="ABC13" s="6"/>
      <c r="ABD13" s="6"/>
      <c r="ABE13" s="6"/>
      <c r="ABF13" s="6"/>
      <c r="ABG13" s="6"/>
      <c r="ABH13" s="6"/>
      <c r="ABI13" s="6"/>
      <c r="ABJ13" s="6"/>
      <c r="ABK13" s="6"/>
      <c r="ABL13" s="6"/>
      <c r="ABM13" s="6"/>
      <c r="ABN13" s="6"/>
      <c r="ABO13" s="6"/>
      <c r="ABP13" s="6"/>
      <c r="ABQ13" s="6"/>
      <c r="ABR13" s="6"/>
      <c r="ABS13" s="6"/>
      <c r="ABT13" s="6"/>
      <c r="ABU13" s="6"/>
      <c r="ABV13" s="6"/>
      <c r="ABW13" s="6"/>
      <c r="ABX13" s="6"/>
      <c r="ABY13" s="6"/>
      <c r="ABZ13" s="6"/>
      <c r="ACA13" s="6"/>
      <c r="ACB13" s="6"/>
      <c r="ACC13" s="6"/>
      <c r="ACD13" s="6"/>
      <c r="ACE13" s="6"/>
      <c r="ACF13" s="6"/>
      <c r="ACG13" s="6"/>
      <c r="ACH13" s="6"/>
      <c r="ACI13" s="6"/>
      <c r="ACJ13" s="6"/>
    </row>
    <row r="14" spans="1:764" s="43" customFormat="1" hidden="1">
      <c r="A14" s="34" t="s">
        <v>70</v>
      </c>
      <c r="B14" s="34">
        <v>7700418130</v>
      </c>
      <c r="C14" s="35" t="s">
        <v>74</v>
      </c>
      <c r="D14" s="34" t="s">
        <v>66</v>
      </c>
      <c r="E14" s="34" t="s">
        <v>33</v>
      </c>
      <c r="F14" s="34" t="s">
        <v>34</v>
      </c>
      <c r="G14" s="34" t="s">
        <v>71</v>
      </c>
      <c r="H14" s="34" t="s">
        <v>54</v>
      </c>
      <c r="I14" s="34"/>
      <c r="J14" s="36" t="s">
        <v>76</v>
      </c>
      <c r="K14" s="34" t="s">
        <v>73</v>
      </c>
      <c r="L14" s="34" t="s">
        <v>73</v>
      </c>
      <c r="M14" s="34" t="s">
        <v>73</v>
      </c>
      <c r="N14" s="37">
        <v>39072</v>
      </c>
      <c r="O14" s="34" t="s">
        <v>39</v>
      </c>
      <c r="P14" s="34"/>
      <c r="Q14" s="38" t="s">
        <v>40</v>
      </c>
      <c r="R14" s="34"/>
      <c r="S14" s="34">
        <v>0</v>
      </c>
      <c r="T14" s="26">
        <v>0</v>
      </c>
      <c r="U14" s="26">
        <v>64</v>
      </c>
      <c r="V14" s="39"/>
      <c r="W14" s="39" t="s">
        <v>41</v>
      </c>
      <c r="X14" s="39">
        <v>0</v>
      </c>
      <c r="Y14" s="39" t="s">
        <v>42</v>
      </c>
      <c r="Z14" s="26" t="str">
        <f t="shared" si="0"/>
        <v xml:space="preserve"> ech / 0 rafale</v>
      </c>
      <c r="AA14" s="40">
        <v>39.9</v>
      </c>
      <c r="AB14" s="40">
        <v>0</v>
      </c>
      <c r="AC14" s="41">
        <v>11</v>
      </c>
      <c r="AD14" s="42">
        <v>1</v>
      </c>
      <c r="AE14" s="42">
        <v>100</v>
      </c>
      <c r="AF14" s="41" t="s">
        <v>56</v>
      </c>
      <c r="AG14" s="41" t="s">
        <v>56</v>
      </c>
      <c r="AH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  <c r="NJ14" s="6"/>
      <c r="NK14" s="6"/>
      <c r="NL14" s="6"/>
      <c r="NM14" s="6"/>
      <c r="NN14" s="6"/>
      <c r="NO14" s="6"/>
      <c r="NP14" s="6"/>
      <c r="NQ14" s="6"/>
      <c r="NR14" s="6"/>
      <c r="NS14" s="6"/>
      <c r="NT14" s="6"/>
      <c r="NU14" s="6"/>
      <c r="NV14" s="6"/>
      <c r="NW14" s="6"/>
      <c r="NX14" s="6"/>
      <c r="NY14" s="6"/>
      <c r="NZ14" s="6"/>
      <c r="OA14" s="6"/>
      <c r="OB14" s="6"/>
      <c r="OC14" s="6"/>
      <c r="OD14" s="6"/>
      <c r="OE14" s="6"/>
      <c r="OF14" s="6"/>
      <c r="OG14" s="6"/>
      <c r="OH14" s="6"/>
      <c r="OI14" s="6"/>
      <c r="OJ14" s="6"/>
      <c r="OK14" s="6"/>
      <c r="OL14" s="6"/>
      <c r="OM14" s="6"/>
      <c r="ON14" s="6"/>
      <c r="OO14" s="6"/>
      <c r="OP14" s="6"/>
      <c r="OQ14" s="6"/>
      <c r="OR14" s="6"/>
      <c r="OS14" s="6"/>
      <c r="OT14" s="6"/>
      <c r="OU14" s="6"/>
      <c r="OV14" s="6"/>
      <c r="OW14" s="6"/>
      <c r="OX14" s="6"/>
      <c r="OY14" s="6"/>
      <c r="OZ14" s="6"/>
      <c r="PA14" s="6"/>
      <c r="PB14" s="6"/>
      <c r="PC14" s="6"/>
      <c r="PD14" s="6"/>
      <c r="PE14" s="6"/>
      <c r="PF14" s="6"/>
      <c r="PG14" s="6"/>
      <c r="PH14" s="6"/>
      <c r="PI14" s="6"/>
      <c r="PJ14" s="6"/>
      <c r="PK14" s="6"/>
      <c r="PL14" s="6"/>
      <c r="PM14" s="6"/>
      <c r="PN14" s="6"/>
      <c r="PO14" s="6"/>
      <c r="PP14" s="6"/>
      <c r="PQ14" s="6"/>
      <c r="PR14" s="6"/>
      <c r="PS14" s="6"/>
      <c r="PT14" s="6"/>
      <c r="PU14" s="6"/>
      <c r="PV14" s="6"/>
      <c r="PW14" s="6"/>
      <c r="PX14" s="6"/>
      <c r="PY14" s="6"/>
      <c r="PZ14" s="6"/>
      <c r="QA14" s="6"/>
      <c r="QB14" s="6"/>
      <c r="QC14" s="6"/>
      <c r="QD14" s="6"/>
      <c r="QE14" s="6"/>
      <c r="QF14" s="6"/>
      <c r="QG14" s="6"/>
      <c r="QH14" s="6"/>
      <c r="QI14" s="6"/>
      <c r="QJ14" s="6"/>
      <c r="QK14" s="6"/>
      <c r="QL14" s="6"/>
      <c r="QM14" s="6"/>
      <c r="QN14" s="6"/>
      <c r="QO14" s="6"/>
      <c r="QP14" s="6"/>
      <c r="QQ14" s="6"/>
      <c r="QR14" s="6"/>
      <c r="QS14" s="6"/>
      <c r="QT14" s="6"/>
      <c r="QU14" s="6"/>
      <c r="QV14" s="6"/>
      <c r="QW14" s="6"/>
      <c r="QX14" s="6"/>
      <c r="QY14" s="6"/>
      <c r="QZ14" s="6"/>
      <c r="RA14" s="6"/>
      <c r="RB14" s="6"/>
      <c r="RC14" s="6"/>
      <c r="RD14" s="6"/>
      <c r="RE14" s="6"/>
      <c r="RF14" s="6"/>
      <c r="RG14" s="6"/>
      <c r="RH14" s="6"/>
      <c r="RI14" s="6"/>
      <c r="RJ14" s="6"/>
      <c r="RK14" s="6"/>
      <c r="RL14" s="6"/>
      <c r="RM14" s="6"/>
      <c r="RN14" s="6"/>
      <c r="RO14" s="6"/>
      <c r="RP14" s="6"/>
      <c r="RQ14" s="6"/>
      <c r="RR14" s="6"/>
      <c r="RS14" s="6"/>
      <c r="RT14" s="6"/>
      <c r="RU14" s="6"/>
      <c r="RV14" s="6"/>
      <c r="RW14" s="6"/>
      <c r="RX14" s="6"/>
      <c r="RY14" s="6"/>
      <c r="RZ14" s="6"/>
      <c r="SA14" s="6"/>
      <c r="SB14" s="6"/>
      <c r="SC14" s="6"/>
      <c r="SD14" s="6"/>
      <c r="SE14" s="6"/>
      <c r="SF14" s="6"/>
      <c r="SG14" s="6"/>
      <c r="SH14" s="6"/>
      <c r="SI14" s="6"/>
      <c r="SJ14" s="6"/>
      <c r="SK14" s="6"/>
      <c r="SL14" s="6"/>
      <c r="SM14" s="6"/>
      <c r="SN14" s="6"/>
      <c r="SO14" s="6"/>
      <c r="SP14" s="6"/>
      <c r="SQ14" s="6"/>
      <c r="SR14" s="6"/>
      <c r="SS14" s="6"/>
      <c r="ST14" s="6"/>
      <c r="SU14" s="6"/>
      <c r="SV14" s="6"/>
      <c r="SW14" s="6"/>
      <c r="SX14" s="6"/>
      <c r="SY14" s="6"/>
      <c r="SZ14" s="6"/>
      <c r="TA14" s="6"/>
      <c r="TB14" s="6"/>
      <c r="TC14" s="6"/>
      <c r="TD14" s="6"/>
      <c r="TE14" s="6"/>
      <c r="TF14" s="6"/>
      <c r="TG14" s="6"/>
      <c r="TH14" s="6"/>
      <c r="TI14" s="6"/>
      <c r="TJ14" s="6"/>
      <c r="TK14" s="6"/>
      <c r="TL14" s="6"/>
      <c r="TM14" s="6"/>
      <c r="TN14" s="6"/>
      <c r="TO14" s="6"/>
      <c r="TP14" s="6"/>
      <c r="TQ14" s="6"/>
      <c r="TR14" s="6"/>
      <c r="TS14" s="6"/>
      <c r="TT14" s="6"/>
      <c r="TU14" s="6"/>
      <c r="TV14" s="6"/>
      <c r="TW14" s="6"/>
      <c r="TX14" s="6"/>
      <c r="TY14" s="6"/>
      <c r="TZ14" s="6"/>
      <c r="UA14" s="6"/>
      <c r="UB14" s="6"/>
      <c r="UC14" s="6"/>
      <c r="UD14" s="6"/>
      <c r="UE14" s="6"/>
      <c r="UF14" s="6"/>
      <c r="UG14" s="6"/>
      <c r="UH14" s="6"/>
      <c r="UI14" s="6"/>
      <c r="UJ14" s="6"/>
      <c r="UK14" s="6"/>
      <c r="UL14" s="6"/>
      <c r="UM14" s="6"/>
      <c r="UN14" s="6"/>
      <c r="UO14" s="6"/>
      <c r="UP14" s="6"/>
      <c r="UQ14" s="6"/>
      <c r="UR14" s="6"/>
      <c r="US14" s="6"/>
      <c r="UT14" s="6"/>
      <c r="UU14" s="6"/>
      <c r="UV14" s="6"/>
      <c r="UW14" s="6"/>
      <c r="UX14" s="6"/>
      <c r="UY14" s="6"/>
      <c r="UZ14" s="6"/>
      <c r="VA14" s="6"/>
      <c r="VB14" s="6"/>
      <c r="VC14" s="6"/>
      <c r="VD14" s="6"/>
      <c r="VE14" s="6"/>
      <c r="VF14" s="6"/>
      <c r="VG14" s="6"/>
      <c r="VH14" s="6"/>
      <c r="VI14" s="6"/>
      <c r="VJ14" s="6"/>
      <c r="VK14" s="6"/>
      <c r="VL14" s="6"/>
      <c r="VM14" s="6"/>
      <c r="VN14" s="6"/>
      <c r="VO14" s="6"/>
      <c r="VP14" s="6"/>
      <c r="VQ14" s="6"/>
      <c r="VR14" s="6"/>
      <c r="VS14" s="6"/>
      <c r="VT14" s="6"/>
      <c r="VU14" s="6"/>
      <c r="VV14" s="6"/>
      <c r="VW14" s="6"/>
      <c r="VX14" s="6"/>
      <c r="VY14" s="6"/>
      <c r="VZ14" s="6"/>
      <c r="WA14" s="6"/>
      <c r="WB14" s="6"/>
      <c r="WC14" s="6"/>
      <c r="WD14" s="6"/>
      <c r="WE14" s="6"/>
      <c r="WF14" s="6"/>
      <c r="WG14" s="6"/>
      <c r="WH14" s="6"/>
      <c r="WI14" s="6"/>
      <c r="WJ14" s="6"/>
      <c r="WK14" s="6"/>
      <c r="WL14" s="6"/>
      <c r="WM14" s="6"/>
      <c r="WN14" s="6"/>
      <c r="WO14" s="6"/>
      <c r="WP14" s="6"/>
      <c r="WQ14" s="6"/>
      <c r="WR14" s="6"/>
      <c r="WS14" s="6"/>
      <c r="WT14" s="6"/>
      <c r="WU14" s="6"/>
      <c r="WV14" s="6"/>
      <c r="WW14" s="6"/>
      <c r="WX14" s="6"/>
      <c r="WY14" s="6"/>
      <c r="WZ14" s="6"/>
      <c r="XA14" s="6"/>
      <c r="XB14" s="6"/>
      <c r="XC14" s="6"/>
      <c r="XD14" s="6"/>
      <c r="XE14" s="6"/>
      <c r="XF14" s="6"/>
      <c r="XG14" s="6"/>
      <c r="XH14" s="6"/>
      <c r="XI14" s="6"/>
      <c r="XJ14" s="6"/>
      <c r="XK14" s="6"/>
      <c r="XL14" s="6"/>
      <c r="XM14" s="6"/>
      <c r="XN14" s="6"/>
      <c r="XO14" s="6"/>
      <c r="XP14" s="6"/>
      <c r="XQ14" s="6"/>
      <c r="XR14" s="6"/>
      <c r="XS14" s="6"/>
      <c r="XT14" s="6"/>
      <c r="XU14" s="6"/>
      <c r="XV14" s="6"/>
      <c r="XW14" s="6"/>
      <c r="XX14" s="6"/>
      <c r="XY14" s="6"/>
      <c r="XZ14" s="6"/>
      <c r="YA14" s="6"/>
      <c r="YB14" s="6"/>
      <c r="YC14" s="6"/>
      <c r="YD14" s="6"/>
      <c r="YE14" s="6"/>
      <c r="YF14" s="6"/>
      <c r="YG14" s="6"/>
      <c r="YH14" s="6"/>
      <c r="YI14" s="6"/>
      <c r="YJ14" s="6"/>
      <c r="YK14" s="6"/>
      <c r="YL14" s="6"/>
      <c r="YM14" s="6"/>
      <c r="YN14" s="6"/>
      <c r="YO14" s="6"/>
      <c r="YP14" s="6"/>
      <c r="YQ14" s="6"/>
      <c r="YR14" s="6"/>
      <c r="YS14" s="6"/>
      <c r="YT14" s="6"/>
      <c r="YU14" s="6"/>
      <c r="YV14" s="6"/>
      <c r="YW14" s="6"/>
      <c r="YX14" s="6"/>
      <c r="YY14" s="6"/>
      <c r="YZ14" s="6"/>
      <c r="ZA14" s="6"/>
      <c r="ZB14" s="6"/>
      <c r="ZC14" s="6"/>
      <c r="ZD14" s="6"/>
      <c r="ZE14" s="6"/>
      <c r="ZF14" s="6"/>
      <c r="ZG14" s="6"/>
      <c r="ZH14" s="6"/>
      <c r="ZI14" s="6"/>
      <c r="ZJ14" s="6"/>
      <c r="ZK14" s="6"/>
      <c r="ZL14" s="6"/>
      <c r="ZM14" s="6"/>
      <c r="ZN14" s="6"/>
      <c r="ZO14" s="6"/>
      <c r="ZP14" s="6"/>
      <c r="ZQ14" s="6"/>
      <c r="ZR14" s="6"/>
      <c r="ZS14" s="6"/>
      <c r="ZT14" s="6"/>
      <c r="ZU14" s="6"/>
      <c r="ZV14" s="6"/>
      <c r="ZW14" s="6"/>
      <c r="ZX14" s="6"/>
      <c r="ZY14" s="6"/>
      <c r="ZZ14" s="6"/>
      <c r="AAA14" s="6"/>
      <c r="AAB14" s="6"/>
      <c r="AAC14" s="6"/>
      <c r="AAD14" s="6"/>
      <c r="AAE14" s="6"/>
      <c r="AAF14" s="6"/>
      <c r="AAG14" s="6"/>
      <c r="AAH14" s="6"/>
      <c r="AAI14" s="6"/>
      <c r="AAJ14" s="6"/>
      <c r="AAK14" s="6"/>
      <c r="AAL14" s="6"/>
      <c r="AAM14" s="6"/>
      <c r="AAN14" s="6"/>
      <c r="AAO14" s="6"/>
      <c r="AAP14" s="6"/>
      <c r="AAQ14" s="6"/>
      <c r="AAR14" s="6"/>
      <c r="AAS14" s="6"/>
      <c r="AAT14" s="6"/>
      <c r="AAU14" s="6"/>
      <c r="AAV14" s="6"/>
      <c r="AAW14" s="6"/>
      <c r="AAX14" s="6"/>
      <c r="AAY14" s="6"/>
      <c r="AAZ14" s="6"/>
      <c r="ABA14" s="6"/>
      <c r="ABB14" s="6"/>
      <c r="ABC14" s="6"/>
      <c r="ABD14" s="6"/>
      <c r="ABE14" s="6"/>
      <c r="ABF14" s="6"/>
      <c r="ABG14" s="6"/>
      <c r="ABH14" s="6"/>
      <c r="ABI14" s="6"/>
      <c r="ABJ14" s="6"/>
      <c r="ABK14" s="6"/>
      <c r="ABL14" s="6"/>
      <c r="ABM14" s="6"/>
      <c r="ABN14" s="6"/>
      <c r="ABO14" s="6"/>
      <c r="ABP14" s="6"/>
      <c r="ABQ14" s="6"/>
      <c r="ABR14" s="6"/>
      <c r="ABS14" s="6"/>
      <c r="ABT14" s="6"/>
      <c r="ABU14" s="6"/>
      <c r="ABV14" s="6"/>
      <c r="ABW14" s="6"/>
      <c r="ABX14" s="6"/>
      <c r="ABY14" s="6"/>
      <c r="ABZ14" s="6"/>
      <c r="ACA14" s="6"/>
      <c r="ACB14" s="6"/>
      <c r="ACC14" s="6"/>
      <c r="ACD14" s="6"/>
      <c r="ACE14" s="6"/>
      <c r="ACF14" s="6"/>
      <c r="ACG14" s="6"/>
      <c r="ACH14" s="6"/>
      <c r="ACI14" s="6"/>
      <c r="ACJ14" s="6"/>
    </row>
    <row r="15" spans="1:764" s="43" customFormat="1" hidden="1">
      <c r="A15" s="34" t="s">
        <v>70</v>
      </c>
      <c r="B15" s="34">
        <v>7700418976</v>
      </c>
      <c r="C15" s="35" t="s">
        <v>77</v>
      </c>
      <c r="D15" s="34" t="s">
        <v>52</v>
      </c>
      <c r="E15" s="34" t="s">
        <v>33</v>
      </c>
      <c r="F15" s="34" t="s">
        <v>34</v>
      </c>
      <c r="G15" s="34" t="s">
        <v>71</v>
      </c>
      <c r="H15" s="34" t="s">
        <v>78</v>
      </c>
      <c r="I15" s="34"/>
      <c r="J15" s="36">
        <v>11</v>
      </c>
      <c r="K15" s="34" t="s">
        <v>79</v>
      </c>
      <c r="L15" s="34" t="s">
        <v>79</v>
      </c>
      <c r="M15" s="34" t="s">
        <v>79</v>
      </c>
      <c r="N15" s="37">
        <v>39072</v>
      </c>
      <c r="O15" s="34" t="s">
        <v>39</v>
      </c>
      <c r="P15" s="34"/>
      <c r="Q15" s="38" t="s">
        <v>40</v>
      </c>
      <c r="R15" s="34"/>
      <c r="S15" s="34">
        <v>0</v>
      </c>
      <c r="T15" s="26">
        <v>0</v>
      </c>
      <c r="U15" s="26">
        <v>58</v>
      </c>
      <c r="V15" s="39"/>
      <c r="W15" s="39" t="s">
        <v>41</v>
      </c>
      <c r="X15" s="39">
        <v>0</v>
      </c>
      <c r="Y15" s="39" t="s">
        <v>42</v>
      </c>
      <c r="Z15" s="26" t="str">
        <f t="shared" si="0"/>
        <v xml:space="preserve"> ech / 0 rafale</v>
      </c>
      <c r="AA15" s="40">
        <v>43</v>
      </c>
      <c r="AB15" s="40">
        <v>0</v>
      </c>
      <c r="AC15" s="41">
        <v>10</v>
      </c>
      <c r="AD15" s="42">
        <v>1</v>
      </c>
      <c r="AE15" s="42">
        <v>100</v>
      </c>
      <c r="AF15" s="41" t="s">
        <v>80</v>
      </c>
      <c r="AG15" s="41" t="s">
        <v>80</v>
      </c>
      <c r="AH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  <c r="NJ15" s="6"/>
      <c r="NK15" s="6"/>
      <c r="NL15" s="6"/>
      <c r="NM15" s="6"/>
      <c r="NN15" s="6"/>
      <c r="NO15" s="6"/>
      <c r="NP15" s="6"/>
      <c r="NQ15" s="6"/>
      <c r="NR15" s="6"/>
      <c r="NS15" s="6"/>
      <c r="NT15" s="6"/>
      <c r="NU15" s="6"/>
      <c r="NV15" s="6"/>
      <c r="NW15" s="6"/>
      <c r="NX15" s="6"/>
      <c r="NY15" s="6"/>
      <c r="NZ15" s="6"/>
      <c r="OA15" s="6"/>
      <c r="OB15" s="6"/>
      <c r="OC15" s="6"/>
      <c r="OD15" s="6"/>
      <c r="OE15" s="6"/>
      <c r="OF15" s="6"/>
      <c r="OG15" s="6"/>
      <c r="OH15" s="6"/>
      <c r="OI15" s="6"/>
      <c r="OJ15" s="6"/>
      <c r="OK15" s="6"/>
      <c r="OL15" s="6"/>
      <c r="OM15" s="6"/>
      <c r="ON15" s="6"/>
      <c r="OO15" s="6"/>
      <c r="OP15" s="6"/>
      <c r="OQ15" s="6"/>
      <c r="OR15" s="6"/>
      <c r="OS15" s="6"/>
      <c r="OT15" s="6"/>
      <c r="OU15" s="6"/>
      <c r="OV15" s="6"/>
      <c r="OW15" s="6"/>
      <c r="OX15" s="6"/>
      <c r="OY15" s="6"/>
      <c r="OZ15" s="6"/>
      <c r="PA15" s="6"/>
      <c r="PB15" s="6"/>
      <c r="PC15" s="6"/>
      <c r="PD15" s="6"/>
      <c r="PE15" s="6"/>
      <c r="PF15" s="6"/>
      <c r="PG15" s="6"/>
      <c r="PH15" s="6"/>
      <c r="PI15" s="6"/>
      <c r="PJ15" s="6"/>
      <c r="PK15" s="6"/>
      <c r="PL15" s="6"/>
      <c r="PM15" s="6"/>
      <c r="PN15" s="6"/>
      <c r="PO15" s="6"/>
      <c r="PP15" s="6"/>
      <c r="PQ15" s="6"/>
      <c r="PR15" s="6"/>
      <c r="PS15" s="6"/>
      <c r="PT15" s="6"/>
      <c r="PU15" s="6"/>
      <c r="PV15" s="6"/>
      <c r="PW15" s="6"/>
      <c r="PX15" s="6"/>
      <c r="PY15" s="6"/>
      <c r="PZ15" s="6"/>
      <c r="QA15" s="6"/>
      <c r="QB15" s="6"/>
      <c r="QC15" s="6"/>
      <c r="QD15" s="6"/>
      <c r="QE15" s="6"/>
      <c r="QF15" s="6"/>
      <c r="QG15" s="6"/>
      <c r="QH15" s="6"/>
      <c r="QI15" s="6"/>
      <c r="QJ15" s="6"/>
      <c r="QK15" s="6"/>
      <c r="QL15" s="6"/>
      <c r="QM15" s="6"/>
      <c r="QN15" s="6"/>
      <c r="QO15" s="6"/>
      <c r="QP15" s="6"/>
      <c r="QQ15" s="6"/>
      <c r="QR15" s="6"/>
      <c r="QS15" s="6"/>
      <c r="QT15" s="6"/>
      <c r="QU15" s="6"/>
      <c r="QV15" s="6"/>
      <c r="QW15" s="6"/>
      <c r="QX15" s="6"/>
      <c r="QY15" s="6"/>
      <c r="QZ15" s="6"/>
      <c r="RA15" s="6"/>
      <c r="RB15" s="6"/>
      <c r="RC15" s="6"/>
      <c r="RD15" s="6"/>
      <c r="RE15" s="6"/>
      <c r="RF15" s="6"/>
      <c r="RG15" s="6"/>
      <c r="RH15" s="6"/>
      <c r="RI15" s="6"/>
      <c r="RJ15" s="6"/>
      <c r="RK15" s="6"/>
      <c r="RL15" s="6"/>
      <c r="RM15" s="6"/>
      <c r="RN15" s="6"/>
      <c r="RO15" s="6"/>
      <c r="RP15" s="6"/>
      <c r="RQ15" s="6"/>
      <c r="RR15" s="6"/>
      <c r="RS15" s="6"/>
      <c r="RT15" s="6"/>
      <c r="RU15" s="6"/>
      <c r="RV15" s="6"/>
      <c r="RW15" s="6"/>
      <c r="RX15" s="6"/>
      <c r="RY15" s="6"/>
      <c r="RZ15" s="6"/>
      <c r="SA15" s="6"/>
      <c r="SB15" s="6"/>
      <c r="SC15" s="6"/>
      <c r="SD15" s="6"/>
      <c r="SE15" s="6"/>
      <c r="SF15" s="6"/>
      <c r="SG15" s="6"/>
      <c r="SH15" s="6"/>
      <c r="SI15" s="6"/>
      <c r="SJ15" s="6"/>
      <c r="SK15" s="6"/>
      <c r="SL15" s="6"/>
      <c r="SM15" s="6"/>
      <c r="SN15" s="6"/>
      <c r="SO15" s="6"/>
      <c r="SP15" s="6"/>
      <c r="SQ15" s="6"/>
      <c r="SR15" s="6"/>
      <c r="SS15" s="6"/>
      <c r="ST15" s="6"/>
      <c r="SU15" s="6"/>
      <c r="SV15" s="6"/>
      <c r="SW15" s="6"/>
      <c r="SX15" s="6"/>
      <c r="SY15" s="6"/>
      <c r="SZ15" s="6"/>
      <c r="TA15" s="6"/>
      <c r="TB15" s="6"/>
      <c r="TC15" s="6"/>
      <c r="TD15" s="6"/>
      <c r="TE15" s="6"/>
      <c r="TF15" s="6"/>
      <c r="TG15" s="6"/>
      <c r="TH15" s="6"/>
      <c r="TI15" s="6"/>
      <c r="TJ15" s="6"/>
      <c r="TK15" s="6"/>
      <c r="TL15" s="6"/>
      <c r="TM15" s="6"/>
      <c r="TN15" s="6"/>
      <c r="TO15" s="6"/>
      <c r="TP15" s="6"/>
      <c r="TQ15" s="6"/>
      <c r="TR15" s="6"/>
      <c r="TS15" s="6"/>
      <c r="TT15" s="6"/>
      <c r="TU15" s="6"/>
      <c r="TV15" s="6"/>
      <c r="TW15" s="6"/>
      <c r="TX15" s="6"/>
      <c r="TY15" s="6"/>
      <c r="TZ15" s="6"/>
      <c r="UA15" s="6"/>
      <c r="UB15" s="6"/>
      <c r="UC15" s="6"/>
      <c r="UD15" s="6"/>
      <c r="UE15" s="6"/>
      <c r="UF15" s="6"/>
      <c r="UG15" s="6"/>
      <c r="UH15" s="6"/>
      <c r="UI15" s="6"/>
      <c r="UJ15" s="6"/>
      <c r="UK15" s="6"/>
      <c r="UL15" s="6"/>
      <c r="UM15" s="6"/>
      <c r="UN15" s="6"/>
      <c r="UO15" s="6"/>
      <c r="UP15" s="6"/>
      <c r="UQ15" s="6"/>
      <c r="UR15" s="6"/>
      <c r="US15" s="6"/>
      <c r="UT15" s="6"/>
      <c r="UU15" s="6"/>
      <c r="UV15" s="6"/>
      <c r="UW15" s="6"/>
      <c r="UX15" s="6"/>
      <c r="UY15" s="6"/>
      <c r="UZ15" s="6"/>
      <c r="VA15" s="6"/>
      <c r="VB15" s="6"/>
      <c r="VC15" s="6"/>
      <c r="VD15" s="6"/>
      <c r="VE15" s="6"/>
      <c r="VF15" s="6"/>
      <c r="VG15" s="6"/>
      <c r="VH15" s="6"/>
      <c r="VI15" s="6"/>
      <c r="VJ15" s="6"/>
      <c r="VK15" s="6"/>
      <c r="VL15" s="6"/>
      <c r="VM15" s="6"/>
      <c r="VN15" s="6"/>
      <c r="VO15" s="6"/>
      <c r="VP15" s="6"/>
      <c r="VQ15" s="6"/>
      <c r="VR15" s="6"/>
      <c r="VS15" s="6"/>
      <c r="VT15" s="6"/>
      <c r="VU15" s="6"/>
      <c r="VV15" s="6"/>
      <c r="VW15" s="6"/>
      <c r="VX15" s="6"/>
      <c r="VY15" s="6"/>
      <c r="VZ15" s="6"/>
      <c r="WA15" s="6"/>
      <c r="WB15" s="6"/>
      <c r="WC15" s="6"/>
      <c r="WD15" s="6"/>
      <c r="WE15" s="6"/>
      <c r="WF15" s="6"/>
      <c r="WG15" s="6"/>
      <c r="WH15" s="6"/>
      <c r="WI15" s="6"/>
      <c r="WJ15" s="6"/>
      <c r="WK15" s="6"/>
      <c r="WL15" s="6"/>
      <c r="WM15" s="6"/>
      <c r="WN15" s="6"/>
      <c r="WO15" s="6"/>
      <c r="WP15" s="6"/>
      <c r="WQ15" s="6"/>
      <c r="WR15" s="6"/>
      <c r="WS15" s="6"/>
      <c r="WT15" s="6"/>
      <c r="WU15" s="6"/>
      <c r="WV15" s="6"/>
      <c r="WW15" s="6"/>
      <c r="WX15" s="6"/>
      <c r="WY15" s="6"/>
      <c r="WZ15" s="6"/>
      <c r="XA15" s="6"/>
      <c r="XB15" s="6"/>
      <c r="XC15" s="6"/>
      <c r="XD15" s="6"/>
      <c r="XE15" s="6"/>
      <c r="XF15" s="6"/>
      <c r="XG15" s="6"/>
      <c r="XH15" s="6"/>
      <c r="XI15" s="6"/>
      <c r="XJ15" s="6"/>
      <c r="XK15" s="6"/>
      <c r="XL15" s="6"/>
      <c r="XM15" s="6"/>
      <c r="XN15" s="6"/>
      <c r="XO15" s="6"/>
      <c r="XP15" s="6"/>
      <c r="XQ15" s="6"/>
      <c r="XR15" s="6"/>
      <c r="XS15" s="6"/>
      <c r="XT15" s="6"/>
      <c r="XU15" s="6"/>
      <c r="XV15" s="6"/>
      <c r="XW15" s="6"/>
      <c r="XX15" s="6"/>
      <c r="XY15" s="6"/>
      <c r="XZ15" s="6"/>
      <c r="YA15" s="6"/>
      <c r="YB15" s="6"/>
      <c r="YC15" s="6"/>
      <c r="YD15" s="6"/>
      <c r="YE15" s="6"/>
      <c r="YF15" s="6"/>
      <c r="YG15" s="6"/>
      <c r="YH15" s="6"/>
      <c r="YI15" s="6"/>
      <c r="YJ15" s="6"/>
      <c r="YK15" s="6"/>
      <c r="YL15" s="6"/>
      <c r="YM15" s="6"/>
      <c r="YN15" s="6"/>
      <c r="YO15" s="6"/>
      <c r="YP15" s="6"/>
      <c r="YQ15" s="6"/>
      <c r="YR15" s="6"/>
      <c r="YS15" s="6"/>
      <c r="YT15" s="6"/>
      <c r="YU15" s="6"/>
      <c r="YV15" s="6"/>
      <c r="YW15" s="6"/>
      <c r="YX15" s="6"/>
      <c r="YY15" s="6"/>
      <c r="YZ15" s="6"/>
      <c r="ZA15" s="6"/>
      <c r="ZB15" s="6"/>
      <c r="ZC15" s="6"/>
      <c r="ZD15" s="6"/>
      <c r="ZE15" s="6"/>
      <c r="ZF15" s="6"/>
      <c r="ZG15" s="6"/>
      <c r="ZH15" s="6"/>
      <c r="ZI15" s="6"/>
      <c r="ZJ15" s="6"/>
      <c r="ZK15" s="6"/>
      <c r="ZL15" s="6"/>
      <c r="ZM15" s="6"/>
      <c r="ZN15" s="6"/>
      <c r="ZO15" s="6"/>
      <c r="ZP15" s="6"/>
      <c r="ZQ15" s="6"/>
      <c r="ZR15" s="6"/>
      <c r="ZS15" s="6"/>
      <c r="ZT15" s="6"/>
      <c r="ZU15" s="6"/>
      <c r="ZV15" s="6"/>
      <c r="ZW15" s="6"/>
      <c r="ZX15" s="6"/>
      <c r="ZY15" s="6"/>
      <c r="ZZ15" s="6"/>
      <c r="AAA15" s="6"/>
      <c r="AAB15" s="6"/>
      <c r="AAC15" s="6"/>
      <c r="AAD15" s="6"/>
      <c r="AAE15" s="6"/>
      <c r="AAF15" s="6"/>
      <c r="AAG15" s="6"/>
      <c r="AAH15" s="6"/>
      <c r="AAI15" s="6"/>
      <c r="AAJ15" s="6"/>
      <c r="AAK15" s="6"/>
      <c r="AAL15" s="6"/>
      <c r="AAM15" s="6"/>
      <c r="AAN15" s="6"/>
      <c r="AAO15" s="6"/>
      <c r="AAP15" s="6"/>
      <c r="AAQ15" s="6"/>
      <c r="AAR15" s="6"/>
      <c r="AAS15" s="6"/>
      <c r="AAT15" s="6"/>
      <c r="AAU15" s="6"/>
      <c r="AAV15" s="6"/>
      <c r="AAW15" s="6"/>
      <c r="AAX15" s="6"/>
      <c r="AAY15" s="6"/>
      <c r="AAZ15" s="6"/>
      <c r="ABA15" s="6"/>
      <c r="ABB15" s="6"/>
      <c r="ABC15" s="6"/>
      <c r="ABD15" s="6"/>
      <c r="ABE15" s="6"/>
      <c r="ABF15" s="6"/>
      <c r="ABG15" s="6"/>
      <c r="ABH15" s="6"/>
      <c r="ABI15" s="6"/>
      <c r="ABJ15" s="6"/>
      <c r="ABK15" s="6"/>
      <c r="ABL15" s="6"/>
      <c r="ABM15" s="6"/>
      <c r="ABN15" s="6"/>
      <c r="ABO15" s="6"/>
      <c r="ABP15" s="6"/>
      <c r="ABQ15" s="6"/>
      <c r="ABR15" s="6"/>
      <c r="ABS15" s="6"/>
      <c r="ABT15" s="6"/>
      <c r="ABU15" s="6"/>
      <c r="ABV15" s="6"/>
      <c r="ABW15" s="6"/>
      <c r="ABX15" s="6"/>
      <c r="ABY15" s="6"/>
      <c r="ABZ15" s="6"/>
      <c r="ACA15" s="6"/>
      <c r="ACB15" s="6"/>
      <c r="ACC15" s="6"/>
      <c r="ACD15" s="6"/>
      <c r="ACE15" s="6"/>
      <c r="ACF15" s="6"/>
      <c r="ACG15" s="6"/>
      <c r="ACH15" s="6"/>
      <c r="ACI15" s="6"/>
      <c r="ACJ15" s="6"/>
    </row>
    <row r="16" spans="1:764" s="31" customFormat="1" hidden="1">
      <c r="A16" s="20" t="s">
        <v>63</v>
      </c>
      <c r="B16" s="20">
        <v>7700418073</v>
      </c>
      <c r="C16" s="44" t="s">
        <v>81</v>
      </c>
      <c r="D16" s="20" t="s">
        <v>52</v>
      </c>
      <c r="E16" s="20" t="s">
        <v>33</v>
      </c>
      <c r="F16" s="20" t="s">
        <v>34</v>
      </c>
      <c r="G16" s="20" t="s">
        <v>67</v>
      </c>
      <c r="H16" s="20" t="s">
        <v>54</v>
      </c>
      <c r="I16" s="20"/>
      <c r="J16" s="32">
        <v>17</v>
      </c>
      <c r="K16" s="20" t="s">
        <v>79</v>
      </c>
      <c r="L16" s="20" t="s">
        <v>79</v>
      </c>
      <c r="M16" s="20" t="s">
        <v>79</v>
      </c>
      <c r="N16" s="21">
        <v>39072</v>
      </c>
      <c r="O16" s="45" t="s">
        <v>39</v>
      </c>
      <c r="P16" s="20"/>
      <c r="Q16" s="22" t="s">
        <v>82</v>
      </c>
      <c r="R16" s="23">
        <v>4</v>
      </c>
      <c r="S16" s="23">
        <v>4</v>
      </c>
      <c r="T16" s="24">
        <v>4</v>
      </c>
      <c r="U16" s="24">
        <v>13</v>
      </c>
      <c r="V16" s="25"/>
      <c r="W16" s="25" t="s">
        <v>41</v>
      </c>
      <c r="X16" s="25"/>
      <c r="Y16" s="25" t="s">
        <v>42</v>
      </c>
      <c r="Z16" s="26" t="str">
        <f t="shared" si="0"/>
        <v xml:space="preserve"> ech /  rafale</v>
      </c>
      <c r="AA16" s="27">
        <v>33.4</v>
      </c>
      <c r="AB16" s="27">
        <v>0</v>
      </c>
      <c r="AC16" s="29">
        <v>2</v>
      </c>
      <c r="AD16" s="30">
        <v>1</v>
      </c>
      <c r="AE16" s="30">
        <v>100</v>
      </c>
      <c r="AF16" s="29" t="s">
        <v>34</v>
      </c>
      <c r="AG16" s="29" t="s">
        <v>34</v>
      </c>
      <c r="AH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  <c r="NJ16" s="6"/>
      <c r="NK16" s="6"/>
      <c r="NL16" s="6"/>
      <c r="NM16" s="6"/>
      <c r="NN16" s="6"/>
      <c r="NO16" s="6"/>
      <c r="NP16" s="6"/>
      <c r="NQ16" s="6"/>
      <c r="NR16" s="6"/>
      <c r="NS16" s="6"/>
      <c r="NT16" s="6"/>
      <c r="NU16" s="6"/>
      <c r="NV16" s="6"/>
      <c r="NW16" s="6"/>
      <c r="NX16" s="6"/>
      <c r="NY16" s="6"/>
      <c r="NZ16" s="6"/>
      <c r="OA16" s="6"/>
      <c r="OB16" s="6"/>
      <c r="OC16" s="6"/>
      <c r="OD16" s="6"/>
      <c r="OE16" s="6"/>
      <c r="OF16" s="6"/>
      <c r="OG16" s="6"/>
      <c r="OH16" s="6"/>
      <c r="OI16" s="6"/>
      <c r="OJ16" s="6"/>
      <c r="OK16" s="6"/>
      <c r="OL16" s="6"/>
      <c r="OM16" s="6"/>
      <c r="ON16" s="6"/>
      <c r="OO16" s="6"/>
      <c r="OP16" s="6"/>
      <c r="OQ16" s="6"/>
      <c r="OR16" s="6"/>
      <c r="OS16" s="6"/>
      <c r="OT16" s="6"/>
      <c r="OU16" s="6"/>
      <c r="OV16" s="6"/>
      <c r="OW16" s="6"/>
      <c r="OX16" s="6"/>
      <c r="OY16" s="6"/>
      <c r="OZ16" s="6"/>
      <c r="PA16" s="6"/>
      <c r="PB16" s="6"/>
      <c r="PC16" s="6"/>
      <c r="PD16" s="6"/>
      <c r="PE16" s="6"/>
      <c r="PF16" s="6"/>
      <c r="PG16" s="6"/>
      <c r="PH16" s="6"/>
      <c r="PI16" s="6"/>
      <c r="PJ16" s="6"/>
      <c r="PK16" s="6"/>
      <c r="PL16" s="6"/>
      <c r="PM16" s="6"/>
      <c r="PN16" s="6"/>
      <c r="PO16" s="6"/>
      <c r="PP16" s="6"/>
      <c r="PQ16" s="6"/>
      <c r="PR16" s="6"/>
      <c r="PS16" s="6"/>
      <c r="PT16" s="6"/>
      <c r="PU16" s="6"/>
      <c r="PV16" s="6"/>
      <c r="PW16" s="6"/>
      <c r="PX16" s="6"/>
      <c r="PY16" s="6"/>
      <c r="PZ16" s="6"/>
      <c r="QA16" s="6"/>
      <c r="QB16" s="6"/>
      <c r="QC16" s="6"/>
      <c r="QD16" s="6"/>
      <c r="QE16" s="6"/>
      <c r="QF16" s="6"/>
      <c r="QG16" s="6"/>
      <c r="QH16" s="6"/>
      <c r="QI16" s="6"/>
      <c r="QJ16" s="6"/>
      <c r="QK16" s="6"/>
      <c r="QL16" s="6"/>
      <c r="QM16" s="6"/>
      <c r="QN16" s="6"/>
      <c r="QO16" s="6"/>
      <c r="QP16" s="6"/>
      <c r="QQ16" s="6"/>
      <c r="QR16" s="6"/>
      <c r="QS16" s="6"/>
      <c r="QT16" s="6"/>
      <c r="QU16" s="6"/>
      <c r="QV16" s="6"/>
      <c r="QW16" s="6"/>
      <c r="QX16" s="6"/>
      <c r="QY16" s="6"/>
      <c r="QZ16" s="6"/>
      <c r="RA16" s="6"/>
      <c r="RB16" s="6"/>
      <c r="RC16" s="6"/>
      <c r="RD16" s="6"/>
      <c r="RE16" s="6"/>
      <c r="RF16" s="6"/>
      <c r="RG16" s="6"/>
      <c r="RH16" s="6"/>
      <c r="RI16" s="6"/>
      <c r="RJ16" s="6"/>
      <c r="RK16" s="6"/>
      <c r="RL16" s="6"/>
      <c r="RM16" s="6"/>
      <c r="RN16" s="6"/>
      <c r="RO16" s="6"/>
      <c r="RP16" s="6"/>
      <c r="RQ16" s="6"/>
      <c r="RR16" s="6"/>
      <c r="RS16" s="6"/>
      <c r="RT16" s="6"/>
      <c r="RU16" s="6"/>
      <c r="RV16" s="6"/>
      <c r="RW16" s="6"/>
      <c r="RX16" s="6"/>
      <c r="RY16" s="6"/>
      <c r="RZ16" s="6"/>
      <c r="SA16" s="6"/>
      <c r="SB16" s="6"/>
      <c r="SC16" s="6"/>
      <c r="SD16" s="6"/>
      <c r="SE16" s="6"/>
      <c r="SF16" s="6"/>
      <c r="SG16" s="6"/>
      <c r="SH16" s="6"/>
      <c r="SI16" s="6"/>
      <c r="SJ16" s="6"/>
      <c r="SK16" s="6"/>
      <c r="SL16" s="6"/>
      <c r="SM16" s="6"/>
      <c r="SN16" s="6"/>
      <c r="SO16" s="6"/>
      <c r="SP16" s="6"/>
      <c r="SQ16" s="6"/>
      <c r="SR16" s="6"/>
      <c r="SS16" s="6"/>
      <c r="ST16" s="6"/>
      <c r="SU16" s="6"/>
      <c r="SV16" s="6"/>
      <c r="SW16" s="6"/>
      <c r="SX16" s="6"/>
      <c r="SY16" s="6"/>
      <c r="SZ16" s="6"/>
      <c r="TA16" s="6"/>
      <c r="TB16" s="6"/>
      <c r="TC16" s="6"/>
      <c r="TD16" s="6"/>
      <c r="TE16" s="6"/>
      <c r="TF16" s="6"/>
      <c r="TG16" s="6"/>
      <c r="TH16" s="6"/>
      <c r="TI16" s="6"/>
      <c r="TJ16" s="6"/>
      <c r="TK16" s="6"/>
      <c r="TL16" s="6"/>
      <c r="TM16" s="6"/>
      <c r="TN16" s="6"/>
      <c r="TO16" s="6"/>
      <c r="TP16" s="6"/>
      <c r="TQ16" s="6"/>
      <c r="TR16" s="6"/>
      <c r="TS16" s="6"/>
      <c r="TT16" s="6"/>
      <c r="TU16" s="6"/>
      <c r="TV16" s="6"/>
      <c r="TW16" s="6"/>
      <c r="TX16" s="6"/>
      <c r="TY16" s="6"/>
      <c r="TZ16" s="6"/>
      <c r="UA16" s="6"/>
      <c r="UB16" s="6"/>
      <c r="UC16" s="6"/>
      <c r="UD16" s="6"/>
      <c r="UE16" s="6"/>
      <c r="UF16" s="6"/>
      <c r="UG16" s="6"/>
      <c r="UH16" s="6"/>
      <c r="UI16" s="6"/>
      <c r="UJ16" s="6"/>
      <c r="UK16" s="6"/>
      <c r="UL16" s="6"/>
      <c r="UM16" s="6"/>
      <c r="UN16" s="6"/>
      <c r="UO16" s="6"/>
      <c r="UP16" s="6"/>
      <c r="UQ16" s="6"/>
      <c r="UR16" s="6"/>
      <c r="US16" s="6"/>
      <c r="UT16" s="6"/>
      <c r="UU16" s="6"/>
      <c r="UV16" s="6"/>
      <c r="UW16" s="6"/>
      <c r="UX16" s="6"/>
      <c r="UY16" s="6"/>
      <c r="UZ16" s="6"/>
      <c r="VA16" s="6"/>
      <c r="VB16" s="6"/>
      <c r="VC16" s="6"/>
      <c r="VD16" s="6"/>
      <c r="VE16" s="6"/>
      <c r="VF16" s="6"/>
      <c r="VG16" s="6"/>
      <c r="VH16" s="6"/>
      <c r="VI16" s="6"/>
      <c r="VJ16" s="6"/>
      <c r="VK16" s="6"/>
      <c r="VL16" s="6"/>
      <c r="VM16" s="6"/>
      <c r="VN16" s="6"/>
      <c r="VO16" s="6"/>
      <c r="VP16" s="6"/>
      <c r="VQ16" s="6"/>
      <c r="VR16" s="6"/>
      <c r="VS16" s="6"/>
      <c r="VT16" s="6"/>
      <c r="VU16" s="6"/>
      <c r="VV16" s="6"/>
      <c r="VW16" s="6"/>
      <c r="VX16" s="6"/>
      <c r="VY16" s="6"/>
      <c r="VZ16" s="6"/>
      <c r="WA16" s="6"/>
      <c r="WB16" s="6"/>
      <c r="WC16" s="6"/>
      <c r="WD16" s="6"/>
      <c r="WE16" s="6"/>
      <c r="WF16" s="6"/>
      <c r="WG16" s="6"/>
      <c r="WH16" s="6"/>
      <c r="WI16" s="6"/>
      <c r="WJ16" s="6"/>
      <c r="WK16" s="6"/>
      <c r="WL16" s="6"/>
      <c r="WM16" s="6"/>
      <c r="WN16" s="6"/>
      <c r="WO16" s="6"/>
      <c r="WP16" s="6"/>
      <c r="WQ16" s="6"/>
      <c r="WR16" s="6"/>
      <c r="WS16" s="6"/>
      <c r="WT16" s="6"/>
      <c r="WU16" s="6"/>
      <c r="WV16" s="6"/>
      <c r="WW16" s="6"/>
      <c r="WX16" s="6"/>
      <c r="WY16" s="6"/>
      <c r="WZ16" s="6"/>
      <c r="XA16" s="6"/>
      <c r="XB16" s="6"/>
      <c r="XC16" s="6"/>
      <c r="XD16" s="6"/>
      <c r="XE16" s="6"/>
      <c r="XF16" s="6"/>
      <c r="XG16" s="6"/>
      <c r="XH16" s="6"/>
      <c r="XI16" s="6"/>
      <c r="XJ16" s="6"/>
      <c r="XK16" s="6"/>
      <c r="XL16" s="6"/>
      <c r="XM16" s="6"/>
      <c r="XN16" s="6"/>
      <c r="XO16" s="6"/>
      <c r="XP16" s="6"/>
      <c r="XQ16" s="6"/>
      <c r="XR16" s="6"/>
      <c r="XS16" s="6"/>
      <c r="XT16" s="6"/>
      <c r="XU16" s="6"/>
      <c r="XV16" s="6"/>
      <c r="XW16" s="6"/>
      <c r="XX16" s="6"/>
      <c r="XY16" s="6"/>
      <c r="XZ16" s="6"/>
      <c r="YA16" s="6"/>
      <c r="YB16" s="6"/>
      <c r="YC16" s="6"/>
      <c r="YD16" s="6"/>
      <c r="YE16" s="6"/>
      <c r="YF16" s="6"/>
      <c r="YG16" s="6"/>
      <c r="YH16" s="6"/>
      <c r="YI16" s="6"/>
      <c r="YJ16" s="6"/>
      <c r="YK16" s="6"/>
      <c r="YL16" s="6"/>
      <c r="YM16" s="6"/>
      <c r="YN16" s="6"/>
      <c r="YO16" s="6"/>
      <c r="YP16" s="6"/>
      <c r="YQ16" s="6"/>
      <c r="YR16" s="6"/>
      <c r="YS16" s="6"/>
      <c r="YT16" s="6"/>
      <c r="YU16" s="6"/>
      <c r="YV16" s="6"/>
      <c r="YW16" s="6"/>
      <c r="YX16" s="6"/>
      <c r="YY16" s="6"/>
      <c r="YZ16" s="6"/>
      <c r="ZA16" s="6"/>
      <c r="ZB16" s="6"/>
      <c r="ZC16" s="6"/>
      <c r="ZD16" s="6"/>
      <c r="ZE16" s="6"/>
      <c r="ZF16" s="6"/>
      <c r="ZG16" s="6"/>
      <c r="ZH16" s="6"/>
      <c r="ZI16" s="6"/>
      <c r="ZJ16" s="6"/>
      <c r="ZK16" s="6"/>
      <c r="ZL16" s="6"/>
      <c r="ZM16" s="6"/>
      <c r="ZN16" s="6"/>
      <c r="ZO16" s="6"/>
      <c r="ZP16" s="6"/>
      <c r="ZQ16" s="6"/>
      <c r="ZR16" s="6"/>
      <c r="ZS16" s="6"/>
      <c r="ZT16" s="6"/>
      <c r="ZU16" s="6"/>
      <c r="ZV16" s="6"/>
      <c r="ZW16" s="6"/>
      <c r="ZX16" s="6"/>
      <c r="ZY16" s="6"/>
      <c r="ZZ16" s="6"/>
      <c r="AAA16" s="6"/>
      <c r="AAB16" s="6"/>
      <c r="AAC16" s="6"/>
      <c r="AAD16" s="6"/>
      <c r="AAE16" s="6"/>
      <c r="AAF16" s="6"/>
      <c r="AAG16" s="6"/>
      <c r="AAH16" s="6"/>
      <c r="AAI16" s="6"/>
      <c r="AAJ16" s="6"/>
      <c r="AAK16" s="6"/>
      <c r="AAL16" s="6"/>
      <c r="AAM16" s="6"/>
      <c r="AAN16" s="6"/>
      <c r="AAO16" s="6"/>
      <c r="AAP16" s="6"/>
      <c r="AAQ16" s="6"/>
      <c r="AAR16" s="6"/>
      <c r="AAS16" s="6"/>
      <c r="AAT16" s="6"/>
      <c r="AAU16" s="6"/>
      <c r="AAV16" s="6"/>
      <c r="AAW16" s="6"/>
      <c r="AAX16" s="6"/>
      <c r="AAY16" s="6"/>
      <c r="AAZ16" s="6"/>
      <c r="ABA16" s="6"/>
      <c r="ABB16" s="6"/>
      <c r="ABC16" s="6"/>
      <c r="ABD16" s="6"/>
      <c r="ABE16" s="6"/>
      <c r="ABF16" s="6"/>
      <c r="ABG16" s="6"/>
      <c r="ABH16" s="6"/>
      <c r="ABI16" s="6"/>
      <c r="ABJ16" s="6"/>
      <c r="ABK16" s="6"/>
      <c r="ABL16" s="6"/>
      <c r="ABM16" s="6"/>
      <c r="ABN16" s="6"/>
      <c r="ABO16" s="6"/>
      <c r="ABP16" s="6"/>
      <c r="ABQ16" s="6"/>
      <c r="ABR16" s="6"/>
      <c r="ABS16" s="6"/>
      <c r="ABT16" s="6"/>
      <c r="ABU16" s="6"/>
      <c r="ABV16" s="6"/>
      <c r="ABW16" s="6"/>
      <c r="ABX16" s="6"/>
      <c r="ABY16" s="6"/>
      <c r="ABZ16" s="6"/>
      <c r="ACA16" s="6"/>
      <c r="ACB16" s="6"/>
      <c r="ACC16" s="6"/>
      <c r="ACD16" s="6"/>
      <c r="ACE16" s="6"/>
      <c r="ACF16" s="6"/>
      <c r="ACG16" s="6"/>
      <c r="ACH16" s="6"/>
      <c r="ACI16" s="6"/>
      <c r="ACJ16" s="6"/>
    </row>
    <row r="17" spans="1:764" s="31" customFormat="1" hidden="1">
      <c r="A17" s="20" t="s">
        <v>63</v>
      </c>
      <c r="B17" s="20">
        <v>7700418072</v>
      </c>
      <c r="C17" s="44" t="s">
        <v>83</v>
      </c>
      <c r="D17" s="20" t="s">
        <v>52</v>
      </c>
      <c r="E17" s="20" t="s">
        <v>33</v>
      </c>
      <c r="F17" s="20" t="s">
        <v>34</v>
      </c>
      <c r="G17" s="20" t="s">
        <v>67</v>
      </c>
      <c r="H17" s="20" t="s">
        <v>54</v>
      </c>
      <c r="I17" s="20"/>
      <c r="J17" s="32">
        <v>16</v>
      </c>
      <c r="K17" s="20" t="s">
        <v>79</v>
      </c>
      <c r="L17" s="20" t="s">
        <v>79</v>
      </c>
      <c r="M17" s="20" t="s">
        <v>79</v>
      </c>
      <c r="N17" s="21">
        <v>39072</v>
      </c>
      <c r="O17" s="45" t="s">
        <v>39</v>
      </c>
      <c r="P17" s="20"/>
      <c r="Q17" s="22" t="s">
        <v>82</v>
      </c>
      <c r="R17" s="23">
        <v>4</v>
      </c>
      <c r="S17" s="23">
        <v>4</v>
      </c>
      <c r="T17" s="24">
        <v>4</v>
      </c>
      <c r="U17" s="24">
        <v>13</v>
      </c>
      <c r="V17" s="25"/>
      <c r="W17" s="25" t="s">
        <v>41</v>
      </c>
      <c r="X17" s="25"/>
      <c r="Y17" s="25" t="s">
        <v>42</v>
      </c>
      <c r="Z17" s="26" t="str">
        <f t="shared" si="0"/>
        <v xml:space="preserve"> ech /  rafale</v>
      </c>
      <c r="AA17" s="27">
        <v>33.4</v>
      </c>
      <c r="AB17" s="27">
        <v>0</v>
      </c>
      <c r="AC17" s="29">
        <v>2</v>
      </c>
      <c r="AD17" s="30">
        <v>1</v>
      </c>
      <c r="AE17" s="30">
        <v>100</v>
      </c>
      <c r="AF17" s="29" t="s">
        <v>34</v>
      </c>
      <c r="AG17" s="29" t="s">
        <v>34</v>
      </c>
      <c r="AH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  <c r="NJ17" s="6"/>
      <c r="NK17" s="6"/>
      <c r="NL17" s="6"/>
      <c r="NM17" s="6"/>
      <c r="NN17" s="6"/>
      <c r="NO17" s="6"/>
      <c r="NP17" s="6"/>
      <c r="NQ17" s="6"/>
      <c r="NR17" s="6"/>
      <c r="NS17" s="6"/>
      <c r="NT17" s="6"/>
      <c r="NU17" s="6"/>
      <c r="NV17" s="6"/>
      <c r="NW17" s="6"/>
      <c r="NX17" s="6"/>
      <c r="NY17" s="6"/>
      <c r="NZ17" s="6"/>
      <c r="OA17" s="6"/>
      <c r="OB17" s="6"/>
      <c r="OC17" s="6"/>
      <c r="OD17" s="6"/>
      <c r="OE17" s="6"/>
      <c r="OF17" s="6"/>
      <c r="OG17" s="6"/>
      <c r="OH17" s="6"/>
      <c r="OI17" s="6"/>
      <c r="OJ17" s="6"/>
      <c r="OK17" s="6"/>
      <c r="OL17" s="6"/>
      <c r="OM17" s="6"/>
      <c r="ON17" s="6"/>
      <c r="OO17" s="6"/>
      <c r="OP17" s="6"/>
      <c r="OQ17" s="6"/>
      <c r="OR17" s="6"/>
      <c r="OS17" s="6"/>
      <c r="OT17" s="6"/>
      <c r="OU17" s="6"/>
      <c r="OV17" s="6"/>
      <c r="OW17" s="6"/>
      <c r="OX17" s="6"/>
      <c r="OY17" s="6"/>
      <c r="OZ17" s="6"/>
      <c r="PA17" s="6"/>
      <c r="PB17" s="6"/>
      <c r="PC17" s="6"/>
      <c r="PD17" s="6"/>
      <c r="PE17" s="6"/>
      <c r="PF17" s="6"/>
      <c r="PG17" s="6"/>
      <c r="PH17" s="6"/>
      <c r="PI17" s="6"/>
      <c r="PJ17" s="6"/>
      <c r="PK17" s="6"/>
      <c r="PL17" s="6"/>
      <c r="PM17" s="6"/>
      <c r="PN17" s="6"/>
      <c r="PO17" s="6"/>
      <c r="PP17" s="6"/>
      <c r="PQ17" s="6"/>
      <c r="PR17" s="6"/>
      <c r="PS17" s="6"/>
      <c r="PT17" s="6"/>
      <c r="PU17" s="6"/>
      <c r="PV17" s="6"/>
      <c r="PW17" s="6"/>
      <c r="PX17" s="6"/>
      <c r="PY17" s="6"/>
      <c r="PZ17" s="6"/>
      <c r="QA17" s="6"/>
      <c r="QB17" s="6"/>
      <c r="QC17" s="6"/>
      <c r="QD17" s="6"/>
      <c r="QE17" s="6"/>
      <c r="QF17" s="6"/>
      <c r="QG17" s="6"/>
      <c r="QH17" s="6"/>
      <c r="QI17" s="6"/>
      <c r="QJ17" s="6"/>
      <c r="QK17" s="6"/>
      <c r="QL17" s="6"/>
      <c r="QM17" s="6"/>
      <c r="QN17" s="6"/>
      <c r="QO17" s="6"/>
      <c r="QP17" s="6"/>
      <c r="QQ17" s="6"/>
      <c r="QR17" s="6"/>
      <c r="QS17" s="6"/>
      <c r="QT17" s="6"/>
      <c r="QU17" s="6"/>
      <c r="QV17" s="6"/>
      <c r="QW17" s="6"/>
      <c r="QX17" s="6"/>
      <c r="QY17" s="6"/>
      <c r="QZ17" s="6"/>
      <c r="RA17" s="6"/>
      <c r="RB17" s="6"/>
      <c r="RC17" s="6"/>
      <c r="RD17" s="6"/>
      <c r="RE17" s="6"/>
      <c r="RF17" s="6"/>
      <c r="RG17" s="6"/>
      <c r="RH17" s="6"/>
      <c r="RI17" s="6"/>
      <c r="RJ17" s="6"/>
      <c r="RK17" s="6"/>
      <c r="RL17" s="6"/>
      <c r="RM17" s="6"/>
      <c r="RN17" s="6"/>
      <c r="RO17" s="6"/>
      <c r="RP17" s="6"/>
      <c r="RQ17" s="6"/>
      <c r="RR17" s="6"/>
      <c r="RS17" s="6"/>
      <c r="RT17" s="6"/>
      <c r="RU17" s="6"/>
      <c r="RV17" s="6"/>
      <c r="RW17" s="6"/>
      <c r="RX17" s="6"/>
      <c r="RY17" s="6"/>
      <c r="RZ17" s="6"/>
      <c r="SA17" s="6"/>
      <c r="SB17" s="6"/>
      <c r="SC17" s="6"/>
      <c r="SD17" s="6"/>
      <c r="SE17" s="6"/>
      <c r="SF17" s="6"/>
      <c r="SG17" s="6"/>
      <c r="SH17" s="6"/>
      <c r="SI17" s="6"/>
      <c r="SJ17" s="6"/>
      <c r="SK17" s="6"/>
      <c r="SL17" s="6"/>
      <c r="SM17" s="6"/>
      <c r="SN17" s="6"/>
      <c r="SO17" s="6"/>
      <c r="SP17" s="6"/>
      <c r="SQ17" s="6"/>
      <c r="SR17" s="6"/>
      <c r="SS17" s="6"/>
      <c r="ST17" s="6"/>
      <c r="SU17" s="6"/>
      <c r="SV17" s="6"/>
      <c r="SW17" s="6"/>
      <c r="SX17" s="6"/>
      <c r="SY17" s="6"/>
      <c r="SZ17" s="6"/>
      <c r="TA17" s="6"/>
      <c r="TB17" s="6"/>
      <c r="TC17" s="6"/>
      <c r="TD17" s="6"/>
      <c r="TE17" s="6"/>
      <c r="TF17" s="6"/>
      <c r="TG17" s="6"/>
      <c r="TH17" s="6"/>
      <c r="TI17" s="6"/>
      <c r="TJ17" s="6"/>
      <c r="TK17" s="6"/>
      <c r="TL17" s="6"/>
      <c r="TM17" s="6"/>
      <c r="TN17" s="6"/>
      <c r="TO17" s="6"/>
      <c r="TP17" s="6"/>
      <c r="TQ17" s="6"/>
      <c r="TR17" s="6"/>
      <c r="TS17" s="6"/>
      <c r="TT17" s="6"/>
      <c r="TU17" s="6"/>
      <c r="TV17" s="6"/>
      <c r="TW17" s="6"/>
      <c r="TX17" s="6"/>
      <c r="TY17" s="6"/>
      <c r="TZ17" s="6"/>
      <c r="UA17" s="6"/>
      <c r="UB17" s="6"/>
      <c r="UC17" s="6"/>
      <c r="UD17" s="6"/>
      <c r="UE17" s="6"/>
      <c r="UF17" s="6"/>
      <c r="UG17" s="6"/>
      <c r="UH17" s="6"/>
      <c r="UI17" s="6"/>
      <c r="UJ17" s="6"/>
      <c r="UK17" s="6"/>
      <c r="UL17" s="6"/>
      <c r="UM17" s="6"/>
      <c r="UN17" s="6"/>
      <c r="UO17" s="6"/>
      <c r="UP17" s="6"/>
      <c r="UQ17" s="6"/>
      <c r="UR17" s="6"/>
      <c r="US17" s="6"/>
      <c r="UT17" s="6"/>
      <c r="UU17" s="6"/>
      <c r="UV17" s="6"/>
      <c r="UW17" s="6"/>
      <c r="UX17" s="6"/>
      <c r="UY17" s="6"/>
      <c r="UZ17" s="6"/>
      <c r="VA17" s="6"/>
      <c r="VB17" s="6"/>
      <c r="VC17" s="6"/>
      <c r="VD17" s="6"/>
      <c r="VE17" s="6"/>
      <c r="VF17" s="6"/>
      <c r="VG17" s="6"/>
      <c r="VH17" s="6"/>
      <c r="VI17" s="6"/>
      <c r="VJ17" s="6"/>
      <c r="VK17" s="6"/>
      <c r="VL17" s="6"/>
      <c r="VM17" s="6"/>
      <c r="VN17" s="6"/>
      <c r="VO17" s="6"/>
      <c r="VP17" s="6"/>
      <c r="VQ17" s="6"/>
      <c r="VR17" s="6"/>
      <c r="VS17" s="6"/>
      <c r="VT17" s="6"/>
      <c r="VU17" s="6"/>
      <c r="VV17" s="6"/>
      <c r="VW17" s="6"/>
      <c r="VX17" s="6"/>
      <c r="VY17" s="6"/>
      <c r="VZ17" s="6"/>
      <c r="WA17" s="6"/>
      <c r="WB17" s="6"/>
      <c r="WC17" s="6"/>
      <c r="WD17" s="6"/>
      <c r="WE17" s="6"/>
      <c r="WF17" s="6"/>
      <c r="WG17" s="6"/>
      <c r="WH17" s="6"/>
      <c r="WI17" s="6"/>
      <c r="WJ17" s="6"/>
      <c r="WK17" s="6"/>
      <c r="WL17" s="6"/>
      <c r="WM17" s="6"/>
      <c r="WN17" s="6"/>
      <c r="WO17" s="6"/>
      <c r="WP17" s="6"/>
      <c r="WQ17" s="6"/>
      <c r="WR17" s="6"/>
      <c r="WS17" s="6"/>
      <c r="WT17" s="6"/>
      <c r="WU17" s="6"/>
      <c r="WV17" s="6"/>
      <c r="WW17" s="6"/>
      <c r="WX17" s="6"/>
      <c r="WY17" s="6"/>
      <c r="WZ17" s="6"/>
      <c r="XA17" s="6"/>
      <c r="XB17" s="6"/>
      <c r="XC17" s="6"/>
      <c r="XD17" s="6"/>
      <c r="XE17" s="6"/>
      <c r="XF17" s="6"/>
      <c r="XG17" s="6"/>
      <c r="XH17" s="6"/>
      <c r="XI17" s="6"/>
      <c r="XJ17" s="6"/>
      <c r="XK17" s="6"/>
      <c r="XL17" s="6"/>
      <c r="XM17" s="6"/>
      <c r="XN17" s="6"/>
      <c r="XO17" s="6"/>
      <c r="XP17" s="6"/>
      <c r="XQ17" s="6"/>
      <c r="XR17" s="6"/>
      <c r="XS17" s="6"/>
      <c r="XT17" s="6"/>
      <c r="XU17" s="6"/>
      <c r="XV17" s="6"/>
      <c r="XW17" s="6"/>
      <c r="XX17" s="6"/>
      <c r="XY17" s="6"/>
      <c r="XZ17" s="6"/>
      <c r="YA17" s="6"/>
      <c r="YB17" s="6"/>
      <c r="YC17" s="6"/>
      <c r="YD17" s="6"/>
      <c r="YE17" s="6"/>
      <c r="YF17" s="6"/>
      <c r="YG17" s="6"/>
      <c r="YH17" s="6"/>
      <c r="YI17" s="6"/>
      <c r="YJ17" s="6"/>
      <c r="YK17" s="6"/>
      <c r="YL17" s="6"/>
      <c r="YM17" s="6"/>
      <c r="YN17" s="6"/>
      <c r="YO17" s="6"/>
      <c r="YP17" s="6"/>
      <c r="YQ17" s="6"/>
      <c r="YR17" s="6"/>
      <c r="YS17" s="6"/>
      <c r="YT17" s="6"/>
      <c r="YU17" s="6"/>
      <c r="YV17" s="6"/>
      <c r="YW17" s="6"/>
      <c r="YX17" s="6"/>
      <c r="YY17" s="6"/>
      <c r="YZ17" s="6"/>
      <c r="ZA17" s="6"/>
      <c r="ZB17" s="6"/>
      <c r="ZC17" s="6"/>
      <c r="ZD17" s="6"/>
      <c r="ZE17" s="6"/>
      <c r="ZF17" s="6"/>
      <c r="ZG17" s="6"/>
      <c r="ZH17" s="6"/>
      <c r="ZI17" s="6"/>
      <c r="ZJ17" s="6"/>
      <c r="ZK17" s="6"/>
      <c r="ZL17" s="6"/>
      <c r="ZM17" s="6"/>
      <c r="ZN17" s="6"/>
      <c r="ZO17" s="6"/>
      <c r="ZP17" s="6"/>
      <c r="ZQ17" s="6"/>
      <c r="ZR17" s="6"/>
      <c r="ZS17" s="6"/>
      <c r="ZT17" s="6"/>
      <c r="ZU17" s="6"/>
      <c r="ZV17" s="6"/>
      <c r="ZW17" s="6"/>
      <c r="ZX17" s="6"/>
      <c r="ZY17" s="6"/>
      <c r="ZZ17" s="6"/>
      <c r="AAA17" s="6"/>
      <c r="AAB17" s="6"/>
      <c r="AAC17" s="6"/>
      <c r="AAD17" s="6"/>
      <c r="AAE17" s="6"/>
      <c r="AAF17" s="6"/>
      <c r="AAG17" s="6"/>
      <c r="AAH17" s="6"/>
      <c r="AAI17" s="6"/>
      <c r="AAJ17" s="6"/>
      <c r="AAK17" s="6"/>
      <c r="AAL17" s="6"/>
      <c r="AAM17" s="6"/>
      <c r="AAN17" s="6"/>
      <c r="AAO17" s="6"/>
      <c r="AAP17" s="6"/>
      <c r="AAQ17" s="6"/>
      <c r="AAR17" s="6"/>
      <c r="AAS17" s="6"/>
      <c r="AAT17" s="6"/>
      <c r="AAU17" s="6"/>
      <c r="AAV17" s="6"/>
      <c r="AAW17" s="6"/>
      <c r="AAX17" s="6"/>
      <c r="AAY17" s="6"/>
      <c r="AAZ17" s="6"/>
      <c r="ABA17" s="6"/>
      <c r="ABB17" s="6"/>
      <c r="ABC17" s="6"/>
      <c r="ABD17" s="6"/>
      <c r="ABE17" s="6"/>
      <c r="ABF17" s="6"/>
      <c r="ABG17" s="6"/>
      <c r="ABH17" s="6"/>
      <c r="ABI17" s="6"/>
      <c r="ABJ17" s="6"/>
      <c r="ABK17" s="6"/>
      <c r="ABL17" s="6"/>
      <c r="ABM17" s="6"/>
      <c r="ABN17" s="6"/>
      <c r="ABO17" s="6"/>
      <c r="ABP17" s="6"/>
      <c r="ABQ17" s="6"/>
      <c r="ABR17" s="6"/>
      <c r="ABS17" s="6"/>
      <c r="ABT17" s="6"/>
      <c r="ABU17" s="6"/>
      <c r="ABV17" s="6"/>
      <c r="ABW17" s="6"/>
      <c r="ABX17" s="6"/>
      <c r="ABY17" s="6"/>
      <c r="ABZ17" s="6"/>
      <c r="ACA17" s="6"/>
      <c r="ACB17" s="6"/>
      <c r="ACC17" s="6"/>
      <c r="ACD17" s="6"/>
      <c r="ACE17" s="6"/>
      <c r="ACF17" s="6"/>
      <c r="ACG17" s="6"/>
      <c r="ACH17" s="6"/>
      <c r="ACI17" s="6"/>
      <c r="ACJ17" s="6"/>
    </row>
    <row r="18" spans="1:764" s="31" customFormat="1" hidden="1">
      <c r="A18" s="20" t="s">
        <v>63</v>
      </c>
      <c r="B18" s="20">
        <v>7700418089</v>
      </c>
      <c r="C18" s="44" t="s">
        <v>84</v>
      </c>
      <c r="D18" s="20" t="s">
        <v>52</v>
      </c>
      <c r="E18" s="20" t="s">
        <v>33</v>
      </c>
      <c r="F18" s="20" t="s">
        <v>34</v>
      </c>
      <c r="G18" s="20" t="s">
        <v>67</v>
      </c>
      <c r="H18" s="20" t="s">
        <v>54</v>
      </c>
      <c r="I18" s="20"/>
      <c r="J18" s="32">
        <v>19</v>
      </c>
      <c r="K18" s="20" t="s">
        <v>85</v>
      </c>
      <c r="L18" s="20" t="s">
        <v>85</v>
      </c>
      <c r="M18" s="20" t="s">
        <v>85</v>
      </c>
      <c r="N18" s="21">
        <v>39072</v>
      </c>
      <c r="O18" s="45" t="s">
        <v>39</v>
      </c>
      <c r="P18" s="20"/>
      <c r="Q18" s="22" t="s">
        <v>82</v>
      </c>
      <c r="R18" s="23">
        <v>4</v>
      </c>
      <c r="S18" s="23">
        <v>4</v>
      </c>
      <c r="T18" s="24">
        <v>4</v>
      </c>
      <c r="U18" s="24">
        <v>26</v>
      </c>
      <c r="V18" s="25"/>
      <c r="W18" s="25" t="s">
        <v>41</v>
      </c>
      <c r="X18" s="25"/>
      <c r="Y18" s="25" t="s">
        <v>42</v>
      </c>
      <c r="Z18" s="26" t="str">
        <f t="shared" si="0"/>
        <v xml:space="preserve"> ech /  rafale</v>
      </c>
      <c r="AA18" s="27">
        <v>33.4</v>
      </c>
      <c r="AB18" s="27">
        <v>0</v>
      </c>
      <c r="AC18" s="29">
        <v>2</v>
      </c>
      <c r="AD18" s="30">
        <v>1</v>
      </c>
      <c r="AE18" s="30">
        <v>100</v>
      </c>
      <c r="AF18" s="29" t="s">
        <v>34</v>
      </c>
      <c r="AG18" s="29" t="s">
        <v>34</v>
      </c>
      <c r="AH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  <c r="NJ18" s="6"/>
      <c r="NK18" s="6"/>
      <c r="NL18" s="6"/>
      <c r="NM18" s="6"/>
      <c r="NN18" s="6"/>
      <c r="NO18" s="6"/>
      <c r="NP18" s="6"/>
      <c r="NQ18" s="6"/>
      <c r="NR18" s="6"/>
      <c r="NS18" s="6"/>
      <c r="NT18" s="6"/>
      <c r="NU18" s="6"/>
      <c r="NV18" s="6"/>
      <c r="NW18" s="6"/>
      <c r="NX18" s="6"/>
      <c r="NY18" s="6"/>
      <c r="NZ18" s="6"/>
      <c r="OA18" s="6"/>
      <c r="OB18" s="6"/>
      <c r="OC18" s="6"/>
      <c r="OD18" s="6"/>
      <c r="OE18" s="6"/>
      <c r="OF18" s="6"/>
      <c r="OG18" s="6"/>
      <c r="OH18" s="6"/>
      <c r="OI18" s="6"/>
      <c r="OJ18" s="6"/>
      <c r="OK18" s="6"/>
      <c r="OL18" s="6"/>
      <c r="OM18" s="6"/>
      <c r="ON18" s="6"/>
      <c r="OO18" s="6"/>
      <c r="OP18" s="6"/>
      <c r="OQ18" s="6"/>
      <c r="OR18" s="6"/>
      <c r="OS18" s="6"/>
      <c r="OT18" s="6"/>
      <c r="OU18" s="6"/>
      <c r="OV18" s="6"/>
      <c r="OW18" s="6"/>
      <c r="OX18" s="6"/>
      <c r="OY18" s="6"/>
      <c r="OZ18" s="6"/>
      <c r="PA18" s="6"/>
      <c r="PB18" s="6"/>
      <c r="PC18" s="6"/>
      <c r="PD18" s="6"/>
      <c r="PE18" s="6"/>
      <c r="PF18" s="6"/>
      <c r="PG18" s="6"/>
      <c r="PH18" s="6"/>
      <c r="PI18" s="6"/>
      <c r="PJ18" s="6"/>
      <c r="PK18" s="6"/>
      <c r="PL18" s="6"/>
      <c r="PM18" s="6"/>
      <c r="PN18" s="6"/>
      <c r="PO18" s="6"/>
      <c r="PP18" s="6"/>
      <c r="PQ18" s="6"/>
      <c r="PR18" s="6"/>
      <c r="PS18" s="6"/>
      <c r="PT18" s="6"/>
      <c r="PU18" s="6"/>
      <c r="PV18" s="6"/>
      <c r="PW18" s="6"/>
      <c r="PX18" s="6"/>
      <c r="PY18" s="6"/>
      <c r="PZ18" s="6"/>
      <c r="QA18" s="6"/>
      <c r="QB18" s="6"/>
      <c r="QC18" s="6"/>
      <c r="QD18" s="6"/>
      <c r="QE18" s="6"/>
      <c r="QF18" s="6"/>
      <c r="QG18" s="6"/>
      <c r="QH18" s="6"/>
      <c r="QI18" s="6"/>
      <c r="QJ18" s="6"/>
      <c r="QK18" s="6"/>
      <c r="QL18" s="6"/>
      <c r="QM18" s="6"/>
      <c r="QN18" s="6"/>
      <c r="QO18" s="6"/>
      <c r="QP18" s="6"/>
      <c r="QQ18" s="6"/>
      <c r="QR18" s="6"/>
      <c r="QS18" s="6"/>
      <c r="QT18" s="6"/>
      <c r="QU18" s="6"/>
      <c r="QV18" s="6"/>
      <c r="QW18" s="6"/>
      <c r="QX18" s="6"/>
      <c r="QY18" s="6"/>
      <c r="QZ18" s="6"/>
      <c r="RA18" s="6"/>
      <c r="RB18" s="6"/>
      <c r="RC18" s="6"/>
      <c r="RD18" s="6"/>
      <c r="RE18" s="6"/>
      <c r="RF18" s="6"/>
      <c r="RG18" s="6"/>
      <c r="RH18" s="6"/>
      <c r="RI18" s="6"/>
      <c r="RJ18" s="6"/>
      <c r="RK18" s="6"/>
      <c r="RL18" s="6"/>
      <c r="RM18" s="6"/>
      <c r="RN18" s="6"/>
      <c r="RO18" s="6"/>
      <c r="RP18" s="6"/>
      <c r="RQ18" s="6"/>
      <c r="RR18" s="6"/>
      <c r="RS18" s="6"/>
      <c r="RT18" s="6"/>
      <c r="RU18" s="6"/>
      <c r="RV18" s="6"/>
      <c r="RW18" s="6"/>
      <c r="RX18" s="6"/>
      <c r="RY18" s="6"/>
      <c r="RZ18" s="6"/>
      <c r="SA18" s="6"/>
      <c r="SB18" s="6"/>
      <c r="SC18" s="6"/>
      <c r="SD18" s="6"/>
      <c r="SE18" s="6"/>
      <c r="SF18" s="6"/>
      <c r="SG18" s="6"/>
      <c r="SH18" s="6"/>
      <c r="SI18" s="6"/>
      <c r="SJ18" s="6"/>
      <c r="SK18" s="6"/>
      <c r="SL18" s="6"/>
      <c r="SM18" s="6"/>
      <c r="SN18" s="6"/>
      <c r="SO18" s="6"/>
      <c r="SP18" s="6"/>
      <c r="SQ18" s="6"/>
      <c r="SR18" s="6"/>
      <c r="SS18" s="6"/>
      <c r="ST18" s="6"/>
      <c r="SU18" s="6"/>
      <c r="SV18" s="6"/>
      <c r="SW18" s="6"/>
      <c r="SX18" s="6"/>
      <c r="SY18" s="6"/>
      <c r="SZ18" s="6"/>
      <c r="TA18" s="6"/>
      <c r="TB18" s="6"/>
      <c r="TC18" s="6"/>
      <c r="TD18" s="6"/>
      <c r="TE18" s="6"/>
      <c r="TF18" s="6"/>
      <c r="TG18" s="6"/>
      <c r="TH18" s="6"/>
      <c r="TI18" s="6"/>
      <c r="TJ18" s="6"/>
      <c r="TK18" s="6"/>
      <c r="TL18" s="6"/>
      <c r="TM18" s="6"/>
      <c r="TN18" s="6"/>
      <c r="TO18" s="6"/>
      <c r="TP18" s="6"/>
      <c r="TQ18" s="6"/>
      <c r="TR18" s="6"/>
      <c r="TS18" s="6"/>
      <c r="TT18" s="6"/>
      <c r="TU18" s="6"/>
      <c r="TV18" s="6"/>
      <c r="TW18" s="6"/>
      <c r="TX18" s="6"/>
      <c r="TY18" s="6"/>
      <c r="TZ18" s="6"/>
      <c r="UA18" s="6"/>
      <c r="UB18" s="6"/>
      <c r="UC18" s="6"/>
      <c r="UD18" s="6"/>
      <c r="UE18" s="6"/>
      <c r="UF18" s="6"/>
      <c r="UG18" s="6"/>
      <c r="UH18" s="6"/>
      <c r="UI18" s="6"/>
      <c r="UJ18" s="6"/>
      <c r="UK18" s="6"/>
      <c r="UL18" s="6"/>
      <c r="UM18" s="6"/>
      <c r="UN18" s="6"/>
      <c r="UO18" s="6"/>
      <c r="UP18" s="6"/>
      <c r="UQ18" s="6"/>
      <c r="UR18" s="6"/>
      <c r="US18" s="6"/>
      <c r="UT18" s="6"/>
      <c r="UU18" s="6"/>
      <c r="UV18" s="6"/>
      <c r="UW18" s="6"/>
      <c r="UX18" s="6"/>
      <c r="UY18" s="6"/>
      <c r="UZ18" s="6"/>
      <c r="VA18" s="6"/>
      <c r="VB18" s="6"/>
      <c r="VC18" s="6"/>
      <c r="VD18" s="6"/>
      <c r="VE18" s="6"/>
      <c r="VF18" s="6"/>
      <c r="VG18" s="6"/>
      <c r="VH18" s="6"/>
      <c r="VI18" s="6"/>
      <c r="VJ18" s="6"/>
      <c r="VK18" s="6"/>
      <c r="VL18" s="6"/>
      <c r="VM18" s="6"/>
      <c r="VN18" s="6"/>
      <c r="VO18" s="6"/>
      <c r="VP18" s="6"/>
      <c r="VQ18" s="6"/>
      <c r="VR18" s="6"/>
      <c r="VS18" s="6"/>
      <c r="VT18" s="6"/>
      <c r="VU18" s="6"/>
      <c r="VV18" s="6"/>
      <c r="VW18" s="6"/>
      <c r="VX18" s="6"/>
      <c r="VY18" s="6"/>
      <c r="VZ18" s="6"/>
      <c r="WA18" s="6"/>
      <c r="WB18" s="6"/>
      <c r="WC18" s="6"/>
      <c r="WD18" s="6"/>
      <c r="WE18" s="6"/>
      <c r="WF18" s="6"/>
      <c r="WG18" s="6"/>
      <c r="WH18" s="6"/>
      <c r="WI18" s="6"/>
      <c r="WJ18" s="6"/>
      <c r="WK18" s="6"/>
      <c r="WL18" s="6"/>
      <c r="WM18" s="6"/>
      <c r="WN18" s="6"/>
      <c r="WO18" s="6"/>
      <c r="WP18" s="6"/>
      <c r="WQ18" s="6"/>
      <c r="WR18" s="6"/>
      <c r="WS18" s="6"/>
      <c r="WT18" s="6"/>
      <c r="WU18" s="6"/>
      <c r="WV18" s="6"/>
      <c r="WW18" s="6"/>
      <c r="WX18" s="6"/>
      <c r="WY18" s="6"/>
      <c r="WZ18" s="6"/>
      <c r="XA18" s="6"/>
      <c r="XB18" s="6"/>
      <c r="XC18" s="6"/>
      <c r="XD18" s="6"/>
      <c r="XE18" s="6"/>
      <c r="XF18" s="6"/>
      <c r="XG18" s="6"/>
      <c r="XH18" s="6"/>
      <c r="XI18" s="6"/>
      <c r="XJ18" s="6"/>
      <c r="XK18" s="6"/>
      <c r="XL18" s="6"/>
      <c r="XM18" s="6"/>
      <c r="XN18" s="6"/>
      <c r="XO18" s="6"/>
      <c r="XP18" s="6"/>
      <c r="XQ18" s="6"/>
      <c r="XR18" s="6"/>
      <c r="XS18" s="6"/>
      <c r="XT18" s="6"/>
      <c r="XU18" s="6"/>
      <c r="XV18" s="6"/>
      <c r="XW18" s="6"/>
      <c r="XX18" s="6"/>
      <c r="XY18" s="6"/>
      <c r="XZ18" s="6"/>
      <c r="YA18" s="6"/>
      <c r="YB18" s="6"/>
      <c r="YC18" s="6"/>
      <c r="YD18" s="6"/>
      <c r="YE18" s="6"/>
      <c r="YF18" s="6"/>
      <c r="YG18" s="6"/>
      <c r="YH18" s="6"/>
      <c r="YI18" s="6"/>
      <c r="YJ18" s="6"/>
      <c r="YK18" s="6"/>
      <c r="YL18" s="6"/>
      <c r="YM18" s="6"/>
      <c r="YN18" s="6"/>
      <c r="YO18" s="6"/>
      <c r="YP18" s="6"/>
      <c r="YQ18" s="6"/>
      <c r="YR18" s="6"/>
      <c r="YS18" s="6"/>
      <c r="YT18" s="6"/>
      <c r="YU18" s="6"/>
      <c r="YV18" s="6"/>
      <c r="YW18" s="6"/>
      <c r="YX18" s="6"/>
      <c r="YY18" s="6"/>
      <c r="YZ18" s="6"/>
      <c r="ZA18" s="6"/>
      <c r="ZB18" s="6"/>
      <c r="ZC18" s="6"/>
      <c r="ZD18" s="6"/>
      <c r="ZE18" s="6"/>
      <c r="ZF18" s="6"/>
      <c r="ZG18" s="6"/>
      <c r="ZH18" s="6"/>
      <c r="ZI18" s="6"/>
      <c r="ZJ18" s="6"/>
      <c r="ZK18" s="6"/>
      <c r="ZL18" s="6"/>
      <c r="ZM18" s="6"/>
      <c r="ZN18" s="6"/>
      <c r="ZO18" s="6"/>
      <c r="ZP18" s="6"/>
      <c r="ZQ18" s="6"/>
      <c r="ZR18" s="6"/>
      <c r="ZS18" s="6"/>
      <c r="ZT18" s="6"/>
      <c r="ZU18" s="6"/>
      <c r="ZV18" s="6"/>
      <c r="ZW18" s="6"/>
      <c r="ZX18" s="6"/>
      <c r="ZY18" s="6"/>
      <c r="ZZ18" s="6"/>
      <c r="AAA18" s="6"/>
      <c r="AAB18" s="6"/>
      <c r="AAC18" s="6"/>
      <c r="AAD18" s="6"/>
      <c r="AAE18" s="6"/>
      <c r="AAF18" s="6"/>
      <c r="AAG18" s="6"/>
      <c r="AAH18" s="6"/>
      <c r="AAI18" s="6"/>
      <c r="AAJ18" s="6"/>
      <c r="AAK18" s="6"/>
      <c r="AAL18" s="6"/>
      <c r="AAM18" s="6"/>
      <c r="AAN18" s="6"/>
      <c r="AAO18" s="6"/>
      <c r="AAP18" s="6"/>
      <c r="AAQ18" s="6"/>
      <c r="AAR18" s="6"/>
      <c r="AAS18" s="6"/>
      <c r="AAT18" s="6"/>
      <c r="AAU18" s="6"/>
      <c r="AAV18" s="6"/>
      <c r="AAW18" s="6"/>
      <c r="AAX18" s="6"/>
      <c r="AAY18" s="6"/>
      <c r="AAZ18" s="6"/>
      <c r="ABA18" s="6"/>
      <c r="ABB18" s="6"/>
      <c r="ABC18" s="6"/>
      <c r="ABD18" s="6"/>
      <c r="ABE18" s="6"/>
      <c r="ABF18" s="6"/>
      <c r="ABG18" s="6"/>
      <c r="ABH18" s="6"/>
      <c r="ABI18" s="6"/>
      <c r="ABJ18" s="6"/>
      <c r="ABK18" s="6"/>
      <c r="ABL18" s="6"/>
      <c r="ABM18" s="6"/>
      <c r="ABN18" s="6"/>
      <c r="ABO18" s="6"/>
      <c r="ABP18" s="6"/>
      <c r="ABQ18" s="6"/>
      <c r="ABR18" s="6"/>
      <c r="ABS18" s="6"/>
      <c r="ABT18" s="6"/>
      <c r="ABU18" s="6"/>
      <c r="ABV18" s="6"/>
      <c r="ABW18" s="6"/>
      <c r="ABX18" s="6"/>
      <c r="ABY18" s="6"/>
      <c r="ABZ18" s="6"/>
      <c r="ACA18" s="6"/>
      <c r="ACB18" s="6"/>
      <c r="ACC18" s="6"/>
      <c r="ACD18" s="6"/>
      <c r="ACE18" s="6"/>
      <c r="ACF18" s="6"/>
      <c r="ACG18" s="6"/>
      <c r="ACH18" s="6"/>
      <c r="ACI18" s="6"/>
      <c r="ACJ18" s="6"/>
    </row>
    <row r="19" spans="1:764" s="31" customFormat="1" hidden="1">
      <c r="A19" s="20" t="s">
        <v>63</v>
      </c>
      <c r="B19" s="20">
        <v>7700418088</v>
      </c>
      <c r="C19" s="44" t="s">
        <v>86</v>
      </c>
      <c r="D19" s="20" t="s">
        <v>52</v>
      </c>
      <c r="E19" s="20" t="s">
        <v>33</v>
      </c>
      <c r="F19" s="20" t="s">
        <v>34</v>
      </c>
      <c r="G19" s="20" t="s">
        <v>67</v>
      </c>
      <c r="H19" s="20" t="s">
        <v>54</v>
      </c>
      <c r="I19" s="20"/>
      <c r="J19" s="32">
        <v>18</v>
      </c>
      <c r="K19" s="20" t="s">
        <v>85</v>
      </c>
      <c r="L19" s="20" t="s">
        <v>85</v>
      </c>
      <c r="M19" s="20" t="s">
        <v>85</v>
      </c>
      <c r="N19" s="21">
        <v>39072</v>
      </c>
      <c r="O19" s="45" t="s">
        <v>39</v>
      </c>
      <c r="P19" s="20"/>
      <c r="Q19" s="22" t="s">
        <v>82</v>
      </c>
      <c r="R19" s="23">
        <v>4</v>
      </c>
      <c r="S19" s="23">
        <v>4</v>
      </c>
      <c r="T19" s="24">
        <v>4</v>
      </c>
      <c r="U19" s="24">
        <v>26</v>
      </c>
      <c r="V19" s="25"/>
      <c r="W19" s="25" t="s">
        <v>41</v>
      </c>
      <c r="X19" s="25"/>
      <c r="Y19" s="25" t="s">
        <v>42</v>
      </c>
      <c r="Z19" s="26" t="str">
        <f t="shared" si="0"/>
        <v xml:space="preserve"> ech /  rafale</v>
      </c>
      <c r="AA19" s="27">
        <v>33.4</v>
      </c>
      <c r="AB19" s="27">
        <v>0</v>
      </c>
      <c r="AC19" s="29">
        <v>2</v>
      </c>
      <c r="AD19" s="30">
        <v>1</v>
      </c>
      <c r="AE19" s="30">
        <v>100</v>
      </c>
      <c r="AF19" s="29" t="s">
        <v>34</v>
      </c>
      <c r="AG19" s="29" t="s">
        <v>34</v>
      </c>
      <c r="AH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  <c r="NJ19" s="6"/>
      <c r="NK19" s="6"/>
      <c r="NL19" s="6"/>
      <c r="NM19" s="6"/>
      <c r="NN19" s="6"/>
      <c r="NO19" s="6"/>
      <c r="NP19" s="6"/>
      <c r="NQ19" s="6"/>
      <c r="NR19" s="6"/>
      <c r="NS19" s="6"/>
      <c r="NT19" s="6"/>
      <c r="NU19" s="6"/>
      <c r="NV19" s="6"/>
      <c r="NW19" s="6"/>
      <c r="NX19" s="6"/>
      <c r="NY19" s="6"/>
      <c r="NZ19" s="6"/>
      <c r="OA19" s="6"/>
      <c r="OB19" s="6"/>
      <c r="OC19" s="6"/>
      <c r="OD19" s="6"/>
      <c r="OE19" s="6"/>
      <c r="OF19" s="6"/>
      <c r="OG19" s="6"/>
      <c r="OH19" s="6"/>
      <c r="OI19" s="6"/>
      <c r="OJ19" s="6"/>
      <c r="OK19" s="6"/>
      <c r="OL19" s="6"/>
      <c r="OM19" s="6"/>
      <c r="ON19" s="6"/>
      <c r="OO19" s="6"/>
      <c r="OP19" s="6"/>
      <c r="OQ19" s="6"/>
      <c r="OR19" s="6"/>
      <c r="OS19" s="6"/>
      <c r="OT19" s="6"/>
      <c r="OU19" s="6"/>
      <c r="OV19" s="6"/>
      <c r="OW19" s="6"/>
      <c r="OX19" s="6"/>
      <c r="OY19" s="6"/>
      <c r="OZ19" s="6"/>
      <c r="PA19" s="6"/>
      <c r="PB19" s="6"/>
      <c r="PC19" s="6"/>
      <c r="PD19" s="6"/>
      <c r="PE19" s="6"/>
      <c r="PF19" s="6"/>
      <c r="PG19" s="6"/>
      <c r="PH19" s="6"/>
      <c r="PI19" s="6"/>
      <c r="PJ19" s="6"/>
      <c r="PK19" s="6"/>
      <c r="PL19" s="6"/>
      <c r="PM19" s="6"/>
      <c r="PN19" s="6"/>
      <c r="PO19" s="6"/>
      <c r="PP19" s="6"/>
      <c r="PQ19" s="6"/>
      <c r="PR19" s="6"/>
      <c r="PS19" s="6"/>
      <c r="PT19" s="6"/>
      <c r="PU19" s="6"/>
      <c r="PV19" s="6"/>
      <c r="PW19" s="6"/>
      <c r="PX19" s="6"/>
      <c r="PY19" s="6"/>
      <c r="PZ19" s="6"/>
      <c r="QA19" s="6"/>
      <c r="QB19" s="6"/>
      <c r="QC19" s="6"/>
      <c r="QD19" s="6"/>
      <c r="QE19" s="6"/>
      <c r="QF19" s="6"/>
      <c r="QG19" s="6"/>
      <c r="QH19" s="6"/>
      <c r="QI19" s="6"/>
      <c r="QJ19" s="6"/>
      <c r="QK19" s="6"/>
      <c r="QL19" s="6"/>
      <c r="QM19" s="6"/>
      <c r="QN19" s="6"/>
      <c r="QO19" s="6"/>
      <c r="QP19" s="6"/>
      <c r="QQ19" s="6"/>
      <c r="QR19" s="6"/>
      <c r="QS19" s="6"/>
      <c r="QT19" s="6"/>
      <c r="QU19" s="6"/>
      <c r="QV19" s="6"/>
      <c r="QW19" s="6"/>
      <c r="QX19" s="6"/>
      <c r="QY19" s="6"/>
      <c r="QZ19" s="6"/>
      <c r="RA19" s="6"/>
      <c r="RB19" s="6"/>
      <c r="RC19" s="6"/>
      <c r="RD19" s="6"/>
      <c r="RE19" s="6"/>
      <c r="RF19" s="6"/>
      <c r="RG19" s="6"/>
      <c r="RH19" s="6"/>
      <c r="RI19" s="6"/>
      <c r="RJ19" s="6"/>
      <c r="RK19" s="6"/>
      <c r="RL19" s="6"/>
      <c r="RM19" s="6"/>
      <c r="RN19" s="6"/>
      <c r="RO19" s="6"/>
      <c r="RP19" s="6"/>
      <c r="RQ19" s="6"/>
      <c r="RR19" s="6"/>
      <c r="RS19" s="6"/>
      <c r="RT19" s="6"/>
      <c r="RU19" s="6"/>
      <c r="RV19" s="6"/>
      <c r="RW19" s="6"/>
      <c r="RX19" s="6"/>
      <c r="RY19" s="6"/>
      <c r="RZ19" s="6"/>
      <c r="SA19" s="6"/>
      <c r="SB19" s="6"/>
      <c r="SC19" s="6"/>
      <c r="SD19" s="6"/>
      <c r="SE19" s="6"/>
      <c r="SF19" s="6"/>
      <c r="SG19" s="6"/>
      <c r="SH19" s="6"/>
      <c r="SI19" s="6"/>
      <c r="SJ19" s="6"/>
      <c r="SK19" s="6"/>
      <c r="SL19" s="6"/>
      <c r="SM19" s="6"/>
      <c r="SN19" s="6"/>
      <c r="SO19" s="6"/>
      <c r="SP19" s="6"/>
      <c r="SQ19" s="6"/>
      <c r="SR19" s="6"/>
      <c r="SS19" s="6"/>
      <c r="ST19" s="6"/>
      <c r="SU19" s="6"/>
      <c r="SV19" s="6"/>
      <c r="SW19" s="6"/>
      <c r="SX19" s="6"/>
      <c r="SY19" s="6"/>
      <c r="SZ19" s="6"/>
      <c r="TA19" s="6"/>
      <c r="TB19" s="6"/>
      <c r="TC19" s="6"/>
      <c r="TD19" s="6"/>
      <c r="TE19" s="6"/>
      <c r="TF19" s="6"/>
      <c r="TG19" s="6"/>
      <c r="TH19" s="6"/>
      <c r="TI19" s="6"/>
      <c r="TJ19" s="6"/>
      <c r="TK19" s="6"/>
      <c r="TL19" s="6"/>
      <c r="TM19" s="6"/>
      <c r="TN19" s="6"/>
      <c r="TO19" s="6"/>
      <c r="TP19" s="6"/>
      <c r="TQ19" s="6"/>
      <c r="TR19" s="6"/>
      <c r="TS19" s="6"/>
      <c r="TT19" s="6"/>
      <c r="TU19" s="6"/>
      <c r="TV19" s="6"/>
      <c r="TW19" s="6"/>
      <c r="TX19" s="6"/>
      <c r="TY19" s="6"/>
      <c r="TZ19" s="6"/>
      <c r="UA19" s="6"/>
      <c r="UB19" s="6"/>
      <c r="UC19" s="6"/>
      <c r="UD19" s="6"/>
      <c r="UE19" s="6"/>
      <c r="UF19" s="6"/>
      <c r="UG19" s="6"/>
      <c r="UH19" s="6"/>
      <c r="UI19" s="6"/>
      <c r="UJ19" s="6"/>
      <c r="UK19" s="6"/>
      <c r="UL19" s="6"/>
      <c r="UM19" s="6"/>
      <c r="UN19" s="6"/>
      <c r="UO19" s="6"/>
      <c r="UP19" s="6"/>
      <c r="UQ19" s="6"/>
      <c r="UR19" s="6"/>
      <c r="US19" s="6"/>
      <c r="UT19" s="6"/>
      <c r="UU19" s="6"/>
      <c r="UV19" s="6"/>
      <c r="UW19" s="6"/>
      <c r="UX19" s="6"/>
      <c r="UY19" s="6"/>
      <c r="UZ19" s="6"/>
      <c r="VA19" s="6"/>
      <c r="VB19" s="6"/>
      <c r="VC19" s="6"/>
      <c r="VD19" s="6"/>
      <c r="VE19" s="6"/>
      <c r="VF19" s="6"/>
      <c r="VG19" s="6"/>
      <c r="VH19" s="6"/>
      <c r="VI19" s="6"/>
      <c r="VJ19" s="6"/>
      <c r="VK19" s="6"/>
      <c r="VL19" s="6"/>
      <c r="VM19" s="6"/>
      <c r="VN19" s="6"/>
      <c r="VO19" s="6"/>
      <c r="VP19" s="6"/>
      <c r="VQ19" s="6"/>
      <c r="VR19" s="6"/>
      <c r="VS19" s="6"/>
      <c r="VT19" s="6"/>
      <c r="VU19" s="6"/>
      <c r="VV19" s="6"/>
      <c r="VW19" s="6"/>
      <c r="VX19" s="6"/>
      <c r="VY19" s="6"/>
      <c r="VZ19" s="6"/>
      <c r="WA19" s="6"/>
      <c r="WB19" s="6"/>
      <c r="WC19" s="6"/>
      <c r="WD19" s="6"/>
      <c r="WE19" s="6"/>
      <c r="WF19" s="6"/>
      <c r="WG19" s="6"/>
      <c r="WH19" s="6"/>
      <c r="WI19" s="6"/>
      <c r="WJ19" s="6"/>
      <c r="WK19" s="6"/>
      <c r="WL19" s="6"/>
      <c r="WM19" s="6"/>
      <c r="WN19" s="6"/>
      <c r="WO19" s="6"/>
      <c r="WP19" s="6"/>
      <c r="WQ19" s="6"/>
      <c r="WR19" s="6"/>
      <c r="WS19" s="6"/>
      <c r="WT19" s="6"/>
      <c r="WU19" s="6"/>
      <c r="WV19" s="6"/>
      <c r="WW19" s="6"/>
      <c r="WX19" s="6"/>
      <c r="WY19" s="6"/>
      <c r="WZ19" s="6"/>
      <c r="XA19" s="6"/>
      <c r="XB19" s="6"/>
      <c r="XC19" s="6"/>
      <c r="XD19" s="6"/>
      <c r="XE19" s="6"/>
      <c r="XF19" s="6"/>
      <c r="XG19" s="6"/>
      <c r="XH19" s="6"/>
      <c r="XI19" s="6"/>
      <c r="XJ19" s="6"/>
      <c r="XK19" s="6"/>
      <c r="XL19" s="6"/>
      <c r="XM19" s="6"/>
      <c r="XN19" s="6"/>
      <c r="XO19" s="6"/>
      <c r="XP19" s="6"/>
      <c r="XQ19" s="6"/>
      <c r="XR19" s="6"/>
      <c r="XS19" s="6"/>
      <c r="XT19" s="6"/>
      <c r="XU19" s="6"/>
      <c r="XV19" s="6"/>
      <c r="XW19" s="6"/>
      <c r="XX19" s="6"/>
      <c r="XY19" s="6"/>
      <c r="XZ19" s="6"/>
      <c r="YA19" s="6"/>
      <c r="YB19" s="6"/>
      <c r="YC19" s="6"/>
      <c r="YD19" s="6"/>
      <c r="YE19" s="6"/>
      <c r="YF19" s="6"/>
      <c r="YG19" s="6"/>
      <c r="YH19" s="6"/>
      <c r="YI19" s="6"/>
      <c r="YJ19" s="6"/>
      <c r="YK19" s="6"/>
      <c r="YL19" s="6"/>
      <c r="YM19" s="6"/>
      <c r="YN19" s="6"/>
      <c r="YO19" s="6"/>
      <c r="YP19" s="6"/>
      <c r="YQ19" s="6"/>
      <c r="YR19" s="6"/>
      <c r="YS19" s="6"/>
      <c r="YT19" s="6"/>
      <c r="YU19" s="6"/>
      <c r="YV19" s="6"/>
      <c r="YW19" s="6"/>
      <c r="YX19" s="6"/>
      <c r="YY19" s="6"/>
      <c r="YZ19" s="6"/>
      <c r="ZA19" s="6"/>
      <c r="ZB19" s="6"/>
      <c r="ZC19" s="6"/>
      <c r="ZD19" s="6"/>
      <c r="ZE19" s="6"/>
      <c r="ZF19" s="6"/>
      <c r="ZG19" s="6"/>
      <c r="ZH19" s="6"/>
      <c r="ZI19" s="6"/>
      <c r="ZJ19" s="6"/>
      <c r="ZK19" s="6"/>
      <c r="ZL19" s="6"/>
      <c r="ZM19" s="6"/>
      <c r="ZN19" s="6"/>
      <c r="ZO19" s="6"/>
      <c r="ZP19" s="6"/>
      <c r="ZQ19" s="6"/>
      <c r="ZR19" s="6"/>
      <c r="ZS19" s="6"/>
      <c r="ZT19" s="6"/>
      <c r="ZU19" s="6"/>
      <c r="ZV19" s="6"/>
      <c r="ZW19" s="6"/>
      <c r="ZX19" s="6"/>
      <c r="ZY19" s="6"/>
      <c r="ZZ19" s="6"/>
      <c r="AAA19" s="6"/>
      <c r="AAB19" s="6"/>
      <c r="AAC19" s="6"/>
      <c r="AAD19" s="6"/>
      <c r="AAE19" s="6"/>
      <c r="AAF19" s="6"/>
      <c r="AAG19" s="6"/>
      <c r="AAH19" s="6"/>
      <c r="AAI19" s="6"/>
      <c r="AAJ19" s="6"/>
      <c r="AAK19" s="6"/>
      <c r="AAL19" s="6"/>
      <c r="AAM19" s="6"/>
      <c r="AAN19" s="6"/>
      <c r="AAO19" s="6"/>
      <c r="AAP19" s="6"/>
      <c r="AAQ19" s="6"/>
      <c r="AAR19" s="6"/>
      <c r="AAS19" s="6"/>
      <c r="AAT19" s="6"/>
      <c r="AAU19" s="6"/>
      <c r="AAV19" s="6"/>
      <c r="AAW19" s="6"/>
      <c r="AAX19" s="6"/>
      <c r="AAY19" s="6"/>
      <c r="AAZ19" s="6"/>
      <c r="ABA19" s="6"/>
      <c r="ABB19" s="6"/>
      <c r="ABC19" s="6"/>
      <c r="ABD19" s="6"/>
      <c r="ABE19" s="6"/>
      <c r="ABF19" s="6"/>
      <c r="ABG19" s="6"/>
      <c r="ABH19" s="6"/>
      <c r="ABI19" s="6"/>
      <c r="ABJ19" s="6"/>
      <c r="ABK19" s="6"/>
      <c r="ABL19" s="6"/>
      <c r="ABM19" s="6"/>
      <c r="ABN19" s="6"/>
      <c r="ABO19" s="6"/>
      <c r="ABP19" s="6"/>
      <c r="ABQ19" s="6"/>
      <c r="ABR19" s="6"/>
      <c r="ABS19" s="6"/>
      <c r="ABT19" s="6"/>
      <c r="ABU19" s="6"/>
      <c r="ABV19" s="6"/>
      <c r="ABW19" s="6"/>
      <c r="ABX19" s="6"/>
      <c r="ABY19" s="6"/>
      <c r="ABZ19" s="6"/>
      <c r="ACA19" s="6"/>
      <c r="ACB19" s="6"/>
      <c r="ACC19" s="6"/>
      <c r="ACD19" s="6"/>
      <c r="ACE19" s="6"/>
      <c r="ACF19" s="6"/>
      <c r="ACG19" s="6"/>
      <c r="ACH19" s="6"/>
      <c r="ACI19" s="6"/>
      <c r="ACJ19" s="6"/>
    </row>
    <row r="20" spans="1:764" s="43" customFormat="1" hidden="1">
      <c r="A20" s="34" t="s">
        <v>87</v>
      </c>
      <c r="B20" s="34">
        <v>8200053243</v>
      </c>
      <c r="C20" s="35" t="s">
        <v>88</v>
      </c>
      <c r="D20" s="34" t="s">
        <v>52</v>
      </c>
      <c r="E20" s="34" t="s">
        <v>33</v>
      </c>
      <c r="F20" s="34" t="s">
        <v>34</v>
      </c>
      <c r="G20" s="34" t="s">
        <v>54</v>
      </c>
      <c r="H20" s="34" t="s">
        <v>67</v>
      </c>
      <c r="I20" s="34"/>
      <c r="J20" s="36" t="s">
        <v>37</v>
      </c>
      <c r="K20" s="34" t="s">
        <v>89</v>
      </c>
      <c r="L20" s="34" t="s">
        <v>89</v>
      </c>
      <c r="M20" s="34" t="s">
        <v>89</v>
      </c>
      <c r="N20" s="37"/>
      <c r="O20" s="34" t="s">
        <v>39</v>
      </c>
      <c r="P20" s="34"/>
      <c r="Q20" s="38" t="s">
        <v>82</v>
      </c>
      <c r="R20" s="34"/>
      <c r="S20" s="34"/>
      <c r="T20" s="26"/>
      <c r="U20" s="26">
        <v>56</v>
      </c>
      <c r="V20" s="39"/>
      <c r="W20" s="39" t="s">
        <v>41</v>
      </c>
      <c r="X20" s="39">
        <v>0</v>
      </c>
      <c r="Y20" s="39" t="s">
        <v>42</v>
      </c>
      <c r="Z20" s="26" t="str">
        <f t="shared" si="0"/>
        <v xml:space="preserve"> ech / 0 rafale</v>
      </c>
      <c r="AA20" s="40"/>
      <c r="AB20" s="40"/>
      <c r="AC20" s="41">
        <v>4</v>
      </c>
      <c r="AD20" s="42">
        <v>1</v>
      </c>
      <c r="AE20" s="42">
        <v>100</v>
      </c>
      <c r="AF20" s="41" t="s">
        <v>34</v>
      </c>
      <c r="AG20" s="41" t="s">
        <v>34</v>
      </c>
      <c r="AH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  <c r="NJ20" s="6"/>
      <c r="NK20" s="6"/>
      <c r="NL20" s="6"/>
      <c r="NM20" s="6"/>
      <c r="NN20" s="6"/>
      <c r="NO20" s="6"/>
      <c r="NP20" s="6"/>
      <c r="NQ20" s="6"/>
      <c r="NR20" s="6"/>
      <c r="NS20" s="6"/>
      <c r="NT20" s="6"/>
      <c r="NU20" s="6"/>
      <c r="NV20" s="6"/>
      <c r="NW20" s="6"/>
      <c r="NX20" s="6"/>
      <c r="NY20" s="6"/>
      <c r="NZ20" s="6"/>
      <c r="OA20" s="6"/>
      <c r="OB20" s="6"/>
      <c r="OC20" s="6"/>
      <c r="OD20" s="6"/>
      <c r="OE20" s="6"/>
      <c r="OF20" s="6"/>
      <c r="OG20" s="6"/>
      <c r="OH20" s="6"/>
      <c r="OI20" s="6"/>
      <c r="OJ20" s="6"/>
      <c r="OK20" s="6"/>
      <c r="OL20" s="6"/>
      <c r="OM20" s="6"/>
      <c r="ON20" s="6"/>
      <c r="OO20" s="6"/>
      <c r="OP20" s="6"/>
      <c r="OQ20" s="6"/>
      <c r="OR20" s="6"/>
      <c r="OS20" s="6"/>
      <c r="OT20" s="6"/>
      <c r="OU20" s="6"/>
      <c r="OV20" s="6"/>
      <c r="OW20" s="6"/>
      <c r="OX20" s="6"/>
      <c r="OY20" s="6"/>
      <c r="OZ20" s="6"/>
      <c r="PA20" s="6"/>
      <c r="PB20" s="6"/>
      <c r="PC20" s="6"/>
      <c r="PD20" s="6"/>
      <c r="PE20" s="6"/>
      <c r="PF20" s="6"/>
      <c r="PG20" s="6"/>
      <c r="PH20" s="6"/>
      <c r="PI20" s="6"/>
      <c r="PJ20" s="6"/>
      <c r="PK20" s="6"/>
      <c r="PL20" s="6"/>
      <c r="PM20" s="6"/>
      <c r="PN20" s="6"/>
      <c r="PO20" s="6"/>
      <c r="PP20" s="6"/>
      <c r="PQ20" s="6"/>
      <c r="PR20" s="6"/>
      <c r="PS20" s="6"/>
      <c r="PT20" s="6"/>
      <c r="PU20" s="6"/>
      <c r="PV20" s="6"/>
      <c r="PW20" s="6"/>
      <c r="PX20" s="6"/>
      <c r="PY20" s="6"/>
      <c r="PZ20" s="6"/>
      <c r="QA20" s="6"/>
      <c r="QB20" s="6"/>
      <c r="QC20" s="6"/>
      <c r="QD20" s="6"/>
      <c r="QE20" s="6"/>
      <c r="QF20" s="6"/>
      <c r="QG20" s="6"/>
      <c r="QH20" s="6"/>
      <c r="QI20" s="6"/>
      <c r="QJ20" s="6"/>
      <c r="QK20" s="6"/>
      <c r="QL20" s="6"/>
      <c r="QM20" s="6"/>
      <c r="QN20" s="6"/>
      <c r="QO20" s="6"/>
      <c r="QP20" s="6"/>
      <c r="QQ20" s="6"/>
      <c r="QR20" s="6"/>
      <c r="QS20" s="6"/>
      <c r="QT20" s="6"/>
      <c r="QU20" s="6"/>
      <c r="QV20" s="6"/>
      <c r="QW20" s="6"/>
      <c r="QX20" s="6"/>
      <c r="QY20" s="6"/>
      <c r="QZ20" s="6"/>
      <c r="RA20" s="6"/>
      <c r="RB20" s="6"/>
      <c r="RC20" s="6"/>
      <c r="RD20" s="6"/>
      <c r="RE20" s="6"/>
      <c r="RF20" s="6"/>
      <c r="RG20" s="6"/>
      <c r="RH20" s="6"/>
      <c r="RI20" s="6"/>
      <c r="RJ20" s="6"/>
      <c r="RK20" s="6"/>
      <c r="RL20" s="6"/>
      <c r="RM20" s="6"/>
      <c r="RN20" s="6"/>
      <c r="RO20" s="6"/>
      <c r="RP20" s="6"/>
      <c r="RQ20" s="6"/>
      <c r="RR20" s="6"/>
      <c r="RS20" s="6"/>
      <c r="RT20" s="6"/>
      <c r="RU20" s="6"/>
      <c r="RV20" s="6"/>
      <c r="RW20" s="6"/>
      <c r="RX20" s="6"/>
      <c r="RY20" s="6"/>
      <c r="RZ20" s="6"/>
      <c r="SA20" s="6"/>
      <c r="SB20" s="6"/>
      <c r="SC20" s="6"/>
      <c r="SD20" s="6"/>
      <c r="SE20" s="6"/>
      <c r="SF20" s="6"/>
      <c r="SG20" s="6"/>
      <c r="SH20" s="6"/>
      <c r="SI20" s="6"/>
      <c r="SJ20" s="6"/>
      <c r="SK20" s="6"/>
      <c r="SL20" s="6"/>
      <c r="SM20" s="6"/>
      <c r="SN20" s="6"/>
      <c r="SO20" s="6"/>
      <c r="SP20" s="6"/>
      <c r="SQ20" s="6"/>
      <c r="SR20" s="6"/>
      <c r="SS20" s="6"/>
      <c r="ST20" s="6"/>
      <c r="SU20" s="6"/>
      <c r="SV20" s="6"/>
      <c r="SW20" s="6"/>
      <c r="SX20" s="6"/>
      <c r="SY20" s="6"/>
      <c r="SZ20" s="6"/>
      <c r="TA20" s="6"/>
      <c r="TB20" s="6"/>
      <c r="TC20" s="6"/>
      <c r="TD20" s="6"/>
      <c r="TE20" s="6"/>
      <c r="TF20" s="6"/>
      <c r="TG20" s="6"/>
      <c r="TH20" s="6"/>
      <c r="TI20" s="6"/>
      <c r="TJ20" s="6"/>
      <c r="TK20" s="6"/>
      <c r="TL20" s="6"/>
      <c r="TM20" s="6"/>
      <c r="TN20" s="6"/>
      <c r="TO20" s="6"/>
      <c r="TP20" s="6"/>
      <c r="TQ20" s="6"/>
      <c r="TR20" s="6"/>
      <c r="TS20" s="6"/>
      <c r="TT20" s="6"/>
      <c r="TU20" s="6"/>
      <c r="TV20" s="6"/>
      <c r="TW20" s="6"/>
      <c r="TX20" s="6"/>
      <c r="TY20" s="6"/>
      <c r="TZ20" s="6"/>
      <c r="UA20" s="6"/>
      <c r="UB20" s="6"/>
      <c r="UC20" s="6"/>
      <c r="UD20" s="6"/>
      <c r="UE20" s="6"/>
      <c r="UF20" s="6"/>
      <c r="UG20" s="6"/>
      <c r="UH20" s="6"/>
      <c r="UI20" s="6"/>
      <c r="UJ20" s="6"/>
      <c r="UK20" s="6"/>
      <c r="UL20" s="6"/>
      <c r="UM20" s="6"/>
      <c r="UN20" s="6"/>
      <c r="UO20" s="6"/>
      <c r="UP20" s="6"/>
      <c r="UQ20" s="6"/>
      <c r="UR20" s="6"/>
      <c r="US20" s="6"/>
      <c r="UT20" s="6"/>
      <c r="UU20" s="6"/>
      <c r="UV20" s="6"/>
      <c r="UW20" s="6"/>
      <c r="UX20" s="6"/>
      <c r="UY20" s="6"/>
      <c r="UZ20" s="6"/>
      <c r="VA20" s="6"/>
      <c r="VB20" s="6"/>
      <c r="VC20" s="6"/>
      <c r="VD20" s="6"/>
      <c r="VE20" s="6"/>
      <c r="VF20" s="6"/>
      <c r="VG20" s="6"/>
      <c r="VH20" s="6"/>
      <c r="VI20" s="6"/>
      <c r="VJ20" s="6"/>
      <c r="VK20" s="6"/>
      <c r="VL20" s="6"/>
      <c r="VM20" s="6"/>
      <c r="VN20" s="6"/>
      <c r="VO20" s="6"/>
      <c r="VP20" s="6"/>
      <c r="VQ20" s="6"/>
      <c r="VR20" s="6"/>
      <c r="VS20" s="6"/>
      <c r="VT20" s="6"/>
      <c r="VU20" s="6"/>
      <c r="VV20" s="6"/>
      <c r="VW20" s="6"/>
      <c r="VX20" s="6"/>
      <c r="VY20" s="6"/>
      <c r="VZ20" s="6"/>
      <c r="WA20" s="6"/>
      <c r="WB20" s="6"/>
      <c r="WC20" s="6"/>
      <c r="WD20" s="6"/>
      <c r="WE20" s="6"/>
      <c r="WF20" s="6"/>
      <c r="WG20" s="6"/>
      <c r="WH20" s="6"/>
      <c r="WI20" s="6"/>
      <c r="WJ20" s="6"/>
      <c r="WK20" s="6"/>
      <c r="WL20" s="6"/>
      <c r="WM20" s="6"/>
      <c r="WN20" s="6"/>
      <c r="WO20" s="6"/>
      <c r="WP20" s="6"/>
      <c r="WQ20" s="6"/>
      <c r="WR20" s="6"/>
      <c r="WS20" s="6"/>
      <c r="WT20" s="6"/>
      <c r="WU20" s="6"/>
      <c r="WV20" s="6"/>
      <c r="WW20" s="6"/>
      <c r="WX20" s="6"/>
      <c r="WY20" s="6"/>
      <c r="WZ20" s="6"/>
      <c r="XA20" s="6"/>
      <c r="XB20" s="6"/>
      <c r="XC20" s="6"/>
      <c r="XD20" s="6"/>
      <c r="XE20" s="6"/>
      <c r="XF20" s="6"/>
      <c r="XG20" s="6"/>
      <c r="XH20" s="6"/>
      <c r="XI20" s="6"/>
      <c r="XJ20" s="6"/>
      <c r="XK20" s="6"/>
      <c r="XL20" s="6"/>
      <c r="XM20" s="6"/>
      <c r="XN20" s="6"/>
      <c r="XO20" s="6"/>
      <c r="XP20" s="6"/>
      <c r="XQ20" s="6"/>
      <c r="XR20" s="6"/>
      <c r="XS20" s="6"/>
      <c r="XT20" s="6"/>
      <c r="XU20" s="6"/>
      <c r="XV20" s="6"/>
      <c r="XW20" s="6"/>
      <c r="XX20" s="6"/>
      <c r="XY20" s="6"/>
      <c r="XZ20" s="6"/>
      <c r="YA20" s="6"/>
      <c r="YB20" s="6"/>
      <c r="YC20" s="6"/>
      <c r="YD20" s="6"/>
      <c r="YE20" s="6"/>
      <c r="YF20" s="6"/>
      <c r="YG20" s="6"/>
      <c r="YH20" s="6"/>
      <c r="YI20" s="6"/>
      <c r="YJ20" s="6"/>
      <c r="YK20" s="6"/>
      <c r="YL20" s="6"/>
      <c r="YM20" s="6"/>
      <c r="YN20" s="6"/>
      <c r="YO20" s="6"/>
      <c r="YP20" s="6"/>
      <c r="YQ20" s="6"/>
      <c r="YR20" s="6"/>
      <c r="YS20" s="6"/>
      <c r="YT20" s="6"/>
      <c r="YU20" s="6"/>
      <c r="YV20" s="6"/>
      <c r="YW20" s="6"/>
      <c r="YX20" s="6"/>
      <c r="YY20" s="6"/>
      <c r="YZ20" s="6"/>
      <c r="ZA20" s="6"/>
      <c r="ZB20" s="6"/>
      <c r="ZC20" s="6"/>
      <c r="ZD20" s="6"/>
      <c r="ZE20" s="6"/>
      <c r="ZF20" s="6"/>
      <c r="ZG20" s="6"/>
      <c r="ZH20" s="6"/>
      <c r="ZI20" s="6"/>
      <c r="ZJ20" s="6"/>
      <c r="ZK20" s="6"/>
      <c r="ZL20" s="6"/>
      <c r="ZM20" s="6"/>
      <c r="ZN20" s="6"/>
      <c r="ZO20" s="6"/>
      <c r="ZP20" s="6"/>
      <c r="ZQ20" s="6"/>
      <c r="ZR20" s="6"/>
      <c r="ZS20" s="6"/>
      <c r="ZT20" s="6"/>
      <c r="ZU20" s="6"/>
      <c r="ZV20" s="6"/>
      <c r="ZW20" s="6"/>
      <c r="ZX20" s="6"/>
      <c r="ZY20" s="6"/>
      <c r="ZZ20" s="6"/>
      <c r="AAA20" s="6"/>
      <c r="AAB20" s="6"/>
      <c r="AAC20" s="6"/>
      <c r="AAD20" s="6"/>
      <c r="AAE20" s="6"/>
      <c r="AAF20" s="6"/>
      <c r="AAG20" s="6"/>
      <c r="AAH20" s="6"/>
      <c r="AAI20" s="6"/>
      <c r="AAJ20" s="6"/>
      <c r="AAK20" s="6"/>
      <c r="AAL20" s="6"/>
      <c r="AAM20" s="6"/>
      <c r="AAN20" s="6"/>
      <c r="AAO20" s="6"/>
      <c r="AAP20" s="6"/>
      <c r="AAQ20" s="6"/>
      <c r="AAR20" s="6"/>
      <c r="AAS20" s="6"/>
      <c r="AAT20" s="6"/>
      <c r="AAU20" s="6"/>
      <c r="AAV20" s="6"/>
      <c r="AAW20" s="6"/>
      <c r="AAX20" s="6"/>
      <c r="AAY20" s="6"/>
      <c r="AAZ20" s="6"/>
      <c r="ABA20" s="6"/>
      <c r="ABB20" s="6"/>
      <c r="ABC20" s="6"/>
      <c r="ABD20" s="6"/>
      <c r="ABE20" s="6"/>
      <c r="ABF20" s="6"/>
      <c r="ABG20" s="6"/>
      <c r="ABH20" s="6"/>
      <c r="ABI20" s="6"/>
      <c r="ABJ20" s="6"/>
      <c r="ABK20" s="6"/>
      <c r="ABL20" s="6"/>
      <c r="ABM20" s="6"/>
      <c r="ABN20" s="6"/>
      <c r="ABO20" s="6"/>
      <c r="ABP20" s="6"/>
      <c r="ABQ20" s="6"/>
      <c r="ABR20" s="6"/>
      <c r="ABS20" s="6"/>
      <c r="ABT20" s="6"/>
      <c r="ABU20" s="6"/>
      <c r="ABV20" s="6"/>
      <c r="ABW20" s="6"/>
      <c r="ABX20" s="6"/>
      <c r="ABY20" s="6"/>
      <c r="ABZ20" s="6"/>
      <c r="ACA20" s="6"/>
      <c r="ACB20" s="6"/>
      <c r="ACC20" s="6"/>
      <c r="ACD20" s="6"/>
      <c r="ACE20" s="6"/>
      <c r="ACF20" s="6"/>
      <c r="ACG20" s="6"/>
      <c r="ACH20" s="6"/>
      <c r="ACI20" s="6"/>
      <c r="ACJ20" s="6"/>
    </row>
    <row r="21" spans="1:764" s="43" customFormat="1" hidden="1">
      <c r="A21" s="34" t="s">
        <v>87</v>
      </c>
      <c r="B21" s="34">
        <v>8200057067</v>
      </c>
      <c r="C21" s="35" t="s">
        <v>90</v>
      </c>
      <c r="D21" s="34" t="s">
        <v>52</v>
      </c>
      <c r="E21" s="34" t="s">
        <v>33</v>
      </c>
      <c r="F21" s="34" t="s">
        <v>34</v>
      </c>
      <c r="G21" s="34" t="s">
        <v>54</v>
      </c>
      <c r="H21" s="34" t="s">
        <v>36</v>
      </c>
      <c r="I21" s="34"/>
      <c r="J21" s="36">
        <v>28</v>
      </c>
      <c r="K21" s="34" t="s">
        <v>91</v>
      </c>
      <c r="L21" s="34" t="s">
        <v>91</v>
      </c>
      <c r="M21" s="34" t="s">
        <v>91</v>
      </c>
      <c r="N21" s="37"/>
      <c r="O21" s="34" t="s">
        <v>39</v>
      </c>
      <c r="P21" s="34"/>
      <c r="Q21" s="38" t="s">
        <v>82</v>
      </c>
      <c r="R21" s="34"/>
      <c r="S21" s="34"/>
      <c r="T21" s="26"/>
      <c r="U21" s="26">
        <v>35</v>
      </c>
      <c r="V21" s="39"/>
      <c r="W21" s="39" t="s">
        <v>41</v>
      </c>
      <c r="X21" s="39">
        <v>0</v>
      </c>
      <c r="Y21" s="39" t="s">
        <v>42</v>
      </c>
      <c r="Z21" s="26" t="str">
        <f t="shared" si="0"/>
        <v xml:space="preserve"> ech / 0 rafale</v>
      </c>
      <c r="AA21" s="40"/>
      <c r="AB21" s="40"/>
      <c r="AC21" s="41">
        <v>4</v>
      </c>
      <c r="AD21" s="42">
        <v>1</v>
      </c>
      <c r="AE21" s="42">
        <v>100</v>
      </c>
      <c r="AF21" s="41" t="s">
        <v>34</v>
      </c>
      <c r="AG21" s="41" t="s">
        <v>34</v>
      </c>
      <c r="AH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  <c r="NJ21" s="6"/>
      <c r="NK21" s="6"/>
      <c r="NL21" s="6"/>
      <c r="NM21" s="6"/>
      <c r="NN21" s="6"/>
      <c r="NO21" s="6"/>
      <c r="NP21" s="6"/>
      <c r="NQ21" s="6"/>
      <c r="NR21" s="6"/>
      <c r="NS21" s="6"/>
      <c r="NT21" s="6"/>
      <c r="NU21" s="6"/>
      <c r="NV21" s="6"/>
      <c r="NW21" s="6"/>
      <c r="NX21" s="6"/>
      <c r="NY21" s="6"/>
      <c r="NZ21" s="6"/>
      <c r="OA21" s="6"/>
      <c r="OB21" s="6"/>
      <c r="OC21" s="6"/>
      <c r="OD21" s="6"/>
      <c r="OE21" s="6"/>
      <c r="OF21" s="6"/>
      <c r="OG21" s="6"/>
      <c r="OH21" s="6"/>
      <c r="OI21" s="6"/>
      <c r="OJ21" s="6"/>
      <c r="OK21" s="6"/>
      <c r="OL21" s="6"/>
      <c r="OM21" s="6"/>
      <c r="ON21" s="6"/>
      <c r="OO21" s="6"/>
      <c r="OP21" s="6"/>
      <c r="OQ21" s="6"/>
      <c r="OR21" s="6"/>
      <c r="OS21" s="6"/>
      <c r="OT21" s="6"/>
      <c r="OU21" s="6"/>
      <c r="OV21" s="6"/>
      <c r="OW21" s="6"/>
      <c r="OX21" s="6"/>
      <c r="OY21" s="6"/>
      <c r="OZ21" s="6"/>
      <c r="PA21" s="6"/>
      <c r="PB21" s="6"/>
      <c r="PC21" s="6"/>
      <c r="PD21" s="6"/>
      <c r="PE21" s="6"/>
      <c r="PF21" s="6"/>
      <c r="PG21" s="6"/>
      <c r="PH21" s="6"/>
      <c r="PI21" s="6"/>
      <c r="PJ21" s="6"/>
      <c r="PK21" s="6"/>
      <c r="PL21" s="6"/>
      <c r="PM21" s="6"/>
      <c r="PN21" s="6"/>
      <c r="PO21" s="6"/>
      <c r="PP21" s="6"/>
      <c r="PQ21" s="6"/>
      <c r="PR21" s="6"/>
      <c r="PS21" s="6"/>
      <c r="PT21" s="6"/>
      <c r="PU21" s="6"/>
      <c r="PV21" s="6"/>
      <c r="PW21" s="6"/>
      <c r="PX21" s="6"/>
      <c r="PY21" s="6"/>
      <c r="PZ21" s="6"/>
      <c r="QA21" s="6"/>
      <c r="QB21" s="6"/>
      <c r="QC21" s="6"/>
      <c r="QD21" s="6"/>
      <c r="QE21" s="6"/>
      <c r="QF21" s="6"/>
      <c r="QG21" s="6"/>
      <c r="QH21" s="6"/>
      <c r="QI21" s="6"/>
      <c r="QJ21" s="6"/>
      <c r="QK21" s="6"/>
      <c r="QL21" s="6"/>
      <c r="QM21" s="6"/>
      <c r="QN21" s="6"/>
      <c r="QO21" s="6"/>
      <c r="QP21" s="6"/>
      <c r="QQ21" s="6"/>
      <c r="QR21" s="6"/>
      <c r="QS21" s="6"/>
      <c r="QT21" s="6"/>
      <c r="QU21" s="6"/>
      <c r="QV21" s="6"/>
      <c r="QW21" s="6"/>
      <c r="QX21" s="6"/>
      <c r="QY21" s="6"/>
      <c r="QZ21" s="6"/>
      <c r="RA21" s="6"/>
      <c r="RB21" s="6"/>
      <c r="RC21" s="6"/>
      <c r="RD21" s="6"/>
      <c r="RE21" s="6"/>
      <c r="RF21" s="6"/>
      <c r="RG21" s="6"/>
      <c r="RH21" s="6"/>
      <c r="RI21" s="6"/>
      <c r="RJ21" s="6"/>
      <c r="RK21" s="6"/>
      <c r="RL21" s="6"/>
      <c r="RM21" s="6"/>
      <c r="RN21" s="6"/>
      <c r="RO21" s="6"/>
      <c r="RP21" s="6"/>
      <c r="RQ21" s="6"/>
      <c r="RR21" s="6"/>
      <c r="RS21" s="6"/>
      <c r="RT21" s="6"/>
      <c r="RU21" s="6"/>
      <c r="RV21" s="6"/>
      <c r="RW21" s="6"/>
      <c r="RX21" s="6"/>
      <c r="RY21" s="6"/>
      <c r="RZ21" s="6"/>
      <c r="SA21" s="6"/>
      <c r="SB21" s="6"/>
      <c r="SC21" s="6"/>
      <c r="SD21" s="6"/>
      <c r="SE21" s="6"/>
      <c r="SF21" s="6"/>
      <c r="SG21" s="6"/>
      <c r="SH21" s="6"/>
      <c r="SI21" s="6"/>
      <c r="SJ21" s="6"/>
      <c r="SK21" s="6"/>
      <c r="SL21" s="6"/>
      <c r="SM21" s="6"/>
      <c r="SN21" s="6"/>
      <c r="SO21" s="6"/>
      <c r="SP21" s="6"/>
      <c r="SQ21" s="6"/>
      <c r="SR21" s="6"/>
      <c r="SS21" s="6"/>
      <c r="ST21" s="6"/>
      <c r="SU21" s="6"/>
      <c r="SV21" s="6"/>
      <c r="SW21" s="6"/>
      <c r="SX21" s="6"/>
      <c r="SY21" s="6"/>
      <c r="SZ21" s="6"/>
      <c r="TA21" s="6"/>
      <c r="TB21" s="6"/>
      <c r="TC21" s="6"/>
      <c r="TD21" s="6"/>
      <c r="TE21" s="6"/>
      <c r="TF21" s="6"/>
      <c r="TG21" s="6"/>
      <c r="TH21" s="6"/>
      <c r="TI21" s="6"/>
      <c r="TJ21" s="6"/>
      <c r="TK21" s="6"/>
      <c r="TL21" s="6"/>
      <c r="TM21" s="6"/>
      <c r="TN21" s="6"/>
      <c r="TO21" s="6"/>
      <c r="TP21" s="6"/>
      <c r="TQ21" s="6"/>
      <c r="TR21" s="6"/>
      <c r="TS21" s="6"/>
      <c r="TT21" s="6"/>
      <c r="TU21" s="6"/>
      <c r="TV21" s="6"/>
      <c r="TW21" s="6"/>
      <c r="TX21" s="6"/>
      <c r="TY21" s="6"/>
      <c r="TZ21" s="6"/>
      <c r="UA21" s="6"/>
      <c r="UB21" s="6"/>
      <c r="UC21" s="6"/>
      <c r="UD21" s="6"/>
      <c r="UE21" s="6"/>
      <c r="UF21" s="6"/>
      <c r="UG21" s="6"/>
      <c r="UH21" s="6"/>
      <c r="UI21" s="6"/>
      <c r="UJ21" s="6"/>
      <c r="UK21" s="6"/>
      <c r="UL21" s="6"/>
      <c r="UM21" s="6"/>
      <c r="UN21" s="6"/>
      <c r="UO21" s="6"/>
      <c r="UP21" s="6"/>
      <c r="UQ21" s="6"/>
      <c r="UR21" s="6"/>
      <c r="US21" s="6"/>
      <c r="UT21" s="6"/>
      <c r="UU21" s="6"/>
      <c r="UV21" s="6"/>
      <c r="UW21" s="6"/>
      <c r="UX21" s="6"/>
      <c r="UY21" s="6"/>
      <c r="UZ21" s="6"/>
      <c r="VA21" s="6"/>
      <c r="VB21" s="6"/>
      <c r="VC21" s="6"/>
      <c r="VD21" s="6"/>
      <c r="VE21" s="6"/>
      <c r="VF21" s="6"/>
      <c r="VG21" s="6"/>
      <c r="VH21" s="6"/>
      <c r="VI21" s="6"/>
      <c r="VJ21" s="6"/>
      <c r="VK21" s="6"/>
      <c r="VL21" s="6"/>
      <c r="VM21" s="6"/>
      <c r="VN21" s="6"/>
      <c r="VO21" s="6"/>
      <c r="VP21" s="6"/>
      <c r="VQ21" s="6"/>
      <c r="VR21" s="6"/>
      <c r="VS21" s="6"/>
      <c r="VT21" s="6"/>
      <c r="VU21" s="6"/>
      <c r="VV21" s="6"/>
      <c r="VW21" s="6"/>
      <c r="VX21" s="6"/>
      <c r="VY21" s="6"/>
      <c r="VZ21" s="6"/>
      <c r="WA21" s="6"/>
      <c r="WB21" s="6"/>
      <c r="WC21" s="6"/>
      <c r="WD21" s="6"/>
      <c r="WE21" s="6"/>
      <c r="WF21" s="6"/>
      <c r="WG21" s="6"/>
      <c r="WH21" s="6"/>
      <c r="WI21" s="6"/>
      <c r="WJ21" s="6"/>
      <c r="WK21" s="6"/>
      <c r="WL21" s="6"/>
      <c r="WM21" s="6"/>
      <c r="WN21" s="6"/>
      <c r="WO21" s="6"/>
      <c r="WP21" s="6"/>
      <c r="WQ21" s="6"/>
      <c r="WR21" s="6"/>
      <c r="WS21" s="6"/>
      <c r="WT21" s="6"/>
      <c r="WU21" s="6"/>
      <c r="WV21" s="6"/>
      <c r="WW21" s="6"/>
      <c r="WX21" s="6"/>
      <c r="WY21" s="6"/>
      <c r="WZ21" s="6"/>
      <c r="XA21" s="6"/>
      <c r="XB21" s="6"/>
      <c r="XC21" s="6"/>
      <c r="XD21" s="6"/>
      <c r="XE21" s="6"/>
      <c r="XF21" s="6"/>
      <c r="XG21" s="6"/>
      <c r="XH21" s="6"/>
      <c r="XI21" s="6"/>
      <c r="XJ21" s="6"/>
      <c r="XK21" s="6"/>
      <c r="XL21" s="6"/>
      <c r="XM21" s="6"/>
      <c r="XN21" s="6"/>
      <c r="XO21" s="6"/>
      <c r="XP21" s="6"/>
      <c r="XQ21" s="6"/>
      <c r="XR21" s="6"/>
      <c r="XS21" s="6"/>
      <c r="XT21" s="6"/>
      <c r="XU21" s="6"/>
      <c r="XV21" s="6"/>
      <c r="XW21" s="6"/>
      <c r="XX21" s="6"/>
      <c r="XY21" s="6"/>
      <c r="XZ21" s="6"/>
      <c r="YA21" s="6"/>
      <c r="YB21" s="6"/>
      <c r="YC21" s="6"/>
      <c r="YD21" s="6"/>
      <c r="YE21" s="6"/>
      <c r="YF21" s="6"/>
      <c r="YG21" s="6"/>
      <c r="YH21" s="6"/>
      <c r="YI21" s="6"/>
      <c r="YJ21" s="6"/>
      <c r="YK21" s="6"/>
      <c r="YL21" s="6"/>
      <c r="YM21" s="6"/>
      <c r="YN21" s="6"/>
      <c r="YO21" s="6"/>
      <c r="YP21" s="6"/>
      <c r="YQ21" s="6"/>
      <c r="YR21" s="6"/>
      <c r="YS21" s="6"/>
      <c r="YT21" s="6"/>
      <c r="YU21" s="6"/>
      <c r="YV21" s="6"/>
      <c r="YW21" s="6"/>
      <c r="YX21" s="6"/>
      <c r="YY21" s="6"/>
      <c r="YZ21" s="6"/>
      <c r="ZA21" s="6"/>
      <c r="ZB21" s="6"/>
      <c r="ZC21" s="6"/>
      <c r="ZD21" s="6"/>
      <c r="ZE21" s="6"/>
      <c r="ZF21" s="6"/>
      <c r="ZG21" s="6"/>
      <c r="ZH21" s="6"/>
      <c r="ZI21" s="6"/>
      <c r="ZJ21" s="6"/>
      <c r="ZK21" s="6"/>
      <c r="ZL21" s="6"/>
      <c r="ZM21" s="6"/>
      <c r="ZN21" s="6"/>
      <c r="ZO21" s="6"/>
      <c r="ZP21" s="6"/>
      <c r="ZQ21" s="6"/>
      <c r="ZR21" s="6"/>
      <c r="ZS21" s="6"/>
      <c r="ZT21" s="6"/>
      <c r="ZU21" s="6"/>
      <c r="ZV21" s="6"/>
      <c r="ZW21" s="6"/>
      <c r="ZX21" s="6"/>
      <c r="ZY21" s="6"/>
      <c r="ZZ21" s="6"/>
      <c r="AAA21" s="6"/>
      <c r="AAB21" s="6"/>
      <c r="AAC21" s="6"/>
      <c r="AAD21" s="6"/>
      <c r="AAE21" s="6"/>
      <c r="AAF21" s="6"/>
      <c r="AAG21" s="6"/>
      <c r="AAH21" s="6"/>
      <c r="AAI21" s="6"/>
      <c r="AAJ21" s="6"/>
      <c r="AAK21" s="6"/>
      <c r="AAL21" s="6"/>
      <c r="AAM21" s="6"/>
      <c r="AAN21" s="6"/>
      <c r="AAO21" s="6"/>
      <c r="AAP21" s="6"/>
      <c r="AAQ21" s="6"/>
      <c r="AAR21" s="6"/>
      <c r="AAS21" s="6"/>
      <c r="AAT21" s="6"/>
      <c r="AAU21" s="6"/>
      <c r="AAV21" s="6"/>
      <c r="AAW21" s="6"/>
      <c r="AAX21" s="6"/>
      <c r="AAY21" s="6"/>
      <c r="AAZ21" s="6"/>
      <c r="ABA21" s="6"/>
      <c r="ABB21" s="6"/>
      <c r="ABC21" s="6"/>
      <c r="ABD21" s="6"/>
      <c r="ABE21" s="6"/>
      <c r="ABF21" s="6"/>
      <c r="ABG21" s="6"/>
      <c r="ABH21" s="6"/>
      <c r="ABI21" s="6"/>
      <c r="ABJ21" s="6"/>
      <c r="ABK21" s="6"/>
      <c r="ABL21" s="6"/>
      <c r="ABM21" s="6"/>
      <c r="ABN21" s="6"/>
      <c r="ABO21" s="6"/>
      <c r="ABP21" s="6"/>
      <c r="ABQ21" s="6"/>
      <c r="ABR21" s="6"/>
      <c r="ABS21" s="6"/>
      <c r="ABT21" s="6"/>
      <c r="ABU21" s="6"/>
      <c r="ABV21" s="6"/>
      <c r="ABW21" s="6"/>
      <c r="ABX21" s="6"/>
      <c r="ABY21" s="6"/>
      <c r="ABZ21" s="6"/>
      <c r="ACA21" s="6"/>
      <c r="ACB21" s="6"/>
      <c r="ACC21" s="6"/>
      <c r="ACD21" s="6"/>
      <c r="ACE21" s="6"/>
      <c r="ACF21" s="6"/>
      <c r="ACG21" s="6"/>
      <c r="ACH21" s="6"/>
      <c r="ACI21" s="6"/>
      <c r="ACJ21" s="6"/>
    </row>
    <row r="22" spans="1:764" s="43" customFormat="1" hidden="1">
      <c r="A22" s="34" t="s">
        <v>87</v>
      </c>
      <c r="B22" s="34">
        <v>8200345635</v>
      </c>
      <c r="C22" s="35" t="s">
        <v>92</v>
      </c>
      <c r="D22" s="34" t="s">
        <v>52</v>
      </c>
      <c r="E22" s="34" t="s">
        <v>33</v>
      </c>
      <c r="F22" s="34" t="s">
        <v>34</v>
      </c>
      <c r="G22" s="34" t="s">
        <v>54</v>
      </c>
      <c r="H22" s="34" t="s">
        <v>36</v>
      </c>
      <c r="I22" s="34"/>
      <c r="J22" s="36">
        <v>24</v>
      </c>
      <c r="K22" s="34" t="s">
        <v>93</v>
      </c>
      <c r="L22" s="34" t="s">
        <v>93</v>
      </c>
      <c r="M22" s="34" t="s">
        <v>93</v>
      </c>
      <c r="N22" s="37"/>
      <c r="O22" s="34" t="s">
        <v>39</v>
      </c>
      <c r="P22" s="34"/>
      <c r="Q22" s="38" t="s">
        <v>82</v>
      </c>
      <c r="R22" s="34"/>
      <c r="S22" s="34"/>
      <c r="T22" s="26"/>
      <c r="U22" s="26">
        <v>27</v>
      </c>
      <c r="V22" s="39"/>
      <c r="W22" s="39" t="s">
        <v>41</v>
      </c>
      <c r="X22" s="39">
        <v>0</v>
      </c>
      <c r="Y22" s="39" t="s">
        <v>42</v>
      </c>
      <c r="Z22" s="26" t="str">
        <f t="shared" si="0"/>
        <v xml:space="preserve"> ech / 0 rafale</v>
      </c>
      <c r="AA22" s="40"/>
      <c r="AB22" s="40"/>
      <c r="AC22" s="41">
        <v>4</v>
      </c>
      <c r="AD22" s="42">
        <v>1</v>
      </c>
      <c r="AE22" s="42">
        <v>100</v>
      </c>
      <c r="AF22" s="41" t="s">
        <v>34</v>
      </c>
      <c r="AG22" s="41" t="s">
        <v>34</v>
      </c>
      <c r="AH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  <c r="NJ22" s="6"/>
      <c r="NK22" s="6"/>
      <c r="NL22" s="6"/>
      <c r="NM22" s="6"/>
      <c r="NN22" s="6"/>
      <c r="NO22" s="6"/>
      <c r="NP22" s="6"/>
      <c r="NQ22" s="6"/>
      <c r="NR22" s="6"/>
      <c r="NS22" s="6"/>
      <c r="NT22" s="6"/>
      <c r="NU22" s="6"/>
      <c r="NV22" s="6"/>
      <c r="NW22" s="6"/>
      <c r="NX22" s="6"/>
      <c r="NY22" s="6"/>
      <c r="NZ22" s="6"/>
      <c r="OA22" s="6"/>
      <c r="OB22" s="6"/>
      <c r="OC22" s="6"/>
      <c r="OD22" s="6"/>
      <c r="OE22" s="6"/>
      <c r="OF22" s="6"/>
      <c r="OG22" s="6"/>
      <c r="OH22" s="6"/>
      <c r="OI22" s="6"/>
      <c r="OJ22" s="6"/>
      <c r="OK22" s="6"/>
      <c r="OL22" s="6"/>
      <c r="OM22" s="6"/>
      <c r="ON22" s="6"/>
      <c r="OO22" s="6"/>
      <c r="OP22" s="6"/>
      <c r="OQ22" s="6"/>
      <c r="OR22" s="6"/>
      <c r="OS22" s="6"/>
      <c r="OT22" s="6"/>
      <c r="OU22" s="6"/>
      <c r="OV22" s="6"/>
      <c r="OW22" s="6"/>
      <c r="OX22" s="6"/>
      <c r="OY22" s="6"/>
      <c r="OZ22" s="6"/>
      <c r="PA22" s="6"/>
      <c r="PB22" s="6"/>
      <c r="PC22" s="6"/>
      <c r="PD22" s="6"/>
      <c r="PE22" s="6"/>
      <c r="PF22" s="6"/>
      <c r="PG22" s="6"/>
      <c r="PH22" s="6"/>
      <c r="PI22" s="6"/>
      <c r="PJ22" s="6"/>
      <c r="PK22" s="6"/>
      <c r="PL22" s="6"/>
      <c r="PM22" s="6"/>
      <c r="PN22" s="6"/>
      <c r="PO22" s="6"/>
      <c r="PP22" s="6"/>
      <c r="PQ22" s="6"/>
      <c r="PR22" s="6"/>
      <c r="PS22" s="6"/>
      <c r="PT22" s="6"/>
      <c r="PU22" s="6"/>
      <c r="PV22" s="6"/>
      <c r="PW22" s="6"/>
      <c r="PX22" s="6"/>
      <c r="PY22" s="6"/>
      <c r="PZ22" s="6"/>
      <c r="QA22" s="6"/>
      <c r="QB22" s="6"/>
      <c r="QC22" s="6"/>
      <c r="QD22" s="6"/>
      <c r="QE22" s="6"/>
      <c r="QF22" s="6"/>
      <c r="QG22" s="6"/>
      <c r="QH22" s="6"/>
      <c r="QI22" s="6"/>
      <c r="QJ22" s="6"/>
      <c r="QK22" s="6"/>
      <c r="QL22" s="6"/>
      <c r="QM22" s="6"/>
      <c r="QN22" s="6"/>
      <c r="QO22" s="6"/>
      <c r="QP22" s="6"/>
      <c r="QQ22" s="6"/>
      <c r="QR22" s="6"/>
      <c r="QS22" s="6"/>
      <c r="QT22" s="6"/>
      <c r="QU22" s="6"/>
      <c r="QV22" s="6"/>
      <c r="QW22" s="6"/>
      <c r="QX22" s="6"/>
      <c r="QY22" s="6"/>
      <c r="QZ22" s="6"/>
      <c r="RA22" s="6"/>
      <c r="RB22" s="6"/>
      <c r="RC22" s="6"/>
      <c r="RD22" s="6"/>
      <c r="RE22" s="6"/>
      <c r="RF22" s="6"/>
      <c r="RG22" s="6"/>
      <c r="RH22" s="6"/>
      <c r="RI22" s="6"/>
      <c r="RJ22" s="6"/>
      <c r="RK22" s="6"/>
      <c r="RL22" s="6"/>
      <c r="RM22" s="6"/>
      <c r="RN22" s="6"/>
      <c r="RO22" s="6"/>
      <c r="RP22" s="6"/>
      <c r="RQ22" s="6"/>
      <c r="RR22" s="6"/>
      <c r="RS22" s="6"/>
      <c r="RT22" s="6"/>
      <c r="RU22" s="6"/>
      <c r="RV22" s="6"/>
      <c r="RW22" s="6"/>
      <c r="RX22" s="6"/>
      <c r="RY22" s="6"/>
      <c r="RZ22" s="6"/>
      <c r="SA22" s="6"/>
      <c r="SB22" s="6"/>
      <c r="SC22" s="6"/>
      <c r="SD22" s="6"/>
      <c r="SE22" s="6"/>
      <c r="SF22" s="6"/>
      <c r="SG22" s="6"/>
      <c r="SH22" s="6"/>
      <c r="SI22" s="6"/>
      <c r="SJ22" s="6"/>
      <c r="SK22" s="6"/>
      <c r="SL22" s="6"/>
      <c r="SM22" s="6"/>
      <c r="SN22" s="6"/>
      <c r="SO22" s="6"/>
      <c r="SP22" s="6"/>
      <c r="SQ22" s="6"/>
      <c r="SR22" s="6"/>
      <c r="SS22" s="6"/>
      <c r="ST22" s="6"/>
      <c r="SU22" s="6"/>
      <c r="SV22" s="6"/>
      <c r="SW22" s="6"/>
      <c r="SX22" s="6"/>
      <c r="SY22" s="6"/>
      <c r="SZ22" s="6"/>
      <c r="TA22" s="6"/>
      <c r="TB22" s="6"/>
      <c r="TC22" s="6"/>
      <c r="TD22" s="6"/>
      <c r="TE22" s="6"/>
      <c r="TF22" s="6"/>
      <c r="TG22" s="6"/>
      <c r="TH22" s="6"/>
      <c r="TI22" s="6"/>
      <c r="TJ22" s="6"/>
      <c r="TK22" s="6"/>
      <c r="TL22" s="6"/>
      <c r="TM22" s="6"/>
      <c r="TN22" s="6"/>
      <c r="TO22" s="6"/>
      <c r="TP22" s="6"/>
      <c r="TQ22" s="6"/>
      <c r="TR22" s="6"/>
      <c r="TS22" s="6"/>
      <c r="TT22" s="6"/>
      <c r="TU22" s="6"/>
      <c r="TV22" s="6"/>
      <c r="TW22" s="6"/>
      <c r="TX22" s="6"/>
      <c r="TY22" s="6"/>
      <c r="TZ22" s="6"/>
      <c r="UA22" s="6"/>
      <c r="UB22" s="6"/>
      <c r="UC22" s="6"/>
      <c r="UD22" s="6"/>
      <c r="UE22" s="6"/>
      <c r="UF22" s="6"/>
      <c r="UG22" s="6"/>
      <c r="UH22" s="6"/>
      <c r="UI22" s="6"/>
      <c r="UJ22" s="6"/>
      <c r="UK22" s="6"/>
      <c r="UL22" s="6"/>
      <c r="UM22" s="6"/>
      <c r="UN22" s="6"/>
      <c r="UO22" s="6"/>
      <c r="UP22" s="6"/>
      <c r="UQ22" s="6"/>
      <c r="UR22" s="6"/>
      <c r="US22" s="6"/>
      <c r="UT22" s="6"/>
      <c r="UU22" s="6"/>
      <c r="UV22" s="6"/>
      <c r="UW22" s="6"/>
      <c r="UX22" s="6"/>
      <c r="UY22" s="6"/>
      <c r="UZ22" s="6"/>
      <c r="VA22" s="6"/>
      <c r="VB22" s="6"/>
      <c r="VC22" s="6"/>
      <c r="VD22" s="6"/>
      <c r="VE22" s="6"/>
      <c r="VF22" s="6"/>
      <c r="VG22" s="6"/>
      <c r="VH22" s="6"/>
      <c r="VI22" s="6"/>
      <c r="VJ22" s="6"/>
      <c r="VK22" s="6"/>
      <c r="VL22" s="6"/>
      <c r="VM22" s="6"/>
      <c r="VN22" s="6"/>
      <c r="VO22" s="6"/>
      <c r="VP22" s="6"/>
      <c r="VQ22" s="6"/>
      <c r="VR22" s="6"/>
      <c r="VS22" s="6"/>
      <c r="VT22" s="6"/>
      <c r="VU22" s="6"/>
      <c r="VV22" s="6"/>
      <c r="VW22" s="6"/>
      <c r="VX22" s="6"/>
      <c r="VY22" s="6"/>
      <c r="VZ22" s="6"/>
      <c r="WA22" s="6"/>
      <c r="WB22" s="6"/>
      <c r="WC22" s="6"/>
      <c r="WD22" s="6"/>
      <c r="WE22" s="6"/>
      <c r="WF22" s="6"/>
      <c r="WG22" s="6"/>
      <c r="WH22" s="6"/>
      <c r="WI22" s="6"/>
      <c r="WJ22" s="6"/>
      <c r="WK22" s="6"/>
      <c r="WL22" s="6"/>
      <c r="WM22" s="6"/>
      <c r="WN22" s="6"/>
      <c r="WO22" s="6"/>
      <c r="WP22" s="6"/>
      <c r="WQ22" s="6"/>
      <c r="WR22" s="6"/>
      <c r="WS22" s="6"/>
      <c r="WT22" s="6"/>
      <c r="WU22" s="6"/>
      <c r="WV22" s="6"/>
      <c r="WW22" s="6"/>
      <c r="WX22" s="6"/>
      <c r="WY22" s="6"/>
      <c r="WZ22" s="6"/>
      <c r="XA22" s="6"/>
      <c r="XB22" s="6"/>
      <c r="XC22" s="6"/>
      <c r="XD22" s="6"/>
      <c r="XE22" s="6"/>
      <c r="XF22" s="6"/>
      <c r="XG22" s="6"/>
      <c r="XH22" s="6"/>
      <c r="XI22" s="6"/>
      <c r="XJ22" s="6"/>
      <c r="XK22" s="6"/>
      <c r="XL22" s="6"/>
      <c r="XM22" s="6"/>
      <c r="XN22" s="6"/>
      <c r="XO22" s="6"/>
      <c r="XP22" s="6"/>
      <c r="XQ22" s="6"/>
      <c r="XR22" s="6"/>
      <c r="XS22" s="6"/>
      <c r="XT22" s="6"/>
      <c r="XU22" s="6"/>
      <c r="XV22" s="6"/>
      <c r="XW22" s="6"/>
      <c r="XX22" s="6"/>
      <c r="XY22" s="6"/>
      <c r="XZ22" s="6"/>
      <c r="YA22" s="6"/>
      <c r="YB22" s="6"/>
      <c r="YC22" s="6"/>
      <c r="YD22" s="6"/>
      <c r="YE22" s="6"/>
      <c r="YF22" s="6"/>
      <c r="YG22" s="6"/>
      <c r="YH22" s="6"/>
      <c r="YI22" s="6"/>
      <c r="YJ22" s="6"/>
      <c r="YK22" s="6"/>
      <c r="YL22" s="6"/>
      <c r="YM22" s="6"/>
      <c r="YN22" s="6"/>
      <c r="YO22" s="6"/>
      <c r="YP22" s="6"/>
      <c r="YQ22" s="6"/>
      <c r="YR22" s="6"/>
      <c r="YS22" s="6"/>
      <c r="YT22" s="6"/>
      <c r="YU22" s="6"/>
      <c r="YV22" s="6"/>
      <c r="YW22" s="6"/>
      <c r="YX22" s="6"/>
      <c r="YY22" s="6"/>
      <c r="YZ22" s="6"/>
      <c r="ZA22" s="6"/>
      <c r="ZB22" s="6"/>
      <c r="ZC22" s="6"/>
      <c r="ZD22" s="6"/>
      <c r="ZE22" s="6"/>
      <c r="ZF22" s="6"/>
      <c r="ZG22" s="6"/>
      <c r="ZH22" s="6"/>
      <c r="ZI22" s="6"/>
      <c r="ZJ22" s="6"/>
      <c r="ZK22" s="6"/>
      <c r="ZL22" s="6"/>
      <c r="ZM22" s="6"/>
      <c r="ZN22" s="6"/>
      <c r="ZO22" s="6"/>
      <c r="ZP22" s="6"/>
      <c r="ZQ22" s="6"/>
      <c r="ZR22" s="6"/>
      <c r="ZS22" s="6"/>
      <c r="ZT22" s="6"/>
      <c r="ZU22" s="6"/>
      <c r="ZV22" s="6"/>
      <c r="ZW22" s="6"/>
      <c r="ZX22" s="6"/>
      <c r="ZY22" s="6"/>
      <c r="ZZ22" s="6"/>
      <c r="AAA22" s="6"/>
      <c r="AAB22" s="6"/>
      <c r="AAC22" s="6"/>
      <c r="AAD22" s="6"/>
      <c r="AAE22" s="6"/>
      <c r="AAF22" s="6"/>
      <c r="AAG22" s="6"/>
      <c r="AAH22" s="6"/>
      <c r="AAI22" s="6"/>
      <c r="AAJ22" s="6"/>
      <c r="AAK22" s="6"/>
      <c r="AAL22" s="6"/>
      <c r="AAM22" s="6"/>
      <c r="AAN22" s="6"/>
      <c r="AAO22" s="6"/>
      <c r="AAP22" s="6"/>
      <c r="AAQ22" s="6"/>
      <c r="AAR22" s="6"/>
      <c r="AAS22" s="6"/>
      <c r="AAT22" s="6"/>
      <c r="AAU22" s="6"/>
      <c r="AAV22" s="6"/>
      <c r="AAW22" s="6"/>
      <c r="AAX22" s="6"/>
      <c r="AAY22" s="6"/>
      <c r="AAZ22" s="6"/>
      <c r="ABA22" s="6"/>
      <c r="ABB22" s="6"/>
      <c r="ABC22" s="6"/>
      <c r="ABD22" s="6"/>
      <c r="ABE22" s="6"/>
      <c r="ABF22" s="6"/>
      <c r="ABG22" s="6"/>
      <c r="ABH22" s="6"/>
      <c r="ABI22" s="6"/>
      <c r="ABJ22" s="6"/>
      <c r="ABK22" s="6"/>
      <c r="ABL22" s="6"/>
      <c r="ABM22" s="6"/>
      <c r="ABN22" s="6"/>
      <c r="ABO22" s="6"/>
      <c r="ABP22" s="6"/>
      <c r="ABQ22" s="6"/>
      <c r="ABR22" s="6"/>
      <c r="ABS22" s="6"/>
      <c r="ABT22" s="6"/>
      <c r="ABU22" s="6"/>
      <c r="ABV22" s="6"/>
      <c r="ABW22" s="6"/>
      <c r="ABX22" s="6"/>
      <c r="ABY22" s="6"/>
      <c r="ABZ22" s="6"/>
      <c r="ACA22" s="6"/>
      <c r="ACB22" s="6"/>
      <c r="ACC22" s="6"/>
      <c r="ACD22" s="6"/>
      <c r="ACE22" s="6"/>
      <c r="ACF22" s="6"/>
      <c r="ACG22" s="6"/>
      <c r="ACH22" s="6"/>
      <c r="ACI22" s="6"/>
      <c r="ACJ22" s="6"/>
    </row>
    <row r="23" spans="1:764" s="43" customFormat="1" hidden="1">
      <c r="A23" s="34" t="s">
        <v>87</v>
      </c>
      <c r="B23" s="34">
        <v>8200345639</v>
      </c>
      <c r="C23" s="35" t="s">
        <v>94</v>
      </c>
      <c r="D23" s="34" t="s">
        <v>52</v>
      </c>
      <c r="E23" s="34" t="s">
        <v>33</v>
      </c>
      <c r="F23" s="34" t="s">
        <v>34</v>
      </c>
      <c r="G23" s="34" t="s">
        <v>54</v>
      </c>
      <c r="H23" s="34" t="s">
        <v>36</v>
      </c>
      <c r="I23" s="34"/>
      <c r="J23" s="36">
        <v>32</v>
      </c>
      <c r="K23" s="34" t="s">
        <v>95</v>
      </c>
      <c r="L23" s="34" t="s">
        <v>95</v>
      </c>
      <c r="M23" s="34" t="s">
        <v>95</v>
      </c>
      <c r="N23" s="37"/>
      <c r="O23" s="34" t="s">
        <v>39</v>
      </c>
      <c r="P23" s="34"/>
      <c r="Q23" s="38" t="s">
        <v>82</v>
      </c>
      <c r="R23" s="34"/>
      <c r="S23" s="34"/>
      <c r="T23" s="26"/>
      <c r="U23" s="26">
        <v>35</v>
      </c>
      <c r="V23" s="39"/>
      <c r="W23" s="39" t="s">
        <v>41</v>
      </c>
      <c r="X23" s="39">
        <v>0</v>
      </c>
      <c r="Y23" s="39" t="s">
        <v>42</v>
      </c>
      <c r="Z23" s="26" t="str">
        <f t="shared" si="0"/>
        <v xml:space="preserve"> ech / 0 rafale</v>
      </c>
      <c r="AA23" s="40"/>
      <c r="AB23" s="40"/>
      <c r="AC23" s="41">
        <v>4</v>
      </c>
      <c r="AD23" s="42">
        <v>1</v>
      </c>
      <c r="AE23" s="42">
        <v>100</v>
      </c>
      <c r="AF23" s="41" t="s">
        <v>34</v>
      </c>
      <c r="AG23" s="41" t="s">
        <v>34</v>
      </c>
      <c r="AH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  <c r="PM23" s="6"/>
      <c r="PN23" s="6"/>
      <c r="PO23" s="6"/>
      <c r="PP23" s="6"/>
      <c r="PQ23" s="6"/>
      <c r="PR23" s="6"/>
      <c r="PS23" s="6"/>
      <c r="PT23" s="6"/>
      <c r="PU23" s="6"/>
      <c r="PV23" s="6"/>
      <c r="PW23" s="6"/>
      <c r="PX23" s="6"/>
      <c r="PY23" s="6"/>
      <c r="PZ23" s="6"/>
      <c r="QA23" s="6"/>
      <c r="QB23" s="6"/>
      <c r="QC23" s="6"/>
      <c r="QD23" s="6"/>
      <c r="QE23" s="6"/>
      <c r="QF23" s="6"/>
      <c r="QG23" s="6"/>
      <c r="QH23" s="6"/>
      <c r="QI23" s="6"/>
      <c r="QJ23" s="6"/>
      <c r="QK23" s="6"/>
      <c r="QL23" s="6"/>
      <c r="QM23" s="6"/>
      <c r="QN23" s="6"/>
      <c r="QO23" s="6"/>
      <c r="QP23" s="6"/>
      <c r="QQ23" s="6"/>
      <c r="QR23" s="6"/>
      <c r="QS23" s="6"/>
      <c r="QT23" s="6"/>
      <c r="QU23" s="6"/>
      <c r="QV23" s="6"/>
      <c r="QW23" s="6"/>
      <c r="QX23" s="6"/>
      <c r="QY23" s="6"/>
      <c r="QZ23" s="6"/>
      <c r="RA23" s="6"/>
      <c r="RB23" s="6"/>
      <c r="RC23" s="6"/>
      <c r="RD23" s="6"/>
      <c r="RE23" s="6"/>
      <c r="RF23" s="6"/>
      <c r="RG23" s="6"/>
      <c r="RH23" s="6"/>
      <c r="RI23" s="6"/>
      <c r="RJ23" s="6"/>
      <c r="RK23" s="6"/>
      <c r="RL23" s="6"/>
      <c r="RM23" s="6"/>
      <c r="RN23" s="6"/>
      <c r="RO23" s="6"/>
      <c r="RP23" s="6"/>
      <c r="RQ23" s="6"/>
      <c r="RR23" s="6"/>
      <c r="RS23" s="6"/>
      <c r="RT23" s="6"/>
      <c r="RU23" s="6"/>
      <c r="RV23" s="6"/>
      <c r="RW23" s="6"/>
      <c r="RX23" s="6"/>
      <c r="RY23" s="6"/>
      <c r="RZ23" s="6"/>
      <c r="SA23" s="6"/>
      <c r="SB23" s="6"/>
      <c r="SC23" s="6"/>
      <c r="SD23" s="6"/>
      <c r="SE23" s="6"/>
      <c r="SF23" s="6"/>
      <c r="SG23" s="6"/>
      <c r="SH23" s="6"/>
      <c r="SI23" s="6"/>
      <c r="SJ23" s="6"/>
      <c r="SK23" s="6"/>
      <c r="SL23" s="6"/>
      <c r="SM23" s="6"/>
      <c r="SN23" s="6"/>
      <c r="SO23" s="6"/>
      <c r="SP23" s="6"/>
      <c r="SQ23" s="6"/>
      <c r="SR23" s="6"/>
      <c r="SS23" s="6"/>
      <c r="ST23" s="6"/>
      <c r="SU23" s="6"/>
      <c r="SV23" s="6"/>
      <c r="SW23" s="6"/>
      <c r="SX23" s="6"/>
      <c r="SY23" s="6"/>
      <c r="SZ23" s="6"/>
      <c r="TA23" s="6"/>
      <c r="TB23" s="6"/>
      <c r="TC23" s="6"/>
      <c r="TD23" s="6"/>
      <c r="TE23" s="6"/>
      <c r="TF23" s="6"/>
      <c r="TG23" s="6"/>
      <c r="TH23" s="6"/>
      <c r="TI23" s="6"/>
      <c r="TJ23" s="6"/>
      <c r="TK23" s="6"/>
      <c r="TL23" s="6"/>
      <c r="TM23" s="6"/>
      <c r="TN23" s="6"/>
      <c r="TO23" s="6"/>
      <c r="TP23" s="6"/>
      <c r="TQ23" s="6"/>
      <c r="TR23" s="6"/>
      <c r="TS23" s="6"/>
      <c r="TT23" s="6"/>
      <c r="TU23" s="6"/>
      <c r="TV23" s="6"/>
      <c r="TW23" s="6"/>
      <c r="TX23" s="6"/>
      <c r="TY23" s="6"/>
      <c r="TZ23" s="6"/>
      <c r="UA23" s="6"/>
      <c r="UB23" s="6"/>
      <c r="UC23" s="6"/>
      <c r="UD23" s="6"/>
      <c r="UE23" s="6"/>
      <c r="UF23" s="6"/>
      <c r="UG23" s="6"/>
      <c r="UH23" s="6"/>
      <c r="UI23" s="6"/>
      <c r="UJ23" s="6"/>
      <c r="UK23" s="6"/>
      <c r="UL23" s="6"/>
      <c r="UM23" s="6"/>
      <c r="UN23" s="6"/>
      <c r="UO23" s="6"/>
      <c r="UP23" s="6"/>
      <c r="UQ23" s="6"/>
      <c r="UR23" s="6"/>
      <c r="US23" s="6"/>
      <c r="UT23" s="6"/>
      <c r="UU23" s="6"/>
      <c r="UV23" s="6"/>
      <c r="UW23" s="6"/>
      <c r="UX23" s="6"/>
      <c r="UY23" s="6"/>
      <c r="UZ23" s="6"/>
      <c r="VA23" s="6"/>
      <c r="VB23" s="6"/>
      <c r="VC23" s="6"/>
      <c r="VD23" s="6"/>
      <c r="VE23" s="6"/>
      <c r="VF23" s="6"/>
      <c r="VG23" s="6"/>
      <c r="VH23" s="6"/>
      <c r="VI23" s="6"/>
      <c r="VJ23" s="6"/>
      <c r="VK23" s="6"/>
      <c r="VL23" s="6"/>
      <c r="VM23" s="6"/>
      <c r="VN23" s="6"/>
      <c r="VO23" s="6"/>
      <c r="VP23" s="6"/>
      <c r="VQ23" s="6"/>
      <c r="VR23" s="6"/>
      <c r="VS23" s="6"/>
      <c r="VT23" s="6"/>
      <c r="VU23" s="6"/>
      <c r="VV23" s="6"/>
      <c r="VW23" s="6"/>
      <c r="VX23" s="6"/>
      <c r="VY23" s="6"/>
      <c r="VZ23" s="6"/>
      <c r="WA23" s="6"/>
      <c r="WB23" s="6"/>
      <c r="WC23" s="6"/>
      <c r="WD23" s="6"/>
      <c r="WE23" s="6"/>
      <c r="WF23" s="6"/>
      <c r="WG23" s="6"/>
      <c r="WH23" s="6"/>
      <c r="WI23" s="6"/>
      <c r="WJ23" s="6"/>
      <c r="WK23" s="6"/>
      <c r="WL23" s="6"/>
      <c r="WM23" s="6"/>
      <c r="WN23" s="6"/>
      <c r="WO23" s="6"/>
      <c r="WP23" s="6"/>
      <c r="WQ23" s="6"/>
      <c r="WR23" s="6"/>
      <c r="WS23" s="6"/>
      <c r="WT23" s="6"/>
      <c r="WU23" s="6"/>
      <c r="WV23" s="6"/>
      <c r="WW23" s="6"/>
      <c r="WX23" s="6"/>
      <c r="WY23" s="6"/>
      <c r="WZ23" s="6"/>
      <c r="XA23" s="6"/>
      <c r="XB23" s="6"/>
      <c r="XC23" s="6"/>
      <c r="XD23" s="6"/>
      <c r="XE23" s="6"/>
      <c r="XF23" s="6"/>
      <c r="XG23" s="6"/>
      <c r="XH23" s="6"/>
      <c r="XI23" s="6"/>
      <c r="XJ23" s="6"/>
      <c r="XK23" s="6"/>
      <c r="XL23" s="6"/>
      <c r="XM23" s="6"/>
      <c r="XN23" s="6"/>
      <c r="XO23" s="6"/>
      <c r="XP23" s="6"/>
      <c r="XQ23" s="6"/>
      <c r="XR23" s="6"/>
      <c r="XS23" s="6"/>
      <c r="XT23" s="6"/>
      <c r="XU23" s="6"/>
      <c r="XV23" s="6"/>
      <c r="XW23" s="6"/>
      <c r="XX23" s="6"/>
      <c r="XY23" s="6"/>
      <c r="XZ23" s="6"/>
      <c r="YA23" s="6"/>
      <c r="YB23" s="6"/>
      <c r="YC23" s="6"/>
      <c r="YD23" s="6"/>
      <c r="YE23" s="6"/>
      <c r="YF23" s="6"/>
      <c r="YG23" s="6"/>
      <c r="YH23" s="6"/>
      <c r="YI23" s="6"/>
      <c r="YJ23" s="6"/>
      <c r="YK23" s="6"/>
      <c r="YL23" s="6"/>
      <c r="YM23" s="6"/>
      <c r="YN23" s="6"/>
      <c r="YO23" s="6"/>
      <c r="YP23" s="6"/>
      <c r="YQ23" s="6"/>
      <c r="YR23" s="6"/>
      <c r="YS23" s="6"/>
      <c r="YT23" s="6"/>
      <c r="YU23" s="6"/>
      <c r="YV23" s="6"/>
      <c r="YW23" s="6"/>
      <c r="YX23" s="6"/>
      <c r="YY23" s="6"/>
      <c r="YZ23" s="6"/>
      <c r="ZA23" s="6"/>
      <c r="ZB23" s="6"/>
      <c r="ZC23" s="6"/>
      <c r="ZD23" s="6"/>
      <c r="ZE23" s="6"/>
      <c r="ZF23" s="6"/>
      <c r="ZG23" s="6"/>
      <c r="ZH23" s="6"/>
      <c r="ZI23" s="6"/>
      <c r="ZJ23" s="6"/>
      <c r="ZK23" s="6"/>
      <c r="ZL23" s="6"/>
      <c r="ZM23" s="6"/>
      <c r="ZN23" s="6"/>
      <c r="ZO23" s="6"/>
      <c r="ZP23" s="6"/>
      <c r="ZQ23" s="6"/>
      <c r="ZR23" s="6"/>
      <c r="ZS23" s="6"/>
      <c r="ZT23" s="6"/>
      <c r="ZU23" s="6"/>
      <c r="ZV23" s="6"/>
      <c r="ZW23" s="6"/>
      <c r="ZX23" s="6"/>
      <c r="ZY23" s="6"/>
      <c r="ZZ23" s="6"/>
      <c r="AAA23" s="6"/>
      <c r="AAB23" s="6"/>
      <c r="AAC23" s="6"/>
      <c r="AAD23" s="6"/>
      <c r="AAE23" s="6"/>
      <c r="AAF23" s="6"/>
      <c r="AAG23" s="6"/>
      <c r="AAH23" s="6"/>
      <c r="AAI23" s="6"/>
      <c r="AAJ23" s="6"/>
      <c r="AAK23" s="6"/>
      <c r="AAL23" s="6"/>
      <c r="AAM23" s="6"/>
      <c r="AAN23" s="6"/>
      <c r="AAO23" s="6"/>
      <c r="AAP23" s="6"/>
      <c r="AAQ23" s="6"/>
      <c r="AAR23" s="6"/>
      <c r="AAS23" s="6"/>
      <c r="AAT23" s="6"/>
      <c r="AAU23" s="6"/>
      <c r="AAV23" s="6"/>
      <c r="AAW23" s="6"/>
      <c r="AAX23" s="6"/>
      <c r="AAY23" s="6"/>
      <c r="AAZ23" s="6"/>
      <c r="ABA23" s="6"/>
      <c r="ABB23" s="6"/>
      <c r="ABC23" s="6"/>
      <c r="ABD23" s="6"/>
      <c r="ABE23" s="6"/>
      <c r="ABF23" s="6"/>
      <c r="ABG23" s="6"/>
      <c r="ABH23" s="6"/>
      <c r="ABI23" s="6"/>
      <c r="ABJ23" s="6"/>
      <c r="ABK23" s="6"/>
      <c r="ABL23" s="6"/>
      <c r="ABM23" s="6"/>
      <c r="ABN23" s="6"/>
      <c r="ABO23" s="6"/>
      <c r="ABP23" s="6"/>
      <c r="ABQ23" s="6"/>
      <c r="ABR23" s="6"/>
      <c r="ABS23" s="6"/>
      <c r="ABT23" s="6"/>
      <c r="ABU23" s="6"/>
      <c r="ABV23" s="6"/>
      <c r="ABW23" s="6"/>
      <c r="ABX23" s="6"/>
      <c r="ABY23" s="6"/>
      <c r="ABZ23" s="6"/>
      <c r="ACA23" s="6"/>
      <c r="ACB23" s="6"/>
      <c r="ACC23" s="6"/>
      <c r="ACD23" s="6"/>
      <c r="ACE23" s="6"/>
      <c r="ACF23" s="6"/>
      <c r="ACG23" s="6"/>
      <c r="ACH23" s="6"/>
      <c r="ACI23" s="6"/>
      <c r="ACJ23" s="6"/>
    </row>
    <row r="24" spans="1:764" s="31" customFormat="1" hidden="1">
      <c r="A24" s="17" t="s">
        <v>96</v>
      </c>
      <c r="B24" s="17">
        <v>8200104284</v>
      </c>
      <c r="C24" s="18" t="s">
        <v>97</v>
      </c>
      <c r="D24" s="20" t="s">
        <v>52</v>
      </c>
      <c r="E24" s="20" t="s">
        <v>33</v>
      </c>
      <c r="F24" s="20" t="s">
        <v>34</v>
      </c>
      <c r="G24" s="20" t="s">
        <v>98</v>
      </c>
      <c r="H24" s="20" t="s">
        <v>99</v>
      </c>
      <c r="I24" s="20" t="s">
        <v>98</v>
      </c>
      <c r="J24" s="32" t="s">
        <v>48</v>
      </c>
      <c r="K24" s="20" t="s">
        <v>100</v>
      </c>
      <c r="L24" s="20" t="s">
        <v>100</v>
      </c>
      <c r="M24" s="20" t="s">
        <v>100</v>
      </c>
      <c r="N24" s="21"/>
      <c r="O24" s="20" t="s">
        <v>101</v>
      </c>
      <c r="P24" s="20"/>
      <c r="Q24" s="22" t="s">
        <v>40</v>
      </c>
      <c r="R24" s="23"/>
      <c r="S24" s="23"/>
      <c r="T24" s="24">
        <v>10</v>
      </c>
      <c r="U24" s="24">
        <v>49</v>
      </c>
      <c r="V24" s="25"/>
      <c r="W24" s="25" t="s">
        <v>41</v>
      </c>
      <c r="X24" s="25">
        <v>0</v>
      </c>
      <c r="Y24" s="25" t="s">
        <v>42</v>
      </c>
      <c r="Z24" s="26" t="str">
        <f t="shared" si="0"/>
        <v xml:space="preserve"> ech / 0 rafale</v>
      </c>
      <c r="AA24" s="27">
        <v>45.5</v>
      </c>
      <c r="AB24" s="27">
        <v>0</v>
      </c>
      <c r="AC24" s="29">
        <v>5</v>
      </c>
      <c r="AD24" s="30">
        <v>1</v>
      </c>
      <c r="AE24" s="30">
        <v>100</v>
      </c>
      <c r="AF24" s="29" t="s">
        <v>34</v>
      </c>
      <c r="AG24" s="29" t="s">
        <v>56</v>
      </c>
      <c r="AH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  <c r="NJ24" s="6"/>
      <c r="NK24" s="6"/>
      <c r="NL24" s="6"/>
      <c r="NM24" s="6"/>
      <c r="NN24" s="6"/>
      <c r="NO24" s="6"/>
      <c r="NP24" s="6"/>
      <c r="NQ24" s="6"/>
      <c r="NR24" s="6"/>
      <c r="NS24" s="6"/>
      <c r="NT24" s="6"/>
      <c r="NU24" s="6"/>
      <c r="NV24" s="6"/>
      <c r="NW24" s="6"/>
      <c r="NX24" s="6"/>
      <c r="NY24" s="6"/>
      <c r="NZ24" s="6"/>
      <c r="OA24" s="6"/>
      <c r="OB24" s="6"/>
      <c r="OC24" s="6"/>
      <c r="OD24" s="6"/>
      <c r="OE24" s="6"/>
      <c r="OF24" s="6"/>
      <c r="OG24" s="6"/>
      <c r="OH24" s="6"/>
      <c r="OI24" s="6"/>
      <c r="OJ24" s="6"/>
      <c r="OK24" s="6"/>
      <c r="OL24" s="6"/>
      <c r="OM24" s="6"/>
      <c r="ON24" s="6"/>
      <c r="OO24" s="6"/>
      <c r="OP24" s="6"/>
      <c r="OQ24" s="6"/>
      <c r="OR24" s="6"/>
      <c r="OS24" s="6"/>
      <c r="OT24" s="6"/>
      <c r="OU24" s="6"/>
      <c r="OV24" s="6"/>
      <c r="OW24" s="6"/>
      <c r="OX24" s="6"/>
      <c r="OY24" s="6"/>
      <c r="OZ24" s="6"/>
      <c r="PA24" s="6"/>
      <c r="PB24" s="6"/>
      <c r="PC24" s="6"/>
      <c r="PD24" s="6"/>
      <c r="PE24" s="6"/>
      <c r="PF24" s="6"/>
      <c r="PG24" s="6"/>
      <c r="PH24" s="6"/>
      <c r="PI24" s="6"/>
      <c r="PJ24" s="6"/>
      <c r="PK24" s="6"/>
      <c r="PL24" s="6"/>
      <c r="PM24" s="6"/>
      <c r="PN24" s="6"/>
      <c r="PO24" s="6"/>
      <c r="PP24" s="6"/>
      <c r="PQ24" s="6"/>
      <c r="PR24" s="6"/>
      <c r="PS24" s="6"/>
      <c r="PT24" s="6"/>
      <c r="PU24" s="6"/>
      <c r="PV24" s="6"/>
      <c r="PW24" s="6"/>
      <c r="PX24" s="6"/>
      <c r="PY24" s="6"/>
      <c r="PZ24" s="6"/>
      <c r="QA24" s="6"/>
      <c r="QB24" s="6"/>
      <c r="QC24" s="6"/>
      <c r="QD24" s="6"/>
      <c r="QE24" s="6"/>
      <c r="QF24" s="6"/>
      <c r="QG24" s="6"/>
      <c r="QH24" s="6"/>
      <c r="QI24" s="6"/>
      <c r="QJ24" s="6"/>
      <c r="QK24" s="6"/>
      <c r="QL24" s="6"/>
      <c r="QM24" s="6"/>
      <c r="QN24" s="6"/>
      <c r="QO24" s="6"/>
      <c r="QP24" s="6"/>
      <c r="QQ24" s="6"/>
      <c r="QR24" s="6"/>
      <c r="QS24" s="6"/>
      <c r="QT24" s="6"/>
      <c r="QU24" s="6"/>
      <c r="QV24" s="6"/>
      <c r="QW24" s="6"/>
      <c r="QX24" s="6"/>
      <c r="QY24" s="6"/>
      <c r="QZ24" s="6"/>
      <c r="RA24" s="6"/>
      <c r="RB24" s="6"/>
      <c r="RC24" s="6"/>
      <c r="RD24" s="6"/>
      <c r="RE24" s="6"/>
      <c r="RF24" s="6"/>
      <c r="RG24" s="6"/>
      <c r="RH24" s="6"/>
      <c r="RI24" s="6"/>
      <c r="RJ24" s="6"/>
      <c r="RK24" s="6"/>
      <c r="RL24" s="6"/>
      <c r="RM24" s="6"/>
      <c r="RN24" s="6"/>
      <c r="RO24" s="6"/>
      <c r="RP24" s="6"/>
      <c r="RQ24" s="6"/>
      <c r="RR24" s="6"/>
      <c r="RS24" s="6"/>
      <c r="RT24" s="6"/>
      <c r="RU24" s="6"/>
      <c r="RV24" s="6"/>
      <c r="RW24" s="6"/>
      <c r="RX24" s="6"/>
      <c r="RY24" s="6"/>
      <c r="RZ24" s="6"/>
      <c r="SA24" s="6"/>
      <c r="SB24" s="6"/>
      <c r="SC24" s="6"/>
      <c r="SD24" s="6"/>
      <c r="SE24" s="6"/>
      <c r="SF24" s="6"/>
      <c r="SG24" s="6"/>
      <c r="SH24" s="6"/>
      <c r="SI24" s="6"/>
      <c r="SJ24" s="6"/>
      <c r="SK24" s="6"/>
      <c r="SL24" s="6"/>
      <c r="SM24" s="6"/>
      <c r="SN24" s="6"/>
      <c r="SO24" s="6"/>
      <c r="SP24" s="6"/>
      <c r="SQ24" s="6"/>
      <c r="SR24" s="6"/>
      <c r="SS24" s="6"/>
      <c r="ST24" s="6"/>
      <c r="SU24" s="6"/>
      <c r="SV24" s="6"/>
      <c r="SW24" s="6"/>
      <c r="SX24" s="6"/>
      <c r="SY24" s="6"/>
      <c r="SZ24" s="6"/>
      <c r="TA24" s="6"/>
      <c r="TB24" s="6"/>
      <c r="TC24" s="6"/>
      <c r="TD24" s="6"/>
      <c r="TE24" s="6"/>
      <c r="TF24" s="6"/>
      <c r="TG24" s="6"/>
      <c r="TH24" s="6"/>
      <c r="TI24" s="6"/>
      <c r="TJ24" s="6"/>
      <c r="TK24" s="6"/>
      <c r="TL24" s="6"/>
      <c r="TM24" s="6"/>
      <c r="TN24" s="6"/>
      <c r="TO24" s="6"/>
      <c r="TP24" s="6"/>
      <c r="TQ24" s="6"/>
      <c r="TR24" s="6"/>
      <c r="TS24" s="6"/>
      <c r="TT24" s="6"/>
      <c r="TU24" s="6"/>
      <c r="TV24" s="6"/>
      <c r="TW24" s="6"/>
      <c r="TX24" s="6"/>
      <c r="TY24" s="6"/>
      <c r="TZ24" s="6"/>
      <c r="UA24" s="6"/>
      <c r="UB24" s="6"/>
      <c r="UC24" s="6"/>
      <c r="UD24" s="6"/>
      <c r="UE24" s="6"/>
      <c r="UF24" s="6"/>
      <c r="UG24" s="6"/>
      <c r="UH24" s="6"/>
      <c r="UI24" s="6"/>
      <c r="UJ24" s="6"/>
      <c r="UK24" s="6"/>
      <c r="UL24" s="6"/>
      <c r="UM24" s="6"/>
      <c r="UN24" s="6"/>
      <c r="UO24" s="6"/>
      <c r="UP24" s="6"/>
      <c r="UQ24" s="6"/>
      <c r="UR24" s="6"/>
      <c r="US24" s="6"/>
      <c r="UT24" s="6"/>
      <c r="UU24" s="6"/>
      <c r="UV24" s="6"/>
      <c r="UW24" s="6"/>
      <c r="UX24" s="6"/>
      <c r="UY24" s="6"/>
      <c r="UZ24" s="6"/>
      <c r="VA24" s="6"/>
      <c r="VB24" s="6"/>
      <c r="VC24" s="6"/>
      <c r="VD24" s="6"/>
      <c r="VE24" s="6"/>
      <c r="VF24" s="6"/>
      <c r="VG24" s="6"/>
      <c r="VH24" s="6"/>
      <c r="VI24" s="6"/>
      <c r="VJ24" s="6"/>
      <c r="VK24" s="6"/>
      <c r="VL24" s="6"/>
      <c r="VM24" s="6"/>
      <c r="VN24" s="6"/>
      <c r="VO24" s="6"/>
      <c r="VP24" s="6"/>
      <c r="VQ24" s="6"/>
      <c r="VR24" s="6"/>
      <c r="VS24" s="6"/>
      <c r="VT24" s="6"/>
      <c r="VU24" s="6"/>
      <c r="VV24" s="6"/>
      <c r="VW24" s="6"/>
      <c r="VX24" s="6"/>
      <c r="VY24" s="6"/>
      <c r="VZ24" s="6"/>
      <c r="WA24" s="6"/>
      <c r="WB24" s="6"/>
      <c r="WC24" s="6"/>
      <c r="WD24" s="6"/>
      <c r="WE24" s="6"/>
      <c r="WF24" s="6"/>
      <c r="WG24" s="6"/>
      <c r="WH24" s="6"/>
      <c r="WI24" s="6"/>
      <c r="WJ24" s="6"/>
      <c r="WK24" s="6"/>
      <c r="WL24" s="6"/>
      <c r="WM24" s="6"/>
      <c r="WN24" s="6"/>
      <c r="WO24" s="6"/>
      <c r="WP24" s="6"/>
      <c r="WQ24" s="6"/>
      <c r="WR24" s="6"/>
      <c r="WS24" s="6"/>
      <c r="WT24" s="6"/>
      <c r="WU24" s="6"/>
      <c r="WV24" s="6"/>
      <c r="WW24" s="6"/>
      <c r="WX24" s="6"/>
      <c r="WY24" s="6"/>
      <c r="WZ24" s="6"/>
      <c r="XA24" s="6"/>
      <c r="XB24" s="6"/>
      <c r="XC24" s="6"/>
      <c r="XD24" s="6"/>
      <c r="XE24" s="6"/>
      <c r="XF24" s="6"/>
      <c r="XG24" s="6"/>
      <c r="XH24" s="6"/>
      <c r="XI24" s="6"/>
      <c r="XJ24" s="6"/>
      <c r="XK24" s="6"/>
      <c r="XL24" s="6"/>
      <c r="XM24" s="6"/>
      <c r="XN24" s="6"/>
      <c r="XO24" s="6"/>
      <c r="XP24" s="6"/>
      <c r="XQ24" s="6"/>
      <c r="XR24" s="6"/>
      <c r="XS24" s="6"/>
      <c r="XT24" s="6"/>
      <c r="XU24" s="6"/>
      <c r="XV24" s="6"/>
      <c r="XW24" s="6"/>
      <c r="XX24" s="6"/>
      <c r="XY24" s="6"/>
      <c r="XZ24" s="6"/>
      <c r="YA24" s="6"/>
      <c r="YB24" s="6"/>
      <c r="YC24" s="6"/>
      <c r="YD24" s="6"/>
      <c r="YE24" s="6"/>
      <c r="YF24" s="6"/>
      <c r="YG24" s="6"/>
      <c r="YH24" s="6"/>
      <c r="YI24" s="6"/>
      <c r="YJ24" s="6"/>
      <c r="YK24" s="6"/>
      <c r="YL24" s="6"/>
      <c r="YM24" s="6"/>
      <c r="YN24" s="6"/>
      <c r="YO24" s="6"/>
      <c r="YP24" s="6"/>
      <c r="YQ24" s="6"/>
      <c r="YR24" s="6"/>
      <c r="YS24" s="6"/>
      <c r="YT24" s="6"/>
      <c r="YU24" s="6"/>
      <c r="YV24" s="6"/>
      <c r="YW24" s="6"/>
      <c r="YX24" s="6"/>
      <c r="YY24" s="6"/>
      <c r="YZ24" s="6"/>
      <c r="ZA24" s="6"/>
      <c r="ZB24" s="6"/>
      <c r="ZC24" s="6"/>
      <c r="ZD24" s="6"/>
      <c r="ZE24" s="6"/>
      <c r="ZF24" s="6"/>
      <c r="ZG24" s="6"/>
      <c r="ZH24" s="6"/>
      <c r="ZI24" s="6"/>
      <c r="ZJ24" s="6"/>
      <c r="ZK24" s="6"/>
      <c r="ZL24" s="6"/>
      <c r="ZM24" s="6"/>
      <c r="ZN24" s="6"/>
      <c r="ZO24" s="6"/>
      <c r="ZP24" s="6"/>
      <c r="ZQ24" s="6"/>
      <c r="ZR24" s="6"/>
      <c r="ZS24" s="6"/>
      <c r="ZT24" s="6"/>
      <c r="ZU24" s="6"/>
      <c r="ZV24" s="6"/>
      <c r="ZW24" s="6"/>
      <c r="ZX24" s="6"/>
      <c r="ZY24" s="6"/>
      <c r="ZZ24" s="6"/>
      <c r="AAA24" s="6"/>
      <c r="AAB24" s="6"/>
      <c r="AAC24" s="6"/>
      <c r="AAD24" s="6"/>
      <c r="AAE24" s="6"/>
      <c r="AAF24" s="6"/>
      <c r="AAG24" s="6"/>
      <c r="AAH24" s="6"/>
      <c r="AAI24" s="6"/>
      <c r="AAJ24" s="6"/>
      <c r="AAK24" s="6"/>
      <c r="AAL24" s="6"/>
      <c r="AAM24" s="6"/>
      <c r="AAN24" s="6"/>
      <c r="AAO24" s="6"/>
      <c r="AAP24" s="6"/>
      <c r="AAQ24" s="6"/>
      <c r="AAR24" s="6"/>
      <c r="AAS24" s="6"/>
      <c r="AAT24" s="6"/>
      <c r="AAU24" s="6"/>
      <c r="AAV24" s="6"/>
      <c r="AAW24" s="6"/>
      <c r="AAX24" s="6"/>
      <c r="AAY24" s="6"/>
      <c r="AAZ24" s="6"/>
      <c r="ABA24" s="6"/>
      <c r="ABB24" s="6"/>
      <c r="ABC24" s="6"/>
      <c r="ABD24" s="6"/>
      <c r="ABE24" s="6"/>
      <c r="ABF24" s="6"/>
      <c r="ABG24" s="6"/>
      <c r="ABH24" s="6"/>
      <c r="ABI24" s="6"/>
      <c r="ABJ24" s="6"/>
      <c r="ABK24" s="6"/>
      <c r="ABL24" s="6"/>
      <c r="ABM24" s="6"/>
      <c r="ABN24" s="6"/>
      <c r="ABO24" s="6"/>
      <c r="ABP24" s="6"/>
      <c r="ABQ24" s="6"/>
      <c r="ABR24" s="6"/>
      <c r="ABS24" s="6"/>
      <c r="ABT24" s="6"/>
      <c r="ABU24" s="6"/>
      <c r="ABV24" s="6"/>
      <c r="ABW24" s="6"/>
      <c r="ABX24" s="6"/>
      <c r="ABY24" s="6"/>
      <c r="ABZ24" s="6"/>
      <c r="ACA24" s="6"/>
      <c r="ACB24" s="6"/>
      <c r="ACC24" s="6"/>
      <c r="ACD24" s="6"/>
      <c r="ACE24" s="6"/>
      <c r="ACF24" s="6"/>
      <c r="ACG24" s="6"/>
      <c r="ACH24" s="6"/>
      <c r="ACI24" s="6"/>
      <c r="ACJ24" s="6"/>
    </row>
    <row r="25" spans="1:764" s="31" customFormat="1" hidden="1">
      <c r="A25" s="17" t="s">
        <v>96</v>
      </c>
      <c r="B25" s="17">
        <v>8200104115</v>
      </c>
      <c r="C25" s="18" t="s">
        <v>102</v>
      </c>
      <c r="D25" s="20" t="s">
        <v>52</v>
      </c>
      <c r="E25" s="20" t="s">
        <v>33</v>
      </c>
      <c r="F25" s="20" t="s">
        <v>34</v>
      </c>
      <c r="G25" s="20" t="s">
        <v>98</v>
      </c>
      <c r="H25" s="20" t="s">
        <v>99</v>
      </c>
      <c r="I25" s="20" t="s">
        <v>98</v>
      </c>
      <c r="J25" s="32" t="s">
        <v>75</v>
      </c>
      <c r="K25" s="20" t="s">
        <v>103</v>
      </c>
      <c r="L25" s="20" t="s">
        <v>103</v>
      </c>
      <c r="M25" s="20" t="s">
        <v>103</v>
      </c>
      <c r="N25" s="21"/>
      <c r="O25" s="20" t="s">
        <v>101</v>
      </c>
      <c r="P25" s="20"/>
      <c r="Q25" s="22" t="s">
        <v>40</v>
      </c>
      <c r="R25" s="23"/>
      <c r="S25" s="23"/>
      <c r="T25" s="24">
        <v>12</v>
      </c>
      <c r="U25" s="24">
        <v>53</v>
      </c>
      <c r="V25" s="25"/>
      <c r="W25" s="25" t="s">
        <v>41</v>
      </c>
      <c r="X25" s="25">
        <v>0</v>
      </c>
      <c r="Y25" s="25" t="s">
        <v>42</v>
      </c>
      <c r="Z25" s="26" t="str">
        <f t="shared" si="0"/>
        <v xml:space="preserve"> ech / 0 rafale</v>
      </c>
      <c r="AA25" s="27">
        <v>48.3</v>
      </c>
      <c r="AB25" s="27">
        <v>0</v>
      </c>
      <c r="AC25" s="29">
        <v>5</v>
      </c>
      <c r="AD25" s="30">
        <v>1</v>
      </c>
      <c r="AE25" s="30">
        <v>100</v>
      </c>
      <c r="AF25" s="29" t="s">
        <v>34</v>
      </c>
      <c r="AG25" s="29" t="s">
        <v>56</v>
      </c>
      <c r="AH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  <c r="NJ25" s="6"/>
      <c r="NK25" s="6"/>
      <c r="NL25" s="6"/>
      <c r="NM25" s="6"/>
      <c r="NN25" s="6"/>
      <c r="NO25" s="6"/>
      <c r="NP25" s="6"/>
      <c r="NQ25" s="6"/>
      <c r="NR25" s="6"/>
      <c r="NS25" s="6"/>
      <c r="NT25" s="6"/>
      <c r="NU25" s="6"/>
      <c r="NV25" s="6"/>
      <c r="NW25" s="6"/>
      <c r="NX25" s="6"/>
      <c r="NY25" s="6"/>
      <c r="NZ25" s="6"/>
      <c r="OA25" s="6"/>
      <c r="OB25" s="6"/>
      <c r="OC25" s="6"/>
      <c r="OD25" s="6"/>
      <c r="OE25" s="6"/>
      <c r="OF25" s="6"/>
      <c r="OG25" s="6"/>
      <c r="OH25" s="6"/>
      <c r="OI25" s="6"/>
      <c r="OJ25" s="6"/>
      <c r="OK25" s="6"/>
      <c r="OL25" s="6"/>
      <c r="OM25" s="6"/>
      <c r="ON25" s="6"/>
      <c r="OO25" s="6"/>
      <c r="OP25" s="6"/>
      <c r="OQ25" s="6"/>
      <c r="OR25" s="6"/>
      <c r="OS25" s="6"/>
      <c r="OT25" s="6"/>
      <c r="OU25" s="6"/>
      <c r="OV25" s="6"/>
      <c r="OW25" s="6"/>
      <c r="OX25" s="6"/>
      <c r="OY25" s="6"/>
      <c r="OZ25" s="6"/>
      <c r="PA25" s="6"/>
      <c r="PB25" s="6"/>
      <c r="PC25" s="6"/>
      <c r="PD25" s="6"/>
      <c r="PE25" s="6"/>
      <c r="PF25" s="6"/>
      <c r="PG25" s="6"/>
      <c r="PH25" s="6"/>
      <c r="PI25" s="6"/>
      <c r="PJ25" s="6"/>
      <c r="PK25" s="6"/>
      <c r="PL25" s="6"/>
      <c r="PM25" s="6"/>
      <c r="PN25" s="6"/>
      <c r="PO25" s="6"/>
      <c r="PP25" s="6"/>
      <c r="PQ25" s="6"/>
      <c r="PR25" s="6"/>
      <c r="PS25" s="6"/>
      <c r="PT25" s="6"/>
      <c r="PU25" s="6"/>
      <c r="PV25" s="6"/>
      <c r="PW25" s="6"/>
      <c r="PX25" s="6"/>
      <c r="PY25" s="6"/>
      <c r="PZ25" s="6"/>
      <c r="QA25" s="6"/>
      <c r="QB25" s="6"/>
      <c r="QC25" s="6"/>
      <c r="QD25" s="6"/>
      <c r="QE25" s="6"/>
      <c r="QF25" s="6"/>
      <c r="QG25" s="6"/>
      <c r="QH25" s="6"/>
      <c r="QI25" s="6"/>
      <c r="QJ25" s="6"/>
      <c r="QK25" s="6"/>
      <c r="QL25" s="6"/>
      <c r="QM25" s="6"/>
      <c r="QN25" s="6"/>
      <c r="QO25" s="6"/>
      <c r="QP25" s="6"/>
      <c r="QQ25" s="6"/>
      <c r="QR25" s="6"/>
      <c r="QS25" s="6"/>
      <c r="QT25" s="6"/>
      <c r="QU25" s="6"/>
      <c r="QV25" s="6"/>
      <c r="QW25" s="6"/>
      <c r="QX25" s="6"/>
      <c r="QY25" s="6"/>
      <c r="QZ25" s="6"/>
      <c r="RA25" s="6"/>
      <c r="RB25" s="6"/>
      <c r="RC25" s="6"/>
      <c r="RD25" s="6"/>
      <c r="RE25" s="6"/>
      <c r="RF25" s="6"/>
      <c r="RG25" s="6"/>
      <c r="RH25" s="6"/>
      <c r="RI25" s="6"/>
      <c r="RJ25" s="6"/>
      <c r="RK25" s="6"/>
      <c r="RL25" s="6"/>
      <c r="RM25" s="6"/>
      <c r="RN25" s="6"/>
      <c r="RO25" s="6"/>
      <c r="RP25" s="6"/>
      <c r="RQ25" s="6"/>
      <c r="RR25" s="6"/>
      <c r="RS25" s="6"/>
      <c r="RT25" s="6"/>
      <c r="RU25" s="6"/>
      <c r="RV25" s="6"/>
      <c r="RW25" s="6"/>
      <c r="RX25" s="6"/>
      <c r="RY25" s="6"/>
      <c r="RZ25" s="6"/>
      <c r="SA25" s="6"/>
      <c r="SB25" s="6"/>
      <c r="SC25" s="6"/>
      <c r="SD25" s="6"/>
      <c r="SE25" s="6"/>
      <c r="SF25" s="6"/>
      <c r="SG25" s="6"/>
      <c r="SH25" s="6"/>
      <c r="SI25" s="6"/>
      <c r="SJ25" s="6"/>
      <c r="SK25" s="6"/>
      <c r="SL25" s="6"/>
      <c r="SM25" s="6"/>
      <c r="SN25" s="6"/>
      <c r="SO25" s="6"/>
      <c r="SP25" s="6"/>
      <c r="SQ25" s="6"/>
      <c r="SR25" s="6"/>
      <c r="SS25" s="6"/>
      <c r="ST25" s="6"/>
      <c r="SU25" s="6"/>
      <c r="SV25" s="6"/>
      <c r="SW25" s="6"/>
      <c r="SX25" s="6"/>
      <c r="SY25" s="6"/>
      <c r="SZ25" s="6"/>
      <c r="TA25" s="6"/>
      <c r="TB25" s="6"/>
      <c r="TC25" s="6"/>
      <c r="TD25" s="6"/>
      <c r="TE25" s="6"/>
      <c r="TF25" s="6"/>
      <c r="TG25" s="6"/>
      <c r="TH25" s="6"/>
      <c r="TI25" s="6"/>
      <c r="TJ25" s="6"/>
      <c r="TK25" s="6"/>
      <c r="TL25" s="6"/>
      <c r="TM25" s="6"/>
      <c r="TN25" s="6"/>
      <c r="TO25" s="6"/>
      <c r="TP25" s="6"/>
      <c r="TQ25" s="6"/>
      <c r="TR25" s="6"/>
      <c r="TS25" s="6"/>
      <c r="TT25" s="6"/>
      <c r="TU25" s="6"/>
      <c r="TV25" s="6"/>
      <c r="TW25" s="6"/>
      <c r="TX25" s="6"/>
      <c r="TY25" s="6"/>
      <c r="TZ25" s="6"/>
      <c r="UA25" s="6"/>
      <c r="UB25" s="6"/>
      <c r="UC25" s="6"/>
      <c r="UD25" s="6"/>
      <c r="UE25" s="6"/>
      <c r="UF25" s="6"/>
      <c r="UG25" s="6"/>
      <c r="UH25" s="6"/>
      <c r="UI25" s="6"/>
      <c r="UJ25" s="6"/>
      <c r="UK25" s="6"/>
      <c r="UL25" s="6"/>
      <c r="UM25" s="6"/>
      <c r="UN25" s="6"/>
      <c r="UO25" s="6"/>
      <c r="UP25" s="6"/>
      <c r="UQ25" s="6"/>
      <c r="UR25" s="6"/>
      <c r="US25" s="6"/>
      <c r="UT25" s="6"/>
      <c r="UU25" s="6"/>
      <c r="UV25" s="6"/>
      <c r="UW25" s="6"/>
      <c r="UX25" s="6"/>
      <c r="UY25" s="6"/>
      <c r="UZ25" s="6"/>
      <c r="VA25" s="6"/>
      <c r="VB25" s="6"/>
      <c r="VC25" s="6"/>
      <c r="VD25" s="6"/>
      <c r="VE25" s="6"/>
      <c r="VF25" s="6"/>
      <c r="VG25" s="6"/>
      <c r="VH25" s="6"/>
      <c r="VI25" s="6"/>
      <c r="VJ25" s="6"/>
      <c r="VK25" s="6"/>
      <c r="VL25" s="6"/>
      <c r="VM25" s="6"/>
      <c r="VN25" s="6"/>
      <c r="VO25" s="6"/>
      <c r="VP25" s="6"/>
      <c r="VQ25" s="6"/>
      <c r="VR25" s="6"/>
      <c r="VS25" s="6"/>
      <c r="VT25" s="6"/>
      <c r="VU25" s="6"/>
      <c r="VV25" s="6"/>
      <c r="VW25" s="6"/>
      <c r="VX25" s="6"/>
      <c r="VY25" s="6"/>
      <c r="VZ25" s="6"/>
      <c r="WA25" s="6"/>
      <c r="WB25" s="6"/>
      <c r="WC25" s="6"/>
      <c r="WD25" s="6"/>
      <c r="WE25" s="6"/>
      <c r="WF25" s="6"/>
      <c r="WG25" s="6"/>
      <c r="WH25" s="6"/>
      <c r="WI25" s="6"/>
      <c r="WJ25" s="6"/>
      <c r="WK25" s="6"/>
      <c r="WL25" s="6"/>
      <c r="WM25" s="6"/>
      <c r="WN25" s="6"/>
      <c r="WO25" s="6"/>
      <c r="WP25" s="6"/>
      <c r="WQ25" s="6"/>
      <c r="WR25" s="6"/>
      <c r="WS25" s="6"/>
      <c r="WT25" s="6"/>
      <c r="WU25" s="6"/>
      <c r="WV25" s="6"/>
      <c r="WW25" s="6"/>
      <c r="WX25" s="6"/>
      <c r="WY25" s="6"/>
      <c r="WZ25" s="6"/>
      <c r="XA25" s="6"/>
      <c r="XB25" s="6"/>
      <c r="XC25" s="6"/>
      <c r="XD25" s="6"/>
      <c r="XE25" s="6"/>
      <c r="XF25" s="6"/>
      <c r="XG25" s="6"/>
      <c r="XH25" s="6"/>
      <c r="XI25" s="6"/>
      <c r="XJ25" s="6"/>
      <c r="XK25" s="6"/>
      <c r="XL25" s="6"/>
      <c r="XM25" s="6"/>
      <c r="XN25" s="6"/>
      <c r="XO25" s="6"/>
      <c r="XP25" s="6"/>
      <c r="XQ25" s="6"/>
      <c r="XR25" s="6"/>
      <c r="XS25" s="6"/>
      <c r="XT25" s="6"/>
      <c r="XU25" s="6"/>
      <c r="XV25" s="6"/>
      <c r="XW25" s="6"/>
      <c r="XX25" s="6"/>
      <c r="XY25" s="6"/>
      <c r="XZ25" s="6"/>
      <c r="YA25" s="6"/>
      <c r="YB25" s="6"/>
      <c r="YC25" s="6"/>
      <c r="YD25" s="6"/>
      <c r="YE25" s="6"/>
      <c r="YF25" s="6"/>
      <c r="YG25" s="6"/>
      <c r="YH25" s="6"/>
      <c r="YI25" s="6"/>
      <c r="YJ25" s="6"/>
      <c r="YK25" s="6"/>
      <c r="YL25" s="6"/>
      <c r="YM25" s="6"/>
      <c r="YN25" s="6"/>
      <c r="YO25" s="6"/>
      <c r="YP25" s="6"/>
      <c r="YQ25" s="6"/>
      <c r="YR25" s="6"/>
      <c r="YS25" s="6"/>
      <c r="YT25" s="6"/>
      <c r="YU25" s="6"/>
      <c r="YV25" s="6"/>
      <c r="YW25" s="6"/>
      <c r="YX25" s="6"/>
      <c r="YY25" s="6"/>
      <c r="YZ25" s="6"/>
      <c r="ZA25" s="6"/>
      <c r="ZB25" s="6"/>
      <c r="ZC25" s="6"/>
      <c r="ZD25" s="6"/>
      <c r="ZE25" s="6"/>
      <c r="ZF25" s="6"/>
      <c r="ZG25" s="6"/>
      <c r="ZH25" s="6"/>
      <c r="ZI25" s="6"/>
      <c r="ZJ25" s="6"/>
      <c r="ZK25" s="6"/>
      <c r="ZL25" s="6"/>
      <c r="ZM25" s="6"/>
      <c r="ZN25" s="6"/>
      <c r="ZO25" s="6"/>
      <c r="ZP25" s="6"/>
      <c r="ZQ25" s="6"/>
      <c r="ZR25" s="6"/>
      <c r="ZS25" s="6"/>
      <c r="ZT25" s="6"/>
      <c r="ZU25" s="6"/>
      <c r="ZV25" s="6"/>
      <c r="ZW25" s="6"/>
      <c r="ZX25" s="6"/>
      <c r="ZY25" s="6"/>
      <c r="ZZ25" s="6"/>
      <c r="AAA25" s="6"/>
      <c r="AAB25" s="6"/>
      <c r="AAC25" s="6"/>
      <c r="AAD25" s="6"/>
      <c r="AAE25" s="6"/>
      <c r="AAF25" s="6"/>
      <c r="AAG25" s="6"/>
      <c r="AAH25" s="6"/>
      <c r="AAI25" s="6"/>
      <c r="AAJ25" s="6"/>
      <c r="AAK25" s="6"/>
      <c r="AAL25" s="6"/>
      <c r="AAM25" s="6"/>
      <c r="AAN25" s="6"/>
      <c r="AAO25" s="6"/>
      <c r="AAP25" s="6"/>
      <c r="AAQ25" s="6"/>
      <c r="AAR25" s="6"/>
      <c r="AAS25" s="6"/>
      <c r="AAT25" s="6"/>
      <c r="AAU25" s="6"/>
      <c r="AAV25" s="6"/>
      <c r="AAW25" s="6"/>
      <c r="AAX25" s="6"/>
      <c r="AAY25" s="6"/>
      <c r="AAZ25" s="6"/>
      <c r="ABA25" s="6"/>
      <c r="ABB25" s="6"/>
      <c r="ABC25" s="6"/>
      <c r="ABD25" s="6"/>
      <c r="ABE25" s="6"/>
      <c r="ABF25" s="6"/>
      <c r="ABG25" s="6"/>
      <c r="ABH25" s="6"/>
      <c r="ABI25" s="6"/>
      <c r="ABJ25" s="6"/>
      <c r="ABK25" s="6"/>
      <c r="ABL25" s="6"/>
      <c r="ABM25" s="6"/>
      <c r="ABN25" s="6"/>
      <c r="ABO25" s="6"/>
      <c r="ABP25" s="6"/>
      <c r="ABQ25" s="6"/>
      <c r="ABR25" s="6"/>
      <c r="ABS25" s="6"/>
      <c r="ABT25" s="6"/>
      <c r="ABU25" s="6"/>
      <c r="ABV25" s="6"/>
      <c r="ABW25" s="6"/>
      <c r="ABX25" s="6"/>
      <c r="ABY25" s="6"/>
      <c r="ABZ25" s="6"/>
      <c r="ACA25" s="6"/>
      <c r="ACB25" s="6"/>
      <c r="ACC25" s="6"/>
      <c r="ACD25" s="6"/>
      <c r="ACE25" s="6"/>
      <c r="ACF25" s="6"/>
      <c r="ACG25" s="6"/>
      <c r="ACH25" s="6"/>
      <c r="ACI25" s="6"/>
      <c r="ACJ25" s="6"/>
    </row>
    <row r="26" spans="1:764" s="31" customFormat="1" hidden="1">
      <c r="A26" s="17" t="s">
        <v>96</v>
      </c>
      <c r="B26" s="17">
        <v>8200104280</v>
      </c>
      <c r="C26" s="18" t="s">
        <v>104</v>
      </c>
      <c r="D26" s="20" t="s">
        <v>52</v>
      </c>
      <c r="E26" s="20" t="s">
        <v>33</v>
      </c>
      <c r="F26" s="20" t="s">
        <v>34</v>
      </c>
      <c r="G26" s="20" t="s">
        <v>98</v>
      </c>
      <c r="H26" s="20" t="s">
        <v>99</v>
      </c>
      <c r="I26" s="20" t="s">
        <v>98</v>
      </c>
      <c r="J26" s="32" t="s">
        <v>37</v>
      </c>
      <c r="K26" s="20" t="s">
        <v>105</v>
      </c>
      <c r="L26" s="20" t="s">
        <v>105</v>
      </c>
      <c r="M26" s="20" t="s">
        <v>105</v>
      </c>
      <c r="N26" s="21"/>
      <c r="O26" s="23" t="s">
        <v>39</v>
      </c>
      <c r="P26" s="20"/>
      <c r="Q26" s="22" t="s">
        <v>40</v>
      </c>
      <c r="R26" s="23"/>
      <c r="S26" s="23"/>
      <c r="T26" s="24">
        <v>11</v>
      </c>
      <c r="U26" s="24">
        <v>43</v>
      </c>
      <c r="V26" s="25"/>
      <c r="W26" s="25" t="s">
        <v>41</v>
      </c>
      <c r="X26" s="25">
        <v>0</v>
      </c>
      <c r="Y26" s="25" t="s">
        <v>42</v>
      </c>
      <c r="Z26" s="26" t="str">
        <f t="shared" si="0"/>
        <v xml:space="preserve"> ech / 0 rafale</v>
      </c>
      <c r="AA26" s="27">
        <v>46</v>
      </c>
      <c r="AB26" s="27">
        <v>0</v>
      </c>
      <c r="AC26" s="29">
        <v>4</v>
      </c>
      <c r="AD26" s="30">
        <v>1</v>
      </c>
      <c r="AE26" s="30">
        <v>100</v>
      </c>
      <c r="AF26" s="29" t="s">
        <v>34</v>
      </c>
      <c r="AG26" s="29" t="s">
        <v>56</v>
      </c>
      <c r="AH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  <c r="NJ26" s="6"/>
      <c r="NK26" s="6"/>
      <c r="NL26" s="6"/>
      <c r="NM26" s="6"/>
      <c r="NN26" s="6"/>
      <c r="NO26" s="6"/>
      <c r="NP26" s="6"/>
      <c r="NQ26" s="6"/>
      <c r="NR26" s="6"/>
      <c r="NS26" s="6"/>
      <c r="NT26" s="6"/>
      <c r="NU26" s="6"/>
      <c r="NV26" s="6"/>
      <c r="NW26" s="6"/>
      <c r="NX26" s="6"/>
      <c r="NY26" s="6"/>
      <c r="NZ26" s="6"/>
      <c r="OA26" s="6"/>
      <c r="OB26" s="6"/>
      <c r="OC26" s="6"/>
      <c r="OD26" s="6"/>
      <c r="OE26" s="6"/>
      <c r="OF26" s="6"/>
      <c r="OG26" s="6"/>
      <c r="OH26" s="6"/>
      <c r="OI26" s="6"/>
      <c r="OJ26" s="6"/>
      <c r="OK26" s="6"/>
      <c r="OL26" s="6"/>
      <c r="OM26" s="6"/>
      <c r="ON26" s="6"/>
      <c r="OO26" s="6"/>
      <c r="OP26" s="6"/>
      <c r="OQ26" s="6"/>
      <c r="OR26" s="6"/>
      <c r="OS26" s="6"/>
      <c r="OT26" s="6"/>
      <c r="OU26" s="6"/>
      <c r="OV26" s="6"/>
      <c r="OW26" s="6"/>
      <c r="OX26" s="6"/>
      <c r="OY26" s="6"/>
      <c r="OZ26" s="6"/>
      <c r="PA26" s="6"/>
      <c r="PB26" s="6"/>
      <c r="PC26" s="6"/>
      <c r="PD26" s="6"/>
      <c r="PE26" s="6"/>
      <c r="PF26" s="6"/>
      <c r="PG26" s="6"/>
      <c r="PH26" s="6"/>
      <c r="PI26" s="6"/>
      <c r="PJ26" s="6"/>
      <c r="PK26" s="6"/>
      <c r="PL26" s="6"/>
      <c r="PM26" s="6"/>
      <c r="PN26" s="6"/>
      <c r="PO26" s="6"/>
      <c r="PP26" s="6"/>
      <c r="PQ26" s="6"/>
      <c r="PR26" s="6"/>
      <c r="PS26" s="6"/>
      <c r="PT26" s="6"/>
      <c r="PU26" s="6"/>
      <c r="PV26" s="6"/>
      <c r="PW26" s="6"/>
      <c r="PX26" s="6"/>
      <c r="PY26" s="6"/>
      <c r="PZ26" s="6"/>
      <c r="QA26" s="6"/>
      <c r="QB26" s="6"/>
      <c r="QC26" s="6"/>
      <c r="QD26" s="6"/>
      <c r="QE26" s="6"/>
      <c r="QF26" s="6"/>
      <c r="QG26" s="6"/>
      <c r="QH26" s="6"/>
      <c r="QI26" s="6"/>
      <c r="QJ26" s="6"/>
      <c r="QK26" s="6"/>
      <c r="QL26" s="6"/>
      <c r="QM26" s="6"/>
      <c r="QN26" s="6"/>
      <c r="QO26" s="6"/>
      <c r="QP26" s="6"/>
      <c r="QQ26" s="6"/>
      <c r="QR26" s="6"/>
      <c r="QS26" s="6"/>
      <c r="QT26" s="6"/>
      <c r="QU26" s="6"/>
      <c r="QV26" s="6"/>
      <c r="QW26" s="6"/>
      <c r="QX26" s="6"/>
      <c r="QY26" s="6"/>
      <c r="QZ26" s="6"/>
      <c r="RA26" s="6"/>
      <c r="RB26" s="6"/>
      <c r="RC26" s="6"/>
      <c r="RD26" s="6"/>
      <c r="RE26" s="6"/>
      <c r="RF26" s="6"/>
      <c r="RG26" s="6"/>
      <c r="RH26" s="6"/>
      <c r="RI26" s="6"/>
      <c r="RJ26" s="6"/>
      <c r="RK26" s="6"/>
      <c r="RL26" s="6"/>
      <c r="RM26" s="6"/>
      <c r="RN26" s="6"/>
      <c r="RO26" s="6"/>
      <c r="RP26" s="6"/>
      <c r="RQ26" s="6"/>
      <c r="RR26" s="6"/>
      <c r="RS26" s="6"/>
      <c r="RT26" s="6"/>
      <c r="RU26" s="6"/>
      <c r="RV26" s="6"/>
      <c r="RW26" s="6"/>
      <c r="RX26" s="6"/>
      <c r="RY26" s="6"/>
      <c r="RZ26" s="6"/>
      <c r="SA26" s="6"/>
      <c r="SB26" s="6"/>
      <c r="SC26" s="6"/>
      <c r="SD26" s="6"/>
      <c r="SE26" s="6"/>
      <c r="SF26" s="6"/>
      <c r="SG26" s="6"/>
      <c r="SH26" s="6"/>
      <c r="SI26" s="6"/>
      <c r="SJ26" s="6"/>
      <c r="SK26" s="6"/>
      <c r="SL26" s="6"/>
      <c r="SM26" s="6"/>
      <c r="SN26" s="6"/>
      <c r="SO26" s="6"/>
      <c r="SP26" s="6"/>
      <c r="SQ26" s="6"/>
      <c r="SR26" s="6"/>
      <c r="SS26" s="6"/>
      <c r="ST26" s="6"/>
      <c r="SU26" s="6"/>
      <c r="SV26" s="6"/>
      <c r="SW26" s="6"/>
      <c r="SX26" s="6"/>
      <c r="SY26" s="6"/>
      <c r="SZ26" s="6"/>
      <c r="TA26" s="6"/>
      <c r="TB26" s="6"/>
      <c r="TC26" s="6"/>
      <c r="TD26" s="6"/>
      <c r="TE26" s="6"/>
      <c r="TF26" s="6"/>
      <c r="TG26" s="6"/>
      <c r="TH26" s="6"/>
      <c r="TI26" s="6"/>
      <c r="TJ26" s="6"/>
      <c r="TK26" s="6"/>
      <c r="TL26" s="6"/>
      <c r="TM26" s="6"/>
      <c r="TN26" s="6"/>
      <c r="TO26" s="6"/>
      <c r="TP26" s="6"/>
      <c r="TQ26" s="6"/>
      <c r="TR26" s="6"/>
      <c r="TS26" s="6"/>
      <c r="TT26" s="6"/>
      <c r="TU26" s="6"/>
      <c r="TV26" s="6"/>
      <c r="TW26" s="6"/>
      <c r="TX26" s="6"/>
      <c r="TY26" s="6"/>
      <c r="TZ26" s="6"/>
      <c r="UA26" s="6"/>
      <c r="UB26" s="6"/>
      <c r="UC26" s="6"/>
      <c r="UD26" s="6"/>
      <c r="UE26" s="6"/>
      <c r="UF26" s="6"/>
      <c r="UG26" s="6"/>
      <c r="UH26" s="6"/>
      <c r="UI26" s="6"/>
      <c r="UJ26" s="6"/>
      <c r="UK26" s="6"/>
      <c r="UL26" s="6"/>
      <c r="UM26" s="6"/>
      <c r="UN26" s="6"/>
      <c r="UO26" s="6"/>
      <c r="UP26" s="6"/>
      <c r="UQ26" s="6"/>
      <c r="UR26" s="6"/>
      <c r="US26" s="6"/>
      <c r="UT26" s="6"/>
      <c r="UU26" s="6"/>
      <c r="UV26" s="6"/>
      <c r="UW26" s="6"/>
      <c r="UX26" s="6"/>
      <c r="UY26" s="6"/>
      <c r="UZ26" s="6"/>
      <c r="VA26" s="6"/>
      <c r="VB26" s="6"/>
      <c r="VC26" s="6"/>
      <c r="VD26" s="6"/>
      <c r="VE26" s="6"/>
      <c r="VF26" s="6"/>
      <c r="VG26" s="6"/>
      <c r="VH26" s="6"/>
      <c r="VI26" s="6"/>
      <c r="VJ26" s="6"/>
      <c r="VK26" s="6"/>
      <c r="VL26" s="6"/>
      <c r="VM26" s="6"/>
      <c r="VN26" s="6"/>
      <c r="VO26" s="6"/>
      <c r="VP26" s="6"/>
      <c r="VQ26" s="6"/>
      <c r="VR26" s="6"/>
      <c r="VS26" s="6"/>
      <c r="VT26" s="6"/>
      <c r="VU26" s="6"/>
      <c r="VV26" s="6"/>
      <c r="VW26" s="6"/>
      <c r="VX26" s="6"/>
      <c r="VY26" s="6"/>
      <c r="VZ26" s="6"/>
      <c r="WA26" s="6"/>
      <c r="WB26" s="6"/>
      <c r="WC26" s="6"/>
      <c r="WD26" s="6"/>
      <c r="WE26" s="6"/>
      <c r="WF26" s="6"/>
      <c r="WG26" s="6"/>
      <c r="WH26" s="6"/>
      <c r="WI26" s="6"/>
      <c r="WJ26" s="6"/>
      <c r="WK26" s="6"/>
      <c r="WL26" s="6"/>
      <c r="WM26" s="6"/>
      <c r="WN26" s="6"/>
      <c r="WO26" s="6"/>
      <c r="WP26" s="6"/>
      <c r="WQ26" s="6"/>
      <c r="WR26" s="6"/>
      <c r="WS26" s="6"/>
      <c r="WT26" s="6"/>
      <c r="WU26" s="6"/>
      <c r="WV26" s="6"/>
      <c r="WW26" s="6"/>
      <c r="WX26" s="6"/>
      <c r="WY26" s="6"/>
      <c r="WZ26" s="6"/>
      <c r="XA26" s="6"/>
      <c r="XB26" s="6"/>
      <c r="XC26" s="6"/>
      <c r="XD26" s="6"/>
      <c r="XE26" s="6"/>
      <c r="XF26" s="6"/>
      <c r="XG26" s="6"/>
      <c r="XH26" s="6"/>
      <c r="XI26" s="6"/>
      <c r="XJ26" s="6"/>
      <c r="XK26" s="6"/>
      <c r="XL26" s="6"/>
      <c r="XM26" s="6"/>
      <c r="XN26" s="6"/>
      <c r="XO26" s="6"/>
      <c r="XP26" s="6"/>
      <c r="XQ26" s="6"/>
      <c r="XR26" s="6"/>
      <c r="XS26" s="6"/>
      <c r="XT26" s="6"/>
      <c r="XU26" s="6"/>
      <c r="XV26" s="6"/>
      <c r="XW26" s="6"/>
      <c r="XX26" s="6"/>
      <c r="XY26" s="6"/>
      <c r="XZ26" s="6"/>
      <c r="YA26" s="6"/>
      <c r="YB26" s="6"/>
      <c r="YC26" s="6"/>
      <c r="YD26" s="6"/>
      <c r="YE26" s="6"/>
      <c r="YF26" s="6"/>
      <c r="YG26" s="6"/>
      <c r="YH26" s="6"/>
      <c r="YI26" s="6"/>
      <c r="YJ26" s="6"/>
      <c r="YK26" s="6"/>
      <c r="YL26" s="6"/>
      <c r="YM26" s="6"/>
      <c r="YN26" s="6"/>
      <c r="YO26" s="6"/>
      <c r="YP26" s="6"/>
      <c r="YQ26" s="6"/>
      <c r="YR26" s="6"/>
      <c r="YS26" s="6"/>
      <c r="YT26" s="6"/>
      <c r="YU26" s="6"/>
      <c r="YV26" s="6"/>
      <c r="YW26" s="6"/>
      <c r="YX26" s="6"/>
      <c r="YY26" s="6"/>
      <c r="YZ26" s="6"/>
      <c r="ZA26" s="6"/>
      <c r="ZB26" s="6"/>
      <c r="ZC26" s="6"/>
      <c r="ZD26" s="6"/>
      <c r="ZE26" s="6"/>
      <c r="ZF26" s="6"/>
      <c r="ZG26" s="6"/>
      <c r="ZH26" s="6"/>
      <c r="ZI26" s="6"/>
      <c r="ZJ26" s="6"/>
      <c r="ZK26" s="6"/>
      <c r="ZL26" s="6"/>
      <c r="ZM26" s="6"/>
      <c r="ZN26" s="6"/>
      <c r="ZO26" s="6"/>
      <c r="ZP26" s="6"/>
      <c r="ZQ26" s="6"/>
      <c r="ZR26" s="6"/>
      <c r="ZS26" s="6"/>
      <c r="ZT26" s="6"/>
      <c r="ZU26" s="6"/>
      <c r="ZV26" s="6"/>
      <c r="ZW26" s="6"/>
      <c r="ZX26" s="6"/>
      <c r="ZY26" s="6"/>
      <c r="ZZ26" s="6"/>
      <c r="AAA26" s="6"/>
      <c r="AAB26" s="6"/>
      <c r="AAC26" s="6"/>
      <c r="AAD26" s="6"/>
      <c r="AAE26" s="6"/>
      <c r="AAF26" s="6"/>
      <c r="AAG26" s="6"/>
      <c r="AAH26" s="6"/>
      <c r="AAI26" s="6"/>
      <c r="AAJ26" s="6"/>
      <c r="AAK26" s="6"/>
      <c r="AAL26" s="6"/>
      <c r="AAM26" s="6"/>
      <c r="AAN26" s="6"/>
      <c r="AAO26" s="6"/>
      <c r="AAP26" s="6"/>
      <c r="AAQ26" s="6"/>
      <c r="AAR26" s="6"/>
      <c r="AAS26" s="6"/>
      <c r="AAT26" s="6"/>
      <c r="AAU26" s="6"/>
      <c r="AAV26" s="6"/>
      <c r="AAW26" s="6"/>
      <c r="AAX26" s="6"/>
      <c r="AAY26" s="6"/>
      <c r="AAZ26" s="6"/>
      <c r="ABA26" s="6"/>
      <c r="ABB26" s="6"/>
      <c r="ABC26" s="6"/>
      <c r="ABD26" s="6"/>
      <c r="ABE26" s="6"/>
      <c r="ABF26" s="6"/>
      <c r="ABG26" s="6"/>
      <c r="ABH26" s="6"/>
      <c r="ABI26" s="6"/>
      <c r="ABJ26" s="6"/>
      <c r="ABK26" s="6"/>
      <c r="ABL26" s="6"/>
      <c r="ABM26" s="6"/>
      <c r="ABN26" s="6"/>
      <c r="ABO26" s="6"/>
      <c r="ABP26" s="6"/>
      <c r="ABQ26" s="6"/>
      <c r="ABR26" s="6"/>
      <c r="ABS26" s="6"/>
      <c r="ABT26" s="6"/>
      <c r="ABU26" s="6"/>
      <c r="ABV26" s="6"/>
      <c r="ABW26" s="6"/>
      <c r="ABX26" s="6"/>
      <c r="ABY26" s="6"/>
      <c r="ABZ26" s="6"/>
      <c r="ACA26" s="6"/>
      <c r="ACB26" s="6"/>
      <c r="ACC26" s="6"/>
      <c r="ACD26" s="6"/>
      <c r="ACE26" s="6"/>
      <c r="ACF26" s="6"/>
      <c r="ACG26" s="6"/>
      <c r="ACH26" s="6"/>
      <c r="ACI26" s="6"/>
      <c r="ACJ26" s="6"/>
    </row>
    <row r="27" spans="1:764" s="31" customFormat="1" hidden="1">
      <c r="A27" s="17" t="s">
        <v>96</v>
      </c>
      <c r="B27" s="17">
        <v>8200104100</v>
      </c>
      <c r="C27" s="18" t="s">
        <v>106</v>
      </c>
      <c r="D27" s="20" t="s">
        <v>52</v>
      </c>
      <c r="E27" s="20" t="s">
        <v>33</v>
      </c>
      <c r="F27" s="20" t="s">
        <v>34</v>
      </c>
      <c r="G27" s="20" t="s">
        <v>98</v>
      </c>
      <c r="H27" s="20" t="s">
        <v>99</v>
      </c>
      <c r="I27" s="20" t="s">
        <v>98</v>
      </c>
      <c r="J27" s="32" t="s">
        <v>44</v>
      </c>
      <c r="K27" s="20" t="s">
        <v>107</v>
      </c>
      <c r="L27" s="20" t="s">
        <v>107</v>
      </c>
      <c r="M27" s="20" t="s">
        <v>107</v>
      </c>
      <c r="N27" s="21"/>
      <c r="O27" s="23" t="s">
        <v>39</v>
      </c>
      <c r="P27" s="20"/>
      <c r="Q27" s="22" t="s">
        <v>40</v>
      </c>
      <c r="R27" s="23"/>
      <c r="S27" s="23"/>
      <c r="T27" s="24">
        <v>11</v>
      </c>
      <c r="U27" s="24">
        <v>42</v>
      </c>
      <c r="V27" s="25"/>
      <c r="W27" s="25" t="s">
        <v>41</v>
      </c>
      <c r="X27" s="25">
        <v>0</v>
      </c>
      <c r="Y27" s="25" t="s">
        <v>42</v>
      </c>
      <c r="Z27" s="26" t="str">
        <f t="shared" si="0"/>
        <v xml:space="preserve"> ech / 0 rafale</v>
      </c>
      <c r="AA27" s="27">
        <v>46</v>
      </c>
      <c r="AB27" s="27">
        <v>0</v>
      </c>
      <c r="AC27" s="29">
        <v>4</v>
      </c>
      <c r="AD27" s="30">
        <v>1</v>
      </c>
      <c r="AE27" s="30">
        <v>100</v>
      </c>
      <c r="AF27" s="29" t="s">
        <v>34</v>
      </c>
      <c r="AG27" s="29" t="s">
        <v>56</v>
      </c>
      <c r="AH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  <c r="NJ27" s="6"/>
      <c r="NK27" s="6"/>
      <c r="NL27" s="6"/>
      <c r="NM27" s="6"/>
      <c r="NN27" s="6"/>
      <c r="NO27" s="6"/>
      <c r="NP27" s="6"/>
      <c r="NQ27" s="6"/>
      <c r="NR27" s="6"/>
      <c r="NS27" s="6"/>
      <c r="NT27" s="6"/>
      <c r="NU27" s="6"/>
      <c r="NV27" s="6"/>
      <c r="NW27" s="6"/>
      <c r="NX27" s="6"/>
      <c r="NY27" s="6"/>
      <c r="NZ27" s="6"/>
      <c r="OA27" s="6"/>
      <c r="OB27" s="6"/>
      <c r="OC27" s="6"/>
      <c r="OD27" s="6"/>
      <c r="OE27" s="6"/>
      <c r="OF27" s="6"/>
      <c r="OG27" s="6"/>
      <c r="OH27" s="6"/>
      <c r="OI27" s="6"/>
      <c r="OJ27" s="6"/>
      <c r="OK27" s="6"/>
      <c r="OL27" s="6"/>
      <c r="OM27" s="6"/>
      <c r="ON27" s="6"/>
      <c r="OO27" s="6"/>
      <c r="OP27" s="6"/>
      <c r="OQ27" s="6"/>
      <c r="OR27" s="6"/>
      <c r="OS27" s="6"/>
      <c r="OT27" s="6"/>
      <c r="OU27" s="6"/>
      <c r="OV27" s="6"/>
      <c r="OW27" s="6"/>
      <c r="OX27" s="6"/>
      <c r="OY27" s="6"/>
      <c r="OZ27" s="6"/>
      <c r="PA27" s="6"/>
      <c r="PB27" s="6"/>
      <c r="PC27" s="6"/>
      <c r="PD27" s="6"/>
      <c r="PE27" s="6"/>
      <c r="PF27" s="6"/>
      <c r="PG27" s="6"/>
      <c r="PH27" s="6"/>
      <c r="PI27" s="6"/>
      <c r="PJ27" s="6"/>
      <c r="PK27" s="6"/>
      <c r="PL27" s="6"/>
      <c r="PM27" s="6"/>
      <c r="PN27" s="6"/>
      <c r="PO27" s="6"/>
      <c r="PP27" s="6"/>
      <c r="PQ27" s="6"/>
      <c r="PR27" s="6"/>
      <c r="PS27" s="6"/>
      <c r="PT27" s="6"/>
      <c r="PU27" s="6"/>
      <c r="PV27" s="6"/>
      <c r="PW27" s="6"/>
      <c r="PX27" s="6"/>
      <c r="PY27" s="6"/>
      <c r="PZ27" s="6"/>
      <c r="QA27" s="6"/>
      <c r="QB27" s="6"/>
      <c r="QC27" s="6"/>
      <c r="QD27" s="6"/>
      <c r="QE27" s="6"/>
      <c r="QF27" s="6"/>
      <c r="QG27" s="6"/>
      <c r="QH27" s="6"/>
      <c r="QI27" s="6"/>
      <c r="QJ27" s="6"/>
      <c r="QK27" s="6"/>
      <c r="QL27" s="6"/>
      <c r="QM27" s="6"/>
      <c r="QN27" s="6"/>
      <c r="QO27" s="6"/>
      <c r="QP27" s="6"/>
      <c r="QQ27" s="6"/>
      <c r="QR27" s="6"/>
      <c r="QS27" s="6"/>
      <c r="QT27" s="6"/>
      <c r="QU27" s="6"/>
      <c r="QV27" s="6"/>
      <c r="QW27" s="6"/>
      <c r="QX27" s="6"/>
      <c r="QY27" s="6"/>
      <c r="QZ27" s="6"/>
      <c r="RA27" s="6"/>
      <c r="RB27" s="6"/>
      <c r="RC27" s="6"/>
      <c r="RD27" s="6"/>
      <c r="RE27" s="6"/>
      <c r="RF27" s="6"/>
      <c r="RG27" s="6"/>
      <c r="RH27" s="6"/>
      <c r="RI27" s="6"/>
      <c r="RJ27" s="6"/>
      <c r="RK27" s="6"/>
      <c r="RL27" s="6"/>
      <c r="RM27" s="6"/>
      <c r="RN27" s="6"/>
      <c r="RO27" s="6"/>
      <c r="RP27" s="6"/>
      <c r="RQ27" s="6"/>
      <c r="RR27" s="6"/>
      <c r="RS27" s="6"/>
      <c r="RT27" s="6"/>
      <c r="RU27" s="6"/>
      <c r="RV27" s="6"/>
      <c r="RW27" s="6"/>
      <c r="RX27" s="6"/>
      <c r="RY27" s="6"/>
      <c r="RZ27" s="6"/>
      <c r="SA27" s="6"/>
      <c r="SB27" s="6"/>
      <c r="SC27" s="6"/>
      <c r="SD27" s="6"/>
      <c r="SE27" s="6"/>
      <c r="SF27" s="6"/>
      <c r="SG27" s="6"/>
      <c r="SH27" s="6"/>
      <c r="SI27" s="6"/>
      <c r="SJ27" s="6"/>
      <c r="SK27" s="6"/>
      <c r="SL27" s="6"/>
      <c r="SM27" s="6"/>
      <c r="SN27" s="6"/>
      <c r="SO27" s="6"/>
      <c r="SP27" s="6"/>
      <c r="SQ27" s="6"/>
      <c r="SR27" s="6"/>
      <c r="SS27" s="6"/>
      <c r="ST27" s="6"/>
      <c r="SU27" s="6"/>
      <c r="SV27" s="6"/>
      <c r="SW27" s="6"/>
      <c r="SX27" s="6"/>
      <c r="SY27" s="6"/>
      <c r="SZ27" s="6"/>
      <c r="TA27" s="6"/>
      <c r="TB27" s="6"/>
      <c r="TC27" s="6"/>
      <c r="TD27" s="6"/>
      <c r="TE27" s="6"/>
      <c r="TF27" s="6"/>
      <c r="TG27" s="6"/>
      <c r="TH27" s="6"/>
      <c r="TI27" s="6"/>
      <c r="TJ27" s="6"/>
      <c r="TK27" s="6"/>
      <c r="TL27" s="6"/>
      <c r="TM27" s="6"/>
      <c r="TN27" s="6"/>
      <c r="TO27" s="6"/>
      <c r="TP27" s="6"/>
      <c r="TQ27" s="6"/>
      <c r="TR27" s="6"/>
      <c r="TS27" s="6"/>
      <c r="TT27" s="6"/>
      <c r="TU27" s="6"/>
      <c r="TV27" s="6"/>
      <c r="TW27" s="6"/>
      <c r="TX27" s="6"/>
      <c r="TY27" s="6"/>
      <c r="TZ27" s="6"/>
      <c r="UA27" s="6"/>
      <c r="UB27" s="6"/>
      <c r="UC27" s="6"/>
      <c r="UD27" s="6"/>
      <c r="UE27" s="6"/>
      <c r="UF27" s="6"/>
      <c r="UG27" s="6"/>
      <c r="UH27" s="6"/>
      <c r="UI27" s="6"/>
      <c r="UJ27" s="6"/>
      <c r="UK27" s="6"/>
      <c r="UL27" s="6"/>
      <c r="UM27" s="6"/>
      <c r="UN27" s="6"/>
      <c r="UO27" s="6"/>
      <c r="UP27" s="6"/>
      <c r="UQ27" s="6"/>
      <c r="UR27" s="6"/>
      <c r="US27" s="6"/>
      <c r="UT27" s="6"/>
      <c r="UU27" s="6"/>
      <c r="UV27" s="6"/>
      <c r="UW27" s="6"/>
      <c r="UX27" s="6"/>
      <c r="UY27" s="6"/>
      <c r="UZ27" s="6"/>
      <c r="VA27" s="6"/>
      <c r="VB27" s="6"/>
      <c r="VC27" s="6"/>
      <c r="VD27" s="6"/>
      <c r="VE27" s="6"/>
      <c r="VF27" s="6"/>
      <c r="VG27" s="6"/>
      <c r="VH27" s="6"/>
      <c r="VI27" s="6"/>
      <c r="VJ27" s="6"/>
      <c r="VK27" s="6"/>
      <c r="VL27" s="6"/>
      <c r="VM27" s="6"/>
      <c r="VN27" s="6"/>
      <c r="VO27" s="6"/>
      <c r="VP27" s="6"/>
      <c r="VQ27" s="6"/>
      <c r="VR27" s="6"/>
      <c r="VS27" s="6"/>
      <c r="VT27" s="6"/>
      <c r="VU27" s="6"/>
      <c r="VV27" s="6"/>
      <c r="VW27" s="6"/>
      <c r="VX27" s="6"/>
      <c r="VY27" s="6"/>
      <c r="VZ27" s="6"/>
      <c r="WA27" s="6"/>
      <c r="WB27" s="6"/>
      <c r="WC27" s="6"/>
      <c r="WD27" s="6"/>
      <c r="WE27" s="6"/>
      <c r="WF27" s="6"/>
      <c r="WG27" s="6"/>
      <c r="WH27" s="6"/>
      <c r="WI27" s="6"/>
      <c r="WJ27" s="6"/>
      <c r="WK27" s="6"/>
      <c r="WL27" s="6"/>
      <c r="WM27" s="6"/>
      <c r="WN27" s="6"/>
      <c r="WO27" s="6"/>
      <c r="WP27" s="6"/>
      <c r="WQ27" s="6"/>
      <c r="WR27" s="6"/>
      <c r="WS27" s="6"/>
      <c r="WT27" s="6"/>
      <c r="WU27" s="6"/>
      <c r="WV27" s="6"/>
      <c r="WW27" s="6"/>
      <c r="WX27" s="6"/>
      <c r="WY27" s="6"/>
      <c r="WZ27" s="6"/>
      <c r="XA27" s="6"/>
      <c r="XB27" s="6"/>
      <c r="XC27" s="6"/>
      <c r="XD27" s="6"/>
      <c r="XE27" s="6"/>
      <c r="XF27" s="6"/>
      <c r="XG27" s="6"/>
      <c r="XH27" s="6"/>
      <c r="XI27" s="6"/>
      <c r="XJ27" s="6"/>
      <c r="XK27" s="6"/>
      <c r="XL27" s="6"/>
      <c r="XM27" s="6"/>
      <c r="XN27" s="6"/>
      <c r="XO27" s="6"/>
      <c r="XP27" s="6"/>
      <c r="XQ27" s="6"/>
      <c r="XR27" s="6"/>
      <c r="XS27" s="6"/>
      <c r="XT27" s="6"/>
      <c r="XU27" s="6"/>
      <c r="XV27" s="6"/>
      <c r="XW27" s="6"/>
      <c r="XX27" s="6"/>
      <c r="XY27" s="6"/>
      <c r="XZ27" s="6"/>
      <c r="YA27" s="6"/>
      <c r="YB27" s="6"/>
      <c r="YC27" s="6"/>
      <c r="YD27" s="6"/>
      <c r="YE27" s="6"/>
      <c r="YF27" s="6"/>
      <c r="YG27" s="6"/>
      <c r="YH27" s="6"/>
      <c r="YI27" s="6"/>
      <c r="YJ27" s="6"/>
      <c r="YK27" s="6"/>
      <c r="YL27" s="6"/>
      <c r="YM27" s="6"/>
      <c r="YN27" s="6"/>
      <c r="YO27" s="6"/>
      <c r="YP27" s="6"/>
      <c r="YQ27" s="6"/>
      <c r="YR27" s="6"/>
      <c r="YS27" s="6"/>
      <c r="YT27" s="6"/>
      <c r="YU27" s="6"/>
      <c r="YV27" s="6"/>
      <c r="YW27" s="6"/>
      <c r="YX27" s="6"/>
      <c r="YY27" s="6"/>
      <c r="YZ27" s="6"/>
      <c r="ZA27" s="6"/>
      <c r="ZB27" s="6"/>
      <c r="ZC27" s="6"/>
      <c r="ZD27" s="6"/>
      <c r="ZE27" s="6"/>
      <c r="ZF27" s="6"/>
      <c r="ZG27" s="6"/>
      <c r="ZH27" s="6"/>
      <c r="ZI27" s="6"/>
      <c r="ZJ27" s="6"/>
      <c r="ZK27" s="6"/>
      <c r="ZL27" s="6"/>
      <c r="ZM27" s="6"/>
      <c r="ZN27" s="6"/>
      <c r="ZO27" s="6"/>
      <c r="ZP27" s="6"/>
      <c r="ZQ27" s="6"/>
      <c r="ZR27" s="6"/>
      <c r="ZS27" s="6"/>
      <c r="ZT27" s="6"/>
      <c r="ZU27" s="6"/>
      <c r="ZV27" s="6"/>
      <c r="ZW27" s="6"/>
      <c r="ZX27" s="6"/>
      <c r="ZY27" s="6"/>
      <c r="ZZ27" s="6"/>
      <c r="AAA27" s="6"/>
      <c r="AAB27" s="6"/>
      <c r="AAC27" s="6"/>
      <c r="AAD27" s="6"/>
      <c r="AAE27" s="6"/>
      <c r="AAF27" s="6"/>
      <c r="AAG27" s="6"/>
      <c r="AAH27" s="6"/>
      <c r="AAI27" s="6"/>
      <c r="AAJ27" s="6"/>
      <c r="AAK27" s="6"/>
      <c r="AAL27" s="6"/>
      <c r="AAM27" s="6"/>
      <c r="AAN27" s="6"/>
      <c r="AAO27" s="6"/>
      <c r="AAP27" s="6"/>
      <c r="AAQ27" s="6"/>
      <c r="AAR27" s="6"/>
      <c r="AAS27" s="6"/>
      <c r="AAT27" s="6"/>
      <c r="AAU27" s="6"/>
      <c r="AAV27" s="6"/>
      <c r="AAW27" s="6"/>
      <c r="AAX27" s="6"/>
      <c r="AAY27" s="6"/>
      <c r="AAZ27" s="6"/>
      <c r="ABA27" s="6"/>
      <c r="ABB27" s="6"/>
      <c r="ABC27" s="6"/>
      <c r="ABD27" s="6"/>
      <c r="ABE27" s="6"/>
      <c r="ABF27" s="6"/>
      <c r="ABG27" s="6"/>
      <c r="ABH27" s="6"/>
      <c r="ABI27" s="6"/>
      <c r="ABJ27" s="6"/>
      <c r="ABK27" s="6"/>
      <c r="ABL27" s="6"/>
      <c r="ABM27" s="6"/>
      <c r="ABN27" s="6"/>
      <c r="ABO27" s="6"/>
      <c r="ABP27" s="6"/>
      <c r="ABQ27" s="6"/>
      <c r="ABR27" s="6"/>
      <c r="ABS27" s="6"/>
      <c r="ABT27" s="6"/>
      <c r="ABU27" s="6"/>
      <c r="ABV27" s="6"/>
      <c r="ABW27" s="6"/>
      <c r="ABX27" s="6"/>
      <c r="ABY27" s="6"/>
      <c r="ABZ27" s="6"/>
      <c r="ACA27" s="6"/>
      <c r="ACB27" s="6"/>
      <c r="ACC27" s="6"/>
      <c r="ACD27" s="6"/>
      <c r="ACE27" s="6"/>
      <c r="ACF27" s="6"/>
      <c r="ACG27" s="6"/>
      <c r="ACH27" s="6"/>
      <c r="ACI27" s="6"/>
      <c r="ACJ27" s="6"/>
    </row>
    <row r="28" spans="1:764" s="31" customFormat="1" hidden="1">
      <c r="A28" s="17" t="s">
        <v>96</v>
      </c>
      <c r="B28" s="17">
        <v>8200104224</v>
      </c>
      <c r="C28" s="18" t="s">
        <v>108</v>
      </c>
      <c r="D28" s="20" t="s">
        <v>52</v>
      </c>
      <c r="E28" s="20" t="s">
        <v>33</v>
      </c>
      <c r="F28" s="20" t="s">
        <v>34</v>
      </c>
      <c r="G28" s="20" t="s">
        <v>98</v>
      </c>
      <c r="H28" s="20" t="s">
        <v>99</v>
      </c>
      <c r="I28" s="20" t="s">
        <v>33</v>
      </c>
      <c r="J28" s="32" t="s">
        <v>48</v>
      </c>
      <c r="K28" s="20" t="s">
        <v>109</v>
      </c>
      <c r="L28" s="20" t="s">
        <v>109</v>
      </c>
      <c r="M28" s="20" t="s">
        <v>109</v>
      </c>
      <c r="N28" s="21"/>
      <c r="O28" s="23" t="s">
        <v>39</v>
      </c>
      <c r="P28" s="20"/>
      <c r="Q28" s="22" t="s">
        <v>40</v>
      </c>
      <c r="R28" s="23"/>
      <c r="S28" s="23"/>
      <c r="T28" s="24">
        <v>6</v>
      </c>
      <c r="U28" s="24">
        <v>49</v>
      </c>
      <c r="V28" s="25"/>
      <c r="W28" s="25" t="s">
        <v>41</v>
      </c>
      <c r="X28" s="25">
        <v>0</v>
      </c>
      <c r="Y28" s="25" t="s">
        <v>42</v>
      </c>
      <c r="Z28" s="26" t="str">
        <f t="shared" si="0"/>
        <v xml:space="preserve"> ech / 0 rafale</v>
      </c>
      <c r="AA28" s="27">
        <v>43.8</v>
      </c>
      <c r="AB28" s="27">
        <v>0</v>
      </c>
      <c r="AC28" s="29">
        <v>6</v>
      </c>
      <c r="AD28" s="30">
        <v>1</v>
      </c>
      <c r="AE28" s="30">
        <v>100</v>
      </c>
      <c r="AF28" s="29" t="s">
        <v>56</v>
      </c>
      <c r="AG28" s="29" t="s">
        <v>56</v>
      </c>
      <c r="AH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  <c r="NJ28" s="6"/>
      <c r="NK28" s="6"/>
      <c r="NL28" s="6"/>
      <c r="NM28" s="6"/>
      <c r="NN28" s="6"/>
      <c r="NO28" s="6"/>
      <c r="NP28" s="6"/>
      <c r="NQ28" s="6"/>
      <c r="NR28" s="6"/>
      <c r="NS28" s="6"/>
      <c r="NT28" s="6"/>
      <c r="NU28" s="6"/>
      <c r="NV28" s="6"/>
      <c r="NW28" s="6"/>
      <c r="NX28" s="6"/>
      <c r="NY28" s="6"/>
      <c r="NZ28" s="6"/>
      <c r="OA28" s="6"/>
      <c r="OB28" s="6"/>
      <c r="OC28" s="6"/>
      <c r="OD28" s="6"/>
      <c r="OE28" s="6"/>
      <c r="OF28" s="6"/>
      <c r="OG28" s="6"/>
      <c r="OH28" s="6"/>
      <c r="OI28" s="6"/>
      <c r="OJ28" s="6"/>
      <c r="OK28" s="6"/>
      <c r="OL28" s="6"/>
      <c r="OM28" s="6"/>
      <c r="ON28" s="6"/>
      <c r="OO28" s="6"/>
      <c r="OP28" s="6"/>
      <c r="OQ28" s="6"/>
      <c r="OR28" s="6"/>
      <c r="OS28" s="6"/>
      <c r="OT28" s="6"/>
      <c r="OU28" s="6"/>
      <c r="OV28" s="6"/>
      <c r="OW28" s="6"/>
      <c r="OX28" s="6"/>
      <c r="OY28" s="6"/>
      <c r="OZ28" s="6"/>
      <c r="PA28" s="6"/>
      <c r="PB28" s="6"/>
      <c r="PC28" s="6"/>
      <c r="PD28" s="6"/>
      <c r="PE28" s="6"/>
      <c r="PF28" s="6"/>
      <c r="PG28" s="6"/>
      <c r="PH28" s="6"/>
      <c r="PI28" s="6"/>
      <c r="PJ28" s="6"/>
      <c r="PK28" s="6"/>
      <c r="PL28" s="6"/>
      <c r="PM28" s="6"/>
      <c r="PN28" s="6"/>
      <c r="PO28" s="6"/>
      <c r="PP28" s="6"/>
      <c r="PQ28" s="6"/>
      <c r="PR28" s="6"/>
      <c r="PS28" s="6"/>
      <c r="PT28" s="6"/>
      <c r="PU28" s="6"/>
      <c r="PV28" s="6"/>
      <c r="PW28" s="6"/>
      <c r="PX28" s="6"/>
      <c r="PY28" s="6"/>
      <c r="PZ28" s="6"/>
      <c r="QA28" s="6"/>
      <c r="QB28" s="6"/>
      <c r="QC28" s="6"/>
      <c r="QD28" s="6"/>
      <c r="QE28" s="6"/>
      <c r="QF28" s="6"/>
      <c r="QG28" s="6"/>
      <c r="QH28" s="6"/>
      <c r="QI28" s="6"/>
      <c r="QJ28" s="6"/>
      <c r="QK28" s="6"/>
      <c r="QL28" s="6"/>
      <c r="QM28" s="6"/>
      <c r="QN28" s="6"/>
      <c r="QO28" s="6"/>
      <c r="QP28" s="6"/>
      <c r="QQ28" s="6"/>
      <c r="QR28" s="6"/>
      <c r="QS28" s="6"/>
      <c r="QT28" s="6"/>
      <c r="QU28" s="6"/>
      <c r="QV28" s="6"/>
      <c r="QW28" s="6"/>
      <c r="QX28" s="6"/>
      <c r="QY28" s="6"/>
      <c r="QZ28" s="6"/>
      <c r="RA28" s="6"/>
      <c r="RB28" s="6"/>
      <c r="RC28" s="6"/>
      <c r="RD28" s="6"/>
      <c r="RE28" s="6"/>
      <c r="RF28" s="6"/>
      <c r="RG28" s="6"/>
      <c r="RH28" s="6"/>
      <c r="RI28" s="6"/>
      <c r="RJ28" s="6"/>
      <c r="RK28" s="6"/>
      <c r="RL28" s="6"/>
      <c r="RM28" s="6"/>
      <c r="RN28" s="6"/>
      <c r="RO28" s="6"/>
      <c r="RP28" s="6"/>
      <c r="RQ28" s="6"/>
      <c r="RR28" s="6"/>
      <c r="RS28" s="6"/>
      <c r="RT28" s="6"/>
      <c r="RU28" s="6"/>
      <c r="RV28" s="6"/>
      <c r="RW28" s="6"/>
      <c r="RX28" s="6"/>
      <c r="RY28" s="6"/>
      <c r="RZ28" s="6"/>
      <c r="SA28" s="6"/>
      <c r="SB28" s="6"/>
      <c r="SC28" s="6"/>
      <c r="SD28" s="6"/>
      <c r="SE28" s="6"/>
      <c r="SF28" s="6"/>
      <c r="SG28" s="6"/>
      <c r="SH28" s="6"/>
      <c r="SI28" s="6"/>
      <c r="SJ28" s="6"/>
      <c r="SK28" s="6"/>
      <c r="SL28" s="6"/>
      <c r="SM28" s="6"/>
      <c r="SN28" s="6"/>
      <c r="SO28" s="6"/>
      <c r="SP28" s="6"/>
      <c r="SQ28" s="6"/>
      <c r="SR28" s="6"/>
      <c r="SS28" s="6"/>
      <c r="ST28" s="6"/>
      <c r="SU28" s="6"/>
      <c r="SV28" s="6"/>
      <c r="SW28" s="6"/>
      <c r="SX28" s="6"/>
      <c r="SY28" s="6"/>
      <c r="SZ28" s="6"/>
      <c r="TA28" s="6"/>
      <c r="TB28" s="6"/>
      <c r="TC28" s="6"/>
      <c r="TD28" s="6"/>
      <c r="TE28" s="6"/>
      <c r="TF28" s="6"/>
      <c r="TG28" s="6"/>
      <c r="TH28" s="6"/>
      <c r="TI28" s="6"/>
      <c r="TJ28" s="6"/>
      <c r="TK28" s="6"/>
      <c r="TL28" s="6"/>
      <c r="TM28" s="6"/>
      <c r="TN28" s="6"/>
      <c r="TO28" s="6"/>
      <c r="TP28" s="6"/>
      <c r="TQ28" s="6"/>
      <c r="TR28" s="6"/>
      <c r="TS28" s="6"/>
      <c r="TT28" s="6"/>
      <c r="TU28" s="6"/>
      <c r="TV28" s="6"/>
      <c r="TW28" s="6"/>
      <c r="TX28" s="6"/>
      <c r="TY28" s="6"/>
      <c r="TZ28" s="6"/>
      <c r="UA28" s="6"/>
      <c r="UB28" s="6"/>
      <c r="UC28" s="6"/>
      <c r="UD28" s="6"/>
      <c r="UE28" s="6"/>
      <c r="UF28" s="6"/>
      <c r="UG28" s="6"/>
      <c r="UH28" s="6"/>
      <c r="UI28" s="6"/>
      <c r="UJ28" s="6"/>
      <c r="UK28" s="6"/>
      <c r="UL28" s="6"/>
      <c r="UM28" s="6"/>
      <c r="UN28" s="6"/>
      <c r="UO28" s="6"/>
      <c r="UP28" s="6"/>
      <c r="UQ28" s="6"/>
      <c r="UR28" s="6"/>
      <c r="US28" s="6"/>
      <c r="UT28" s="6"/>
      <c r="UU28" s="6"/>
      <c r="UV28" s="6"/>
      <c r="UW28" s="6"/>
      <c r="UX28" s="6"/>
      <c r="UY28" s="6"/>
      <c r="UZ28" s="6"/>
      <c r="VA28" s="6"/>
      <c r="VB28" s="6"/>
      <c r="VC28" s="6"/>
      <c r="VD28" s="6"/>
      <c r="VE28" s="6"/>
      <c r="VF28" s="6"/>
      <c r="VG28" s="6"/>
      <c r="VH28" s="6"/>
      <c r="VI28" s="6"/>
      <c r="VJ28" s="6"/>
      <c r="VK28" s="6"/>
      <c r="VL28" s="6"/>
      <c r="VM28" s="6"/>
      <c r="VN28" s="6"/>
      <c r="VO28" s="6"/>
      <c r="VP28" s="6"/>
      <c r="VQ28" s="6"/>
      <c r="VR28" s="6"/>
      <c r="VS28" s="6"/>
      <c r="VT28" s="6"/>
      <c r="VU28" s="6"/>
      <c r="VV28" s="6"/>
      <c r="VW28" s="6"/>
      <c r="VX28" s="6"/>
      <c r="VY28" s="6"/>
      <c r="VZ28" s="6"/>
      <c r="WA28" s="6"/>
      <c r="WB28" s="6"/>
      <c r="WC28" s="6"/>
      <c r="WD28" s="6"/>
      <c r="WE28" s="6"/>
      <c r="WF28" s="6"/>
      <c r="WG28" s="6"/>
      <c r="WH28" s="6"/>
      <c r="WI28" s="6"/>
      <c r="WJ28" s="6"/>
      <c r="WK28" s="6"/>
      <c r="WL28" s="6"/>
      <c r="WM28" s="6"/>
      <c r="WN28" s="6"/>
      <c r="WO28" s="6"/>
      <c r="WP28" s="6"/>
      <c r="WQ28" s="6"/>
      <c r="WR28" s="6"/>
      <c r="WS28" s="6"/>
      <c r="WT28" s="6"/>
      <c r="WU28" s="6"/>
      <c r="WV28" s="6"/>
      <c r="WW28" s="6"/>
      <c r="WX28" s="6"/>
      <c r="WY28" s="6"/>
      <c r="WZ28" s="6"/>
      <c r="XA28" s="6"/>
      <c r="XB28" s="6"/>
      <c r="XC28" s="6"/>
      <c r="XD28" s="6"/>
      <c r="XE28" s="6"/>
      <c r="XF28" s="6"/>
      <c r="XG28" s="6"/>
      <c r="XH28" s="6"/>
      <c r="XI28" s="6"/>
      <c r="XJ28" s="6"/>
      <c r="XK28" s="6"/>
      <c r="XL28" s="6"/>
      <c r="XM28" s="6"/>
      <c r="XN28" s="6"/>
      <c r="XO28" s="6"/>
      <c r="XP28" s="6"/>
      <c r="XQ28" s="6"/>
      <c r="XR28" s="6"/>
      <c r="XS28" s="6"/>
      <c r="XT28" s="6"/>
      <c r="XU28" s="6"/>
      <c r="XV28" s="6"/>
      <c r="XW28" s="6"/>
      <c r="XX28" s="6"/>
      <c r="XY28" s="6"/>
      <c r="XZ28" s="6"/>
      <c r="YA28" s="6"/>
      <c r="YB28" s="6"/>
      <c r="YC28" s="6"/>
      <c r="YD28" s="6"/>
      <c r="YE28" s="6"/>
      <c r="YF28" s="6"/>
      <c r="YG28" s="6"/>
      <c r="YH28" s="6"/>
      <c r="YI28" s="6"/>
      <c r="YJ28" s="6"/>
      <c r="YK28" s="6"/>
      <c r="YL28" s="6"/>
      <c r="YM28" s="6"/>
      <c r="YN28" s="6"/>
      <c r="YO28" s="6"/>
      <c r="YP28" s="6"/>
      <c r="YQ28" s="6"/>
      <c r="YR28" s="6"/>
      <c r="YS28" s="6"/>
      <c r="YT28" s="6"/>
      <c r="YU28" s="6"/>
      <c r="YV28" s="6"/>
      <c r="YW28" s="6"/>
      <c r="YX28" s="6"/>
      <c r="YY28" s="6"/>
      <c r="YZ28" s="6"/>
      <c r="ZA28" s="6"/>
      <c r="ZB28" s="6"/>
      <c r="ZC28" s="6"/>
      <c r="ZD28" s="6"/>
      <c r="ZE28" s="6"/>
      <c r="ZF28" s="6"/>
      <c r="ZG28" s="6"/>
      <c r="ZH28" s="6"/>
      <c r="ZI28" s="6"/>
      <c r="ZJ28" s="6"/>
      <c r="ZK28" s="6"/>
      <c r="ZL28" s="6"/>
      <c r="ZM28" s="6"/>
      <c r="ZN28" s="6"/>
      <c r="ZO28" s="6"/>
      <c r="ZP28" s="6"/>
      <c r="ZQ28" s="6"/>
      <c r="ZR28" s="6"/>
      <c r="ZS28" s="6"/>
      <c r="ZT28" s="6"/>
      <c r="ZU28" s="6"/>
      <c r="ZV28" s="6"/>
      <c r="ZW28" s="6"/>
      <c r="ZX28" s="6"/>
      <c r="ZY28" s="6"/>
      <c r="ZZ28" s="6"/>
      <c r="AAA28" s="6"/>
      <c r="AAB28" s="6"/>
      <c r="AAC28" s="6"/>
      <c r="AAD28" s="6"/>
      <c r="AAE28" s="6"/>
      <c r="AAF28" s="6"/>
      <c r="AAG28" s="6"/>
      <c r="AAH28" s="6"/>
      <c r="AAI28" s="6"/>
      <c r="AAJ28" s="6"/>
      <c r="AAK28" s="6"/>
      <c r="AAL28" s="6"/>
      <c r="AAM28" s="6"/>
      <c r="AAN28" s="6"/>
      <c r="AAO28" s="6"/>
      <c r="AAP28" s="6"/>
      <c r="AAQ28" s="6"/>
      <c r="AAR28" s="6"/>
      <c r="AAS28" s="6"/>
      <c r="AAT28" s="6"/>
      <c r="AAU28" s="6"/>
      <c r="AAV28" s="6"/>
      <c r="AAW28" s="6"/>
      <c r="AAX28" s="6"/>
      <c r="AAY28" s="6"/>
      <c r="AAZ28" s="6"/>
      <c r="ABA28" s="6"/>
      <c r="ABB28" s="6"/>
      <c r="ABC28" s="6"/>
      <c r="ABD28" s="6"/>
      <c r="ABE28" s="6"/>
      <c r="ABF28" s="6"/>
      <c r="ABG28" s="6"/>
      <c r="ABH28" s="6"/>
      <c r="ABI28" s="6"/>
      <c r="ABJ28" s="6"/>
      <c r="ABK28" s="6"/>
      <c r="ABL28" s="6"/>
      <c r="ABM28" s="6"/>
      <c r="ABN28" s="6"/>
      <c r="ABO28" s="6"/>
      <c r="ABP28" s="6"/>
      <c r="ABQ28" s="6"/>
      <c r="ABR28" s="6"/>
      <c r="ABS28" s="6"/>
      <c r="ABT28" s="6"/>
      <c r="ABU28" s="6"/>
      <c r="ABV28" s="6"/>
      <c r="ABW28" s="6"/>
      <c r="ABX28" s="6"/>
      <c r="ABY28" s="6"/>
      <c r="ABZ28" s="6"/>
      <c r="ACA28" s="6"/>
      <c r="ACB28" s="6"/>
      <c r="ACC28" s="6"/>
      <c r="ACD28" s="6"/>
      <c r="ACE28" s="6"/>
      <c r="ACF28" s="6"/>
      <c r="ACG28" s="6"/>
      <c r="ACH28" s="6"/>
      <c r="ACI28" s="6"/>
      <c r="ACJ28" s="6"/>
    </row>
    <row r="29" spans="1:764" s="31" customFormat="1" hidden="1">
      <c r="A29" s="17" t="s">
        <v>96</v>
      </c>
      <c r="B29" s="17">
        <v>8200104190</v>
      </c>
      <c r="C29" s="18" t="s">
        <v>110</v>
      </c>
      <c r="D29" s="20" t="s">
        <v>52</v>
      </c>
      <c r="E29" s="20" t="s">
        <v>33</v>
      </c>
      <c r="F29" s="20" t="s">
        <v>34</v>
      </c>
      <c r="G29" s="20" t="s">
        <v>98</v>
      </c>
      <c r="H29" s="20" t="s">
        <v>99</v>
      </c>
      <c r="I29" s="20" t="s">
        <v>33</v>
      </c>
      <c r="J29" s="32" t="s">
        <v>75</v>
      </c>
      <c r="K29" s="20" t="s">
        <v>111</v>
      </c>
      <c r="L29" s="20" t="s">
        <v>111</v>
      </c>
      <c r="M29" s="20" t="s">
        <v>111</v>
      </c>
      <c r="N29" s="21"/>
      <c r="O29" s="23" t="s">
        <v>39</v>
      </c>
      <c r="P29" s="20"/>
      <c r="Q29" s="22" t="s">
        <v>40</v>
      </c>
      <c r="R29" s="23"/>
      <c r="S29" s="23"/>
      <c r="T29" s="24">
        <v>6</v>
      </c>
      <c r="U29" s="24">
        <v>37</v>
      </c>
      <c r="V29" s="25"/>
      <c r="W29" s="25" t="s">
        <v>41</v>
      </c>
      <c r="X29" s="25">
        <v>0</v>
      </c>
      <c r="Y29" s="25" t="s">
        <v>42</v>
      </c>
      <c r="Z29" s="26" t="str">
        <f t="shared" si="0"/>
        <v xml:space="preserve"> ech / 0 rafale</v>
      </c>
      <c r="AA29" s="27">
        <v>43.8</v>
      </c>
      <c r="AB29" s="27">
        <v>0</v>
      </c>
      <c r="AC29" s="29">
        <v>6</v>
      </c>
      <c r="AD29" s="30">
        <v>1</v>
      </c>
      <c r="AE29" s="30">
        <v>100</v>
      </c>
      <c r="AF29" s="29" t="s">
        <v>56</v>
      </c>
      <c r="AG29" s="29" t="s">
        <v>56</v>
      </c>
      <c r="AH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  <c r="NJ29" s="6"/>
      <c r="NK29" s="6"/>
      <c r="NL29" s="6"/>
      <c r="NM29" s="6"/>
      <c r="NN29" s="6"/>
      <c r="NO29" s="6"/>
      <c r="NP29" s="6"/>
      <c r="NQ29" s="6"/>
      <c r="NR29" s="6"/>
      <c r="NS29" s="6"/>
      <c r="NT29" s="6"/>
      <c r="NU29" s="6"/>
      <c r="NV29" s="6"/>
      <c r="NW29" s="6"/>
      <c r="NX29" s="6"/>
      <c r="NY29" s="6"/>
      <c r="NZ29" s="6"/>
      <c r="OA29" s="6"/>
      <c r="OB29" s="6"/>
      <c r="OC29" s="6"/>
      <c r="OD29" s="6"/>
      <c r="OE29" s="6"/>
      <c r="OF29" s="6"/>
      <c r="OG29" s="6"/>
      <c r="OH29" s="6"/>
      <c r="OI29" s="6"/>
      <c r="OJ29" s="6"/>
      <c r="OK29" s="6"/>
      <c r="OL29" s="6"/>
      <c r="OM29" s="6"/>
      <c r="ON29" s="6"/>
      <c r="OO29" s="6"/>
      <c r="OP29" s="6"/>
      <c r="OQ29" s="6"/>
      <c r="OR29" s="6"/>
      <c r="OS29" s="6"/>
      <c r="OT29" s="6"/>
      <c r="OU29" s="6"/>
      <c r="OV29" s="6"/>
      <c r="OW29" s="6"/>
      <c r="OX29" s="6"/>
      <c r="OY29" s="6"/>
      <c r="OZ29" s="6"/>
      <c r="PA29" s="6"/>
      <c r="PB29" s="6"/>
      <c r="PC29" s="6"/>
      <c r="PD29" s="6"/>
      <c r="PE29" s="6"/>
      <c r="PF29" s="6"/>
      <c r="PG29" s="6"/>
      <c r="PH29" s="6"/>
      <c r="PI29" s="6"/>
      <c r="PJ29" s="6"/>
      <c r="PK29" s="6"/>
      <c r="PL29" s="6"/>
      <c r="PM29" s="6"/>
      <c r="PN29" s="6"/>
      <c r="PO29" s="6"/>
      <c r="PP29" s="6"/>
      <c r="PQ29" s="6"/>
      <c r="PR29" s="6"/>
      <c r="PS29" s="6"/>
      <c r="PT29" s="6"/>
      <c r="PU29" s="6"/>
      <c r="PV29" s="6"/>
      <c r="PW29" s="6"/>
      <c r="PX29" s="6"/>
      <c r="PY29" s="6"/>
      <c r="PZ29" s="6"/>
      <c r="QA29" s="6"/>
      <c r="QB29" s="6"/>
      <c r="QC29" s="6"/>
      <c r="QD29" s="6"/>
      <c r="QE29" s="6"/>
      <c r="QF29" s="6"/>
      <c r="QG29" s="6"/>
      <c r="QH29" s="6"/>
      <c r="QI29" s="6"/>
      <c r="QJ29" s="6"/>
      <c r="QK29" s="6"/>
      <c r="QL29" s="6"/>
      <c r="QM29" s="6"/>
      <c r="QN29" s="6"/>
      <c r="QO29" s="6"/>
      <c r="QP29" s="6"/>
      <c r="QQ29" s="6"/>
      <c r="QR29" s="6"/>
      <c r="QS29" s="6"/>
      <c r="QT29" s="6"/>
      <c r="QU29" s="6"/>
      <c r="QV29" s="6"/>
      <c r="QW29" s="6"/>
      <c r="QX29" s="6"/>
      <c r="QY29" s="6"/>
      <c r="QZ29" s="6"/>
      <c r="RA29" s="6"/>
      <c r="RB29" s="6"/>
      <c r="RC29" s="6"/>
      <c r="RD29" s="6"/>
      <c r="RE29" s="6"/>
      <c r="RF29" s="6"/>
      <c r="RG29" s="6"/>
      <c r="RH29" s="6"/>
      <c r="RI29" s="6"/>
      <c r="RJ29" s="6"/>
      <c r="RK29" s="6"/>
      <c r="RL29" s="6"/>
      <c r="RM29" s="6"/>
      <c r="RN29" s="6"/>
      <c r="RO29" s="6"/>
      <c r="RP29" s="6"/>
      <c r="RQ29" s="6"/>
      <c r="RR29" s="6"/>
      <c r="RS29" s="6"/>
      <c r="RT29" s="6"/>
      <c r="RU29" s="6"/>
      <c r="RV29" s="6"/>
      <c r="RW29" s="6"/>
      <c r="RX29" s="6"/>
      <c r="RY29" s="6"/>
      <c r="RZ29" s="6"/>
      <c r="SA29" s="6"/>
      <c r="SB29" s="6"/>
      <c r="SC29" s="6"/>
      <c r="SD29" s="6"/>
      <c r="SE29" s="6"/>
      <c r="SF29" s="6"/>
      <c r="SG29" s="6"/>
      <c r="SH29" s="6"/>
      <c r="SI29" s="6"/>
      <c r="SJ29" s="6"/>
      <c r="SK29" s="6"/>
      <c r="SL29" s="6"/>
      <c r="SM29" s="6"/>
      <c r="SN29" s="6"/>
      <c r="SO29" s="6"/>
      <c r="SP29" s="6"/>
      <c r="SQ29" s="6"/>
      <c r="SR29" s="6"/>
      <c r="SS29" s="6"/>
      <c r="ST29" s="6"/>
      <c r="SU29" s="6"/>
      <c r="SV29" s="6"/>
      <c r="SW29" s="6"/>
      <c r="SX29" s="6"/>
      <c r="SY29" s="6"/>
      <c r="SZ29" s="6"/>
      <c r="TA29" s="6"/>
      <c r="TB29" s="6"/>
      <c r="TC29" s="6"/>
      <c r="TD29" s="6"/>
      <c r="TE29" s="6"/>
      <c r="TF29" s="6"/>
      <c r="TG29" s="6"/>
      <c r="TH29" s="6"/>
      <c r="TI29" s="6"/>
      <c r="TJ29" s="6"/>
      <c r="TK29" s="6"/>
      <c r="TL29" s="6"/>
      <c r="TM29" s="6"/>
      <c r="TN29" s="6"/>
      <c r="TO29" s="6"/>
      <c r="TP29" s="6"/>
      <c r="TQ29" s="6"/>
      <c r="TR29" s="6"/>
      <c r="TS29" s="6"/>
      <c r="TT29" s="6"/>
      <c r="TU29" s="6"/>
      <c r="TV29" s="6"/>
      <c r="TW29" s="6"/>
      <c r="TX29" s="6"/>
      <c r="TY29" s="6"/>
      <c r="TZ29" s="6"/>
      <c r="UA29" s="6"/>
      <c r="UB29" s="6"/>
      <c r="UC29" s="6"/>
      <c r="UD29" s="6"/>
      <c r="UE29" s="6"/>
      <c r="UF29" s="6"/>
      <c r="UG29" s="6"/>
      <c r="UH29" s="6"/>
      <c r="UI29" s="6"/>
      <c r="UJ29" s="6"/>
      <c r="UK29" s="6"/>
      <c r="UL29" s="6"/>
      <c r="UM29" s="6"/>
      <c r="UN29" s="6"/>
      <c r="UO29" s="6"/>
      <c r="UP29" s="6"/>
      <c r="UQ29" s="6"/>
      <c r="UR29" s="6"/>
      <c r="US29" s="6"/>
      <c r="UT29" s="6"/>
      <c r="UU29" s="6"/>
      <c r="UV29" s="6"/>
      <c r="UW29" s="6"/>
      <c r="UX29" s="6"/>
      <c r="UY29" s="6"/>
      <c r="UZ29" s="6"/>
      <c r="VA29" s="6"/>
      <c r="VB29" s="6"/>
      <c r="VC29" s="6"/>
      <c r="VD29" s="6"/>
      <c r="VE29" s="6"/>
      <c r="VF29" s="6"/>
      <c r="VG29" s="6"/>
      <c r="VH29" s="6"/>
      <c r="VI29" s="6"/>
      <c r="VJ29" s="6"/>
      <c r="VK29" s="6"/>
      <c r="VL29" s="6"/>
      <c r="VM29" s="6"/>
      <c r="VN29" s="6"/>
      <c r="VO29" s="6"/>
      <c r="VP29" s="6"/>
      <c r="VQ29" s="6"/>
      <c r="VR29" s="6"/>
      <c r="VS29" s="6"/>
      <c r="VT29" s="6"/>
      <c r="VU29" s="6"/>
      <c r="VV29" s="6"/>
      <c r="VW29" s="6"/>
      <c r="VX29" s="6"/>
      <c r="VY29" s="6"/>
      <c r="VZ29" s="6"/>
      <c r="WA29" s="6"/>
      <c r="WB29" s="6"/>
      <c r="WC29" s="6"/>
      <c r="WD29" s="6"/>
      <c r="WE29" s="6"/>
      <c r="WF29" s="6"/>
      <c r="WG29" s="6"/>
      <c r="WH29" s="6"/>
      <c r="WI29" s="6"/>
      <c r="WJ29" s="6"/>
      <c r="WK29" s="6"/>
      <c r="WL29" s="6"/>
      <c r="WM29" s="6"/>
      <c r="WN29" s="6"/>
      <c r="WO29" s="6"/>
      <c r="WP29" s="6"/>
      <c r="WQ29" s="6"/>
      <c r="WR29" s="6"/>
      <c r="WS29" s="6"/>
      <c r="WT29" s="6"/>
      <c r="WU29" s="6"/>
      <c r="WV29" s="6"/>
      <c r="WW29" s="6"/>
      <c r="WX29" s="6"/>
      <c r="WY29" s="6"/>
      <c r="WZ29" s="6"/>
      <c r="XA29" s="6"/>
      <c r="XB29" s="6"/>
      <c r="XC29" s="6"/>
      <c r="XD29" s="6"/>
      <c r="XE29" s="6"/>
      <c r="XF29" s="6"/>
      <c r="XG29" s="6"/>
      <c r="XH29" s="6"/>
      <c r="XI29" s="6"/>
      <c r="XJ29" s="6"/>
      <c r="XK29" s="6"/>
      <c r="XL29" s="6"/>
      <c r="XM29" s="6"/>
      <c r="XN29" s="6"/>
      <c r="XO29" s="6"/>
      <c r="XP29" s="6"/>
      <c r="XQ29" s="6"/>
      <c r="XR29" s="6"/>
      <c r="XS29" s="6"/>
      <c r="XT29" s="6"/>
      <c r="XU29" s="6"/>
      <c r="XV29" s="6"/>
      <c r="XW29" s="6"/>
      <c r="XX29" s="6"/>
      <c r="XY29" s="6"/>
      <c r="XZ29" s="6"/>
      <c r="YA29" s="6"/>
      <c r="YB29" s="6"/>
      <c r="YC29" s="6"/>
      <c r="YD29" s="6"/>
      <c r="YE29" s="6"/>
      <c r="YF29" s="6"/>
      <c r="YG29" s="6"/>
      <c r="YH29" s="6"/>
      <c r="YI29" s="6"/>
      <c r="YJ29" s="6"/>
      <c r="YK29" s="6"/>
      <c r="YL29" s="6"/>
      <c r="YM29" s="6"/>
      <c r="YN29" s="6"/>
      <c r="YO29" s="6"/>
      <c r="YP29" s="6"/>
      <c r="YQ29" s="6"/>
      <c r="YR29" s="6"/>
      <c r="YS29" s="6"/>
      <c r="YT29" s="6"/>
      <c r="YU29" s="6"/>
      <c r="YV29" s="6"/>
      <c r="YW29" s="6"/>
      <c r="YX29" s="6"/>
      <c r="YY29" s="6"/>
      <c r="YZ29" s="6"/>
      <c r="ZA29" s="6"/>
      <c r="ZB29" s="6"/>
      <c r="ZC29" s="6"/>
      <c r="ZD29" s="6"/>
      <c r="ZE29" s="6"/>
      <c r="ZF29" s="6"/>
      <c r="ZG29" s="6"/>
      <c r="ZH29" s="6"/>
      <c r="ZI29" s="6"/>
      <c r="ZJ29" s="6"/>
      <c r="ZK29" s="6"/>
      <c r="ZL29" s="6"/>
      <c r="ZM29" s="6"/>
      <c r="ZN29" s="6"/>
      <c r="ZO29" s="6"/>
      <c r="ZP29" s="6"/>
      <c r="ZQ29" s="6"/>
      <c r="ZR29" s="6"/>
      <c r="ZS29" s="6"/>
      <c r="ZT29" s="6"/>
      <c r="ZU29" s="6"/>
      <c r="ZV29" s="6"/>
      <c r="ZW29" s="6"/>
      <c r="ZX29" s="6"/>
      <c r="ZY29" s="6"/>
      <c r="ZZ29" s="6"/>
      <c r="AAA29" s="6"/>
      <c r="AAB29" s="6"/>
      <c r="AAC29" s="6"/>
      <c r="AAD29" s="6"/>
      <c r="AAE29" s="6"/>
      <c r="AAF29" s="6"/>
      <c r="AAG29" s="6"/>
      <c r="AAH29" s="6"/>
      <c r="AAI29" s="6"/>
      <c r="AAJ29" s="6"/>
      <c r="AAK29" s="6"/>
      <c r="AAL29" s="6"/>
      <c r="AAM29" s="6"/>
      <c r="AAN29" s="6"/>
      <c r="AAO29" s="6"/>
      <c r="AAP29" s="6"/>
      <c r="AAQ29" s="6"/>
      <c r="AAR29" s="6"/>
      <c r="AAS29" s="6"/>
      <c r="AAT29" s="6"/>
      <c r="AAU29" s="6"/>
      <c r="AAV29" s="6"/>
      <c r="AAW29" s="6"/>
      <c r="AAX29" s="6"/>
      <c r="AAY29" s="6"/>
      <c r="AAZ29" s="6"/>
      <c r="ABA29" s="6"/>
      <c r="ABB29" s="6"/>
      <c r="ABC29" s="6"/>
      <c r="ABD29" s="6"/>
      <c r="ABE29" s="6"/>
      <c r="ABF29" s="6"/>
      <c r="ABG29" s="6"/>
      <c r="ABH29" s="6"/>
      <c r="ABI29" s="6"/>
      <c r="ABJ29" s="6"/>
      <c r="ABK29" s="6"/>
      <c r="ABL29" s="6"/>
      <c r="ABM29" s="6"/>
      <c r="ABN29" s="6"/>
      <c r="ABO29" s="6"/>
      <c r="ABP29" s="6"/>
      <c r="ABQ29" s="6"/>
      <c r="ABR29" s="6"/>
      <c r="ABS29" s="6"/>
      <c r="ABT29" s="6"/>
      <c r="ABU29" s="6"/>
      <c r="ABV29" s="6"/>
      <c r="ABW29" s="6"/>
      <c r="ABX29" s="6"/>
      <c r="ABY29" s="6"/>
      <c r="ABZ29" s="6"/>
      <c r="ACA29" s="6"/>
      <c r="ACB29" s="6"/>
      <c r="ACC29" s="6"/>
      <c r="ACD29" s="6"/>
      <c r="ACE29" s="6"/>
      <c r="ACF29" s="6"/>
      <c r="ACG29" s="6"/>
      <c r="ACH29" s="6"/>
      <c r="ACI29" s="6"/>
      <c r="ACJ29" s="6"/>
    </row>
    <row r="30" spans="1:764" s="31" customFormat="1" hidden="1">
      <c r="A30" s="17" t="s">
        <v>96</v>
      </c>
      <c r="B30" s="17">
        <v>8200104439</v>
      </c>
      <c r="C30" s="18" t="s">
        <v>112</v>
      </c>
      <c r="D30" s="20" t="s">
        <v>52</v>
      </c>
      <c r="E30" s="20" t="s">
        <v>33</v>
      </c>
      <c r="F30" s="20" t="s">
        <v>34</v>
      </c>
      <c r="G30" s="20" t="s">
        <v>98</v>
      </c>
      <c r="H30" s="20" t="s">
        <v>99</v>
      </c>
      <c r="I30" s="20" t="s">
        <v>98</v>
      </c>
      <c r="J30" s="32" t="s">
        <v>68</v>
      </c>
      <c r="K30" s="20" t="s">
        <v>113</v>
      </c>
      <c r="L30" s="20" t="s">
        <v>113</v>
      </c>
      <c r="M30" s="20" t="s">
        <v>113</v>
      </c>
      <c r="N30" s="21"/>
      <c r="O30" s="46" t="s">
        <v>114</v>
      </c>
      <c r="P30" s="20"/>
      <c r="Q30" s="22" t="s">
        <v>40</v>
      </c>
      <c r="R30" s="23"/>
      <c r="S30" s="23"/>
      <c r="T30" s="24">
        <v>17</v>
      </c>
      <c r="U30" s="24">
        <v>55</v>
      </c>
      <c r="V30" s="25"/>
      <c r="W30" s="25" t="s">
        <v>41</v>
      </c>
      <c r="X30" s="25">
        <v>0</v>
      </c>
      <c r="Y30" s="25" t="s">
        <v>42</v>
      </c>
      <c r="Z30" s="26" t="str">
        <f t="shared" si="0"/>
        <v xml:space="preserve"> ech / 0 rafale</v>
      </c>
      <c r="AA30" s="27">
        <v>53.4</v>
      </c>
      <c r="AB30" s="27">
        <v>0</v>
      </c>
      <c r="AC30" s="29">
        <v>4</v>
      </c>
      <c r="AD30" s="30">
        <v>1</v>
      </c>
      <c r="AE30" s="30">
        <v>100</v>
      </c>
      <c r="AF30" s="29" t="s">
        <v>34</v>
      </c>
      <c r="AG30" s="29" t="s">
        <v>34</v>
      </c>
      <c r="AH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  <c r="NJ30" s="6"/>
      <c r="NK30" s="6"/>
      <c r="NL30" s="6"/>
      <c r="NM30" s="6"/>
      <c r="NN30" s="6"/>
      <c r="NO30" s="6"/>
      <c r="NP30" s="6"/>
      <c r="NQ30" s="6"/>
      <c r="NR30" s="6"/>
      <c r="NS30" s="6"/>
      <c r="NT30" s="6"/>
      <c r="NU30" s="6"/>
      <c r="NV30" s="6"/>
      <c r="NW30" s="6"/>
      <c r="NX30" s="6"/>
      <c r="NY30" s="6"/>
      <c r="NZ30" s="6"/>
      <c r="OA30" s="6"/>
      <c r="OB30" s="6"/>
      <c r="OC30" s="6"/>
      <c r="OD30" s="6"/>
      <c r="OE30" s="6"/>
      <c r="OF30" s="6"/>
      <c r="OG30" s="6"/>
      <c r="OH30" s="6"/>
      <c r="OI30" s="6"/>
      <c r="OJ30" s="6"/>
      <c r="OK30" s="6"/>
      <c r="OL30" s="6"/>
      <c r="OM30" s="6"/>
      <c r="ON30" s="6"/>
      <c r="OO30" s="6"/>
      <c r="OP30" s="6"/>
      <c r="OQ30" s="6"/>
      <c r="OR30" s="6"/>
      <c r="OS30" s="6"/>
      <c r="OT30" s="6"/>
      <c r="OU30" s="6"/>
      <c r="OV30" s="6"/>
      <c r="OW30" s="6"/>
      <c r="OX30" s="6"/>
      <c r="OY30" s="6"/>
      <c r="OZ30" s="6"/>
      <c r="PA30" s="6"/>
      <c r="PB30" s="6"/>
      <c r="PC30" s="6"/>
      <c r="PD30" s="6"/>
      <c r="PE30" s="6"/>
      <c r="PF30" s="6"/>
      <c r="PG30" s="6"/>
      <c r="PH30" s="6"/>
      <c r="PI30" s="6"/>
      <c r="PJ30" s="6"/>
      <c r="PK30" s="6"/>
      <c r="PL30" s="6"/>
      <c r="PM30" s="6"/>
      <c r="PN30" s="6"/>
      <c r="PO30" s="6"/>
      <c r="PP30" s="6"/>
      <c r="PQ30" s="6"/>
      <c r="PR30" s="6"/>
      <c r="PS30" s="6"/>
      <c r="PT30" s="6"/>
      <c r="PU30" s="6"/>
      <c r="PV30" s="6"/>
      <c r="PW30" s="6"/>
      <c r="PX30" s="6"/>
      <c r="PY30" s="6"/>
      <c r="PZ30" s="6"/>
      <c r="QA30" s="6"/>
      <c r="QB30" s="6"/>
      <c r="QC30" s="6"/>
      <c r="QD30" s="6"/>
      <c r="QE30" s="6"/>
      <c r="QF30" s="6"/>
      <c r="QG30" s="6"/>
      <c r="QH30" s="6"/>
      <c r="QI30" s="6"/>
      <c r="QJ30" s="6"/>
      <c r="QK30" s="6"/>
      <c r="QL30" s="6"/>
      <c r="QM30" s="6"/>
      <c r="QN30" s="6"/>
      <c r="QO30" s="6"/>
      <c r="QP30" s="6"/>
      <c r="QQ30" s="6"/>
      <c r="QR30" s="6"/>
      <c r="QS30" s="6"/>
      <c r="QT30" s="6"/>
      <c r="QU30" s="6"/>
      <c r="QV30" s="6"/>
      <c r="QW30" s="6"/>
      <c r="QX30" s="6"/>
      <c r="QY30" s="6"/>
      <c r="QZ30" s="6"/>
      <c r="RA30" s="6"/>
      <c r="RB30" s="6"/>
      <c r="RC30" s="6"/>
      <c r="RD30" s="6"/>
      <c r="RE30" s="6"/>
      <c r="RF30" s="6"/>
      <c r="RG30" s="6"/>
      <c r="RH30" s="6"/>
      <c r="RI30" s="6"/>
      <c r="RJ30" s="6"/>
      <c r="RK30" s="6"/>
      <c r="RL30" s="6"/>
      <c r="RM30" s="6"/>
      <c r="RN30" s="6"/>
      <c r="RO30" s="6"/>
      <c r="RP30" s="6"/>
      <c r="RQ30" s="6"/>
      <c r="RR30" s="6"/>
      <c r="RS30" s="6"/>
      <c r="RT30" s="6"/>
      <c r="RU30" s="6"/>
      <c r="RV30" s="6"/>
      <c r="RW30" s="6"/>
      <c r="RX30" s="6"/>
      <c r="RY30" s="6"/>
      <c r="RZ30" s="6"/>
      <c r="SA30" s="6"/>
      <c r="SB30" s="6"/>
      <c r="SC30" s="6"/>
      <c r="SD30" s="6"/>
      <c r="SE30" s="6"/>
      <c r="SF30" s="6"/>
      <c r="SG30" s="6"/>
      <c r="SH30" s="6"/>
      <c r="SI30" s="6"/>
      <c r="SJ30" s="6"/>
      <c r="SK30" s="6"/>
      <c r="SL30" s="6"/>
      <c r="SM30" s="6"/>
      <c r="SN30" s="6"/>
      <c r="SO30" s="6"/>
      <c r="SP30" s="6"/>
      <c r="SQ30" s="6"/>
      <c r="SR30" s="6"/>
      <c r="SS30" s="6"/>
      <c r="ST30" s="6"/>
      <c r="SU30" s="6"/>
      <c r="SV30" s="6"/>
      <c r="SW30" s="6"/>
      <c r="SX30" s="6"/>
      <c r="SY30" s="6"/>
      <c r="SZ30" s="6"/>
      <c r="TA30" s="6"/>
      <c r="TB30" s="6"/>
      <c r="TC30" s="6"/>
      <c r="TD30" s="6"/>
      <c r="TE30" s="6"/>
      <c r="TF30" s="6"/>
      <c r="TG30" s="6"/>
      <c r="TH30" s="6"/>
      <c r="TI30" s="6"/>
      <c r="TJ30" s="6"/>
      <c r="TK30" s="6"/>
      <c r="TL30" s="6"/>
      <c r="TM30" s="6"/>
      <c r="TN30" s="6"/>
      <c r="TO30" s="6"/>
      <c r="TP30" s="6"/>
      <c r="TQ30" s="6"/>
      <c r="TR30" s="6"/>
      <c r="TS30" s="6"/>
      <c r="TT30" s="6"/>
      <c r="TU30" s="6"/>
      <c r="TV30" s="6"/>
      <c r="TW30" s="6"/>
      <c r="TX30" s="6"/>
      <c r="TY30" s="6"/>
      <c r="TZ30" s="6"/>
      <c r="UA30" s="6"/>
      <c r="UB30" s="6"/>
      <c r="UC30" s="6"/>
      <c r="UD30" s="6"/>
      <c r="UE30" s="6"/>
      <c r="UF30" s="6"/>
      <c r="UG30" s="6"/>
      <c r="UH30" s="6"/>
      <c r="UI30" s="6"/>
      <c r="UJ30" s="6"/>
      <c r="UK30" s="6"/>
      <c r="UL30" s="6"/>
      <c r="UM30" s="6"/>
      <c r="UN30" s="6"/>
      <c r="UO30" s="6"/>
      <c r="UP30" s="6"/>
      <c r="UQ30" s="6"/>
      <c r="UR30" s="6"/>
      <c r="US30" s="6"/>
      <c r="UT30" s="6"/>
      <c r="UU30" s="6"/>
      <c r="UV30" s="6"/>
      <c r="UW30" s="6"/>
      <c r="UX30" s="6"/>
      <c r="UY30" s="6"/>
      <c r="UZ30" s="6"/>
      <c r="VA30" s="6"/>
      <c r="VB30" s="6"/>
      <c r="VC30" s="6"/>
      <c r="VD30" s="6"/>
      <c r="VE30" s="6"/>
      <c r="VF30" s="6"/>
      <c r="VG30" s="6"/>
      <c r="VH30" s="6"/>
      <c r="VI30" s="6"/>
      <c r="VJ30" s="6"/>
      <c r="VK30" s="6"/>
      <c r="VL30" s="6"/>
      <c r="VM30" s="6"/>
      <c r="VN30" s="6"/>
      <c r="VO30" s="6"/>
      <c r="VP30" s="6"/>
      <c r="VQ30" s="6"/>
      <c r="VR30" s="6"/>
      <c r="VS30" s="6"/>
      <c r="VT30" s="6"/>
      <c r="VU30" s="6"/>
      <c r="VV30" s="6"/>
      <c r="VW30" s="6"/>
      <c r="VX30" s="6"/>
      <c r="VY30" s="6"/>
      <c r="VZ30" s="6"/>
      <c r="WA30" s="6"/>
      <c r="WB30" s="6"/>
      <c r="WC30" s="6"/>
      <c r="WD30" s="6"/>
      <c r="WE30" s="6"/>
      <c r="WF30" s="6"/>
      <c r="WG30" s="6"/>
      <c r="WH30" s="6"/>
      <c r="WI30" s="6"/>
      <c r="WJ30" s="6"/>
      <c r="WK30" s="6"/>
      <c r="WL30" s="6"/>
      <c r="WM30" s="6"/>
      <c r="WN30" s="6"/>
      <c r="WO30" s="6"/>
      <c r="WP30" s="6"/>
      <c r="WQ30" s="6"/>
      <c r="WR30" s="6"/>
      <c r="WS30" s="6"/>
      <c r="WT30" s="6"/>
      <c r="WU30" s="6"/>
      <c r="WV30" s="6"/>
      <c r="WW30" s="6"/>
      <c r="WX30" s="6"/>
      <c r="WY30" s="6"/>
      <c r="WZ30" s="6"/>
      <c r="XA30" s="6"/>
      <c r="XB30" s="6"/>
      <c r="XC30" s="6"/>
      <c r="XD30" s="6"/>
      <c r="XE30" s="6"/>
      <c r="XF30" s="6"/>
      <c r="XG30" s="6"/>
      <c r="XH30" s="6"/>
      <c r="XI30" s="6"/>
      <c r="XJ30" s="6"/>
      <c r="XK30" s="6"/>
      <c r="XL30" s="6"/>
      <c r="XM30" s="6"/>
      <c r="XN30" s="6"/>
      <c r="XO30" s="6"/>
      <c r="XP30" s="6"/>
      <c r="XQ30" s="6"/>
      <c r="XR30" s="6"/>
      <c r="XS30" s="6"/>
      <c r="XT30" s="6"/>
      <c r="XU30" s="6"/>
      <c r="XV30" s="6"/>
      <c r="XW30" s="6"/>
      <c r="XX30" s="6"/>
      <c r="XY30" s="6"/>
      <c r="XZ30" s="6"/>
      <c r="YA30" s="6"/>
      <c r="YB30" s="6"/>
      <c r="YC30" s="6"/>
      <c r="YD30" s="6"/>
      <c r="YE30" s="6"/>
      <c r="YF30" s="6"/>
      <c r="YG30" s="6"/>
      <c r="YH30" s="6"/>
      <c r="YI30" s="6"/>
      <c r="YJ30" s="6"/>
      <c r="YK30" s="6"/>
      <c r="YL30" s="6"/>
      <c r="YM30" s="6"/>
      <c r="YN30" s="6"/>
      <c r="YO30" s="6"/>
      <c r="YP30" s="6"/>
      <c r="YQ30" s="6"/>
      <c r="YR30" s="6"/>
      <c r="YS30" s="6"/>
      <c r="YT30" s="6"/>
      <c r="YU30" s="6"/>
      <c r="YV30" s="6"/>
      <c r="YW30" s="6"/>
      <c r="YX30" s="6"/>
      <c r="YY30" s="6"/>
      <c r="YZ30" s="6"/>
      <c r="ZA30" s="6"/>
      <c r="ZB30" s="6"/>
      <c r="ZC30" s="6"/>
      <c r="ZD30" s="6"/>
      <c r="ZE30" s="6"/>
      <c r="ZF30" s="6"/>
      <c r="ZG30" s="6"/>
      <c r="ZH30" s="6"/>
      <c r="ZI30" s="6"/>
      <c r="ZJ30" s="6"/>
      <c r="ZK30" s="6"/>
      <c r="ZL30" s="6"/>
      <c r="ZM30" s="6"/>
      <c r="ZN30" s="6"/>
      <c r="ZO30" s="6"/>
      <c r="ZP30" s="6"/>
      <c r="ZQ30" s="6"/>
      <c r="ZR30" s="6"/>
      <c r="ZS30" s="6"/>
      <c r="ZT30" s="6"/>
      <c r="ZU30" s="6"/>
      <c r="ZV30" s="6"/>
      <c r="ZW30" s="6"/>
      <c r="ZX30" s="6"/>
      <c r="ZY30" s="6"/>
      <c r="ZZ30" s="6"/>
      <c r="AAA30" s="6"/>
      <c r="AAB30" s="6"/>
      <c r="AAC30" s="6"/>
      <c r="AAD30" s="6"/>
      <c r="AAE30" s="6"/>
      <c r="AAF30" s="6"/>
      <c r="AAG30" s="6"/>
      <c r="AAH30" s="6"/>
      <c r="AAI30" s="6"/>
      <c r="AAJ30" s="6"/>
      <c r="AAK30" s="6"/>
      <c r="AAL30" s="6"/>
      <c r="AAM30" s="6"/>
      <c r="AAN30" s="6"/>
      <c r="AAO30" s="6"/>
      <c r="AAP30" s="6"/>
      <c r="AAQ30" s="6"/>
      <c r="AAR30" s="6"/>
      <c r="AAS30" s="6"/>
      <c r="AAT30" s="6"/>
      <c r="AAU30" s="6"/>
      <c r="AAV30" s="6"/>
      <c r="AAW30" s="6"/>
      <c r="AAX30" s="6"/>
      <c r="AAY30" s="6"/>
      <c r="AAZ30" s="6"/>
      <c r="ABA30" s="6"/>
      <c r="ABB30" s="6"/>
      <c r="ABC30" s="6"/>
      <c r="ABD30" s="6"/>
      <c r="ABE30" s="6"/>
      <c r="ABF30" s="6"/>
      <c r="ABG30" s="6"/>
      <c r="ABH30" s="6"/>
      <c r="ABI30" s="6"/>
      <c r="ABJ30" s="6"/>
      <c r="ABK30" s="6"/>
      <c r="ABL30" s="6"/>
      <c r="ABM30" s="6"/>
      <c r="ABN30" s="6"/>
      <c r="ABO30" s="6"/>
      <c r="ABP30" s="6"/>
      <c r="ABQ30" s="6"/>
      <c r="ABR30" s="6"/>
      <c r="ABS30" s="6"/>
      <c r="ABT30" s="6"/>
      <c r="ABU30" s="6"/>
      <c r="ABV30" s="6"/>
      <c r="ABW30" s="6"/>
      <c r="ABX30" s="6"/>
      <c r="ABY30" s="6"/>
      <c r="ABZ30" s="6"/>
      <c r="ACA30" s="6"/>
      <c r="ACB30" s="6"/>
      <c r="ACC30" s="6"/>
      <c r="ACD30" s="6"/>
      <c r="ACE30" s="6"/>
      <c r="ACF30" s="6"/>
      <c r="ACG30" s="6"/>
      <c r="ACH30" s="6"/>
      <c r="ACI30" s="6"/>
      <c r="ACJ30" s="6"/>
    </row>
    <row r="31" spans="1:764" s="43" customFormat="1" hidden="1">
      <c r="A31" s="47" t="s">
        <v>96</v>
      </c>
      <c r="B31" s="47">
        <v>8200104259</v>
      </c>
      <c r="C31" s="48" t="s">
        <v>115</v>
      </c>
      <c r="D31" s="34" t="s">
        <v>52</v>
      </c>
      <c r="E31" s="34" t="s">
        <v>33</v>
      </c>
      <c r="F31" s="34" t="s">
        <v>34</v>
      </c>
      <c r="G31" s="34" t="s">
        <v>98</v>
      </c>
      <c r="H31" s="34" t="s">
        <v>99</v>
      </c>
      <c r="I31" s="34" t="s">
        <v>33</v>
      </c>
      <c r="J31" s="36" t="s">
        <v>37</v>
      </c>
      <c r="K31" s="34" t="s">
        <v>116</v>
      </c>
      <c r="L31" s="34" t="s">
        <v>116</v>
      </c>
      <c r="M31" s="34" t="s">
        <v>116</v>
      </c>
      <c r="N31" s="37">
        <v>39072</v>
      </c>
      <c r="O31" s="49" t="s">
        <v>39</v>
      </c>
      <c r="P31" s="34"/>
      <c r="Q31" s="38" t="s">
        <v>40</v>
      </c>
      <c r="R31" s="34"/>
      <c r="S31" s="34"/>
      <c r="T31" s="26">
        <v>17</v>
      </c>
      <c r="U31" s="26">
        <v>61</v>
      </c>
      <c r="V31" s="39"/>
      <c r="W31" s="39" t="s">
        <v>41</v>
      </c>
      <c r="X31" s="39">
        <v>0</v>
      </c>
      <c r="Y31" s="39" t="s">
        <v>42</v>
      </c>
      <c r="Z31" s="26" t="str">
        <f t="shared" si="0"/>
        <v xml:space="preserve"> ech / 0 rafale</v>
      </c>
      <c r="AA31" s="40">
        <v>45.6</v>
      </c>
      <c r="AB31" s="40">
        <v>45.6</v>
      </c>
      <c r="AC31" s="41">
        <v>6</v>
      </c>
      <c r="AD31" s="42">
        <v>1</v>
      </c>
      <c r="AE31" s="42">
        <v>100</v>
      </c>
      <c r="AF31" s="41" t="s">
        <v>56</v>
      </c>
      <c r="AG31" s="41" t="s">
        <v>56</v>
      </c>
      <c r="AH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  <c r="NJ31" s="6"/>
      <c r="NK31" s="6"/>
      <c r="NL31" s="6"/>
      <c r="NM31" s="6"/>
      <c r="NN31" s="6"/>
      <c r="NO31" s="6"/>
      <c r="NP31" s="6"/>
      <c r="NQ31" s="6"/>
      <c r="NR31" s="6"/>
      <c r="NS31" s="6"/>
      <c r="NT31" s="6"/>
      <c r="NU31" s="6"/>
      <c r="NV31" s="6"/>
      <c r="NW31" s="6"/>
      <c r="NX31" s="6"/>
      <c r="NY31" s="6"/>
      <c r="NZ31" s="6"/>
      <c r="OA31" s="6"/>
      <c r="OB31" s="6"/>
      <c r="OC31" s="6"/>
      <c r="OD31" s="6"/>
      <c r="OE31" s="6"/>
      <c r="OF31" s="6"/>
      <c r="OG31" s="6"/>
      <c r="OH31" s="6"/>
      <c r="OI31" s="6"/>
      <c r="OJ31" s="6"/>
      <c r="OK31" s="6"/>
      <c r="OL31" s="6"/>
      <c r="OM31" s="6"/>
      <c r="ON31" s="6"/>
      <c r="OO31" s="6"/>
      <c r="OP31" s="6"/>
      <c r="OQ31" s="6"/>
      <c r="OR31" s="6"/>
      <c r="OS31" s="6"/>
      <c r="OT31" s="6"/>
      <c r="OU31" s="6"/>
      <c r="OV31" s="6"/>
      <c r="OW31" s="6"/>
      <c r="OX31" s="6"/>
      <c r="OY31" s="6"/>
      <c r="OZ31" s="6"/>
      <c r="PA31" s="6"/>
      <c r="PB31" s="6"/>
      <c r="PC31" s="6"/>
      <c r="PD31" s="6"/>
      <c r="PE31" s="6"/>
      <c r="PF31" s="6"/>
      <c r="PG31" s="6"/>
      <c r="PH31" s="6"/>
      <c r="PI31" s="6"/>
      <c r="PJ31" s="6"/>
      <c r="PK31" s="6"/>
      <c r="PL31" s="6"/>
      <c r="PM31" s="6"/>
      <c r="PN31" s="6"/>
      <c r="PO31" s="6"/>
      <c r="PP31" s="6"/>
      <c r="PQ31" s="6"/>
      <c r="PR31" s="6"/>
      <c r="PS31" s="6"/>
      <c r="PT31" s="6"/>
      <c r="PU31" s="6"/>
      <c r="PV31" s="6"/>
      <c r="PW31" s="6"/>
      <c r="PX31" s="6"/>
      <c r="PY31" s="6"/>
      <c r="PZ31" s="6"/>
      <c r="QA31" s="6"/>
      <c r="QB31" s="6"/>
      <c r="QC31" s="6"/>
      <c r="QD31" s="6"/>
      <c r="QE31" s="6"/>
      <c r="QF31" s="6"/>
      <c r="QG31" s="6"/>
      <c r="QH31" s="6"/>
      <c r="QI31" s="6"/>
      <c r="QJ31" s="6"/>
      <c r="QK31" s="6"/>
      <c r="QL31" s="6"/>
      <c r="QM31" s="6"/>
      <c r="QN31" s="6"/>
      <c r="QO31" s="6"/>
      <c r="QP31" s="6"/>
      <c r="QQ31" s="6"/>
      <c r="QR31" s="6"/>
      <c r="QS31" s="6"/>
      <c r="QT31" s="6"/>
      <c r="QU31" s="6"/>
      <c r="QV31" s="6"/>
      <c r="QW31" s="6"/>
      <c r="QX31" s="6"/>
      <c r="QY31" s="6"/>
      <c r="QZ31" s="6"/>
      <c r="RA31" s="6"/>
      <c r="RB31" s="6"/>
      <c r="RC31" s="6"/>
      <c r="RD31" s="6"/>
      <c r="RE31" s="6"/>
      <c r="RF31" s="6"/>
      <c r="RG31" s="6"/>
      <c r="RH31" s="6"/>
      <c r="RI31" s="6"/>
      <c r="RJ31" s="6"/>
      <c r="RK31" s="6"/>
      <c r="RL31" s="6"/>
      <c r="RM31" s="6"/>
      <c r="RN31" s="6"/>
      <c r="RO31" s="6"/>
      <c r="RP31" s="6"/>
      <c r="RQ31" s="6"/>
      <c r="RR31" s="6"/>
      <c r="RS31" s="6"/>
      <c r="RT31" s="6"/>
      <c r="RU31" s="6"/>
      <c r="RV31" s="6"/>
      <c r="RW31" s="6"/>
      <c r="RX31" s="6"/>
      <c r="RY31" s="6"/>
      <c r="RZ31" s="6"/>
      <c r="SA31" s="6"/>
      <c r="SB31" s="6"/>
      <c r="SC31" s="6"/>
      <c r="SD31" s="6"/>
      <c r="SE31" s="6"/>
      <c r="SF31" s="6"/>
      <c r="SG31" s="6"/>
      <c r="SH31" s="6"/>
      <c r="SI31" s="6"/>
      <c r="SJ31" s="6"/>
      <c r="SK31" s="6"/>
      <c r="SL31" s="6"/>
      <c r="SM31" s="6"/>
      <c r="SN31" s="6"/>
      <c r="SO31" s="6"/>
      <c r="SP31" s="6"/>
      <c r="SQ31" s="6"/>
      <c r="SR31" s="6"/>
      <c r="SS31" s="6"/>
      <c r="ST31" s="6"/>
      <c r="SU31" s="6"/>
      <c r="SV31" s="6"/>
      <c r="SW31" s="6"/>
      <c r="SX31" s="6"/>
      <c r="SY31" s="6"/>
      <c r="SZ31" s="6"/>
      <c r="TA31" s="6"/>
      <c r="TB31" s="6"/>
      <c r="TC31" s="6"/>
      <c r="TD31" s="6"/>
      <c r="TE31" s="6"/>
      <c r="TF31" s="6"/>
      <c r="TG31" s="6"/>
      <c r="TH31" s="6"/>
      <c r="TI31" s="6"/>
      <c r="TJ31" s="6"/>
      <c r="TK31" s="6"/>
      <c r="TL31" s="6"/>
      <c r="TM31" s="6"/>
      <c r="TN31" s="6"/>
      <c r="TO31" s="6"/>
      <c r="TP31" s="6"/>
      <c r="TQ31" s="6"/>
      <c r="TR31" s="6"/>
      <c r="TS31" s="6"/>
      <c r="TT31" s="6"/>
      <c r="TU31" s="6"/>
      <c r="TV31" s="6"/>
      <c r="TW31" s="6"/>
      <c r="TX31" s="6"/>
      <c r="TY31" s="6"/>
      <c r="TZ31" s="6"/>
      <c r="UA31" s="6"/>
      <c r="UB31" s="6"/>
      <c r="UC31" s="6"/>
      <c r="UD31" s="6"/>
      <c r="UE31" s="6"/>
      <c r="UF31" s="6"/>
      <c r="UG31" s="6"/>
      <c r="UH31" s="6"/>
      <c r="UI31" s="6"/>
      <c r="UJ31" s="6"/>
      <c r="UK31" s="6"/>
      <c r="UL31" s="6"/>
      <c r="UM31" s="6"/>
      <c r="UN31" s="6"/>
      <c r="UO31" s="6"/>
      <c r="UP31" s="6"/>
      <c r="UQ31" s="6"/>
      <c r="UR31" s="6"/>
      <c r="US31" s="6"/>
      <c r="UT31" s="6"/>
      <c r="UU31" s="6"/>
      <c r="UV31" s="6"/>
      <c r="UW31" s="6"/>
      <c r="UX31" s="6"/>
      <c r="UY31" s="6"/>
      <c r="UZ31" s="6"/>
      <c r="VA31" s="6"/>
      <c r="VB31" s="6"/>
      <c r="VC31" s="6"/>
      <c r="VD31" s="6"/>
      <c r="VE31" s="6"/>
      <c r="VF31" s="6"/>
      <c r="VG31" s="6"/>
      <c r="VH31" s="6"/>
      <c r="VI31" s="6"/>
      <c r="VJ31" s="6"/>
      <c r="VK31" s="6"/>
      <c r="VL31" s="6"/>
      <c r="VM31" s="6"/>
      <c r="VN31" s="6"/>
      <c r="VO31" s="6"/>
      <c r="VP31" s="6"/>
      <c r="VQ31" s="6"/>
      <c r="VR31" s="6"/>
      <c r="VS31" s="6"/>
      <c r="VT31" s="6"/>
      <c r="VU31" s="6"/>
      <c r="VV31" s="6"/>
      <c r="VW31" s="6"/>
      <c r="VX31" s="6"/>
      <c r="VY31" s="6"/>
      <c r="VZ31" s="6"/>
      <c r="WA31" s="6"/>
      <c r="WB31" s="6"/>
      <c r="WC31" s="6"/>
      <c r="WD31" s="6"/>
      <c r="WE31" s="6"/>
      <c r="WF31" s="6"/>
      <c r="WG31" s="6"/>
      <c r="WH31" s="6"/>
      <c r="WI31" s="6"/>
      <c r="WJ31" s="6"/>
      <c r="WK31" s="6"/>
      <c r="WL31" s="6"/>
      <c r="WM31" s="6"/>
      <c r="WN31" s="6"/>
      <c r="WO31" s="6"/>
      <c r="WP31" s="6"/>
      <c r="WQ31" s="6"/>
      <c r="WR31" s="6"/>
      <c r="WS31" s="6"/>
      <c r="WT31" s="6"/>
      <c r="WU31" s="6"/>
      <c r="WV31" s="6"/>
      <c r="WW31" s="6"/>
      <c r="WX31" s="6"/>
      <c r="WY31" s="6"/>
      <c r="WZ31" s="6"/>
      <c r="XA31" s="6"/>
      <c r="XB31" s="6"/>
      <c r="XC31" s="6"/>
      <c r="XD31" s="6"/>
      <c r="XE31" s="6"/>
      <c r="XF31" s="6"/>
      <c r="XG31" s="6"/>
      <c r="XH31" s="6"/>
      <c r="XI31" s="6"/>
      <c r="XJ31" s="6"/>
      <c r="XK31" s="6"/>
      <c r="XL31" s="6"/>
      <c r="XM31" s="6"/>
      <c r="XN31" s="6"/>
      <c r="XO31" s="6"/>
      <c r="XP31" s="6"/>
      <c r="XQ31" s="6"/>
      <c r="XR31" s="6"/>
      <c r="XS31" s="6"/>
      <c r="XT31" s="6"/>
      <c r="XU31" s="6"/>
      <c r="XV31" s="6"/>
      <c r="XW31" s="6"/>
      <c r="XX31" s="6"/>
      <c r="XY31" s="6"/>
      <c r="XZ31" s="6"/>
      <c r="YA31" s="6"/>
      <c r="YB31" s="6"/>
      <c r="YC31" s="6"/>
      <c r="YD31" s="6"/>
      <c r="YE31" s="6"/>
      <c r="YF31" s="6"/>
      <c r="YG31" s="6"/>
      <c r="YH31" s="6"/>
      <c r="YI31" s="6"/>
      <c r="YJ31" s="6"/>
      <c r="YK31" s="6"/>
      <c r="YL31" s="6"/>
      <c r="YM31" s="6"/>
      <c r="YN31" s="6"/>
      <c r="YO31" s="6"/>
      <c r="YP31" s="6"/>
      <c r="YQ31" s="6"/>
      <c r="YR31" s="6"/>
      <c r="YS31" s="6"/>
      <c r="YT31" s="6"/>
      <c r="YU31" s="6"/>
      <c r="YV31" s="6"/>
      <c r="YW31" s="6"/>
      <c r="YX31" s="6"/>
      <c r="YY31" s="6"/>
      <c r="YZ31" s="6"/>
      <c r="ZA31" s="6"/>
      <c r="ZB31" s="6"/>
      <c r="ZC31" s="6"/>
      <c r="ZD31" s="6"/>
      <c r="ZE31" s="6"/>
      <c r="ZF31" s="6"/>
      <c r="ZG31" s="6"/>
      <c r="ZH31" s="6"/>
      <c r="ZI31" s="6"/>
      <c r="ZJ31" s="6"/>
      <c r="ZK31" s="6"/>
      <c r="ZL31" s="6"/>
      <c r="ZM31" s="6"/>
      <c r="ZN31" s="6"/>
      <c r="ZO31" s="6"/>
      <c r="ZP31" s="6"/>
      <c r="ZQ31" s="6"/>
      <c r="ZR31" s="6"/>
      <c r="ZS31" s="6"/>
      <c r="ZT31" s="6"/>
      <c r="ZU31" s="6"/>
      <c r="ZV31" s="6"/>
      <c r="ZW31" s="6"/>
      <c r="ZX31" s="6"/>
      <c r="ZY31" s="6"/>
      <c r="ZZ31" s="6"/>
      <c r="AAA31" s="6"/>
      <c r="AAB31" s="6"/>
      <c r="AAC31" s="6"/>
      <c r="AAD31" s="6"/>
      <c r="AAE31" s="6"/>
      <c r="AAF31" s="6"/>
      <c r="AAG31" s="6"/>
      <c r="AAH31" s="6"/>
      <c r="AAI31" s="6"/>
      <c r="AAJ31" s="6"/>
      <c r="AAK31" s="6"/>
      <c r="AAL31" s="6"/>
      <c r="AAM31" s="6"/>
      <c r="AAN31" s="6"/>
      <c r="AAO31" s="6"/>
      <c r="AAP31" s="6"/>
      <c r="AAQ31" s="6"/>
      <c r="AAR31" s="6"/>
      <c r="AAS31" s="6"/>
      <c r="AAT31" s="6"/>
      <c r="AAU31" s="6"/>
      <c r="AAV31" s="6"/>
      <c r="AAW31" s="6"/>
      <c r="AAX31" s="6"/>
      <c r="AAY31" s="6"/>
      <c r="AAZ31" s="6"/>
      <c r="ABA31" s="6"/>
      <c r="ABB31" s="6"/>
      <c r="ABC31" s="6"/>
      <c r="ABD31" s="6"/>
      <c r="ABE31" s="6"/>
      <c r="ABF31" s="6"/>
      <c r="ABG31" s="6"/>
      <c r="ABH31" s="6"/>
      <c r="ABI31" s="6"/>
      <c r="ABJ31" s="6"/>
      <c r="ABK31" s="6"/>
      <c r="ABL31" s="6"/>
      <c r="ABM31" s="6"/>
      <c r="ABN31" s="6"/>
      <c r="ABO31" s="6"/>
      <c r="ABP31" s="6"/>
      <c r="ABQ31" s="6"/>
      <c r="ABR31" s="6"/>
      <c r="ABS31" s="6"/>
      <c r="ABT31" s="6"/>
      <c r="ABU31" s="6"/>
      <c r="ABV31" s="6"/>
      <c r="ABW31" s="6"/>
      <c r="ABX31" s="6"/>
      <c r="ABY31" s="6"/>
      <c r="ABZ31" s="6"/>
      <c r="ACA31" s="6"/>
      <c r="ACB31" s="6"/>
      <c r="ACC31" s="6"/>
      <c r="ACD31" s="6"/>
      <c r="ACE31" s="6"/>
      <c r="ACF31" s="6"/>
      <c r="ACG31" s="6"/>
      <c r="ACH31" s="6"/>
      <c r="ACI31" s="6"/>
      <c r="ACJ31" s="6"/>
    </row>
    <row r="32" spans="1:764" s="31" customFormat="1" hidden="1">
      <c r="A32" s="20" t="s">
        <v>96</v>
      </c>
      <c r="B32" s="20">
        <v>8200104259</v>
      </c>
      <c r="C32" s="44" t="s">
        <v>117</v>
      </c>
      <c r="D32" s="20" t="s">
        <v>52</v>
      </c>
      <c r="E32" s="20" t="s">
        <v>33</v>
      </c>
      <c r="F32" s="20" t="s">
        <v>34</v>
      </c>
      <c r="G32" s="20" t="s">
        <v>98</v>
      </c>
      <c r="H32" s="20" t="s">
        <v>99</v>
      </c>
      <c r="I32" s="20" t="s">
        <v>33</v>
      </c>
      <c r="J32" s="32" t="s">
        <v>68</v>
      </c>
      <c r="K32" s="20" t="s">
        <v>118</v>
      </c>
      <c r="L32" s="20" t="s">
        <v>118</v>
      </c>
      <c r="M32" s="20" t="s">
        <v>118</v>
      </c>
      <c r="N32" s="21"/>
      <c r="O32" s="23" t="s">
        <v>39</v>
      </c>
      <c r="P32" s="20"/>
      <c r="Q32" s="22"/>
      <c r="R32" s="23">
        <v>21</v>
      </c>
      <c r="S32" s="23">
        <v>21</v>
      </c>
      <c r="T32" s="24">
        <v>21</v>
      </c>
      <c r="U32" s="24">
        <v>61</v>
      </c>
      <c r="V32" s="25">
        <v>1</v>
      </c>
      <c r="W32" s="25" t="s">
        <v>41</v>
      </c>
      <c r="X32" s="25">
        <v>2</v>
      </c>
      <c r="Y32" s="25" t="s">
        <v>42</v>
      </c>
      <c r="Z32" s="26" t="str">
        <f t="shared" si="0"/>
        <v>1 ech / 2 rafale</v>
      </c>
      <c r="AA32" s="27">
        <v>64.8</v>
      </c>
      <c r="AB32" s="27">
        <v>0</v>
      </c>
      <c r="AC32" s="29">
        <v>6</v>
      </c>
      <c r="AD32" s="30">
        <v>1</v>
      </c>
      <c r="AE32" s="30">
        <v>100</v>
      </c>
      <c r="AF32" s="29" t="s">
        <v>56</v>
      </c>
      <c r="AG32" s="29" t="s">
        <v>56</v>
      </c>
      <c r="AH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  <c r="NJ32" s="6"/>
      <c r="NK32" s="6"/>
      <c r="NL32" s="6"/>
      <c r="NM32" s="6"/>
      <c r="NN32" s="6"/>
      <c r="NO32" s="6"/>
      <c r="NP32" s="6"/>
      <c r="NQ32" s="6"/>
      <c r="NR32" s="6"/>
      <c r="NS32" s="6"/>
      <c r="NT32" s="6"/>
      <c r="NU32" s="6"/>
      <c r="NV32" s="6"/>
      <c r="NW32" s="6"/>
      <c r="NX32" s="6"/>
      <c r="NY32" s="6"/>
      <c r="NZ32" s="6"/>
      <c r="OA32" s="6"/>
      <c r="OB32" s="6"/>
      <c r="OC32" s="6"/>
      <c r="OD32" s="6"/>
      <c r="OE32" s="6"/>
      <c r="OF32" s="6"/>
      <c r="OG32" s="6"/>
      <c r="OH32" s="6"/>
      <c r="OI32" s="6"/>
      <c r="OJ32" s="6"/>
      <c r="OK32" s="6"/>
      <c r="OL32" s="6"/>
      <c r="OM32" s="6"/>
      <c r="ON32" s="6"/>
      <c r="OO32" s="6"/>
      <c r="OP32" s="6"/>
      <c r="OQ32" s="6"/>
      <c r="OR32" s="6"/>
      <c r="OS32" s="6"/>
      <c r="OT32" s="6"/>
      <c r="OU32" s="6"/>
      <c r="OV32" s="6"/>
      <c r="OW32" s="6"/>
      <c r="OX32" s="6"/>
      <c r="OY32" s="6"/>
      <c r="OZ32" s="6"/>
      <c r="PA32" s="6"/>
      <c r="PB32" s="6"/>
      <c r="PC32" s="6"/>
      <c r="PD32" s="6"/>
      <c r="PE32" s="6"/>
      <c r="PF32" s="6"/>
      <c r="PG32" s="6"/>
      <c r="PH32" s="6"/>
      <c r="PI32" s="6"/>
      <c r="PJ32" s="6"/>
      <c r="PK32" s="6"/>
      <c r="PL32" s="6"/>
      <c r="PM32" s="6"/>
      <c r="PN32" s="6"/>
      <c r="PO32" s="6"/>
      <c r="PP32" s="6"/>
      <c r="PQ32" s="6"/>
      <c r="PR32" s="6"/>
      <c r="PS32" s="6"/>
      <c r="PT32" s="6"/>
      <c r="PU32" s="6"/>
      <c r="PV32" s="6"/>
      <c r="PW32" s="6"/>
      <c r="PX32" s="6"/>
      <c r="PY32" s="6"/>
      <c r="PZ32" s="6"/>
      <c r="QA32" s="6"/>
      <c r="QB32" s="6"/>
      <c r="QC32" s="6"/>
      <c r="QD32" s="6"/>
      <c r="QE32" s="6"/>
      <c r="QF32" s="6"/>
      <c r="QG32" s="6"/>
      <c r="QH32" s="6"/>
      <c r="QI32" s="6"/>
      <c r="QJ32" s="6"/>
      <c r="QK32" s="6"/>
      <c r="QL32" s="6"/>
      <c r="QM32" s="6"/>
      <c r="QN32" s="6"/>
      <c r="QO32" s="6"/>
      <c r="QP32" s="6"/>
      <c r="QQ32" s="6"/>
      <c r="QR32" s="6"/>
      <c r="QS32" s="6"/>
      <c r="QT32" s="6"/>
      <c r="QU32" s="6"/>
      <c r="QV32" s="6"/>
      <c r="QW32" s="6"/>
      <c r="QX32" s="6"/>
      <c r="QY32" s="6"/>
      <c r="QZ32" s="6"/>
      <c r="RA32" s="6"/>
      <c r="RB32" s="6"/>
      <c r="RC32" s="6"/>
      <c r="RD32" s="6"/>
      <c r="RE32" s="6"/>
      <c r="RF32" s="6"/>
      <c r="RG32" s="6"/>
      <c r="RH32" s="6"/>
      <c r="RI32" s="6"/>
      <c r="RJ32" s="6"/>
      <c r="RK32" s="6"/>
      <c r="RL32" s="6"/>
      <c r="RM32" s="6"/>
      <c r="RN32" s="6"/>
      <c r="RO32" s="6"/>
      <c r="RP32" s="6"/>
      <c r="RQ32" s="6"/>
      <c r="RR32" s="6"/>
      <c r="RS32" s="6"/>
      <c r="RT32" s="6"/>
      <c r="RU32" s="6"/>
      <c r="RV32" s="6"/>
      <c r="RW32" s="6"/>
      <c r="RX32" s="6"/>
      <c r="RY32" s="6"/>
      <c r="RZ32" s="6"/>
      <c r="SA32" s="6"/>
      <c r="SB32" s="6"/>
      <c r="SC32" s="6"/>
      <c r="SD32" s="6"/>
      <c r="SE32" s="6"/>
      <c r="SF32" s="6"/>
      <c r="SG32" s="6"/>
      <c r="SH32" s="6"/>
      <c r="SI32" s="6"/>
      <c r="SJ32" s="6"/>
      <c r="SK32" s="6"/>
      <c r="SL32" s="6"/>
      <c r="SM32" s="6"/>
      <c r="SN32" s="6"/>
      <c r="SO32" s="6"/>
      <c r="SP32" s="6"/>
      <c r="SQ32" s="6"/>
      <c r="SR32" s="6"/>
      <c r="SS32" s="6"/>
      <c r="ST32" s="6"/>
      <c r="SU32" s="6"/>
      <c r="SV32" s="6"/>
      <c r="SW32" s="6"/>
      <c r="SX32" s="6"/>
      <c r="SY32" s="6"/>
      <c r="SZ32" s="6"/>
      <c r="TA32" s="6"/>
      <c r="TB32" s="6"/>
      <c r="TC32" s="6"/>
      <c r="TD32" s="6"/>
      <c r="TE32" s="6"/>
      <c r="TF32" s="6"/>
      <c r="TG32" s="6"/>
      <c r="TH32" s="6"/>
      <c r="TI32" s="6"/>
      <c r="TJ32" s="6"/>
      <c r="TK32" s="6"/>
      <c r="TL32" s="6"/>
      <c r="TM32" s="6"/>
      <c r="TN32" s="6"/>
      <c r="TO32" s="6"/>
      <c r="TP32" s="6"/>
      <c r="TQ32" s="6"/>
      <c r="TR32" s="6"/>
      <c r="TS32" s="6"/>
      <c r="TT32" s="6"/>
      <c r="TU32" s="6"/>
      <c r="TV32" s="6"/>
      <c r="TW32" s="6"/>
      <c r="TX32" s="6"/>
      <c r="TY32" s="6"/>
      <c r="TZ32" s="6"/>
      <c r="UA32" s="6"/>
      <c r="UB32" s="6"/>
      <c r="UC32" s="6"/>
      <c r="UD32" s="6"/>
      <c r="UE32" s="6"/>
      <c r="UF32" s="6"/>
      <c r="UG32" s="6"/>
      <c r="UH32" s="6"/>
      <c r="UI32" s="6"/>
      <c r="UJ32" s="6"/>
      <c r="UK32" s="6"/>
      <c r="UL32" s="6"/>
      <c r="UM32" s="6"/>
      <c r="UN32" s="6"/>
      <c r="UO32" s="6"/>
      <c r="UP32" s="6"/>
      <c r="UQ32" s="6"/>
      <c r="UR32" s="6"/>
      <c r="US32" s="6"/>
      <c r="UT32" s="6"/>
      <c r="UU32" s="6"/>
      <c r="UV32" s="6"/>
      <c r="UW32" s="6"/>
      <c r="UX32" s="6"/>
      <c r="UY32" s="6"/>
      <c r="UZ32" s="6"/>
      <c r="VA32" s="6"/>
      <c r="VB32" s="6"/>
      <c r="VC32" s="6"/>
      <c r="VD32" s="6"/>
      <c r="VE32" s="6"/>
      <c r="VF32" s="6"/>
      <c r="VG32" s="6"/>
      <c r="VH32" s="6"/>
      <c r="VI32" s="6"/>
      <c r="VJ32" s="6"/>
      <c r="VK32" s="6"/>
      <c r="VL32" s="6"/>
      <c r="VM32" s="6"/>
      <c r="VN32" s="6"/>
      <c r="VO32" s="6"/>
      <c r="VP32" s="6"/>
      <c r="VQ32" s="6"/>
      <c r="VR32" s="6"/>
      <c r="VS32" s="6"/>
      <c r="VT32" s="6"/>
      <c r="VU32" s="6"/>
      <c r="VV32" s="6"/>
      <c r="VW32" s="6"/>
      <c r="VX32" s="6"/>
      <c r="VY32" s="6"/>
      <c r="VZ32" s="6"/>
      <c r="WA32" s="6"/>
      <c r="WB32" s="6"/>
      <c r="WC32" s="6"/>
      <c r="WD32" s="6"/>
      <c r="WE32" s="6"/>
      <c r="WF32" s="6"/>
      <c r="WG32" s="6"/>
      <c r="WH32" s="6"/>
      <c r="WI32" s="6"/>
      <c r="WJ32" s="6"/>
      <c r="WK32" s="6"/>
      <c r="WL32" s="6"/>
      <c r="WM32" s="6"/>
      <c r="WN32" s="6"/>
      <c r="WO32" s="6"/>
      <c r="WP32" s="6"/>
      <c r="WQ32" s="6"/>
      <c r="WR32" s="6"/>
      <c r="WS32" s="6"/>
      <c r="WT32" s="6"/>
      <c r="WU32" s="6"/>
      <c r="WV32" s="6"/>
      <c r="WW32" s="6"/>
      <c r="WX32" s="6"/>
      <c r="WY32" s="6"/>
      <c r="WZ32" s="6"/>
      <c r="XA32" s="6"/>
      <c r="XB32" s="6"/>
      <c r="XC32" s="6"/>
      <c r="XD32" s="6"/>
      <c r="XE32" s="6"/>
      <c r="XF32" s="6"/>
      <c r="XG32" s="6"/>
      <c r="XH32" s="6"/>
      <c r="XI32" s="6"/>
      <c r="XJ32" s="6"/>
      <c r="XK32" s="6"/>
      <c r="XL32" s="6"/>
      <c r="XM32" s="6"/>
      <c r="XN32" s="6"/>
      <c r="XO32" s="6"/>
      <c r="XP32" s="6"/>
      <c r="XQ32" s="6"/>
      <c r="XR32" s="6"/>
      <c r="XS32" s="6"/>
      <c r="XT32" s="6"/>
      <c r="XU32" s="6"/>
      <c r="XV32" s="6"/>
      <c r="XW32" s="6"/>
      <c r="XX32" s="6"/>
      <c r="XY32" s="6"/>
      <c r="XZ32" s="6"/>
      <c r="YA32" s="6"/>
      <c r="YB32" s="6"/>
      <c r="YC32" s="6"/>
      <c r="YD32" s="6"/>
      <c r="YE32" s="6"/>
      <c r="YF32" s="6"/>
      <c r="YG32" s="6"/>
      <c r="YH32" s="6"/>
      <c r="YI32" s="6"/>
      <c r="YJ32" s="6"/>
      <c r="YK32" s="6"/>
      <c r="YL32" s="6"/>
      <c r="YM32" s="6"/>
      <c r="YN32" s="6"/>
      <c r="YO32" s="6"/>
      <c r="YP32" s="6"/>
      <c r="YQ32" s="6"/>
      <c r="YR32" s="6"/>
      <c r="YS32" s="6"/>
      <c r="YT32" s="6"/>
      <c r="YU32" s="6"/>
      <c r="YV32" s="6"/>
      <c r="YW32" s="6"/>
      <c r="YX32" s="6"/>
      <c r="YY32" s="6"/>
      <c r="YZ32" s="6"/>
      <c r="ZA32" s="6"/>
      <c r="ZB32" s="6"/>
      <c r="ZC32" s="6"/>
      <c r="ZD32" s="6"/>
      <c r="ZE32" s="6"/>
      <c r="ZF32" s="6"/>
      <c r="ZG32" s="6"/>
      <c r="ZH32" s="6"/>
      <c r="ZI32" s="6"/>
      <c r="ZJ32" s="6"/>
      <c r="ZK32" s="6"/>
      <c r="ZL32" s="6"/>
      <c r="ZM32" s="6"/>
      <c r="ZN32" s="6"/>
      <c r="ZO32" s="6"/>
      <c r="ZP32" s="6"/>
      <c r="ZQ32" s="6"/>
      <c r="ZR32" s="6"/>
      <c r="ZS32" s="6"/>
      <c r="ZT32" s="6"/>
      <c r="ZU32" s="6"/>
      <c r="ZV32" s="6"/>
      <c r="ZW32" s="6"/>
      <c r="ZX32" s="6"/>
      <c r="ZY32" s="6"/>
      <c r="ZZ32" s="6"/>
      <c r="AAA32" s="6"/>
      <c r="AAB32" s="6"/>
      <c r="AAC32" s="6"/>
      <c r="AAD32" s="6"/>
      <c r="AAE32" s="6"/>
      <c r="AAF32" s="6"/>
      <c r="AAG32" s="6"/>
      <c r="AAH32" s="6"/>
      <c r="AAI32" s="6"/>
      <c r="AAJ32" s="6"/>
      <c r="AAK32" s="6"/>
      <c r="AAL32" s="6"/>
      <c r="AAM32" s="6"/>
      <c r="AAN32" s="6"/>
      <c r="AAO32" s="6"/>
      <c r="AAP32" s="6"/>
      <c r="AAQ32" s="6"/>
      <c r="AAR32" s="6"/>
      <c r="AAS32" s="6"/>
      <c r="AAT32" s="6"/>
      <c r="AAU32" s="6"/>
      <c r="AAV32" s="6"/>
      <c r="AAW32" s="6"/>
      <c r="AAX32" s="6"/>
      <c r="AAY32" s="6"/>
      <c r="AAZ32" s="6"/>
      <c r="ABA32" s="6"/>
      <c r="ABB32" s="6"/>
      <c r="ABC32" s="6"/>
      <c r="ABD32" s="6"/>
      <c r="ABE32" s="6"/>
      <c r="ABF32" s="6"/>
      <c r="ABG32" s="6"/>
      <c r="ABH32" s="6"/>
      <c r="ABI32" s="6"/>
      <c r="ABJ32" s="6"/>
      <c r="ABK32" s="6"/>
      <c r="ABL32" s="6"/>
      <c r="ABM32" s="6"/>
      <c r="ABN32" s="6"/>
      <c r="ABO32" s="6"/>
      <c r="ABP32" s="6"/>
      <c r="ABQ32" s="6"/>
      <c r="ABR32" s="6"/>
      <c r="ABS32" s="6"/>
      <c r="ABT32" s="6"/>
      <c r="ABU32" s="6"/>
      <c r="ABV32" s="6"/>
      <c r="ABW32" s="6"/>
      <c r="ABX32" s="6"/>
      <c r="ABY32" s="6"/>
      <c r="ABZ32" s="6"/>
      <c r="ACA32" s="6"/>
      <c r="ACB32" s="6"/>
      <c r="ACC32" s="6"/>
      <c r="ACD32" s="6"/>
      <c r="ACE32" s="6"/>
      <c r="ACF32" s="6"/>
      <c r="ACG32" s="6"/>
      <c r="ACH32" s="6"/>
      <c r="ACI32" s="6"/>
      <c r="ACJ32" s="6"/>
    </row>
    <row r="33" spans="1:764" s="43" customFormat="1" hidden="1">
      <c r="A33" s="34" t="s">
        <v>119</v>
      </c>
      <c r="B33" s="34">
        <v>8200007283</v>
      </c>
      <c r="C33" s="35" t="s">
        <v>77</v>
      </c>
      <c r="D33" s="34" t="s">
        <v>59</v>
      </c>
      <c r="E33" s="34" t="s">
        <v>33</v>
      </c>
      <c r="F33" s="34" t="s">
        <v>34</v>
      </c>
      <c r="G33" s="34" t="s">
        <v>120</v>
      </c>
      <c r="H33" s="34" t="s">
        <v>36</v>
      </c>
      <c r="I33" s="34"/>
      <c r="J33" s="36">
        <v>17</v>
      </c>
      <c r="K33" s="34" t="s">
        <v>121</v>
      </c>
      <c r="L33" s="34" t="s">
        <v>121</v>
      </c>
      <c r="M33" s="34" t="s">
        <v>121</v>
      </c>
      <c r="N33" s="37">
        <v>39072</v>
      </c>
      <c r="O33" s="34" t="s">
        <v>39</v>
      </c>
      <c r="P33" s="34"/>
      <c r="Q33" s="38" t="s">
        <v>40</v>
      </c>
      <c r="R33" s="34"/>
      <c r="S33" s="34">
        <v>0</v>
      </c>
      <c r="T33" s="26">
        <v>0</v>
      </c>
      <c r="U33" s="26">
        <v>65</v>
      </c>
      <c r="V33" s="39"/>
      <c r="W33" s="39"/>
      <c r="X33" s="39"/>
      <c r="Y33" s="39" t="s">
        <v>42</v>
      </c>
      <c r="Z33" s="26" t="str">
        <f t="shared" si="0"/>
        <v xml:space="preserve">  /  rafale</v>
      </c>
      <c r="AA33" s="40"/>
      <c r="AB33" s="40"/>
      <c r="AC33" s="41">
        <v>21</v>
      </c>
      <c r="AD33" s="42">
        <v>1</v>
      </c>
      <c r="AE33" s="42">
        <v>100</v>
      </c>
      <c r="AF33" s="41" t="s">
        <v>80</v>
      </c>
      <c r="AG33" s="41" t="s">
        <v>80</v>
      </c>
      <c r="AH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  <c r="NJ33" s="6"/>
      <c r="NK33" s="6"/>
      <c r="NL33" s="6"/>
      <c r="NM33" s="6"/>
      <c r="NN33" s="6"/>
      <c r="NO33" s="6"/>
      <c r="NP33" s="6"/>
      <c r="NQ33" s="6"/>
      <c r="NR33" s="6"/>
      <c r="NS33" s="6"/>
      <c r="NT33" s="6"/>
      <c r="NU33" s="6"/>
      <c r="NV33" s="6"/>
      <c r="NW33" s="6"/>
      <c r="NX33" s="6"/>
      <c r="NY33" s="6"/>
      <c r="NZ33" s="6"/>
      <c r="OA33" s="6"/>
      <c r="OB33" s="6"/>
      <c r="OC33" s="6"/>
      <c r="OD33" s="6"/>
      <c r="OE33" s="6"/>
      <c r="OF33" s="6"/>
      <c r="OG33" s="6"/>
      <c r="OH33" s="6"/>
      <c r="OI33" s="6"/>
      <c r="OJ33" s="6"/>
      <c r="OK33" s="6"/>
      <c r="OL33" s="6"/>
      <c r="OM33" s="6"/>
      <c r="ON33" s="6"/>
      <c r="OO33" s="6"/>
      <c r="OP33" s="6"/>
      <c r="OQ33" s="6"/>
      <c r="OR33" s="6"/>
      <c r="OS33" s="6"/>
      <c r="OT33" s="6"/>
      <c r="OU33" s="6"/>
      <c r="OV33" s="6"/>
      <c r="OW33" s="6"/>
      <c r="OX33" s="6"/>
      <c r="OY33" s="6"/>
      <c r="OZ33" s="6"/>
      <c r="PA33" s="6"/>
      <c r="PB33" s="6"/>
      <c r="PC33" s="6"/>
      <c r="PD33" s="6"/>
      <c r="PE33" s="6"/>
      <c r="PF33" s="6"/>
      <c r="PG33" s="6"/>
      <c r="PH33" s="6"/>
      <c r="PI33" s="6"/>
      <c r="PJ33" s="6"/>
      <c r="PK33" s="6"/>
      <c r="PL33" s="6"/>
      <c r="PM33" s="6"/>
      <c r="PN33" s="6"/>
      <c r="PO33" s="6"/>
      <c r="PP33" s="6"/>
      <c r="PQ33" s="6"/>
      <c r="PR33" s="6"/>
      <c r="PS33" s="6"/>
      <c r="PT33" s="6"/>
      <c r="PU33" s="6"/>
      <c r="PV33" s="6"/>
      <c r="PW33" s="6"/>
      <c r="PX33" s="6"/>
      <c r="PY33" s="6"/>
      <c r="PZ33" s="6"/>
      <c r="QA33" s="6"/>
      <c r="QB33" s="6"/>
      <c r="QC33" s="6"/>
      <c r="QD33" s="6"/>
      <c r="QE33" s="6"/>
      <c r="QF33" s="6"/>
      <c r="QG33" s="6"/>
      <c r="QH33" s="6"/>
      <c r="QI33" s="6"/>
      <c r="QJ33" s="6"/>
      <c r="QK33" s="6"/>
      <c r="QL33" s="6"/>
      <c r="QM33" s="6"/>
      <c r="QN33" s="6"/>
      <c r="QO33" s="6"/>
      <c r="QP33" s="6"/>
      <c r="QQ33" s="6"/>
      <c r="QR33" s="6"/>
      <c r="QS33" s="6"/>
      <c r="QT33" s="6"/>
      <c r="QU33" s="6"/>
      <c r="QV33" s="6"/>
      <c r="QW33" s="6"/>
      <c r="QX33" s="6"/>
      <c r="QY33" s="6"/>
      <c r="QZ33" s="6"/>
      <c r="RA33" s="6"/>
      <c r="RB33" s="6"/>
      <c r="RC33" s="6"/>
      <c r="RD33" s="6"/>
      <c r="RE33" s="6"/>
      <c r="RF33" s="6"/>
      <c r="RG33" s="6"/>
      <c r="RH33" s="6"/>
      <c r="RI33" s="6"/>
      <c r="RJ33" s="6"/>
      <c r="RK33" s="6"/>
      <c r="RL33" s="6"/>
      <c r="RM33" s="6"/>
      <c r="RN33" s="6"/>
      <c r="RO33" s="6"/>
      <c r="RP33" s="6"/>
      <c r="RQ33" s="6"/>
      <c r="RR33" s="6"/>
      <c r="RS33" s="6"/>
      <c r="RT33" s="6"/>
      <c r="RU33" s="6"/>
      <c r="RV33" s="6"/>
      <c r="RW33" s="6"/>
      <c r="RX33" s="6"/>
      <c r="RY33" s="6"/>
      <c r="RZ33" s="6"/>
      <c r="SA33" s="6"/>
      <c r="SB33" s="6"/>
      <c r="SC33" s="6"/>
      <c r="SD33" s="6"/>
      <c r="SE33" s="6"/>
      <c r="SF33" s="6"/>
      <c r="SG33" s="6"/>
      <c r="SH33" s="6"/>
      <c r="SI33" s="6"/>
      <c r="SJ33" s="6"/>
      <c r="SK33" s="6"/>
      <c r="SL33" s="6"/>
      <c r="SM33" s="6"/>
      <c r="SN33" s="6"/>
      <c r="SO33" s="6"/>
      <c r="SP33" s="6"/>
      <c r="SQ33" s="6"/>
      <c r="SR33" s="6"/>
      <c r="SS33" s="6"/>
      <c r="ST33" s="6"/>
      <c r="SU33" s="6"/>
      <c r="SV33" s="6"/>
      <c r="SW33" s="6"/>
      <c r="SX33" s="6"/>
      <c r="SY33" s="6"/>
      <c r="SZ33" s="6"/>
      <c r="TA33" s="6"/>
      <c r="TB33" s="6"/>
      <c r="TC33" s="6"/>
      <c r="TD33" s="6"/>
      <c r="TE33" s="6"/>
      <c r="TF33" s="6"/>
      <c r="TG33" s="6"/>
      <c r="TH33" s="6"/>
      <c r="TI33" s="6"/>
      <c r="TJ33" s="6"/>
      <c r="TK33" s="6"/>
      <c r="TL33" s="6"/>
      <c r="TM33" s="6"/>
      <c r="TN33" s="6"/>
      <c r="TO33" s="6"/>
      <c r="TP33" s="6"/>
      <c r="TQ33" s="6"/>
      <c r="TR33" s="6"/>
      <c r="TS33" s="6"/>
      <c r="TT33" s="6"/>
      <c r="TU33" s="6"/>
      <c r="TV33" s="6"/>
      <c r="TW33" s="6"/>
      <c r="TX33" s="6"/>
      <c r="TY33" s="6"/>
      <c r="TZ33" s="6"/>
      <c r="UA33" s="6"/>
      <c r="UB33" s="6"/>
      <c r="UC33" s="6"/>
      <c r="UD33" s="6"/>
      <c r="UE33" s="6"/>
      <c r="UF33" s="6"/>
      <c r="UG33" s="6"/>
      <c r="UH33" s="6"/>
      <c r="UI33" s="6"/>
      <c r="UJ33" s="6"/>
      <c r="UK33" s="6"/>
      <c r="UL33" s="6"/>
      <c r="UM33" s="6"/>
      <c r="UN33" s="6"/>
      <c r="UO33" s="6"/>
      <c r="UP33" s="6"/>
      <c r="UQ33" s="6"/>
      <c r="UR33" s="6"/>
      <c r="US33" s="6"/>
      <c r="UT33" s="6"/>
      <c r="UU33" s="6"/>
      <c r="UV33" s="6"/>
      <c r="UW33" s="6"/>
      <c r="UX33" s="6"/>
      <c r="UY33" s="6"/>
      <c r="UZ33" s="6"/>
      <c r="VA33" s="6"/>
      <c r="VB33" s="6"/>
      <c r="VC33" s="6"/>
      <c r="VD33" s="6"/>
      <c r="VE33" s="6"/>
      <c r="VF33" s="6"/>
      <c r="VG33" s="6"/>
      <c r="VH33" s="6"/>
      <c r="VI33" s="6"/>
      <c r="VJ33" s="6"/>
      <c r="VK33" s="6"/>
      <c r="VL33" s="6"/>
      <c r="VM33" s="6"/>
      <c r="VN33" s="6"/>
      <c r="VO33" s="6"/>
      <c r="VP33" s="6"/>
      <c r="VQ33" s="6"/>
      <c r="VR33" s="6"/>
      <c r="VS33" s="6"/>
      <c r="VT33" s="6"/>
      <c r="VU33" s="6"/>
      <c r="VV33" s="6"/>
      <c r="VW33" s="6"/>
      <c r="VX33" s="6"/>
      <c r="VY33" s="6"/>
      <c r="VZ33" s="6"/>
      <c r="WA33" s="6"/>
      <c r="WB33" s="6"/>
      <c r="WC33" s="6"/>
      <c r="WD33" s="6"/>
      <c r="WE33" s="6"/>
      <c r="WF33" s="6"/>
      <c r="WG33" s="6"/>
      <c r="WH33" s="6"/>
      <c r="WI33" s="6"/>
      <c r="WJ33" s="6"/>
      <c r="WK33" s="6"/>
      <c r="WL33" s="6"/>
      <c r="WM33" s="6"/>
      <c r="WN33" s="6"/>
      <c r="WO33" s="6"/>
      <c r="WP33" s="6"/>
      <c r="WQ33" s="6"/>
      <c r="WR33" s="6"/>
      <c r="WS33" s="6"/>
      <c r="WT33" s="6"/>
      <c r="WU33" s="6"/>
      <c r="WV33" s="6"/>
      <c r="WW33" s="6"/>
      <c r="WX33" s="6"/>
      <c r="WY33" s="6"/>
      <c r="WZ33" s="6"/>
      <c r="XA33" s="6"/>
      <c r="XB33" s="6"/>
      <c r="XC33" s="6"/>
      <c r="XD33" s="6"/>
      <c r="XE33" s="6"/>
      <c r="XF33" s="6"/>
      <c r="XG33" s="6"/>
      <c r="XH33" s="6"/>
      <c r="XI33" s="6"/>
      <c r="XJ33" s="6"/>
      <c r="XK33" s="6"/>
      <c r="XL33" s="6"/>
      <c r="XM33" s="6"/>
      <c r="XN33" s="6"/>
      <c r="XO33" s="6"/>
      <c r="XP33" s="6"/>
      <c r="XQ33" s="6"/>
      <c r="XR33" s="6"/>
      <c r="XS33" s="6"/>
      <c r="XT33" s="6"/>
      <c r="XU33" s="6"/>
      <c r="XV33" s="6"/>
      <c r="XW33" s="6"/>
      <c r="XX33" s="6"/>
      <c r="XY33" s="6"/>
      <c r="XZ33" s="6"/>
      <c r="YA33" s="6"/>
      <c r="YB33" s="6"/>
      <c r="YC33" s="6"/>
      <c r="YD33" s="6"/>
      <c r="YE33" s="6"/>
      <c r="YF33" s="6"/>
      <c r="YG33" s="6"/>
      <c r="YH33" s="6"/>
      <c r="YI33" s="6"/>
      <c r="YJ33" s="6"/>
      <c r="YK33" s="6"/>
      <c r="YL33" s="6"/>
      <c r="YM33" s="6"/>
      <c r="YN33" s="6"/>
      <c r="YO33" s="6"/>
      <c r="YP33" s="6"/>
      <c r="YQ33" s="6"/>
      <c r="YR33" s="6"/>
      <c r="YS33" s="6"/>
      <c r="YT33" s="6"/>
      <c r="YU33" s="6"/>
      <c r="YV33" s="6"/>
      <c r="YW33" s="6"/>
      <c r="YX33" s="6"/>
      <c r="YY33" s="6"/>
      <c r="YZ33" s="6"/>
      <c r="ZA33" s="6"/>
      <c r="ZB33" s="6"/>
      <c r="ZC33" s="6"/>
      <c r="ZD33" s="6"/>
      <c r="ZE33" s="6"/>
      <c r="ZF33" s="6"/>
      <c r="ZG33" s="6"/>
      <c r="ZH33" s="6"/>
      <c r="ZI33" s="6"/>
      <c r="ZJ33" s="6"/>
      <c r="ZK33" s="6"/>
      <c r="ZL33" s="6"/>
      <c r="ZM33" s="6"/>
      <c r="ZN33" s="6"/>
      <c r="ZO33" s="6"/>
      <c r="ZP33" s="6"/>
      <c r="ZQ33" s="6"/>
      <c r="ZR33" s="6"/>
      <c r="ZS33" s="6"/>
      <c r="ZT33" s="6"/>
      <c r="ZU33" s="6"/>
      <c r="ZV33" s="6"/>
      <c r="ZW33" s="6"/>
      <c r="ZX33" s="6"/>
      <c r="ZY33" s="6"/>
      <c r="ZZ33" s="6"/>
      <c r="AAA33" s="6"/>
      <c r="AAB33" s="6"/>
      <c r="AAC33" s="6"/>
      <c r="AAD33" s="6"/>
      <c r="AAE33" s="6"/>
      <c r="AAF33" s="6"/>
      <c r="AAG33" s="6"/>
      <c r="AAH33" s="6"/>
      <c r="AAI33" s="6"/>
      <c r="AAJ33" s="6"/>
      <c r="AAK33" s="6"/>
      <c r="AAL33" s="6"/>
      <c r="AAM33" s="6"/>
      <c r="AAN33" s="6"/>
      <c r="AAO33" s="6"/>
      <c r="AAP33" s="6"/>
      <c r="AAQ33" s="6"/>
      <c r="AAR33" s="6"/>
      <c r="AAS33" s="6"/>
      <c r="AAT33" s="6"/>
      <c r="AAU33" s="6"/>
      <c r="AAV33" s="6"/>
      <c r="AAW33" s="6"/>
      <c r="AAX33" s="6"/>
      <c r="AAY33" s="6"/>
      <c r="AAZ33" s="6"/>
      <c r="ABA33" s="6"/>
      <c r="ABB33" s="6"/>
      <c r="ABC33" s="6"/>
      <c r="ABD33" s="6"/>
      <c r="ABE33" s="6"/>
      <c r="ABF33" s="6"/>
      <c r="ABG33" s="6"/>
      <c r="ABH33" s="6"/>
      <c r="ABI33" s="6"/>
      <c r="ABJ33" s="6"/>
      <c r="ABK33" s="6"/>
      <c r="ABL33" s="6"/>
      <c r="ABM33" s="6"/>
      <c r="ABN33" s="6"/>
      <c r="ABO33" s="6"/>
      <c r="ABP33" s="6"/>
      <c r="ABQ33" s="6"/>
      <c r="ABR33" s="6"/>
      <c r="ABS33" s="6"/>
      <c r="ABT33" s="6"/>
      <c r="ABU33" s="6"/>
      <c r="ABV33" s="6"/>
      <c r="ABW33" s="6"/>
      <c r="ABX33" s="6"/>
      <c r="ABY33" s="6"/>
      <c r="ABZ33" s="6"/>
      <c r="ACA33" s="6"/>
      <c r="ACB33" s="6"/>
      <c r="ACC33" s="6"/>
      <c r="ACD33" s="6"/>
      <c r="ACE33" s="6"/>
      <c r="ACF33" s="6"/>
      <c r="ACG33" s="6"/>
      <c r="ACH33" s="6"/>
      <c r="ACI33" s="6"/>
      <c r="ACJ33" s="6"/>
    </row>
    <row r="34" spans="1:764" s="43" customFormat="1" hidden="1">
      <c r="A34" s="34" t="s">
        <v>122</v>
      </c>
      <c r="B34" s="34">
        <v>8200006000</v>
      </c>
      <c r="C34" s="35" t="s">
        <v>77</v>
      </c>
      <c r="D34" s="34" t="s">
        <v>59</v>
      </c>
      <c r="E34" s="34" t="s">
        <v>33</v>
      </c>
      <c r="F34" s="34" t="s">
        <v>34</v>
      </c>
      <c r="G34" s="34" t="s">
        <v>120</v>
      </c>
      <c r="H34" s="34" t="s">
        <v>36</v>
      </c>
      <c r="I34" s="34"/>
      <c r="J34" s="36">
        <v>15</v>
      </c>
      <c r="K34" s="34" t="s">
        <v>123</v>
      </c>
      <c r="L34" s="34" t="s">
        <v>123</v>
      </c>
      <c r="M34" s="34" t="s">
        <v>123</v>
      </c>
      <c r="N34" s="37">
        <v>39072</v>
      </c>
      <c r="O34" s="34" t="s">
        <v>39</v>
      </c>
      <c r="P34" s="34"/>
      <c r="Q34" s="38" t="s">
        <v>40</v>
      </c>
      <c r="R34" s="34"/>
      <c r="S34" s="34">
        <v>0</v>
      </c>
      <c r="T34" s="26">
        <v>0</v>
      </c>
      <c r="U34" s="26">
        <v>65</v>
      </c>
      <c r="V34" s="39"/>
      <c r="W34" s="39"/>
      <c r="X34" s="39"/>
      <c r="Y34" s="39" t="s">
        <v>42</v>
      </c>
      <c r="Z34" s="26" t="str">
        <f t="shared" si="0"/>
        <v xml:space="preserve">  /  rafale</v>
      </c>
      <c r="AA34" s="40"/>
      <c r="AB34" s="40"/>
      <c r="AC34" s="41">
        <v>21</v>
      </c>
      <c r="AD34" s="42">
        <v>1</v>
      </c>
      <c r="AE34" s="42">
        <v>100</v>
      </c>
      <c r="AF34" s="41" t="s">
        <v>80</v>
      </c>
      <c r="AG34" s="41" t="s">
        <v>80</v>
      </c>
      <c r="AH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  <c r="NJ34" s="6"/>
      <c r="NK34" s="6"/>
      <c r="NL34" s="6"/>
      <c r="NM34" s="6"/>
      <c r="NN34" s="6"/>
      <c r="NO34" s="6"/>
      <c r="NP34" s="6"/>
      <c r="NQ34" s="6"/>
      <c r="NR34" s="6"/>
      <c r="NS34" s="6"/>
      <c r="NT34" s="6"/>
      <c r="NU34" s="6"/>
      <c r="NV34" s="6"/>
      <c r="NW34" s="6"/>
      <c r="NX34" s="6"/>
      <c r="NY34" s="6"/>
      <c r="NZ34" s="6"/>
      <c r="OA34" s="6"/>
      <c r="OB34" s="6"/>
      <c r="OC34" s="6"/>
      <c r="OD34" s="6"/>
      <c r="OE34" s="6"/>
      <c r="OF34" s="6"/>
      <c r="OG34" s="6"/>
      <c r="OH34" s="6"/>
      <c r="OI34" s="6"/>
      <c r="OJ34" s="6"/>
      <c r="OK34" s="6"/>
      <c r="OL34" s="6"/>
      <c r="OM34" s="6"/>
      <c r="ON34" s="6"/>
      <c r="OO34" s="6"/>
      <c r="OP34" s="6"/>
      <c r="OQ34" s="6"/>
      <c r="OR34" s="6"/>
      <c r="OS34" s="6"/>
      <c r="OT34" s="6"/>
      <c r="OU34" s="6"/>
      <c r="OV34" s="6"/>
      <c r="OW34" s="6"/>
      <c r="OX34" s="6"/>
      <c r="OY34" s="6"/>
      <c r="OZ34" s="6"/>
      <c r="PA34" s="6"/>
      <c r="PB34" s="6"/>
      <c r="PC34" s="6"/>
      <c r="PD34" s="6"/>
      <c r="PE34" s="6"/>
      <c r="PF34" s="6"/>
      <c r="PG34" s="6"/>
      <c r="PH34" s="6"/>
      <c r="PI34" s="6"/>
      <c r="PJ34" s="6"/>
      <c r="PK34" s="6"/>
      <c r="PL34" s="6"/>
      <c r="PM34" s="6"/>
      <c r="PN34" s="6"/>
      <c r="PO34" s="6"/>
      <c r="PP34" s="6"/>
      <c r="PQ34" s="6"/>
      <c r="PR34" s="6"/>
      <c r="PS34" s="6"/>
      <c r="PT34" s="6"/>
      <c r="PU34" s="6"/>
      <c r="PV34" s="6"/>
      <c r="PW34" s="6"/>
      <c r="PX34" s="6"/>
      <c r="PY34" s="6"/>
      <c r="PZ34" s="6"/>
      <c r="QA34" s="6"/>
      <c r="QB34" s="6"/>
      <c r="QC34" s="6"/>
      <c r="QD34" s="6"/>
      <c r="QE34" s="6"/>
      <c r="QF34" s="6"/>
      <c r="QG34" s="6"/>
      <c r="QH34" s="6"/>
      <c r="QI34" s="6"/>
      <c r="QJ34" s="6"/>
      <c r="QK34" s="6"/>
      <c r="QL34" s="6"/>
      <c r="QM34" s="6"/>
      <c r="QN34" s="6"/>
      <c r="QO34" s="6"/>
      <c r="QP34" s="6"/>
      <c r="QQ34" s="6"/>
      <c r="QR34" s="6"/>
      <c r="QS34" s="6"/>
      <c r="QT34" s="6"/>
      <c r="QU34" s="6"/>
      <c r="QV34" s="6"/>
      <c r="QW34" s="6"/>
      <c r="QX34" s="6"/>
      <c r="QY34" s="6"/>
      <c r="QZ34" s="6"/>
      <c r="RA34" s="6"/>
      <c r="RB34" s="6"/>
      <c r="RC34" s="6"/>
      <c r="RD34" s="6"/>
      <c r="RE34" s="6"/>
      <c r="RF34" s="6"/>
      <c r="RG34" s="6"/>
      <c r="RH34" s="6"/>
      <c r="RI34" s="6"/>
      <c r="RJ34" s="6"/>
      <c r="RK34" s="6"/>
      <c r="RL34" s="6"/>
      <c r="RM34" s="6"/>
      <c r="RN34" s="6"/>
      <c r="RO34" s="6"/>
      <c r="RP34" s="6"/>
      <c r="RQ34" s="6"/>
      <c r="RR34" s="6"/>
      <c r="RS34" s="6"/>
      <c r="RT34" s="6"/>
      <c r="RU34" s="6"/>
      <c r="RV34" s="6"/>
      <c r="RW34" s="6"/>
      <c r="RX34" s="6"/>
      <c r="RY34" s="6"/>
      <c r="RZ34" s="6"/>
      <c r="SA34" s="6"/>
      <c r="SB34" s="6"/>
      <c r="SC34" s="6"/>
      <c r="SD34" s="6"/>
      <c r="SE34" s="6"/>
      <c r="SF34" s="6"/>
      <c r="SG34" s="6"/>
      <c r="SH34" s="6"/>
      <c r="SI34" s="6"/>
      <c r="SJ34" s="6"/>
      <c r="SK34" s="6"/>
      <c r="SL34" s="6"/>
      <c r="SM34" s="6"/>
      <c r="SN34" s="6"/>
      <c r="SO34" s="6"/>
      <c r="SP34" s="6"/>
      <c r="SQ34" s="6"/>
      <c r="SR34" s="6"/>
      <c r="SS34" s="6"/>
      <c r="ST34" s="6"/>
      <c r="SU34" s="6"/>
      <c r="SV34" s="6"/>
      <c r="SW34" s="6"/>
      <c r="SX34" s="6"/>
      <c r="SY34" s="6"/>
      <c r="SZ34" s="6"/>
      <c r="TA34" s="6"/>
      <c r="TB34" s="6"/>
      <c r="TC34" s="6"/>
      <c r="TD34" s="6"/>
      <c r="TE34" s="6"/>
      <c r="TF34" s="6"/>
      <c r="TG34" s="6"/>
      <c r="TH34" s="6"/>
      <c r="TI34" s="6"/>
      <c r="TJ34" s="6"/>
      <c r="TK34" s="6"/>
      <c r="TL34" s="6"/>
      <c r="TM34" s="6"/>
      <c r="TN34" s="6"/>
      <c r="TO34" s="6"/>
      <c r="TP34" s="6"/>
      <c r="TQ34" s="6"/>
      <c r="TR34" s="6"/>
      <c r="TS34" s="6"/>
      <c r="TT34" s="6"/>
      <c r="TU34" s="6"/>
      <c r="TV34" s="6"/>
      <c r="TW34" s="6"/>
      <c r="TX34" s="6"/>
      <c r="TY34" s="6"/>
      <c r="TZ34" s="6"/>
      <c r="UA34" s="6"/>
      <c r="UB34" s="6"/>
      <c r="UC34" s="6"/>
      <c r="UD34" s="6"/>
      <c r="UE34" s="6"/>
      <c r="UF34" s="6"/>
      <c r="UG34" s="6"/>
      <c r="UH34" s="6"/>
      <c r="UI34" s="6"/>
      <c r="UJ34" s="6"/>
      <c r="UK34" s="6"/>
      <c r="UL34" s="6"/>
      <c r="UM34" s="6"/>
      <c r="UN34" s="6"/>
      <c r="UO34" s="6"/>
      <c r="UP34" s="6"/>
      <c r="UQ34" s="6"/>
      <c r="UR34" s="6"/>
      <c r="US34" s="6"/>
      <c r="UT34" s="6"/>
      <c r="UU34" s="6"/>
      <c r="UV34" s="6"/>
      <c r="UW34" s="6"/>
      <c r="UX34" s="6"/>
      <c r="UY34" s="6"/>
      <c r="UZ34" s="6"/>
      <c r="VA34" s="6"/>
      <c r="VB34" s="6"/>
      <c r="VC34" s="6"/>
      <c r="VD34" s="6"/>
      <c r="VE34" s="6"/>
      <c r="VF34" s="6"/>
      <c r="VG34" s="6"/>
      <c r="VH34" s="6"/>
      <c r="VI34" s="6"/>
      <c r="VJ34" s="6"/>
      <c r="VK34" s="6"/>
      <c r="VL34" s="6"/>
      <c r="VM34" s="6"/>
      <c r="VN34" s="6"/>
      <c r="VO34" s="6"/>
      <c r="VP34" s="6"/>
      <c r="VQ34" s="6"/>
      <c r="VR34" s="6"/>
      <c r="VS34" s="6"/>
      <c r="VT34" s="6"/>
      <c r="VU34" s="6"/>
      <c r="VV34" s="6"/>
      <c r="VW34" s="6"/>
      <c r="VX34" s="6"/>
      <c r="VY34" s="6"/>
      <c r="VZ34" s="6"/>
      <c r="WA34" s="6"/>
      <c r="WB34" s="6"/>
      <c r="WC34" s="6"/>
      <c r="WD34" s="6"/>
      <c r="WE34" s="6"/>
      <c r="WF34" s="6"/>
      <c r="WG34" s="6"/>
      <c r="WH34" s="6"/>
      <c r="WI34" s="6"/>
      <c r="WJ34" s="6"/>
      <c r="WK34" s="6"/>
      <c r="WL34" s="6"/>
      <c r="WM34" s="6"/>
      <c r="WN34" s="6"/>
      <c r="WO34" s="6"/>
      <c r="WP34" s="6"/>
      <c r="WQ34" s="6"/>
      <c r="WR34" s="6"/>
      <c r="WS34" s="6"/>
      <c r="WT34" s="6"/>
      <c r="WU34" s="6"/>
      <c r="WV34" s="6"/>
      <c r="WW34" s="6"/>
      <c r="WX34" s="6"/>
      <c r="WY34" s="6"/>
      <c r="WZ34" s="6"/>
      <c r="XA34" s="6"/>
      <c r="XB34" s="6"/>
      <c r="XC34" s="6"/>
      <c r="XD34" s="6"/>
      <c r="XE34" s="6"/>
      <c r="XF34" s="6"/>
      <c r="XG34" s="6"/>
      <c r="XH34" s="6"/>
      <c r="XI34" s="6"/>
      <c r="XJ34" s="6"/>
      <c r="XK34" s="6"/>
      <c r="XL34" s="6"/>
      <c r="XM34" s="6"/>
      <c r="XN34" s="6"/>
      <c r="XO34" s="6"/>
      <c r="XP34" s="6"/>
      <c r="XQ34" s="6"/>
      <c r="XR34" s="6"/>
      <c r="XS34" s="6"/>
      <c r="XT34" s="6"/>
      <c r="XU34" s="6"/>
      <c r="XV34" s="6"/>
      <c r="XW34" s="6"/>
      <c r="XX34" s="6"/>
      <c r="XY34" s="6"/>
      <c r="XZ34" s="6"/>
      <c r="YA34" s="6"/>
      <c r="YB34" s="6"/>
      <c r="YC34" s="6"/>
      <c r="YD34" s="6"/>
      <c r="YE34" s="6"/>
      <c r="YF34" s="6"/>
      <c r="YG34" s="6"/>
      <c r="YH34" s="6"/>
      <c r="YI34" s="6"/>
      <c r="YJ34" s="6"/>
      <c r="YK34" s="6"/>
      <c r="YL34" s="6"/>
      <c r="YM34" s="6"/>
      <c r="YN34" s="6"/>
      <c r="YO34" s="6"/>
      <c r="YP34" s="6"/>
      <c r="YQ34" s="6"/>
      <c r="YR34" s="6"/>
      <c r="YS34" s="6"/>
      <c r="YT34" s="6"/>
      <c r="YU34" s="6"/>
      <c r="YV34" s="6"/>
      <c r="YW34" s="6"/>
      <c r="YX34" s="6"/>
      <c r="YY34" s="6"/>
      <c r="YZ34" s="6"/>
      <c r="ZA34" s="6"/>
      <c r="ZB34" s="6"/>
      <c r="ZC34" s="6"/>
      <c r="ZD34" s="6"/>
      <c r="ZE34" s="6"/>
      <c r="ZF34" s="6"/>
      <c r="ZG34" s="6"/>
      <c r="ZH34" s="6"/>
      <c r="ZI34" s="6"/>
      <c r="ZJ34" s="6"/>
      <c r="ZK34" s="6"/>
      <c r="ZL34" s="6"/>
      <c r="ZM34" s="6"/>
      <c r="ZN34" s="6"/>
      <c r="ZO34" s="6"/>
      <c r="ZP34" s="6"/>
      <c r="ZQ34" s="6"/>
      <c r="ZR34" s="6"/>
      <c r="ZS34" s="6"/>
      <c r="ZT34" s="6"/>
      <c r="ZU34" s="6"/>
      <c r="ZV34" s="6"/>
      <c r="ZW34" s="6"/>
      <c r="ZX34" s="6"/>
      <c r="ZY34" s="6"/>
      <c r="ZZ34" s="6"/>
      <c r="AAA34" s="6"/>
      <c r="AAB34" s="6"/>
      <c r="AAC34" s="6"/>
      <c r="AAD34" s="6"/>
      <c r="AAE34" s="6"/>
      <c r="AAF34" s="6"/>
      <c r="AAG34" s="6"/>
      <c r="AAH34" s="6"/>
      <c r="AAI34" s="6"/>
      <c r="AAJ34" s="6"/>
      <c r="AAK34" s="6"/>
      <c r="AAL34" s="6"/>
      <c r="AAM34" s="6"/>
      <c r="AAN34" s="6"/>
      <c r="AAO34" s="6"/>
      <c r="AAP34" s="6"/>
      <c r="AAQ34" s="6"/>
      <c r="AAR34" s="6"/>
      <c r="AAS34" s="6"/>
      <c r="AAT34" s="6"/>
      <c r="AAU34" s="6"/>
      <c r="AAV34" s="6"/>
      <c r="AAW34" s="6"/>
      <c r="AAX34" s="6"/>
      <c r="AAY34" s="6"/>
      <c r="AAZ34" s="6"/>
      <c r="ABA34" s="6"/>
      <c r="ABB34" s="6"/>
      <c r="ABC34" s="6"/>
      <c r="ABD34" s="6"/>
      <c r="ABE34" s="6"/>
      <c r="ABF34" s="6"/>
      <c r="ABG34" s="6"/>
      <c r="ABH34" s="6"/>
      <c r="ABI34" s="6"/>
      <c r="ABJ34" s="6"/>
      <c r="ABK34" s="6"/>
      <c r="ABL34" s="6"/>
      <c r="ABM34" s="6"/>
      <c r="ABN34" s="6"/>
      <c r="ABO34" s="6"/>
      <c r="ABP34" s="6"/>
      <c r="ABQ34" s="6"/>
      <c r="ABR34" s="6"/>
      <c r="ABS34" s="6"/>
      <c r="ABT34" s="6"/>
      <c r="ABU34" s="6"/>
      <c r="ABV34" s="6"/>
      <c r="ABW34" s="6"/>
      <c r="ABX34" s="6"/>
      <c r="ABY34" s="6"/>
      <c r="ABZ34" s="6"/>
      <c r="ACA34" s="6"/>
      <c r="ACB34" s="6"/>
      <c r="ACC34" s="6"/>
      <c r="ACD34" s="6"/>
      <c r="ACE34" s="6"/>
      <c r="ACF34" s="6"/>
      <c r="ACG34" s="6"/>
      <c r="ACH34" s="6"/>
      <c r="ACI34" s="6"/>
      <c r="ACJ34" s="6"/>
    </row>
    <row r="35" spans="1:764" s="43" customFormat="1" hidden="1">
      <c r="A35" s="34" t="s">
        <v>119</v>
      </c>
      <c r="B35" s="34">
        <v>8200466906</v>
      </c>
      <c r="C35" s="35" t="s">
        <v>124</v>
      </c>
      <c r="D35" s="34" t="s">
        <v>59</v>
      </c>
      <c r="E35" s="34" t="s">
        <v>33</v>
      </c>
      <c r="F35" s="34" t="s">
        <v>34</v>
      </c>
      <c r="G35" s="34" t="s">
        <v>120</v>
      </c>
      <c r="H35" s="34" t="s">
        <v>61</v>
      </c>
      <c r="I35" s="34"/>
      <c r="J35" s="36">
        <v>13</v>
      </c>
      <c r="K35" s="34">
        <v>2</v>
      </c>
      <c r="L35" s="34">
        <v>2</v>
      </c>
      <c r="M35" s="34">
        <v>2</v>
      </c>
      <c r="N35" s="37">
        <v>39072</v>
      </c>
      <c r="O35" s="34" t="s">
        <v>39</v>
      </c>
      <c r="P35" s="34"/>
      <c r="Q35" s="38" t="s">
        <v>40</v>
      </c>
      <c r="R35" s="34"/>
      <c r="S35" s="34">
        <v>0</v>
      </c>
      <c r="T35" s="26">
        <v>0</v>
      </c>
      <c r="U35" s="26">
        <v>62</v>
      </c>
      <c r="V35" s="39"/>
      <c r="W35" s="39"/>
      <c r="X35" s="39"/>
      <c r="Y35" s="39" t="s">
        <v>42</v>
      </c>
      <c r="Z35" s="26" t="str">
        <f t="shared" si="0"/>
        <v xml:space="preserve">  /  rafale</v>
      </c>
      <c r="AA35" s="40"/>
      <c r="AB35" s="40"/>
      <c r="AC35" s="41">
        <v>38</v>
      </c>
      <c r="AD35" s="42">
        <v>1</v>
      </c>
      <c r="AE35" s="42">
        <v>100</v>
      </c>
      <c r="AF35" s="41" t="s">
        <v>80</v>
      </c>
      <c r="AG35" s="41" t="s">
        <v>80</v>
      </c>
      <c r="AH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  <c r="NJ35" s="6"/>
      <c r="NK35" s="6"/>
      <c r="NL35" s="6"/>
      <c r="NM35" s="6"/>
      <c r="NN35" s="6"/>
      <c r="NO35" s="6"/>
      <c r="NP35" s="6"/>
      <c r="NQ35" s="6"/>
      <c r="NR35" s="6"/>
      <c r="NS35" s="6"/>
      <c r="NT35" s="6"/>
      <c r="NU35" s="6"/>
      <c r="NV35" s="6"/>
      <c r="NW35" s="6"/>
      <c r="NX35" s="6"/>
      <c r="NY35" s="6"/>
      <c r="NZ35" s="6"/>
      <c r="OA35" s="6"/>
      <c r="OB35" s="6"/>
      <c r="OC35" s="6"/>
      <c r="OD35" s="6"/>
      <c r="OE35" s="6"/>
      <c r="OF35" s="6"/>
      <c r="OG35" s="6"/>
      <c r="OH35" s="6"/>
      <c r="OI35" s="6"/>
      <c r="OJ35" s="6"/>
      <c r="OK35" s="6"/>
      <c r="OL35" s="6"/>
      <c r="OM35" s="6"/>
      <c r="ON35" s="6"/>
      <c r="OO35" s="6"/>
      <c r="OP35" s="6"/>
      <c r="OQ35" s="6"/>
      <c r="OR35" s="6"/>
      <c r="OS35" s="6"/>
      <c r="OT35" s="6"/>
      <c r="OU35" s="6"/>
      <c r="OV35" s="6"/>
      <c r="OW35" s="6"/>
      <c r="OX35" s="6"/>
      <c r="OY35" s="6"/>
      <c r="OZ35" s="6"/>
      <c r="PA35" s="6"/>
      <c r="PB35" s="6"/>
      <c r="PC35" s="6"/>
      <c r="PD35" s="6"/>
      <c r="PE35" s="6"/>
      <c r="PF35" s="6"/>
      <c r="PG35" s="6"/>
      <c r="PH35" s="6"/>
      <c r="PI35" s="6"/>
      <c r="PJ35" s="6"/>
      <c r="PK35" s="6"/>
      <c r="PL35" s="6"/>
      <c r="PM35" s="6"/>
      <c r="PN35" s="6"/>
      <c r="PO35" s="6"/>
      <c r="PP35" s="6"/>
      <c r="PQ35" s="6"/>
      <c r="PR35" s="6"/>
      <c r="PS35" s="6"/>
      <c r="PT35" s="6"/>
      <c r="PU35" s="6"/>
      <c r="PV35" s="6"/>
      <c r="PW35" s="6"/>
      <c r="PX35" s="6"/>
      <c r="PY35" s="6"/>
      <c r="PZ35" s="6"/>
      <c r="QA35" s="6"/>
      <c r="QB35" s="6"/>
      <c r="QC35" s="6"/>
      <c r="QD35" s="6"/>
      <c r="QE35" s="6"/>
      <c r="QF35" s="6"/>
      <c r="QG35" s="6"/>
      <c r="QH35" s="6"/>
      <c r="QI35" s="6"/>
      <c r="QJ35" s="6"/>
      <c r="QK35" s="6"/>
      <c r="QL35" s="6"/>
      <c r="QM35" s="6"/>
      <c r="QN35" s="6"/>
      <c r="QO35" s="6"/>
      <c r="QP35" s="6"/>
      <c r="QQ35" s="6"/>
      <c r="QR35" s="6"/>
      <c r="QS35" s="6"/>
      <c r="QT35" s="6"/>
      <c r="QU35" s="6"/>
      <c r="QV35" s="6"/>
      <c r="QW35" s="6"/>
      <c r="QX35" s="6"/>
      <c r="QY35" s="6"/>
      <c r="QZ35" s="6"/>
      <c r="RA35" s="6"/>
      <c r="RB35" s="6"/>
      <c r="RC35" s="6"/>
      <c r="RD35" s="6"/>
      <c r="RE35" s="6"/>
      <c r="RF35" s="6"/>
      <c r="RG35" s="6"/>
      <c r="RH35" s="6"/>
      <c r="RI35" s="6"/>
      <c r="RJ35" s="6"/>
      <c r="RK35" s="6"/>
      <c r="RL35" s="6"/>
      <c r="RM35" s="6"/>
      <c r="RN35" s="6"/>
      <c r="RO35" s="6"/>
      <c r="RP35" s="6"/>
      <c r="RQ35" s="6"/>
      <c r="RR35" s="6"/>
      <c r="RS35" s="6"/>
      <c r="RT35" s="6"/>
      <c r="RU35" s="6"/>
      <c r="RV35" s="6"/>
      <c r="RW35" s="6"/>
      <c r="RX35" s="6"/>
      <c r="RY35" s="6"/>
      <c r="RZ35" s="6"/>
      <c r="SA35" s="6"/>
      <c r="SB35" s="6"/>
      <c r="SC35" s="6"/>
      <c r="SD35" s="6"/>
      <c r="SE35" s="6"/>
      <c r="SF35" s="6"/>
      <c r="SG35" s="6"/>
      <c r="SH35" s="6"/>
      <c r="SI35" s="6"/>
      <c r="SJ35" s="6"/>
      <c r="SK35" s="6"/>
      <c r="SL35" s="6"/>
      <c r="SM35" s="6"/>
      <c r="SN35" s="6"/>
      <c r="SO35" s="6"/>
      <c r="SP35" s="6"/>
      <c r="SQ35" s="6"/>
      <c r="SR35" s="6"/>
      <c r="SS35" s="6"/>
      <c r="ST35" s="6"/>
      <c r="SU35" s="6"/>
      <c r="SV35" s="6"/>
      <c r="SW35" s="6"/>
      <c r="SX35" s="6"/>
      <c r="SY35" s="6"/>
      <c r="SZ35" s="6"/>
      <c r="TA35" s="6"/>
      <c r="TB35" s="6"/>
      <c r="TC35" s="6"/>
      <c r="TD35" s="6"/>
      <c r="TE35" s="6"/>
      <c r="TF35" s="6"/>
      <c r="TG35" s="6"/>
      <c r="TH35" s="6"/>
      <c r="TI35" s="6"/>
      <c r="TJ35" s="6"/>
      <c r="TK35" s="6"/>
      <c r="TL35" s="6"/>
      <c r="TM35" s="6"/>
      <c r="TN35" s="6"/>
      <c r="TO35" s="6"/>
      <c r="TP35" s="6"/>
      <c r="TQ35" s="6"/>
      <c r="TR35" s="6"/>
      <c r="TS35" s="6"/>
      <c r="TT35" s="6"/>
      <c r="TU35" s="6"/>
      <c r="TV35" s="6"/>
      <c r="TW35" s="6"/>
      <c r="TX35" s="6"/>
      <c r="TY35" s="6"/>
      <c r="TZ35" s="6"/>
      <c r="UA35" s="6"/>
      <c r="UB35" s="6"/>
      <c r="UC35" s="6"/>
      <c r="UD35" s="6"/>
      <c r="UE35" s="6"/>
      <c r="UF35" s="6"/>
      <c r="UG35" s="6"/>
      <c r="UH35" s="6"/>
      <c r="UI35" s="6"/>
      <c r="UJ35" s="6"/>
      <c r="UK35" s="6"/>
      <c r="UL35" s="6"/>
      <c r="UM35" s="6"/>
      <c r="UN35" s="6"/>
      <c r="UO35" s="6"/>
      <c r="UP35" s="6"/>
      <c r="UQ35" s="6"/>
      <c r="UR35" s="6"/>
      <c r="US35" s="6"/>
      <c r="UT35" s="6"/>
      <c r="UU35" s="6"/>
      <c r="UV35" s="6"/>
      <c r="UW35" s="6"/>
      <c r="UX35" s="6"/>
      <c r="UY35" s="6"/>
      <c r="UZ35" s="6"/>
      <c r="VA35" s="6"/>
      <c r="VB35" s="6"/>
      <c r="VC35" s="6"/>
      <c r="VD35" s="6"/>
      <c r="VE35" s="6"/>
      <c r="VF35" s="6"/>
      <c r="VG35" s="6"/>
      <c r="VH35" s="6"/>
      <c r="VI35" s="6"/>
      <c r="VJ35" s="6"/>
      <c r="VK35" s="6"/>
      <c r="VL35" s="6"/>
      <c r="VM35" s="6"/>
      <c r="VN35" s="6"/>
      <c r="VO35" s="6"/>
      <c r="VP35" s="6"/>
      <c r="VQ35" s="6"/>
      <c r="VR35" s="6"/>
      <c r="VS35" s="6"/>
      <c r="VT35" s="6"/>
      <c r="VU35" s="6"/>
      <c r="VV35" s="6"/>
      <c r="VW35" s="6"/>
      <c r="VX35" s="6"/>
      <c r="VY35" s="6"/>
      <c r="VZ35" s="6"/>
      <c r="WA35" s="6"/>
      <c r="WB35" s="6"/>
      <c r="WC35" s="6"/>
      <c r="WD35" s="6"/>
      <c r="WE35" s="6"/>
      <c r="WF35" s="6"/>
      <c r="WG35" s="6"/>
      <c r="WH35" s="6"/>
      <c r="WI35" s="6"/>
      <c r="WJ35" s="6"/>
      <c r="WK35" s="6"/>
      <c r="WL35" s="6"/>
      <c r="WM35" s="6"/>
      <c r="WN35" s="6"/>
      <c r="WO35" s="6"/>
      <c r="WP35" s="6"/>
      <c r="WQ35" s="6"/>
      <c r="WR35" s="6"/>
      <c r="WS35" s="6"/>
      <c r="WT35" s="6"/>
      <c r="WU35" s="6"/>
      <c r="WV35" s="6"/>
      <c r="WW35" s="6"/>
      <c r="WX35" s="6"/>
      <c r="WY35" s="6"/>
      <c r="WZ35" s="6"/>
      <c r="XA35" s="6"/>
      <c r="XB35" s="6"/>
      <c r="XC35" s="6"/>
      <c r="XD35" s="6"/>
      <c r="XE35" s="6"/>
      <c r="XF35" s="6"/>
      <c r="XG35" s="6"/>
      <c r="XH35" s="6"/>
      <c r="XI35" s="6"/>
      <c r="XJ35" s="6"/>
      <c r="XK35" s="6"/>
      <c r="XL35" s="6"/>
      <c r="XM35" s="6"/>
      <c r="XN35" s="6"/>
      <c r="XO35" s="6"/>
      <c r="XP35" s="6"/>
      <c r="XQ35" s="6"/>
      <c r="XR35" s="6"/>
      <c r="XS35" s="6"/>
      <c r="XT35" s="6"/>
      <c r="XU35" s="6"/>
      <c r="XV35" s="6"/>
      <c r="XW35" s="6"/>
      <c r="XX35" s="6"/>
      <c r="XY35" s="6"/>
      <c r="XZ35" s="6"/>
      <c r="YA35" s="6"/>
      <c r="YB35" s="6"/>
      <c r="YC35" s="6"/>
      <c r="YD35" s="6"/>
      <c r="YE35" s="6"/>
      <c r="YF35" s="6"/>
      <c r="YG35" s="6"/>
      <c r="YH35" s="6"/>
      <c r="YI35" s="6"/>
      <c r="YJ35" s="6"/>
      <c r="YK35" s="6"/>
      <c r="YL35" s="6"/>
      <c r="YM35" s="6"/>
      <c r="YN35" s="6"/>
      <c r="YO35" s="6"/>
      <c r="YP35" s="6"/>
      <c r="YQ35" s="6"/>
      <c r="YR35" s="6"/>
      <c r="YS35" s="6"/>
      <c r="YT35" s="6"/>
      <c r="YU35" s="6"/>
      <c r="YV35" s="6"/>
      <c r="YW35" s="6"/>
      <c r="YX35" s="6"/>
      <c r="YY35" s="6"/>
      <c r="YZ35" s="6"/>
      <c r="ZA35" s="6"/>
      <c r="ZB35" s="6"/>
      <c r="ZC35" s="6"/>
      <c r="ZD35" s="6"/>
      <c r="ZE35" s="6"/>
      <c r="ZF35" s="6"/>
      <c r="ZG35" s="6"/>
      <c r="ZH35" s="6"/>
      <c r="ZI35" s="6"/>
      <c r="ZJ35" s="6"/>
      <c r="ZK35" s="6"/>
      <c r="ZL35" s="6"/>
      <c r="ZM35" s="6"/>
      <c r="ZN35" s="6"/>
      <c r="ZO35" s="6"/>
      <c r="ZP35" s="6"/>
      <c r="ZQ35" s="6"/>
      <c r="ZR35" s="6"/>
      <c r="ZS35" s="6"/>
      <c r="ZT35" s="6"/>
      <c r="ZU35" s="6"/>
      <c r="ZV35" s="6"/>
      <c r="ZW35" s="6"/>
      <c r="ZX35" s="6"/>
      <c r="ZY35" s="6"/>
      <c r="ZZ35" s="6"/>
      <c r="AAA35" s="6"/>
      <c r="AAB35" s="6"/>
      <c r="AAC35" s="6"/>
      <c r="AAD35" s="6"/>
      <c r="AAE35" s="6"/>
      <c r="AAF35" s="6"/>
      <c r="AAG35" s="6"/>
      <c r="AAH35" s="6"/>
      <c r="AAI35" s="6"/>
      <c r="AAJ35" s="6"/>
      <c r="AAK35" s="6"/>
      <c r="AAL35" s="6"/>
      <c r="AAM35" s="6"/>
      <c r="AAN35" s="6"/>
      <c r="AAO35" s="6"/>
      <c r="AAP35" s="6"/>
      <c r="AAQ35" s="6"/>
      <c r="AAR35" s="6"/>
      <c r="AAS35" s="6"/>
      <c r="AAT35" s="6"/>
      <c r="AAU35" s="6"/>
      <c r="AAV35" s="6"/>
      <c r="AAW35" s="6"/>
      <c r="AAX35" s="6"/>
      <c r="AAY35" s="6"/>
      <c r="AAZ35" s="6"/>
      <c r="ABA35" s="6"/>
      <c r="ABB35" s="6"/>
      <c r="ABC35" s="6"/>
      <c r="ABD35" s="6"/>
      <c r="ABE35" s="6"/>
      <c r="ABF35" s="6"/>
      <c r="ABG35" s="6"/>
      <c r="ABH35" s="6"/>
      <c r="ABI35" s="6"/>
      <c r="ABJ35" s="6"/>
      <c r="ABK35" s="6"/>
      <c r="ABL35" s="6"/>
      <c r="ABM35" s="6"/>
      <c r="ABN35" s="6"/>
      <c r="ABO35" s="6"/>
      <c r="ABP35" s="6"/>
      <c r="ABQ35" s="6"/>
      <c r="ABR35" s="6"/>
      <c r="ABS35" s="6"/>
      <c r="ABT35" s="6"/>
      <c r="ABU35" s="6"/>
      <c r="ABV35" s="6"/>
      <c r="ABW35" s="6"/>
      <c r="ABX35" s="6"/>
      <c r="ABY35" s="6"/>
      <c r="ABZ35" s="6"/>
      <c r="ACA35" s="6"/>
      <c r="ACB35" s="6"/>
      <c r="ACC35" s="6"/>
      <c r="ACD35" s="6"/>
      <c r="ACE35" s="6"/>
      <c r="ACF35" s="6"/>
      <c r="ACG35" s="6"/>
      <c r="ACH35" s="6"/>
      <c r="ACI35" s="6"/>
      <c r="ACJ35" s="6"/>
    </row>
    <row r="36" spans="1:764" s="43" customFormat="1" hidden="1">
      <c r="A36" s="34" t="s">
        <v>122</v>
      </c>
      <c r="B36" s="34">
        <v>8200466908</v>
      </c>
      <c r="C36" s="35" t="s">
        <v>124</v>
      </c>
      <c r="D36" s="34" t="s">
        <v>59</v>
      </c>
      <c r="E36" s="34" t="s">
        <v>33</v>
      </c>
      <c r="F36" s="34" t="s">
        <v>34</v>
      </c>
      <c r="G36" s="34" t="s">
        <v>120</v>
      </c>
      <c r="H36" s="34" t="s">
        <v>61</v>
      </c>
      <c r="I36" s="34"/>
      <c r="J36" s="36">
        <v>15</v>
      </c>
      <c r="K36" s="34">
        <v>2</v>
      </c>
      <c r="L36" s="34">
        <v>2</v>
      </c>
      <c r="M36" s="34">
        <v>2</v>
      </c>
      <c r="N36" s="37">
        <v>39072</v>
      </c>
      <c r="O36" s="34" t="s">
        <v>39</v>
      </c>
      <c r="P36" s="34"/>
      <c r="Q36" s="38" t="s">
        <v>40</v>
      </c>
      <c r="R36" s="34"/>
      <c r="S36" s="34">
        <v>0</v>
      </c>
      <c r="T36" s="26">
        <v>0</v>
      </c>
      <c r="U36" s="26">
        <v>62</v>
      </c>
      <c r="V36" s="39"/>
      <c r="W36" s="39"/>
      <c r="X36" s="39"/>
      <c r="Y36" s="39" t="s">
        <v>42</v>
      </c>
      <c r="Z36" s="26" t="str">
        <f t="shared" si="0"/>
        <v xml:space="preserve">  /  rafale</v>
      </c>
      <c r="AA36" s="40"/>
      <c r="AB36" s="40"/>
      <c r="AC36" s="41">
        <v>38</v>
      </c>
      <c r="AD36" s="42">
        <v>1</v>
      </c>
      <c r="AE36" s="42">
        <v>100</v>
      </c>
      <c r="AF36" s="41" t="s">
        <v>80</v>
      </c>
      <c r="AG36" s="41" t="s">
        <v>80</v>
      </c>
      <c r="AH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  <c r="NJ36" s="6"/>
      <c r="NK36" s="6"/>
      <c r="NL36" s="6"/>
      <c r="NM36" s="6"/>
      <c r="NN36" s="6"/>
      <c r="NO36" s="6"/>
      <c r="NP36" s="6"/>
      <c r="NQ36" s="6"/>
      <c r="NR36" s="6"/>
      <c r="NS36" s="6"/>
      <c r="NT36" s="6"/>
      <c r="NU36" s="6"/>
      <c r="NV36" s="6"/>
      <c r="NW36" s="6"/>
      <c r="NX36" s="6"/>
      <c r="NY36" s="6"/>
      <c r="NZ36" s="6"/>
      <c r="OA36" s="6"/>
      <c r="OB36" s="6"/>
      <c r="OC36" s="6"/>
      <c r="OD36" s="6"/>
      <c r="OE36" s="6"/>
      <c r="OF36" s="6"/>
      <c r="OG36" s="6"/>
      <c r="OH36" s="6"/>
      <c r="OI36" s="6"/>
      <c r="OJ36" s="6"/>
      <c r="OK36" s="6"/>
      <c r="OL36" s="6"/>
      <c r="OM36" s="6"/>
      <c r="ON36" s="6"/>
      <c r="OO36" s="6"/>
      <c r="OP36" s="6"/>
      <c r="OQ36" s="6"/>
      <c r="OR36" s="6"/>
      <c r="OS36" s="6"/>
      <c r="OT36" s="6"/>
      <c r="OU36" s="6"/>
      <c r="OV36" s="6"/>
      <c r="OW36" s="6"/>
      <c r="OX36" s="6"/>
      <c r="OY36" s="6"/>
      <c r="OZ36" s="6"/>
      <c r="PA36" s="6"/>
      <c r="PB36" s="6"/>
      <c r="PC36" s="6"/>
      <c r="PD36" s="6"/>
      <c r="PE36" s="6"/>
      <c r="PF36" s="6"/>
      <c r="PG36" s="6"/>
      <c r="PH36" s="6"/>
      <c r="PI36" s="6"/>
      <c r="PJ36" s="6"/>
      <c r="PK36" s="6"/>
      <c r="PL36" s="6"/>
      <c r="PM36" s="6"/>
      <c r="PN36" s="6"/>
      <c r="PO36" s="6"/>
      <c r="PP36" s="6"/>
      <c r="PQ36" s="6"/>
      <c r="PR36" s="6"/>
      <c r="PS36" s="6"/>
      <c r="PT36" s="6"/>
      <c r="PU36" s="6"/>
      <c r="PV36" s="6"/>
      <c r="PW36" s="6"/>
      <c r="PX36" s="6"/>
      <c r="PY36" s="6"/>
      <c r="PZ36" s="6"/>
      <c r="QA36" s="6"/>
      <c r="QB36" s="6"/>
      <c r="QC36" s="6"/>
      <c r="QD36" s="6"/>
      <c r="QE36" s="6"/>
      <c r="QF36" s="6"/>
      <c r="QG36" s="6"/>
      <c r="QH36" s="6"/>
      <c r="QI36" s="6"/>
      <c r="QJ36" s="6"/>
      <c r="QK36" s="6"/>
      <c r="QL36" s="6"/>
      <c r="QM36" s="6"/>
      <c r="QN36" s="6"/>
      <c r="QO36" s="6"/>
      <c r="QP36" s="6"/>
      <c r="QQ36" s="6"/>
      <c r="QR36" s="6"/>
      <c r="QS36" s="6"/>
      <c r="QT36" s="6"/>
      <c r="QU36" s="6"/>
      <c r="QV36" s="6"/>
      <c r="QW36" s="6"/>
      <c r="QX36" s="6"/>
      <c r="QY36" s="6"/>
      <c r="QZ36" s="6"/>
      <c r="RA36" s="6"/>
      <c r="RB36" s="6"/>
      <c r="RC36" s="6"/>
      <c r="RD36" s="6"/>
      <c r="RE36" s="6"/>
      <c r="RF36" s="6"/>
      <c r="RG36" s="6"/>
      <c r="RH36" s="6"/>
      <c r="RI36" s="6"/>
      <c r="RJ36" s="6"/>
      <c r="RK36" s="6"/>
      <c r="RL36" s="6"/>
      <c r="RM36" s="6"/>
      <c r="RN36" s="6"/>
      <c r="RO36" s="6"/>
      <c r="RP36" s="6"/>
      <c r="RQ36" s="6"/>
      <c r="RR36" s="6"/>
      <c r="RS36" s="6"/>
      <c r="RT36" s="6"/>
      <c r="RU36" s="6"/>
      <c r="RV36" s="6"/>
      <c r="RW36" s="6"/>
      <c r="RX36" s="6"/>
      <c r="RY36" s="6"/>
      <c r="RZ36" s="6"/>
      <c r="SA36" s="6"/>
      <c r="SB36" s="6"/>
      <c r="SC36" s="6"/>
      <c r="SD36" s="6"/>
      <c r="SE36" s="6"/>
      <c r="SF36" s="6"/>
      <c r="SG36" s="6"/>
      <c r="SH36" s="6"/>
      <c r="SI36" s="6"/>
      <c r="SJ36" s="6"/>
      <c r="SK36" s="6"/>
      <c r="SL36" s="6"/>
      <c r="SM36" s="6"/>
      <c r="SN36" s="6"/>
      <c r="SO36" s="6"/>
      <c r="SP36" s="6"/>
      <c r="SQ36" s="6"/>
      <c r="SR36" s="6"/>
      <c r="SS36" s="6"/>
      <c r="ST36" s="6"/>
      <c r="SU36" s="6"/>
      <c r="SV36" s="6"/>
      <c r="SW36" s="6"/>
      <c r="SX36" s="6"/>
      <c r="SY36" s="6"/>
      <c r="SZ36" s="6"/>
      <c r="TA36" s="6"/>
      <c r="TB36" s="6"/>
      <c r="TC36" s="6"/>
      <c r="TD36" s="6"/>
      <c r="TE36" s="6"/>
      <c r="TF36" s="6"/>
      <c r="TG36" s="6"/>
      <c r="TH36" s="6"/>
      <c r="TI36" s="6"/>
      <c r="TJ36" s="6"/>
      <c r="TK36" s="6"/>
      <c r="TL36" s="6"/>
      <c r="TM36" s="6"/>
      <c r="TN36" s="6"/>
      <c r="TO36" s="6"/>
      <c r="TP36" s="6"/>
      <c r="TQ36" s="6"/>
      <c r="TR36" s="6"/>
      <c r="TS36" s="6"/>
      <c r="TT36" s="6"/>
      <c r="TU36" s="6"/>
      <c r="TV36" s="6"/>
      <c r="TW36" s="6"/>
      <c r="TX36" s="6"/>
      <c r="TY36" s="6"/>
      <c r="TZ36" s="6"/>
      <c r="UA36" s="6"/>
      <c r="UB36" s="6"/>
      <c r="UC36" s="6"/>
      <c r="UD36" s="6"/>
      <c r="UE36" s="6"/>
      <c r="UF36" s="6"/>
      <c r="UG36" s="6"/>
      <c r="UH36" s="6"/>
      <c r="UI36" s="6"/>
      <c r="UJ36" s="6"/>
      <c r="UK36" s="6"/>
      <c r="UL36" s="6"/>
      <c r="UM36" s="6"/>
      <c r="UN36" s="6"/>
      <c r="UO36" s="6"/>
      <c r="UP36" s="6"/>
      <c r="UQ36" s="6"/>
      <c r="UR36" s="6"/>
      <c r="US36" s="6"/>
      <c r="UT36" s="6"/>
      <c r="UU36" s="6"/>
      <c r="UV36" s="6"/>
      <c r="UW36" s="6"/>
      <c r="UX36" s="6"/>
      <c r="UY36" s="6"/>
      <c r="UZ36" s="6"/>
      <c r="VA36" s="6"/>
      <c r="VB36" s="6"/>
      <c r="VC36" s="6"/>
      <c r="VD36" s="6"/>
      <c r="VE36" s="6"/>
      <c r="VF36" s="6"/>
      <c r="VG36" s="6"/>
      <c r="VH36" s="6"/>
      <c r="VI36" s="6"/>
      <c r="VJ36" s="6"/>
      <c r="VK36" s="6"/>
      <c r="VL36" s="6"/>
      <c r="VM36" s="6"/>
      <c r="VN36" s="6"/>
      <c r="VO36" s="6"/>
      <c r="VP36" s="6"/>
      <c r="VQ36" s="6"/>
      <c r="VR36" s="6"/>
      <c r="VS36" s="6"/>
      <c r="VT36" s="6"/>
      <c r="VU36" s="6"/>
      <c r="VV36" s="6"/>
      <c r="VW36" s="6"/>
      <c r="VX36" s="6"/>
      <c r="VY36" s="6"/>
      <c r="VZ36" s="6"/>
      <c r="WA36" s="6"/>
      <c r="WB36" s="6"/>
      <c r="WC36" s="6"/>
      <c r="WD36" s="6"/>
      <c r="WE36" s="6"/>
      <c r="WF36" s="6"/>
      <c r="WG36" s="6"/>
      <c r="WH36" s="6"/>
      <c r="WI36" s="6"/>
      <c r="WJ36" s="6"/>
      <c r="WK36" s="6"/>
      <c r="WL36" s="6"/>
      <c r="WM36" s="6"/>
      <c r="WN36" s="6"/>
      <c r="WO36" s="6"/>
      <c r="WP36" s="6"/>
      <c r="WQ36" s="6"/>
      <c r="WR36" s="6"/>
      <c r="WS36" s="6"/>
      <c r="WT36" s="6"/>
      <c r="WU36" s="6"/>
      <c r="WV36" s="6"/>
      <c r="WW36" s="6"/>
      <c r="WX36" s="6"/>
      <c r="WY36" s="6"/>
      <c r="WZ36" s="6"/>
      <c r="XA36" s="6"/>
      <c r="XB36" s="6"/>
      <c r="XC36" s="6"/>
      <c r="XD36" s="6"/>
      <c r="XE36" s="6"/>
      <c r="XF36" s="6"/>
      <c r="XG36" s="6"/>
      <c r="XH36" s="6"/>
      <c r="XI36" s="6"/>
      <c r="XJ36" s="6"/>
      <c r="XK36" s="6"/>
      <c r="XL36" s="6"/>
      <c r="XM36" s="6"/>
      <c r="XN36" s="6"/>
      <c r="XO36" s="6"/>
      <c r="XP36" s="6"/>
      <c r="XQ36" s="6"/>
      <c r="XR36" s="6"/>
      <c r="XS36" s="6"/>
      <c r="XT36" s="6"/>
      <c r="XU36" s="6"/>
      <c r="XV36" s="6"/>
      <c r="XW36" s="6"/>
      <c r="XX36" s="6"/>
      <c r="XY36" s="6"/>
      <c r="XZ36" s="6"/>
      <c r="YA36" s="6"/>
      <c r="YB36" s="6"/>
      <c r="YC36" s="6"/>
      <c r="YD36" s="6"/>
      <c r="YE36" s="6"/>
      <c r="YF36" s="6"/>
      <c r="YG36" s="6"/>
      <c r="YH36" s="6"/>
      <c r="YI36" s="6"/>
      <c r="YJ36" s="6"/>
      <c r="YK36" s="6"/>
      <c r="YL36" s="6"/>
      <c r="YM36" s="6"/>
      <c r="YN36" s="6"/>
      <c r="YO36" s="6"/>
      <c r="YP36" s="6"/>
      <c r="YQ36" s="6"/>
      <c r="YR36" s="6"/>
      <c r="YS36" s="6"/>
      <c r="YT36" s="6"/>
      <c r="YU36" s="6"/>
      <c r="YV36" s="6"/>
      <c r="YW36" s="6"/>
      <c r="YX36" s="6"/>
      <c r="YY36" s="6"/>
      <c r="YZ36" s="6"/>
      <c r="ZA36" s="6"/>
      <c r="ZB36" s="6"/>
      <c r="ZC36" s="6"/>
      <c r="ZD36" s="6"/>
      <c r="ZE36" s="6"/>
      <c r="ZF36" s="6"/>
      <c r="ZG36" s="6"/>
      <c r="ZH36" s="6"/>
      <c r="ZI36" s="6"/>
      <c r="ZJ36" s="6"/>
      <c r="ZK36" s="6"/>
      <c r="ZL36" s="6"/>
      <c r="ZM36" s="6"/>
      <c r="ZN36" s="6"/>
      <c r="ZO36" s="6"/>
      <c r="ZP36" s="6"/>
      <c r="ZQ36" s="6"/>
      <c r="ZR36" s="6"/>
      <c r="ZS36" s="6"/>
      <c r="ZT36" s="6"/>
      <c r="ZU36" s="6"/>
      <c r="ZV36" s="6"/>
      <c r="ZW36" s="6"/>
      <c r="ZX36" s="6"/>
      <c r="ZY36" s="6"/>
      <c r="ZZ36" s="6"/>
      <c r="AAA36" s="6"/>
      <c r="AAB36" s="6"/>
      <c r="AAC36" s="6"/>
      <c r="AAD36" s="6"/>
      <c r="AAE36" s="6"/>
      <c r="AAF36" s="6"/>
      <c r="AAG36" s="6"/>
      <c r="AAH36" s="6"/>
      <c r="AAI36" s="6"/>
      <c r="AAJ36" s="6"/>
      <c r="AAK36" s="6"/>
      <c r="AAL36" s="6"/>
      <c r="AAM36" s="6"/>
      <c r="AAN36" s="6"/>
      <c r="AAO36" s="6"/>
      <c r="AAP36" s="6"/>
      <c r="AAQ36" s="6"/>
      <c r="AAR36" s="6"/>
      <c r="AAS36" s="6"/>
      <c r="AAT36" s="6"/>
      <c r="AAU36" s="6"/>
      <c r="AAV36" s="6"/>
      <c r="AAW36" s="6"/>
      <c r="AAX36" s="6"/>
      <c r="AAY36" s="6"/>
      <c r="AAZ36" s="6"/>
      <c r="ABA36" s="6"/>
      <c r="ABB36" s="6"/>
      <c r="ABC36" s="6"/>
      <c r="ABD36" s="6"/>
      <c r="ABE36" s="6"/>
      <c r="ABF36" s="6"/>
      <c r="ABG36" s="6"/>
      <c r="ABH36" s="6"/>
      <c r="ABI36" s="6"/>
      <c r="ABJ36" s="6"/>
      <c r="ABK36" s="6"/>
      <c r="ABL36" s="6"/>
      <c r="ABM36" s="6"/>
      <c r="ABN36" s="6"/>
      <c r="ABO36" s="6"/>
      <c r="ABP36" s="6"/>
      <c r="ABQ36" s="6"/>
      <c r="ABR36" s="6"/>
      <c r="ABS36" s="6"/>
      <c r="ABT36" s="6"/>
      <c r="ABU36" s="6"/>
      <c r="ABV36" s="6"/>
      <c r="ABW36" s="6"/>
      <c r="ABX36" s="6"/>
      <c r="ABY36" s="6"/>
      <c r="ABZ36" s="6"/>
      <c r="ACA36" s="6"/>
      <c r="ACB36" s="6"/>
      <c r="ACC36" s="6"/>
      <c r="ACD36" s="6"/>
      <c r="ACE36" s="6"/>
      <c r="ACF36" s="6"/>
      <c r="ACG36" s="6"/>
      <c r="ACH36" s="6"/>
      <c r="ACI36" s="6"/>
      <c r="ACJ36" s="6"/>
    </row>
    <row r="37" spans="1:764" s="16" customFormat="1" hidden="1">
      <c r="A37" s="20" t="s">
        <v>126</v>
      </c>
      <c r="B37" s="20">
        <v>8200256033</v>
      </c>
      <c r="C37" s="44" t="s">
        <v>127</v>
      </c>
      <c r="D37" s="20" t="s">
        <v>52</v>
      </c>
      <c r="E37" s="20" t="s">
        <v>33</v>
      </c>
      <c r="F37" s="20" t="s">
        <v>34</v>
      </c>
      <c r="G37" s="20" t="s">
        <v>36</v>
      </c>
      <c r="H37" s="20" t="s">
        <v>98</v>
      </c>
      <c r="I37" s="20" t="s">
        <v>54</v>
      </c>
      <c r="J37" s="32" t="s">
        <v>37</v>
      </c>
      <c r="K37" s="20" t="s">
        <v>128</v>
      </c>
      <c r="L37" s="20" t="s">
        <v>128</v>
      </c>
      <c r="M37" s="20" t="s">
        <v>128</v>
      </c>
      <c r="N37" s="21">
        <v>39196</v>
      </c>
      <c r="O37" s="23" t="s">
        <v>39</v>
      </c>
      <c r="P37" s="20"/>
      <c r="Q37" s="22"/>
      <c r="R37" s="23">
        <v>10</v>
      </c>
      <c r="S37" s="23">
        <v>10</v>
      </c>
      <c r="T37" s="24">
        <v>10</v>
      </c>
      <c r="U37" s="24">
        <v>84</v>
      </c>
      <c r="V37" s="25">
        <v>1</v>
      </c>
      <c r="W37" s="25" t="s">
        <v>41</v>
      </c>
      <c r="X37" s="25">
        <v>4</v>
      </c>
      <c r="Y37" s="25" t="s">
        <v>42</v>
      </c>
      <c r="Z37" s="26" t="str">
        <f t="shared" si="0"/>
        <v>1 ech / 4 rafale</v>
      </c>
      <c r="AA37" s="50">
        <v>49.5</v>
      </c>
      <c r="AB37" s="28">
        <v>0</v>
      </c>
      <c r="AC37" s="30">
        <v>5</v>
      </c>
      <c r="AD37" s="30">
        <v>1</v>
      </c>
      <c r="AE37" s="30">
        <v>100</v>
      </c>
      <c r="AF37" s="30" t="s">
        <v>56</v>
      </c>
      <c r="AG37" s="30" t="s">
        <v>80</v>
      </c>
      <c r="AH37" s="6"/>
      <c r="AI37" s="15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  <c r="NJ37" s="6"/>
      <c r="NK37" s="6"/>
      <c r="NL37" s="6"/>
      <c r="NM37" s="6"/>
      <c r="NN37" s="6"/>
      <c r="NO37" s="6"/>
      <c r="NP37" s="6"/>
      <c r="NQ37" s="6"/>
      <c r="NR37" s="6"/>
      <c r="NS37" s="6"/>
      <c r="NT37" s="6"/>
      <c r="NU37" s="6"/>
      <c r="NV37" s="6"/>
      <c r="NW37" s="6"/>
      <c r="NX37" s="6"/>
      <c r="NY37" s="6"/>
      <c r="NZ37" s="6"/>
      <c r="OA37" s="6"/>
      <c r="OB37" s="6"/>
      <c r="OC37" s="6"/>
      <c r="OD37" s="6"/>
      <c r="OE37" s="6"/>
      <c r="OF37" s="6"/>
      <c r="OG37" s="6"/>
      <c r="OH37" s="6"/>
      <c r="OI37" s="6"/>
      <c r="OJ37" s="6"/>
      <c r="OK37" s="6"/>
      <c r="OL37" s="6"/>
      <c r="OM37" s="6"/>
      <c r="ON37" s="6"/>
      <c r="OO37" s="6"/>
      <c r="OP37" s="6"/>
      <c r="OQ37" s="6"/>
      <c r="OR37" s="6"/>
      <c r="OS37" s="6"/>
      <c r="OT37" s="6"/>
      <c r="OU37" s="6"/>
      <c r="OV37" s="6"/>
      <c r="OW37" s="6"/>
      <c r="OX37" s="6"/>
      <c r="OY37" s="6"/>
      <c r="OZ37" s="6"/>
      <c r="PA37" s="6"/>
      <c r="PB37" s="6"/>
      <c r="PC37" s="6"/>
      <c r="PD37" s="6"/>
      <c r="PE37" s="6"/>
      <c r="PF37" s="6"/>
      <c r="PG37" s="6"/>
      <c r="PH37" s="6"/>
      <c r="PI37" s="6"/>
      <c r="PJ37" s="6"/>
      <c r="PK37" s="6"/>
      <c r="PL37" s="6"/>
      <c r="PM37" s="6"/>
      <c r="PN37" s="6"/>
      <c r="PO37" s="6"/>
      <c r="PP37" s="6"/>
      <c r="PQ37" s="6"/>
      <c r="PR37" s="6"/>
      <c r="PS37" s="6"/>
      <c r="PT37" s="6"/>
      <c r="PU37" s="6"/>
      <c r="PV37" s="6"/>
      <c r="PW37" s="6"/>
      <c r="PX37" s="6"/>
      <c r="PY37" s="6"/>
      <c r="PZ37" s="6"/>
      <c r="QA37" s="6"/>
      <c r="QB37" s="6"/>
      <c r="QC37" s="6"/>
      <c r="QD37" s="6"/>
      <c r="QE37" s="6"/>
      <c r="QF37" s="6"/>
      <c r="QG37" s="6"/>
      <c r="QH37" s="6"/>
      <c r="QI37" s="6"/>
      <c r="QJ37" s="6"/>
      <c r="QK37" s="6"/>
      <c r="QL37" s="6"/>
      <c r="QM37" s="6"/>
      <c r="QN37" s="6"/>
      <c r="QO37" s="6"/>
      <c r="QP37" s="6"/>
      <c r="QQ37" s="6"/>
      <c r="QR37" s="6"/>
      <c r="QS37" s="6"/>
      <c r="QT37" s="6"/>
      <c r="QU37" s="6"/>
      <c r="QV37" s="6"/>
      <c r="QW37" s="6"/>
      <c r="QX37" s="6"/>
      <c r="QY37" s="6"/>
      <c r="QZ37" s="6"/>
      <c r="RA37" s="6"/>
      <c r="RB37" s="6"/>
      <c r="RC37" s="6"/>
      <c r="RD37" s="6"/>
      <c r="RE37" s="6"/>
      <c r="RF37" s="6"/>
      <c r="RG37" s="6"/>
      <c r="RH37" s="6"/>
      <c r="RI37" s="6"/>
      <c r="RJ37" s="6"/>
      <c r="RK37" s="6"/>
      <c r="RL37" s="6"/>
      <c r="RM37" s="6"/>
      <c r="RN37" s="6"/>
      <c r="RO37" s="6"/>
      <c r="RP37" s="6"/>
      <c r="RQ37" s="6"/>
      <c r="RR37" s="6"/>
      <c r="RS37" s="6"/>
      <c r="RT37" s="6"/>
      <c r="RU37" s="6"/>
      <c r="RV37" s="6"/>
      <c r="RW37" s="6"/>
      <c r="RX37" s="6"/>
      <c r="RY37" s="6"/>
      <c r="RZ37" s="6"/>
      <c r="SA37" s="6"/>
      <c r="SB37" s="6"/>
      <c r="SC37" s="6"/>
      <c r="SD37" s="6"/>
      <c r="SE37" s="6"/>
      <c r="SF37" s="6"/>
      <c r="SG37" s="6"/>
      <c r="SH37" s="6"/>
      <c r="SI37" s="6"/>
      <c r="SJ37" s="6"/>
      <c r="SK37" s="6"/>
      <c r="SL37" s="6"/>
      <c r="SM37" s="6"/>
      <c r="SN37" s="6"/>
      <c r="SO37" s="6"/>
      <c r="SP37" s="6"/>
      <c r="SQ37" s="6"/>
      <c r="SR37" s="6"/>
      <c r="SS37" s="6"/>
      <c r="ST37" s="6"/>
      <c r="SU37" s="6"/>
      <c r="SV37" s="6"/>
      <c r="SW37" s="6"/>
      <c r="SX37" s="6"/>
      <c r="SY37" s="6"/>
      <c r="SZ37" s="6"/>
      <c r="TA37" s="6"/>
      <c r="TB37" s="6"/>
      <c r="TC37" s="6"/>
      <c r="TD37" s="6"/>
      <c r="TE37" s="6"/>
      <c r="TF37" s="6"/>
      <c r="TG37" s="6"/>
      <c r="TH37" s="6"/>
      <c r="TI37" s="6"/>
      <c r="TJ37" s="6"/>
      <c r="TK37" s="6"/>
      <c r="TL37" s="6"/>
      <c r="TM37" s="6"/>
      <c r="TN37" s="6"/>
      <c r="TO37" s="6"/>
      <c r="TP37" s="6"/>
      <c r="TQ37" s="6"/>
      <c r="TR37" s="6"/>
      <c r="TS37" s="6"/>
      <c r="TT37" s="6"/>
      <c r="TU37" s="6"/>
      <c r="TV37" s="6"/>
      <c r="TW37" s="6"/>
      <c r="TX37" s="6"/>
      <c r="TY37" s="6"/>
      <c r="TZ37" s="6"/>
      <c r="UA37" s="6"/>
      <c r="UB37" s="6"/>
      <c r="UC37" s="6"/>
      <c r="UD37" s="6"/>
      <c r="UE37" s="6"/>
      <c r="UF37" s="6"/>
      <c r="UG37" s="6"/>
      <c r="UH37" s="6"/>
      <c r="UI37" s="6"/>
      <c r="UJ37" s="6"/>
      <c r="UK37" s="6"/>
      <c r="UL37" s="6"/>
      <c r="UM37" s="6"/>
      <c r="UN37" s="6"/>
      <c r="UO37" s="6"/>
      <c r="UP37" s="6"/>
      <c r="UQ37" s="6"/>
      <c r="UR37" s="6"/>
      <c r="US37" s="6"/>
      <c r="UT37" s="6"/>
      <c r="UU37" s="6"/>
      <c r="UV37" s="6"/>
      <c r="UW37" s="6"/>
      <c r="UX37" s="6"/>
      <c r="UY37" s="6"/>
      <c r="UZ37" s="6"/>
      <c r="VA37" s="6"/>
      <c r="VB37" s="6"/>
      <c r="VC37" s="6"/>
      <c r="VD37" s="6"/>
      <c r="VE37" s="6"/>
      <c r="VF37" s="6"/>
      <c r="VG37" s="6"/>
      <c r="VH37" s="6"/>
      <c r="VI37" s="6"/>
      <c r="VJ37" s="6"/>
      <c r="VK37" s="6"/>
      <c r="VL37" s="6"/>
      <c r="VM37" s="6"/>
      <c r="VN37" s="6"/>
      <c r="VO37" s="6"/>
      <c r="VP37" s="6"/>
      <c r="VQ37" s="6"/>
      <c r="VR37" s="6"/>
      <c r="VS37" s="6"/>
      <c r="VT37" s="6"/>
      <c r="VU37" s="6"/>
      <c r="VV37" s="6"/>
      <c r="VW37" s="6"/>
      <c r="VX37" s="6"/>
      <c r="VY37" s="6"/>
      <c r="VZ37" s="6"/>
      <c r="WA37" s="6"/>
      <c r="WB37" s="6"/>
      <c r="WC37" s="6"/>
      <c r="WD37" s="6"/>
      <c r="WE37" s="6"/>
      <c r="WF37" s="6"/>
      <c r="WG37" s="6"/>
      <c r="WH37" s="6"/>
      <c r="WI37" s="6"/>
      <c r="WJ37" s="6"/>
      <c r="WK37" s="6"/>
      <c r="WL37" s="6"/>
      <c r="WM37" s="6"/>
      <c r="WN37" s="6"/>
      <c r="WO37" s="6"/>
      <c r="WP37" s="6"/>
      <c r="WQ37" s="6"/>
      <c r="WR37" s="6"/>
      <c r="WS37" s="6"/>
      <c r="WT37" s="6"/>
      <c r="WU37" s="6"/>
      <c r="WV37" s="6"/>
      <c r="WW37" s="6"/>
      <c r="WX37" s="6"/>
      <c r="WY37" s="6"/>
      <c r="WZ37" s="6"/>
      <c r="XA37" s="6"/>
      <c r="XB37" s="6"/>
      <c r="XC37" s="6"/>
      <c r="XD37" s="6"/>
      <c r="XE37" s="6"/>
      <c r="XF37" s="6"/>
      <c r="XG37" s="6"/>
      <c r="XH37" s="6"/>
      <c r="XI37" s="6"/>
      <c r="XJ37" s="6"/>
      <c r="XK37" s="6"/>
      <c r="XL37" s="6"/>
      <c r="XM37" s="6"/>
      <c r="XN37" s="6"/>
      <c r="XO37" s="6"/>
      <c r="XP37" s="6"/>
      <c r="XQ37" s="6"/>
      <c r="XR37" s="6"/>
      <c r="XS37" s="6"/>
      <c r="XT37" s="6"/>
      <c r="XU37" s="6"/>
      <c r="XV37" s="6"/>
      <c r="XW37" s="6"/>
      <c r="XX37" s="6"/>
      <c r="XY37" s="6"/>
      <c r="XZ37" s="6"/>
      <c r="YA37" s="6"/>
      <c r="YB37" s="6"/>
      <c r="YC37" s="6"/>
      <c r="YD37" s="6"/>
      <c r="YE37" s="6"/>
      <c r="YF37" s="6"/>
      <c r="YG37" s="6"/>
      <c r="YH37" s="6"/>
      <c r="YI37" s="6"/>
      <c r="YJ37" s="6"/>
      <c r="YK37" s="6"/>
      <c r="YL37" s="6"/>
      <c r="YM37" s="6"/>
      <c r="YN37" s="6"/>
      <c r="YO37" s="6"/>
      <c r="YP37" s="6"/>
      <c r="YQ37" s="6"/>
      <c r="YR37" s="6"/>
      <c r="YS37" s="6"/>
      <c r="YT37" s="6"/>
      <c r="YU37" s="6"/>
      <c r="YV37" s="6"/>
      <c r="YW37" s="6"/>
      <c r="YX37" s="6"/>
      <c r="YY37" s="6"/>
      <c r="YZ37" s="6"/>
      <c r="ZA37" s="6"/>
      <c r="ZB37" s="6"/>
      <c r="ZC37" s="6"/>
      <c r="ZD37" s="6"/>
      <c r="ZE37" s="6"/>
      <c r="ZF37" s="6"/>
      <c r="ZG37" s="6"/>
      <c r="ZH37" s="6"/>
      <c r="ZI37" s="6"/>
      <c r="ZJ37" s="6"/>
      <c r="ZK37" s="6"/>
      <c r="ZL37" s="6"/>
      <c r="ZM37" s="6"/>
      <c r="ZN37" s="6"/>
      <c r="ZO37" s="6"/>
      <c r="ZP37" s="6"/>
      <c r="ZQ37" s="6"/>
      <c r="ZR37" s="6"/>
      <c r="ZS37" s="6"/>
      <c r="ZT37" s="6"/>
      <c r="ZU37" s="6"/>
      <c r="ZV37" s="6"/>
      <c r="ZW37" s="6"/>
      <c r="ZX37" s="6"/>
      <c r="ZY37" s="6"/>
      <c r="ZZ37" s="6"/>
      <c r="AAA37" s="6"/>
      <c r="AAB37" s="6"/>
      <c r="AAC37" s="6"/>
      <c r="AAD37" s="6"/>
      <c r="AAE37" s="6"/>
      <c r="AAF37" s="6"/>
      <c r="AAG37" s="6"/>
      <c r="AAH37" s="6"/>
      <c r="AAI37" s="6"/>
      <c r="AAJ37" s="6"/>
      <c r="AAK37" s="6"/>
      <c r="AAL37" s="6"/>
      <c r="AAM37" s="6"/>
      <c r="AAN37" s="6"/>
      <c r="AAO37" s="6"/>
      <c r="AAP37" s="6"/>
      <c r="AAQ37" s="6"/>
      <c r="AAR37" s="6"/>
      <c r="AAS37" s="6"/>
      <c r="AAT37" s="6"/>
      <c r="AAU37" s="6"/>
      <c r="AAV37" s="6"/>
      <c r="AAW37" s="6"/>
      <c r="AAX37" s="6"/>
      <c r="AAY37" s="6"/>
      <c r="AAZ37" s="6"/>
      <c r="ABA37" s="6"/>
      <c r="ABB37" s="6"/>
      <c r="ABC37" s="6"/>
      <c r="ABD37" s="6"/>
      <c r="ABE37" s="6"/>
      <c r="ABF37" s="6"/>
      <c r="ABG37" s="6"/>
      <c r="ABH37" s="6"/>
      <c r="ABI37" s="6"/>
      <c r="ABJ37" s="6"/>
      <c r="ABK37" s="6"/>
      <c r="ABL37" s="6"/>
      <c r="ABM37" s="6"/>
      <c r="ABN37" s="6"/>
      <c r="ABO37" s="6"/>
      <c r="ABP37" s="6"/>
      <c r="ABQ37" s="6"/>
      <c r="ABR37" s="6"/>
      <c r="ABS37" s="6"/>
      <c r="ABT37" s="6"/>
      <c r="ABU37" s="6"/>
      <c r="ABV37" s="6"/>
      <c r="ABW37" s="6"/>
      <c r="ABX37" s="6"/>
      <c r="ABY37" s="6"/>
      <c r="ABZ37" s="6"/>
      <c r="ACA37" s="6"/>
      <c r="ACB37" s="6"/>
      <c r="ACC37" s="6"/>
      <c r="ACD37" s="6"/>
      <c r="ACE37" s="6"/>
      <c r="ACF37" s="6"/>
      <c r="ACG37" s="6"/>
      <c r="ACH37" s="6"/>
      <c r="ACI37" s="6"/>
      <c r="ACJ37" s="6"/>
    </row>
    <row r="38" spans="1:764" s="16" customFormat="1" hidden="1">
      <c r="A38" s="20" t="s">
        <v>126</v>
      </c>
      <c r="B38" s="20">
        <v>8200256032</v>
      </c>
      <c r="C38" s="44" t="s">
        <v>129</v>
      </c>
      <c r="D38" s="20" t="s">
        <v>52</v>
      </c>
      <c r="E38" s="20" t="s">
        <v>33</v>
      </c>
      <c r="F38" s="20" t="s">
        <v>34</v>
      </c>
      <c r="G38" s="20" t="s">
        <v>36</v>
      </c>
      <c r="H38" s="20" t="s">
        <v>98</v>
      </c>
      <c r="I38" s="20" t="s">
        <v>54</v>
      </c>
      <c r="J38" s="32" t="s">
        <v>44</v>
      </c>
      <c r="K38" s="20" t="s">
        <v>128</v>
      </c>
      <c r="L38" s="20" t="s">
        <v>128</v>
      </c>
      <c r="M38" s="20" t="s">
        <v>128</v>
      </c>
      <c r="N38" s="21">
        <v>39196</v>
      </c>
      <c r="O38" s="23" t="s">
        <v>39</v>
      </c>
      <c r="P38" s="20"/>
      <c r="Q38" s="22"/>
      <c r="R38" s="23">
        <v>10</v>
      </c>
      <c r="S38" s="23">
        <v>10</v>
      </c>
      <c r="T38" s="24">
        <v>10</v>
      </c>
      <c r="U38" s="24">
        <v>84</v>
      </c>
      <c r="V38" s="25">
        <v>1</v>
      </c>
      <c r="W38" s="25" t="s">
        <v>41</v>
      </c>
      <c r="X38" s="25">
        <v>4</v>
      </c>
      <c r="Y38" s="25" t="s">
        <v>42</v>
      </c>
      <c r="Z38" s="26" t="str">
        <f t="shared" si="0"/>
        <v>1 ech / 4 rafale</v>
      </c>
      <c r="AA38" s="27">
        <v>49.5</v>
      </c>
      <c r="AB38" s="28">
        <v>0</v>
      </c>
      <c r="AC38" s="30">
        <v>5</v>
      </c>
      <c r="AD38" s="30">
        <v>1</v>
      </c>
      <c r="AE38" s="30">
        <v>100</v>
      </c>
      <c r="AF38" s="30" t="s">
        <v>56</v>
      </c>
      <c r="AG38" s="30" t="s">
        <v>80</v>
      </c>
      <c r="AH38" s="6"/>
      <c r="AI38" s="15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  <c r="NJ38" s="6"/>
      <c r="NK38" s="6"/>
      <c r="NL38" s="6"/>
      <c r="NM38" s="6"/>
      <c r="NN38" s="6"/>
      <c r="NO38" s="6"/>
      <c r="NP38" s="6"/>
      <c r="NQ38" s="6"/>
      <c r="NR38" s="6"/>
      <c r="NS38" s="6"/>
      <c r="NT38" s="6"/>
      <c r="NU38" s="6"/>
      <c r="NV38" s="6"/>
      <c r="NW38" s="6"/>
      <c r="NX38" s="6"/>
      <c r="NY38" s="6"/>
      <c r="NZ38" s="6"/>
      <c r="OA38" s="6"/>
      <c r="OB38" s="6"/>
      <c r="OC38" s="6"/>
      <c r="OD38" s="6"/>
      <c r="OE38" s="6"/>
      <c r="OF38" s="6"/>
      <c r="OG38" s="6"/>
      <c r="OH38" s="6"/>
      <c r="OI38" s="6"/>
      <c r="OJ38" s="6"/>
      <c r="OK38" s="6"/>
      <c r="OL38" s="6"/>
      <c r="OM38" s="6"/>
      <c r="ON38" s="6"/>
      <c r="OO38" s="6"/>
      <c r="OP38" s="6"/>
      <c r="OQ38" s="6"/>
      <c r="OR38" s="6"/>
      <c r="OS38" s="6"/>
      <c r="OT38" s="6"/>
      <c r="OU38" s="6"/>
      <c r="OV38" s="6"/>
      <c r="OW38" s="6"/>
      <c r="OX38" s="6"/>
      <c r="OY38" s="6"/>
      <c r="OZ38" s="6"/>
      <c r="PA38" s="6"/>
      <c r="PB38" s="6"/>
      <c r="PC38" s="6"/>
      <c r="PD38" s="6"/>
      <c r="PE38" s="6"/>
      <c r="PF38" s="6"/>
      <c r="PG38" s="6"/>
      <c r="PH38" s="6"/>
      <c r="PI38" s="6"/>
      <c r="PJ38" s="6"/>
      <c r="PK38" s="6"/>
      <c r="PL38" s="6"/>
      <c r="PM38" s="6"/>
      <c r="PN38" s="6"/>
      <c r="PO38" s="6"/>
      <c r="PP38" s="6"/>
      <c r="PQ38" s="6"/>
      <c r="PR38" s="6"/>
      <c r="PS38" s="6"/>
      <c r="PT38" s="6"/>
      <c r="PU38" s="6"/>
      <c r="PV38" s="6"/>
      <c r="PW38" s="6"/>
      <c r="PX38" s="6"/>
      <c r="PY38" s="6"/>
      <c r="PZ38" s="6"/>
      <c r="QA38" s="6"/>
      <c r="QB38" s="6"/>
      <c r="QC38" s="6"/>
      <c r="QD38" s="6"/>
      <c r="QE38" s="6"/>
      <c r="QF38" s="6"/>
      <c r="QG38" s="6"/>
      <c r="QH38" s="6"/>
      <c r="QI38" s="6"/>
      <c r="QJ38" s="6"/>
      <c r="QK38" s="6"/>
      <c r="QL38" s="6"/>
      <c r="QM38" s="6"/>
      <c r="QN38" s="6"/>
      <c r="QO38" s="6"/>
      <c r="QP38" s="6"/>
      <c r="QQ38" s="6"/>
      <c r="QR38" s="6"/>
      <c r="QS38" s="6"/>
      <c r="QT38" s="6"/>
      <c r="QU38" s="6"/>
      <c r="QV38" s="6"/>
      <c r="QW38" s="6"/>
      <c r="QX38" s="6"/>
      <c r="QY38" s="6"/>
      <c r="QZ38" s="6"/>
      <c r="RA38" s="6"/>
      <c r="RB38" s="6"/>
      <c r="RC38" s="6"/>
      <c r="RD38" s="6"/>
      <c r="RE38" s="6"/>
      <c r="RF38" s="6"/>
      <c r="RG38" s="6"/>
      <c r="RH38" s="6"/>
      <c r="RI38" s="6"/>
      <c r="RJ38" s="6"/>
      <c r="RK38" s="6"/>
      <c r="RL38" s="6"/>
      <c r="RM38" s="6"/>
      <c r="RN38" s="6"/>
      <c r="RO38" s="6"/>
      <c r="RP38" s="6"/>
      <c r="RQ38" s="6"/>
      <c r="RR38" s="6"/>
      <c r="RS38" s="6"/>
      <c r="RT38" s="6"/>
      <c r="RU38" s="6"/>
      <c r="RV38" s="6"/>
      <c r="RW38" s="6"/>
      <c r="RX38" s="6"/>
      <c r="RY38" s="6"/>
      <c r="RZ38" s="6"/>
      <c r="SA38" s="6"/>
      <c r="SB38" s="6"/>
      <c r="SC38" s="6"/>
      <c r="SD38" s="6"/>
      <c r="SE38" s="6"/>
      <c r="SF38" s="6"/>
      <c r="SG38" s="6"/>
      <c r="SH38" s="6"/>
      <c r="SI38" s="6"/>
      <c r="SJ38" s="6"/>
      <c r="SK38" s="6"/>
      <c r="SL38" s="6"/>
      <c r="SM38" s="6"/>
      <c r="SN38" s="6"/>
      <c r="SO38" s="6"/>
      <c r="SP38" s="6"/>
      <c r="SQ38" s="6"/>
      <c r="SR38" s="6"/>
      <c r="SS38" s="6"/>
      <c r="ST38" s="6"/>
      <c r="SU38" s="6"/>
      <c r="SV38" s="6"/>
      <c r="SW38" s="6"/>
      <c r="SX38" s="6"/>
      <c r="SY38" s="6"/>
      <c r="SZ38" s="6"/>
      <c r="TA38" s="6"/>
      <c r="TB38" s="6"/>
      <c r="TC38" s="6"/>
      <c r="TD38" s="6"/>
      <c r="TE38" s="6"/>
      <c r="TF38" s="6"/>
      <c r="TG38" s="6"/>
      <c r="TH38" s="6"/>
      <c r="TI38" s="6"/>
      <c r="TJ38" s="6"/>
      <c r="TK38" s="6"/>
      <c r="TL38" s="6"/>
      <c r="TM38" s="6"/>
      <c r="TN38" s="6"/>
      <c r="TO38" s="6"/>
      <c r="TP38" s="6"/>
      <c r="TQ38" s="6"/>
      <c r="TR38" s="6"/>
      <c r="TS38" s="6"/>
      <c r="TT38" s="6"/>
      <c r="TU38" s="6"/>
      <c r="TV38" s="6"/>
      <c r="TW38" s="6"/>
      <c r="TX38" s="6"/>
      <c r="TY38" s="6"/>
      <c r="TZ38" s="6"/>
      <c r="UA38" s="6"/>
      <c r="UB38" s="6"/>
      <c r="UC38" s="6"/>
      <c r="UD38" s="6"/>
      <c r="UE38" s="6"/>
      <c r="UF38" s="6"/>
      <c r="UG38" s="6"/>
      <c r="UH38" s="6"/>
      <c r="UI38" s="6"/>
      <c r="UJ38" s="6"/>
      <c r="UK38" s="6"/>
      <c r="UL38" s="6"/>
      <c r="UM38" s="6"/>
      <c r="UN38" s="6"/>
      <c r="UO38" s="6"/>
      <c r="UP38" s="6"/>
      <c r="UQ38" s="6"/>
      <c r="UR38" s="6"/>
      <c r="US38" s="6"/>
      <c r="UT38" s="6"/>
      <c r="UU38" s="6"/>
      <c r="UV38" s="6"/>
      <c r="UW38" s="6"/>
      <c r="UX38" s="6"/>
      <c r="UY38" s="6"/>
      <c r="UZ38" s="6"/>
      <c r="VA38" s="6"/>
      <c r="VB38" s="6"/>
      <c r="VC38" s="6"/>
      <c r="VD38" s="6"/>
      <c r="VE38" s="6"/>
      <c r="VF38" s="6"/>
      <c r="VG38" s="6"/>
      <c r="VH38" s="6"/>
      <c r="VI38" s="6"/>
      <c r="VJ38" s="6"/>
      <c r="VK38" s="6"/>
      <c r="VL38" s="6"/>
      <c r="VM38" s="6"/>
      <c r="VN38" s="6"/>
      <c r="VO38" s="6"/>
      <c r="VP38" s="6"/>
      <c r="VQ38" s="6"/>
      <c r="VR38" s="6"/>
      <c r="VS38" s="6"/>
      <c r="VT38" s="6"/>
      <c r="VU38" s="6"/>
      <c r="VV38" s="6"/>
      <c r="VW38" s="6"/>
      <c r="VX38" s="6"/>
      <c r="VY38" s="6"/>
      <c r="VZ38" s="6"/>
      <c r="WA38" s="6"/>
      <c r="WB38" s="6"/>
      <c r="WC38" s="6"/>
      <c r="WD38" s="6"/>
      <c r="WE38" s="6"/>
      <c r="WF38" s="6"/>
      <c r="WG38" s="6"/>
      <c r="WH38" s="6"/>
      <c r="WI38" s="6"/>
      <c r="WJ38" s="6"/>
      <c r="WK38" s="6"/>
      <c r="WL38" s="6"/>
      <c r="WM38" s="6"/>
      <c r="WN38" s="6"/>
      <c r="WO38" s="6"/>
      <c r="WP38" s="6"/>
      <c r="WQ38" s="6"/>
      <c r="WR38" s="6"/>
      <c r="WS38" s="6"/>
      <c r="WT38" s="6"/>
      <c r="WU38" s="6"/>
      <c r="WV38" s="6"/>
      <c r="WW38" s="6"/>
      <c r="WX38" s="6"/>
      <c r="WY38" s="6"/>
      <c r="WZ38" s="6"/>
      <c r="XA38" s="6"/>
      <c r="XB38" s="6"/>
      <c r="XC38" s="6"/>
      <c r="XD38" s="6"/>
      <c r="XE38" s="6"/>
      <c r="XF38" s="6"/>
      <c r="XG38" s="6"/>
      <c r="XH38" s="6"/>
      <c r="XI38" s="6"/>
      <c r="XJ38" s="6"/>
      <c r="XK38" s="6"/>
      <c r="XL38" s="6"/>
      <c r="XM38" s="6"/>
      <c r="XN38" s="6"/>
      <c r="XO38" s="6"/>
      <c r="XP38" s="6"/>
      <c r="XQ38" s="6"/>
      <c r="XR38" s="6"/>
      <c r="XS38" s="6"/>
      <c r="XT38" s="6"/>
      <c r="XU38" s="6"/>
      <c r="XV38" s="6"/>
      <c r="XW38" s="6"/>
      <c r="XX38" s="6"/>
      <c r="XY38" s="6"/>
      <c r="XZ38" s="6"/>
      <c r="YA38" s="6"/>
      <c r="YB38" s="6"/>
      <c r="YC38" s="6"/>
      <c r="YD38" s="6"/>
      <c r="YE38" s="6"/>
      <c r="YF38" s="6"/>
      <c r="YG38" s="6"/>
      <c r="YH38" s="6"/>
      <c r="YI38" s="6"/>
      <c r="YJ38" s="6"/>
      <c r="YK38" s="6"/>
      <c r="YL38" s="6"/>
      <c r="YM38" s="6"/>
      <c r="YN38" s="6"/>
      <c r="YO38" s="6"/>
      <c r="YP38" s="6"/>
      <c r="YQ38" s="6"/>
      <c r="YR38" s="6"/>
      <c r="YS38" s="6"/>
      <c r="YT38" s="6"/>
      <c r="YU38" s="6"/>
      <c r="YV38" s="6"/>
      <c r="YW38" s="6"/>
      <c r="YX38" s="6"/>
      <c r="YY38" s="6"/>
      <c r="YZ38" s="6"/>
      <c r="ZA38" s="6"/>
      <c r="ZB38" s="6"/>
      <c r="ZC38" s="6"/>
      <c r="ZD38" s="6"/>
      <c r="ZE38" s="6"/>
      <c r="ZF38" s="6"/>
      <c r="ZG38" s="6"/>
      <c r="ZH38" s="6"/>
      <c r="ZI38" s="6"/>
      <c r="ZJ38" s="6"/>
      <c r="ZK38" s="6"/>
      <c r="ZL38" s="6"/>
      <c r="ZM38" s="6"/>
      <c r="ZN38" s="6"/>
      <c r="ZO38" s="6"/>
      <c r="ZP38" s="6"/>
      <c r="ZQ38" s="6"/>
      <c r="ZR38" s="6"/>
      <c r="ZS38" s="6"/>
      <c r="ZT38" s="6"/>
      <c r="ZU38" s="6"/>
      <c r="ZV38" s="6"/>
      <c r="ZW38" s="6"/>
      <c r="ZX38" s="6"/>
      <c r="ZY38" s="6"/>
      <c r="ZZ38" s="6"/>
      <c r="AAA38" s="6"/>
      <c r="AAB38" s="6"/>
      <c r="AAC38" s="6"/>
      <c r="AAD38" s="6"/>
      <c r="AAE38" s="6"/>
      <c r="AAF38" s="6"/>
      <c r="AAG38" s="6"/>
      <c r="AAH38" s="6"/>
      <c r="AAI38" s="6"/>
      <c r="AAJ38" s="6"/>
      <c r="AAK38" s="6"/>
      <c r="AAL38" s="6"/>
      <c r="AAM38" s="6"/>
      <c r="AAN38" s="6"/>
      <c r="AAO38" s="6"/>
      <c r="AAP38" s="6"/>
      <c r="AAQ38" s="6"/>
      <c r="AAR38" s="6"/>
      <c r="AAS38" s="6"/>
      <c r="AAT38" s="6"/>
      <c r="AAU38" s="6"/>
      <c r="AAV38" s="6"/>
      <c r="AAW38" s="6"/>
      <c r="AAX38" s="6"/>
      <c r="AAY38" s="6"/>
      <c r="AAZ38" s="6"/>
      <c r="ABA38" s="6"/>
      <c r="ABB38" s="6"/>
      <c r="ABC38" s="6"/>
      <c r="ABD38" s="6"/>
      <c r="ABE38" s="6"/>
      <c r="ABF38" s="6"/>
      <c r="ABG38" s="6"/>
      <c r="ABH38" s="6"/>
      <c r="ABI38" s="6"/>
      <c r="ABJ38" s="6"/>
      <c r="ABK38" s="6"/>
      <c r="ABL38" s="6"/>
      <c r="ABM38" s="6"/>
      <c r="ABN38" s="6"/>
      <c r="ABO38" s="6"/>
      <c r="ABP38" s="6"/>
      <c r="ABQ38" s="6"/>
      <c r="ABR38" s="6"/>
      <c r="ABS38" s="6"/>
      <c r="ABT38" s="6"/>
      <c r="ABU38" s="6"/>
      <c r="ABV38" s="6"/>
      <c r="ABW38" s="6"/>
      <c r="ABX38" s="6"/>
      <c r="ABY38" s="6"/>
      <c r="ABZ38" s="6"/>
      <c r="ACA38" s="6"/>
      <c r="ACB38" s="6"/>
      <c r="ACC38" s="6"/>
      <c r="ACD38" s="6"/>
      <c r="ACE38" s="6"/>
      <c r="ACF38" s="6"/>
      <c r="ACG38" s="6"/>
      <c r="ACH38" s="6"/>
      <c r="ACI38" s="6"/>
      <c r="ACJ38" s="6"/>
    </row>
    <row r="39" spans="1:764" s="16" customFormat="1" hidden="1">
      <c r="A39" s="20" t="s">
        <v>126</v>
      </c>
      <c r="B39" s="20">
        <v>8200256013</v>
      </c>
      <c r="C39" s="44" t="s">
        <v>130</v>
      </c>
      <c r="D39" s="20" t="s">
        <v>52</v>
      </c>
      <c r="E39" s="20" t="s">
        <v>33</v>
      </c>
      <c r="F39" s="20" t="s">
        <v>34</v>
      </c>
      <c r="G39" s="20" t="s">
        <v>36</v>
      </c>
      <c r="H39" s="20" t="s">
        <v>98</v>
      </c>
      <c r="I39" s="20" t="s">
        <v>54</v>
      </c>
      <c r="J39" s="32">
        <v>15</v>
      </c>
      <c r="K39" s="20" t="s">
        <v>131</v>
      </c>
      <c r="L39" s="20" t="s">
        <v>131</v>
      </c>
      <c r="M39" s="20" t="s">
        <v>131</v>
      </c>
      <c r="N39" s="21">
        <v>39307</v>
      </c>
      <c r="O39" s="23" t="s">
        <v>39</v>
      </c>
      <c r="P39" s="20"/>
      <c r="Q39" s="22"/>
      <c r="R39" s="23">
        <v>4</v>
      </c>
      <c r="S39" s="23">
        <v>4</v>
      </c>
      <c r="T39" s="24">
        <v>4</v>
      </c>
      <c r="U39" s="24">
        <v>93</v>
      </c>
      <c r="V39" s="25">
        <v>1</v>
      </c>
      <c r="W39" s="25" t="s">
        <v>41</v>
      </c>
      <c r="X39" s="25">
        <v>4</v>
      </c>
      <c r="Y39" s="25" t="s">
        <v>42</v>
      </c>
      <c r="Z39" s="26" t="str">
        <f t="shared" si="0"/>
        <v>1 ech / 4 rafale</v>
      </c>
      <c r="AA39" s="27">
        <v>41.1</v>
      </c>
      <c r="AB39" s="28">
        <v>0</v>
      </c>
      <c r="AC39" s="30">
        <v>5</v>
      </c>
      <c r="AD39" s="30">
        <v>1</v>
      </c>
      <c r="AE39" s="30">
        <v>100</v>
      </c>
      <c r="AF39" s="30" t="s">
        <v>56</v>
      </c>
      <c r="AG39" s="30" t="s">
        <v>80</v>
      </c>
      <c r="AH39" s="6"/>
      <c r="AI39" s="15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  <c r="NJ39" s="6"/>
      <c r="NK39" s="6"/>
      <c r="NL39" s="6"/>
      <c r="NM39" s="6"/>
      <c r="NN39" s="6"/>
      <c r="NO39" s="6"/>
      <c r="NP39" s="6"/>
      <c r="NQ39" s="6"/>
      <c r="NR39" s="6"/>
      <c r="NS39" s="6"/>
      <c r="NT39" s="6"/>
      <c r="NU39" s="6"/>
      <c r="NV39" s="6"/>
      <c r="NW39" s="6"/>
      <c r="NX39" s="6"/>
      <c r="NY39" s="6"/>
      <c r="NZ39" s="6"/>
      <c r="OA39" s="6"/>
      <c r="OB39" s="6"/>
      <c r="OC39" s="6"/>
      <c r="OD39" s="6"/>
      <c r="OE39" s="6"/>
      <c r="OF39" s="6"/>
      <c r="OG39" s="6"/>
      <c r="OH39" s="6"/>
      <c r="OI39" s="6"/>
      <c r="OJ39" s="6"/>
      <c r="OK39" s="6"/>
      <c r="OL39" s="6"/>
      <c r="OM39" s="6"/>
      <c r="ON39" s="6"/>
      <c r="OO39" s="6"/>
      <c r="OP39" s="6"/>
      <c r="OQ39" s="6"/>
      <c r="OR39" s="6"/>
      <c r="OS39" s="6"/>
      <c r="OT39" s="6"/>
      <c r="OU39" s="6"/>
      <c r="OV39" s="6"/>
      <c r="OW39" s="6"/>
      <c r="OX39" s="6"/>
      <c r="OY39" s="6"/>
      <c r="OZ39" s="6"/>
      <c r="PA39" s="6"/>
      <c r="PB39" s="6"/>
      <c r="PC39" s="6"/>
      <c r="PD39" s="6"/>
      <c r="PE39" s="6"/>
      <c r="PF39" s="6"/>
      <c r="PG39" s="6"/>
      <c r="PH39" s="6"/>
      <c r="PI39" s="6"/>
      <c r="PJ39" s="6"/>
      <c r="PK39" s="6"/>
      <c r="PL39" s="6"/>
      <c r="PM39" s="6"/>
      <c r="PN39" s="6"/>
      <c r="PO39" s="6"/>
      <c r="PP39" s="6"/>
      <c r="PQ39" s="6"/>
      <c r="PR39" s="6"/>
      <c r="PS39" s="6"/>
      <c r="PT39" s="6"/>
      <c r="PU39" s="6"/>
      <c r="PV39" s="6"/>
      <c r="PW39" s="6"/>
      <c r="PX39" s="6"/>
      <c r="PY39" s="6"/>
      <c r="PZ39" s="6"/>
      <c r="QA39" s="6"/>
      <c r="QB39" s="6"/>
      <c r="QC39" s="6"/>
      <c r="QD39" s="6"/>
      <c r="QE39" s="6"/>
      <c r="QF39" s="6"/>
      <c r="QG39" s="6"/>
      <c r="QH39" s="6"/>
      <c r="QI39" s="6"/>
      <c r="QJ39" s="6"/>
      <c r="QK39" s="6"/>
      <c r="QL39" s="6"/>
      <c r="QM39" s="6"/>
      <c r="QN39" s="6"/>
      <c r="QO39" s="6"/>
      <c r="QP39" s="6"/>
      <c r="QQ39" s="6"/>
      <c r="QR39" s="6"/>
      <c r="QS39" s="6"/>
      <c r="QT39" s="6"/>
      <c r="QU39" s="6"/>
      <c r="QV39" s="6"/>
      <c r="QW39" s="6"/>
      <c r="QX39" s="6"/>
      <c r="QY39" s="6"/>
      <c r="QZ39" s="6"/>
      <c r="RA39" s="6"/>
      <c r="RB39" s="6"/>
      <c r="RC39" s="6"/>
      <c r="RD39" s="6"/>
      <c r="RE39" s="6"/>
      <c r="RF39" s="6"/>
      <c r="RG39" s="6"/>
      <c r="RH39" s="6"/>
      <c r="RI39" s="6"/>
      <c r="RJ39" s="6"/>
      <c r="RK39" s="6"/>
      <c r="RL39" s="6"/>
      <c r="RM39" s="6"/>
      <c r="RN39" s="6"/>
      <c r="RO39" s="6"/>
      <c r="RP39" s="6"/>
      <c r="RQ39" s="6"/>
      <c r="RR39" s="6"/>
      <c r="RS39" s="6"/>
      <c r="RT39" s="6"/>
      <c r="RU39" s="6"/>
      <c r="RV39" s="6"/>
      <c r="RW39" s="6"/>
      <c r="RX39" s="6"/>
      <c r="RY39" s="6"/>
      <c r="RZ39" s="6"/>
      <c r="SA39" s="6"/>
      <c r="SB39" s="6"/>
      <c r="SC39" s="6"/>
      <c r="SD39" s="6"/>
      <c r="SE39" s="6"/>
      <c r="SF39" s="6"/>
      <c r="SG39" s="6"/>
      <c r="SH39" s="6"/>
      <c r="SI39" s="6"/>
      <c r="SJ39" s="6"/>
      <c r="SK39" s="6"/>
      <c r="SL39" s="6"/>
      <c r="SM39" s="6"/>
      <c r="SN39" s="6"/>
      <c r="SO39" s="6"/>
      <c r="SP39" s="6"/>
      <c r="SQ39" s="6"/>
      <c r="SR39" s="6"/>
      <c r="SS39" s="6"/>
      <c r="ST39" s="6"/>
      <c r="SU39" s="6"/>
      <c r="SV39" s="6"/>
      <c r="SW39" s="6"/>
      <c r="SX39" s="6"/>
      <c r="SY39" s="6"/>
      <c r="SZ39" s="6"/>
      <c r="TA39" s="6"/>
      <c r="TB39" s="6"/>
      <c r="TC39" s="6"/>
      <c r="TD39" s="6"/>
      <c r="TE39" s="6"/>
      <c r="TF39" s="6"/>
      <c r="TG39" s="6"/>
      <c r="TH39" s="6"/>
      <c r="TI39" s="6"/>
      <c r="TJ39" s="6"/>
      <c r="TK39" s="6"/>
      <c r="TL39" s="6"/>
      <c r="TM39" s="6"/>
      <c r="TN39" s="6"/>
      <c r="TO39" s="6"/>
      <c r="TP39" s="6"/>
      <c r="TQ39" s="6"/>
      <c r="TR39" s="6"/>
      <c r="TS39" s="6"/>
      <c r="TT39" s="6"/>
      <c r="TU39" s="6"/>
      <c r="TV39" s="6"/>
      <c r="TW39" s="6"/>
      <c r="TX39" s="6"/>
      <c r="TY39" s="6"/>
      <c r="TZ39" s="6"/>
      <c r="UA39" s="6"/>
      <c r="UB39" s="6"/>
      <c r="UC39" s="6"/>
      <c r="UD39" s="6"/>
      <c r="UE39" s="6"/>
      <c r="UF39" s="6"/>
      <c r="UG39" s="6"/>
      <c r="UH39" s="6"/>
      <c r="UI39" s="6"/>
      <c r="UJ39" s="6"/>
      <c r="UK39" s="6"/>
      <c r="UL39" s="6"/>
      <c r="UM39" s="6"/>
      <c r="UN39" s="6"/>
      <c r="UO39" s="6"/>
      <c r="UP39" s="6"/>
      <c r="UQ39" s="6"/>
      <c r="UR39" s="6"/>
      <c r="US39" s="6"/>
      <c r="UT39" s="6"/>
      <c r="UU39" s="6"/>
      <c r="UV39" s="6"/>
      <c r="UW39" s="6"/>
      <c r="UX39" s="6"/>
      <c r="UY39" s="6"/>
      <c r="UZ39" s="6"/>
      <c r="VA39" s="6"/>
      <c r="VB39" s="6"/>
      <c r="VC39" s="6"/>
      <c r="VD39" s="6"/>
      <c r="VE39" s="6"/>
      <c r="VF39" s="6"/>
      <c r="VG39" s="6"/>
      <c r="VH39" s="6"/>
      <c r="VI39" s="6"/>
      <c r="VJ39" s="6"/>
      <c r="VK39" s="6"/>
      <c r="VL39" s="6"/>
      <c r="VM39" s="6"/>
      <c r="VN39" s="6"/>
      <c r="VO39" s="6"/>
      <c r="VP39" s="6"/>
      <c r="VQ39" s="6"/>
      <c r="VR39" s="6"/>
      <c r="VS39" s="6"/>
      <c r="VT39" s="6"/>
      <c r="VU39" s="6"/>
      <c r="VV39" s="6"/>
      <c r="VW39" s="6"/>
      <c r="VX39" s="6"/>
      <c r="VY39" s="6"/>
      <c r="VZ39" s="6"/>
      <c r="WA39" s="6"/>
      <c r="WB39" s="6"/>
      <c r="WC39" s="6"/>
      <c r="WD39" s="6"/>
      <c r="WE39" s="6"/>
      <c r="WF39" s="6"/>
      <c r="WG39" s="6"/>
      <c r="WH39" s="6"/>
      <c r="WI39" s="6"/>
      <c r="WJ39" s="6"/>
      <c r="WK39" s="6"/>
      <c r="WL39" s="6"/>
      <c r="WM39" s="6"/>
      <c r="WN39" s="6"/>
      <c r="WO39" s="6"/>
      <c r="WP39" s="6"/>
      <c r="WQ39" s="6"/>
      <c r="WR39" s="6"/>
      <c r="WS39" s="6"/>
      <c r="WT39" s="6"/>
      <c r="WU39" s="6"/>
      <c r="WV39" s="6"/>
      <c r="WW39" s="6"/>
      <c r="WX39" s="6"/>
      <c r="WY39" s="6"/>
      <c r="WZ39" s="6"/>
      <c r="XA39" s="6"/>
      <c r="XB39" s="6"/>
      <c r="XC39" s="6"/>
      <c r="XD39" s="6"/>
      <c r="XE39" s="6"/>
      <c r="XF39" s="6"/>
      <c r="XG39" s="6"/>
      <c r="XH39" s="6"/>
      <c r="XI39" s="6"/>
      <c r="XJ39" s="6"/>
      <c r="XK39" s="6"/>
      <c r="XL39" s="6"/>
      <c r="XM39" s="6"/>
      <c r="XN39" s="6"/>
      <c r="XO39" s="6"/>
      <c r="XP39" s="6"/>
      <c r="XQ39" s="6"/>
      <c r="XR39" s="6"/>
      <c r="XS39" s="6"/>
      <c r="XT39" s="6"/>
      <c r="XU39" s="6"/>
      <c r="XV39" s="6"/>
      <c r="XW39" s="6"/>
      <c r="XX39" s="6"/>
      <c r="XY39" s="6"/>
      <c r="XZ39" s="6"/>
      <c r="YA39" s="6"/>
      <c r="YB39" s="6"/>
      <c r="YC39" s="6"/>
      <c r="YD39" s="6"/>
      <c r="YE39" s="6"/>
      <c r="YF39" s="6"/>
      <c r="YG39" s="6"/>
      <c r="YH39" s="6"/>
      <c r="YI39" s="6"/>
      <c r="YJ39" s="6"/>
      <c r="YK39" s="6"/>
      <c r="YL39" s="6"/>
      <c r="YM39" s="6"/>
      <c r="YN39" s="6"/>
      <c r="YO39" s="6"/>
      <c r="YP39" s="6"/>
      <c r="YQ39" s="6"/>
      <c r="YR39" s="6"/>
      <c r="YS39" s="6"/>
      <c r="YT39" s="6"/>
      <c r="YU39" s="6"/>
      <c r="YV39" s="6"/>
      <c r="YW39" s="6"/>
      <c r="YX39" s="6"/>
      <c r="YY39" s="6"/>
      <c r="YZ39" s="6"/>
      <c r="ZA39" s="6"/>
      <c r="ZB39" s="6"/>
      <c r="ZC39" s="6"/>
      <c r="ZD39" s="6"/>
      <c r="ZE39" s="6"/>
      <c r="ZF39" s="6"/>
      <c r="ZG39" s="6"/>
      <c r="ZH39" s="6"/>
      <c r="ZI39" s="6"/>
      <c r="ZJ39" s="6"/>
      <c r="ZK39" s="6"/>
      <c r="ZL39" s="6"/>
      <c r="ZM39" s="6"/>
      <c r="ZN39" s="6"/>
      <c r="ZO39" s="6"/>
      <c r="ZP39" s="6"/>
      <c r="ZQ39" s="6"/>
      <c r="ZR39" s="6"/>
      <c r="ZS39" s="6"/>
      <c r="ZT39" s="6"/>
      <c r="ZU39" s="6"/>
      <c r="ZV39" s="6"/>
      <c r="ZW39" s="6"/>
      <c r="ZX39" s="6"/>
      <c r="ZY39" s="6"/>
      <c r="ZZ39" s="6"/>
      <c r="AAA39" s="6"/>
      <c r="AAB39" s="6"/>
      <c r="AAC39" s="6"/>
      <c r="AAD39" s="6"/>
      <c r="AAE39" s="6"/>
      <c r="AAF39" s="6"/>
      <c r="AAG39" s="6"/>
      <c r="AAH39" s="6"/>
      <c r="AAI39" s="6"/>
      <c r="AAJ39" s="6"/>
      <c r="AAK39" s="6"/>
      <c r="AAL39" s="6"/>
      <c r="AAM39" s="6"/>
      <c r="AAN39" s="6"/>
      <c r="AAO39" s="6"/>
      <c r="AAP39" s="6"/>
      <c r="AAQ39" s="6"/>
      <c r="AAR39" s="6"/>
      <c r="AAS39" s="6"/>
      <c r="AAT39" s="6"/>
      <c r="AAU39" s="6"/>
      <c r="AAV39" s="6"/>
      <c r="AAW39" s="6"/>
      <c r="AAX39" s="6"/>
      <c r="AAY39" s="6"/>
      <c r="AAZ39" s="6"/>
      <c r="ABA39" s="6"/>
      <c r="ABB39" s="6"/>
      <c r="ABC39" s="6"/>
      <c r="ABD39" s="6"/>
      <c r="ABE39" s="6"/>
      <c r="ABF39" s="6"/>
      <c r="ABG39" s="6"/>
      <c r="ABH39" s="6"/>
      <c r="ABI39" s="6"/>
      <c r="ABJ39" s="6"/>
      <c r="ABK39" s="6"/>
      <c r="ABL39" s="6"/>
      <c r="ABM39" s="6"/>
      <c r="ABN39" s="6"/>
      <c r="ABO39" s="6"/>
      <c r="ABP39" s="6"/>
      <c r="ABQ39" s="6"/>
      <c r="ABR39" s="6"/>
      <c r="ABS39" s="6"/>
      <c r="ABT39" s="6"/>
      <c r="ABU39" s="6"/>
      <c r="ABV39" s="6"/>
      <c r="ABW39" s="6"/>
      <c r="ABX39" s="6"/>
      <c r="ABY39" s="6"/>
      <c r="ABZ39" s="6"/>
      <c r="ACA39" s="6"/>
      <c r="ACB39" s="6"/>
      <c r="ACC39" s="6"/>
      <c r="ACD39" s="6"/>
      <c r="ACE39" s="6"/>
      <c r="ACF39" s="6"/>
      <c r="ACG39" s="6"/>
      <c r="ACH39" s="6"/>
      <c r="ACI39" s="6"/>
      <c r="ACJ39" s="6"/>
    </row>
    <row r="40" spans="1:764" s="16" customFormat="1" hidden="1">
      <c r="A40" s="20" t="s">
        <v>126</v>
      </c>
      <c r="B40" s="20">
        <v>8200256012</v>
      </c>
      <c r="C40" s="44" t="s">
        <v>132</v>
      </c>
      <c r="D40" s="20" t="s">
        <v>52</v>
      </c>
      <c r="E40" s="20" t="s">
        <v>33</v>
      </c>
      <c r="F40" s="20" t="s">
        <v>34</v>
      </c>
      <c r="G40" s="20" t="s">
        <v>36</v>
      </c>
      <c r="H40" s="20" t="s">
        <v>98</v>
      </c>
      <c r="I40" s="20" t="s">
        <v>54</v>
      </c>
      <c r="J40" s="32">
        <v>16</v>
      </c>
      <c r="K40" s="20" t="s">
        <v>131</v>
      </c>
      <c r="L40" s="20" t="s">
        <v>131</v>
      </c>
      <c r="M40" s="20" t="s">
        <v>131</v>
      </c>
      <c r="N40" s="21">
        <v>39307</v>
      </c>
      <c r="O40" s="23" t="s">
        <v>39</v>
      </c>
      <c r="P40" s="20"/>
      <c r="Q40" s="22"/>
      <c r="R40" s="23">
        <v>4</v>
      </c>
      <c r="S40" s="23">
        <v>4</v>
      </c>
      <c r="T40" s="24">
        <v>4</v>
      </c>
      <c r="U40" s="24">
        <v>93</v>
      </c>
      <c r="V40" s="25">
        <v>1</v>
      </c>
      <c r="W40" s="25" t="s">
        <v>41</v>
      </c>
      <c r="X40" s="25">
        <v>4</v>
      </c>
      <c r="Y40" s="25" t="s">
        <v>42</v>
      </c>
      <c r="Z40" s="26" t="str">
        <f t="shared" si="0"/>
        <v>1 ech / 4 rafale</v>
      </c>
      <c r="AA40" s="27">
        <v>41.1</v>
      </c>
      <c r="AB40" s="28">
        <v>0</v>
      </c>
      <c r="AC40" s="30">
        <v>5</v>
      </c>
      <c r="AD40" s="30">
        <v>1</v>
      </c>
      <c r="AE40" s="30">
        <v>100</v>
      </c>
      <c r="AF40" s="30" t="s">
        <v>56</v>
      </c>
      <c r="AG40" s="30" t="s">
        <v>80</v>
      </c>
      <c r="AH40" s="6"/>
      <c r="AI40" s="15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  <c r="NJ40" s="6"/>
      <c r="NK40" s="6"/>
      <c r="NL40" s="6"/>
      <c r="NM40" s="6"/>
      <c r="NN40" s="6"/>
      <c r="NO40" s="6"/>
      <c r="NP40" s="6"/>
      <c r="NQ40" s="6"/>
      <c r="NR40" s="6"/>
      <c r="NS40" s="6"/>
      <c r="NT40" s="6"/>
      <c r="NU40" s="6"/>
      <c r="NV40" s="6"/>
      <c r="NW40" s="6"/>
      <c r="NX40" s="6"/>
      <c r="NY40" s="6"/>
      <c r="NZ40" s="6"/>
      <c r="OA40" s="6"/>
      <c r="OB40" s="6"/>
      <c r="OC40" s="6"/>
      <c r="OD40" s="6"/>
      <c r="OE40" s="6"/>
      <c r="OF40" s="6"/>
      <c r="OG40" s="6"/>
      <c r="OH40" s="6"/>
      <c r="OI40" s="6"/>
      <c r="OJ40" s="6"/>
      <c r="OK40" s="6"/>
      <c r="OL40" s="6"/>
      <c r="OM40" s="6"/>
      <c r="ON40" s="6"/>
      <c r="OO40" s="6"/>
      <c r="OP40" s="6"/>
      <c r="OQ40" s="6"/>
      <c r="OR40" s="6"/>
      <c r="OS40" s="6"/>
      <c r="OT40" s="6"/>
      <c r="OU40" s="6"/>
      <c r="OV40" s="6"/>
      <c r="OW40" s="6"/>
      <c r="OX40" s="6"/>
      <c r="OY40" s="6"/>
      <c r="OZ40" s="6"/>
      <c r="PA40" s="6"/>
      <c r="PB40" s="6"/>
      <c r="PC40" s="6"/>
      <c r="PD40" s="6"/>
      <c r="PE40" s="6"/>
      <c r="PF40" s="6"/>
      <c r="PG40" s="6"/>
      <c r="PH40" s="6"/>
      <c r="PI40" s="6"/>
      <c r="PJ40" s="6"/>
      <c r="PK40" s="6"/>
      <c r="PL40" s="6"/>
      <c r="PM40" s="6"/>
      <c r="PN40" s="6"/>
      <c r="PO40" s="6"/>
      <c r="PP40" s="6"/>
      <c r="PQ40" s="6"/>
      <c r="PR40" s="6"/>
      <c r="PS40" s="6"/>
      <c r="PT40" s="6"/>
      <c r="PU40" s="6"/>
      <c r="PV40" s="6"/>
      <c r="PW40" s="6"/>
      <c r="PX40" s="6"/>
      <c r="PY40" s="6"/>
      <c r="PZ40" s="6"/>
      <c r="QA40" s="6"/>
      <c r="QB40" s="6"/>
      <c r="QC40" s="6"/>
      <c r="QD40" s="6"/>
      <c r="QE40" s="6"/>
      <c r="QF40" s="6"/>
      <c r="QG40" s="6"/>
      <c r="QH40" s="6"/>
      <c r="QI40" s="6"/>
      <c r="QJ40" s="6"/>
      <c r="QK40" s="6"/>
      <c r="QL40" s="6"/>
      <c r="QM40" s="6"/>
      <c r="QN40" s="6"/>
      <c r="QO40" s="6"/>
      <c r="QP40" s="6"/>
      <c r="QQ40" s="6"/>
      <c r="QR40" s="6"/>
      <c r="QS40" s="6"/>
      <c r="QT40" s="6"/>
      <c r="QU40" s="6"/>
      <c r="QV40" s="6"/>
      <c r="QW40" s="6"/>
      <c r="QX40" s="6"/>
      <c r="QY40" s="6"/>
      <c r="QZ40" s="6"/>
      <c r="RA40" s="6"/>
      <c r="RB40" s="6"/>
      <c r="RC40" s="6"/>
      <c r="RD40" s="6"/>
      <c r="RE40" s="6"/>
      <c r="RF40" s="6"/>
      <c r="RG40" s="6"/>
      <c r="RH40" s="6"/>
      <c r="RI40" s="6"/>
      <c r="RJ40" s="6"/>
      <c r="RK40" s="6"/>
      <c r="RL40" s="6"/>
      <c r="RM40" s="6"/>
      <c r="RN40" s="6"/>
      <c r="RO40" s="6"/>
      <c r="RP40" s="6"/>
      <c r="RQ40" s="6"/>
      <c r="RR40" s="6"/>
      <c r="RS40" s="6"/>
      <c r="RT40" s="6"/>
      <c r="RU40" s="6"/>
      <c r="RV40" s="6"/>
      <c r="RW40" s="6"/>
      <c r="RX40" s="6"/>
      <c r="RY40" s="6"/>
      <c r="RZ40" s="6"/>
      <c r="SA40" s="6"/>
      <c r="SB40" s="6"/>
      <c r="SC40" s="6"/>
      <c r="SD40" s="6"/>
      <c r="SE40" s="6"/>
      <c r="SF40" s="6"/>
      <c r="SG40" s="6"/>
      <c r="SH40" s="6"/>
      <c r="SI40" s="6"/>
      <c r="SJ40" s="6"/>
      <c r="SK40" s="6"/>
      <c r="SL40" s="6"/>
      <c r="SM40" s="6"/>
      <c r="SN40" s="6"/>
      <c r="SO40" s="6"/>
      <c r="SP40" s="6"/>
      <c r="SQ40" s="6"/>
      <c r="SR40" s="6"/>
      <c r="SS40" s="6"/>
      <c r="ST40" s="6"/>
      <c r="SU40" s="6"/>
      <c r="SV40" s="6"/>
      <c r="SW40" s="6"/>
      <c r="SX40" s="6"/>
      <c r="SY40" s="6"/>
      <c r="SZ40" s="6"/>
      <c r="TA40" s="6"/>
      <c r="TB40" s="6"/>
      <c r="TC40" s="6"/>
      <c r="TD40" s="6"/>
      <c r="TE40" s="6"/>
      <c r="TF40" s="6"/>
      <c r="TG40" s="6"/>
      <c r="TH40" s="6"/>
      <c r="TI40" s="6"/>
      <c r="TJ40" s="6"/>
      <c r="TK40" s="6"/>
      <c r="TL40" s="6"/>
      <c r="TM40" s="6"/>
      <c r="TN40" s="6"/>
      <c r="TO40" s="6"/>
      <c r="TP40" s="6"/>
      <c r="TQ40" s="6"/>
      <c r="TR40" s="6"/>
      <c r="TS40" s="6"/>
      <c r="TT40" s="6"/>
      <c r="TU40" s="6"/>
      <c r="TV40" s="6"/>
      <c r="TW40" s="6"/>
      <c r="TX40" s="6"/>
      <c r="TY40" s="6"/>
      <c r="TZ40" s="6"/>
      <c r="UA40" s="6"/>
      <c r="UB40" s="6"/>
      <c r="UC40" s="6"/>
      <c r="UD40" s="6"/>
      <c r="UE40" s="6"/>
      <c r="UF40" s="6"/>
      <c r="UG40" s="6"/>
      <c r="UH40" s="6"/>
      <c r="UI40" s="6"/>
      <c r="UJ40" s="6"/>
      <c r="UK40" s="6"/>
      <c r="UL40" s="6"/>
      <c r="UM40" s="6"/>
      <c r="UN40" s="6"/>
      <c r="UO40" s="6"/>
      <c r="UP40" s="6"/>
      <c r="UQ40" s="6"/>
      <c r="UR40" s="6"/>
      <c r="US40" s="6"/>
      <c r="UT40" s="6"/>
      <c r="UU40" s="6"/>
      <c r="UV40" s="6"/>
      <c r="UW40" s="6"/>
      <c r="UX40" s="6"/>
      <c r="UY40" s="6"/>
      <c r="UZ40" s="6"/>
      <c r="VA40" s="6"/>
      <c r="VB40" s="6"/>
      <c r="VC40" s="6"/>
      <c r="VD40" s="6"/>
      <c r="VE40" s="6"/>
      <c r="VF40" s="6"/>
      <c r="VG40" s="6"/>
      <c r="VH40" s="6"/>
      <c r="VI40" s="6"/>
      <c r="VJ40" s="6"/>
      <c r="VK40" s="6"/>
      <c r="VL40" s="6"/>
      <c r="VM40" s="6"/>
      <c r="VN40" s="6"/>
      <c r="VO40" s="6"/>
      <c r="VP40" s="6"/>
      <c r="VQ40" s="6"/>
      <c r="VR40" s="6"/>
      <c r="VS40" s="6"/>
      <c r="VT40" s="6"/>
      <c r="VU40" s="6"/>
      <c r="VV40" s="6"/>
      <c r="VW40" s="6"/>
      <c r="VX40" s="6"/>
      <c r="VY40" s="6"/>
      <c r="VZ40" s="6"/>
      <c r="WA40" s="6"/>
      <c r="WB40" s="6"/>
      <c r="WC40" s="6"/>
      <c r="WD40" s="6"/>
      <c r="WE40" s="6"/>
      <c r="WF40" s="6"/>
      <c r="WG40" s="6"/>
      <c r="WH40" s="6"/>
      <c r="WI40" s="6"/>
      <c r="WJ40" s="6"/>
      <c r="WK40" s="6"/>
      <c r="WL40" s="6"/>
      <c r="WM40" s="6"/>
      <c r="WN40" s="6"/>
      <c r="WO40" s="6"/>
      <c r="WP40" s="6"/>
      <c r="WQ40" s="6"/>
      <c r="WR40" s="6"/>
      <c r="WS40" s="6"/>
      <c r="WT40" s="6"/>
      <c r="WU40" s="6"/>
      <c r="WV40" s="6"/>
      <c r="WW40" s="6"/>
      <c r="WX40" s="6"/>
      <c r="WY40" s="6"/>
      <c r="WZ40" s="6"/>
      <c r="XA40" s="6"/>
      <c r="XB40" s="6"/>
      <c r="XC40" s="6"/>
      <c r="XD40" s="6"/>
      <c r="XE40" s="6"/>
      <c r="XF40" s="6"/>
      <c r="XG40" s="6"/>
      <c r="XH40" s="6"/>
      <c r="XI40" s="6"/>
      <c r="XJ40" s="6"/>
      <c r="XK40" s="6"/>
      <c r="XL40" s="6"/>
      <c r="XM40" s="6"/>
      <c r="XN40" s="6"/>
      <c r="XO40" s="6"/>
      <c r="XP40" s="6"/>
      <c r="XQ40" s="6"/>
      <c r="XR40" s="6"/>
      <c r="XS40" s="6"/>
      <c r="XT40" s="6"/>
      <c r="XU40" s="6"/>
      <c r="XV40" s="6"/>
      <c r="XW40" s="6"/>
      <c r="XX40" s="6"/>
      <c r="XY40" s="6"/>
      <c r="XZ40" s="6"/>
      <c r="YA40" s="6"/>
      <c r="YB40" s="6"/>
      <c r="YC40" s="6"/>
      <c r="YD40" s="6"/>
      <c r="YE40" s="6"/>
      <c r="YF40" s="6"/>
      <c r="YG40" s="6"/>
      <c r="YH40" s="6"/>
      <c r="YI40" s="6"/>
      <c r="YJ40" s="6"/>
      <c r="YK40" s="6"/>
      <c r="YL40" s="6"/>
      <c r="YM40" s="6"/>
      <c r="YN40" s="6"/>
      <c r="YO40" s="6"/>
      <c r="YP40" s="6"/>
      <c r="YQ40" s="6"/>
      <c r="YR40" s="6"/>
      <c r="YS40" s="6"/>
      <c r="YT40" s="6"/>
      <c r="YU40" s="6"/>
      <c r="YV40" s="6"/>
      <c r="YW40" s="6"/>
      <c r="YX40" s="6"/>
      <c r="YY40" s="6"/>
      <c r="YZ40" s="6"/>
      <c r="ZA40" s="6"/>
      <c r="ZB40" s="6"/>
      <c r="ZC40" s="6"/>
      <c r="ZD40" s="6"/>
      <c r="ZE40" s="6"/>
      <c r="ZF40" s="6"/>
      <c r="ZG40" s="6"/>
      <c r="ZH40" s="6"/>
      <c r="ZI40" s="6"/>
      <c r="ZJ40" s="6"/>
      <c r="ZK40" s="6"/>
      <c r="ZL40" s="6"/>
      <c r="ZM40" s="6"/>
      <c r="ZN40" s="6"/>
      <c r="ZO40" s="6"/>
      <c r="ZP40" s="6"/>
      <c r="ZQ40" s="6"/>
      <c r="ZR40" s="6"/>
      <c r="ZS40" s="6"/>
      <c r="ZT40" s="6"/>
      <c r="ZU40" s="6"/>
      <c r="ZV40" s="6"/>
      <c r="ZW40" s="6"/>
      <c r="ZX40" s="6"/>
      <c r="ZY40" s="6"/>
      <c r="ZZ40" s="6"/>
      <c r="AAA40" s="6"/>
      <c r="AAB40" s="6"/>
      <c r="AAC40" s="6"/>
      <c r="AAD40" s="6"/>
      <c r="AAE40" s="6"/>
      <c r="AAF40" s="6"/>
      <c r="AAG40" s="6"/>
      <c r="AAH40" s="6"/>
      <c r="AAI40" s="6"/>
      <c r="AAJ40" s="6"/>
      <c r="AAK40" s="6"/>
      <c r="AAL40" s="6"/>
      <c r="AAM40" s="6"/>
      <c r="AAN40" s="6"/>
      <c r="AAO40" s="6"/>
      <c r="AAP40" s="6"/>
      <c r="AAQ40" s="6"/>
      <c r="AAR40" s="6"/>
      <c r="AAS40" s="6"/>
      <c r="AAT40" s="6"/>
      <c r="AAU40" s="6"/>
      <c r="AAV40" s="6"/>
      <c r="AAW40" s="6"/>
      <c r="AAX40" s="6"/>
      <c r="AAY40" s="6"/>
      <c r="AAZ40" s="6"/>
      <c r="ABA40" s="6"/>
      <c r="ABB40" s="6"/>
      <c r="ABC40" s="6"/>
      <c r="ABD40" s="6"/>
      <c r="ABE40" s="6"/>
      <c r="ABF40" s="6"/>
      <c r="ABG40" s="6"/>
      <c r="ABH40" s="6"/>
      <c r="ABI40" s="6"/>
      <c r="ABJ40" s="6"/>
      <c r="ABK40" s="6"/>
      <c r="ABL40" s="6"/>
      <c r="ABM40" s="6"/>
      <c r="ABN40" s="6"/>
      <c r="ABO40" s="6"/>
      <c r="ABP40" s="6"/>
      <c r="ABQ40" s="6"/>
      <c r="ABR40" s="6"/>
      <c r="ABS40" s="6"/>
      <c r="ABT40" s="6"/>
      <c r="ABU40" s="6"/>
      <c r="ABV40" s="6"/>
      <c r="ABW40" s="6"/>
      <c r="ABX40" s="6"/>
      <c r="ABY40" s="6"/>
      <c r="ABZ40" s="6"/>
      <c r="ACA40" s="6"/>
      <c r="ACB40" s="6"/>
      <c r="ACC40" s="6"/>
      <c r="ACD40" s="6"/>
      <c r="ACE40" s="6"/>
      <c r="ACF40" s="6"/>
      <c r="ACG40" s="6"/>
      <c r="ACH40" s="6"/>
      <c r="ACI40" s="6"/>
      <c r="ACJ40" s="6"/>
    </row>
    <row r="41" spans="1:764" s="16" customFormat="1" hidden="1">
      <c r="A41" s="51" t="s">
        <v>126</v>
      </c>
      <c r="B41" s="51">
        <v>8200713334</v>
      </c>
      <c r="C41" s="18" t="s">
        <v>133</v>
      </c>
      <c r="D41" s="20" t="s">
        <v>52</v>
      </c>
      <c r="E41" s="20" t="s">
        <v>33</v>
      </c>
      <c r="F41" s="20" t="s">
        <v>34</v>
      </c>
      <c r="G41" s="20" t="s">
        <v>36</v>
      </c>
      <c r="H41" s="20" t="s">
        <v>98</v>
      </c>
      <c r="I41" s="20" t="s">
        <v>47</v>
      </c>
      <c r="J41" s="32" t="s">
        <v>37</v>
      </c>
      <c r="K41" s="20" t="s">
        <v>134</v>
      </c>
      <c r="L41" s="20" t="s">
        <v>134</v>
      </c>
      <c r="M41" s="20" t="s">
        <v>134</v>
      </c>
      <c r="N41" s="21">
        <v>39307</v>
      </c>
      <c r="O41" s="20" t="s">
        <v>39</v>
      </c>
      <c r="P41" s="20"/>
      <c r="Q41" s="22" t="s">
        <v>40</v>
      </c>
      <c r="R41" s="23"/>
      <c r="S41" s="23"/>
      <c r="T41" s="24">
        <v>1</v>
      </c>
      <c r="U41" s="24">
        <v>102</v>
      </c>
      <c r="V41" s="25"/>
      <c r="W41" s="25" t="s">
        <v>41</v>
      </c>
      <c r="X41" s="25">
        <v>0</v>
      </c>
      <c r="Y41" s="25" t="s">
        <v>42</v>
      </c>
      <c r="Z41" s="26" t="str">
        <f t="shared" si="0"/>
        <v xml:space="preserve"> ech / 0 rafale</v>
      </c>
      <c r="AA41" s="27">
        <v>37.700000000000003</v>
      </c>
      <c r="AB41" s="28">
        <v>0</v>
      </c>
      <c r="AC41" s="30">
        <v>7</v>
      </c>
      <c r="AD41" s="30">
        <v>1</v>
      </c>
      <c r="AE41" s="30">
        <v>100</v>
      </c>
      <c r="AF41" s="30" t="s">
        <v>56</v>
      </c>
      <c r="AG41" s="30" t="s">
        <v>56</v>
      </c>
      <c r="AH41" s="6"/>
      <c r="AI41" s="15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  <c r="NJ41" s="6"/>
      <c r="NK41" s="6"/>
      <c r="NL41" s="6"/>
      <c r="NM41" s="6"/>
      <c r="NN41" s="6"/>
      <c r="NO41" s="6"/>
      <c r="NP41" s="6"/>
      <c r="NQ41" s="6"/>
      <c r="NR41" s="6"/>
      <c r="NS41" s="6"/>
      <c r="NT41" s="6"/>
      <c r="NU41" s="6"/>
      <c r="NV41" s="6"/>
      <c r="NW41" s="6"/>
      <c r="NX41" s="6"/>
      <c r="NY41" s="6"/>
      <c r="NZ41" s="6"/>
      <c r="OA41" s="6"/>
      <c r="OB41" s="6"/>
      <c r="OC41" s="6"/>
      <c r="OD41" s="6"/>
      <c r="OE41" s="6"/>
      <c r="OF41" s="6"/>
      <c r="OG41" s="6"/>
      <c r="OH41" s="6"/>
      <c r="OI41" s="6"/>
      <c r="OJ41" s="6"/>
      <c r="OK41" s="6"/>
      <c r="OL41" s="6"/>
      <c r="OM41" s="6"/>
      <c r="ON41" s="6"/>
      <c r="OO41" s="6"/>
      <c r="OP41" s="6"/>
      <c r="OQ41" s="6"/>
      <c r="OR41" s="6"/>
      <c r="OS41" s="6"/>
      <c r="OT41" s="6"/>
      <c r="OU41" s="6"/>
      <c r="OV41" s="6"/>
      <c r="OW41" s="6"/>
      <c r="OX41" s="6"/>
      <c r="OY41" s="6"/>
      <c r="OZ41" s="6"/>
      <c r="PA41" s="6"/>
      <c r="PB41" s="6"/>
      <c r="PC41" s="6"/>
      <c r="PD41" s="6"/>
      <c r="PE41" s="6"/>
      <c r="PF41" s="6"/>
      <c r="PG41" s="6"/>
      <c r="PH41" s="6"/>
      <c r="PI41" s="6"/>
      <c r="PJ41" s="6"/>
      <c r="PK41" s="6"/>
      <c r="PL41" s="6"/>
      <c r="PM41" s="6"/>
      <c r="PN41" s="6"/>
      <c r="PO41" s="6"/>
      <c r="PP41" s="6"/>
      <c r="PQ41" s="6"/>
      <c r="PR41" s="6"/>
      <c r="PS41" s="6"/>
      <c r="PT41" s="6"/>
      <c r="PU41" s="6"/>
      <c r="PV41" s="6"/>
      <c r="PW41" s="6"/>
      <c r="PX41" s="6"/>
      <c r="PY41" s="6"/>
      <c r="PZ41" s="6"/>
      <c r="QA41" s="6"/>
      <c r="QB41" s="6"/>
      <c r="QC41" s="6"/>
      <c r="QD41" s="6"/>
      <c r="QE41" s="6"/>
      <c r="QF41" s="6"/>
      <c r="QG41" s="6"/>
      <c r="QH41" s="6"/>
      <c r="QI41" s="6"/>
      <c r="QJ41" s="6"/>
      <c r="QK41" s="6"/>
      <c r="QL41" s="6"/>
      <c r="QM41" s="6"/>
      <c r="QN41" s="6"/>
      <c r="QO41" s="6"/>
      <c r="QP41" s="6"/>
      <c r="QQ41" s="6"/>
      <c r="QR41" s="6"/>
      <c r="QS41" s="6"/>
      <c r="QT41" s="6"/>
      <c r="QU41" s="6"/>
      <c r="QV41" s="6"/>
      <c r="QW41" s="6"/>
      <c r="QX41" s="6"/>
      <c r="QY41" s="6"/>
      <c r="QZ41" s="6"/>
      <c r="RA41" s="6"/>
      <c r="RB41" s="6"/>
      <c r="RC41" s="6"/>
      <c r="RD41" s="6"/>
      <c r="RE41" s="6"/>
      <c r="RF41" s="6"/>
      <c r="RG41" s="6"/>
      <c r="RH41" s="6"/>
      <c r="RI41" s="6"/>
      <c r="RJ41" s="6"/>
      <c r="RK41" s="6"/>
      <c r="RL41" s="6"/>
      <c r="RM41" s="6"/>
      <c r="RN41" s="6"/>
      <c r="RO41" s="6"/>
      <c r="RP41" s="6"/>
      <c r="RQ41" s="6"/>
      <c r="RR41" s="6"/>
      <c r="RS41" s="6"/>
      <c r="RT41" s="6"/>
      <c r="RU41" s="6"/>
      <c r="RV41" s="6"/>
      <c r="RW41" s="6"/>
      <c r="RX41" s="6"/>
      <c r="RY41" s="6"/>
      <c r="RZ41" s="6"/>
      <c r="SA41" s="6"/>
      <c r="SB41" s="6"/>
      <c r="SC41" s="6"/>
      <c r="SD41" s="6"/>
      <c r="SE41" s="6"/>
      <c r="SF41" s="6"/>
      <c r="SG41" s="6"/>
      <c r="SH41" s="6"/>
      <c r="SI41" s="6"/>
      <c r="SJ41" s="6"/>
      <c r="SK41" s="6"/>
      <c r="SL41" s="6"/>
      <c r="SM41" s="6"/>
      <c r="SN41" s="6"/>
      <c r="SO41" s="6"/>
      <c r="SP41" s="6"/>
      <c r="SQ41" s="6"/>
      <c r="SR41" s="6"/>
      <c r="SS41" s="6"/>
      <c r="ST41" s="6"/>
      <c r="SU41" s="6"/>
      <c r="SV41" s="6"/>
      <c r="SW41" s="6"/>
      <c r="SX41" s="6"/>
      <c r="SY41" s="6"/>
      <c r="SZ41" s="6"/>
      <c r="TA41" s="6"/>
      <c r="TB41" s="6"/>
      <c r="TC41" s="6"/>
      <c r="TD41" s="6"/>
      <c r="TE41" s="6"/>
      <c r="TF41" s="6"/>
      <c r="TG41" s="6"/>
      <c r="TH41" s="6"/>
      <c r="TI41" s="6"/>
      <c r="TJ41" s="6"/>
      <c r="TK41" s="6"/>
      <c r="TL41" s="6"/>
      <c r="TM41" s="6"/>
      <c r="TN41" s="6"/>
      <c r="TO41" s="6"/>
      <c r="TP41" s="6"/>
      <c r="TQ41" s="6"/>
      <c r="TR41" s="6"/>
      <c r="TS41" s="6"/>
      <c r="TT41" s="6"/>
      <c r="TU41" s="6"/>
      <c r="TV41" s="6"/>
      <c r="TW41" s="6"/>
      <c r="TX41" s="6"/>
      <c r="TY41" s="6"/>
      <c r="TZ41" s="6"/>
      <c r="UA41" s="6"/>
      <c r="UB41" s="6"/>
      <c r="UC41" s="6"/>
      <c r="UD41" s="6"/>
      <c r="UE41" s="6"/>
      <c r="UF41" s="6"/>
      <c r="UG41" s="6"/>
      <c r="UH41" s="6"/>
      <c r="UI41" s="6"/>
      <c r="UJ41" s="6"/>
      <c r="UK41" s="6"/>
      <c r="UL41" s="6"/>
      <c r="UM41" s="6"/>
      <c r="UN41" s="6"/>
      <c r="UO41" s="6"/>
      <c r="UP41" s="6"/>
      <c r="UQ41" s="6"/>
      <c r="UR41" s="6"/>
      <c r="US41" s="6"/>
      <c r="UT41" s="6"/>
      <c r="UU41" s="6"/>
      <c r="UV41" s="6"/>
      <c r="UW41" s="6"/>
      <c r="UX41" s="6"/>
      <c r="UY41" s="6"/>
      <c r="UZ41" s="6"/>
      <c r="VA41" s="6"/>
      <c r="VB41" s="6"/>
      <c r="VC41" s="6"/>
      <c r="VD41" s="6"/>
      <c r="VE41" s="6"/>
      <c r="VF41" s="6"/>
      <c r="VG41" s="6"/>
      <c r="VH41" s="6"/>
      <c r="VI41" s="6"/>
      <c r="VJ41" s="6"/>
      <c r="VK41" s="6"/>
      <c r="VL41" s="6"/>
      <c r="VM41" s="6"/>
      <c r="VN41" s="6"/>
      <c r="VO41" s="6"/>
      <c r="VP41" s="6"/>
      <c r="VQ41" s="6"/>
      <c r="VR41" s="6"/>
      <c r="VS41" s="6"/>
      <c r="VT41" s="6"/>
      <c r="VU41" s="6"/>
      <c r="VV41" s="6"/>
      <c r="VW41" s="6"/>
      <c r="VX41" s="6"/>
      <c r="VY41" s="6"/>
      <c r="VZ41" s="6"/>
      <c r="WA41" s="6"/>
      <c r="WB41" s="6"/>
      <c r="WC41" s="6"/>
      <c r="WD41" s="6"/>
      <c r="WE41" s="6"/>
      <c r="WF41" s="6"/>
      <c r="WG41" s="6"/>
      <c r="WH41" s="6"/>
      <c r="WI41" s="6"/>
      <c r="WJ41" s="6"/>
      <c r="WK41" s="6"/>
      <c r="WL41" s="6"/>
      <c r="WM41" s="6"/>
      <c r="WN41" s="6"/>
      <c r="WO41" s="6"/>
      <c r="WP41" s="6"/>
      <c r="WQ41" s="6"/>
      <c r="WR41" s="6"/>
      <c r="WS41" s="6"/>
      <c r="WT41" s="6"/>
      <c r="WU41" s="6"/>
      <c r="WV41" s="6"/>
      <c r="WW41" s="6"/>
      <c r="WX41" s="6"/>
      <c r="WY41" s="6"/>
      <c r="WZ41" s="6"/>
      <c r="XA41" s="6"/>
      <c r="XB41" s="6"/>
      <c r="XC41" s="6"/>
      <c r="XD41" s="6"/>
      <c r="XE41" s="6"/>
      <c r="XF41" s="6"/>
      <c r="XG41" s="6"/>
      <c r="XH41" s="6"/>
      <c r="XI41" s="6"/>
      <c r="XJ41" s="6"/>
      <c r="XK41" s="6"/>
      <c r="XL41" s="6"/>
      <c r="XM41" s="6"/>
      <c r="XN41" s="6"/>
      <c r="XO41" s="6"/>
      <c r="XP41" s="6"/>
      <c r="XQ41" s="6"/>
      <c r="XR41" s="6"/>
      <c r="XS41" s="6"/>
      <c r="XT41" s="6"/>
      <c r="XU41" s="6"/>
      <c r="XV41" s="6"/>
      <c r="XW41" s="6"/>
      <c r="XX41" s="6"/>
      <c r="XY41" s="6"/>
      <c r="XZ41" s="6"/>
      <c r="YA41" s="6"/>
      <c r="YB41" s="6"/>
      <c r="YC41" s="6"/>
      <c r="YD41" s="6"/>
      <c r="YE41" s="6"/>
      <c r="YF41" s="6"/>
      <c r="YG41" s="6"/>
      <c r="YH41" s="6"/>
      <c r="YI41" s="6"/>
      <c r="YJ41" s="6"/>
      <c r="YK41" s="6"/>
      <c r="YL41" s="6"/>
      <c r="YM41" s="6"/>
      <c r="YN41" s="6"/>
      <c r="YO41" s="6"/>
      <c r="YP41" s="6"/>
      <c r="YQ41" s="6"/>
      <c r="YR41" s="6"/>
      <c r="YS41" s="6"/>
      <c r="YT41" s="6"/>
      <c r="YU41" s="6"/>
      <c r="YV41" s="6"/>
      <c r="YW41" s="6"/>
      <c r="YX41" s="6"/>
      <c r="YY41" s="6"/>
      <c r="YZ41" s="6"/>
      <c r="ZA41" s="6"/>
      <c r="ZB41" s="6"/>
      <c r="ZC41" s="6"/>
      <c r="ZD41" s="6"/>
      <c r="ZE41" s="6"/>
      <c r="ZF41" s="6"/>
      <c r="ZG41" s="6"/>
      <c r="ZH41" s="6"/>
      <c r="ZI41" s="6"/>
      <c r="ZJ41" s="6"/>
      <c r="ZK41" s="6"/>
      <c r="ZL41" s="6"/>
      <c r="ZM41" s="6"/>
      <c r="ZN41" s="6"/>
      <c r="ZO41" s="6"/>
      <c r="ZP41" s="6"/>
      <c r="ZQ41" s="6"/>
      <c r="ZR41" s="6"/>
      <c r="ZS41" s="6"/>
      <c r="ZT41" s="6"/>
      <c r="ZU41" s="6"/>
      <c r="ZV41" s="6"/>
      <c r="ZW41" s="6"/>
      <c r="ZX41" s="6"/>
      <c r="ZY41" s="6"/>
      <c r="ZZ41" s="6"/>
      <c r="AAA41" s="6"/>
      <c r="AAB41" s="6"/>
      <c r="AAC41" s="6"/>
      <c r="AAD41" s="6"/>
      <c r="AAE41" s="6"/>
      <c r="AAF41" s="6"/>
      <c r="AAG41" s="6"/>
      <c r="AAH41" s="6"/>
      <c r="AAI41" s="6"/>
      <c r="AAJ41" s="6"/>
      <c r="AAK41" s="6"/>
      <c r="AAL41" s="6"/>
      <c r="AAM41" s="6"/>
      <c r="AAN41" s="6"/>
      <c r="AAO41" s="6"/>
      <c r="AAP41" s="6"/>
      <c r="AAQ41" s="6"/>
      <c r="AAR41" s="6"/>
      <c r="AAS41" s="6"/>
      <c r="AAT41" s="6"/>
      <c r="AAU41" s="6"/>
      <c r="AAV41" s="6"/>
      <c r="AAW41" s="6"/>
      <c r="AAX41" s="6"/>
      <c r="AAY41" s="6"/>
      <c r="AAZ41" s="6"/>
      <c r="ABA41" s="6"/>
      <c r="ABB41" s="6"/>
      <c r="ABC41" s="6"/>
      <c r="ABD41" s="6"/>
      <c r="ABE41" s="6"/>
      <c r="ABF41" s="6"/>
      <c r="ABG41" s="6"/>
      <c r="ABH41" s="6"/>
      <c r="ABI41" s="6"/>
      <c r="ABJ41" s="6"/>
      <c r="ABK41" s="6"/>
      <c r="ABL41" s="6"/>
      <c r="ABM41" s="6"/>
      <c r="ABN41" s="6"/>
      <c r="ABO41" s="6"/>
      <c r="ABP41" s="6"/>
      <c r="ABQ41" s="6"/>
      <c r="ABR41" s="6"/>
      <c r="ABS41" s="6"/>
      <c r="ABT41" s="6"/>
      <c r="ABU41" s="6"/>
      <c r="ABV41" s="6"/>
      <c r="ABW41" s="6"/>
      <c r="ABX41" s="6"/>
      <c r="ABY41" s="6"/>
      <c r="ABZ41" s="6"/>
      <c r="ACA41" s="6"/>
      <c r="ACB41" s="6"/>
      <c r="ACC41" s="6"/>
      <c r="ACD41" s="6"/>
      <c r="ACE41" s="6"/>
      <c r="ACF41" s="6"/>
      <c r="ACG41" s="6"/>
      <c r="ACH41" s="6"/>
      <c r="ACI41" s="6"/>
      <c r="ACJ41" s="6"/>
    </row>
    <row r="42" spans="1:764" s="16" customFormat="1" hidden="1">
      <c r="A42" s="20" t="s">
        <v>135</v>
      </c>
      <c r="B42" s="20">
        <v>8200267723</v>
      </c>
      <c r="C42" s="44" t="s">
        <v>136</v>
      </c>
      <c r="D42" s="20" t="s">
        <v>52</v>
      </c>
      <c r="E42" s="20" t="s">
        <v>33</v>
      </c>
      <c r="F42" s="20" t="s">
        <v>34</v>
      </c>
      <c r="G42" s="20" t="s">
        <v>36</v>
      </c>
      <c r="H42" s="20" t="s">
        <v>36</v>
      </c>
      <c r="I42" s="20" t="s">
        <v>54</v>
      </c>
      <c r="J42" s="32">
        <v>15</v>
      </c>
      <c r="K42" s="20" t="s">
        <v>93</v>
      </c>
      <c r="L42" s="20" t="s">
        <v>93</v>
      </c>
      <c r="M42" s="20" t="s">
        <v>93</v>
      </c>
      <c r="N42" s="21">
        <v>39196</v>
      </c>
      <c r="O42" s="23" t="s">
        <v>39</v>
      </c>
      <c r="P42" s="20"/>
      <c r="Q42" s="22"/>
      <c r="R42" s="23">
        <v>7</v>
      </c>
      <c r="S42" s="23">
        <v>7</v>
      </c>
      <c r="T42" s="24">
        <v>7</v>
      </c>
      <c r="U42" s="24">
        <v>95</v>
      </c>
      <c r="V42" s="25">
        <v>1</v>
      </c>
      <c r="W42" s="25" t="s">
        <v>41</v>
      </c>
      <c r="X42" s="25">
        <v>6</v>
      </c>
      <c r="Y42" s="25" t="s">
        <v>42</v>
      </c>
      <c r="Z42" s="26" t="str">
        <f t="shared" si="0"/>
        <v>1 ech / 6 rafale</v>
      </c>
      <c r="AA42" s="27">
        <v>45.3</v>
      </c>
      <c r="AB42" s="28">
        <v>0</v>
      </c>
      <c r="AC42" s="30">
        <v>5</v>
      </c>
      <c r="AD42" s="30">
        <v>1</v>
      </c>
      <c r="AE42" s="30">
        <v>100</v>
      </c>
      <c r="AF42" s="30" t="s">
        <v>56</v>
      </c>
      <c r="AG42" s="30" t="s">
        <v>80</v>
      </c>
      <c r="AH42" s="6"/>
      <c r="AI42" s="15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  <c r="NJ42" s="6"/>
      <c r="NK42" s="6"/>
      <c r="NL42" s="6"/>
      <c r="NM42" s="6"/>
      <c r="NN42" s="6"/>
      <c r="NO42" s="6"/>
      <c r="NP42" s="6"/>
      <c r="NQ42" s="6"/>
      <c r="NR42" s="6"/>
      <c r="NS42" s="6"/>
      <c r="NT42" s="6"/>
      <c r="NU42" s="6"/>
      <c r="NV42" s="6"/>
      <c r="NW42" s="6"/>
      <c r="NX42" s="6"/>
      <c r="NY42" s="6"/>
      <c r="NZ42" s="6"/>
      <c r="OA42" s="6"/>
      <c r="OB42" s="6"/>
      <c r="OC42" s="6"/>
      <c r="OD42" s="6"/>
      <c r="OE42" s="6"/>
      <c r="OF42" s="6"/>
      <c r="OG42" s="6"/>
      <c r="OH42" s="6"/>
      <c r="OI42" s="6"/>
      <c r="OJ42" s="6"/>
      <c r="OK42" s="6"/>
      <c r="OL42" s="6"/>
      <c r="OM42" s="6"/>
      <c r="ON42" s="6"/>
      <c r="OO42" s="6"/>
      <c r="OP42" s="6"/>
      <c r="OQ42" s="6"/>
      <c r="OR42" s="6"/>
      <c r="OS42" s="6"/>
      <c r="OT42" s="6"/>
      <c r="OU42" s="6"/>
      <c r="OV42" s="6"/>
      <c r="OW42" s="6"/>
      <c r="OX42" s="6"/>
      <c r="OY42" s="6"/>
      <c r="OZ42" s="6"/>
      <c r="PA42" s="6"/>
      <c r="PB42" s="6"/>
      <c r="PC42" s="6"/>
      <c r="PD42" s="6"/>
      <c r="PE42" s="6"/>
      <c r="PF42" s="6"/>
      <c r="PG42" s="6"/>
      <c r="PH42" s="6"/>
      <c r="PI42" s="6"/>
      <c r="PJ42" s="6"/>
      <c r="PK42" s="6"/>
      <c r="PL42" s="6"/>
      <c r="PM42" s="6"/>
      <c r="PN42" s="6"/>
      <c r="PO42" s="6"/>
      <c r="PP42" s="6"/>
      <c r="PQ42" s="6"/>
      <c r="PR42" s="6"/>
      <c r="PS42" s="6"/>
      <c r="PT42" s="6"/>
      <c r="PU42" s="6"/>
      <c r="PV42" s="6"/>
      <c r="PW42" s="6"/>
      <c r="PX42" s="6"/>
      <c r="PY42" s="6"/>
      <c r="PZ42" s="6"/>
      <c r="QA42" s="6"/>
      <c r="QB42" s="6"/>
      <c r="QC42" s="6"/>
      <c r="QD42" s="6"/>
      <c r="QE42" s="6"/>
      <c r="QF42" s="6"/>
      <c r="QG42" s="6"/>
      <c r="QH42" s="6"/>
      <c r="QI42" s="6"/>
      <c r="QJ42" s="6"/>
      <c r="QK42" s="6"/>
      <c r="QL42" s="6"/>
      <c r="QM42" s="6"/>
      <c r="QN42" s="6"/>
      <c r="QO42" s="6"/>
      <c r="QP42" s="6"/>
      <c r="QQ42" s="6"/>
      <c r="QR42" s="6"/>
      <c r="QS42" s="6"/>
      <c r="QT42" s="6"/>
      <c r="QU42" s="6"/>
      <c r="QV42" s="6"/>
      <c r="QW42" s="6"/>
      <c r="QX42" s="6"/>
      <c r="QY42" s="6"/>
      <c r="QZ42" s="6"/>
      <c r="RA42" s="6"/>
      <c r="RB42" s="6"/>
      <c r="RC42" s="6"/>
      <c r="RD42" s="6"/>
      <c r="RE42" s="6"/>
      <c r="RF42" s="6"/>
      <c r="RG42" s="6"/>
      <c r="RH42" s="6"/>
      <c r="RI42" s="6"/>
      <c r="RJ42" s="6"/>
      <c r="RK42" s="6"/>
      <c r="RL42" s="6"/>
      <c r="RM42" s="6"/>
      <c r="RN42" s="6"/>
      <c r="RO42" s="6"/>
      <c r="RP42" s="6"/>
      <c r="RQ42" s="6"/>
      <c r="RR42" s="6"/>
      <c r="RS42" s="6"/>
      <c r="RT42" s="6"/>
      <c r="RU42" s="6"/>
      <c r="RV42" s="6"/>
      <c r="RW42" s="6"/>
      <c r="RX42" s="6"/>
      <c r="RY42" s="6"/>
      <c r="RZ42" s="6"/>
      <c r="SA42" s="6"/>
      <c r="SB42" s="6"/>
      <c r="SC42" s="6"/>
      <c r="SD42" s="6"/>
      <c r="SE42" s="6"/>
      <c r="SF42" s="6"/>
      <c r="SG42" s="6"/>
      <c r="SH42" s="6"/>
      <c r="SI42" s="6"/>
      <c r="SJ42" s="6"/>
      <c r="SK42" s="6"/>
      <c r="SL42" s="6"/>
      <c r="SM42" s="6"/>
      <c r="SN42" s="6"/>
      <c r="SO42" s="6"/>
      <c r="SP42" s="6"/>
      <c r="SQ42" s="6"/>
      <c r="SR42" s="6"/>
      <c r="SS42" s="6"/>
      <c r="ST42" s="6"/>
      <c r="SU42" s="6"/>
      <c r="SV42" s="6"/>
      <c r="SW42" s="6"/>
      <c r="SX42" s="6"/>
      <c r="SY42" s="6"/>
      <c r="SZ42" s="6"/>
      <c r="TA42" s="6"/>
      <c r="TB42" s="6"/>
      <c r="TC42" s="6"/>
      <c r="TD42" s="6"/>
      <c r="TE42" s="6"/>
      <c r="TF42" s="6"/>
      <c r="TG42" s="6"/>
      <c r="TH42" s="6"/>
      <c r="TI42" s="6"/>
      <c r="TJ42" s="6"/>
      <c r="TK42" s="6"/>
      <c r="TL42" s="6"/>
      <c r="TM42" s="6"/>
      <c r="TN42" s="6"/>
      <c r="TO42" s="6"/>
      <c r="TP42" s="6"/>
      <c r="TQ42" s="6"/>
      <c r="TR42" s="6"/>
      <c r="TS42" s="6"/>
      <c r="TT42" s="6"/>
      <c r="TU42" s="6"/>
      <c r="TV42" s="6"/>
      <c r="TW42" s="6"/>
      <c r="TX42" s="6"/>
      <c r="TY42" s="6"/>
      <c r="TZ42" s="6"/>
      <c r="UA42" s="6"/>
      <c r="UB42" s="6"/>
      <c r="UC42" s="6"/>
      <c r="UD42" s="6"/>
      <c r="UE42" s="6"/>
      <c r="UF42" s="6"/>
      <c r="UG42" s="6"/>
      <c r="UH42" s="6"/>
      <c r="UI42" s="6"/>
      <c r="UJ42" s="6"/>
      <c r="UK42" s="6"/>
      <c r="UL42" s="6"/>
      <c r="UM42" s="6"/>
      <c r="UN42" s="6"/>
      <c r="UO42" s="6"/>
      <c r="UP42" s="6"/>
      <c r="UQ42" s="6"/>
      <c r="UR42" s="6"/>
      <c r="US42" s="6"/>
      <c r="UT42" s="6"/>
      <c r="UU42" s="6"/>
      <c r="UV42" s="6"/>
      <c r="UW42" s="6"/>
      <c r="UX42" s="6"/>
      <c r="UY42" s="6"/>
      <c r="UZ42" s="6"/>
      <c r="VA42" s="6"/>
      <c r="VB42" s="6"/>
      <c r="VC42" s="6"/>
      <c r="VD42" s="6"/>
      <c r="VE42" s="6"/>
      <c r="VF42" s="6"/>
      <c r="VG42" s="6"/>
      <c r="VH42" s="6"/>
      <c r="VI42" s="6"/>
      <c r="VJ42" s="6"/>
      <c r="VK42" s="6"/>
      <c r="VL42" s="6"/>
      <c r="VM42" s="6"/>
      <c r="VN42" s="6"/>
      <c r="VO42" s="6"/>
      <c r="VP42" s="6"/>
      <c r="VQ42" s="6"/>
      <c r="VR42" s="6"/>
      <c r="VS42" s="6"/>
      <c r="VT42" s="6"/>
      <c r="VU42" s="6"/>
      <c r="VV42" s="6"/>
      <c r="VW42" s="6"/>
      <c r="VX42" s="6"/>
      <c r="VY42" s="6"/>
      <c r="VZ42" s="6"/>
      <c r="WA42" s="6"/>
      <c r="WB42" s="6"/>
      <c r="WC42" s="6"/>
      <c r="WD42" s="6"/>
      <c r="WE42" s="6"/>
      <c r="WF42" s="6"/>
      <c r="WG42" s="6"/>
      <c r="WH42" s="6"/>
      <c r="WI42" s="6"/>
      <c r="WJ42" s="6"/>
      <c r="WK42" s="6"/>
      <c r="WL42" s="6"/>
      <c r="WM42" s="6"/>
      <c r="WN42" s="6"/>
      <c r="WO42" s="6"/>
      <c r="WP42" s="6"/>
      <c r="WQ42" s="6"/>
      <c r="WR42" s="6"/>
      <c r="WS42" s="6"/>
      <c r="WT42" s="6"/>
      <c r="WU42" s="6"/>
      <c r="WV42" s="6"/>
      <c r="WW42" s="6"/>
      <c r="WX42" s="6"/>
      <c r="WY42" s="6"/>
      <c r="WZ42" s="6"/>
      <c r="XA42" s="6"/>
      <c r="XB42" s="6"/>
      <c r="XC42" s="6"/>
      <c r="XD42" s="6"/>
      <c r="XE42" s="6"/>
      <c r="XF42" s="6"/>
      <c r="XG42" s="6"/>
      <c r="XH42" s="6"/>
      <c r="XI42" s="6"/>
      <c r="XJ42" s="6"/>
      <c r="XK42" s="6"/>
      <c r="XL42" s="6"/>
      <c r="XM42" s="6"/>
      <c r="XN42" s="6"/>
      <c r="XO42" s="6"/>
      <c r="XP42" s="6"/>
      <c r="XQ42" s="6"/>
      <c r="XR42" s="6"/>
      <c r="XS42" s="6"/>
      <c r="XT42" s="6"/>
      <c r="XU42" s="6"/>
      <c r="XV42" s="6"/>
      <c r="XW42" s="6"/>
      <c r="XX42" s="6"/>
      <c r="XY42" s="6"/>
      <c r="XZ42" s="6"/>
      <c r="YA42" s="6"/>
      <c r="YB42" s="6"/>
      <c r="YC42" s="6"/>
      <c r="YD42" s="6"/>
      <c r="YE42" s="6"/>
      <c r="YF42" s="6"/>
      <c r="YG42" s="6"/>
      <c r="YH42" s="6"/>
      <c r="YI42" s="6"/>
      <c r="YJ42" s="6"/>
      <c r="YK42" s="6"/>
      <c r="YL42" s="6"/>
      <c r="YM42" s="6"/>
      <c r="YN42" s="6"/>
      <c r="YO42" s="6"/>
      <c r="YP42" s="6"/>
      <c r="YQ42" s="6"/>
      <c r="YR42" s="6"/>
      <c r="YS42" s="6"/>
      <c r="YT42" s="6"/>
      <c r="YU42" s="6"/>
      <c r="YV42" s="6"/>
      <c r="YW42" s="6"/>
      <c r="YX42" s="6"/>
      <c r="YY42" s="6"/>
      <c r="YZ42" s="6"/>
      <c r="ZA42" s="6"/>
      <c r="ZB42" s="6"/>
      <c r="ZC42" s="6"/>
      <c r="ZD42" s="6"/>
      <c r="ZE42" s="6"/>
      <c r="ZF42" s="6"/>
      <c r="ZG42" s="6"/>
      <c r="ZH42" s="6"/>
      <c r="ZI42" s="6"/>
      <c r="ZJ42" s="6"/>
      <c r="ZK42" s="6"/>
      <c r="ZL42" s="6"/>
      <c r="ZM42" s="6"/>
      <c r="ZN42" s="6"/>
      <c r="ZO42" s="6"/>
      <c r="ZP42" s="6"/>
      <c r="ZQ42" s="6"/>
      <c r="ZR42" s="6"/>
      <c r="ZS42" s="6"/>
      <c r="ZT42" s="6"/>
      <c r="ZU42" s="6"/>
      <c r="ZV42" s="6"/>
      <c r="ZW42" s="6"/>
      <c r="ZX42" s="6"/>
      <c r="ZY42" s="6"/>
      <c r="ZZ42" s="6"/>
      <c r="AAA42" s="6"/>
      <c r="AAB42" s="6"/>
      <c r="AAC42" s="6"/>
      <c r="AAD42" s="6"/>
      <c r="AAE42" s="6"/>
      <c r="AAF42" s="6"/>
      <c r="AAG42" s="6"/>
      <c r="AAH42" s="6"/>
      <c r="AAI42" s="6"/>
      <c r="AAJ42" s="6"/>
      <c r="AAK42" s="6"/>
      <c r="AAL42" s="6"/>
      <c r="AAM42" s="6"/>
      <c r="AAN42" s="6"/>
      <c r="AAO42" s="6"/>
      <c r="AAP42" s="6"/>
      <c r="AAQ42" s="6"/>
      <c r="AAR42" s="6"/>
      <c r="AAS42" s="6"/>
      <c r="AAT42" s="6"/>
      <c r="AAU42" s="6"/>
      <c r="AAV42" s="6"/>
      <c r="AAW42" s="6"/>
      <c r="AAX42" s="6"/>
      <c r="AAY42" s="6"/>
      <c r="AAZ42" s="6"/>
      <c r="ABA42" s="6"/>
      <c r="ABB42" s="6"/>
      <c r="ABC42" s="6"/>
      <c r="ABD42" s="6"/>
      <c r="ABE42" s="6"/>
      <c r="ABF42" s="6"/>
      <c r="ABG42" s="6"/>
      <c r="ABH42" s="6"/>
      <c r="ABI42" s="6"/>
      <c r="ABJ42" s="6"/>
      <c r="ABK42" s="6"/>
      <c r="ABL42" s="6"/>
      <c r="ABM42" s="6"/>
      <c r="ABN42" s="6"/>
      <c r="ABO42" s="6"/>
      <c r="ABP42" s="6"/>
      <c r="ABQ42" s="6"/>
      <c r="ABR42" s="6"/>
      <c r="ABS42" s="6"/>
      <c r="ABT42" s="6"/>
      <c r="ABU42" s="6"/>
      <c r="ABV42" s="6"/>
      <c r="ABW42" s="6"/>
      <c r="ABX42" s="6"/>
      <c r="ABY42" s="6"/>
      <c r="ABZ42" s="6"/>
      <c r="ACA42" s="6"/>
      <c r="ACB42" s="6"/>
      <c r="ACC42" s="6"/>
      <c r="ACD42" s="6"/>
      <c r="ACE42" s="6"/>
      <c r="ACF42" s="6"/>
      <c r="ACG42" s="6"/>
      <c r="ACH42" s="6"/>
      <c r="ACI42" s="6"/>
      <c r="ACJ42" s="6"/>
    </row>
    <row r="43" spans="1:764" s="16" customFormat="1" hidden="1">
      <c r="A43" s="20" t="s">
        <v>135</v>
      </c>
      <c r="B43" s="20">
        <v>8200267722</v>
      </c>
      <c r="C43" s="44" t="s">
        <v>137</v>
      </c>
      <c r="D43" s="20" t="s">
        <v>52</v>
      </c>
      <c r="E43" s="20" t="s">
        <v>33</v>
      </c>
      <c r="F43" s="20" t="s">
        <v>34</v>
      </c>
      <c r="G43" s="20" t="s">
        <v>36</v>
      </c>
      <c r="H43" s="20" t="s">
        <v>36</v>
      </c>
      <c r="I43" s="20" t="s">
        <v>54</v>
      </c>
      <c r="J43" s="32">
        <v>16</v>
      </c>
      <c r="K43" s="20" t="s">
        <v>93</v>
      </c>
      <c r="L43" s="20" t="s">
        <v>93</v>
      </c>
      <c r="M43" s="20" t="s">
        <v>93</v>
      </c>
      <c r="N43" s="21">
        <v>39196</v>
      </c>
      <c r="O43" s="23" t="s">
        <v>39</v>
      </c>
      <c r="P43" s="20"/>
      <c r="Q43" s="22"/>
      <c r="R43" s="23">
        <v>7</v>
      </c>
      <c r="S43" s="23">
        <v>7</v>
      </c>
      <c r="T43" s="24">
        <v>7</v>
      </c>
      <c r="U43" s="24">
        <v>95</v>
      </c>
      <c r="V43" s="25">
        <v>1</v>
      </c>
      <c r="W43" s="25" t="s">
        <v>41</v>
      </c>
      <c r="X43" s="25">
        <v>6</v>
      </c>
      <c r="Y43" s="25" t="s">
        <v>42</v>
      </c>
      <c r="Z43" s="26" t="str">
        <f t="shared" si="0"/>
        <v>1 ech / 6 rafale</v>
      </c>
      <c r="AA43" s="27">
        <v>45.3</v>
      </c>
      <c r="AB43" s="28">
        <v>0</v>
      </c>
      <c r="AC43" s="30">
        <v>5</v>
      </c>
      <c r="AD43" s="30">
        <v>1</v>
      </c>
      <c r="AE43" s="30">
        <v>100</v>
      </c>
      <c r="AF43" s="30" t="s">
        <v>56</v>
      </c>
      <c r="AG43" s="30" t="s">
        <v>80</v>
      </c>
      <c r="AH43" s="6"/>
      <c r="AI43" s="15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  <c r="NJ43" s="6"/>
      <c r="NK43" s="6"/>
      <c r="NL43" s="6"/>
      <c r="NM43" s="6"/>
      <c r="NN43" s="6"/>
      <c r="NO43" s="6"/>
      <c r="NP43" s="6"/>
      <c r="NQ43" s="6"/>
      <c r="NR43" s="6"/>
      <c r="NS43" s="6"/>
      <c r="NT43" s="6"/>
      <c r="NU43" s="6"/>
      <c r="NV43" s="6"/>
      <c r="NW43" s="6"/>
      <c r="NX43" s="6"/>
      <c r="NY43" s="6"/>
      <c r="NZ43" s="6"/>
      <c r="OA43" s="6"/>
      <c r="OB43" s="6"/>
      <c r="OC43" s="6"/>
      <c r="OD43" s="6"/>
      <c r="OE43" s="6"/>
      <c r="OF43" s="6"/>
      <c r="OG43" s="6"/>
      <c r="OH43" s="6"/>
      <c r="OI43" s="6"/>
      <c r="OJ43" s="6"/>
      <c r="OK43" s="6"/>
      <c r="OL43" s="6"/>
      <c r="OM43" s="6"/>
      <c r="ON43" s="6"/>
      <c r="OO43" s="6"/>
      <c r="OP43" s="6"/>
      <c r="OQ43" s="6"/>
      <c r="OR43" s="6"/>
      <c r="OS43" s="6"/>
      <c r="OT43" s="6"/>
      <c r="OU43" s="6"/>
      <c r="OV43" s="6"/>
      <c r="OW43" s="6"/>
      <c r="OX43" s="6"/>
      <c r="OY43" s="6"/>
      <c r="OZ43" s="6"/>
      <c r="PA43" s="6"/>
      <c r="PB43" s="6"/>
      <c r="PC43" s="6"/>
      <c r="PD43" s="6"/>
      <c r="PE43" s="6"/>
      <c r="PF43" s="6"/>
      <c r="PG43" s="6"/>
      <c r="PH43" s="6"/>
      <c r="PI43" s="6"/>
      <c r="PJ43" s="6"/>
      <c r="PK43" s="6"/>
      <c r="PL43" s="6"/>
      <c r="PM43" s="6"/>
      <c r="PN43" s="6"/>
      <c r="PO43" s="6"/>
      <c r="PP43" s="6"/>
      <c r="PQ43" s="6"/>
      <c r="PR43" s="6"/>
      <c r="PS43" s="6"/>
      <c r="PT43" s="6"/>
      <c r="PU43" s="6"/>
      <c r="PV43" s="6"/>
      <c r="PW43" s="6"/>
      <c r="PX43" s="6"/>
      <c r="PY43" s="6"/>
      <c r="PZ43" s="6"/>
      <c r="QA43" s="6"/>
      <c r="QB43" s="6"/>
      <c r="QC43" s="6"/>
      <c r="QD43" s="6"/>
      <c r="QE43" s="6"/>
      <c r="QF43" s="6"/>
      <c r="QG43" s="6"/>
      <c r="QH43" s="6"/>
      <c r="QI43" s="6"/>
      <c r="QJ43" s="6"/>
      <c r="QK43" s="6"/>
      <c r="QL43" s="6"/>
      <c r="QM43" s="6"/>
      <c r="QN43" s="6"/>
      <c r="QO43" s="6"/>
      <c r="QP43" s="6"/>
      <c r="QQ43" s="6"/>
      <c r="QR43" s="6"/>
      <c r="QS43" s="6"/>
      <c r="QT43" s="6"/>
      <c r="QU43" s="6"/>
      <c r="QV43" s="6"/>
      <c r="QW43" s="6"/>
      <c r="QX43" s="6"/>
      <c r="QY43" s="6"/>
      <c r="QZ43" s="6"/>
      <c r="RA43" s="6"/>
      <c r="RB43" s="6"/>
      <c r="RC43" s="6"/>
      <c r="RD43" s="6"/>
      <c r="RE43" s="6"/>
      <c r="RF43" s="6"/>
      <c r="RG43" s="6"/>
      <c r="RH43" s="6"/>
      <c r="RI43" s="6"/>
      <c r="RJ43" s="6"/>
      <c r="RK43" s="6"/>
      <c r="RL43" s="6"/>
      <c r="RM43" s="6"/>
      <c r="RN43" s="6"/>
      <c r="RO43" s="6"/>
      <c r="RP43" s="6"/>
      <c r="RQ43" s="6"/>
      <c r="RR43" s="6"/>
      <c r="RS43" s="6"/>
      <c r="RT43" s="6"/>
      <c r="RU43" s="6"/>
      <c r="RV43" s="6"/>
      <c r="RW43" s="6"/>
      <c r="RX43" s="6"/>
      <c r="RY43" s="6"/>
      <c r="RZ43" s="6"/>
      <c r="SA43" s="6"/>
      <c r="SB43" s="6"/>
      <c r="SC43" s="6"/>
      <c r="SD43" s="6"/>
      <c r="SE43" s="6"/>
      <c r="SF43" s="6"/>
      <c r="SG43" s="6"/>
      <c r="SH43" s="6"/>
      <c r="SI43" s="6"/>
      <c r="SJ43" s="6"/>
      <c r="SK43" s="6"/>
      <c r="SL43" s="6"/>
      <c r="SM43" s="6"/>
      <c r="SN43" s="6"/>
      <c r="SO43" s="6"/>
      <c r="SP43" s="6"/>
      <c r="SQ43" s="6"/>
      <c r="SR43" s="6"/>
      <c r="SS43" s="6"/>
      <c r="ST43" s="6"/>
      <c r="SU43" s="6"/>
      <c r="SV43" s="6"/>
      <c r="SW43" s="6"/>
      <c r="SX43" s="6"/>
      <c r="SY43" s="6"/>
      <c r="SZ43" s="6"/>
      <c r="TA43" s="6"/>
      <c r="TB43" s="6"/>
      <c r="TC43" s="6"/>
      <c r="TD43" s="6"/>
      <c r="TE43" s="6"/>
      <c r="TF43" s="6"/>
      <c r="TG43" s="6"/>
      <c r="TH43" s="6"/>
      <c r="TI43" s="6"/>
      <c r="TJ43" s="6"/>
      <c r="TK43" s="6"/>
      <c r="TL43" s="6"/>
      <c r="TM43" s="6"/>
      <c r="TN43" s="6"/>
      <c r="TO43" s="6"/>
      <c r="TP43" s="6"/>
      <c r="TQ43" s="6"/>
      <c r="TR43" s="6"/>
      <c r="TS43" s="6"/>
      <c r="TT43" s="6"/>
      <c r="TU43" s="6"/>
      <c r="TV43" s="6"/>
      <c r="TW43" s="6"/>
      <c r="TX43" s="6"/>
      <c r="TY43" s="6"/>
      <c r="TZ43" s="6"/>
      <c r="UA43" s="6"/>
      <c r="UB43" s="6"/>
      <c r="UC43" s="6"/>
      <c r="UD43" s="6"/>
      <c r="UE43" s="6"/>
      <c r="UF43" s="6"/>
      <c r="UG43" s="6"/>
      <c r="UH43" s="6"/>
      <c r="UI43" s="6"/>
      <c r="UJ43" s="6"/>
      <c r="UK43" s="6"/>
      <c r="UL43" s="6"/>
      <c r="UM43" s="6"/>
      <c r="UN43" s="6"/>
      <c r="UO43" s="6"/>
      <c r="UP43" s="6"/>
      <c r="UQ43" s="6"/>
      <c r="UR43" s="6"/>
      <c r="US43" s="6"/>
      <c r="UT43" s="6"/>
      <c r="UU43" s="6"/>
      <c r="UV43" s="6"/>
      <c r="UW43" s="6"/>
      <c r="UX43" s="6"/>
      <c r="UY43" s="6"/>
      <c r="UZ43" s="6"/>
      <c r="VA43" s="6"/>
      <c r="VB43" s="6"/>
      <c r="VC43" s="6"/>
      <c r="VD43" s="6"/>
      <c r="VE43" s="6"/>
      <c r="VF43" s="6"/>
      <c r="VG43" s="6"/>
      <c r="VH43" s="6"/>
      <c r="VI43" s="6"/>
      <c r="VJ43" s="6"/>
      <c r="VK43" s="6"/>
      <c r="VL43" s="6"/>
      <c r="VM43" s="6"/>
      <c r="VN43" s="6"/>
      <c r="VO43" s="6"/>
      <c r="VP43" s="6"/>
      <c r="VQ43" s="6"/>
      <c r="VR43" s="6"/>
      <c r="VS43" s="6"/>
      <c r="VT43" s="6"/>
      <c r="VU43" s="6"/>
      <c r="VV43" s="6"/>
      <c r="VW43" s="6"/>
      <c r="VX43" s="6"/>
      <c r="VY43" s="6"/>
      <c r="VZ43" s="6"/>
      <c r="WA43" s="6"/>
      <c r="WB43" s="6"/>
      <c r="WC43" s="6"/>
      <c r="WD43" s="6"/>
      <c r="WE43" s="6"/>
      <c r="WF43" s="6"/>
      <c r="WG43" s="6"/>
      <c r="WH43" s="6"/>
      <c r="WI43" s="6"/>
      <c r="WJ43" s="6"/>
      <c r="WK43" s="6"/>
      <c r="WL43" s="6"/>
      <c r="WM43" s="6"/>
      <c r="WN43" s="6"/>
      <c r="WO43" s="6"/>
      <c r="WP43" s="6"/>
      <c r="WQ43" s="6"/>
      <c r="WR43" s="6"/>
      <c r="WS43" s="6"/>
      <c r="WT43" s="6"/>
      <c r="WU43" s="6"/>
      <c r="WV43" s="6"/>
      <c r="WW43" s="6"/>
      <c r="WX43" s="6"/>
      <c r="WY43" s="6"/>
      <c r="WZ43" s="6"/>
      <c r="XA43" s="6"/>
      <c r="XB43" s="6"/>
      <c r="XC43" s="6"/>
      <c r="XD43" s="6"/>
      <c r="XE43" s="6"/>
      <c r="XF43" s="6"/>
      <c r="XG43" s="6"/>
      <c r="XH43" s="6"/>
      <c r="XI43" s="6"/>
      <c r="XJ43" s="6"/>
      <c r="XK43" s="6"/>
      <c r="XL43" s="6"/>
      <c r="XM43" s="6"/>
      <c r="XN43" s="6"/>
      <c r="XO43" s="6"/>
      <c r="XP43" s="6"/>
      <c r="XQ43" s="6"/>
      <c r="XR43" s="6"/>
      <c r="XS43" s="6"/>
      <c r="XT43" s="6"/>
      <c r="XU43" s="6"/>
      <c r="XV43" s="6"/>
      <c r="XW43" s="6"/>
      <c r="XX43" s="6"/>
      <c r="XY43" s="6"/>
      <c r="XZ43" s="6"/>
      <c r="YA43" s="6"/>
      <c r="YB43" s="6"/>
      <c r="YC43" s="6"/>
      <c r="YD43" s="6"/>
      <c r="YE43" s="6"/>
      <c r="YF43" s="6"/>
      <c r="YG43" s="6"/>
      <c r="YH43" s="6"/>
      <c r="YI43" s="6"/>
      <c r="YJ43" s="6"/>
      <c r="YK43" s="6"/>
      <c r="YL43" s="6"/>
      <c r="YM43" s="6"/>
      <c r="YN43" s="6"/>
      <c r="YO43" s="6"/>
      <c r="YP43" s="6"/>
      <c r="YQ43" s="6"/>
      <c r="YR43" s="6"/>
      <c r="YS43" s="6"/>
      <c r="YT43" s="6"/>
      <c r="YU43" s="6"/>
      <c r="YV43" s="6"/>
      <c r="YW43" s="6"/>
      <c r="YX43" s="6"/>
      <c r="YY43" s="6"/>
      <c r="YZ43" s="6"/>
      <c r="ZA43" s="6"/>
      <c r="ZB43" s="6"/>
      <c r="ZC43" s="6"/>
      <c r="ZD43" s="6"/>
      <c r="ZE43" s="6"/>
      <c r="ZF43" s="6"/>
      <c r="ZG43" s="6"/>
      <c r="ZH43" s="6"/>
      <c r="ZI43" s="6"/>
      <c r="ZJ43" s="6"/>
      <c r="ZK43" s="6"/>
      <c r="ZL43" s="6"/>
      <c r="ZM43" s="6"/>
      <c r="ZN43" s="6"/>
      <c r="ZO43" s="6"/>
      <c r="ZP43" s="6"/>
      <c r="ZQ43" s="6"/>
      <c r="ZR43" s="6"/>
      <c r="ZS43" s="6"/>
      <c r="ZT43" s="6"/>
      <c r="ZU43" s="6"/>
      <c r="ZV43" s="6"/>
      <c r="ZW43" s="6"/>
      <c r="ZX43" s="6"/>
      <c r="ZY43" s="6"/>
      <c r="ZZ43" s="6"/>
      <c r="AAA43" s="6"/>
      <c r="AAB43" s="6"/>
      <c r="AAC43" s="6"/>
      <c r="AAD43" s="6"/>
      <c r="AAE43" s="6"/>
      <c r="AAF43" s="6"/>
      <c r="AAG43" s="6"/>
      <c r="AAH43" s="6"/>
      <c r="AAI43" s="6"/>
      <c r="AAJ43" s="6"/>
      <c r="AAK43" s="6"/>
      <c r="AAL43" s="6"/>
      <c r="AAM43" s="6"/>
      <c r="AAN43" s="6"/>
      <c r="AAO43" s="6"/>
      <c r="AAP43" s="6"/>
      <c r="AAQ43" s="6"/>
      <c r="AAR43" s="6"/>
      <c r="AAS43" s="6"/>
      <c r="AAT43" s="6"/>
      <c r="AAU43" s="6"/>
      <c r="AAV43" s="6"/>
      <c r="AAW43" s="6"/>
      <c r="AAX43" s="6"/>
      <c r="AAY43" s="6"/>
      <c r="AAZ43" s="6"/>
      <c r="ABA43" s="6"/>
      <c r="ABB43" s="6"/>
      <c r="ABC43" s="6"/>
      <c r="ABD43" s="6"/>
      <c r="ABE43" s="6"/>
      <c r="ABF43" s="6"/>
      <c r="ABG43" s="6"/>
      <c r="ABH43" s="6"/>
      <c r="ABI43" s="6"/>
      <c r="ABJ43" s="6"/>
      <c r="ABK43" s="6"/>
      <c r="ABL43" s="6"/>
      <c r="ABM43" s="6"/>
      <c r="ABN43" s="6"/>
      <c r="ABO43" s="6"/>
      <c r="ABP43" s="6"/>
      <c r="ABQ43" s="6"/>
      <c r="ABR43" s="6"/>
      <c r="ABS43" s="6"/>
      <c r="ABT43" s="6"/>
      <c r="ABU43" s="6"/>
      <c r="ABV43" s="6"/>
      <c r="ABW43" s="6"/>
      <c r="ABX43" s="6"/>
      <c r="ABY43" s="6"/>
      <c r="ABZ43" s="6"/>
      <c r="ACA43" s="6"/>
      <c r="ACB43" s="6"/>
      <c r="ACC43" s="6"/>
      <c r="ACD43" s="6"/>
      <c r="ACE43" s="6"/>
      <c r="ACF43" s="6"/>
      <c r="ACG43" s="6"/>
      <c r="ACH43" s="6"/>
      <c r="ACI43" s="6"/>
      <c r="ACJ43" s="6"/>
    </row>
    <row r="44" spans="1:764" s="16" customFormat="1" hidden="1">
      <c r="A44" s="17" t="s">
        <v>125</v>
      </c>
      <c r="B44" s="17">
        <v>8200320015</v>
      </c>
      <c r="C44" s="18" t="s">
        <v>138</v>
      </c>
      <c r="D44" s="20" t="s">
        <v>52</v>
      </c>
      <c r="E44" s="20" t="s">
        <v>33</v>
      </c>
      <c r="F44" s="20" t="s">
        <v>34</v>
      </c>
      <c r="G44" s="20" t="s">
        <v>36</v>
      </c>
      <c r="H44" s="20" t="s">
        <v>98</v>
      </c>
      <c r="I44" s="20" t="s">
        <v>98</v>
      </c>
      <c r="J44" s="32">
        <v>17</v>
      </c>
      <c r="K44" s="20" t="s">
        <v>139</v>
      </c>
      <c r="L44" s="20" t="s">
        <v>139</v>
      </c>
      <c r="M44" s="20" t="s">
        <v>139</v>
      </c>
      <c r="N44" s="21">
        <v>38622</v>
      </c>
      <c r="O44" s="20" t="s">
        <v>39</v>
      </c>
      <c r="P44" s="20"/>
      <c r="Q44" s="22" t="s">
        <v>40</v>
      </c>
      <c r="R44" s="23"/>
      <c r="S44" s="23"/>
      <c r="T44" s="24">
        <v>11</v>
      </c>
      <c r="U44" s="24">
        <v>33</v>
      </c>
      <c r="V44" s="25"/>
      <c r="W44" s="25" t="s">
        <v>41</v>
      </c>
      <c r="X44" s="25">
        <v>0</v>
      </c>
      <c r="Y44" s="25" t="s">
        <v>42</v>
      </c>
      <c r="Z44" s="26" t="str">
        <f t="shared" si="0"/>
        <v xml:space="preserve"> ech / 0 rafale</v>
      </c>
      <c r="AA44" s="27">
        <v>45.9</v>
      </c>
      <c r="AB44" s="28">
        <v>0</v>
      </c>
      <c r="AC44" s="30">
        <v>5</v>
      </c>
      <c r="AD44" s="30">
        <v>1</v>
      </c>
      <c r="AE44" s="30">
        <v>100</v>
      </c>
      <c r="AF44" s="30" t="s">
        <v>34</v>
      </c>
      <c r="AG44" s="30" t="s">
        <v>34</v>
      </c>
      <c r="AH44" s="6"/>
      <c r="AI44" s="15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  <c r="NJ44" s="6"/>
      <c r="NK44" s="6"/>
      <c r="NL44" s="6"/>
      <c r="NM44" s="6"/>
      <c r="NN44" s="6"/>
      <c r="NO44" s="6"/>
      <c r="NP44" s="6"/>
      <c r="NQ44" s="6"/>
      <c r="NR44" s="6"/>
      <c r="NS44" s="6"/>
      <c r="NT44" s="6"/>
      <c r="NU44" s="6"/>
      <c r="NV44" s="6"/>
      <c r="NW44" s="6"/>
      <c r="NX44" s="6"/>
      <c r="NY44" s="6"/>
      <c r="NZ44" s="6"/>
      <c r="OA44" s="6"/>
      <c r="OB44" s="6"/>
      <c r="OC44" s="6"/>
      <c r="OD44" s="6"/>
      <c r="OE44" s="6"/>
      <c r="OF44" s="6"/>
      <c r="OG44" s="6"/>
      <c r="OH44" s="6"/>
      <c r="OI44" s="6"/>
      <c r="OJ44" s="6"/>
      <c r="OK44" s="6"/>
      <c r="OL44" s="6"/>
      <c r="OM44" s="6"/>
      <c r="ON44" s="6"/>
      <c r="OO44" s="6"/>
      <c r="OP44" s="6"/>
      <c r="OQ44" s="6"/>
      <c r="OR44" s="6"/>
      <c r="OS44" s="6"/>
      <c r="OT44" s="6"/>
      <c r="OU44" s="6"/>
      <c r="OV44" s="6"/>
      <c r="OW44" s="6"/>
      <c r="OX44" s="6"/>
      <c r="OY44" s="6"/>
      <c r="OZ44" s="6"/>
      <c r="PA44" s="6"/>
      <c r="PB44" s="6"/>
      <c r="PC44" s="6"/>
      <c r="PD44" s="6"/>
      <c r="PE44" s="6"/>
      <c r="PF44" s="6"/>
      <c r="PG44" s="6"/>
      <c r="PH44" s="6"/>
      <c r="PI44" s="6"/>
      <c r="PJ44" s="6"/>
      <c r="PK44" s="6"/>
      <c r="PL44" s="6"/>
      <c r="PM44" s="6"/>
      <c r="PN44" s="6"/>
      <c r="PO44" s="6"/>
      <c r="PP44" s="6"/>
      <c r="PQ44" s="6"/>
      <c r="PR44" s="6"/>
      <c r="PS44" s="6"/>
      <c r="PT44" s="6"/>
      <c r="PU44" s="6"/>
      <c r="PV44" s="6"/>
      <c r="PW44" s="6"/>
      <c r="PX44" s="6"/>
      <c r="PY44" s="6"/>
      <c r="PZ44" s="6"/>
      <c r="QA44" s="6"/>
      <c r="QB44" s="6"/>
      <c r="QC44" s="6"/>
      <c r="QD44" s="6"/>
      <c r="QE44" s="6"/>
      <c r="QF44" s="6"/>
      <c r="QG44" s="6"/>
      <c r="QH44" s="6"/>
      <c r="QI44" s="6"/>
      <c r="QJ44" s="6"/>
      <c r="QK44" s="6"/>
      <c r="QL44" s="6"/>
      <c r="QM44" s="6"/>
      <c r="QN44" s="6"/>
      <c r="QO44" s="6"/>
      <c r="QP44" s="6"/>
      <c r="QQ44" s="6"/>
      <c r="QR44" s="6"/>
      <c r="QS44" s="6"/>
      <c r="QT44" s="6"/>
      <c r="QU44" s="6"/>
      <c r="QV44" s="6"/>
      <c r="QW44" s="6"/>
      <c r="QX44" s="6"/>
      <c r="QY44" s="6"/>
      <c r="QZ44" s="6"/>
      <c r="RA44" s="6"/>
      <c r="RB44" s="6"/>
      <c r="RC44" s="6"/>
      <c r="RD44" s="6"/>
      <c r="RE44" s="6"/>
      <c r="RF44" s="6"/>
      <c r="RG44" s="6"/>
      <c r="RH44" s="6"/>
      <c r="RI44" s="6"/>
      <c r="RJ44" s="6"/>
      <c r="RK44" s="6"/>
      <c r="RL44" s="6"/>
      <c r="RM44" s="6"/>
      <c r="RN44" s="6"/>
      <c r="RO44" s="6"/>
      <c r="RP44" s="6"/>
      <c r="RQ44" s="6"/>
      <c r="RR44" s="6"/>
      <c r="RS44" s="6"/>
      <c r="RT44" s="6"/>
      <c r="RU44" s="6"/>
      <c r="RV44" s="6"/>
      <c r="RW44" s="6"/>
      <c r="RX44" s="6"/>
      <c r="RY44" s="6"/>
      <c r="RZ44" s="6"/>
      <c r="SA44" s="6"/>
      <c r="SB44" s="6"/>
      <c r="SC44" s="6"/>
      <c r="SD44" s="6"/>
      <c r="SE44" s="6"/>
      <c r="SF44" s="6"/>
      <c r="SG44" s="6"/>
      <c r="SH44" s="6"/>
      <c r="SI44" s="6"/>
      <c r="SJ44" s="6"/>
      <c r="SK44" s="6"/>
      <c r="SL44" s="6"/>
      <c r="SM44" s="6"/>
      <c r="SN44" s="6"/>
      <c r="SO44" s="6"/>
      <c r="SP44" s="6"/>
      <c r="SQ44" s="6"/>
      <c r="SR44" s="6"/>
      <c r="SS44" s="6"/>
      <c r="ST44" s="6"/>
      <c r="SU44" s="6"/>
      <c r="SV44" s="6"/>
      <c r="SW44" s="6"/>
      <c r="SX44" s="6"/>
      <c r="SY44" s="6"/>
      <c r="SZ44" s="6"/>
      <c r="TA44" s="6"/>
      <c r="TB44" s="6"/>
      <c r="TC44" s="6"/>
      <c r="TD44" s="6"/>
      <c r="TE44" s="6"/>
      <c r="TF44" s="6"/>
      <c r="TG44" s="6"/>
      <c r="TH44" s="6"/>
      <c r="TI44" s="6"/>
      <c r="TJ44" s="6"/>
      <c r="TK44" s="6"/>
      <c r="TL44" s="6"/>
      <c r="TM44" s="6"/>
      <c r="TN44" s="6"/>
      <c r="TO44" s="6"/>
      <c r="TP44" s="6"/>
      <c r="TQ44" s="6"/>
      <c r="TR44" s="6"/>
      <c r="TS44" s="6"/>
      <c r="TT44" s="6"/>
      <c r="TU44" s="6"/>
      <c r="TV44" s="6"/>
      <c r="TW44" s="6"/>
      <c r="TX44" s="6"/>
      <c r="TY44" s="6"/>
      <c r="TZ44" s="6"/>
      <c r="UA44" s="6"/>
      <c r="UB44" s="6"/>
      <c r="UC44" s="6"/>
      <c r="UD44" s="6"/>
      <c r="UE44" s="6"/>
      <c r="UF44" s="6"/>
      <c r="UG44" s="6"/>
      <c r="UH44" s="6"/>
      <c r="UI44" s="6"/>
      <c r="UJ44" s="6"/>
      <c r="UK44" s="6"/>
      <c r="UL44" s="6"/>
      <c r="UM44" s="6"/>
      <c r="UN44" s="6"/>
      <c r="UO44" s="6"/>
      <c r="UP44" s="6"/>
      <c r="UQ44" s="6"/>
      <c r="UR44" s="6"/>
      <c r="US44" s="6"/>
      <c r="UT44" s="6"/>
      <c r="UU44" s="6"/>
      <c r="UV44" s="6"/>
      <c r="UW44" s="6"/>
      <c r="UX44" s="6"/>
      <c r="UY44" s="6"/>
      <c r="UZ44" s="6"/>
      <c r="VA44" s="6"/>
      <c r="VB44" s="6"/>
      <c r="VC44" s="6"/>
      <c r="VD44" s="6"/>
      <c r="VE44" s="6"/>
      <c r="VF44" s="6"/>
      <c r="VG44" s="6"/>
      <c r="VH44" s="6"/>
      <c r="VI44" s="6"/>
      <c r="VJ44" s="6"/>
      <c r="VK44" s="6"/>
      <c r="VL44" s="6"/>
      <c r="VM44" s="6"/>
      <c r="VN44" s="6"/>
      <c r="VO44" s="6"/>
      <c r="VP44" s="6"/>
      <c r="VQ44" s="6"/>
      <c r="VR44" s="6"/>
      <c r="VS44" s="6"/>
      <c r="VT44" s="6"/>
      <c r="VU44" s="6"/>
      <c r="VV44" s="6"/>
      <c r="VW44" s="6"/>
      <c r="VX44" s="6"/>
      <c r="VY44" s="6"/>
      <c r="VZ44" s="6"/>
      <c r="WA44" s="6"/>
      <c r="WB44" s="6"/>
      <c r="WC44" s="6"/>
      <c r="WD44" s="6"/>
      <c r="WE44" s="6"/>
      <c r="WF44" s="6"/>
      <c r="WG44" s="6"/>
      <c r="WH44" s="6"/>
      <c r="WI44" s="6"/>
      <c r="WJ44" s="6"/>
      <c r="WK44" s="6"/>
      <c r="WL44" s="6"/>
      <c r="WM44" s="6"/>
      <c r="WN44" s="6"/>
      <c r="WO44" s="6"/>
      <c r="WP44" s="6"/>
      <c r="WQ44" s="6"/>
      <c r="WR44" s="6"/>
      <c r="WS44" s="6"/>
      <c r="WT44" s="6"/>
      <c r="WU44" s="6"/>
      <c r="WV44" s="6"/>
      <c r="WW44" s="6"/>
      <c r="WX44" s="6"/>
      <c r="WY44" s="6"/>
      <c r="WZ44" s="6"/>
      <c r="XA44" s="6"/>
      <c r="XB44" s="6"/>
      <c r="XC44" s="6"/>
      <c r="XD44" s="6"/>
      <c r="XE44" s="6"/>
      <c r="XF44" s="6"/>
      <c r="XG44" s="6"/>
      <c r="XH44" s="6"/>
      <c r="XI44" s="6"/>
      <c r="XJ44" s="6"/>
      <c r="XK44" s="6"/>
      <c r="XL44" s="6"/>
      <c r="XM44" s="6"/>
      <c r="XN44" s="6"/>
      <c r="XO44" s="6"/>
      <c r="XP44" s="6"/>
      <c r="XQ44" s="6"/>
      <c r="XR44" s="6"/>
      <c r="XS44" s="6"/>
      <c r="XT44" s="6"/>
      <c r="XU44" s="6"/>
      <c r="XV44" s="6"/>
      <c r="XW44" s="6"/>
      <c r="XX44" s="6"/>
      <c r="XY44" s="6"/>
      <c r="XZ44" s="6"/>
      <c r="YA44" s="6"/>
      <c r="YB44" s="6"/>
      <c r="YC44" s="6"/>
      <c r="YD44" s="6"/>
      <c r="YE44" s="6"/>
      <c r="YF44" s="6"/>
      <c r="YG44" s="6"/>
      <c r="YH44" s="6"/>
      <c r="YI44" s="6"/>
      <c r="YJ44" s="6"/>
      <c r="YK44" s="6"/>
      <c r="YL44" s="6"/>
      <c r="YM44" s="6"/>
      <c r="YN44" s="6"/>
      <c r="YO44" s="6"/>
      <c r="YP44" s="6"/>
      <c r="YQ44" s="6"/>
      <c r="YR44" s="6"/>
      <c r="YS44" s="6"/>
      <c r="YT44" s="6"/>
      <c r="YU44" s="6"/>
      <c r="YV44" s="6"/>
      <c r="YW44" s="6"/>
      <c r="YX44" s="6"/>
      <c r="YY44" s="6"/>
      <c r="YZ44" s="6"/>
      <c r="ZA44" s="6"/>
      <c r="ZB44" s="6"/>
      <c r="ZC44" s="6"/>
      <c r="ZD44" s="6"/>
      <c r="ZE44" s="6"/>
      <c r="ZF44" s="6"/>
      <c r="ZG44" s="6"/>
      <c r="ZH44" s="6"/>
      <c r="ZI44" s="6"/>
      <c r="ZJ44" s="6"/>
      <c r="ZK44" s="6"/>
      <c r="ZL44" s="6"/>
      <c r="ZM44" s="6"/>
      <c r="ZN44" s="6"/>
      <c r="ZO44" s="6"/>
      <c r="ZP44" s="6"/>
      <c r="ZQ44" s="6"/>
      <c r="ZR44" s="6"/>
      <c r="ZS44" s="6"/>
      <c r="ZT44" s="6"/>
      <c r="ZU44" s="6"/>
      <c r="ZV44" s="6"/>
      <c r="ZW44" s="6"/>
      <c r="ZX44" s="6"/>
      <c r="ZY44" s="6"/>
      <c r="ZZ44" s="6"/>
      <c r="AAA44" s="6"/>
      <c r="AAB44" s="6"/>
      <c r="AAC44" s="6"/>
      <c r="AAD44" s="6"/>
      <c r="AAE44" s="6"/>
      <c r="AAF44" s="6"/>
      <c r="AAG44" s="6"/>
      <c r="AAH44" s="6"/>
      <c r="AAI44" s="6"/>
      <c r="AAJ44" s="6"/>
      <c r="AAK44" s="6"/>
      <c r="AAL44" s="6"/>
      <c r="AAM44" s="6"/>
      <c r="AAN44" s="6"/>
      <c r="AAO44" s="6"/>
      <c r="AAP44" s="6"/>
      <c r="AAQ44" s="6"/>
      <c r="AAR44" s="6"/>
      <c r="AAS44" s="6"/>
      <c r="AAT44" s="6"/>
      <c r="AAU44" s="6"/>
      <c r="AAV44" s="6"/>
      <c r="AAW44" s="6"/>
      <c r="AAX44" s="6"/>
      <c r="AAY44" s="6"/>
      <c r="AAZ44" s="6"/>
      <c r="ABA44" s="6"/>
      <c r="ABB44" s="6"/>
      <c r="ABC44" s="6"/>
      <c r="ABD44" s="6"/>
      <c r="ABE44" s="6"/>
      <c r="ABF44" s="6"/>
      <c r="ABG44" s="6"/>
      <c r="ABH44" s="6"/>
      <c r="ABI44" s="6"/>
      <c r="ABJ44" s="6"/>
      <c r="ABK44" s="6"/>
      <c r="ABL44" s="6"/>
      <c r="ABM44" s="6"/>
      <c r="ABN44" s="6"/>
      <c r="ABO44" s="6"/>
      <c r="ABP44" s="6"/>
      <c r="ABQ44" s="6"/>
      <c r="ABR44" s="6"/>
      <c r="ABS44" s="6"/>
      <c r="ABT44" s="6"/>
      <c r="ABU44" s="6"/>
      <c r="ABV44" s="6"/>
      <c r="ABW44" s="6"/>
      <c r="ABX44" s="6"/>
      <c r="ABY44" s="6"/>
      <c r="ABZ44" s="6"/>
      <c r="ACA44" s="6"/>
      <c r="ACB44" s="6"/>
      <c r="ACC44" s="6"/>
      <c r="ACD44" s="6"/>
      <c r="ACE44" s="6"/>
      <c r="ACF44" s="6"/>
      <c r="ACG44" s="6"/>
      <c r="ACH44" s="6"/>
      <c r="ACI44" s="6"/>
      <c r="ACJ44" s="6"/>
    </row>
    <row r="45" spans="1:764" s="16" customFormat="1" hidden="1">
      <c r="A45" s="17" t="s">
        <v>125</v>
      </c>
      <c r="B45" s="17">
        <v>8200207104</v>
      </c>
      <c r="C45" s="18" t="s">
        <v>140</v>
      </c>
      <c r="D45" s="20" t="s">
        <v>52</v>
      </c>
      <c r="E45" s="20" t="s">
        <v>33</v>
      </c>
      <c r="F45" s="20" t="s">
        <v>34</v>
      </c>
      <c r="G45" s="20" t="s">
        <v>36</v>
      </c>
      <c r="H45" s="20" t="s">
        <v>98</v>
      </c>
      <c r="I45" s="20" t="s">
        <v>98</v>
      </c>
      <c r="J45" s="52" t="s">
        <v>37</v>
      </c>
      <c r="K45" s="20" t="s">
        <v>141</v>
      </c>
      <c r="L45" s="20" t="s">
        <v>141</v>
      </c>
      <c r="M45" s="20" t="s">
        <v>141</v>
      </c>
      <c r="N45" s="21">
        <v>38558</v>
      </c>
      <c r="O45" s="20" t="s">
        <v>39</v>
      </c>
      <c r="P45" s="20"/>
      <c r="Q45" s="22" t="s">
        <v>40</v>
      </c>
      <c r="R45" s="23"/>
      <c r="S45" s="23"/>
      <c r="T45" s="24">
        <v>9</v>
      </c>
      <c r="U45" s="24">
        <v>33</v>
      </c>
      <c r="V45" s="25"/>
      <c r="W45" s="25" t="s">
        <v>41</v>
      </c>
      <c r="X45" s="25">
        <v>0</v>
      </c>
      <c r="Y45" s="25" t="s">
        <v>42</v>
      </c>
      <c r="Z45" s="26" t="str">
        <f t="shared" si="0"/>
        <v xml:space="preserve"> ech / 0 rafale</v>
      </c>
      <c r="AA45" s="27">
        <v>43.1</v>
      </c>
      <c r="AB45" s="28">
        <v>0</v>
      </c>
      <c r="AC45" s="30">
        <v>5</v>
      </c>
      <c r="AD45" s="30">
        <v>1</v>
      </c>
      <c r="AE45" s="30">
        <v>100</v>
      </c>
      <c r="AF45" s="30" t="s">
        <v>34</v>
      </c>
      <c r="AG45" s="30" t="s">
        <v>34</v>
      </c>
      <c r="AH45" s="6"/>
      <c r="AI45" s="15"/>
      <c r="IW45" s="6"/>
      <c r="IX45" s="6"/>
      <c r="IY45" s="6"/>
      <c r="IZ45" s="6"/>
      <c r="JA45" s="6"/>
      <c r="JB45" s="6"/>
      <c r="JC45" s="6"/>
      <c r="JD45" s="6"/>
      <c r="JE45" s="6"/>
      <c r="JF45" s="6"/>
      <c r="JG45" s="6"/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  <c r="NJ45" s="6"/>
      <c r="NK45" s="6"/>
      <c r="NL45" s="6"/>
      <c r="NM45" s="6"/>
      <c r="NN45" s="6"/>
      <c r="NO45" s="6"/>
      <c r="NP45" s="6"/>
      <c r="NQ45" s="6"/>
      <c r="NR45" s="6"/>
      <c r="NS45" s="6"/>
      <c r="NT45" s="6"/>
      <c r="NU45" s="6"/>
      <c r="NV45" s="6"/>
      <c r="NW45" s="6"/>
      <c r="NX45" s="6"/>
      <c r="NY45" s="6"/>
      <c r="NZ45" s="6"/>
      <c r="OA45" s="6"/>
      <c r="OB45" s="6"/>
      <c r="OC45" s="6"/>
      <c r="OD45" s="6"/>
      <c r="OE45" s="6"/>
      <c r="OF45" s="6"/>
      <c r="OG45" s="6"/>
      <c r="OH45" s="6"/>
      <c r="OI45" s="6"/>
      <c r="OJ45" s="6"/>
      <c r="OK45" s="6"/>
      <c r="OL45" s="6"/>
      <c r="OM45" s="6"/>
      <c r="ON45" s="6"/>
      <c r="OO45" s="6"/>
      <c r="OP45" s="6"/>
      <c r="OQ45" s="6"/>
      <c r="OR45" s="6"/>
      <c r="OS45" s="6"/>
      <c r="OT45" s="6"/>
      <c r="OU45" s="6"/>
      <c r="OV45" s="6"/>
      <c r="OW45" s="6"/>
      <c r="OX45" s="6"/>
      <c r="OY45" s="6"/>
      <c r="OZ45" s="6"/>
      <c r="PA45" s="6"/>
      <c r="PB45" s="6"/>
      <c r="PC45" s="6"/>
      <c r="PD45" s="6"/>
      <c r="PE45" s="6"/>
      <c r="PF45" s="6"/>
      <c r="PG45" s="6"/>
      <c r="PH45" s="6"/>
      <c r="PI45" s="6"/>
      <c r="PJ45" s="6"/>
      <c r="PK45" s="6"/>
      <c r="PL45" s="6"/>
      <c r="PM45" s="6"/>
      <c r="PN45" s="6"/>
      <c r="PO45" s="6"/>
      <c r="PP45" s="6"/>
      <c r="PQ45" s="6"/>
      <c r="PR45" s="6"/>
      <c r="PS45" s="6"/>
      <c r="PT45" s="6"/>
      <c r="PU45" s="6"/>
      <c r="PV45" s="6"/>
      <c r="PW45" s="6"/>
      <c r="PX45" s="6"/>
      <c r="PY45" s="6"/>
      <c r="PZ45" s="6"/>
      <c r="QA45" s="6"/>
      <c r="QB45" s="6"/>
      <c r="QC45" s="6"/>
      <c r="QD45" s="6"/>
      <c r="QE45" s="6"/>
      <c r="QF45" s="6"/>
      <c r="QG45" s="6"/>
      <c r="QH45" s="6"/>
      <c r="QI45" s="6"/>
      <c r="QJ45" s="6"/>
      <c r="QK45" s="6"/>
      <c r="QL45" s="6"/>
      <c r="QM45" s="6"/>
      <c r="QN45" s="6"/>
      <c r="QO45" s="6"/>
      <c r="QP45" s="6"/>
      <c r="QQ45" s="6"/>
      <c r="QR45" s="6"/>
      <c r="QS45" s="6"/>
      <c r="QT45" s="6"/>
      <c r="QU45" s="6"/>
      <c r="QV45" s="6"/>
      <c r="QW45" s="6"/>
      <c r="QX45" s="6"/>
      <c r="QY45" s="6"/>
      <c r="QZ45" s="6"/>
      <c r="RA45" s="6"/>
      <c r="RB45" s="6"/>
      <c r="RC45" s="6"/>
      <c r="RD45" s="6"/>
      <c r="RE45" s="6"/>
      <c r="RF45" s="6"/>
      <c r="RG45" s="6"/>
      <c r="RH45" s="6"/>
      <c r="RI45" s="6"/>
      <c r="RJ45" s="6"/>
      <c r="RK45" s="6"/>
      <c r="RL45" s="6"/>
      <c r="RM45" s="6"/>
      <c r="RN45" s="6"/>
      <c r="RO45" s="6"/>
      <c r="RP45" s="6"/>
      <c r="RQ45" s="6"/>
      <c r="RR45" s="6"/>
      <c r="RS45" s="6"/>
      <c r="RT45" s="6"/>
      <c r="RU45" s="6"/>
      <c r="RV45" s="6"/>
      <c r="RW45" s="6"/>
      <c r="RX45" s="6"/>
      <c r="RY45" s="6"/>
      <c r="RZ45" s="6"/>
      <c r="SA45" s="6"/>
      <c r="SB45" s="6"/>
      <c r="SC45" s="6"/>
      <c r="SD45" s="6"/>
      <c r="SE45" s="6"/>
      <c r="SF45" s="6"/>
      <c r="SG45" s="6"/>
      <c r="SH45" s="6"/>
      <c r="SI45" s="6"/>
      <c r="SJ45" s="6"/>
      <c r="SK45" s="6"/>
      <c r="SL45" s="6"/>
      <c r="SM45" s="6"/>
      <c r="SN45" s="6"/>
      <c r="SO45" s="6"/>
      <c r="SP45" s="6"/>
      <c r="SQ45" s="6"/>
      <c r="SR45" s="6"/>
      <c r="SS45" s="6"/>
      <c r="ST45" s="6"/>
      <c r="SU45" s="6"/>
      <c r="SV45" s="6"/>
      <c r="SW45" s="6"/>
      <c r="SX45" s="6"/>
      <c r="SY45" s="6"/>
      <c r="SZ45" s="6"/>
      <c r="TA45" s="6"/>
      <c r="TB45" s="6"/>
      <c r="TC45" s="6"/>
      <c r="TD45" s="6"/>
      <c r="TE45" s="6"/>
      <c r="TF45" s="6"/>
      <c r="TG45" s="6"/>
      <c r="TH45" s="6"/>
      <c r="TI45" s="6"/>
      <c r="TJ45" s="6"/>
      <c r="TK45" s="6"/>
      <c r="TL45" s="6"/>
      <c r="TM45" s="6"/>
      <c r="TN45" s="6"/>
      <c r="TO45" s="6"/>
      <c r="TP45" s="6"/>
      <c r="TQ45" s="6"/>
      <c r="TR45" s="6"/>
      <c r="TS45" s="6"/>
      <c r="TT45" s="6"/>
      <c r="TU45" s="6"/>
      <c r="TV45" s="6"/>
      <c r="TW45" s="6"/>
      <c r="TX45" s="6"/>
      <c r="TY45" s="6"/>
      <c r="TZ45" s="6"/>
      <c r="UA45" s="6"/>
      <c r="UB45" s="6"/>
      <c r="UC45" s="6"/>
      <c r="UD45" s="6"/>
      <c r="UE45" s="6"/>
      <c r="UF45" s="6"/>
      <c r="UG45" s="6"/>
      <c r="UH45" s="6"/>
      <c r="UI45" s="6"/>
      <c r="UJ45" s="6"/>
      <c r="UK45" s="6"/>
      <c r="UL45" s="6"/>
      <c r="UM45" s="6"/>
      <c r="UN45" s="6"/>
      <c r="UO45" s="6"/>
      <c r="UP45" s="6"/>
      <c r="UQ45" s="6"/>
      <c r="UR45" s="6"/>
      <c r="US45" s="6"/>
      <c r="UT45" s="6"/>
      <c r="UU45" s="6"/>
      <c r="UV45" s="6"/>
      <c r="UW45" s="6"/>
      <c r="UX45" s="6"/>
      <c r="UY45" s="6"/>
      <c r="UZ45" s="6"/>
      <c r="VA45" s="6"/>
      <c r="VB45" s="6"/>
      <c r="VC45" s="6"/>
      <c r="VD45" s="6"/>
      <c r="VE45" s="6"/>
      <c r="VF45" s="6"/>
      <c r="VG45" s="6"/>
      <c r="VH45" s="6"/>
      <c r="VI45" s="6"/>
      <c r="VJ45" s="6"/>
      <c r="VK45" s="6"/>
      <c r="VL45" s="6"/>
      <c r="VM45" s="6"/>
      <c r="VN45" s="6"/>
      <c r="VO45" s="6"/>
      <c r="VP45" s="6"/>
      <c r="VQ45" s="6"/>
      <c r="VR45" s="6"/>
      <c r="VS45" s="6"/>
      <c r="VT45" s="6"/>
      <c r="VU45" s="6"/>
      <c r="VV45" s="6"/>
      <c r="VW45" s="6"/>
      <c r="VX45" s="6"/>
      <c r="VY45" s="6"/>
      <c r="VZ45" s="6"/>
      <c r="WA45" s="6"/>
      <c r="WB45" s="6"/>
      <c r="WC45" s="6"/>
      <c r="WD45" s="6"/>
      <c r="WE45" s="6"/>
      <c r="WF45" s="6"/>
      <c r="WG45" s="6"/>
      <c r="WH45" s="6"/>
      <c r="WI45" s="6"/>
      <c r="WJ45" s="6"/>
      <c r="WK45" s="6"/>
      <c r="WL45" s="6"/>
      <c r="WM45" s="6"/>
      <c r="WN45" s="6"/>
      <c r="WO45" s="6"/>
      <c r="WP45" s="6"/>
      <c r="WQ45" s="6"/>
      <c r="WR45" s="6"/>
      <c r="WS45" s="6"/>
      <c r="WT45" s="6"/>
      <c r="WU45" s="6"/>
      <c r="WV45" s="6"/>
      <c r="WW45" s="6"/>
      <c r="WX45" s="6"/>
      <c r="WY45" s="6"/>
      <c r="WZ45" s="6"/>
      <c r="XA45" s="6"/>
      <c r="XB45" s="6"/>
      <c r="XC45" s="6"/>
      <c r="XD45" s="6"/>
      <c r="XE45" s="6"/>
      <c r="XF45" s="6"/>
      <c r="XG45" s="6"/>
      <c r="XH45" s="6"/>
      <c r="XI45" s="6"/>
      <c r="XJ45" s="6"/>
      <c r="XK45" s="6"/>
      <c r="XL45" s="6"/>
      <c r="XM45" s="6"/>
      <c r="XN45" s="6"/>
      <c r="XO45" s="6"/>
      <c r="XP45" s="6"/>
      <c r="XQ45" s="6"/>
      <c r="XR45" s="6"/>
      <c r="XS45" s="6"/>
      <c r="XT45" s="6"/>
      <c r="XU45" s="6"/>
      <c r="XV45" s="6"/>
      <c r="XW45" s="6"/>
      <c r="XX45" s="6"/>
      <c r="XY45" s="6"/>
      <c r="XZ45" s="6"/>
      <c r="YA45" s="6"/>
      <c r="YB45" s="6"/>
      <c r="YC45" s="6"/>
      <c r="YD45" s="6"/>
      <c r="YE45" s="6"/>
      <c r="YF45" s="6"/>
      <c r="YG45" s="6"/>
      <c r="YH45" s="6"/>
      <c r="YI45" s="6"/>
      <c r="YJ45" s="6"/>
      <c r="YK45" s="6"/>
      <c r="YL45" s="6"/>
      <c r="YM45" s="6"/>
      <c r="YN45" s="6"/>
      <c r="YO45" s="6"/>
      <c r="YP45" s="6"/>
      <c r="YQ45" s="6"/>
      <c r="YR45" s="6"/>
      <c r="YS45" s="6"/>
      <c r="YT45" s="6"/>
      <c r="YU45" s="6"/>
      <c r="YV45" s="6"/>
      <c r="YW45" s="6"/>
      <c r="YX45" s="6"/>
      <c r="YY45" s="6"/>
      <c r="YZ45" s="6"/>
      <c r="ZA45" s="6"/>
      <c r="ZB45" s="6"/>
      <c r="ZC45" s="6"/>
      <c r="ZD45" s="6"/>
      <c r="ZE45" s="6"/>
      <c r="ZF45" s="6"/>
      <c r="ZG45" s="6"/>
      <c r="ZH45" s="6"/>
      <c r="ZI45" s="6"/>
      <c r="ZJ45" s="6"/>
      <c r="ZK45" s="6"/>
      <c r="ZL45" s="6"/>
      <c r="ZM45" s="6"/>
      <c r="ZN45" s="6"/>
      <c r="ZO45" s="6"/>
      <c r="ZP45" s="6"/>
      <c r="ZQ45" s="6"/>
      <c r="ZR45" s="6"/>
      <c r="ZS45" s="6"/>
      <c r="ZT45" s="6"/>
      <c r="ZU45" s="6"/>
      <c r="ZV45" s="6"/>
      <c r="ZW45" s="6"/>
      <c r="ZX45" s="6"/>
      <c r="ZY45" s="6"/>
      <c r="ZZ45" s="6"/>
      <c r="AAA45" s="6"/>
      <c r="AAB45" s="6"/>
      <c r="AAC45" s="6"/>
      <c r="AAD45" s="6"/>
      <c r="AAE45" s="6"/>
      <c r="AAF45" s="6"/>
      <c r="AAG45" s="6"/>
      <c r="AAH45" s="6"/>
      <c r="AAI45" s="6"/>
      <c r="AAJ45" s="6"/>
      <c r="AAK45" s="6"/>
      <c r="AAL45" s="6"/>
      <c r="AAM45" s="6"/>
      <c r="AAN45" s="6"/>
      <c r="AAO45" s="6"/>
      <c r="AAP45" s="6"/>
      <c r="AAQ45" s="6"/>
      <c r="AAR45" s="6"/>
      <c r="AAS45" s="6"/>
      <c r="AAT45" s="6"/>
      <c r="AAU45" s="6"/>
      <c r="AAV45" s="6"/>
      <c r="AAW45" s="6"/>
      <c r="AAX45" s="6"/>
      <c r="AAY45" s="6"/>
      <c r="AAZ45" s="6"/>
      <c r="ABA45" s="6"/>
      <c r="ABB45" s="6"/>
      <c r="ABC45" s="6"/>
      <c r="ABD45" s="6"/>
      <c r="ABE45" s="6"/>
      <c r="ABF45" s="6"/>
      <c r="ABG45" s="6"/>
      <c r="ABH45" s="6"/>
      <c r="ABI45" s="6"/>
      <c r="ABJ45" s="6"/>
      <c r="ABK45" s="6"/>
      <c r="ABL45" s="6"/>
      <c r="ABM45" s="6"/>
      <c r="ABN45" s="6"/>
      <c r="ABO45" s="6"/>
      <c r="ABP45" s="6"/>
      <c r="ABQ45" s="6"/>
      <c r="ABR45" s="6"/>
      <c r="ABS45" s="6"/>
      <c r="ABT45" s="6"/>
      <c r="ABU45" s="6"/>
      <c r="ABV45" s="6"/>
      <c r="ABW45" s="6"/>
      <c r="ABX45" s="6"/>
      <c r="ABY45" s="6"/>
      <c r="ABZ45" s="6"/>
      <c r="ACA45" s="6"/>
      <c r="ACB45" s="6"/>
      <c r="ACC45" s="6"/>
      <c r="ACD45" s="6"/>
      <c r="ACE45" s="6"/>
      <c r="ACF45" s="6"/>
      <c r="ACG45" s="6"/>
      <c r="ACH45" s="6"/>
      <c r="ACI45" s="6"/>
      <c r="ACJ45" s="6"/>
    </row>
    <row r="46" spans="1:764" s="16" customFormat="1" hidden="1">
      <c r="A46" s="17" t="s">
        <v>125</v>
      </c>
      <c r="B46" s="17">
        <v>8200207104</v>
      </c>
      <c r="C46" s="18" t="s">
        <v>142</v>
      </c>
      <c r="D46" s="20" t="s">
        <v>52</v>
      </c>
      <c r="E46" s="20" t="s">
        <v>33</v>
      </c>
      <c r="F46" s="20" t="s">
        <v>34</v>
      </c>
      <c r="G46" s="20" t="s">
        <v>36</v>
      </c>
      <c r="H46" s="20" t="s">
        <v>98</v>
      </c>
      <c r="I46" s="20" t="s">
        <v>98</v>
      </c>
      <c r="J46" s="32" t="s">
        <v>44</v>
      </c>
      <c r="K46" s="20" t="s">
        <v>141</v>
      </c>
      <c r="L46" s="20" t="s">
        <v>141</v>
      </c>
      <c r="M46" s="20" t="s">
        <v>141</v>
      </c>
      <c r="N46" s="21">
        <v>38558</v>
      </c>
      <c r="O46" s="20" t="s">
        <v>39</v>
      </c>
      <c r="P46" s="20"/>
      <c r="Q46" s="22" t="s">
        <v>40</v>
      </c>
      <c r="R46" s="23"/>
      <c r="S46" s="23"/>
      <c r="T46" s="24">
        <v>9</v>
      </c>
      <c r="U46" s="24">
        <v>33</v>
      </c>
      <c r="V46" s="25"/>
      <c r="W46" s="25" t="s">
        <v>41</v>
      </c>
      <c r="X46" s="25">
        <v>0</v>
      </c>
      <c r="Y46" s="25" t="s">
        <v>42</v>
      </c>
      <c r="Z46" s="26" t="str">
        <f t="shared" si="0"/>
        <v xml:space="preserve"> ech / 0 rafale</v>
      </c>
      <c r="AA46" s="27">
        <v>43.1</v>
      </c>
      <c r="AB46" s="28">
        <v>0</v>
      </c>
      <c r="AC46" s="30">
        <v>5</v>
      </c>
      <c r="AD46" s="30">
        <v>1</v>
      </c>
      <c r="AE46" s="30">
        <v>100</v>
      </c>
      <c r="AF46" s="30" t="s">
        <v>34</v>
      </c>
      <c r="AG46" s="30" t="s">
        <v>34</v>
      </c>
      <c r="AH46" s="6"/>
      <c r="AI46" s="15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  <c r="NI46" s="6"/>
      <c r="NJ46" s="6"/>
      <c r="NK46" s="6"/>
      <c r="NL46" s="6"/>
      <c r="NM46" s="6"/>
      <c r="NN46" s="6"/>
      <c r="NO46" s="6"/>
      <c r="NP46" s="6"/>
      <c r="NQ46" s="6"/>
      <c r="NR46" s="6"/>
      <c r="NS46" s="6"/>
      <c r="NT46" s="6"/>
      <c r="NU46" s="6"/>
      <c r="NV46" s="6"/>
      <c r="NW46" s="6"/>
      <c r="NX46" s="6"/>
      <c r="NY46" s="6"/>
      <c r="NZ46" s="6"/>
      <c r="OA46" s="6"/>
      <c r="OB46" s="6"/>
      <c r="OC46" s="6"/>
      <c r="OD46" s="6"/>
      <c r="OE46" s="6"/>
      <c r="OF46" s="6"/>
      <c r="OG46" s="6"/>
      <c r="OH46" s="6"/>
      <c r="OI46" s="6"/>
      <c r="OJ46" s="6"/>
      <c r="OK46" s="6"/>
      <c r="OL46" s="6"/>
      <c r="OM46" s="6"/>
      <c r="ON46" s="6"/>
      <c r="OO46" s="6"/>
      <c r="OP46" s="6"/>
      <c r="OQ46" s="6"/>
      <c r="OR46" s="6"/>
      <c r="OS46" s="6"/>
      <c r="OT46" s="6"/>
      <c r="OU46" s="6"/>
      <c r="OV46" s="6"/>
      <c r="OW46" s="6"/>
      <c r="OX46" s="6"/>
      <c r="OY46" s="6"/>
      <c r="OZ46" s="6"/>
      <c r="PA46" s="6"/>
      <c r="PB46" s="6"/>
      <c r="PC46" s="6"/>
      <c r="PD46" s="6"/>
      <c r="PE46" s="6"/>
      <c r="PF46" s="6"/>
      <c r="PG46" s="6"/>
      <c r="PH46" s="6"/>
      <c r="PI46" s="6"/>
      <c r="PJ46" s="6"/>
      <c r="PK46" s="6"/>
      <c r="PL46" s="6"/>
      <c r="PM46" s="6"/>
      <c r="PN46" s="6"/>
      <c r="PO46" s="6"/>
      <c r="PP46" s="6"/>
      <c r="PQ46" s="6"/>
      <c r="PR46" s="6"/>
      <c r="PS46" s="6"/>
      <c r="PT46" s="6"/>
      <c r="PU46" s="6"/>
      <c r="PV46" s="6"/>
      <c r="PW46" s="6"/>
      <c r="PX46" s="6"/>
      <c r="PY46" s="6"/>
      <c r="PZ46" s="6"/>
      <c r="QA46" s="6"/>
      <c r="QB46" s="6"/>
      <c r="QC46" s="6"/>
      <c r="QD46" s="6"/>
      <c r="QE46" s="6"/>
      <c r="QF46" s="6"/>
      <c r="QG46" s="6"/>
      <c r="QH46" s="6"/>
      <c r="QI46" s="6"/>
      <c r="QJ46" s="6"/>
      <c r="QK46" s="6"/>
      <c r="QL46" s="6"/>
      <c r="QM46" s="6"/>
      <c r="QN46" s="6"/>
      <c r="QO46" s="6"/>
      <c r="QP46" s="6"/>
      <c r="QQ46" s="6"/>
      <c r="QR46" s="6"/>
      <c r="QS46" s="6"/>
      <c r="QT46" s="6"/>
      <c r="QU46" s="6"/>
      <c r="QV46" s="6"/>
      <c r="QW46" s="6"/>
      <c r="QX46" s="6"/>
      <c r="QY46" s="6"/>
      <c r="QZ46" s="6"/>
      <c r="RA46" s="6"/>
      <c r="RB46" s="6"/>
      <c r="RC46" s="6"/>
      <c r="RD46" s="6"/>
      <c r="RE46" s="6"/>
      <c r="RF46" s="6"/>
      <c r="RG46" s="6"/>
      <c r="RH46" s="6"/>
      <c r="RI46" s="6"/>
      <c r="RJ46" s="6"/>
      <c r="RK46" s="6"/>
      <c r="RL46" s="6"/>
      <c r="RM46" s="6"/>
      <c r="RN46" s="6"/>
      <c r="RO46" s="6"/>
      <c r="RP46" s="6"/>
      <c r="RQ46" s="6"/>
      <c r="RR46" s="6"/>
      <c r="RS46" s="6"/>
      <c r="RT46" s="6"/>
      <c r="RU46" s="6"/>
      <c r="RV46" s="6"/>
      <c r="RW46" s="6"/>
      <c r="RX46" s="6"/>
      <c r="RY46" s="6"/>
      <c r="RZ46" s="6"/>
      <c r="SA46" s="6"/>
      <c r="SB46" s="6"/>
      <c r="SC46" s="6"/>
      <c r="SD46" s="6"/>
      <c r="SE46" s="6"/>
      <c r="SF46" s="6"/>
      <c r="SG46" s="6"/>
      <c r="SH46" s="6"/>
      <c r="SI46" s="6"/>
      <c r="SJ46" s="6"/>
      <c r="SK46" s="6"/>
      <c r="SL46" s="6"/>
      <c r="SM46" s="6"/>
      <c r="SN46" s="6"/>
      <c r="SO46" s="6"/>
      <c r="SP46" s="6"/>
      <c r="SQ46" s="6"/>
      <c r="SR46" s="6"/>
      <c r="SS46" s="6"/>
      <c r="ST46" s="6"/>
      <c r="SU46" s="6"/>
      <c r="SV46" s="6"/>
      <c r="SW46" s="6"/>
      <c r="SX46" s="6"/>
      <c r="SY46" s="6"/>
      <c r="SZ46" s="6"/>
      <c r="TA46" s="6"/>
      <c r="TB46" s="6"/>
      <c r="TC46" s="6"/>
      <c r="TD46" s="6"/>
      <c r="TE46" s="6"/>
      <c r="TF46" s="6"/>
      <c r="TG46" s="6"/>
      <c r="TH46" s="6"/>
      <c r="TI46" s="6"/>
      <c r="TJ46" s="6"/>
      <c r="TK46" s="6"/>
      <c r="TL46" s="6"/>
      <c r="TM46" s="6"/>
      <c r="TN46" s="6"/>
      <c r="TO46" s="6"/>
      <c r="TP46" s="6"/>
      <c r="TQ46" s="6"/>
      <c r="TR46" s="6"/>
      <c r="TS46" s="6"/>
      <c r="TT46" s="6"/>
      <c r="TU46" s="6"/>
      <c r="TV46" s="6"/>
      <c r="TW46" s="6"/>
      <c r="TX46" s="6"/>
      <c r="TY46" s="6"/>
      <c r="TZ46" s="6"/>
      <c r="UA46" s="6"/>
      <c r="UB46" s="6"/>
      <c r="UC46" s="6"/>
      <c r="UD46" s="6"/>
      <c r="UE46" s="6"/>
      <c r="UF46" s="6"/>
      <c r="UG46" s="6"/>
      <c r="UH46" s="6"/>
      <c r="UI46" s="6"/>
      <c r="UJ46" s="6"/>
      <c r="UK46" s="6"/>
      <c r="UL46" s="6"/>
      <c r="UM46" s="6"/>
      <c r="UN46" s="6"/>
      <c r="UO46" s="6"/>
      <c r="UP46" s="6"/>
      <c r="UQ46" s="6"/>
      <c r="UR46" s="6"/>
      <c r="US46" s="6"/>
      <c r="UT46" s="6"/>
      <c r="UU46" s="6"/>
      <c r="UV46" s="6"/>
      <c r="UW46" s="6"/>
      <c r="UX46" s="6"/>
      <c r="UY46" s="6"/>
      <c r="UZ46" s="6"/>
      <c r="VA46" s="6"/>
      <c r="VB46" s="6"/>
      <c r="VC46" s="6"/>
      <c r="VD46" s="6"/>
      <c r="VE46" s="6"/>
      <c r="VF46" s="6"/>
      <c r="VG46" s="6"/>
      <c r="VH46" s="6"/>
      <c r="VI46" s="6"/>
      <c r="VJ46" s="6"/>
      <c r="VK46" s="6"/>
      <c r="VL46" s="6"/>
      <c r="VM46" s="6"/>
      <c r="VN46" s="6"/>
      <c r="VO46" s="6"/>
      <c r="VP46" s="6"/>
      <c r="VQ46" s="6"/>
      <c r="VR46" s="6"/>
      <c r="VS46" s="6"/>
      <c r="VT46" s="6"/>
      <c r="VU46" s="6"/>
      <c r="VV46" s="6"/>
      <c r="VW46" s="6"/>
      <c r="VX46" s="6"/>
      <c r="VY46" s="6"/>
      <c r="VZ46" s="6"/>
      <c r="WA46" s="6"/>
      <c r="WB46" s="6"/>
      <c r="WC46" s="6"/>
      <c r="WD46" s="6"/>
      <c r="WE46" s="6"/>
      <c r="WF46" s="6"/>
      <c r="WG46" s="6"/>
      <c r="WH46" s="6"/>
      <c r="WI46" s="6"/>
      <c r="WJ46" s="6"/>
      <c r="WK46" s="6"/>
      <c r="WL46" s="6"/>
      <c r="WM46" s="6"/>
      <c r="WN46" s="6"/>
      <c r="WO46" s="6"/>
      <c r="WP46" s="6"/>
      <c r="WQ46" s="6"/>
      <c r="WR46" s="6"/>
      <c r="WS46" s="6"/>
      <c r="WT46" s="6"/>
      <c r="WU46" s="6"/>
      <c r="WV46" s="6"/>
      <c r="WW46" s="6"/>
      <c r="WX46" s="6"/>
      <c r="WY46" s="6"/>
      <c r="WZ46" s="6"/>
      <c r="XA46" s="6"/>
      <c r="XB46" s="6"/>
      <c r="XC46" s="6"/>
      <c r="XD46" s="6"/>
      <c r="XE46" s="6"/>
      <c r="XF46" s="6"/>
      <c r="XG46" s="6"/>
      <c r="XH46" s="6"/>
      <c r="XI46" s="6"/>
      <c r="XJ46" s="6"/>
      <c r="XK46" s="6"/>
      <c r="XL46" s="6"/>
      <c r="XM46" s="6"/>
      <c r="XN46" s="6"/>
      <c r="XO46" s="6"/>
      <c r="XP46" s="6"/>
      <c r="XQ46" s="6"/>
      <c r="XR46" s="6"/>
      <c r="XS46" s="6"/>
      <c r="XT46" s="6"/>
      <c r="XU46" s="6"/>
      <c r="XV46" s="6"/>
      <c r="XW46" s="6"/>
      <c r="XX46" s="6"/>
      <c r="XY46" s="6"/>
      <c r="XZ46" s="6"/>
      <c r="YA46" s="6"/>
      <c r="YB46" s="6"/>
      <c r="YC46" s="6"/>
      <c r="YD46" s="6"/>
      <c r="YE46" s="6"/>
      <c r="YF46" s="6"/>
      <c r="YG46" s="6"/>
      <c r="YH46" s="6"/>
      <c r="YI46" s="6"/>
      <c r="YJ46" s="6"/>
      <c r="YK46" s="6"/>
      <c r="YL46" s="6"/>
      <c r="YM46" s="6"/>
      <c r="YN46" s="6"/>
      <c r="YO46" s="6"/>
      <c r="YP46" s="6"/>
      <c r="YQ46" s="6"/>
      <c r="YR46" s="6"/>
      <c r="YS46" s="6"/>
      <c r="YT46" s="6"/>
      <c r="YU46" s="6"/>
      <c r="YV46" s="6"/>
      <c r="YW46" s="6"/>
      <c r="YX46" s="6"/>
      <c r="YY46" s="6"/>
      <c r="YZ46" s="6"/>
      <c r="ZA46" s="6"/>
      <c r="ZB46" s="6"/>
      <c r="ZC46" s="6"/>
      <c r="ZD46" s="6"/>
      <c r="ZE46" s="6"/>
      <c r="ZF46" s="6"/>
      <c r="ZG46" s="6"/>
      <c r="ZH46" s="6"/>
      <c r="ZI46" s="6"/>
      <c r="ZJ46" s="6"/>
      <c r="ZK46" s="6"/>
      <c r="ZL46" s="6"/>
      <c r="ZM46" s="6"/>
      <c r="ZN46" s="6"/>
      <c r="ZO46" s="6"/>
      <c r="ZP46" s="6"/>
      <c r="ZQ46" s="6"/>
      <c r="ZR46" s="6"/>
      <c r="ZS46" s="6"/>
      <c r="ZT46" s="6"/>
      <c r="ZU46" s="6"/>
      <c r="ZV46" s="6"/>
      <c r="ZW46" s="6"/>
      <c r="ZX46" s="6"/>
      <c r="ZY46" s="6"/>
      <c r="ZZ46" s="6"/>
      <c r="AAA46" s="6"/>
      <c r="AAB46" s="6"/>
      <c r="AAC46" s="6"/>
      <c r="AAD46" s="6"/>
      <c r="AAE46" s="6"/>
      <c r="AAF46" s="6"/>
      <c r="AAG46" s="6"/>
      <c r="AAH46" s="6"/>
      <c r="AAI46" s="6"/>
      <c r="AAJ46" s="6"/>
      <c r="AAK46" s="6"/>
      <c r="AAL46" s="6"/>
      <c r="AAM46" s="6"/>
      <c r="AAN46" s="6"/>
      <c r="AAO46" s="6"/>
      <c r="AAP46" s="6"/>
      <c r="AAQ46" s="6"/>
      <c r="AAR46" s="6"/>
      <c r="AAS46" s="6"/>
      <c r="AAT46" s="6"/>
      <c r="AAU46" s="6"/>
      <c r="AAV46" s="6"/>
      <c r="AAW46" s="6"/>
      <c r="AAX46" s="6"/>
      <c r="AAY46" s="6"/>
      <c r="AAZ46" s="6"/>
      <c r="ABA46" s="6"/>
      <c r="ABB46" s="6"/>
      <c r="ABC46" s="6"/>
      <c r="ABD46" s="6"/>
      <c r="ABE46" s="6"/>
      <c r="ABF46" s="6"/>
      <c r="ABG46" s="6"/>
      <c r="ABH46" s="6"/>
      <c r="ABI46" s="6"/>
      <c r="ABJ46" s="6"/>
      <c r="ABK46" s="6"/>
      <c r="ABL46" s="6"/>
      <c r="ABM46" s="6"/>
      <c r="ABN46" s="6"/>
      <c r="ABO46" s="6"/>
      <c r="ABP46" s="6"/>
      <c r="ABQ46" s="6"/>
      <c r="ABR46" s="6"/>
      <c r="ABS46" s="6"/>
      <c r="ABT46" s="6"/>
      <c r="ABU46" s="6"/>
      <c r="ABV46" s="6"/>
      <c r="ABW46" s="6"/>
      <c r="ABX46" s="6"/>
      <c r="ABY46" s="6"/>
      <c r="ABZ46" s="6"/>
      <c r="ACA46" s="6"/>
      <c r="ACB46" s="6"/>
      <c r="ACC46" s="6"/>
      <c r="ACD46" s="6"/>
      <c r="ACE46" s="6"/>
      <c r="ACF46" s="6"/>
      <c r="ACG46" s="6"/>
      <c r="ACH46" s="6"/>
      <c r="ACI46" s="6"/>
      <c r="ACJ46" s="6"/>
    </row>
    <row r="47" spans="1:764" s="16" customFormat="1" hidden="1">
      <c r="A47" s="20" t="s">
        <v>126</v>
      </c>
      <c r="B47" s="20">
        <v>8200254165</v>
      </c>
      <c r="C47" s="44" t="s">
        <v>143</v>
      </c>
      <c r="D47" s="20" t="s">
        <v>52</v>
      </c>
      <c r="E47" s="20" t="s">
        <v>33</v>
      </c>
      <c r="F47" s="20" t="s">
        <v>34</v>
      </c>
      <c r="G47" s="20" t="s">
        <v>36</v>
      </c>
      <c r="H47" s="20" t="s">
        <v>98</v>
      </c>
      <c r="I47" s="20" t="s">
        <v>36</v>
      </c>
      <c r="J47" s="32">
        <v>17</v>
      </c>
      <c r="K47" s="20" t="s">
        <v>144</v>
      </c>
      <c r="L47" s="20" t="s">
        <v>144</v>
      </c>
      <c r="M47" s="20" t="s">
        <v>144</v>
      </c>
      <c r="N47" s="21">
        <v>39167</v>
      </c>
      <c r="O47" s="23" t="s">
        <v>39</v>
      </c>
      <c r="P47" s="20"/>
      <c r="Q47" s="22"/>
      <c r="R47" s="23">
        <v>31</v>
      </c>
      <c r="S47" s="23">
        <v>31</v>
      </c>
      <c r="T47" s="24">
        <v>31</v>
      </c>
      <c r="U47" s="24">
        <v>138</v>
      </c>
      <c r="V47" s="25">
        <v>1</v>
      </c>
      <c r="W47" s="25" t="s">
        <v>41</v>
      </c>
      <c r="X47" s="25">
        <v>4</v>
      </c>
      <c r="Y47" s="25" t="s">
        <v>42</v>
      </c>
      <c r="Z47" s="26" t="str">
        <f t="shared" si="0"/>
        <v>1 ech / 4 rafale</v>
      </c>
      <c r="AA47" s="27">
        <v>99</v>
      </c>
      <c r="AB47" s="28">
        <v>0</v>
      </c>
      <c r="AC47" s="30">
        <v>24</v>
      </c>
      <c r="AD47" s="30">
        <v>1</v>
      </c>
      <c r="AE47" s="30">
        <v>100</v>
      </c>
      <c r="AF47" s="30" t="s">
        <v>80</v>
      </c>
      <c r="AG47" s="30" t="s">
        <v>80</v>
      </c>
      <c r="AH47" s="6"/>
      <c r="AI47" s="15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  <c r="NJ47" s="6"/>
      <c r="NK47" s="6"/>
      <c r="NL47" s="6"/>
      <c r="NM47" s="6"/>
      <c r="NN47" s="6"/>
      <c r="NO47" s="6"/>
      <c r="NP47" s="6"/>
      <c r="NQ47" s="6"/>
      <c r="NR47" s="6"/>
      <c r="NS47" s="6"/>
      <c r="NT47" s="6"/>
      <c r="NU47" s="6"/>
      <c r="NV47" s="6"/>
      <c r="NW47" s="6"/>
      <c r="NX47" s="6"/>
      <c r="NY47" s="6"/>
      <c r="NZ47" s="6"/>
      <c r="OA47" s="6"/>
      <c r="OB47" s="6"/>
      <c r="OC47" s="6"/>
      <c r="OD47" s="6"/>
      <c r="OE47" s="6"/>
      <c r="OF47" s="6"/>
      <c r="OG47" s="6"/>
      <c r="OH47" s="6"/>
      <c r="OI47" s="6"/>
      <c r="OJ47" s="6"/>
      <c r="OK47" s="6"/>
      <c r="OL47" s="6"/>
      <c r="OM47" s="6"/>
      <c r="ON47" s="6"/>
      <c r="OO47" s="6"/>
      <c r="OP47" s="6"/>
      <c r="OQ47" s="6"/>
      <c r="OR47" s="6"/>
      <c r="OS47" s="6"/>
      <c r="OT47" s="6"/>
      <c r="OU47" s="6"/>
      <c r="OV47" s="6"/>
      <c r="OW47" s="6"/>
      <c r="OX47" s="6"/>
      <c r="OY47" s="6"/>
      <c r="OZ47" s="6"/>
      <c r="PA47" s="6"/>
      <c r="PB47" s="6"/>
      <c r="PC47" s="6"/>
      <c r="PD47" s="6"/>
      <c r="PE47" s="6"/>
      <c r="PF47" s="6"/>
      <c r="PG47" s="6"/>
      <c r="PH47" s="6"/>
      <c r="PI47" s="6"/>
      <c r="PJ47" s="6"/>
      <c r="PK47" s="6"/>
      <c r="PL47" s="6"/>
      <c r="PM47" s="6"/>
      <c r="PN47" s="6"/>
      <c r="PO47" s="6"/>
      <c r="PP47" s="6"/>
      <c r="PQ47" s="6"/>
      <c r="PR47" s="6"/>
      <c r="PS47" s="6"/>
      <c r="PT47" s="6"/>
      <c r="PU47" s="6"/>
      <c r="PV47" s="6"/>
      <c r="PW47" s="6"/>
      <c r="PX47" s="6"/>
      <c r="PY47" s="6"/>
      <c r="PZ47" s="6"/>
      <c r="QA47" s="6"/>
      <c r="QB47" s="6"/>
      <c r="QC47" s="6"/>
      <c r="QD47" s="6"/>
      <c r="QE47" s="6"/>
      <c r="QF47" s="6"/>
      <c r="QG47" s="6"/>
      <c r="QH47" s="6"/>
      <c r="QI47" s="6"/>
      <c r="QJ47" s="6"/>
      <c r="QK47" s="6"/>
      <c r="QL47" s="6"/>
      <c r="QM47" s="6"/>
      <c r="QN47" s="6"/>
      <c r="QO47" s="6"/>
      <c r="QP47" s="6"/>
      <c r="QQ47" s="6"/>
      <c r="QR47" s="6"/>
      <c r="QS47" s="6"/>
      <c r="QT47" s="6"/>
      <c r="QU47" s="6"/>
      <c r="QV47" s="6"/>
      <c r="QW47" s="6"/>
      <c r="QX47" s="6"/>
      <c r="QY47" s="6"/>
      <c r="QZ47" s="6"/>
      <c r="RA47" s="6"/>
      <c r="RB47" s="6"/>
      <c r="RC47" s="6"/>
      <c r="RD47" s="6"/>
      <c r="RE47" s="6"/>
      <c r="RF47" s="6"/>
      <c r="RG47" s="6"/>
      <c r="RH47" s="6"/>
      <c r="RI47" s="6"/>
      <c r="RJ47" s="6"/>
      <c r="RK47" s="6"/>
      <c r="RL47" s="6"/>
      <c r="RM47" s="6"/>
      <c r="RN47" s="6"/>
      <c r="RO47" s="6"/>
      <c r="RP47" s="6"/>
      <c r="RQ47" s="6"/>
      <c r="RR47" s="6"/>
      <c r="RS47" s="6"/>
      <c r="RT47" s="6"/>
      <c r="RU47" s="6"/>
      <c r="RV47" s="6"/>
      <c r="RW47" s="6"/>
      <c r="RX47" s="6"/>
      <c r="RY47" s="6"/>
      <c r="RZ47" s="6"/>
      <c r="SA47" s="6"/>
      <c r="SB47" s="6"/>
      <c r="SC47" s="6"/>
      <c r="SD47" s="6"/>
      <c r="SE47" s="6"/>
      <c r="SF47" s="6"/>
      <c r="SG47" s="6"/>
      <c r="SH47" s="6"/>
      <c r="SI47" s="6"/>
      <c r="SJ47" s="6"/>
      <c r="SK47" s="6"/>
      <c r="SL47" s="6"/>
      <c r="SM47" s="6"/>
      <c r="SN47" s="6"/>
      <c r="SO47" s="6"/>
      <c r="SP47" s="6"/>
      <c r="SQ47" s="6"/>
      <c r="SR47" s="6"/>
      <c r="SS47" s="6"/>
      <c r="ST47" s="6"/>
      <c r="SU47" s="6"/>
      <c r="SV47" s="6"/>
      <c r="SW47" s="6"/>
      <c r="SX47" s="6"/>
      <c r="SY47" s="6"/>
      <c r="SZ47" s="6"/>
      <c r="TA47" s="6"/>
      <c r="TB47" s="6"/>
      <c r="TC47" s="6"/>
      <c r="TD47" s="6"/>
      <c r="TE47" s="6"/>
      <c r="TF47" s="6"/>
      <c r="TG47" s="6"/>
      <c r="TH47" s="6"/>
      <c r="TI47" s="6"/>
      <c r="TJ47" s="6"/>
      <c r="TK47" s="6"/>
      <c r="TL47" s="6"/>
      <c r="TM47" s="6"/>
      <c r="TN47" s="6"/>
      <c r="TO47" s="6"/>
      <c r="TP47" s="6"/>
      <c r="TQ47" s="6"/>
      <c r="TR47" s="6"/>
      <c r="TS47" s="6"/>
      <c r="TT47" s="6"/>
      <c r="TU47" s="6"/>
      <c r="TV47" s="6"/>
      <c r="TW47" s="6"/>
      <c r="TX47" s="6"/>
      <c r="TY47" s="6"/>
      <c r="TZ47" s="6"/>
      <c r="UA47" s="6"/>
      <c r="UB47" s="6"/>
      <c r="UC47" s="6"/>
      <c r="UD47" s="6"/>
      <c r="UE47" s="6"/>
      <c r="UF47" s="6"/>
      <c r="UG47" s="6"/>
      <c r="UH47" s="6"/>
      <c r="UI47" s="6"/>
      <c r="UJ47" s="6"/>
      <c r="UK47" s="6"/>
      <c r="UL47" s="6"/>
      <c r="UM47" s="6"/>
      <c r="UN47" s="6"/>
      <c r="UO47" s="6"/>
      <c r="UP47" s="6"/>
      <c r="UQ47" s="6"/>
      <c r="UR47" s="6"/>
      <c r="US47" s="6"/>
      <c r="UT47" s="6"/>
      <c r="UU47" s="6"/>
      <c r="UV47" s="6"/>
      <c r="UW47" s="6"/>
      <c r="UX47" s="6"/>
      <c r="UY47" s="6"/>
      <c r="UZ47" s="6"/>
      <c r="VA47" s="6"/>
      <c r="VB47" s="6"/>
      <c r="VC47" s="6"/>
      <c r="VD47" s="6"/>
      <c r="VE47" s="6"/>
      <c r="VF47" s="6"/>
      <c r="VG47" s="6"/>
      <c r="VH47" s="6"/>
      <c r="VI47" s="6"/>
      <c r="VJ47" s="6"/>
      <c r="VK47" s="6"/>
      <c r="VL47" s="6"/>
      <c r="VM47" s="6"/>
      <c r="VN47" s="6"/>
      <c r="VO47" s="6"/>
      <c r="VP47" s="6"/>
      <c r="VQ47" s="6"/>
      <c r="VR47" s="6"/>
      <c r="VS47" s="6"/>
      <c r="VT47" s="6"/>
      <c r="VU47" s="6"/>
      <c r="VV47" s="6"/>
      <c r="VW47" s="6"/>
      <c r="VX47" s="6"/>
      <c r="VY47" s="6"/>
      <c r="VZ47" s="6"/>
      <c r="WA47" s="6"/>
      <c r="WB47" s="6"/>
      <c r="WC47" s="6"/>
      <c r="WD47" s="6"/>
      <c r="WE47" s="6"/>
      <c r="WF47" s="6"/>
      <c r="WG47" s="6"/>
      <c r="WH47" s="6"/>
      <c r="WI47" s="6"/>
      <c r="WJ47" s="6"/>
      <c r="WK47" s="6"/>
      <c r="WL47" s="6"/>
      <c r="WM47" s="6"/>
      <c r="WN47" s="6"/>
      <c r="WO47" s="6"/>
      <c r="WP47" s="6"/>
      <c r="WQ47" s="6"/>
      <c r="WR47" s="6"/>
      <c r="WS47" s="6"/>
      <c r="WT47" s="6"/>
      <c r="WU47" s="6"/>
      <c r="WV47" s="6"/>
      <c r="WW47" s="6"/>
      <c r="WX47" s="6"/>
      <c r="WY47" s="6"/>
      <c r="WZ47" s="6"/>
      <c r="XA47" s="6"/>
      <c r="XB47" s="6"/>
      <c r="XC47" s="6"/>
      <c r="XD47" s="6"/>
      <c r="XE47" s="6"/>
      <c r="XF47" s="6"/>
      <c r="XG47" s="6"/>
      <c r="XH47" s="6"/>
      <c r="XI47" s="6"/>
      <c r="XJ47" s="6"/>
      <c r="XK47" s="6"/>
      <c r="XL47" s="6"/>
      <c r="XM47" s="6"/>
      <c r="XN47" s="6"/>
      <c r="XO47" s="6"/>
      <c r="XP47" s="6"/>
      <c r="XQ47" s="6"/>
      <c r="XR47" s="6"/>
      <c r="XS47" s="6"/>
      <c r="XT47" s="6"/>
      <c r="XU47" s="6"/>
      <c r="XV47" s="6"/>
      <c r="XW47" s="6"/>
      <c r="XX47" s="6"/>
      <c r="XY47" s="6"/>
      <c r="XZ47" s="6"/>
      <c r="YA47" s="6"/>
      <c r="YB47" s="6"/>
      <c r="YC47" s="6"/>
      <c r="YD47" s="6"/>
      <c r="YE47" s="6"/>
      <c r="YF47" s="6"/>
      <c r="YG47" s="6"/>
      <c r="YH47" s="6"/>
      <c r="YI47" s="6"/>
      <c r="YJ47" s="6"/>
      <c r="YK47" s="6"/>
      <c r="YL47" s="6"/>
      <c r="YM47" s="6"/>
      <c r="YN47" s="6"/>
      <c r="YO47" s="6"/>
      <c r="YP47" s="6"/>
      <c r="YQ47" s="6"/>
      <c r="YR47" s="6"/>
      <c r="YS47" s="6"/>
      <c r="YT47" s="6"/>
      <c r="YU47" s="6"/>
      <c r="YV47" s="6"/>
      <c r="YW47" s="6"/>
      <c r="YX47" s="6"/>
      <c r="YY47" s="6"/>
      <c r="YZ47" s="6"/>
      <c r="ZA47" s="6"/>
      <c r="ZB47" s="6"/>
      <c r="ZC47" s="6"/>
      <c r="ZD47" s="6"/>
      <c r="ZE47" s="6"/>
      <c r="ZF47" s="6"/>
      <c r="ZG47" s="6"/>
      <c r="ZH47" s="6"/>
      <c r="ZI47" s="6"/>
      <c r="ZJ47" s="6"/>
      <c r="ZK47" s="6"/>
      <c r="ZL47" s="6"/>
      <c r="ZM47" s="6"/>
      <c r="ZN47" s="6"/>
      <c r="ZO47" s="6"/>
      <c r="ZP47" s="6"/>
      <c r="ZQ47" s="6"/>
      <c r="ZR47" s="6"/>
      <c r="ZS47" s="6"/>
      <c r="ZT47" s="6"/>
      <c r="ZU47" s="6"/>
      <c r="ZV47" s="6"/>
      <c r="ZW47" s="6"/>
      <c r="ZX47" s="6"/>
      <c r="ZY47" s="6"/>
      <c r="ZZ47" s="6"/>
      <c r="AAA47" s="6"/>
      <c r="AAB47" s="6"/>
      <c r="AAC47" s="6"/>
      <c r="AAD47" s="6"/>
      <c r="AAE47" s="6"/>
      <c r="AAF47" s="6"/>
      <c r="AAG47" s="6"/>
      <c r="AAH47" s="6"/>
      <c r="AAI47" s="6"/>
      <c r="AAJ47" s="6"/>
      <c r="AAK47" s="6"/>
      <c r="AAL47" s="6"/>
      <c r="AAM47" s="6"/>
      <c r="AAN47" s="6"/>
      <c r="AAO47" s="6"/>
      <c r="AAP47" s="6"/>
      <c r="AAQ47" s="6"/>
      <c r="AAR47" s="6"/>
      <c r="AAS47" s="6"/>
      <c r="AAT47" s="6"/>
      <c r="AAU47" s="6"/>
      <c r="AAV47" s="6"/>
      <c r="AAW47" s="6"/>
      <c r="AAX47" s="6"/>
      <c r="AAY47" s="6"/>
      <c r="AAZ47" s="6"/>
      <c r="ABA47" s="6"/>
      <c r="ABB47" s="6"/>
      <c r="ABC47" s="6"/>
      <c r="ABD47" s="6"/>
      <c r="ABE47" s="6"/>
      <c r="ABF47" s="6"/>
      <c r="ABG47" s="6"/>
      <c r="ABH47" s="6"/>
      <c r="ABI47" s="6"/>
      <c r="ABJ47" s="6"/>
      <c r="ABK47" s="6"/>
      <c r="ABL47" s="6"/>
      <c r="ABM47" s="6"/>
      <c r="ABN47" s="6"/>
      <c r="ABO47" s="6"/>
      <c r="ABP47" s="6"/>
      <c r="ABQ47" s="6"/>
      <c r="ABR47" s="6"/>
      <c r="ABS47" s="6"/>
      <c r="ABT47" s="6"/>
      <c r="ABU47" s="6"/>
      <c r="ABV47" s="6"/>
      <c r="ABW47" s="6"/>
      <c r="ABX47" s="6"/>
      <c r="ABY47" s="6"/>
      <c r="ABZ47" s="6"/>
      <c r="ACA47" s="6"/>
      <c r="ACB47" s="6"/>
      <c r="ACC47" s="6"/>
      <c r="ACD47" s="6"/>
      <c r="ACE47" s="6"/>
      <c r="ACF47" s="6"/>
      <c r="ACG47" s="6"/>
      <c r="ACH47" s="6"/>
      <c r="ACI47" s="6"/>
      <c r="ACJ47" s="6"/>
    </row>
    <row r="48" spans="1:764" s="16" customFormat="1" hidden="1">
      <c r="A48" s="20" t="s">
        <v>145</v>
      </c>
      <c r="B48" s="17">
        <v>8200426910</v>
      </c>
      <c r="C48" s="18" t="s">
        <v>146</v>
      </c>
      <c r="D48" s="20" t="s">
        <v>52</v>
      </c>
      <c r="E48" s="20" t="s">
        <v>33</v>
      </c>
      <c r="F48" s="20" t="s">
        <v>34</v>
      </c>
      <c r="G48" s="20" t="s">
        <v>36</v>
      </c>
      <c r="H48" s="20" t="s">
        <v>36</v>
      </c>
      <c r="I48" s="20" t="s">
        <v>36</v>
      </c>
      <c r="J48" s="32" t="s">
        <v>147</v>
      </c>
      <c r="K48" s="20" t="s">
        <v>148</v>
      </c>
      <c r="L48" s="20" t="s">
        <v>148</v>
      </c>
      <c r="M48" s="20" t="s">
        <v>148</v>
      </c>
      <c r="N48" s="21">
        <v>39196</v>
      </c>
      <c r="O48" s="45" t="s">
        <v>39</v>
      </c>
      <c r="P48" s="20"/>
      <c r="Q48" s="22" t="s">
        <v>40</v>
      </c>
      <c r="R48" s="23">
        <v>25</v>
      </c>
      <c r="S48" s="23">
        <v>25</v>
      </c>
      <c r="T48" s="24">
        <v>25</v>
      </c>
      <c r="U48" s="24">
        <v>136</v>
      </c>
      <c r="V48" s="25"/>
      <c r="W48" s="25" t="s">
        <v>41</v>
      </c>
      <c r="X48" s="25">
        <v>0</v>
      </c>
      <c r="Y48" s="25" t="s">
        <v>42</v>
      </c>
      <c r="Z48" s="26" t="str">
        <f t="shared" si="0"/>
        <v xml:space="preserve"> ech / 0 rafale</v>
      </c>
      <c r="AA48" s="27">
        <v>90.6</v>
      </c>
      <c r="AB48" s="28">
        <v>0</v>
      </c>
      <c r="AC48" s="29">
        <v>24</v>
      </c>
      <c r="AD48" s="30">
        <v>1</v>
      </c>
      <c r="AE48" s="30">
        <v>100</v>
      </c>
      <c r="AF48" s="29" t="s">
        <v>80</v>
      </c>
      <c r="AG48" s="29" t="s">
        <v>80</v>
      </c>
      <c r="AH48" s="6"/>
      <c r="AI48" s="15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  <c r="NJ48" s="6"/>
      <c r="NK48" s="6"/>
      <c r="NL48" s="6"/>
      <c r="NM48" s="6"/>
      <c r="NN48" s="6"/>
      <c r="NO48" s="6"/>
      <c r="NP48" s="6"/>
      <c r="NQ48" s="6"/>
      <c r="NR48" s="6"/>
      <c r="NS48" s="6"/>
      <c r="NT48" s="6"/>
      <c r="NU48" s="6"/>
      <c r="NV48" s="6"/>
      <c r="NW48" s="6"/>
      <c r="NX48" s="6"/>
      <c r="NY48" s="6"/>
      <c r="NZ48" s="6"/>
      <c r="OA48" s="6"/>
      <c r="OB48" s="6"/>
      <c r="OC48" s="6"/>
      <c r="OD48" s="6"/>
      <c r="OE48" s="6"/>
      <c r="OF48" s="6"/>
      <c r="OG48" s="6"/>
      <c r="OH48" s="6"/>
      <c r="OI48" s="6"/>
      <c r="OJ48" s="6"/>
      <c r="OK48" s="6"/>
      <c r="OL48" s="6"/>
      <c r="OM48" s="6"/>
      <c r="ON48" s="6"/>
      <c r="OO48" s="6"/>
      <c r="OP48" s="6"/>
      <c r="OQ48" s="6"/>
      <c r="OR48" s="6"/>
      <c r="OS48" s="6"/>
      <c r="OT48" s="6"/>
      <c r="OU48" s="6"/>
      <c r="OV48" s="6"/>
      <c r="OW48" s="6"/>
      <c r="OX48" s="6"/>
      <c r="OY48" s="6"/>
      <c r="OZ48" s="6"/>
      <c r="PA48" s="6"/>
      <c r="PB48" s="6"/>
      <c r="PC48" s="6"/>
      <c r="PD48" s="6"/>
      <c r="PE48" s="6"/>
      <c r="PF48" s="6"/>
      <c r="PG48" s="6"/>
      <c r="PH48" s="6"/>
      <c r="PI48" s="6"/>
      <c r="PJ48" s="6"/>
      <c r="PK48" s="6"/>
      <c r="PL48" s="6"/>
      <c r="PM48" s="6"/>
      <c r="PN48" s="6"/>
      <c r="PO48" s="6"/>
      <c r="PP48" s="6"/>
      <c r="PQ48" s="6"/>
      <c r="PR48" s="6"/>
      <c r="PS48" s="6"/>
      <c r="PT48" s="6"/>
      <c r="PU48" s="6"/>
      <c r="PV48" s="6"/>
      <c r="PW48" s="6"/>
      <c r="PX48" s="6"/>
      <c r="PY48" s="6"/>
      <c r="PZ48" s="6"/>
      <c r="QA48" s="6"/>
      <c r="QB48" s="6"/>
      <c r="QC48" s="6"/>
      <c r="QD48" s="6"/>
      <c r="QE48" s="6"/>
      <c r="QF48" s="6"/>
      <c r="QG48" s="6"/>
      <c r="QH48" s="6"/>
      <c r="QI48" s="6"/>
      <c r="QJ48" s="6"/>
      <c r="QK48" s="6"/>
      <c r="QL48" s="6"/>
      <c r="QM48" s="6"/>
      <c r="QN48" s="6"/>
      <c r="QO48" s="6"/>
      <c r="QP48" s="6"/>
      <c r="QQ48" s="6"/>
      <c r="QR48" s="6"/>
      <c r="QS48" s="6"/>
      <c r="QT48" s="6"/>
      <c r="QU48" s="6"/>
      <c r="QV48" s="6"/>
      <c r="QW48" s="6"/>
      <c r="QX48" s="6"/>
      <c r="QY48" s="6"/>
      <c r="QZ48" s="6"/>
      <c r="RA48" s="6"/>
      <c r="RB48" s="6"/>
      <c r="RC48" s="6"/>
      <c r="RD48" s="6"/>
      <c r="RE48" s="6"/>
      <c r="RF48" s="6"/>
      <c r="RG48" s="6"/>
      <c r="RH48" s="6"/>
      <c r="RI48" s="6"/>
      <c r="RJ48" s="6"/>
      <c r="RK48" s="6"/>
      <c r="RL48" s="6"/>
      <c r="RM48" s="6"/>
      <c r="RN48" s="6"/>
      <c r="RO48" s="6"/>
      <c r="RP48" s="6"/>
      <c r="RQ48" s="6"/>
      <c r="RR48" s="6"/>
      <c r="RS48" s="6"/>
      <c r="RT48" s="6"/>
      <c r="RU48" s="6"/>
      <c r="RV48" s="6"/>
      <c r="RW48" s="6"/>
      <c r="RX48" s="6"/>
      <c r="RY48" s="6"/>
      <c r="RZ48" s="6"/>
      <c r="SA48" s="6"/>
      <c r="SB48" s="6"/>
      <c r="SC48" s="6"/>
      <c r="SD48" s="6"/>
      <c r="SE48" s="6"/>
      <c r="SF48" s="6"/>
      <c r="SG48" s="6"/>
      <c r="SH48" s="6"/>
      <c r="SI48" s="6"/>
      <c r="SJ48" s="6"/>
      <c r="SK48" s="6"/>
      <c r="SL48" s="6"/>
      <c r="SM48" s="6"/>
      <c r="SN48" s="6"/>
      <c r="SO48" s="6"/>
      <c r="SP48" s="6"/>
      <c r="SQ48" s="6"/>
      <c r="SR48" s="6"/>
      <c r="SS48" s="6"/>
      <c r="ST48" s="6"/>
      <c r="SU48" s="6"/>
      <c r="SV48" s="6"/>
      <c r="SW48" s="6"/>
      <c r="SX48" s="6"/>
      <c r="SY48" s="6"/>
      <c r="SZ48" s="6"/>
      <c r="TA48" s="6"/>
      <c r="TB48" s="6"/>
      <c r="TC48" s="6"/>
      <c r="TD48" s="6"/>
      <c r="TE48" s="6"/>
      <c r="TF48" s="6"/>
      <c r="TG48" s="6"/>
      <c r="TH48" s="6"/>
      <c r="TI48" s="6"/>
      <c r="TJ48" s="6"/>
      <c r="TK48" s="6"/>
      <c r="TL48" s="6"/>
      <c r="TM48" s="6"/>
      <c r="TN48" s="6"/>
      <c r="TO48" s="6"/>
      <c r="TP48" s="6"/>
      <c r="TQ48" s="6"/>
      <c r="TR48" s="6"/>
      <c r="TS48" s="6"/>
      <c r="TT48" s="6"/>
      <c r="TU48" s="6"/>
      <c r="TV48" s="6"/>
      <c r="TW48" s="6"/>
      <c r="TX48" s="6"/>
      <c r="TY48" s="6"/>
      <c r="TZ48" s="6"/>
      <c r="UA48" s="6"/>
      <c r="UB48" s="6"/>
      <c r="UC48" s="6"/>
      <c r="UD48" s="6"/>
      <c r="UE48" s="6"/>
      <c r="UF48" s="6"/>
      <c r="UG48" s="6"/>
      <c r="UH48" s="6"/>
      <c r="UI48" s="6"/>
      <c r="UJ48" s="6"/>
      <c r="UK48" s="6"/>
      <c r="UL48" s="6"/>
      <c r="UM48" s="6"/>
      <c r="UN48" s="6"/>
      <c r="UO48" s="6"/>
      <c r="UP48" s="6"/>
      <c r="UQ48" s="6"/>
      <c r="UR48" s="6"/>
      <c r="US48" s="6"/>
      <c r="UT48" s="6"/>
      <c r="UU48" s="6"/>
      <c r="UV48" s="6"/>
      <c r="UW48" s="6"/>
      <c r="UX48" s="6"/>
      <c r="UY48" s="6"/>
      <c r="UZ48" s="6"/>
      <c r="VA48" s="6"/>
      <c r="VB48" s="6"/>
      <c r="VC48" s="6"/>
      <c r="VD48" s="6"/>
      <c r="VE48" s="6"/>
      <c r="VF48" s="6"/>
      <c r="VG48" s="6"/>
      <c r="VH48" s="6"/>
      <c r="VI48" s="6"/>
      <c r="VJ48" s="6"/>
      <c r="VK48" s="6"/>
      <c r="VL48" s="6"/>
      <c r="VM48" s="6"/>
      <c r="VN48" s="6"/>
      <c r="VO48" s="6"/>
      <c r="VP48" s="6"/>
      <c r="VQ48" s="6"/>
      <c r="VR48" s="6"/>
      <c r="VS48" s="6"/>
      <c r="VT48" s="6"/>
      <c r="VU48" s="6"/>
      <c r="VV48" s="6"/>
      <c r="VW48" s="6"/>
      <c r="VX48" s="6"/>
      <c r="VY48" s="6"/>
      <c r="VZ48" s="6"/>
      <c r="WA48" s="6"/>
      <c r="WB48" s="6"/>
      <c r="WC48" s="6"/>
      <c r="WD48" s="6"/>
      <c r="WE48" s="6"/>
      <c r="WF48" s="6"/>
      <c r="WG48" s="6"/>
      <c r="WH48" s="6"/>
      <c r="WI48" s="6"/>
      <c r="WJ48" s="6"/>
      <c r="WK48" s="6"/>
      <c r="WL48" s="6"/>
      <c r="WM48" s="6"/>
      <c r="WN48" s="6"/>
      <c r="WO48" s="6"/>
      <c r="WP48" s="6"/>
      <c r="WQ48" s="6"/>
      <c r="WR48" s="6"/>
      <c r="WS48" s="6"/>
      <c r="WT48" s="6"/>
      <c r="WU48" s="6"/>
      <c r="WV48" s="6"/>
      <c r="WW48" s="6"/>
      <c r="WX48" s="6"/>
      <c r="WY48" s="6"/>
      <c r="WZ48" s="6"/>
      <c r="XA48" s="6"/>
      <c r="XB48" s="6"/>
      <c r="XC48" s="6"/>
      <c r="XD48" s="6"/>
      <c r="XE48" s="6"/>
      <c r="XF48" s="6"/>
      <c r="XG48" s="6"/>
      <c r="XH48" s="6"/>
      <c r="XI48" s="6"/>
      <c r="XJ48" s="6"/>
      <c r="XK48" s="6"/>
      <c r="XL48" s="6"/>
      <c r="XM48" s="6"/>
      <c r="XN48" s="6"/>
      <c r="XO48" s="6"/>
      <c r="XP48" s="6"/>
      <c r="XQ48" s="6"/>
      <c r="XR48" s="6"/>
      <c r="XS48" s="6"/>
      <c r="XT48" s="6"/>
      <c r="XU48" s="6"/>
      <c r="XV48" s="6"/>
      <c r="XW48" s="6"/>
      <c r="XX48" s="6"/>
      <c r="XY48" s="6"/>
      <c r="XZ48" s="6"/>
      <c r="YA48" s="6"/>
      <c r="YB48" s="6"/>
      <c r="YC48" s="6"/>
      <c r="YD48" s="6"/>
      <c r="YE48" s="6"/>
      <c r="YF48" s="6"/>
      <c r="YG48" s="6"/>
      <c r="YH48" s="6"/>
      <c r="YI48" s="6"/>
      <c r="YJ48" s="6"/>
      <c r="YK48" s="6"/>
      <c r="YL48" s="6"/>
      <c r="YM48" s="6"/>
      <c r="YN48" s="6"/>
      <c r="YO48" s="6"/>
      <c r="YP48" s="6"/>
      <c r="YQ48" s="6"/>
      <c r="YR48" s="6"/>
      <c r="YS48" s="6"/>
      <c r="YT48" s="6"/>
      <c r="YU48" s="6"/>
      <c r="YV48" s="6"/>
      <c r="YW48" s="6"/>
      <c r="YX48" s="6"/>
      <c r="YY48" s="6"/>
      <c r="YZ48" s="6"/>
      <c r="ZA48" s="6"/>
      <c r="ZB48" s="6"/>
      <c r="ZC48" s="6"/>
      <c r="ZD48" s="6"/>
      <c r="ZE48" s="6"/>
      <c r="ZF48" s="6"/>
      <c r="ZG48" s="6"/>
      <c r="ZH48" s="6"/>
      <c r="ZI48" s="6"/>
      <c r="ZJ48" s="6"/>
      <c r="ZK48" s="6"/>
      <c r="ZL48" s="6"/>
      <c r="ZM48" s="6"/>
      <c r="ZN48" s="6"/>
      <c r="ZO48" s="6"/>
      <c r="ZP48" s="6"/>
      <c r="ZQ48" s="6"/>
      <c r="ZR48" s="6"/>
      <c r="ZS48" s="6"/>
      <c r="ZT48" s="6"/>
      <c r="ZU48" s="6"/>
      <c r="ZV48" s="6"/>
      <c r="ZW48" s="6"/>
      <c r="ZX48" s="6"/>
      <c r="ZY48" s="6"/>
      <c r="ZZ48" s="6"/>
      <c r="AAA48" s="6"/>
      <c r="AAB48" s="6"/>
      <c r="AAC48" s="6"/>
      <c r="AAD48" s="6"/>
      <c r="AAE48" s="6"/>
      <c r="AAF48" s="6"/>
      <c r="AAG48" s="6"/>
      <c r="AAH48" s="6"/>
      <c r="AAI48" s="6"/>
      <c r="AAJ48" s="6"/>
      <c r="AAK48" s="6"/>
      <c r="AAL48" s="6"/>
      <c r="AAM48" s="6"/>
      <c r="AAN48" s="6"/>
      <c r="AAO48" s="6"/>
      <c r="AAP48" s="6"/>
      <c r="AAQ48" s="6"/>
      <c r="AAR48" s="6"/>
      <c r="AAS48" s="6"/>
      <c r="AAT48" s="6"/>
      <c r="AAU48" s="6"/>
      <c r="AAV48" s="6"/>
      <c r="AAW48" s="6"/>
      <c r="AAX48" s="6"/>
      <c r="AAY48" s="6"/>
      <c r="AAZ48" s="6"/>
      <c r="ABA48" s="6"/>
      <c r="ABB48" s="6"/>
      <c r="ABC48" s="6"/>
      <c r="ABD48" s="6"/>
      <c r="ABE48" s="6"/>
      <c r="ABF48" s="6"/>
      <c r="ABG48" s="6"/>
      <c r="ABH48" s="6"/>
      <c r="ABI48" s="6"/>
      <c r="ABJ48" s="6"/>
      <c r="ABK48" s="6"/>
      <c r="ABL48" s="6"/>
      <c r="ABM48" s="6"/>
      <c r="ABN48" s="6"/>
      <c r="ABO48" s="6"/>
      <c r="ABP48" s="6"/>
      <c r="ABQ48" s="6"/>
      <c r="ABR48" s="6"/>
      <c r="ABS48" s="6"/>
      <c r="ABT48" s="6"/>
      <c r="ABU48" s="6"/>
      <c r="ABV48" s="6"/>
      <c r="ABW48" s="6"/>
      <c r="ABX48" s="6"/>
      <c r="ABY48" s="6"/>
      <c r="ABZ48" s="6"/>
      <c r="ACA48" s="6"/>
      <c r="ACB48" s="6"/>
      <c r="ACC48" s="6"/>
      <c r="ACD48" s="6"/>
      <c r="ACE48" s="6"/>
      <c r="ACF48" s="6"/>
      <c r="ACG48" s="6"/>
      <c r="ACH48" s="6"/>
      <c r="ACI48" s="6"/>
      <c r="ACJ48" s="6"/>
    </row>
    <row r="49" spans="1:764" s="16" customFormat="1" hidden="1">
      <c r="A49" s="20" t="s">
        <v>126</v>
      </c>
      <c r="B49" s="20">
        <v>8200254164</v>
      </c>
      <c r="C49" s="44" t="s">
        <v>149</v>
      </c>
      <c r="D49" s="20" t="s">
        <v>52</v>
      </c>
      <c r="E49" s="20" t="s">
        <v>33</v>
      </c>
      <c r="F49" s="20" t="s">
        <v>34</v>
      </c>
      <c r="G49" s="20" t="s">
        <v>36</v>
      </c>
      <c r="H49" s="20" t="s">
        <v>98</v>
      </c>
      <c r="I49" s="20" t="s">
        <v>36</v>
      </c>
      <c r="J49" s="32">
        <v>18</v>
      </c>
      <c r="K49" s="20" t="s">
        <v>144</v>
      </c>
      <c r="L49" s="20" t="s">
        <v>144</v>
      </c>
      <c r="M49" s="20" t="s">
        <v>144</v>
      </c>
      <c r="N49" s="21">
        <v>39167</v>
      </c>
      <c r="O49" s="23" t="s">
        <v>39</v>
      </c>
      <c r="P49" s="20"/>
      <c r="Q49" s="22"/>
      <c r="R49" s="23">
        <v>27</v>
      </c>
      <c r="S49" s="23">
        <v>27</v>
      </c>
      <c r="T49" s="24">
        <v>27</v>
      </c>
      <c r="U49" s="24">
        <v>120</v>
      </c>
      <c r="V49" s="25">
        <v>1</v>
      </c>
      <c r="W49" s="25" t="s">
        <v>41</v>
      </c>
      <c r="X49" s="25">
        <v>4</v>
      </c>
      <c r="Y49" s="25" t="s">
        <v>42</v>
      </c>
      <c r="Z49" s="26" t="str">
        <f t="shared" si="0"/>
        <v>1 ech / 4 rafale</v>
      </c>
      <c r="AA49" s="27">
        <v>93.4</v>
      </c>
      <c r="AB49" s="28">
        <v>0</v>
      </c>
      <c r="AC49" s="30">
        <v>24</v>
      </c>
      <c r="AD49" s="30">
        <v>1</v>
      </c>
      <c r="AE49" s="30">
        <v>100</v>
      </c>
      <c r="AF49" s="30" t="s">
        <v>80</v>
      </c>
      <c r="AG49" s="30" t="s">
        <v>80</v>
      </c>
      <c r="AH49" s="6"/>
      <c r="AI49" s="15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  <c r="NJ49" s="6"/>
      <c r="NK49" s="6"/>
      <c r="NL49" s="6"/>
      <c r="NM49" s="6"/>
      <c r="NN49" s="6"/>
      <c r="NO49" s="6"/>
      <c r="NP49" s="6"/>
      <c r="NQ49" s="6"/>
      <c r="NR49" s="6"/>
      <c r="NS49" s="6"/>
      <c r="NT49" s="6"/>
      <c r="NU49" s="6"/>
      <c r="NV49" s="6"/>
      <c r="NW49" s="6"/>
      <c r="NX49" s="6"/>
      <c r="NY49" s="6"/>
      <c r="NZ49" s="6"/>
      <c r="OA49" s="6"/>
      <c r="OB49" s="6"/>
      <c r="OC49" s="6"/>
      <c r="OD49" s="6"/>
      <c r="OE49" s="6"/>
      <c r="OF49" s="6"/>
      <c r="OG49" s="6"/>
      <c r="OH49" s="6"/>
      <c r="OI49" s="6"/>
      <c r="OJ49" s="6"/>
      <c r="OK49" s="6"/>
      <c r="OL49" s="6"/>
      <c r="OM49" s="6"/>
      <c r="ON49" s="6"/>
      <c r="OO49" s="6"/>
      <c r="OP49" s="6"/>
      <c r="OQ49" s="6"/>
      <c r="OR49" s="6"/>
      <c r="OS49" s="6"/>
      <c r="OT49" s="6"/>
      <c r="OU49" s="6"/>
      <c r="OV49" s="6"/>
      <c r="OW49" s="6"/>
      <c r="OX49" s="6"/>
      <c r="OY49" s="6"/>
      <c r="OZ49" s="6"/>
      <c r="PA49" s="6"/>
      <c r="PB49" s="6"/>
      <c r="PC49" s="6"/>
      <c r="PD49" s="6"/>
      <c r="PE49" s="6"/>
      <c r="PF49" s="6"/>
      <c r="PG49" s="6"/>
      <c r="PH49" s="6"/>
      <c r="PI49" s="6"/>
      <c r="PJ49" s="6"/>
      <c r="PK49" s="6"/>
      <c r="PL49" s="6"/>
      <c r="PM49" s="6"/>
      <c r="PN49" s="6"/>
      <c r="PO49" s="6"/>
      <c r="PP49" s="6"/>
      <c r="PQ49" s="6"/>
      <c r="PR49" s="6"/>
      <c r="PS49" s="6"/>
      <c r="PT49" s="6"/>
      <c r="PU49" s="6"/>
      <c r="PV49" s="6"/>
      <c r="PW49" s="6"/>
      <c r="PX49" s="6"/>
      <c r="PY49" s="6"/>
      <c r="PZ49" s="6"/>
      <c r="QA49" s="6"/>
      <c r="QB49" s="6"/>
      <c r="QC49" s="6"/>
      <c r="QD49" s="6"/>
      <c r="QE49" s="6"/>
      <c r="QF49" s="6"/>
      <c r="QG49" s="6"/>
      <c r="QH49" s="6"/>
      <c r="QI49" s="6"/>
      <c r="QJ49" s="6"/>
      <c r="QK49" s="6"/>
      <c r="QL49" s="6"/>
      <c r="QM49" s="6"/>
      <c r="QN49" s="6"/>
      <c r="QO49" s="6"/>
      <c r="QP49" s="6"/>
      <c r="QQ49" s="6"/>
      <c r="QR49" s="6"/>
      <c r="QS49" s="6"/>
      <c r="QT49" s="6"/>
      <c r="QU49" s="6"/>
      <c r="QV49" s="6"/>
      <c r="QW49" s="6"/>
      <c r="QX49" s="6"/>
      <c r="QY49" s="6"/>
      <c r="QZ49" s="6"/>
      <c r="RA49" s="6"/>
      <c r="RB49" s="6"/>
      <c r="RC49" s="6"/>
      <c r="RD49" s="6"/>
      <c r="RE49" s="6"/>
      <c r="RF49" s="6"/>
      <c r="RG49" s="6"/>
      <c r="RH49" s="6"/>
      <c r="RI49" s="6"/>
      <c r="RJ49" s="6"/>
      <c r="RK49" s="6"/>
      <c r="RL49" s="6"/>
      <c r="RM49" s="6"/>
      <c r="RN49" s="6"/>
      <c r="RO49" s="6"/>
      <c r="RP49" s="6"/>
      <c r="RQ49" s="6"/>
      <c r="RR49" s="6"/>
      <c r="RS49" s="6"/>
      <c r="RT49" s="6"/>
      <c r="RU49" s="6"/>
      <c r="RV49" s="6"/>
      <c r="RW49" s="6"/>
      <c r="RX49" s="6"/>
      <c r="RY49" s="6"/>
      <c r="RZ49" s="6"/>
      <c r="SA49" s="6"/>
      <c r="SB49" s="6"/>
      <c r="SC49" s="6"/>
      <c r="SD49" s="6"/>
      <c r="SE49" s="6"/>
      <c r="SF49" s="6"/>
      <c r="SG49" s="6"/>
      <c r="SH49" s="6"/>
      <c r="SI49" s="6"/>
      <c r="SJ49" s="6"/>
      <c r="SK49" s="6"/>
      <c r="SL49" s="6"/>
      <c r="SM49" s="6"/>
      <c r="SN49" s="6"/>
      <c r="SO49" s="6"/>
      <c r="SP49" s="6"/>
      <c r="SQ49" s="6"/>
      <c r="SR49" s="6"/>
      <c r="SS49" s="6"/>
      <c r="ST49" s="6"/>
      <c r="SU49" s="6"/>
      <c r="SV49" s="6"/>
      <c r="SW49" s="6"/>
      <c r="SX49" s="6"/>
      <c r="SY49" s="6"/>
      <c r="SZ49" s="6"/>
      <c r="TA49" s="6"/>
      <c r="TB49" s="6"/>
      <c r="TC49" s="6"/>
      <c r="TD49" s="6"/>
      <c r="TE49" s="6"/>
      <c r="TF49" s="6"/>
      <c r="TG49" s="6"/>
      <c r="TH49" s="6"/>
      <c r="TI49" s="6"/>
      <c r="TJ49" s="6"/>
      <c r="TK49" s="6"/>
      <c r="TL49" s="6"/>
      <c r="TM49" s="6"/>
      <c r="TN49" s="6"/>
      <c r="TO49" s="6"/>
      <c r="TP49" s="6"/>
      <c r="TQ49" s="6"/>
      <c r="TR49" s="6"/>
      <c r="TS49" s="6"/>
      <c r="TT49" s="6"/>
      <c r="TU49" s="6"/>
      <c r="TV49" s="6"/>
      <c r="TW49" s="6"/>
      <c r="TX49" s="6"/>
      <c r="TY49" s="6"/>
      <c r="TZ49" s="6"/>
      <c r="UA49" s="6"/>
      <c r="UB49" s="6"/>
      <c r="UC49" s="6"/>
      <c r="UD49" s="6"/>
      <c r="UE49" s="6"/>
      <c r="UF49" s="6"/>
      <c r="UG49" s="6"/>
      <c r="UH49" s="6"/>
      <c r="UI49" s="6"/>
      <c r="UJ49" s="6"/>
      <c r="UK49" s="6"/>
      <c r="UL49" s="6"/>
      <c r="UM49" s="6"/>
      <c r="UN49" s="6"/>
      <c r="UO49" s="6"/>
      <c r="UP49" s="6"/>
      <c r="UQ49" s="6"/>
      <c r="UR49" s="6"/>
      <c r="US49" s="6"/>
      <c r="UT49" s="6"/>
      <c r="UU49" s="6"/>
      <c r="UV49" s="6"/>
      <c r="UW49" s="6"/>
      <c r="UX49" s="6"/>
      <c r="UY49" s="6"/>
      <c r="UZ49" s="6"/>
      <c r="VA49" s="6"/>
      <c r="VB49" s="6"/>
      <c r="VC49" s="6"/>
      <c r="VD49" s="6"/>
      <c r="VE49" s="6"/>
      <c r="VF49" s="6"/>
      <c r="VG49" s="6"/>
      <c r="VH49" s="6"/>
      <c r="VI49" s="6"/>
      <c r="VJ49" s="6"/>
      <c r="VK49" s="6"/>
      <c r="VL49" s="6"/>
      <c r="VM49" s="6"/>
      <c r="VN49" s="6"/>
      <c r="VO49" s="6"/>
      <c r="VP49" s="6"/>
      <c r="VQ49" s="6"/>
      <c r="VR49" s="6"/>
      <c r="VS49" s="6"/>
      <c r="VT49" s="6"/>
      <c r="VU49" s="6"/>
      <c r="VV49" s="6"/>
      <c r="VW49" s="6"/>
      <c r="VX49" s="6"/>
      <c r="VY49" s="6"/>
      <c r="VZ49" s="6"/>
      <c r="WA49" s="6"/>
      <c r="WB49" s="6"/>
      <c r="WC49" s="6"/>
      <c r="WD49" s="6"/>
      <c r="WE49" s="6"/>
      <c r="WF49" s="6"/>
      <c r="WG49" s="6"/>
      <c r="WH49" s="6"/>
      <c r="WI49" s="6"/>
      <c r="WJ49" s="6"/>
      <c r="WK49" s="6"/>
      <c r="WL49" s="6"/>
      <c r="WM49" s="6"/>
      <c r="WN49" s="6"/>
      <c r="WO49" s="6"/>
      <c r="WP49" s="6"/>
      <c r="WQ49" s="6"/>
      <c r="WR49" s="6"/>
      <c r="WS49" s="6"/>
      <c r="WT49" s="6"/>
      <c r="WU49" s="6"/>
      <c r="WV49" s="6"/>
      <c r="WW49" s="6"/>
      <c r="WX49" s="6"/>
      <c r="WY49" s="6"/>
      <c r="WZ49" s="6"/>
      <c r="XA49" s="6"/>
      <c r="XB49" s="6"/>
      <c r="XC49" s="6"/>
      <c r="XD49" s="6"/>
      <c r="XE49" s="6"/>
      <c r="XF49" s="6"/>
      <c r="XG49" s="6"/>
      <c r="XH49" s="6"/>
      <c r="XI49" s="6"/>
      <c r="XJ49" s="6"/>
      <c r="XK49" s="6"/>
      <c r="XL49" s="6"/>
      <c r="XM49" s="6"/>
      <c r="XN49" s="6"/>
      <c r="XO49" s="6"/>
      <c r="XP49" s="6"/>
      <c r="XQ49" s="6"/>
      <c r="XR49" s="6"/>
      <c r="XS49" s="6"/>
      <c r="XT49" s="6"/>
      <c r="XU49" s="6"/>
      <c r="XV49" s="6"/>
      <c r="XW49" s="6"/>
      <c r="XX49" s="6"/>
      <c r="XY49" s="6"/>
      <c r="XZ49" s="6"/>
      <c r="YA49" s="6"/>
      <c r="YB49" s="6"/>
      <c r="YC49" s="6"/>
      <c r="YD49" s="6"/>
      <c r="YE49" s="6"/>
      <c r="YF49" s="6"/>
      <c r="YG49" s="6"/>
      <c r="YH49" s="6"/>
      <c r="YI49" s="6"/>
      <c r="YJ49" s="6"/>
      <c r="YK49" s="6"/>
      <c r="YL49" s="6"/>
      <c r="YM49" s="6"/>
      <c r="YN49" s="6"/>
      <c r="YO49" s="6"/>
      <c r="YP49" s="6"/>
      <c r="YQ49" s="6"/>
      <c r="YR49" s="6"/>
      <c r="YS49" s="6"/>
      <c r="YT49" s="6"/>
      <c r="YU49" s="6"/>
      <c r="YV49" s="6"/>
      <c r="YW49" s="6"/>
      <c r="YX49" s="6"/>
      <c r="YY49" s="6"/>
      <c r="YZ49" s="6"/>
      <c r="ZA49" s="6"/>
      <c r="ZB49" s="6"/>
      <c r="ZC49" s="6"/>
      <c r="ZD49" s="6"/>
      <c r="ZE49" s="6"/>
      <c r="ZF49" s="6"/>
      <c r="ZG49" s="6"/>
      <c r="ZH49" s="6"/>
      <c r="ZI49" s="6"/>
      <c r="ZJ49" s="6"/>
      <c r="ZK49" s="6"/>
      <c r="ZL49" s="6"/>
      <c r="ZM49" s="6"/>
      <c r="ZN49" s="6"/>
      <c r="ZO49" s="6"/>
      <c r="ZP49" s="6"/>
      <c r="ZQ49" s="6"/>
      <c r="ZR49" s="6"/>
      <c r="ZS49" s="6"/>
      <c r="ZT49" s="6"/>
      <c r="ZU49" s="6"/>
      <c r="ZV49" s="6"/>
      <c r="ZW49" s="6"/>
      <c r="ZX49" s="6"/>
      <c r="ZY49" s="6"/>
      <c r="ZZ49" s="6"/>
      <c r="AAA49" s="6"/>
      <c r="AAB49" s="6"/>
      <c r="AAC49" s="6"/>
      <c r="AAD49" s="6"/>
      <c r="AAE49" s="6"/>
      <c r="AAF49" s="6"/>
      <c r="AAG49" s="6"/>
      <c r="AAH49" s="6"/>
      <c r="AAI49" s="6"/>
      <c r="AAJ49" s="6"/>
      <c r="AAK49" s="6"/>
      <c r="AAL49" s="6"/>
      <c r="AAM49" s="6"/>
      <c r="AAN49" s="6"/>
      <c r="AAO49" s="6"/>
      <c r="AAP49" s="6"/>
      <c r="AAQ49" s="6"/>
      <c r="AAR49" s="6"/>
      <c r="AAS49" s="6"/>
      <c r="AAT49" s="6"/>
      <c r="AAU49" s="6"/>
      <c r="AAV49" s="6"/>
      <c r="AAW49" s="6"/>
      <c r="AAX49" s="6"/>
      <c r="AAY49" s="6"/>
      <c r="AAZ49" s="6"/>
      <c r="ABA49" s="6"/>
      <c r="ABB49" s="6"/>
      <c r="ABC49" s="6"/>
      <c r="ABD49" s="6"/>
      <c r="ABE49" s="6"/>
      <c r="ABF49" s="6"/>
      <c r="ABG49" s="6"/>
      <c r="ABH49" s="6"/>
      <c r="ABI49" s="6"/>
      <c r="ABJ49" s="6"/>
      <c r="ABK49" s="6"/>
      <c r="ABL49" s="6"/>
      <c r="ABM49" s="6"/>
      <c r="ABN49" s="6"/>
      <c r="ABO49" s="6"/>
      <c r="ABP49" s="6"/>
      <c r="ABQ49" s="6"/>
      <c r="ABR49" s="6"/>
      <c r="ABS49" s="6"/>
      <c r="ABT49" s="6"/>
      <c r="ABU49" s="6"/>
      <c r="ABV49" s="6"/>
      <c r="ABW49" s="6"/>
      <c r="ABX49" s="6"/>
      <c r="ABY49" s="6"/>
      <c r="ABZ49" s="6"/>
      <c r="ACA49" s="6"/>
      <c r="ACB49" s="6"/>
      <c r="ACC49" s="6"/>
      <c r="ACD49" s="6"/>
      <c r="ACE49" s="6"/>
      <c r="ACF49" s="6"/>
      <c r="ACG49" s="6"/>
      <c r="ACH49" s="6"/>
      <c r="ACI49" s="6"/>
      <c r="ACJ49" s="6"/>
    </row>
    <row r="50" spans="1:764" s="16" customFormat="1" hidden="1">
      <c r="A50" s="20" t="s">
        <v>145</v>
      </c>
      <c r="B50" s="17">
        <v>8200426912</v>
      </c>
      <c r="C50" s="18" t="s">
        <v>150</v>
      </c>
      <c r="D50" s="20" t="s">
        <v>52</v>
      </c>
      <c r="E50" s="20" t="s">
        <v>33</v>
      </c>
      <c r="F50" s="20" t="s">
        <v>34</v>
      </c>
      <c r="G50" s="20" t="s">
        <v>36</v>
      </c>
      <c r="H50" s="20" t="s">
        <v>36</v>
      </c>
      <c r="I50" s="20" t="s">
        <v>36</v>
      </c>
      <c r="J50" s="32" t="s">
        <v>151</v>
      </c>
      <c r="K50" s="20" t="s">
        <v>152</v>
      </c>
      <c r="L50" s="20" t="s">
        <v>152</v>
      </c>
      <c r="M50" s="20" t="s">
        <v>152</v>
      </c>
      <c r="N50" s="21">
        <v>39196</v>
      </c>
      <c r="O50" s="20" t="s">
        <v>39</v>
      </c>
      <c r="P50" s="20"/>
      <c r="Q50" s="22" t="s">
        <v>40</v>
      </c>
      <c r="R50" s="23"/>
      <c r="S50" s="23"/>
      <c r="T50" s="24">
        <v>24</v>
      </c>
      <c r="U50" s="53">
        <v>120</v>
      </c>
      <c r="V50" s="25"/>
      <c r="W50" s="25" t="s">
        <v>41</v>
      </c>
      <c r="X50" s="25">
        <v>0</v>
      </c>
      <c r="Y50" s="25" t="s">
        <v>42</v>
      </c>
      <c r="Z50" s="26" t="str">
        <f t="shared" si="0"/>
        <v xml:space="preserve"> ech / 0 rafale</v>
      </c>
      <c r="AA50" s="27">
        <v>89.2</v>
      </c>
      <c r="AB50" s="28">
        <v>0</v>
      </c>
      <c r="AC50" s="29">
        <v>24</v>
      </c>
      <c r="AD50" s="30">
        <v>1</v>
      </c>
      <c r="AE50" s="30">
        <v>100</v>
      </c>
      <c r="AF50" s="29" t="s">
        <v>80</v>
      </c>
      <c r="AG50" s="29" t="s">
        <v>80</v>
      </c>
      <c r="AH50" s="6"/>
      <c r="AI50" s="15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  <c r="NJ50" s="6"/>
      <c r="NK50" s="6"/>
      <c r="NL50" s="6"/>
      <c r="NM50" s="6"/>
      <c r="NN50" s="6"/>
      <c r="NO50" s="6"/>
      <c r="NP50" s="6"/>
      <c r="NQ50" s="6"/>
      <c r="NR50" s="6"/>
      <c r="NS50" s="6"/>
      <c r="NT50" s="6"/>
      <c r="NU50" s="6"/>
      <c r="NV50" s="6"/>
      <c r="NW50" s="6"/>
      <c r="NX50" s="6"/>
      <c r="NY50" s="6"/>
      <c r="NZ50" s="6"/>
      <c r="OA50" s="6"/>
      <c r="OB50" s="6"/>
      <c r="OC50" s="6"/>
      <c r="OD50" s="6"/>
      <c r="OE50" s="6"/>
      <c r="OF50" s="6"/>
      <c r="OG50" s="6"/>
      <c r="OH50" s="6"/>
      <c r="OI50" s="6"/>
      <c r="OJ50" s="6"/>
      <c r="OK50" s="6"/>
      <c r="OL50" s="6"/>
      <c r="OM50" s="6"/>
      <c r="ON50" s="6"/>
      <c r="OO50" s="6"/>
      <c r="OP50" s="6"/>
      <c r="OQ50" s="6"/>
      <c r="OR50" s="6"/>
      <c r="OS50" s="6"/>
      <c r="OT50" s="6"/>
      <c r="OU50" s="6"/>
      <c r="OV50" s="6"/>
      <c r="OW50" s="6"/>
      <c r="OX50" s="6"/>
      <c r="OY50" s="6"/>
      <c r="OZ50" s="6"/>
      <c r="PA50" s="6"/>
      <c r="PB50" s="6"/>
      <c r="PC50" s="6"/>
      <c r="PD50" s="6"/>
      <c r="PE50" s="6"/>
      <c r="PF50" s="6"/>
      <c r="PG50" s="6"/>
      <c r="PH50" s="6"/>
      <c r="PI50" s="6"/>
      <c r="PJ50" s="6"/>
      <c r="PK50" s="6"/>
      <c r="PL50" s="6"/>
      <c r="PM50" s="6"/>
      <c r="PN50" s="6"/>
      <c r="PO50" s="6"/>
      <c r="PP50" s="6"/>
      <c r="PQ50" s="6"/>
      <c r="PR50" s="6"/>
      <c r="PS50" s="6"/>
      <c r="PT50" s="6"/>
      <c r="PU50" s="6"/>
      <c r="PV50" s="6"/>
      <c r="PW50" s="6"/>
      <c r="PX50" s="6"/>
      <c r="PY50" s="6"/>
      <c r="PZ50" s="6"/>
      <c r="QA50" s="6"/>
      <c r="QB50" s="6"/>
      <c r="QC50" s="6"/>
      <c r="QD50" s="6"/>
      <c r="QE50" s="6"/>
      <c r="QF50" s="6"/>
      <c r="QG50" s="6"/>
      <c r="QH50" s="6"/>
      <c r="QI50" s="6"/>
      <c r="QJ50" s="6"/>
      <c r="QK50" s="6"/>
      <c r="QL50" s="6"/>
      <c r="QM50" s="6"/>
      <c r="QN50" s="6"/>
      <c r="QO50" s="6"/>
      <c r="QP50" s="6"/>
      <c r="QQ50" s="6"/>
      <c r="QR50" s="6"/>
      <c r="QS50" s="6"/>
      <c r="QT50" s="6"/>
      <c r="QU50" s="6"/>
      <c r="QV50" s="6"/>
      <c r="QW50" s="6"/>
      <c r="QX50" s="6"/>
      <c r="QY50" s="6"/>
      <c r="QZ50" s="6"/>
      <c r="RA50" s="6"/>
      <c r="RB50" s="6"/>
      <c r="RC50" s="6"/>
      <c r="RD50" s="6"/>
      <c r="RE50" s="6"/>
      <c r="RF50" s="6"/>
      <c r="RG50" s="6"/>
      <c r="RH50" s="6"/>
      <c r="RI50" s="6"/>
      <c r="RJ50" s="6"/>
      <c r="RK50" s="6"/>
      <c r="RL50" s="6"/>
      <c r="RM50" s="6"/>
      <c r="RN50" s="6"/>
      <c r="RO50" s="6"/>
      <c r="RP50" s="6"/>
      <c r="RQ50" s="6"/>
      <c r="RR50" s="6"/>
      <c r="RS50" s="6"/>
      <c r="RT50" s="6"/>
      <c r="RU50" s="6"/>
      <c r="RV50" s="6"/>
      <c r="RW50" s="6"/>
      <c r="RX50" s="6"/>
      <c r="RY50" s="6"/>
      <c r="RZ50" s="6"/>
      <c r="SA50" s="6"/>
      <c r="SB50" s="6"/>
      <c r="SC50" s="6"/>
      <c r="SD50" s="6"/>
      <c r="SE50" s="6"/>
      <c r="SF50" s="6"/>
      <c r="SG50" s="6"/>
      <c r="SH50" s="6"/>
      <c r="SI50" s="6"/>
      <c r="SJ50" s="6"/>
      <c r="SK50" s="6"/>
      <c r="SL50" s="6"/>
      <c r="SM50" s="6"/>
      <c r="SN50" s="6"/>
      <c r="SO50" s="6"/>
      <c r="SP50" s="6"/>
      <c r="SQ50" s="6"/>
      <c r="SR50" s="6"/>
      <c r="SS50" s="6"/>
      <c r="ST50" s="6"/>
      <c r="SU50" s="6"/>
      <c r="SV50" s="6"/>
      <c r="SW50" s="6"/>
      <c r="SX50" s="6"/>
      <c r="SY50" s="6"/>
      <c r="SZ50" s="6"/>
      <c r="TA50" s="6"/>
      <c r="TB50" s="6"/>
      <c r="TC50" s="6"/>
      <c r="TD50" s="6"/>
      <c r="TE50" s="6"/>
      <c r="TF50" s="6"/>
      <c r="TG50" s="6"/>
      <c r="TH50" s="6"/>
      <c r="TI50" s="6"/>
      <c r="TJ50" s="6"/>
      <c r="TK50" s="6"/>
      <c r="TL50" s="6"/>
      <c r="TM50" s="6"/>
      <c r="TN50" s="6"/>
      <c r="TO50" s="6"/>
      <c r="TP50" s="6"/>
      <c r="TQ50" s="6"/>
      <c r="TR50" s="6"/>
      <c r="TS50" s="6"/>
      <c r="TT50" s="6"/>
      <c r="TU50" s="6"/>
      <c r="TV50" s="6"/>
      <c r="TW50" s="6"/>
      <c r="TX50" s="6"/>
      <c r="TY50" s="6"/>
      <c r="TZ50" s="6"/>
      <c r="UA50" s="6"/>
      <c r="UB50" s="6"/>
      <c r="UC50" s="6"/>
      <c r="UD50" s="6"/>
      <c r="UE50" s="6"/>
      <c r="UF50" s="6"/>
      <c r="UG50" s="6"/>
      <c r="UH50" s="6"/>
      <c r="UI50" s="6"/>
      <c r="UJ50" s="6"/>
      <c r="UK50" s="6"/>
      <c r="UL50" s="6"/>
      <c r="UM50" s="6"/>
      <c r="UN50" s="6"/>
      <c r="UO50" s="6"/>
      <c r="UP50" s="6"/>
      <c r="UQ50" s="6"/>
      <c r="UR50" s="6"/>
      <c r="US50" s="6"/>
      <c r="UT50" s="6"/>
      <c r="UU50" s="6"/>
      <c r="UV50" s="6"/>
      <c r="UW50" s="6"/>
      <c r="UX50" s="6"/>
      <c r="UY50" s="6"/>
      <c r="UZ50" s="6"/>
      <c r="VA50" s="6"/>
      <c r="VB50" s="6"/>
      <c r="VC50" s="6"/>
      <c r="VD50" s="6"/>
      <c r="VE50" s="6"/>
      <c r="VF50" s="6"/>
      <c r="VG50" s="6"/>
      <c r="VH50" s="6"/>
      <c r="VI50" s="6"/>
      <c r="VJ50" s="6"/>
      <c r="VK50" s="6"/>
      <c r="VL50" s="6"/>
      <c r="VM50" s="6"/>
      <c r="VN50" s="6"/>
      <c r="VO50" s="6"/>
      <c r="VP50" s="6"/>
      <c r="VQ50" s="6"/>
      <c r="VR50" s="6"/>
      <c r="VS50" s="6"/>
      <c r="VT50" s="6"/>
      <c r="VU50" s="6"/>
      <c r="VV50" s="6"/>
      <c r="VW50" s="6"/>
      <c r="VX50" s="6"/>
      <c r="VY50" s="6"/>
      <c r="VZ50" s="6"/>
      <c r="WA50" s="6"/>
      <c r="WB50" s="6"/>
      <c r="WC50" s="6"/>
      <c r="WD50" s="6"/>
      <c r="WE50" s="6"/>
      <c r="WF50" s="6"/>
      <c r="WG50" s="6"/>
      <c r="WH50" s="6"/>
      <c r="WI50" s="6"/>
      <c r="WJ50" s="6"/>
      <c r="WK50" s="6"/>
      <c r="WL50" s="6"/>
      <c r="WM50" s="6"/>
      <c r="WN50" s="6"/>
      <c r="WO50" s="6"/>
      <c r="WP50" s="6"/>
      <c r="WQ50" s="6"/>
      <c r="WR50" s="6"/>
      <c r="WS50" s="6"/>
      <c r="WT50" s="6"/>
      <c r="WU50" s="6"/>
      <c r="WV50" s="6"/>
      <c r="WW50" s="6"/>
      <c r="WX50" s="6"/>
      <c r="WY50" s="6"/>
      <c r="WZ50" s="6"/>
      <c r="XA50" s="6"/>
      <c r="XB50" s="6"/>
      <c r="XC50" s="6"/>
      <c r="XD50" s="6"/>
      <c r="XE50" s="6"/>
      <c r="XF50" s="6"/>
      <c r="XG50" s="6"/>
      <c r="XH50" s="6"/>
      <c r="XI50" s="6"/>
      <c r="XJ50" s="6"/>
      <c r="XK50" s="6"/>
      <c r="XL50" s="6"/>
      <c r="XM50" s="6"/>
      <c r="XN50" s="6"/>
      <c r="XO50" s="6"/>
      <c r="XP50" s="6"/>
      <c r="XQ50" s="6"/>
      <c r="XR50" s="6"/>
      <c r="XS50" s="6"/>
      <c r="XT50" s="6"/>
      <c r="XU50" s="6"/>
      <c r="XV50" s="6"/>
      <c r="XW50" s="6"/>
      <c r="XX50" s="6"/>
      <c r="XY50" s="6"/>
      <c r="XZ50" s="6"/>
      <c r="YA50" s="6"/>
      <c r="YB50" s="6"/>
      <c r="YC50" s="6"/>
      <c r="YD50" s="6"/>
      <c r="YE50" s="6"/>
      <c r="YF50" s="6"/>
      <c r="YG50" s="6"/>
      <c r="YH50" s="6"/>
      <c r="YI50" s="6"/>
      <c r="YJ50" s="6"/>
      <c r="YK50" s="6"/>
      <c r="YL50" s="6"/>
      <c r="YM50" s="6"/>
      <c r="YN50" s="6"/>
      <c r="YO50" s="6"/>
      <c r="YP50" s="6"/>
      <c r="YQ50" s="6"/>
      <c r="YR50" s="6"/>
      <c r="YS50" s="6"/>
      <c r="YT50" s="6"/>
      <c r="YU50" s="6"/>
      <c r="YV50" s="6"/>
      <c r="YW50" s="6"/>
      <c r="YX50" s="6"/>
      <c r="YY50" s="6"/>
      <c r="YZ50" s="6"/>
      <c r="ZA50" s="6"/>
      <c r="ZB50" s="6"/>
      <c r="ZC50" s="6"/>
      <c r="ZD50" s="6"/>
      <c r="ZE50" s="6"/>
      <c r="ZF50" s="6"/>
      <c r="ZG50" s="6"/>
      <c r="ZH50" s="6"/>
      <c r="ZI50" s="6"/>
      <c r="ZJ50" s="6"/>
      <c r="ZK50" s="6"/>
      <c r="ZL50" s="6"/>
      <c r="ZM50" s="6"/>
      <c r="ZN50" s="6"/>
      <c r="ZO50" s="6"/>
      <c r="ZP50" s="6"/>
      <c r="ZQ50" s="6"/>
      <c r="ZR50" s="6"/>
      <c r="ZS50" s="6"/>
      <c r="ZT50" s="6"/>
      <c r="ZU50" s="6"/>
      <c r="ZV50" s="6"/>
      <c r="ZW50" s="6"/>
      <c r="ZX50" s="6"/>
      <c r="ZY50" s="6"/>
      <c r="ZZ50" s="6"/>
      <c r="AAA50" s="6"/>
      <c r="AAB50" s="6"/>
      <c r="AAC50" s="6"/>
      <c r="AAD50" s="6"/>
      <c r="AAE50" s="6"/>
      <c r="AAF50" s="6"/>
      <c r="AAG50" s="6"/>
      <c r="AAH50" s="6"/>
      <c r="AAI50" s="6"/>
      <c r="AAJ50" s="6"/>
      <c r="AAK50" s="6"/>
      <c r="AAL50" s="6"/>
      <c r="AAM50" s="6"/>
      <c r="AAN50" s="6"/>
      <c r="AAO50" s="6"/>
      <c r="AAP50" s="6"/>
      <c r="AAQ50" s="6"/>
      <c r="AAR50" s="6"/>
      <c r="AAS50" s="6"/>
      <c r="AAT50" s="6"/>
      <c r="AAU50" s="6"/>
      <c r="AAV50" s="6"/>
      <c r="AAW50" s="6"/>
      <c r="AAX50" s="6"/>
      <c r="AAY50" s="6"/>
      <c r="AAZ50" s="6"/>
      <c r="ABA50" s="6"/>
      <c r="ABB50" s="6"/>
      <c r="ABC50" s="6"/>
      <c r="ABD50" s="6"/>
      <c r="ABE50" s="6"/>
      <c r="ABF50" s="6"/>
      <c r="ABG50" s="6"/>
      <c r="ABH50" s="6"/>
      <c r="ABI50" s="6"/>
      <c r="ABJ50" s="6"/>
      <c r="ABK50" s="6"/>
      <c r="ABL50" s="6"/>
      <c r="ABM50" s="6"/>
      <c r="ABN50" s="6"/>
      <c r="ABO50" s="6"/>
      <c r="ABP50" s="6"/>
      <c r="ABQ50" s="6"/>
      <c r="ABR50" s="6"/>
      <c r="ABS50" s="6"/>
      <c r="ABT50" s="6"/>
      <c r="ABU50" s="6"/>
      <c r="ABV50" s="6"/>
      <c r="ABW50" s="6"/>
      <c r="ABX50" s="6"/>
      <c r="ABY50" s="6"/>
      <c r="ABZ50" s="6"/>
      <c r="ACA50" s="6"/>
      <c r="ACB50" s="6"/>
      <c r="ACC50" s="6"/>
      <c r="ACD50" s="6"/>
      <c r="ACE50" s="6"/>
      <c r="ACF50" s="6"/>
      <c r="ACG50" s="6"/>
      <c r="ACH50" s="6"/>
      <c r="ACI50" s="6"/>
      <c r="ACJ50" s="6"/>
    </row>
    <row r="51" spans="1:764" s="16" customFormat="1" hidden="1">
      <c r="A51" s="20" t="s">
        <v>135</v>
      </c>
      <c r="B51" s="20">
        <v>8200277959</v>
      </c>
      <c r="C51" s="44" t="s">
        <v>153</v>
      </c>
      <c r="D51" s="20" t="s">
        <v>52</v>
      </c>
      <c r="E51" s="20" t="s">
        <v>33</v>
      </c>
      <c r="F51" s="20" t="s">
        <v>34</v>
      </c>
      <c r="G51" s="20" t="s">
        <v>36</v>
      </c>
      <c r="H51" s="20" t="s">
        <v>36</v>
      </c>
      <c r="I51" s="20" t="s">
        <v>36</v>
      </c>
      <c r="J51" s="32">
        <v>17</v>
      </c>
      <c r="K51" s="20" t="s">
        <v>154</v>
      </c>
      <c r="L51" s="20" t="s">
        <v>154</v>
      </c>
      <c r="M51" s="20" t="s">
        <v>154</v>
      </c>
      <c r="N51" s="21">
        <v>39196</v>
      </c>
      <c r="O51" s="23" t="s">
        <v>39</v>
      </c>
      <c r="P51" s="20"/>
      <c r="Q51" s="22"/>
      <c r="R51" s="23">
        <v>27</v>
      </c>
      <c r="S51" s="23">
        <v>27</v>
      </c>
      <c r="T51" s="24">
        <v>27</v>
      </c>
      <c r="U51" s="24">
        <v>123</v>
      </c>
      <c r="V51" s="25">
        <v>1</v>
      </c>
      <c r="W51" s="25" t="s">
        <v>41</v>
      </c>
      <c r="X51" s="25">
        <v>4</v>
      </c>
      <c r="Y51" s="25" t="s">
        <v>42</v>
      </c>
      <c r="Z51" s="26" t="str">
        <f t="shared" si="0"/>
        <v>1 ech / 4 rafale</v>
      </c>
      <c r="AA51" s="27">
        <v>92.5</v>
      </c>
      <c r="AB51" s="28">
        <v>0</v>
      </c>
      <c r="AC51" s="30">
        <v>23</v>
      </c>
      <c r="AD51" s="30">
        <v>1</v>
      </c>
      <c r="AE51" s="30">
        <v>100</v>
      </c>
      <c r="AF51" s="30" t="s">
        <v>80</v>
      </c>
      <c r="AG51" s="30" t="s">
        <v>80</v>
      </c>
      <c r="AH51" s="6"/>
      <c r="AI51" s="15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  <c r="NH51" s="6"/>
      <c r="NI51" s="6"/>
      <c r="NJ51" s="6"/>
      <c r="NK51" s="6"/>
      <c r="NL51" s="6"/>
      <c r="NM51" s="6"/>
      <c r="NN51" s="6"/>
      <c r="NO51" s="6"/>
      <c r="NP51" s="6"/>
      <c r="NQ51" s="6"/>
      <c r="NR51" s="6"/>
      <c r="NS51" s="6"/>
      <c r="NT51" s="6"/>
      <c r="NU51" s="6"/>
      <c r="NV51" s="6"/>
      <c r="NW51" s="6"/>
      <c r="NX51" s="6"/>
      <c r="NY51" s="6"/>
      <c r="NZ51" s="6"/>
      <c r="OA51" s="6"/>
      <c r="OB51" s="6"/>
      <c r="OC51" s="6"/>
      <c r="OD51" s="6"/>
      <c r="OE51" s="6"/>
      <c r="OF51" s="6"/>
      <c r="OG51" s="6"/>
      <c r="OH51" s="6"/>
      <c r="OI51" s="6"/>
      <c r="OJ51" s="6"/>
      <c r="OK51" s="6"/>
      <c r="OL51" s="6"/>
      <c r="OM51" s="6"/>
      <c r="ON51" s="6"/>
      <c r="OO51" s="6"/>
      <c r="OP51" s="6"/>
      <c r="OQ51" s="6"/>
      <c r="OR51" s="6"/>
      <c r="OS51" s="6"/>
      <c r="OT51" s="6"/>
      <c r="OU51" s="6"/>
      <c r="OV51" s="6"/>
      <c r="OW51" s="6"/>
      <c r="OX51" s="6"/>
      <c r="OY51" s="6"/>
      <c r="OZ51" s="6"/>
      <c r="PA51" s="6"/>
      <c r="PB51" s="6"/>
      <c r="PC51" s="6"/>
      <c r="PD51" s="6"/>
      <c r="PE51" s="6"/>
      <c r="PF51" s="6"/>
      <c r="PG51" s="6"/>
      <c r="PH51" s="6"/>
      <c r="PI51" s="6"/>
      <c r="PJ51" s="6"/>
      <c r="PK51" s="6"/>
      <c r="PL51" s="6"/>
      <c r="PM51" s="6"/>
      <c r="PN51" s="6"/>
      <c r="PO51" s="6"/>
      <c r="PP51" s="6"/>
      <c r="PQ51" s="6"/>
      <c r="PR51" s="6"/>
      <c r="PS51" s="6"/>
      <c r="PT51" s="6"/>
      <c r="PU51" s="6"/>
      <c r="PV51" s="6"/>
      <c r="PW51" s="6"/>
      <c r="PX51" s="6"/>
      <c r="PY51" s="6"/>
      <c r="PZ51" s="6"/>
      <c r="QA51" s="6"/>
      <c r="QB51" s="6"/>
      <c r="QC51" s="6"/>
      <c r="QD51" s="6"/>
      <c r="QE51" s="6"/>
      <c r="QF51" s="6"/>
      <c r="QG51" s="6"/>
      <c r="QH51" s="6"/>
      <c r="QI51" s="6"/>
      <c r="QJ51" s="6"/>
      <c r="QK51" s="6"/>
      <c r="QL51" s="6"/>
      <c r="QM51" s="6"/>
      <c r="QN51" s="6"/>
      <c r="QO51" s="6"/>
      <c r="QP51" s="6"/>
      <c r="QQ51" s="6"/>
      <c r="QR51" s="6"/>
      <c r="QS51" s="6"/>
      <c r="QT51" s="6"/>
      <c r="QU51" s="6"/>
      <c r="QV51" s="6"/>
      <c r="QW51" s="6"/>
      <c r="QX51" s="6"/>
      <c r="QY51" s="6"/>
      <c r="QZ51" s="6"/>
      <c r="RA51" s="6"/>
      <c r="RB51" s="6"/>
      <c r="RC51" s="6"/>
      <c r="RD51" s="6"/>
      <c r="RE51" s="6"/>
      <c r="RF51" s="6"/>
      <c r="RG51" s="6"/>
      <c r="RH51" s="6"/>
      <c r="RI51" s="6"/>
      <c r="RJ51" s="6"/>
      <c r="RK51" s="6"/>
      <c r="RL51" s="6"/>
      <c r="RM51" s="6"/>
      <c r="RN51" s="6"/>
      <c r="RO51" s="6"/>
      <c r="RP51" s="6"/>
      <c r="RQ51" s="6"/>
      <c r="RR51" s="6"/>
      <c r="RS51" s="6"/>
      <c r="RT51" s="6"/>
      <c r="RU51" s="6"/>
      <c r="RV51" s="6"/>
      <c r="RW51" s="6"/>
      <c r="RX51" s="6"/>
      <c r="RY51" s="6"/>
      <c r="RZ51" s="6"/>
      <c r="SA51" s="6"/>
      <c r="SB51" s="6"/>
      <c r="SC51" s="6"/>
      <c r="SD51" s="6"/>
      <c r="SE51" s="6"/>
      <c r="SF51" s="6"/>
      <c r="SG51" s="6"/>
      <c r="SH51" s="6"/>
      <c r="SI51" s="6"/>
      <c r="SJ51" s="6"/>
      <c r="SK51" s="6"/>
      <c r="SL51" s="6"/>
      <c r="SM51" s="6"/>
      <c r="SN51" s="6"/>
      <c r="SO51" s="6"/>
      <c r="SP51" s="6"/>
      <c r="SQ51" s="6"/>
      <c r="SR51" s="6"/>
      <c r="SS51" s="6"/>
      <c r="ST51" s="6"/>
      <c r="SU51" s="6"/>
      <c r="SV51" s="6"/>
      <c r="SW51" s="6"/>
      <c r="SX51" s="6"/>
      <c r="SY51" s="6"/>
      <c r="SZ51" s="6"/>
      <c r="TA51" s="6"/>
      <c r="TB51" s="6"/>
      <c r="TC51" s="6"/>
      <c r="TD51" s="6"/>
      <c r="TE51" s="6"/>
      <c r="TF51" s="6"/>
      <c r="TG51" s="6"/>
      <c r="TH51" s="6"/>
      <c r="TI51" s="6"/>
      <c r="TJ51" s="6"/>
      <c r="TK51" s="6"/>
      <c r="TL51" s="6"/>
      <c r="TM51" s="6"/>
      <c r="TN51" s="6"/>
      <c r="TO51" s="6"/>
      <c r="TP51" s="6"/>
      <c r="TQ51" s="6"/>
      <c r="TR51" s="6"/>
      <c r="TS51" s="6"/>
      <c r="TT51" s="6"/>
      <c r="TU51" s="6"/>
      <c r="TV51" s="6"/>
      <c r="TW51" s="6"/>
      <c r="TX51" s="6"/>
      <c r="TY51" s="6"/>
      <c r="TZ51" s="6"/>
      <c r="UA51" s="6"/>
      <c r="UB51" s="6"/>
      <c r="UC51" s="6"/>
      <c r="UD51" s="6"/>
      <c r="UE51" s="6"/>
      <c r="UF51" s="6"/>
      <c r="UG51" s="6"/>
      <c r="UH51" s="6"/>
      <c r="UI51" s="6"/>
      <c r="UJ51" s="6"/>
      <c r="UK51" s="6"/>
      <c r="UL51" s="6"/>
      <c r="UM51" s="6"/>
      <c r="UN51" s="6"/>
      <c r="UO51" s="6"/>
      <c r="UP51" s="6"/>
      <c r="UQ51" s="6"/>
      <c r="UR51" s="6"/>
      <c r="US51" s="6"/>
      <c r="UT51" s="6"/>
      <c r="UU51" s="6"/>
      <c r="UV51" s="6"/>
      <c r="UW51" s="6"/>
      <c r="UX51" s="6"/>
      <c r="UY51" s="6"/>
      <c r="UZ51" s="6"/>
      <c r="VA51" s="6"/>
      <c r="VB51" s="6"/>
      <c r="VC51" s="6"/>
      <c r="VD51" s="6"/>
      <c r="VE51" s="6"/>
      <c r="VF51" s="6"/>
      <c r="VG51" s="6"/>
      <c r="VH51" s="6"/>
      <c r="VI51" s="6"/>
      <c r="VJ51" s="6"/>
      <c r="VK51" s="6"/>
      <c r="VL51" s="6"/>
      <c r="VM51" s="6"/>
      <c r="VN51" s="6"/>
      <c r="VO51" s="6"/>
      <c r="VP51" s="6"/>
      <c r="VQ51" s="6"/>
      <c r="VR51" s="6"/>
      <c r="VS51" s="6"/>
      <c r="VT51" s="6"/>
      <c r="VU51" s="6"/>
      <c r="VV51" s="6"/>
      <c r="VW51" s="6"/>
      <c r="VX51" s="6"/>
      <c r="VY51" s="6"/>
      <c r="VZ51" s="6"/>
      <c r="WA51" s="6"/>
      <c r="WB51" s="6"/>
      <c r="WC51" s="6"/>
      <c r="WD51" s="6"/>
      <c r="WE51" s="6"/>
      <c r="WF51" s="6"/>
      <c r="WG51" s="6"/>
      <c r="WH51" s="6"/>
      <c r="WI51" s="6"/>
      <c r="WJ51" s="6"/>
      <c r="WK51" s="6"/>
      <c r="WL51" s="6"/>
      <c r="WM51" s="6"/>
      <c r="WN51" s="6"/>
      <c r="WO51" s="6"/>
      <c r="WP51" s="6"/>
      <c r="WQ51" s="6"/>
      <c r="WR51" s="6"/>
      <c r="WS51" s="6"/>
      <c r="WT51" s="6"/>
      <c r="WU51" s="6"/>
      <c r="WV51" s="6"/>
      <c r="WW51" s="6"/>
      <c r="WX51" s="6"/>
      <c r="WY51" s="6"/>
      <c r="WZ51" s="6"/>
      <c r="XA51" s="6"/>
      <c r="XB51" s="6"/>
      <c r="XC51" s="6"/>
      <c r="XD51" s="6"/>
      <c r="XE51" s="6"/>
      <c r="XF51" s="6"/>
      <c r="XG51" s="6"/>
      <c r="XH51" s="6"/>
      <c r="XI51" s="6"/>
      <c r="XJ51" s="6"/>
      <c r="XK51" s="6"/>
      <c r="XL51" s="6"/>
      <c r="XM51" s="6"/>
      <c r="XN51" s="6"/>
      <c r="XO51" s="6"/>
      <c r="XP51" s="6"/>
      <c r="XQ51" s="6"/>
      <c r="XR51" s="6"/>
      <c r="XS51" s="6"/>
      <c r="XT51" s="6"/>
      <c r="XU51" s="6"/>
      <c r="XV51" s="6"/>
      <c r="XW51" s="6"/>
      <c r="XX51" s="6"/>
      <c r="XY51" s="6"/>
      <c r="XZ51" s="6"/>
      <c r="YA51" s="6"/>
      <c r="YB51" s="6"/>
      <c r="YC51" s="6"/>
      <c r="YD51" s="6"/>
      <c r="YE51" s="6"/>
      <c r="YF51" s="6"/>
      <c r="YG51" s="6"/>
      <c r="YH51" s="6"/>
      <c r="YI51" s="6"/>
      <c r="YJ51" s="6"/>
      <c r="YK51" s="6"/>
      <c r="YL51" s="6"/>
      <c r="YM51" s="6"/>
      <c r="YN51" s="6"/>
      <c r="YO51" s="6"/>
      <c r="YP51" s="6"/>
      <c r="YQ51" s="6"/>
      <c r="YR51" s="6"/>
      <c r="YS51" s="6"/>
      <c r="YT51" s="6"/>
      <c r="YU51" s="6"/>
      <c r="YV51" s="6"/>
      <c r="YW51" s="6"/>
      <c r="YX51" s="6"/>
      <c r="YY51" s="6"/>
      <c r="YZ51" s="6"/>
      <c r="ZA51" s="6"/>
      <c r="ZB51" s="6"/>
      <c r="ZC51" s="6"/>
      <c r="ZD51" s="6"/>
      <c r="ZE51" s="6"/>
      <c r="ZF51" s="6"/>
      <c r="ZG51" s="6"/>
      <c r="ZH51" s="6"/>
      <c r="ZI51" s="6"/>
      <c r="ZJ51" s="6"/>
      <c r="ZK51" s="6"/>
      <c r="ZL51" s="6"/>
      <c r="ZM51" s="6"/>
      <c r="ZN51" s="6"/>
      <c r="ZO51" s="6"/>
      <c r="ZP51" s="6"/>
      <c r="ZQ51" s="6"/>
      <c r="ZR51" s="6"/>
      <c r="ZS51" s="6"/>
      <c r="ZT51" s="6"/>
      <c r="ZU51" s="6"/>
      <c r="ZV51" s="6"/>
      <c r="ZW51" s="6"/>
      <c r="ZX51" s="6"/>
      <c r="ZY51" s="6"/>
      <c r="ZZ51" s="6"/>
      <c r="AAA51" s="6"/>
      <c r="AAB51" s="6"/>
      <c r="AAC51" s="6"/>
      <c r="AAD51" s="6"/>
      <c r="AAE51" s="6"/>
      <c r="AAF51" s="6"/>
      <c r="AAG51" s="6"/>
      <c r="AAH51" s="6"/>
      <c r="AAI51" s="6"/>
      <c r="AAJ51" s="6"/>
      <c r="AAK51" s="6"/>
      <c r="AAL51" s="6"/>
      <c r="AAM51" s="6"/>
      <c r="AAN51" s="6"/>
      <c r="AAO51" s="6"/>
      <c r="AAP51" s="6"/>
      <c r="AAQ51" s="6"/>
      <c r="AAR51" s="6"/>
      <c r="AAS51" s="6"/>
      <c r="AAT51" s="6"/>
      <c r="AAU51" s="6"/>
      <c r="AAV51" s="6"/>
      <c r="AAW51" s="6"/>
      <c r="AAX51" s="6"/>
      <c r="AAY51" s="6"/>
      <c r="AAZ51" s="6"/>
      <c r="ABA51" s="6"/>
      <c r="ABB51" s="6"/>
      <c r="ABC51" s="6"/>
      <c r="ABD51" s="6"/>
      <c r="ABE51" s="6"/>
      <c r="ABF51" s="6"/>
      <c r="ABG51" s="6"/>
      <c r="ABH51" s="6"/>
      <c r="ABI51" s="6"/>
      <c r="ABJ51" s="6"/>
      <c r="ABK51" s="6"/>
      <c r="ABL51" s="6"/>
      <c r="ABM51" s="6"/>
      <c r="ABN51" s="6"/>
      <c r="ABO51" s="6"/>
      <c r="ABP51" s="6"/>
      <c r="ABQ51" s="6"/>
      <c r="ABR51" s="6"/>
      <c r="ABS51" s="6"/>
      <c r="ABT51" s="6"/>
      <c r="ABU51" s="6"/>
      <c r="ABV51" s="6"/>
      <c r="ABW51" s="6"/>
      <c r="ABX51" s="6"/>
      <c r="ABY51" s="6"/>
      <c r="ABZ51" s="6"/>
      <c r="ACA51" s="6"/>
      <c r="ACB51" s="6"/>
      <c r="ACC51" s="6"/>
      <c r="ACD51" s="6"/>
      <c r="ACE51" s="6"/>
      <c r="ACF51" s="6"/>
      <c r="ACG51" s="6"/>
      <c r="ACH51" s="6"/>
      <c r="ACI51" s="6"/>
      <c r="ACJ51" s="6"/>
    </row>
    <row r="52" spans="1:764" s="16" customFormat="1" hidden="1">
      <c r="A52" s="20" t="s">
        <v>135</v>
      </c>
      <c r="B52" s="20">
        <v>8200277958</v>
      </c>
      <c r="C52" s="44" t="s">
        <v>155</v>
      </c>
      <c r="D52" s="20" t="s">
        <v>52</v>
      </c>
      <c r="E52" s="20" t="s">
        <v>33</v>
      </c>
      <c r="F52" s="20" t="s">
        <v>34</v>
      </c>
      <c r="G52" s="20" t="s">
        <v>36</v>
      </c>
      <c r="H52" s="20" t="s">
        <v>36</v>
      </c>
      <c r="I52" s="20" t="s">
        <v>36</v>
      </c>
      <c r="J52" s="32">
        <v>18</v>
      </c>
      <c r="K52" s="20" t="s">
        <v>156</v>
      </c>
      <c r="L52" s="20" t="s">
        <v>156</v>
      </c>
      <c r="M52" s="20" t="s">
        <v>156</v>
      </c>
      <c r="N52" s="21">
        <v>39196</v>
      </c>
      <c r="O52" s="23" t="s">
        <v>39</v>
      </c>
      <c r="P52" s="20"/>
      <c r="Q52" s="22"/>
      <c r="R52" s="23">
        <v>25</v>
      </c>
      <c r="S52" s="23">
        <v>25</v>
      </c>
      <c r="T52" s="24">
        <v>25</v>
      </c>
      <c r="U52" s="24">
        <v>107</v>
      </c>
      <c r="V52" s="25">
        <v>1</v>
      </c>
      <c r="W52" s="25" t="s">
        <v>41</v>
      </c>
      <c r="X52" s="25">
        <v>4</v>
      </c>
      <c r="Y52" s="25" t="s">
        <v>42</v>
      </c>
      <c r="Z52" s="26" t="str">
        <f t="shared" si="0"/>
        <v>1 ech / 4 rafale</v>
      </c>
      <c r="AA52" s="27">
        <v>89.7</v>
      </c>
      <c r="AB52" s="28">
        <v>0</v>
      </c>
      <c r="AC52" s="30">
        <v>23</v>
      </c>
      <c r="AD52" s="30">
        <v>1</v>
      </c>
      <c r="AE52" s="30">
        <v>100</v>
      </c>
      <c r="AF52" s="30" t="s">
        <v>80</v>
      </c>
      <c r="AG52" s="30" t="s">
        <v>80</v>
      </c>
      <c r="AH52" s="6"/>
      <c r="AI52" s="15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  <c r="NH52" s="6"/>
      <c r="NI52" s="6"/>
      <c r="NJ52" s="6"/>
      <c r="NK52" s="6"/>
      <c r="NL52" s="6"/>
      <c r="NM52" s="6"/>
      <c r="NN52" s="6"/>
      <c r="NO52" s="6"/>
      <c r="NP52" s="6"/>
      <c r="NQ52" s="6"/>
      <c r="NR52" s="6"/>
      <c r="NS52" s="6"/>
      <c r="NT52" s="6"/>
      <c r="NU52" s="6"/>
      <c r="NV52" s="6"/>
      <c r="NW52" s="6"/>
      <c r="NX52" s="6"/>
      <c r="NY52" s="6"/>
      <c r="NZ52" s="6"/>
      <c r="OA52" s="6"/>
      <c r="OB52" s="6"/>
      <c r="OC52" s="6"/>
      <c r="OD52" s="6"/>
      <c r="OE52" s="6"/>
      <c r="OF52" s="6"/>
      <c r="OG52" s="6"/>
      <c r="OH52" s="6"/>
      <c r="OI52" s="6"/>
      <c r="OJ52" s="6"/>
      <c r="OK52" s="6"/>
      <c r="OL52" s="6"/>
      <c r="OM52" s="6"/>
      <c r="ON52" s="6"/>
      <c r="OO52" s="6"/>
      <c r="OP52" s="6"/>
      <c r="OQ52" s="6"/>
      <c r="OR52" s="6"/>
      <c r="OS52" s="6"/>
      <c r="OT52" s="6"/>
      <c r="OU52" s="6"/>
      <c r="OV52" s="6"/>
      <c r="OW52" s="6"/>
      <c r="OX52" s="6"/>
      <c r="OY52" s="6"/>
      <c r="OZ52" s="6"/>
      <c r="PA52" s="6"/>
      <c r="PB52" s="6"/>
      <c r="PC52" s="6"/>
      <c r="PD52" s="6"/>
      <c r="PE52" s="6"/>
      <c r="PF52" s="6"/>
      <c r="PG52" s="6"/>
      <c r="PH52" s="6"/>
      <c r="PI52" s="6"/>
      <c r="PJ52" s="6"/>
      <c r="PK52" s="6"/>
      <c r="PL52" s="6"/>
      <c r="PM52" s="6"/>
      <c r="PN52" s="6"/>
      <c r="PO52" s="6"/>
      <c r="PP52" s="6"/>
      <c r="PQ52" s="6"/>
      <c r="PR52" s="6"/>
      <c r="PS52" s="6"/>
      <c r="PT52" s="6"/>
      <c r="PU52" s="6"/>
      <c r="PV52" s="6"/>
      <c r="PW52" s="6"/>
      <c r="PX52" s="6"/>
      <c r="PY52" s="6"/>
      <c r="PZ52" s="6"/>
      <c r="QA52" s="6"/>
      <c r="QB52" s="6"/>
      <c r="QC52" s="6"/>
      <c r="QD52" s="6"/>
      <c r="QE52" s="6"/>
      <c r="QF52" s="6"/>
      <c r="QG52" s="6"/>
      <c r="QH52" s="6"/>
      <c r="QI52" s="6"/>
      <c r="QJ52" s="6"/>
      <c r="QK52" s="6"/>
      <c r="QL52" s="6"/>
      <c r="QM52" s="6"/>
      <c r="QN52" s="6"/>
      <c r="QO52" s="6"/>
      <c r="QP52" s="6"/>
      <c r="QQ52" s="6"/>
      <c r="QR52" s="6"/>
      <c r="QS52" s="6"/>
      <c r="QT52" s="6"/>
      <c r="QU52" s="6"/>
      <c r="QV52" s="6"/>
      <c r="QW52" s="6"/>
      <c r="QX52" s="6"/>
      <c r="QY52" s="6"/>
      <c r="QZ52" s="6"/>
      <c r="RA52" s="6"/>
      <c r="RB52" s="6"/>
      <c r="RC52" s="6"/>
      <c r="RD52" s="6"/>
      <c r="RE52" s="6"/>
      <c r="RF52" s="6"/>
      <c r="RG52" s="6"/>
      <c r="RH52" s="6"/>
      <c r="RI52" s="6"/>
      <c r="RJ52" s="6"/>
      <c r="RK52" s="6"/>
      <c r="RL52" s="6"/>
      <c r="RM52" s="6"/>
      <c r="RN52" s="6"/>
      <c r="RO52" s="6"/>
      <c r="RP52" s="6"/>
      <c r="RQ52" s="6"/>
      <c r="RR52" s="6"/>
      <c r="RS52" s="6"/>
      <c r="RT52" s="6"/>
      <c r="RU52" s="6"/>
      <c r="RV52" s="6"/>
      <c r="RW52" s="6"/>
      <c r="RX52" s="6"/>
      <c r="RY52" s="6"/>
      <c r="RZ52" s="6"/>
      <c r="SA52" s="6"/>
      <c r="SB52" s="6"/>
      <c r="SC52" s="6"/>
      <c r="SD52" s="6"/>
      <c r="SE52" s="6"/>
      <c r="SF52" s="6"/>
      <c r="SG52" s="6"/>
      <c r="SH52" s="6"/>
      <c r="SI52" s="6"/>
      <c r="SJ52" s="6"/>
      <c r="SK52" s="6"/>
      <c r="SL52" s="6"/>
      <c r="SM52" s="6"/>
      <c r="SN52" s="6"/>
      <c r="SO52" s="6"/>
      <c r="SP52" s="6"/>
      <c r="SQ52" s="6"/>
      <c r="SR52" s="6"/>
      <c r="SS52" s="6"/>
      <c r="ST52" s="6"/>
      <c r="SU52" s="6"/>
      <c r="SV52" s="6"/>
      <c r="SW52" s="6"/>
      <c r="SX52" s="6"/>
      <c r="SY52" s="6"/>
      <c r="SZ52" s="6"/>
      <c r="TA52" s="6"/>
      <c r="TB52" s="6"/>
      <c r="TC52" s="6"/>
      <c r="TD52" s="6"/>
      <c r="TE52" s="6"/>
      <c r="TF52" s="6"/>
      <c r="TG52" s="6"/>
      <c r="TH52" s="6"/>
      <c r="TI52" s="6"/>
      <c r="TJ52" s="6"/>
      <c r="TK52" s="6"/>
      <c r="TL52" s="6"/>
      <c r="TM52" s="6"/>
      <c r="TN52" s="6"/>
      <c r="TO52" s="6"/>
      <c r="TP52" s="6"/>
      <c r="TQ52" s="6"/>
      <c r="TR52" s="6"/>
      <c r="TS52" s="6"/>
      <c r="TT52" s="6"/>
      <c r="TU52" s="6"/>
      <c r="TV52" s="6"/>
      <c r="TW52" s="6"/>
      <c r="TX52" s="6"/>
      <c r="TY52" s="6"/>
      <c r="TZ52" s="6"/>
      <c r="UA52" s="6"/>
      <c r="UB52" s="6"/>
      <c r="UC52" s="6"/>
      <c r="UD52" s="6"/>
      <c r="UE52" s="6"/>
      <c r="UF52" s="6"/>
      <c r="UG52" s="6"/>
      <c r="UH52" s="6"/>
      <c r="UI52" s="6"/>
      <c r="UJ52" s="6"/>
      <c r="UK52" s="6"/>
      <c r="UL52" s="6"/>
      <c r="UM52" s="6"/>
      <c r="UN52" s="6"/>
      <c r="UO52" s="6"/>
      <c r="UP52" s="6"/>
      <c r="UQ52" s="6"/>
      <c r="UR52" s="6"/>
      <c r="US52" s="6"/>
      <c r="UT52" s="6"/>
      <c r="UU52" s="6"/>
      <c r="UV52" s="6"/>
      <c r="UW52" s="6"/>
      <c r="UX52" s="6"/>
      <c r="UY52" s="6"/>
      <c r="UZ52" s="6"/>
      <c r="VA52" s="6"/>
      <c r="VB52" s="6"/>
      <c r="VC52" s="6"/>
      <c r="VD52" s="6"/>
      <c r="VE52" s="6"/>
      <c r="VF52" s="6"/>
      <c r="VG52" s="6"/>
      <c r="VH52" s="6"/>
      <c r="VI52" s="6"/>
      <c r="VJ52" s="6"/>
      <c r="VK52" s="6"/>
      <c r="VL52" s="6"/>
      <c r="VM52" s="6"/>
      <c r="VN52" s="6"/>
      <c r="VO52" s="6"/>
      <c r="VP52" s="6"/>
      <c r="VQ52" s="6"/>
      <c r="VR52" s="6"/>
      <c r="VS52" s="6"/>
      <c r="VT52" s="6"/>
      <c r="VU52" s="6"/>
      <c r="VV52" s="6"/>
      <c r="VW52" s="6"/>
      <c r="VX52" s="6"/>
      <c r="VY52" s="6"/>
      <c r="VZ52" s="6"/>
      <c r="WA52" s="6"/>
      <c r="WB52" s="6"/>
      <c r="WC52" s="6"/>
      <c r="WD52" s="6"/>
      <c r="WE52" s="6"/>
      <c r="WF52" s="6"/>
      <c r="WG52" s="6"/>
      <c r="WH52" s="6"/>
      <c r="WI52" s="6"/>
      <c r="WJ52" s="6"/>
      <c r="WK52" s="6"/>
      <c r="WL52" s="6"/>
      <c r="WM52" s="6"/>
      <c r="WN52" s="6"/>
      <c r="WO52" s="6"/>
      <c r="WP52" s="6"/>
      <c r="WQ52" s="6"/>
      <c r="WR52" s="6"/>
      <c r="WS52" s="6"/>
      <c r="WT52" s="6"/>
      <c r="WU52" s="6"/>
      <c r="WV52" s="6"/>
      <c r="WW52" s="6"/>
      <c r="WX52" s="6"/>
      <c r="WY52" s="6"/>
      <c r="WZ52" s="6"/>
      <c r="XA52" s="6"/>
      <c r="XB52" s="6"/>
      <c r="XC52" s="6"/>
      <c r="XD52" s="6"/>
      <c r="XE52" s="6"/>
      <c r="XF52" s="6"/>
      <c r="XG52" s="6"/>
      <c r="XH52" s="6"/>
      <c r="XI52" s="6"/>
      <c r="XJ52" s="6"/>
      <c r="XK52" s="6"/>
      <c r="XL52" s="6"/>
      <c r="XM52" s="6"/>
      <c r="XN52" s="6"/>
      <c r="XO52" s="6"/>
      <c r="XP52" s="6"/>
      <c r="XQ52" s="6"/>
      <c r="XR52" s="6"/>
      <c r="XS52" s="6"/>
      <c r="XT52" s="6"/>
      <c r="XU52" s="6"/>
      <c r="XV52" s="6"/>
      <c r="XW52" s="6"/>
      <c r="XX52" s="6"/>
      <c r="XY52" s="6"/>
      <c r="XZ52" s="6"/>
      <c r="YA52" s="6"/>
      <c r="YB52" s="6"/>
      <c r="YC52" s="6"/>
      <c r="YD52" s="6"/>
      <c r="YE52" s="6"/>
      <c r="YF52" s="6"/>
      <c r="YG52" s="6"/>
      <c r="YH52" s="6"/>
      <c r="YI52" s="6"/>
      <c r="YJ52" s="6"/>
      <c r="YK52" s="6"/>
      <c r="YL52" s="6"/>
      <c r="YM52" s="6"/>
      <c r="YN52" s="6"/>
      <c r="YO52" s="6"/>
      <c r="YP52" s="6"/>
      <c r="YQ52" s="6"/>
      <c r="YR52" s="6"/>
      <c r="YS52" s="6"/>
      <c r="YT52" s="6"/>
      <c r="YU52" s="6"/>
      <c r="YV52" s="6"/>
      <c r="YW52" s="6"/>
      <c r="YX52" s="6"/>
      <c r="YY52" s="6"/>
      <c r="YZ52" s="6"/>
      <c r="ZA52" s="6"/>
      <c r="ZB52" s="6"/>
      <c r="ZC52" s="6"/>
      <c r="ZD52" s="6"/>
      <c r="ZE52" s="6"/>
      <c r="ZF52" s="6"/>
      <c r="ZG52" s="6"/>
      <c r="ZH52" s="6"/>
      <c r="ZI52" s="6"/>
      <c r="ZJ52" s="6"/>
      <c r="ZK52" s="6"/>
      <c r="ZL52" s="6"/>
      <c r="ZM52" s="6"/>
      <c r="ZN52" s="6"/>
      <c r="ZO52" s="6"/>
      <c r="ZP52" s="6"/>
      <c r="ZQ52" s="6"/>
      <c r="ZR52" s="6"/>
      <c r="ZS52" s="6"/>
      <c r="ZT52" s="6"/>
      <c r="ZU52" s="6"/>
      <c r="ZV52" s="6"/>
      <c r="ZW52" s="6"/>
      <c r="ZX52" s="6"/>
      <c r="ZY52" s="6"/>
      <c r="ZZ52" s="6"/>
      <c r="AAA52" s="6"/>
      <c r="AAB52" s="6"/>
      <c r="AAC52" s="6"/>
      <c r="AAD52" s="6"/>
      <c r="AAE52" s="6"/>
      <c r="AAF52" s="6"/>
      <c r="AAG52" s="6"/>
      <c r="AAH52" s="6"/>
      <c r="AAI52" s="6"/>
      <c r="AAJ52" s="6"/>
      <c r="AAK52" s="6"/>
      <c r="AAL52" s="6"/>
      <c r="AAM52" s="6"/>
      <c r="AAN52" s="6"/>
      <c r="AAO52" s="6"/>
      <c r="AAP52" s="6"/>
      <c r="AAQ52" s="6"/>
      <c r="AAR52" s="6"/>
      <c r="AAS52" s="6"/>
      <c r="AAT52" s="6"/>
      <c r="AAU52" s="6"/>
      <c r="AAV52" s="6"/>
      <c r="AAW52" s="6"/>
      <c r="AAX52" s="6"/>
      <c r="AAY52" s="6"/>
      <c r="AAZ52" s="6"/>
      <c r="ABA52" s="6"/>
      <c r="ABB52" s="6"/>
      <c r="ABC52" s="6"/>
      <c r="ABD52" s="6"/>
      <c r="ABE52" s="6"/>
      <c r="ABF52" s="6"/>
      <c r="ABG52" s="6"/>
      <c r="ABH52" s="6"/>
      <c r="ABI52" s="6"/>
      <c r="ABJ52" s="6"/>
      <c r="ABK52" s="6"/>
      <c r="ABL52" s="6"/>
      <c r="ABM52" s="6"/>
      <c r="ABN52" s="6"/>
      <c r="ABO52" s="6"/>
      <c r="ABP52" s="6"/>
      <c r="ABQ52" s="6"/>
      <c r="ABR52" s="6"/>
      <c r="ABS52" s="6"/>
      <c r="ABT52" s="6"/>
      <c r="ABU52" s="6"/>
      <c r="ABV52" s="6"/>
      <c r="ABW52" s="6"/>
      <c r="ABX52" s="6"/>
      <c r="ABY52" s="6"/>
      <c r="ABZ52" s="6"/>
      <c r="ACA52" s="6"/>
      <c r="ACB52" s="6"/>
      <c r="ACC52" s="6"/>
      <c r="ACD52" s="6"/>
      <c r="ACE52" s="6"/>
      <c r="ACF52" s="6"/>
      <c r="ACG52" s="6"/>
      <c r="ACH52" s="6"/>
      <c r="ACI52" s="6"/>
      <c r="ACJ52" s="6"/>
    </row>
    <row r="53" spans="1:764" s="16" customFormat="1" hidden="1">
      <c r="A53" s="17" t="s">
        <v>126</v>
      </c>
      <c r="B53" s="17">
        <v>8200254179</v>
      </c>
      <c r="C53" s="18" t="s">
        <v>157</v>
      </c>
      <c r="D53" s="20" t="s">
        <v>52</v>
      </c>
      <c r="E53" s="20" t="s">
        <v>33</v>
      </c>
      <c r="F53" s="20" t="s">
        <v>34</v>
      </c>
      <c r="G53" s="20" t="s">
        <v>36</v>
      </c>
      <c r="H53" s="20" t="s">
        <v>98</v>
      </c>
      <c r="I53" s="20" t="s">
        <v>36</v>
      </c>
      <c r="J53" s="32" t="s">
        <v>158</v>
      </c>
      <c r="K53" s="20" t="s">
        <v>100</v>
      </c>
      <c r="L53" s="20" t="s">
        <v>100</v>
      </c>
      <c r="M53" s="20" t="s">
        <v>100</v>
      </c>
      <c r="N53" s="21">
        <v>39196</v>
      </c>
      <c r="O53" s="23" t="s">
        <v>39</v>
      </c>
      <c r="P53" s="20"/>
      <c r="Q53" s="22" t="s">
        <v>40</v>
      </c>
      <c r="R53" s="23"/>
      <c r="S53" s="23"/>
      <c r="T53" s="24"/>
      <c r="U53" s="24">
        <v>52</v>
      </c>
      <c r="V53" s="25"/>
      <c r="W53" s="25" t="s">
        <v>41</v>
      </c>
      <c r="X53" s="25">
        <v>0</v>
      </c>
      <c r="Y53" s="25" t="s">
        <v>42</v>
      </c>
      <c r="Z53" s="26" t="str">
        <f t="shared" si="0"/>
        <v xml:space="preserve"> ech / 0 rafale</v>
      </c>
      <c r="AA53" s="27">
        <v>46</v>
      </c>
      <c r="AB53" s="28">
        <v>0</v>
      </c>
      <c r="AC53" s="30">
        <v>10</v>
      </c>
      <c r="AD53" s="30">
        <v>1</v>
      </c>
      <c r="AE53" s="30">
        <v>100</v>
      </c>
      <c r="AF53" s="29" t="s">
        <v>56</v>
      </c>
      <c r="AG53" s="29" t="s">
        <v>56</v>
      </c>
      <c r="AH53" s="6"/>
      <c r="AI53" s="15"/>
      <c r="IW53" s="6"/>
      <c r="IX53" s="6"/>
      <c r="IY53" s="6"/>
      <c r="IZ53" s="6"/>
      <c r="JA53" s="6"/>
      <c r="JB53" s="6"/>
      <c r="JC53" s="6"/>
      <c r="JD53" s="6"/>
      <c r="JE53" s="6"/>
      <c r="JF53" s="6"/>
      <c r="JG53" s="6"/>
      <c r="JH53" s="6"/>
      <c r="JI53" s="6"/>
      <c r="JJ53" s="6"/>
      <c r="JK53" s="6"/>
      <c r="JL53" s="6"/>
      <c r="JM53" s="6"/>
      <c r="JN53" s="6"/>
      <c r="JO53" s="6"/>
      <c r="JP53" s="6"/>
      <c r="JQ53" s="6"/>
      <c r="JR53" s="6"/>
      <c r="JS53" s="6"/>
      <c r="JT53" s="6"/>
      <c r="JU53" s="6"/>
      <c r="JV53" s="6"/>
      <c r="JW53" s="6"/>
      <c r="JX53" s="6"/>
      <c r="JY53" s="6"/>
      <c r="JZ53" s="6"/>
      <c r="KA53" s="6"/>
      <c r="KB53" s="6"/>
      <c r="KC53" s="6"/>
      <c r="KD53" s="6"/>
      <c r="KE53" s="6"/>
      <c r="KF53" s="6"/>
      <c r="KG53" s="6"/>
      <c r="KH53" s="6"/>
      <c r="KI53" s="6"/>
      <c r="KJ53" s="6"/>
      <c r="KK53" s="6"/>
      <c r="KL53" s="6"/>
      <c r="KM53" s="6"/>
      <c r="KN53" s="6"/>
      <c r="KO53" s="6"/>
      <c r="KP53" s="6"/>
      <c r="KQ53" s="6"/>
      <c r="KR53" s="6"/>
      <c r="KS53" s="6"/>
      <c r="KT53" s="6"/>
      <c r="KU53" s="6"/>
      <c r="KV53" s="6"/>
      <c r="KW53" s="6"/>
      <c r="KX53" s="6"/>
      <c r="KY53" s="6"/>
      <c r="KZ53" s="6"/>
      <c r="LA53" s="6"/>
      <c r="LB53" s="6"/>
      <c r="LC53" s="6"/>
      <c r="LD53" s="6"/>
      <c r="LE53" s="6"/>
      <c r="LF53" s="6"/>
      <c r="LG53" s="6"/>
      <c r="LH53" s="6"/>
      <c r="LI53" s="6"/>
      <c r="LJ53" s="6"/>
      <c r="LK53" s="6"/>
      <c r="LL53" s="6"/>
      <c r="LM53" s="6"/>
      <c r="LN53" s="6"/>
      <c r="LO53" s="6"/>
      <c r="LP53" s="6"/>
      <c r="LQ53" s="6"/>
      <c r="LR53" s="6"/>
      <c r="LS53" s="6"/>
      <c r="LT53" s="6"/>
      <c r="LU53" s="6"/>
      <c r="LV53" s="6"/>
      <c r="LW53" s="6"/>
      <c r="LX53" s="6"/>
      <c r="LY53" s="6"/>
      <c r="LZ53" s="6"/>
      <c r="MA53" s="6"/>
      <c r="MB53" s="6"/>
      <c r="MC53" s="6"/>
      <c r="MD53" s="6"/>
      <c r="ME53" s="6"/>
      <c r="MF53" s="6"/>
      <c r="MG53" s="6"/>
      <c r="MH53" s="6"/>
      <c r="MI53" s="6"/>
      <c r="MJ53" s="6"/>
      <c r="MK53" s="6"/>
      <c r="ML53" s="6"/>
      <c r="MM53" s="6"/>
      <c r="MN53" s="6"/>
      <c r="MO53" s="6"/>
      <c r="MP53" s="6"/>
      <c r="MQ53" s="6"/>
      <c r="MR53" s="6"/>
      <c r="MS53" s="6"/>
      <c r="MT53" s="6"/>
      <c r="MU53" s="6"/>
      <c r="MV53" s="6"/>
      <c r="MW53" s="6"/>
      <c r="MX53" s="6"/>
      <c r="MY53" s="6"/>
      <c r="MZ53" s="6"/>
      <c r="NA53" s="6"/>
      <c r="NB53" s="6"/>
      <c r="NC53" s="6"/>
      <c r="ND53" s="6"/>
      <c r="NE53" s="6"/>
      <c r="NF53" s="6"/>
      <c r="NG53" s="6"/>
      <c r="NH53" s="6"/>
      <c r="NI53" s="6"/>
      <c r="NJ53" s="6"/>
      <c r="NK53" s="6"/>
      <c r="NL53" s="6"/>
      <c r="NM53" s="6"/>
      <c r="NN53" s="6"/>
      <c r="NO53" s="6"/>
      <c r="NP53" s="6"/>
      <c r="NQ53" s="6"/>
      <c r="NR53" s="6"/>
      <c r="NS53" s="6"/>
      <c r="NT53" s="6"/>
      <c r="NU53" s="6"/>
      <c r="NV53" s="6"/>
      <c r="NW53" s="6"/>
      <c r="NX53" s="6"/>
      <c r="NY53" s="6"/>
      <c r="NZ53" s="6"/>
      <c r="OA53" s="6"/>
      <c r="OB53" s="6"/>
      <c r="OC53" s="6"/>
      <c r="OD53" s="6"/>
      <c r="OE53" s="6"/>
      <c r="OF53" s="6"/>
      <c r="OG53" s="6"/>
      <c r="OH53" s="6"/>
      <c r="OI53" s="6"/>
      <c r="OJ53" s="6"/>
      <c r="OK53" s="6"/>
      <c r="OL53" s="6"/>
      <c r="OM53" s="6"/>
      <c r="ON53" s="6"/>
      <c r="OO53" s="6"/>
      <c r="OP53" s="6"/>
      <c r="OQ53" s="6"/>
      <c r="OR53" s="6"/>
      <c r="OS53" s="6"/>
      <c r="OT53" s="6"/>
      <c r="OU53" s="6"/>
      <c r="OV53" s="6"/>
      <c r="OW53" s="6"/>
      <c r="OX53" s="6"/>
      <c r="OY53" s="6"/>
      <c r="OZ53" s="6"/>
      <c r="PA53" s="6"/>
      <c r="PB53" s="6"/>
      <c r="PC53" s="6"/>
      <c r="PD53" s="6"/>
      <c r="PE53" s="6"/>
      <c r="PF53" s="6"/>
      <c r="PG53" s="6"/>
      <c r="PH53" s="6"/>
      <c r="PI53" s="6"/>
      <c r="PJ53" s="6"/>
      <c r="PK53" s="6"/>
      <c r="PL53" s="6"/>
      <c r="PM53" s="6"/>
      <c r="PN53" s="6"/>
      <c r="PO53" s="6"/>
      <c r="PP53" s="6"/>
      <c r="PQ53" s="6"/>
      <c r="PR53" s="6"/>
      <c r="PS53" s="6"/>
      <c r="PT53" s="6"/>
      <c r="PU53" s="6"/>
      <c r="PV53" s="6"/>
      <c r="PW53" s="6"/>
      <c r="PX53" s="6"/>
      <c r="PY53" s="6"/>
      <c r="PZ53" s="6"/>
      <c r="QA53" s="6"/>
      <c r="QB53" s="6"/>
      <c r="QC53" s="6"/>
      <c r="QD53" s="6"/>
      <c r="QE53" s="6"/>
      <c r="QF53" s="6"/>
      <c r="QG53" s="6"/>
      <c r="QH53" s="6"/>
      <c r="QI53" s="6"/>
      <c r="QJ53" s="6"/>
      <c r="QK53" s="6"/>
      <c r="QL53" s="6"/>
      <c r="QM53" s="6"/>
      <c r="QN53" s="6"/>
      <c r="QO53" s="6"/>
      <c r="QP53" s="6"/>
      <c r="QQ53" s="6"/>
      <c r="QR53" s="6"/>
      <c r="QS53" s="6"/>
      <c r="QT53" s="6"/>
      <c r="QU53" s="6"/>
      <c r="QV53" s="6"/>
      <c r="QW53" s="6"/>
      <c r="QX53" s="6"/>
      <c r="QY53" s="6"/>
      <c r="QZ53" s="6"/>
      <c r="RA53" s="6"/>
      <c r="RB53" s="6"/>
      <c r="RC53" s="6"/>
      <c r="RD53" s="6"/>
      <c r="RE53" s="6"/>
      <c r="RF53" s="6"/>
      <c r="RG53" s="6"/>
      <c r="RH53" s="6"/>
      <c r="RI53" s="6"/>
      <c r="RJ53" s="6"/>
      <c r="RK53" s="6"/>
      <c r="RL53" s="6"/>
      <c r="RM53" s="6"/>
      <c r="RN53" s="6"/>
      <c r="RO53" s="6"/>
      <c r="RP53" s="6"/>
      <c r="RQ53" s="6"/>
      <c r="RR53" s="6"/>
      <c r="RS53" s="6"/>
      <c r="RT53" s="6"/>
      <c r="RU53" s="6"/>
      <c r="RV53" s="6"/>
      <c r="RW53" s="6"/>
      <c r="RX53" s="6"/>
      <c r="RY53" s="6"/>
      <c r="RZ53" s="6"/>
      <c r="SA53" s="6"/>
      <c r="SB53" s="6"/>
      <c r="SC53" s="6"/>
      <c r="SD53" s="6"/>
      <c r="SE53" s="6"/>
      <c r="SF53" s="6"/>
      <c r="SG53" s="6"/>
      <c r="SH53" s="6"/>
      <c r="SI53" s="6"/>
      <c r="SJ53" s="6"/>
      <c r="SK53" s="6"/>
      <c r="SL53" s="6"/>
      <c r="SM53" s="6"/>
      <c r="SN53" s="6"/>
      <c r="SO53" s="6"/>
      <c r="SP53" s="6"/>
      <c r="SQ53" s="6"/>
      <c r="SR53" s="6"/>
      <c r="SS53" s="6"/>
      <c r="ST53" s="6"/>
      <c r="SU53" s="6"/>
      <c r="SV53" s="6"/>
      <c r="SW53" s="6"/>
      <c r="SX53" s="6"/>
      <c r="SY53" s="6"/>
      <c r="SZ53" s="6"/>
      <c r="TA53" s="6"/>
      <c r="TB53" s="6"/>
      <c r="TC53" s="6"/>
      <c r="TD53" s="6"/>
      <c r="TE53" s="6"/>
      <c r="TF53" s="6"/>
      <c r="TG53" s="6"/>
      <c r="TH53" s="6"/>
      <c r="TI53" s="6"/>
      <c r="TJ53" s="6"/>
      <c r="TK53" s="6"/>
      <c r="TL53" s="6"/>
      <c r="TM53" s="6"/>
      <c r="TN53" s="6"/>
      <c r="TO53" s="6"/>
      <c r="TP53" s="6"/>
      <c r="TQ53" s="6"/>
      <c r="TR53" s="6"/>
      <c r="TS53" s="6"/>
      <c r="TT53" s="6"/>
      <c r="TU53" s="6"/>
      <c r="TV53" s="6"/>
      <c r="TW53" s="6"/>
      <c r="TX53" s="6"/>
      <c r="TY53" s="6"/>
      <c r="TZ53" s="6"/>
      <c r="UA53" s="6"/>
      <c r="UB53" s="6"/>
      <c r="UC53" s="6"/>
      <c r="UD53" s="6"/>
      <c r="UE53" s="6"/>
      <c r="UF53" s="6"/>
      <c r="UG53" s="6"/>
      <c r="UH53" s="6"/>
      <c r="UI53" s="6"/>
      <c r="UJ53" s="6"/>
      <c r="UK53" s="6"/>
      <c r="UL53" s="6"/>
      <c r="UM53" s="6"/>
      <c r="UN53" s="6"/>
      <c r="UO53" s="6"/>
      <c r="UP53" s="6"/>
      <c r="UQ53" s="6"/>
      <c r="UR53" s="6"/>
      <c r="US53" s="6"/>
      <c r="UT53" s="6"/>
      <c r="UU53" s="6"/>
      <c r="UV53" s="6"/>
      <c r="UW53" s="6"/>
      <c r="UX53" s="6"/>
      <c r="UY53" s="6"/>
      <c r="UZ53" s="6"/>
      <c r="VA53" s="6"/>
      <c r="VB53" s="6"/>
      <c r="VC53" s="6"/>
      <c r="VD53" s="6"/>
      <c r="VE53" s="6"/>
      <c r="VF53" s="6"/>
      <c r="VG53" s="6"/>
      <c r="VH53" s="6"/>
      <c r="VI53" s="6"/>
      <c r="VJ53" s="6"/>
      <c r="VK53" s="6"/>
      <c r="VL53" s="6"/>
      <c r="VM53" s="6"/>
      <c r="VN53" s="6"/>
      <c r="VO53" s="6"/>
      <c r="VP53" s="6"/>
      <c r="VQ53" s="6"/>
      <c r="VR53" s="6"/>
      <c r="VS53" s="6"/>
      <c r="VT53" s="6"/>
      <c r="VU53" s="6"/>
      <c r="VV53" s="6"/>
      <c r="VW53" s="6"/>
      <c r="VX53" s="6"/>
      <c r="VY53" s="6"/>
      <c r="VZ53" s="6"/>
      <c r="WA53" s="6"/>
      <c r="WB53" s="6"/>
      <c r="WC53" s="6"/>
      <c r="WD53" s="6"/>
      <c r="WE53" s="6"/>
      <c r="WF53" s="6"/>
      <c r="WG53" s="6"/>
      <c r="WH53" s="6"/>
      <c r="WI53" s="6"/>
      <c r="WJ53" s="6"/>
      <c r="WK53" s="6"/>
      <c r="WL53" s="6"/>
      <c r="WM53" s="6"/>
      <c r="WN53" s="6"/>
      <c r="WO53" s="6"/>
      <c r="WP53" s="6"/>
      <c r="WQ53" s="6"/>
      <c r="WR53" s="6"/>
      <c r="WS53" s="6"/>
      <c r="WT53" s="6"/>
      <c r="WU53" s="6"/>
      <c r="WV53" s="6"/>
      <c r="WW53" s="6"/>
      <c r="WX53" s="6"/>
      <c r="WY53" s="6"/>
      <c r="WZ53" s="6"/>
      <c r="XA53" s="6"/>
      <c r="XB53" s="6"/>
      <c r="XC53" s="6"/>
      <c r="XD53" s="6"/>
      <c r="XE53" s="6"/>
      <c r="XF53" s="6"/>
      <c r="XG53" s="6"/>
      <c r="XH53" s="6"/>
      <c r="XI53" s="6"/>
      <c r="XJ53" s="6"/>
      <c r="XK53" s="6"/>
      <c r="XL53" s="6"/>
      <c r="XM53" s="6"/>
      <c r="XN53" s="6"/>
      <c r="XO53" s="6"/>
      <c r="XP53" s="6"/>
      <c r="XQ53" s="6"/>
      <c r="XR53" s="6"/>
      <c r="XS53" s="6"/>
      <c r="XT53" s="6"/>
      <c r="XU53" s="6"/>
      <c r="XV53" s="6"/>
      <c r="XW53" s="6"/>
      <c r="XX53" s="6"/>
      <c r="XY53" s="6"/>
      <c r="XZ53" s="6"/>
      <c r="YA53" s="6"/>
      <c r="YB53" s="6"/>
      <c r="YC53" s="6"/>
      <c r="YD53" s="6"/>
      <c r="YE53" s="6"/>
      <c r="YF53" s="6"/>
      <c r="YG53" s="6"/>
      <c r="YH53" s="6"/>
      <c r="YI53" s="6"/>
      <c r="YJ53" s="6"/>
      <c r="YK53" s="6"/>
      <c r="YL53" s="6"/>
      <c r="YM53" s="6"/>
      <c r="YN53" s="6"/>
      <c r="YO53" s="6"/>
      <c r="YP53" s="6"/>
      <c r="YQ53" s="6"/>
      <c r="YR53" s="6"/>
      <c r="YS53" s="6"/>
      <c r="YT53" s="6"/>
      <c r="YU53" s="6"/>
      <c r="YV53" s="6"/>
      <c r="YW53" s="6"/>
      <c r="YX53" s="6"/>
      <c r="YY53" s="6"/>
      <c r="YZ53" s="6"/>
      <c r="ZA53" s="6"/>
      <c r="ZB53" s="6"/>
      <c r="ZC53" s="6"/>
      <c r="ZD53" s="6"/>
      <c r="ZE53" s="6"/>
      <c r="ZF53" s="6"/>
      <c r="ZG53" s="6"/>
      <c r="ZH53" s="6"/>
      <c r="ZI53" s="6"/>
      <c r="ZJ53" s="6"/>
      <c r="ZK53" s="6"/>
      <c r="ZL53" s="6"/>
      <c r="ZM53" s="6"/>
      <c r="ZN53" s="6"/>
      <c r="ZO53" s="6"/>
      <c r="ZP53" s="6"/>
      <c r="ZQ53" s="6"/>
      <c r="ZR53" s="6"/>
      <c r="ZS53" s="6"/>
      <c r="ZT53" s="6"/>
      <c r="ZU53" s="6"/>
      <c r="ZV53" s="6"/>
      <c r="ZW53" s="6"/>
      <c r="ZX53" s="6"/>
      <c r="ZY53" s="6"/>
      <c r="ZZ53" s="6"/>
      <c r="AAA53" s="6"/>
      <c r="AAB53" s="6"/>
      <c r="AAC53" s="6"/>
      <c r="AAD53" s="6"/>
      <c r="AAE53" s="6"/>
      <c r="AAF53" s="6"/>
      <c r="AAG53" s="6"/>
      <c r="AAH53" s="6"/>
      <c r="AAI53" s="6"/>
      <c r="AAJ53" s="6"/>
      <c r="AAK53" s="6"/>
      <c r="AAL53" s="6"/>
      <c r="AAM53" s="6"/>
      <c r="AAN53" s="6"/>
      <c r="AAO53" s="6"/>
      <c r="AAP53" s="6"/>
      <c r="AAQ53" s="6"/>
      <c r="AAR53" s="6"/>
      <c r="AAS53" s="6"/>
      <c r="AAT53" s="6"/>
      <c r="AAU53" s="6"/>
      <c r="AAV53" s="6"/>
      <c r="AAW53" s="6"/>
      <c r="AAX53" s="6"/>
      <c r="AAY53" s="6"/>
      <c r="AAZ53" s="6"/>
      <c r="ABA53" s="6"/>
      <c r="ABB53" s="6"/>
      <c r="ABC53" s="6"/>
      <c r="ABD53" s="6"/>
      <c r="ABE53" s="6"/>
      <c r="ABF53" s="6"/>
      <c r="ABG53" s="6"/>
      <c r="ABH53" s="6"/>
      <c r="ABI53" s="6"/>
      <c r="ABJ53" s="6"/>
      <c r="ABK53" s="6"/>
      <c r="ABL53" s="6"/>
      <c r="ABM53" s="6"/>
      <c r="ABN53" s="6"/>
      <c r="ABO53" s="6"/>
      <c r="ABP53" s="6"/>
      <c r="ABQ53" s="6"/>
      <c r="ABR53" s="6"/>
      <c r="ABS53" s="6"/>
      <c r="ABT53" s="6"/>
      <c r="ABU53" s="6"/>
      <c r="ABV53" s="6"/>
      <c r="ABW53" s="6"/>
      <c r="ABX53" s="6"/>
      <c r="ABY53" s="6"/>
      <c r="ABZ53" s="6"/>
      <c r="ACA53" s="6"/>
      <c r="ACB53" s="6"/>
      <c r="ACC53" s="6"/>
      <c r="ACD53" s="6"/>
      <c r="ACE53" s="6"/>
      <c r="ACF53" s="6"/>
      <c r="ACG53" s="6"/>
      <c r="ACH53" s="6"/>
      <c r="ACI53" s="6"/>
      <c r="ACJ53" s="6"/>
    </row>
    <row r="54" spans="1:764" s="16" customFormat="1" hidden="1">
      <c r="A54" s="20" t="s">
        <v>135</v>
      </c>
      <c r="B54" s="20">
        <v>8200725779</v>
      </c>
      <c r="C54" s="44" t="s">
        <v>157</v>
      </c>
      <c r="D54" s="20" t="s">
        <v>52</v>
      </c>
      <c r="E54" s="20" t="s">
        <v>33</v>
      </c>
      <c r="F54" s="20" t="s">
        <v>34</v>
      </c>
      <c r="G54" s="20" t="s">
        <v>36</v>
      </c>
      <c r="H54" s="20" t="s">
        <v>36</v>
      </c>
      <c r="I54" s="20" t="s">
        <v>36</v>
      </c>
      <c r="J54" s="32" t="s">
        <v>158</v>
      </c>
      <c r="K54" s="20" t="s">
        <v>159</v>
      </c>
      <c r="L54" s="20" t="s">
        <v>159</v>
      </c>
      <c r="M54" s="20" t="s">
        <v>159</v>
      </c>
      <c r="N54" s="21">
        <v>39196</v>
      </c>
      <c r="O54" s="20" t="s">
        <v>39</v>
      </c>
      <c r="P54" s="20"/>
      <c r="Q54" s="22" t="s">
        <v>82</v>
      </c>
      <c r="R54" s="23">
        <v>13</v>
      </c>
      <c r="S54" s="23">
        <v>13</v>
      </c>
      <c r="T54" s="24">
        <v>13</v>
      </c>
      <c r="U54" s="24">
        <v>96</v>
      </c>
      <c r="V54" s="25">
        <v>1</v>
      </c>
      <c r="W54" s="25" t="s">
        <v>41</v>
      </c>
      <c r="X54" s="25">
        <v>1</v>
      </c>
      <c r="Y54" s="25" t="s">
        <v>42</v>
      </c>
      <c r="Z54" s="26" t="str">
        <f t="shared" si="0"/>
        <v>1 ech / 1 rafale</v>
      </c>
      <c r="AA54" s="27">
        <v>62.6</v>
      </c>
      <c r="AB54" s="28">
        <v>0</v>
      </c>
      <c r="AC54" s="29">
        <v>16</v>
      </c>
      <c r="AD54" s="30">
        <v>1</v>
      </c>
      <c r="AE54" s="30">
        <v>100</v>
      </c>
      <c r="AF54" s="29" t="s">
        <v>56</v>
      </c>
      <c r="AG54" s="29" t="s">
        <v>56</v>
      </c>
      <c r="AH54" s="6"/>
      <c r="AI54" s="15"/>
      <c r="IW54" s="6"/>
      <c r="IX54" s="6"/>
      <c r="IY54" s="6"/>
      <c r="IZ54" s="6"/>
      <c r="JA54" s="6"/>
      <c r="JB54" s="6"/>
      <c r="JC54" s="6"/>
      <c r="JD54" s="6"/>
      <c r="JE54" s="6"/>
      <c r="JF54" s="6"/>
      <c r="JG54" s="6"/>
      <c r="JH54" s="6"/>
      <c r="JI54" s="6"/>
      <c r="JJ54" s="6"/>
      <c r="JK54" s="6"/>
      <c r="JL54" s="6"/>
      <c r="JM54" s="6"/>
      <c r="JN54" s="6"/>
      <c r="JO54" s="6"/>
      <c r="JP54" s="6"/>
      <c r="JQ54" s="6"/>
      <c r="JR54" s="6"/>
      <c r="JS54" s="6"/>
      <c r="JT54" s="6"/>
      <c r="JU54" s="6"/>
      <c r="JV54" s="6"/>
      <c r="JW54" s="6"/>
      <c r="JX54" s="6"/>
      <c r="JY54" s="6"/>
      <c r="JZ54" s="6"/>
      <c r="KA54" s="6"/>
      <c r="KB54" s="6"/>
      <c r="KC54" s="6"/>
      <c r="KD54" s="6"/>
      <c r="KE54" s="6"/>
      <c r="KF54" s="6"/>
      <c r="KG54" s="6"/>
      <c r="KH54" s="6"/>
      <c r="KI54" s="6"/>
      <c r="KJ54" s="6"/>
      <c r="KK54" s="6"/>
      <c r="KL54" s="6"/>
      <c r="KM54" s="6"/>
      <c r="KN54" s="6"/>
      <c r="KO54" s="6"/>
      <c r="KP54" s="6"/>
      <c r="KQ54" s="6"/>
      <c r="KR54" s="6"/>
      <c r="KS54" s="6"/>
      <c r="KT54" s="6"/>
      <c r="KU54" s="6"/>
      <c r="KV54" s="6"/>
      <c r="KW54" s="6"/>
      <c r="KX54" s="6"/>
      <c r="KY54" s="6"/>
      <c r="KZ54" s="6"/>
      <c r="LA54" s="6"/>
      <c r="LB54" s="6"/>
      <c r="LC54" s="6"/>
      <c r="LD54" s="6"/>
      <c r="LE54" s="6"/>
      <c r="LF54" s="6"/>
      <c r="LG54" s="6"/>
      <c r="LH54" s="6"/>
      <c r="LI54" s="6"/>
      <c r="LJ54" s="6"/>
      <c r="LK54" s="6"/>
      <c r="LL54" s="6"/>
      <c r="LM54" s="6"/>
      <c r="LN54" s="6"/>
      <c r="LO54" s="6"/>
      <c r="LP54" s="6"/>
      <c r="LQ54" s="6"/>
      <c r="LR54" s="6"/>
      <c r="LS54" s="6"/>
      <c r="LT54" s="6"/>
      <c r="LU54" s="6"/>
      <c r="LV54" s="6"/>
      <c r="LW54" s="6"/>
      <c r="LX54" s="6"/>
      <c r="LY54" s="6"/>
      <c r="LZ54" s="6"/>
      <c r="MA54" s="6"/>
      <c r="MB54" s="6"/>
      <c r="MC54" s="6"/>
      <c r="MD54" s="6"/>
      <c r="ME54" s="6"/>
      <c r="MF54" s="6"/>
      <c r="MG54" s="6"/>
      <c r="MH54" s="6"/>
      <c r="MI54" s="6"/>
      <c r="MJ54" s="6"/>
      <c r="MK54" s="6"/>
      <c r="ML54" s="6"/>
      <c r="MM54" s="6"/>
      <c r="MN54" s="6"/>
      <c r="MO54" s="6"/>
      <c r="MP54" s="6"/>
      <c r="MQ54" s="6"/>
      <c r="MR54" s="6"/>
      <c r="MS54" s="6"/>
      <c r="MT54" s="6"/>
      <c r="MU54" s="6"/>
      <c r="MV54" s="6"/>
      <c r="MW54" s="6"/>
      <c r="MX54" s="6"/>
      <c r="MY54" s="6"/>
      <c r="MZ54" s="6"/>
      <c r="NA54" s="6"/>
      <c r="NB54" s="6"/>
      <c r="NC54" s="6"/>
      <c r="ND54" s="6"/>
      <c r="NE54" s="6"/>
      <c r="NF54" s="6"/>
      <c r="NG54" s="6"/>
      <c r="NH54" s="6"/>
      <c r="NI54" s="6"/>
      <c r="NJ54" s="6"/>
      <c r="NK54" s="6"/>
      <c r="NL54" s="6"/>
      <c r="NM54" s="6"/>
      <c r="NN54" s="6"/>
      <c r="NO54" s="6"/>
      <c r="NP54" s="6"/>
      <c r="NQ54" s="6"/>
      <c r="NR54" s="6"/>
      <c r="NS54" s="6"/>
      <c r="NT54" s="6"/>
      <c r="NU54" s="6"/>
      <c r="NV54" s="6"/>
      <c r="NW54" s="6"/>
      <c r="NX54" s="6"/>
      <c r="NY54" s="6"/>
      <c r="NZ54" s="6"/>
      <c r="OA54" s="6"/>
      <c r="OB54" s="6"/>
      <c r="OC54" s="6"/>
      <c r="OD54" s="6"/>
      <c r="OE54" s="6"/>
      <c r="OF54" s="6"/>
      <c r="OG54" s="6"/>
      <c r="OH54" s="6"/>
      <c r="OI54" s="6"/>
      <c r="OJ54" s="6"/>
      <c r="OK54" s="6"/>
      <c r="OL54" s="6"/>
      <c r="OM54" s="6"/>
      <c r="ON54" s="6"/>
      <c r="OO54" s="6"/>
      <c r="OP54" s="6"/>
      <c r="OQ54" s="6"/>
      <c r="OR54" s="6"/>
      <c r="OS54" s="6"/>
      <c r="OT54" s="6"/>
      <c r="OU54" s="6"/>
      <c r="OV54" s="6"/>
      <c r="OW54" s="6"/>
      <c r="OX54" s="6"/>
      <c r="OY54" s="6"/>
      <c r="OZ54" s="6"/>
      <c r="PA54" s="6"/>
      <c r="PB54" s="6"/>
      <c r="PC54" s="6"/>
      <c r="PD54" s="6"/>
      <c r="PE54" s="6"/>
      <c r="PF54" s="6"/>
      <c r="PG54" s="6"/>
      <c r="PH54" s="6"/>
      <c r="PI54" s="6"/>
      <c r="PJ54" s="6"/>
      <c r="PK54" s="6"/>
      <c r="PL54" s="6"/>
      <c r="PM54" s="6"/>
      <c r="PN54" s="6"/>
      <c r="PO54" s="6"/>
      <c r="PP54" s="6"/>
      <c r="PQ54" s="6"/>
      <c r="PR54" s="6"/>
      <c r="PS54" s="6"/>
      <c r="PT54" s="6"/>
      <c r="PU54" s="6"/>
      <c r="PV54" s="6"/>
      <c r="PW54" s="6"/>
      <c r="PX54" s="6"/>
      <c r="PY54" s="6"/>
      <c r="PZ54" s="6"/>
      <c r="QA54" s="6"/>
      <c r="QB54" s="6"/>
      <c r="QC54" s="6"/>
      <c r="QD54" s="6"/>
      <c r="QE54" s="6"/>
      <c r="QF54" s="6"/>
      <c r="QG54" s="6"/>
      <c r="QH54" s="6"/>
      <c r="QI54" s="6"/>
      <c r="QJ54" s="6"/>
      <c r="QK54" s="6"/>
      <c r="QL54" s="6"/>
      <c r="QM54" s="6"/>
      <c r="QN54" s="6"/>
      <c r="QO54" s="6"/>
      <c r="QP54" s="6"/>
      <c r="QQ54" s="6"/>
      <c r="QR54" s="6"/>
      <c r="QS54" s="6"/>
      <c r="QT54" s="6"/>
      <c r="QU54" s="6"/>
      <c r="QV54" s="6"/>
      <c r="QW54" s="6"/>
      <c r="QX54" s="6"/>
      <c r="QY54" s="6"/>
      <c r="QZ54" s="6"/>
      <c r="RA54" s="6"/>
      <c r="RB54" s="6"/>
      <c r="RC54" s="6"/>
      <c r="RD54" s="6"/>
      <c r="RE54" s="6"/>
      <c r="RF54" s="6"/>
      <c r="RG54" s="6"/>
      <c r="RH54" s="6"/>
      <c r="RI54" s="6"/>
      <c r="RJ54" s="6"/>
      <c r="RK54" s="6"/>
      <c r="RL54" s="6"/>
      <c r="RM54" s="6"/>
      <c r="RN54" s="6"/>
      <c r="RO54" s="6"/>
      <c r="RP54" s="6"/>
      <c r="RQ54" s="6"/>
      <c r="RR54" s="6"/>
      <c r="RS54" s="6"/>
      <c r="RT54" s="6"/>
      <c r="RU54" s="6"/>
      <c r="RV54" s="6"/>
      <c r="RW54" s="6"/>
      <c r="RX54" s="6"/>
      <c r="RY54" s="6"/>
      <c r="RZ54" s="6"/>
      <c r="SA54" s="6"/>
      <c r="SB54" s="6"/>
      <c r="SC54" s="6"/>
      <c r="SD54" s="6"/>
      <c r="SE54" s="6"/>
      <c r="SF54" s="6"/>
      <c r="SG54" s="6"/>
      <c r="SH54" s="6"/>
      <c r="SI54" s="6"/>
      <c r="SJ54" s="6"/>
      <c r="SK54" s="6"/>
      <c r="SL54" s="6"/>
      <c r="SM54" s="6"/>
      <c r="SN54" s="6"/>
      <c r="SO54" s="6"/>
      <c r="SP54" s="6"/>
      <c r="SQ54" s="6"/>
      <c r="SR54" s="6"/>
      <c r="SS54" s="6"/>
      <c r="ST54" s="6"/>
      <c r="SU54" s="6"/>
      <c r="SV54" s="6"/>
      <c r="SW54" s="6"/>
      <c r="SX54" s="6"/>
      <c r="SY54" s="6"/>
      <c r="SZ54" s="6"/>
      <c r="TA54" s="6"/>
      <c r="TB54" s="6"/>
      <c r="TC54" s="6"/>
      <c r="TD54" s="6"/>
      <c r="TE54" s="6"/>
      <c r="TF54" s="6"/>
      <c r="TG54" s="6"/>
      <c r="TH54" s="6"/>
      <c r="TI54" s="6"/>
      <c r="TJ54" s="6"/>
      <c r="TK54" s="6"/>
      <c r="TL54" s="6"/>
      <c r="TM54" s="6"/>
      <c r="TN54" s="6"/>
      <c r="TO54" s="6"/>
      <c r="TP54" s="6"/>
      <c r="TQ54" s="6"/>
      <c r="TR54" s="6"/>
      <c r="TS54" s="6"/>
      <c r="TT54" s="6"/>
      <c r="TU54" s="6"/>
      <c r="TV54" s="6"/>
      <c r="TW54" s="6"/>
      <c r="TX54" s="6"/>
      <c r="TY54" s="6"/>
      <c r="TZ54" s="6"/>
      <c r="UA54" s="6"/>
      <c r="UB54" s="6"/>
      <c r="UC54" s="6"/>
      <c r="UD54" s="6"/>
      <c r="UE54" s="6"/>
      <c r="UF54" s="6"/>
      <c r="UG54" s="6"/>
      <c r="UH54" s="6"/>
      <c r="UI54" s="6"/>
      <c r="UJ54" s="6"/>
      <c r="UK54" s="6"/>
      <c r="UL54" s="6"/>
      <c r="UM54" s="6"/>
      <c r="UN54" s="6"/>
      <c r="UO54" s="6"/>
      <c r="UP54" s="6"/>
      <c r="UQ54" s="6"/>
      <c r="UR54" s="6"/>
      <c r="US54" s="6"/>
      <c r="UT54" s="6"/>
      <c r="UU54" s="6"/>
      <c r="UV54" s="6"/>
      <c r="UW54" s="6"/>
      <c r="UX54" s="6"/>
      <c r="UY54" s="6"/>
      <c r="UZ54" s="6"/>
      <c r="VA54" s="6"/>
      <c r="VB54" s="6"/>
      <c r="VC54" s="6"/>
      <c r="VD54" s="6"/>
      <c r="VE54" s="6"/>
      <c r="VF54" s="6"/>
      <c r="VG54" s="6"/>
      <c r="VH54" s="6"/>
      <c r="VI54" s="6"/>
      <c r="VJ54" s="6"/>
      <c r="VK54" s="6"/>
      <c r="VL54" s="6"/>
      <c r="VM54" s="6"/>
      <c r="VN54" s="6"/>
      <c r="VO54" s="6"/>
      <c r="VP54" s="6"/>
      <c r="VQ54" s="6"/>
      <c r="VR54" s="6"/>
      <c r="VS54" s="6"/>
      <c r="VT54" s="6"/>
      <c r="VU54" s="6"/>
      <c r="VV54" s="6"/>
      <c r="VW54" s="6"/>
      <c r="VX54" s="6"/>
      <c r="VY54" s="6"/>
      <c r="VZ54" s="6"/>
      <c r="WA54" s="6"/>
      <c r="WB54" s="6"/>
      <c r="WC54" s="6"/>
      <c r="WD54" s="6"/>
      <c r="WE54" s="6"/>
      <c r="WF54" s="6"/>
      <c r="WG54" s="6"/>
      <c r="WH54" s="6"/>
      <c r="WI54" s="6"/>
      <c r="WJ54" s="6"/>
      <c r="WK54" s="6"/>
      <c r="WL54" s="6"/>
      <c r="WM54" s="6"/>
      <c r="WN54" s="6"/>
      <c r="WO54" s="6"/>
      <c r="WP54" s="6"/>
      <c r="WQ54" s="6"/>
      <c r="WR54" s="6"/>
      <c r="WS54" s="6"/>
      <c r="WT54" s="6"/>
      <c r="WU54" s="6"/>
      <c r="WV54" s="6"/>
      <c r="WW54" s="6"/>
      <c r="WX54" s="6"/>
      <c r="WY54" s="6"/>
      <c r="WZ54" s="6"/>
      <c r="XA54" s="6"/>
      <c r="XB54" s="6"/>
      <c r="XC54" s="6"/>
      <c r="XD54" s="6"/>
      <c r="XE54" s="6"/>
      <c r="XF54" s="6"/>
      <c r="XG54" s="6"/>
      <c r="XH54" s="6"/>
      <c r="XI54" s="6"/>
      <c r="XJ54" s="6"/>
      <c r="XK54" s="6"/>
      <c r="XL54" s="6"/>
      <c r="XM54" s="6"/>
      <c r="XN54" s="6"/>
      <c r="XO54" s="6"/>
      <c r="XP54" s="6"/>
      <c r="XQ54" s="6"/>
      <c r="XR54" s="6"/>
      <c r="XS54" s="6"/>
      <c r="XT54" s="6"/>
      <c r="XU54" s="6"/>
      <c r="XV54" s="6"/>
      <c r="XW54" s="6"/>
      <c r="XX54" s="6"/>
      <c r="XY54" s="6"/>
      <c r="XZ54" s="6"/>
      <c r="YA54" s="6"/>
      <c r="YB54" s="6"/>
      <c r="YC54" s="6"/>
      <c r="YD54" s="6"/>
      <c r="YE54" s="6"/>
      <c r="YF54" s="6"/>
      <c r="YG54" s="6"/>
      <c r="YH54" s="6"/>
      <c r="YI54" s="6"/>
      <c r="YJ54" s="6"/>
      <c r="YK54" s="6"/>
      <c r="YL54" s="6"/>
      <c r="YM54" s="6"/>
      <c r="YN54" s="6"/>
      <c r="YO54" s="6"/>
      <c r="YP54" s="6"/>
      <c r="YQ54" s="6"/>
      <c r="YR54" s="6"/>
      <c r="YS54" s="6"/>
      <c r="YT54" s="6"/>
      <c r="YU54" s="6"/>
      <c r="YV54" s="6"/>
      <c r="YW54" s="6"/>
      <c r="YX54" s="6"/>
      <c r="YY54" s="6"/>
      <c r="YZ54" s="6"/>
      <c r="ZA54" s="6"/>
      <c r="ZB54" s="6"/>
      <c r="ZC54" s="6"/>
      <c r="ZD54" s="6"/>
      <c r="ZE54" s="6"/>
      <c r="ZF54" s="6"/>
      <c r="ZG54" s="6"/>
      <c r="ZH54" s="6"/>
      <c r="ZI54" s="6"/>
      <c r="ZJ54" s="6"/>
      <c r="ZK54" s="6"/>
      <c r="ZL54" s="6"/>
      <c r="ZM54" s="6"/>
      <c r="ZN54" s="6"/>
      <c r="ZO54" s="6"/>
      <c r="ZP54" s="6"/>
      <c r="ZQ54" s="6"/>
      <c r="ZR54" s="6"/>
      <c r="ZS54" s="6"/>
      <c r="ZT54" s="6"/>
      <c r="ZU54" s="6"/>
      <c r="ZV54" s="6"/>
      <c r="ZW54" s="6"/>
      <c r="ZX54" s="6"/>
      <c r="ZY54" s="6"/>
      <c r="ZZ54" s="6"/>
      <c r="AAA54" s="6"/>
      <c r="AAB54" s="6"/>
      <c r="AAC54" s="6"/>
      <c r="AAD54" s="6"/>
      <c r="AAE54" s="6"/>
      <c r="AAF54" s="6"/>
      <c r="AAG54" s="6"/>
      <c r="AAH54" s="6"/>
      <c r="AAI54" s="6"/>
      <c r="AAJ54" s="6"/>
      <c r="AAK54" s="6"/>
      <c r="AAL54" s="6"/>
      <c r="AAM54" s="6"/>
      <c r="AAN54" s="6"/>
      <c r="AAO54" s="6"/>
      <c r="AAP54" s="6"/>
      <c r="AAQ54" s="6"/>
      <c r="AAR54" s="6"/>
      <c r="AAS54" s="6"/>
      <c r="AAT54" s="6"/>
      <c r="AAU54" s="6"/>
      <c r="AAV54" s="6"/>
      <c r="AAW54" s="6"/>
      <c r="AAX54" s="6"/>
      <c r="AAY54" s="6"/>
      <c r="AAZ54" s="6"/>
      <c r="ABA54" s="6"/>
      <c r="ABB54" s="6"/>
      <c r="ABC54" s="6"/>
      <c r="ABD54" s="6"/>
      <c r="ABE54" s="6"/>
      <c r="ABF54" s="6"/>
      <c r="ABG54" s="6"/>
      <c r="ABH54" s="6"/>
      <c r="ABI54" s="6"/>
      <c r="ABJ54" s="6"/>
      <c r="ABK54" s="6"/>
      <c r="ABL54" s="6"/>
      <c r="ABM54" s="6"/>
      <c r="ABN54" s="6"/>
      <c r="ABO54" s="6"/>
      <c r="ABP54" s="6"/>
      <c r="ABQ54" s="6"/>
      <c r="ABR54" s="6"/>
      <c r="ABS54" s="6"/>
      <c r="ABT54" s="6"/>
      <c r="ABU54" s="6"/>
      <c r="ABV54" s="6"/>
      <c r="ABW54" s="6"/>
      <c r="ABX54" s="6"/>
      <c r="ABY54" s="6"/>
      <c r="ABZ54" s="6"/>
      <c r="ACA54" s="6"/>
      <c r="ACB54" s="6"/>
      <c r="ACC54" s="6"/>
      <c r="ACD54" s="6"/>
      <c r="ACE54" s="6"/>
      <c r="ACF54" s="6"/>
      <c r="ACG54" s="6"/>
      <c r="ACH54" s="6"/>
      <c r="ACI54" s="6"/>
      <c r="ACJ54" s="6"/>
    </row>
    <row r="55" spans="1:764" s="16" customFormat="1" hidden="1">
      <c r="A55" s="17" t="s">
        <v>126</v>
      </c>
      <c r="B55" s="17">
        <v>8200254178</v>
      </c>
      <c r="C55" s="18" t="s">
        <v>160</v>
      </c>
      <c r="D55" s="20" t="s">
        <v>52</v>
      </c>
      <c r="E55" s="20" t="s">
        <v>33</v>
      </c>
      <c r="F55" s="20" t="s">
        <v>34</v>
      </c>
      <c r="G55" s="20" t="s">
        <v>36</v>
      </c>
      <c r="H55" s="20" t="s">
        <v>98</v>
      </c>
      <c r="I55" s="20" t="s">
        <v>36</v>
      </c>
      <c r="J55" s="32" t="s">
        <v>76</v>
      </c>
      <c r="K55" s="20" t="s">
        <v>161</v>
      </c>
      <c r="L55" s="20" t="s">
        <v>161</v>
      </c>
      <c r="M55" s="20" t="s">
        <v>161</v>
      </c>
      <c r="N55" s="21">
        <v>39196</v>
      </c>
      <c r="O55" s="23" t="s">
        <v>39</v>
      </c>
      <c r="P55" s="20"/>
      <c r="Q55" s="22" t="s">
        <v>40</v>
      </c>
      <c r="R55" s="23"/>
      <c r="S55" s="23"/>
      <c r="T55" s="24"/>
      <c r="U55" s="24">
        <v>54</v>
      </c>
      <c r="V55" s="25"/>
      <c r="W55" s="25" t="s">
        <v>41</v>
      </c>
      <c r="X55" s="25">
        <v>0</v>
      </c>
      <c r="Y55" s="25" t="s">
        <v>42</v>
      </c>
      <c r="Z55" s="26" t="str">
        <f t="shared" si="0"/>
        <v xml:space="preserve"> ech / 0 rafale</v>
      </c>
      <c r="AA55" s="27">
        <v>46</v>
      </c>
      <c r="AB55" s="28">
        <v>0</v>
      </c>
      <c r="AC55" s="29">
        <v>10</v>
      </c>
      <c r="AD55" s="30">
        <v>1</v>
      </c>
      <c r="AE55" s="30">
        <v>100</v>
      </c>
      <c r="AF55" s="29" t="s">
        <v>56</v>
      </c>
      <c r="AG55" s="29" t="s">
        <v>56</v>
      </c>
      <c r="AH55" s="6"/>
      <c r="AI55" s="15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  <c r="NH55" s="6"/>
      <c r="NI55" s="6"/>
      <c r="NJ55" s="6"/>
      <c r="NK55" s="6"/>
      <c r="NL55" s="6"/>
      <c r="NM55" s="6"/>
      <c r="NN55" s="6"/>
      <c r="NO55" s="6"/>
      <c r="NP55" s="6"/>
      <c r="NQ55" s="6"/>
      <c r="NR55" s="6"/>
      <c r="NS55" s="6"/>
      <c r="NT55" s="6"/>
      <c r="NU55" s="6"/>
      <c r="NV55" s="6"/>
      <c r="NW55" s="6"/>
      <c r="NX55" s="6"/>
      <c r="NY55" s="6"/>
      <c r="NZ55" s="6"/>
      <c r="OA55" s="6"/>
      <c r="OB55" s="6"/>
      <c r="OC55" s="6"/>
      <c r="OD55" s="6"/>
      <c r="OE55" s="6"/>
      <c r="OF55" s="6"/>
      <c r="OG55" s="6"/>
      <c r="OH55" s="6"/>
      <c r="OI55" s="6"/>
      <c r="OJ55" s="6"/>
      <c r="OK55" s="6"/>
      <c r="OL55" s="6"/>
      <c r="OM55" s="6"/>
      <c r="ON55" s="6"/>
      <c r="OO55" s="6"/>
      <c r="OP55" s="6"/>
      <c r="OQ55" s="6"/>
      <c r="OR55" s="6"/>
      <c r="OS55" s="6"/>
      <c r="OT55" s="6"/>
      <c r="OU55" s="6"/>
      <c r="OV55" s="6"/>
      <c r="OW55" s="6"/>
      <c r="OX55" s="6"/>
      <c r="OY55" s="6"/>
      <c r="OZ55" s="6"/>
      <c r="PA55" s="6"/>
      <c r="PB55" s="6"/>
      <c r="PC55" s="6"/>
      <c r="PD55" s="6"/>
      <c r="PE55" s="6"/>
      <c r="PF55" s="6"/>
      <c r="PG55" s="6"/>
      <c r="PH55" s="6"/>
      <c r="PI55" s="6"/>
      <c r="PJ55" s="6"/>
      <c r="PK55" s="6"/>
      <c r="PL55" s="6"/>
      <c r="PM55" s="6"/>
      <c r="PN55" s="6"/>
      <c r="PO55" s="6"/>
      <c r="PP55" s="6"/>
      <c r="PQ55" s="6"/>
      <c r="PR55" s="6"/>
      <c r="PS55" s="6"/>
      <c r="PT55" s="6"/>
      <c r="PU55" s="6"/>
      <c r="PV55" s="6"/>
      <c r="PW55" s="6"/>
      <c r="PX55" s="6"/>
      <c r="PY55" s="6"/>
      <c r="PZ55" s="6"/>
      <c r="QA55" s="6"/>
      <c r="QB55" s="6"/>
      <c r="QC55" s="6"/>
      <c r="QD55" s="6"/>
      <c r="QE55" s="6"/>
      <c r="QF55" s="6"/>
      <c r="QG55" s="6"/>
      <c r="QH55" s="6"/>
      <c r="QI55" s="6"/>
      <c r="QJ55" s="6"/>
      <c r="QK55" s="6"/>
      <c r="QL55" s="6"/>
      <c r="QM55" s="6"/>
      <c r="QN55" s="6"/>
      <c r="QO55" s="6"/>
      <c r="QP55" s="6"/>
      <c r="QQ55" s="6"/>
      <c r="QR55" s="6"/>
      <c r="QS55" s="6"/>
      <c r="QT55" s="6"/>
      <c r="QU55" s="6"/>
      <c r="QV55" s="6"/>
      <c r="QW55" s="6"/>
      <c r="QX55" s="6"/>
      <c r="QY55" s="6"/>
      <c r="QZ55" s="6"/>
      <c r="RA55" s="6"/>
      <c r="RB55" s="6"/>
      <c r="RC55" s="6"/>
      <c r="RD55" s="6"/>
      <c r="RE55" s="6"/>
      <c r="RF55" s="6"/>
      <c r="RG55" s="6"/>
      <c r="RH55" s="6"/>
      <c r="RI55" s="6"/>
      <c r="RJ55" s="6"/>
      <c r="RK55" s="6"/>
      <c r="RL55" s="6"/>
      <c r="RM55" s="6"/>
      <c r="RN55" s="6"/>
      <c r="RO55" s="6"/>
      <c r="RP55" s="6"/>
      <c r="RQ55" s="6"/>
      <c r="RR55" s="6"/>
      <c r="RS55" s="6"/>
      <c r="RT55" s="6"/>
      <c r="RU55" s="6"/>
      <c r="RV55" s="6"/>
      <c r="RW55" s="6"/>
      <c r="RX55" s="6"/>
      <c r="RY55" s="6"/>
      <c r="RZ55" s="6"/>
      <c r="SA55" s="6"/>
      <c r="SB55" s="6"/>
      <c r="SC55" s="6"/>
      <c r="SD55" s="6"/>
      <c r="SE55" s="6"/>
      <c r="SF55" s="6"/>
      <c r="SG55" s="6"/>
      <c r="SH55" s="6"/>
      <c r="SI55" s="6"/>
      <c r="SJ55" s="6"/>
      <c r="SK55" s="6"/>
      <c r="SL55" s="6"/>
      <c r="SM55" s="6"/>
      <c r="SN55" s="6"/>
      <c r="SO55" s="6"/>
      <c r="SP55" s="6"/>
      <c r="SQ55" s="6"/>
      <c r="SR55" s="6"/>
      <c r="SS55" s="6"/>
      <c r="ST55" s="6"/>
      <c r="SU55" s="6"/>
      <c r="SV55" s="6"/>
      <c r="SW55" s="6"/>
      <c r="SX55" s="6"/>
      <c r="SY55" s="6"/>
      <c r="SZ55" s="6"/>
      <c r="TA55" s="6"/>
      <c r="TB55" s="6"/>
      <c r="TC55" s="6"/>
      <c r="TD55" s="6"/>
      <c r="TE55" s="6"/>
      <c r="TF55" s="6"/>
      <c r="TG55" s="6"/>
      <c r="TH55" s="6"/>
      <c r="TI55" s="6"/>
      <c r="TJ55" s="6"/>
      <c r="TK55" s="6"/>
      <c r="TL55" s="6"/>
      <c r="TM55" s="6"/>
      <c r="TN55" s="6"/>
      <c r="TO55" s="6"/>
      <c r="TP55" s="6"/>
      <c r="TQ55" s="6"/>
      <c r="TR55" s="6"/>
      <c r="TS55" s="6"/>
      <c r="TT55" s="6"/>
      <c r="TU55" s="6"/>
      <c r="TV55" s="6"/>
      <c r="TW55" s="6"/>
      <c r="TX55" s="6"/>
      <c r="TY55" s="6"/>
      <c r="TZ55" s="6"/>
      <c r="UA55" s="6"/>
      <c r="UB55" s="6"/>
      <c r="UC55" s="6"/>
      <c r="UD55" s="6"/>
      <c r="UE55" s="6"/>
      <c r="UF55" s="6"/>
      <c r="UG55" s="6"/>
      <c r="UH55" s="6"/>
      <c r="UI55" s="6"/>
      <c r="UJ55" s="6"/>
      <c r="UK55" s="6"/>
      <c r="UL55" s="6"/>
      <c r="UM55" s="6"/>
      <c r="UN55" s="6"/>
      <c r="UO55" s="6"/>
      <c r="UP55" s="6"/>
      <c r="UQ55" s="6"/>
      <c r="UR55" s="6"/>
      <c r="US55" s="6"/>
      <c r="UT55" s="6"/>
      <c r="UU55" s="6"/>
      <c r="UV55" s="6"/>
      <c r="UW55" s="6"/>
      <c r="UX55" s="6"/>
      <c r="UY55" s="6"/>
      <c r="UZ55" s="6"/>
      <c r="VA55" s="6"/>
      <c r="VB55" s="6"/>
      <c r="VC55" s="6"/>
      <c r="VD55" s="6"/>
      <c r="VE55" s="6"/>
      <c r="VF55" s="6"/>
      <c r="VG55" s="6"/>
      <c r="VH55" s="6"/>
      <c r="VI55" s="6"/>
      <c r="VJ55" s="6"/>
      <c r="VK55" s="6"/>
      <c r="VL55" s="6"/>
      <c r="VM55" s="6"/>
      <c r="VN55" s="6"/>
      <c r="VO55" s="6"/>
      <c r="VP55" s="6"/>
      <c r="VQ55" s="6"/>
      <c r="VR55" s="6"/>
      <c r="VS55" s="6"/>
      <c r="VT55" s="6"/>
      <c r="VU55" s="6"/>
      <c r="VV55" s="6"/>
      <c r="VW55" s="6"/>
      <c r="VX55" s="6"/>
      <c r="VY55" s="6"/>
      <c r="VZ55" s="6"/>
      <c r="WA55" s="6"/>
      <c r="WB55" s="6"/>
      <c r="WC55" s="6"/>
      <c r="WD55" s="6"/>
      <c r="WE55" s="6"/>
      <c r="WF55" s="6"/>
      <c r="WG55" s="6"/>
      <c r="WH55" s="6"/>
      <c r="WI55" s="6"/>
      <c r="WJ55" s="6"/>
      <c r="WK55" s="6"/>
      <c r="WL55" s="6"/>
      <c r="WM55" s="6"/>
      <c r="WN55" s="6"/>
      <c r="WO55" s="6"/>
      <c r="WP55" s="6"/>
      <c r="WQ55" s="6"/>
      <c r="WR55" s="6"/>
      <c r="WS55" s="6"/>
      <c r="WT55" s="6"/>
      <c r="WU55" s="6"/>
      <c r="WV55" s="6"/>
      <c r="WW55" s="6"/>
      <c r="WX55" s="6"/>
      <c r="WY55" s="6"/>
      <c r="WZ55" s="6"/>
      <c r="XA55" s="6"/>
      <c r="XB55" s="6"/>
      <c r="XC55" s="6"/>
      <c r="XD55" s="6"/>
      <c r="XE55" s="6"/>
      <c r="XF55" s="6"/>
      <c r="XG55" s="6"/>
      <c r="XH55" s="6"/>
      <c r="XI55" s="6"/>
      <c r="XJ55" s="6"/>
      <c r="XK55" s="6"/>
      <c r="XL55" s="6"/>
      <c r="XM55" s="6"/>
      <c r="XN55" s="6"/>
      <c r="XO55" s="6"/>
      <c r="XP55" s="6"/>
      <c r="XQ55" s="6"/>
      <c r="XR55" s="6"/>
      <c r="XS55" s="6"/>
      <c r="XT55" s="6"/>
      <c r="XU55" s="6"/>
      <c r="XV55" s="6"/>
      <c r="XW55" s="6"/>
      <c r="XX55" s="6"/>
      <c r="XY55" s="6"/>
      <c r="XZ55" s="6"/>
      <c r="YA55" s="6"/>
      <c r="YB55" s="6"/>
      <c r="YC55" s="6"/>
      <c r="YD55" s="6"/>
      <c r="YE55" s="6"/>
      <c r="YF55" s="6"/>
      <c r="YG55" s="6"/>
      <c r="YH55" s="6"/>
      <c r="YI55" s="6"/>
      <c r="YJ55" s="6"/>
      <c r="YK55" s="6"/>
      <c r="YL55" s="6"/>
      <c r="YM55" s="6"/>
      <c r="YN55" s="6"/>
      <c r="YO55" s="6"/>
      <c r="YP55" s="6"/>
      <c r="YQ55" s="6"/>
      <c r="YR55" s="6"/>
      <c r="YS55" s="6"/>
      <c r="YT55" s="6"/>
      <c r="YU55" s="6"/>
      <c r="YV55" s="6"/>
      <c r="YW55" s="6"/>
      <c r="YX55" s="6"/>
      <c r="YY55" s="6"/>
      <c r="YZ55" s="6"/>
      <c r="ZA55" s="6"/>
      <c r="ZB55" s="6"/>
      <c r="ZC55" s="6"/>
      <c r="ZD55" s="6"/>
      <c r="ZE55" s="6"/>
      <c r="ZF55" s="6"/>
      <c r="ZG55" s="6"/>
      <c r="ZH55" s="6"/>
      <c r="ZI55" s="6"/>
      <c r="ZJ55" s="6"/>
      <c r="ZK55" s="6"/>
      <c r="ZL55" s="6"/>
      <c r="ZM55" s="6"/>
      <c r="ZN55" s="6"/>
      <c r="ZO55" s="6"/>
      <c r="ZP55" s="6"/>
      <c r="ZQ55" s="6"/>
      <c r="ZR55" s="6"/>
      <c r="ZS55" s="6"/>
      <c r="ZT55" s="6"/>
      <c r="ZU55" s="6"/>
      <c r="ZV55" s="6"/>
      <c r="ZW55" s="6"/>
      <c r="ZX55" s="6"/>
      <c r="ZY55" s="6"/>
      <c r="ZZ55" s="6"/>
      <c r="AAA55" s="6"/>
      <c r="AAB55" s="6"/>
      <c r="AAC55" s="6"/>
      <c r="AAD55" s="6"/>
      <c r="AAE55" s="6"/>
      <c r="AAF55" s="6"/>
      <c r="AAG55" s="6"/>
      <c r="AAH55" s="6"/>
      <c r="AAI55" s="6"/>
      <c r="AAJ55" s="6"/>
      <c r="AAK55" s="6"/>
      <c r="AAL55" s="6"/>
      <c r="AAM55" s="6"/>
      <c r="AAN55" s="6"/>
      <c r="AAO55" s="6"/>
      <c r="AAP55" s="6"/>
      <c r="AAQ55" s="6"/>
      <c r="AAR55" s="6"/>
      <c r="AAS55" s="6"/>
      <c r="AAT55" s="6"/>
      <c r="AAU55" s="6"/>
      <c r="AAV55" s="6"/>
      <c r="AAW55" s="6"/>
      <c r="AAX55" s="6"/>
      <c r="AAY55" s="6"/>
      <c r="AAZ55" s="6"/>
      <c r="ABA55" s="6"/>
      <c r="ABB55" s="6"/>
      <c r="ABC55" s="6"/>
      <c r="ABD55" s="6"/>
      <c r="ABE55" s="6"/>
      <c r="ABF55" s="6"/>
      <c r="ABG55" s="6"/>
      <c r="ABH55" s="6"/>
      <c r="ABI55" s="6"/>
      <c r="ABJ55" s="6"/>
      <c r="ABK55" s="6"/>
      <c r="ABL55" s="6"/>
      <c r="ABM55" s="6"/>
      <c r="ABN55" s="6"/>
      <c r="ABO55" s="6"/>
      <c r="ABP55" s="6"/>
      <c r="ABQ55" s="6"/>
      <c r="ABR55" s="6"/>
      <c r="ABS55" s="6"/>
      <c r="ABT55" s="6"/>
      <c r="ABU55" s="6"/>
      <c r="ABV55" s="6"/>
      <c r="ABW55" s="6"/>
      <c r="ABX55" s="6"/>
      <c r="ABY55" s="6"/>
      <c r="ABZ55" s="6"/>
      <c r="ACA55" s="6"/>
      <c r="ACB55" s="6"/>
      <c r="ACC55" s="6"/>
      <c r="ACD55" s="6"/>
      <c r="ACE55" s="6"/>
      <c r="ACF55" s="6"/>
      <c r="ACG55" s="6"/>
      <c r="ACH55" s="6"/>
      <c r="ACI55" s="6"/>
      <c r="ACJ55" s="6"/>
    </row>
    <row r="56" spans="1:764" s="16" customFormat="1" hidden="1">
      <c r="A56" s="20" t="s">
        <v>135</v>
      </c>
      <c r="B56" s="20">
        <v>8200725778</v>
      </c>
      <c r="C56" s="44" t="s">
        <v>160</v>
      </c>
      <c r="D56" s="20" t="s">
        <v>52</v>
      </c>
      <c r="E56" s="20" t="s">
        <v>33</v>
      </c>
      <c r="F56" s="20" t="s">
        <v>34</v>
      </c>
      <c r="G56" s="20" t="s">
        <v>36</v>
      </c>
      <c r="H56" s="20" t="s">
        <v>36</v>
      </c>
      <c r="I56" s="20" t="s">
        <v>36</v>
      </c>
      <c r="J56" s="32" t="s">
        <v>76</v>
      </c>
      <c r="K56" s="20" t="s">
        <v>162</v>
      </c>
      <c r="L56" s="20" t="s">
        <v>162</v>
      </c>
      <c r="M56" s="20" t="s">
        <v>162</v>
      </c>
      <c r="N56" s="21">
        <v>39196</v>
      </c>
      <c r="O56" s="20" t="s">
        <v>39</v>
      </c>
      <c r="P56" s="20"/>
      <c r="Q56" s="22" t="s">
        <v>82</v>
      </c>
      <c r="R56" s="23">
        <v>12</v>
      </c>
      <c r="S56" s="23">
        <v>12</v>
      </c>
      <c r="T56" s="24">
        <v>12</v>
      </c>
      <c r="U56" s="24">
        <v>95</v>
      </c>
      <c r="V56" s="25">
        <v>1</v>
      </c>
      <c r="W56" s="25" t="s">
        <v>41</v>
      </c>
      <c r="X56" s="25">
        <v>1</v>
      </c>
      <c r="Y56" s="25" t="s">
        <v>42</v>
      </c>
      <c r="Z56" s="26" t="str">
        <f t="shared" si="0"/>
        <v>1 ech / 1 rafale</v>
      </c>
      <c r="AA56" s="27">
        <v>61.2</v>
      </c>
      <c r="AB56" s="28">
        <v>0</v>
      </c>
      <c r="AC56" s="29">
        <v>16</v>
      </c>
      <c r="AD56" s="30">
        <v>1</v>
      </c>
      <c r="AE56" s="30">
        <v>100</v>
      </c>
      <c r="AF56" s="29" t="s">
        <v>56</v>
      </c>
      <c r="AG56" s="29" t="s">
        <v>56</v>
      </c>
      <c r="AH56" s="6"/>
      <c r="AI56" s="15"/>
    </row>
    <row r="57" spans="1:764" s="16" customFormat="1" hidden="1">
      <c r="A57" s="20" t="s">
        <v>125</v>
      </c>
      <c r="B57" s="20">
        <v>8200230116</v>
      </c>
      <c r="C57" s="44" t="s">
        <v>163</v>
      </c>
      <c r="D57" s="20" t="s">
        <v>52</v>
      </c>
      <c r="E57" s="20" t="s">
        <v>33</v>
      </c>
      <c r="F57" s="20" t="s">
        <v>34</v>
      </c>
      <c r="G57" s="20" t="s">
        <v>36</v>
      </c>
      <c r="H57" s="20" t="s">
        <v>98</v>
      </c>
      <c r="I57" s="20" t="s">
        <v>61</v>
      </c>
      <c r="J57" s="32">
        <v>35</v>
      </c>
      <c r="K57" s="20" t="s">
        <v>148</v>
      </c>
      <c r="L57" s="20" t="s">
        <v>148</v>
      </c>
      <c r="M57" s="20" t="s">
        <v>148</v>
      </c>
      <c r="N57" s="21">
        <v>38558</v>
      </c>
      <c r="O57" s="23" t="s">
        <v>39</v>
      </c>
      <c r="P57" s="20"/>
      <c r="Q57" s="22" t="s">
        <v>40</v>
      </c>
      <c r="R57" s="23"/>
      <c r="S57" s="23"/>
      <c r="T57" s="24">
        <v>9</v>
      </c>
      <c r="U57" s="24">
        <v>30</v>
      </c>
      <c r="V57" s="25"/>
      <c r="W57" s="25" t="s">
        <v>41</v>
      </c>
      <c r="X57" s="25">
        <v>0</v>
      </c>
      <c r="Y57" s="25" t="s">
        <v>42</v>
      </c>
      <c r="Z57" s="26" t="str">
        <f t="shared" si="0"/>
        <v xml:space="preserve"> ech / 0 rafale</v>
      </c>
      <c r="AA57" s="27">
        <v>43.1</v>
      </c>
      <c r="AB57" s="28">
        <v>0</v>
      </c>
      <c r="AC57" s="29">
        <v>5</v>
      </c>
      <c r="AD57" s="30">
        <v>1</v>
      </c>
      <c r="AE57" s="30">
        <v>100</v>
      </c>
      <c r="AF57" s="29" t="s">
        <v>34</v>
      </c>
      <c r="AG57" s="29" t="s">
        <v>34</v>
      </c>
      <c r="AH57" s="6"/>
      <c r="AI57" s="15"/>
    </row>
    <row r="58" spans="1:764" s="16" customFormat="1" hidden="1">
      <c r="A58" s="20" t="s">
        <v>125</v>
      </c>
      <c r="B58" s="20">
        <v>8200230116</v>
      </c>
      <c r="C58" s="44" t="s">
        <v>164</v>
      </c>
      <c r="D58" s="20" t="s">
        <v>52</v>
      </c>
      <c r="E58" s="20" t="s">
        <v>33</v>
      </c>
      <c r="F58" s="20" t="s">
        <v>34</v>
      </c>
      <c r="G58" s="20" t="s">
        <v>36</v>
      </c>
      <c r="H58" s="20" t="s">
        <v>98</v>
      </c>
      <c r="I58" s="20" t="s">
        <v>61</v>
      </c>
      <c r="J58" s="32">
        <v>36</v>
      </c>
      <c r="K58" s="20" t="s">
        <v>148</v>
      </c>
      <c r="L58" s="20" t="s">
        <v>148</v>
      </c>
      <c r="M58" s="20" t="s">
        <v>148</v>
      </c>
      <c r="N58" s="21">
        <v>38558</v>
      </c>
      <c r="O58" s="23" t="s">
        <v>39</v>
      </c>
      <c r="P58" s="20"/>
      <c r="Q58" s="22" t="s">
        <v>40</v>
      </c>
      <c r="R58" s="23"/>
      <c r="S58" s="23"/>
      <c r="T58" s="24">
        <v>9</v>
      </c>
      <c r="U58" s="24">
        <v>30</v>
      </c>
      <c r="V58" s="25"/>
      <c r="W58" s="25" t="s">
        <v>41</v>
      </c>
      <c r="X58" s="25">
        <v>0</v>
      </c>
      <c r="Y58" s="25" t="s">
        <v>42</v>
      </c>
      <c r="Z58" s="26" t="str">
        <f t="shared" si="0"/>
        <v xml:space="preserve"> ech / 0 rafale</v>
      </c>
      <c r="AA58" s="27">
        <v>43.1</v>
      </c>
      <c r="AB58" s="28">
        <v>0</v>
      </c>
      <c r="AC58" s="29">
        <v>5</v>
      </c>
      <c r="AD58" s="30">
        <v>1</v>
      </c>
      <c r="AE58" s="30">
        <v>100</v>
      </c>
      <c r="AF58" s="29" t="s">
        <v>34</v>
      </c>
      <c r="AG58" s="29" t="s">
        <v>34</v>
      </c>
      <c r="AH58" s="6"/>
      <c r="AI58" s="15"/>
    </row>
    <row r="59" spans="1:764" s="16" customFormat="1" hidden="1">
      <c r="A59" s="20" t="s">
        <v>125</v>
      </c>
      <c r="B59" s="20">
        <v>8200181556</v>
      </c>
      <c r="C59" s="44" t="s">
        <v>165</v>
      </c>
      <c r="D59" s="20" t="s">
        <v>52</v>
      </c>
      <c r="E59" s="20" t="s">
        <v>33</v>
      </c>
      <c r="F59" s="20" t="s">
        <v>34</v>
      </c>
      <c r="G59" s="20" t="s">
        <v>36</v>
      </c>
      <c r="H59" s="20" t="s">
        <v>98</v>
      </c>
      <c r="I59" s="20" t="s">
        <v>98</v>
      </c>
      <c r="J59" s="32">
        <v>19</v>
      </c>
      <c r="K59" s="20" t="s">
        <v>166</v>
      </c>
      <c r="L59" s="20" t="s">
        <v>166</v>
      </c>
      <c r="M59" s="20" t="s">
        <v>166</v>
      </c>
      <c r="N59" s="21">
        <v>39385</v>
      </c>
      <c r="O59" s="20" t="s">
        <v>39</v>
      </c>
      <c r="P59" s="20"/>
      <c r="Q59" s="22" t="s">
        <v>82</v>
      </c>
      <c r="R59" s="23">
        <v>11</v>
      </c>
      <c r="S59" s="23">
        <v>11</v>
      </c>
      <c r="T59" s="24">
        <v>11</v>
      </c>
      <c r="U59" s="24">
        <v>50</v>
      </c>
      <c r="V59" s="25">
        <v>1</v>
      </c>
      <c r="W59" s="25" t="s">
        <v>41</v>
      </c>
      <c r="X59" s="25">
        <v>4</v>
      </c>
      <c r="Y59" s="25" t="s">
        <v>42</v>
      </c>
      <c r="Z59" s="26" t="str">
        <f t="shared" si="0"/>
        <v>1 ech / 4 rafale</v>
      </c>
      <c r="AA59" s="27">
        <v>50.5</v>
      </c>
      <c r="AB59" s="28" t="e">
        <v>#VALUE!</v>
      </c>
      <c r="AC59" s="29">
        <v>9</v>
      </c>
      <c r="AD59" s="30">
        <v>1</v>
      </c>
      <c r="AE59" s="30">
        <v>100</v>
      </c>
      <c r="AF59" s="29" t="s">
        <v>34</v>
      </c>
      <c r="AG59" s="29" t="s">
        <v>56</v>
      </c>
      <c r="AH59" s="6"/>
      <c r="AI59" s="15"/>
    </row>
    <row r="60" spans="1:764" s="16" customFormat="1" hidden="1">
      <c r="A60" s="20" t="s">
        <v>125</v>
      </c>
      <c r="B60" s="20">
        <v>8200181555</v>
      </c>
      <c r="C60" s="44" t="s">
        <v>167</v>
      </c>
      <c r="D60" s="20" t="s">
        <v>52</v>
      </c>
      <c r="E60" s="20" t="s">
        <v>33</v>
      </c>
      <c r="F60" s="20" t="s">
        <v>34</v>
      </c>
      <c r="G60" s="20" t="s">
        <v>36</v>
      </c>
      <c r="H60" s="20" t="s">
        <v>98</v>
      </c>
      <c r="I60" s="20" t="s">
        <v>98</v>
      </c>
      <c r="J60" s="32">
        <v>20</v>
      </c>
      <c r="K60" s="20" t="s">
        <v>166</v>
      </c>
      <c r="L60" s="20" t="s">
        <v>166</v>
      </c>
      <c r="M60" s="20" t="s">
        <v>166</v>
      </c>
      <c r="N60" s="21">
        <v>39385</v>
      </c>
      <c r="O60" s="20" t="s">
        <v>39</v>
      </c>
      <c r="P60" s="20"/>
      <c r="Q60" s="22" t="s">
        <v>82</v>
      </c>
      <c r="R60" s="23">
        <v>11</v>
      </c>
      <c r="S60" s="23">
        <v>11</v>
      </c>
      <c r="T60" s="24">
        <v>11</v>
      </c>
      <c r="U60" s="24">
        <v>46</v>
      </c>
      <c r="V60" s="25">
        <v>1</v>
      </c>
      <c r="W60" s="25" t="s">
        <v>41</v>
      </c>
      <c r="X60" s="25">
        <v>1</v>
      </c>
      <c r="Y60" s="25" t="s">
        <v>42</v>
      </c>
      <c r="Z60" s="26" t="str">
        <f t="shared" si="0"/>
        <v>1 ech / 1 rafale</v>
      </c>
      <c r="AA60" s="27">
        <v>50.5</v>
      </c>
      <c r="AB60" s="28" t="e">
        <v>#VALUE!</v>
      </c>
      <c r="AC60" s="29">
        <v>9</v>
      </c>
      <c r="AD60" s="30">
        <v>1</v>
      </c>
      <c r="AE60" s="30">
        <v>100</v>
      </c>
      <c r="AF60" s="29" t="s">
        <v>34</v>
      </c>
      <c r="AG60" s="29" t="s">
        <v>56</v>
      </c>
      <c r="AH60" s="6"/>
      <c r="AI60" s="15"/>
    </row>
    <row r="61" spans="1:764" s="16" customFormat="1" hidden="1">
      <c r="A61" s="17" t="s">
        <v>135</v>
      </c>
      <c r="B61" s="17">
        <v>8200277853</v>
      </c>
      <c r="C61" s="18" t="s">
        <v>168</v>
      </c>
      <c r="D61" s="20" t="s">
        <v>52</v>
      </c>
      <c r="E61" s="20" t="s">
        <v>33</v>
      </c>
      <c r="F61" s="20" t="s">
        <v>34</v>
      </c>
      <c r="G61" s="20" t="s">
        <v>36</v>
      </c>
      <c r="H61" s="20" t="s">
        <v>36</v>
      </c>
      <c r="I61" s="20" t="s">
        <v>36</v>
      </c>
      <c r="J61" s="32">
        <v>39</v>
      </c>
      <c r="K61" s="20" t="s">
        <v>169</v>
      </c>
      <c r="L61" s="20" t="s">
        <v>169</v>
      </c>
      <c r="M61" s="20" t="s">
        <v>169</v>
      </c>
      <c r="N61" s="21">
        <v>38558</v>
      </c>
      <c r="O61" s="20" t="s">
        <v>39</v>
      </c>
      <c r="P61" s="20"/>
      <c r="Q61" s="22" t="s">
        <v>40</v>
      </c>
      <c r="R61" s="23"/>
      <c r="S61" s="23"/>
      <c r="T61" s="24">
        <v>10</v>
      </c>
      <c r="U61" s="24">
        <v>38</v>
      </c>
      <c r="V61" s="25"/>
      <c r="W61" s="25" t="s">
        <v>41</v>
      </c>
      <c r="X61" s="25">
        <v>0</v>
      </c>
      <c r="Y61" s="25" t="s">
        <v>42</v>
      </c>
      <c r="Z61" s="26" t="str">
        <f t="shared" si="0"/>
        <v xml:space="preserve"> ech / 0 rafale</v>
      </c>
      <c r="AA61" s="27">
        <v>52.1</v>
      </c>
      <c r="AB61" s="28">
        <v>0</v>
      </c>
      <c r="AC61" s="29">
        <v>9</v>
      </c>
      <c r="AD61" s="30">
        <v>1</v>
      </c>
      <c r="AE61" s="30">
        <v>100</v>
      </c>
      <c r="AF61" s="29" t="s">
        <v>56</v>
      </c>
      <c r="AG61" s="29" t="s">
        <v>56</v>
      </c>
      <c r="AH61" s="6"/>
      <c r="AI61" s="15"/>
    </row>
    <row r="62" spans="1:764" s="16" customFormat="1" hidden="1">
      <c r="A62" s="17" t="s">
        <v>135</v>
      </c>
      <c r="B62" s="17">
        <v>8200277850</v>
      </c>
      <c r="C62" s="18" t="s">
        <v>170</v>
      </c>
      <c r="D62" s="20" t="s">
        <v>52</v>
      </c>
      <c r="E62" s="20" t="s">
        <v>33</v>
      </c>
      <c r="F62" s="20" t="s">
        <v>34</v>
      </c>
      <c r="G62" s="20" t="s">
        <v>36</v>
      </c>
      <c r="H62" s="20" t="s">
        <v>36</v>
      </c>
      <c r="I62" s="20" t="s">
        <v>36</v>
      </c>
      <c r="J62" s="32">
        <v>40</v>
      </c>
      <c r="K62" s="20" t="s">
        <v>169</v>
      </c>
      <c r="L62" s="20" t="s">
        <v>169</v>
      </c>
      <c r="M62" s="20" t="s">
        <v>169</v>
      </c>
      <c r="N62" s="21">
        <v>38637</v>
      </c>
      <c r="O62" s="20" t="s">
        <v>39</v>
      </c>
      <c r="P62" s="20"/>
      <c r="Q62" s="22" t="s">
        <v>40</v>
      </c>
      <c r="R62" s="23"/>
      <c r="S62" s="23"/>
      <c r="T62" s="24">
        <v>10</v>
      </c>
      <c r="U62" s="24">
        <v>38</v>
      </c>
      <c r="V62" s="25"/>
      <c r="W62" s="25" t="s">
        <v>41</v>
      </c>
      <c r="X62" s="25">
        <v>0</v>
      </c>
      <c r="Y62" s="25" t="s">
        <v>42</v>
      </c>
      <c r="Z62" s="26" t="str">
        <f t="shared" si="0"/>
        <v xml:space="preserve"> ech / 0 rafale</v>
      </c>
      <c r="AA62" s="27">
        <v>52.1</v>
      </c>
      <c r="AB62" s="28">
        <v>0</v>
      </c>
      <c r="AC62" s="29">
        <v>9</v>
      </c>
      <c r="AD62" s="30">
        <v>1</v>
      </c>
      <c r="AE62" s="30">
        <v>100</v>
      </c>
      <c r="AF62" s="29" t="s">
        <v>56</v>
      </c>
      <c r="AG62" s="29" t="s">
        <v>56</v>
      </c>
      <c r="AH62" s="6"/>
      <c r="AI62" s="15"/>
    </row>
    <row r="63" spans="1:764" s="16" customFormat="1" hidden="1">
      <c r="A63" s="17" t="s">
        <v>126</v>
      </c>
      <c r="B63" s="17">
        <v>8200254223</v>
      </c>
      <c r="C63" s="18" t="s">
        <v>171</v>
      </c>
      <c r="D63" s="20" t="s">
        <v>52</v>
      </c>
      <c r="E63" s="20" t="s">
        <v>33</v>
      </c>
      <c r="F63" s="20" t="s">
        <v>34</v>
      </c>
      <c r="G63" s="20" t="s">
        <v>36</v>
      </c>
      <c r="H63" s="20" t="s">
        <v>98</v>
      </c>
      <c r="I63" s="20" t="s">
        <v>36</v>
      </c>
      <c r="J63" s="32">
        <v>33</v>
      </c>
      <c r="K63" s="20" t="s">
        <v>172</v>
      </c>
      <c r="L63" s="20" t="s">
        <v>172</v>
      </c>
      <c r="M63" s="20" t="s">
        <v>172</v>
      </c>
      <c r="N63" s="21">
        <v>39367</v>
      </c>
      <c r="O63" s="20" t="s">
        <v>39</v>
      </c>
      <c r="P63" s="20"/>
      <c r="Q63" s="22" t="s">
        <v>40</v>
      </c>
      <c r="R63" s="23"/>
      <c r="S63" s="23"/>
      <c r="T63" s="24">
        <v>8</v>
      </c>
      <c r="U63" s="24">
        <v>34</v>
      </c>
      <c r="V63" s="25"/>
      <c r="W63" s="25" t="s">
        <v>41</v>
      </c>
      <c r="X63" s="25">
        <v>0</v>
      </c>
      <c r="Y63" s="25" t="s">
        <v>42</v>
      </c>
      <c r="Z63" s="26" t="str">
        <f t="shared" si="0"/>
        <v xml:space="preserve"> ech / 0 rafale</v>
      </c>
      <c r="AA63" s="27">
        <v>49.3</v>
      </c>
      <c r="AB63" s="28" t="e">
        <v>#VALUE!</v>
      </c>
      <c r="AC63" s="29">
        <v>9</v>
      </c>
      <c r="AD63" s="30">
        <v>1</v>
      </c>
      <c r="AE63" s="30">
        <v>100</v>
      </c>
      <c r="AF63" s="29" t="s">
        <v>56</v>
      </c>
      <c r="AG63" s="29" t="s">
        <v>56</v>
      </c>
      <c r="AH63" s="6"/>
      <c r="AI63" s="15"/>
    </row>
    <row r="64" spans="1:764" s="16" customFormat="1" hidden="1">
      <c r="A64" s="17" t="s">
        <v>126</v>
      </c>
      <c r="B64" s="17">
        <v>8200254222</v>
      </c>
      <c r="C64" s="18" t="s">
        <v>173</v>
      </c>
      <c r="D64" s="20" t="s">
        <v>52</v>
      </c>
      <c r="E64" s="20" t="s">
        <v>33</v>
      </c>
      <c r="F64" s="20" t="s">
        <v>34</v>
      </c>
      <c r="G64" s="20" t="s">
        <v>36</v>
      </c>
      <c r="H64" s="20" t="s">
        <v>98</v>
      </c>
      <c r="I64" s="20" t="s">
        <v>36</v>
      </c>
      <c r="J64" s="32">
        <v>34</v>
      </c>
      <c r="K64" s="20" t="s">
        <v>107</v>
      </c>
      <c r="L64" s="20" t="s">
        <v>107</v>
      </c>
      <c r="M64" s="20" t="s">
        <v>107</v>
      </c>
      <c r="N64" s="21">
        <v>39367</v>
      </c>
      <c r="O64" s="20" t="s">
        <v>39</v>
      </c>
      <c r="P64" s="20"/>
      <c r="Q64" s="22" t="s">
        <v>40</v>
      </c>
      <c r="R64" s="23"/>
      <c r="S64" s="23"/>
      <c r="T64" s="24">
        <v>8</v>
      </c>
      <c r="U64" s="24">
        <v>34</v>
      </c>
      <c r="V64" s="25"/>
      <c r="W64" s="25" t="s">
        <v>41</v>
      </c>
      <c r="X64" s="25">
        <v>0</v>
      </c>
      <c r="Y64" s="25" t="s">
        <v>42</v>
      </c>
      <c r="Z64" s="26" t="str">
        <f t="shared" si="0"/>
        <v xml:space="preserve"> ech / 0 rafale</v>
      </c>
      <c r="AA64" s="27">
        <v>49.3</v>
      </c>
      <c r="AB64" s="28" t="e">
        <v>#VALUE!</v>
      </c>
      <c r="AC64" s="29">
        <v>9</v>
      </c>
      <c r="AD64" s="30">
        <v>1</v>
      </c>
      <c r="AE64" s="30">
        <v>100</v>
      </c>
      <c r="AF64" s="29" t="s">
        <v>56</v>
      </c>
      <c r="AG64" s="29" t="s">
        <v>56</v>
      </c>
      <c r="AH64" s="6"/>
      <c r="AI64" s="15"/>
    </row>
    <row r="65" spans="1:35" s="16" customFormat="1" hidden="1">
      <c r="A65" s="20" t="s">
        <v>125</v>
      </c>
      <c r="B65" s="20">
        <v>8200260131</v>
      </c>
      <c r="C65" s="44" t="s">
        <v>174</v>
      </c>
      <c r="D65" s="20" t="s">
        <v>52</v>
      </c>
      <c r="E65" s="20" t="s">
        <v>33</v>
      </c>
      <c r="F65" s="20" t="s">
        <v>34</v>
      </c>
      <c r="G65" s="20" t="s">
        <v>36</v>
      </c>
      <c r="H65" s="20" t="s">
        <v>98</v>
      </c>
      <c r="I65" s="20" t="s">
        <v>98</v>
      </c>
      <c r="J65" s="32" t="s">
        <v>158</v>
      </c>
      <c r="K65" s="20" t="s">
        <v>175</v>
      </c>
      <c r="L65" s="20" t="s">
        <v>175</v>
      </c>
      <c r="M65" s="20" t="s">
        <v>175</v>
      </c>
      <c r="N65" s="21">
        <v>38558</v>
      </c>
      <c r="O65" s="20" t="s">
        <v>39</v>
      </c>
      <c r="P65" s="20"/>
      <c r="Q65" s="22" t="s">
        <v>82</v>
      </c>
      <c r="R65" s="23">
        <v>9</v>
      </c>
      <c r="S65" s="23">
        <v>9</v>
      </c>
      <c r="T65" s="24">
        <v>9</v>
      </c>
      <c r="U65" s="24">
        <v>29</v>
      </c>
      <c r="V65" s="25"/>
      <c r="W65" s="25"/>
      <c r="X65" s="25"/>
      <c r="Y65" s="25" t="s">
        <v>42</v>
      </c>
      <c r="Z65" s="26" t="str">
        <f t="shared" si="0"/>
        <v xml:space="preserve">  /  rafale</v>
      </c>
      <c r="AA65" s="27">
        <v>44</v>
      </c>
      <c r="AB65" s="28">
        <v>44</v>
      </c>
      <c r="AC65" s="29">
        <v>6</v>
      </c>
      <c r="AD65" s="30">
        <v>1</v>
      </c>
      <c r="AE65" s="30">
        <v>100</v>
      </c>
      <c r="AF65" s="29" t="s">
        <v>34</v>
      </c>
      <c r="AG65" s="29" t="s">
        <v>34</v>
      </c>
      <c r="AH65" s="6"/>
      <c r="AI65" s="15"/>
    </row>
    <row r="66" spans="1:35" s="20" customFormat="1" hidden="1">
      <c r="A66" s="20" t="s">
        <v>125</v>
      </c>
      <c r="B66" s="20">
        <v>8200254190</v>
      </c>
      <c r="C66" s="44" t="s">
        <v>176</v>
      </c>
      <c r="D66" s="20" t="s">
        <v>52</v>
      </c>
      <c r="E66" s="20" t="s">
        <v>33</v>
      </c>
      <c r="F66" s="20" t="s">
        <v>34</v>
      </c>
      <c r="G66" s="20" t="s">
        <v>36</v>
      </c>
      <c r="H66" s="20" t="s">
        <v>98</v>
      </c>
      <c r="I66" s="20" t="s">
        <v>36</v>
      </c>
      <c r="J66" s="32" t="s">
        <v>72</v>
      </c>
      <c r="K66" s="20" t="s">
        <v>177</v>
      </c>
      <c r="L66" s="20" t="s">
        <v>177</v>
      </c>
      <c r="M66" s="20" t="s">
        <v>177</v>
      </c>
      <c r="N66" s="21">
        <v>39408</v>
      </c>
      <c r="O66" s="20" t="s">
        <v>39</v>
      </c>
      <c r="Q66" s="22" t="s">
        <v>82</v>
      </c>
      <c r="R66" s="23">
        <v>9</v>
      </c>
      <c r="S66" s="23">
        <v>9</v>
      </c>
      <c r="T66" s="24">
        <v>9</v>
      </c>
      <c r="U66" s="24">
        <v>19</v>
      </c>
      <c r="V66" s="25">
        <v>1</v>
      </c>
      <c r="W66" s="25" t="s">
        <v>41</v>
      </c>
      <c r="X66" s="25">
        <v>6</v>
      </c>
      <c r="Y66" s="25" t="s">
        <v>42</v>
      </c>
      <c r="Z66" s="26" t="str">
        <f t="shared" ref="Z66:Z128" si="1">CONCATENATE(V66," "&amp;W66," / "&amp;X66," "&amp;Y66)</f>
        <v>1 ech / 6 rafale</v>
      </c>
      <c r="AA66" s="27">
        <v>41.3</v>
      </c>
      <c r="AB66" s="28" t="e">
        <v>#VALUE!</v>
      </c>
      <c r="AC66" s="29">
        <v>3</v>
      </c>
      <c r="AD66" s="30">
        <v>1</v>
      </c>
      <c r="AE66" s="30">
        <v>100</v>
      </c>
      <c r="AF66" s="29" t="s">
        <v>34</v>
      </c>
      <c r="AG66" s="29" t="s">
        <v>34</v>
      </c>
      <c r="AH66" s="6"/>
      <c r="AI66" s="54"/>
    </row>
    <row r="67" spans="1:35" s="20" customFormat="1" hidden="1">
      <c r="A67" s="20" t="s">
        <v>125</v>
      </c>
      <c r="B67" s="20">
        <v>8200254188</v>
      </c>
      <c r="C67" s="44" t="s">
        <v>178</v>
      </c>
      <c r="D67" s="20" t="s">
        <v>52</v>
      </c>
      <c r="E67" s="20" t="s">
        <v>33</v>
      </c>
      <c r="F67" s="20" t="s">
        <v>34</v>
      </c>
      <c r="G67" s="20" t="s">
        <v>36</v>
      </c>
      <c r="H67" s="20" t="s">
        <v>98</v>
      </c>
      <c r="I67" s="20" t="s">
        <v>36</v>
      </c>
      <c r="J67" s="32">
        <v>10</v>
      </c>
      <c r="K67" s="20" t="s">
        <v>177</v>
      </c>
      <c r="L67" s="20" t="s">
        <v>177</v>
      </c>
      <c r="M67" s="20" t="s">
        <v>177</v>
      </c>
      <c r="N67" s="21">
        <v>39408</v>
      </c>
      <c r="O67" s="20" t="s">
        <v>39</v>
      </c>
      <c r="Q67" s="22" t="s">
        <v>82</v>
      </c>
      <c r="R67" s="23">
        <v>9</v>
      </c>
      <c r="S67" s="23">
        <v>9</v>
      </c>
      <c r="T67" s="24">
        <v>9</v>
      </c>
      <c r="U67" s="24">
        <v>19</v>
      </c>
      <c r="V67" s="25">
        <v>1</v>
      </c>
      <c r="W67" s="25" t="s">
        <v>41</v>
      </c>
      <c r="X67" s="25">
        <v>6</v>
      </c>
      <c r="Y67" s="25" t="s">
        <v>42</v>
      </c>
      <c r="Z67" s="26" t="str">
        <f t="shared" si="1"/>
        <v>1 ech / 6 rafale</v>
      </c>
      <c r="AA67" s="27">
        <v>41.3</v>
      </c>
      <c r="AB67" s="28" t="e">
        <v>#VALUE!</v>
      </c>
      <c r="AC67" s="29">
        <v>3</v>
      </c>
      <c r="AD67" s="30">
        <v>1</v>
      </c>
      <c r="AE67" s="30">
        <v>100</v>
      </c>
      <c r="AF67" s="29" t="s">
        <v>34</v>
      </c>
      <c r="AG67" s="29" t="s">
        <v>34</v>
      </c>
      <c r="AH67" s="6"/>
      <c r="AI67" s="54"/>
    </row>
    <row r="68" spans="1:35" s="20" customFormat="1" hidden="1">
      <c r="A68" s="20" t="s">
        <v>125</v>
      </c>
      <c r="B68" s="20">
        <v>8200254187</v>
      </c>
      <c r="C68" s="44" t="s">
        <v>179</v>
      </c>
      <c r="D68" s="20" t="s">
        <v>52</v>
      </c>
      <c r="E68" s="20" t="s">
        <v>33</v>
      </c>
      <c r="F68" s="20" t="s">
        <v>34</v>
      </c>
      <c r="G68" s="20" t="s">
        <v>36</v>
      </c>
      <c r="H68" s="20" t="s">
        <v>98</v>
      </c>
      <c r="I68" s="20" t="s">
        <v>78</v>
      </c>
      <c r="J68" s="32">
        <v>15</v>
      </c>
      <c r="K68" s="20" t="s">
        <v>180</v>
      </c>
      <c r="L68" s="20" t="s">
        <v>180</v>
      </c>
      <c r="M68" s="20" t="s">
        <v>181</v>
      </c>
      <c r="N68" s="21">
        <v>39408</v>
      </c>
      <c r="O68" s="20" t="s">
        <v>39</v>
      </c>
      <c r="Q68" s="22" t="s">
        <v>82</v>
      </c>
      <c r="R68" s="23">
        <v>13</v>
      </c>
      <c r="S68" s="23">
        <v>13</v>
      </c>
      <c r="T68" s="24">
        <v>13</v>
      </c>
      <c r="U68" s="24">
        <v>29</v>
      </c>
      <c r="V68" s="25">
        <v>1</v>
      </c>
      <c r="W68" s="25" t="s">
        <v>41</v>
      </c>
      <c r="X68" s="25">
        <v>6</v>
      </c>
      <c r="Y68" s="25" t="s">
        <v>42</v>
      </c>
      <c r="Z68" s="26" t="str">
        <f t="shared" si="1"/>
        <v>1 ech / 6 rafale</v>
      </c>
      <c r="AA68" s="27">
        <v>49.6</v>
      </c>
      <c r="AB68" s="28" t="e">
        <v>#VALUE!</v>
      </c>
      <c r="AC68" s="29">
        <v>6</v>
      </c>
      <c r="AD68" s="30">
        <v>1</v>
      </c>
      <c r="AE68" s="30">
        <v>100</v>
      </c>
      <c r="AF68" s="29" t="s">
        <v>34</v>
      </c>
      <c r="AG68" s="29" t="s">
        <v>34</v>
      </c>
      <c r="AH68" s="6"/>
      <c r="AI68" s="54"/>
    </row>
    <row r="69" spans="1:35" s="20" customFormat="1" hidden="1">
      <c r="A69" s="20" t="s">
        <v>125</v>
      </c>
      <c r="B69" s="20">
        <v>8200254187</v>
      </c>
      <c r="C69" s="44" t="s">
        <v>182</v>
      </c>
      <c r="D69" s="20" t="s">
        <v>52</v>
      </c>
      <c r="E69" s="20" t="s">
        <v>33</v>
      </c>
      <c r="F69" s="20" t="s">
        <v>34</v>
      </c>
      <c r="G69" s="20" t="s">
        <v>36</v>
      </c>
      <c r="H69" s="20" t="s">
        <v>98</v>
      </c>
      <c r="I69" s="20" t="s">
        <v>78</v>
      </c>
      <c r="J69" s="32">
        <v>16</v>
      </c>
      <c r="K69" s="20" t="s">
        <v>180</v>
      </c>
      <c r="L69" s="20" t="s">
        <v>180</v>
      </c>
      <c r="M69" s="20" t="s">
        <v>181</v>
      </c>
      <c r="N69" s="21">
        <v>39408</v>
      </c>
      <c r="O69" s="20" t="s">
        <v>39</v>
      </c>
      <c r="Q69" s="22" t="s">
        <v>82</v>
      </c>
      <c r="R69" s="23">
        <v>13</v>
      </c>
      <c r="S69" s="23">
        <v>13</v>
      </c>
      <c r="T69" s="24">
        <v>13</v>
      </c>
      <c r="U69" s="24">
        <v>29</v>
      </c>
      <c r="V69" s="25">
        <v>1</v>
      </c>
      <c r="W69" s="25" t="s">
        <v>41</v>
      </c>
      <c r="X69" s="25">
        <v>6</v>
      </c>
      <c r="Y69" s="25" t="s">
        <v>42</v>
      </c>
      <c r="Z69" s="26" t="str">
        <f t="shared" si="1"/>
        <v>1 ech / 6 rafale</v>
      </c>
      <c r="AA69" s="27">
        <v>49.6</v>
      </c>
      <c r="AB69" s="28" t="e">
        <v>#VALUE!</v>
      </c>
      <c r="AC69" s="29">
        <v>6</v>
      </c>
      <c r="AD69" s="30">
        <v>1</v>
      </c>
      <c r="AE69" s="30">
        <v>100</v>
      </c>
      <c r="AF69" s="29" t="s">
        <v>34</v>
      </c>
      <c r="AG69" s="29" t="s">
        <v>34</v>
      </c>
      <c r="AH69" s="6"/>
      <c r="AI69" s="54"/>
    </row>
    <row r="70" spans="1:35" s="34" customFormat="1" hidden="1">
      <c r="A70" s="34" t="s">
        <v>183</v>
      </c>
      <c r="B70" s="47">
        <v>8200629288</v>
      </c>
      <c r="C70" s="48" t="s">
        <v>184</v>
      </c>
      <c r="D70" s="34" t="s">
        <v>52</v>
      </c>
      <c r="E70" s="34" t="s">
        <v>33</v>
      </c>
      <c r="F70" s="34" t="s">
        <v>34</v>
      </c>
      <c r="G70" s="34" t="s">
        <v>36</v>
      </c>
      <c r="H70" s="34" t="s">
        <v>185</v>
      </c>
      <c r="I70" s="34" t="s">
        <v>61</v>
      </c>
      <c r="J70" s="36">
        <v>21</v>
      </c>
      <c r="K70" s="34" t="s">
        <v>186</v>
      </c>
      <c r="L70" s="34" t="s">
        <v>186</v>
      </c>
      <c r="M70" s="34" t="s">
        <v>186</v>
      </c>
      <c r="N70" s="37">
        <v>38974</v>
      </c>
      <c r="O70" s="23" t="s">
        <v>39</v>
      </c>
      <c r="Q70" s="38"/>
      <c r="R70" s="34">
        <v>10</v>
      </c>
      <c r="S70" s="34">
        <v>10</v>
      </c>
      <c r="T70" s="34">
        <v>10</v>
      </c>
      <c r="U70" s="34">
        <v>26</v>
      </c>
      <c r="Y70" s="39" t="s">
        <v>42</v>
      </c>
      <c r="Z70" s="26" t="str">
        <f t="shared" si="1"/>
        <v xml:space="preserve">  /  rafale</v>
      </c>
      <c r="AA70" s="40">
        <v>42.7</v>
      </c>
      <c r="AB70" s="34">
        <v>0</v>
      </c>
      <c r="AC70" s="34">
        <v>3</v>
      </c>
      <c r="AD70" s="34">
        <v>1</v>
      </c>
      <c r="AE70" s="34">
        <v>100</v>
      </c>
      <c r="AF70" s="34" t="s">
        <v>34</v>
      </c>
      <c r="AG70" s="34" t="s">
        <v>34</v>
      </c>
      <c r="AH70" s="6"/>
      <c r="AI70" s="55"/>
    </row>
    <row r="71" spans="1:35" s="16" customFormat="1" hidden="1">
      <c r="A71" s="20" t="s">
        <v>125</v>
      </c>
      <c r="B71" s="20">
        <v>8200230083</v>
      </c>
      <c r="C71" s="44" t="s">
        <v>184</v>
      </c>
      <c r="D71" s="20" t="s">
        <v>52</v>
      </c>
      <c r="E71" s="20" t="s">
        <v>33</v>
      </c>
      <c r="F71" s="20" t="s">
        <v>34</v>
      </c>
      <c r="G71" s="20" t="s">
        <v>36</v>
      </c>
      <c r="H71" s="20" t="s">
        <v>98</v>
      </c>
      <c r="I71" s="20" t="s">
        <v>61</v>
      </c>
      <c r="J71" s="32">
        <v>21</v>
      </c>
      <c r="K71" s="20" t="s">
        <v>187</v>
      </c>
      <c r="L71" s="20" t="s">
        <v>187</v>
      </c>
      <c r="M71" s="20" t="s">
        <v>187</v>
      </c>
      <c r="N71" s="21">
        <v>41407</v>
      </c>
      <c r="O71" s="23" t="s">
        <v>188</v>
      </c>
      <c r="P71" s="20"/>
      <c r="Q71" s="22"/>
      <c r="R71" s="23">
        <v>19</v>
      </c>
      <c r="S71" s="23">
        <v>19</v>
      </c>
      <c r="T71" s="24">
        <v>19</v>
      </c>
      <c r="U71" s="24">
        <v>38</v>
      </c>
      <c r="V71" s="25">
        <v>1</v>
      </c>
      <c r="W71" s="25" t="s">
        <v>41</v>
      </c>
      <c r="X71" s="25">
        <v>4</v>
      </c>
      <c r="Y71" s="25" t="s">
        <v>42</v>
      </c>
      <c r="Z71" s="26" t="str">
        <f t="shared" si="1"/>
        <v>1 ech / 4 rafale</v>
      </c>
      <c r="AA71" s="27">
        <v>55.3</v>
      </c>
      <c r="AB71" s="28">
        <v>0</v>
      </c>
      <c r="AC71" s="29">
        <v>3</v>
      </c>
      <c r="AD71" s="30">
        <v>1</v>
      </c>
      <c r="AE71" s="30">
        <v>100</v>
      </c>
      <c r="AF71" s="29" t="s">
        <v>34</v>
      </c>
      <c r="AG71" s="29" t="s">
        <v>34</v>
      </c>
      <c r="AH71" s="6"/>
      <c r="AI71" s="15"/>
    </row>
    <row r="72" spans="1:35" s="34" customFormat="1" hidden="1">
      <c r="A72" s="34" t="s">
        <v>183</v>
      </c>
      <c r="B72" s="47">
        <v>8200629278</v>
      </c>
      <c r="C72" s="48" t="s">
        <v>189</v>
      </c>
      <c r="D72" s="34" t="s">
        <v>52</v>
      </c>
      <c r="E72" s="34" t="s">
        <v>33</v>
      </c>
      <c r="F72" s="34" t="s">
        <v>34</v>
      </c>
      <c r="G72" s="34" t="s">
        <v>36</v>
      </c>
      <c r="H72" s="34" t="s">
        <v>185</v>
      </c>
      <c r="I72" s="34" t="s">
        <v>61</v>
      </c>
      <c r="J72" s="36">
        <v>22</v>
      </c>
      <c r="K72" s="34" t="s">
        <v>190</v>
      </c>
      <c r="L72" s="34" t="s">
        <v>190</v>
      </c>
      <c r="M72" s="34" t="s">
        <v>190</v>
      </c>
      <c r="N72" s="37">
        <v>38974</v>
      </c>
      <c r="O72" s="23" t="s">
        <v>39</v>
      </c>
      <c r="Q72" s="38"/>
      <c r="R72" s="34">
        <v>11</v>
      </c>
      <c r="S72" s="34">
        <v>11</v>
      </c>
      <c r="T72" s="34">
        <v>11</v>
      </c>
      <c r="U72" s="34">
        <v>28</v>
      </c>
      <c r="V72" s="39"/>
      <c r="W72" s="39"/>
      <c r="X72" s="39"/>
      <c r="Y72" s="39" t="s">
        <v>42</v>
      </c>
      <c r="Z72" s="26" t="str">
        <f t="shared" si="1"/>
        <v xml:space="preserve">  /  rafale</v>
      </c>
      <c r="AA72" s="40">
        <v>44.1</v>
      </c>
      <c r="AB72" s="34">
        <v>0</v>
      </c>
      <c r="AC72" s="34">
        <v>3</v>
      </c>
      <c r="AD72" s="34">
        <v>1</v>
      </c>
      <c r="AE72" s="34">
        <v>100</v>
      </c>
      <c r="AF72" s="34" t="s">
        <v>34</v>
      </c>
      <c r="AG72" s="34" t="s">
        <v>34</v>
      </c>
      <c r="AH72" s="6"/>
      <c r="AI72" s="55"/>
    </row>
    <row r="73" spans="1:35" s="16" customFormat="1" hidden="1">
      <c r="A73" s="20" t="s">
        <v>125</v>
      </c>
      <c r="B73" s="20">
        <v>8200230073</v>
      </c>
      <c r="C73" s="44" t="s">
        <v>189</v>
      </c>
      <c r="D73" s="20" t="s">
        <v>52</v>
      </c>
      <c r="E73" s="20" t="s">
        <v>33</v>
      </c>
      <c r="F73" s="20" t="s">
        <v>34</v>
      </c>
      <c r="G73" s="20" t="s">
        <v>36</v>
      </c>
      <c r="H73" s="20" t="s">
        <v>98</v>
      </c>
      <c r="I73" s="20" t="s">
        <v>61</v>
      </c>
      <c r="J73" s="32">
        <v>22</v>
      </c>
      <c r="K73" s="20" t="s">
        <v>191</v>
      </c>
      <c r="L73" s="20" t="s">
        <v>191</v>
      </c>
      <c r="M73" s="20" t="s">
        <v>191</v>
      </c>
      <c r="N73" s="21">
        <v>41407</v>
      </c>
      <c r="O73" s="23" t="s">
        <v>188</v>
      </c>
      <c r="P73" s="20"/>
      <c r="Q73" s="22"/>
      <c r="R73" s="23">
        <v>20</v>
      </c>
      <c r="S73" s="23">
        <v>20</v>
      </c>
      <c r="T73" s="24">
        <v>20</v>
      </c>
      <c r="U73" s="24">
        <v>40</v>
      </c>
      <c r="V73" s="25">
        <v>1</v>
      </c>
      <c r="W73" s="25" t="s">
        <v>41</v>
      </c>
      <c r="X73" s="25">
        <v>4</v>
      </c>
      <c r="Y73" s="25" t="s">
        <v>42</v>
      </c>
      <c r="Z73" s="26" t="str">
        <f t="shared" si="1"/>
        <v>1 ech / 4 rafale</v>
      </c>
      <c r="AA73" s="27">
        <v>60.7</v>
      </c>
      <c r="AB73" s="28">
        <v>0</v>
      </c>
      <c r="AC73" s="29">
        <v>3</v>
      </c>
      <c r="AD73" s="30">
        <v>1</v>
      </c>
      <c r="AE73" s="30">
        <v>100</v>
      </c>
      <c r="AF73" s="29" t="s">
        <v>56</v>
      </c>
      <c r="AG73" s="29" t="s">
        <v>56</v>
      </c>
      <c r="AH73" s="6"/>
      <c r="AI73" s="15"/>
    </row>
    <row r="74" spans="1:35" s="16" customFormat="1" ht="14.25" hidden="1" customHeight="1">
      <c r="A74" s="51" t="s">
        <v>125</v>
      </c>
      <c r="B74" s="51">
        <v>8200307149</v>
      </c>
      <c r="C74" s="18" t="s">
        <v>192</v>
      </c>
      <c r="D74" s="56" t="s">
        <v>52</v>
      </c>
      <c r="E74" s="56" t="s">
        <v>33</v>
      </c>
      <c r="F74" s="56" t="s">
        <v>34</v>
      </c>
      <c r="G74" s="56" t="s">
        <v>36</v>
      </c>
      <c r="H74" s="56" t="s">
        <v>98</v>
      </c>
      <c r="I74" s="56" t="s">
        <v>47</v>
      </c>
      <c r="J74" s="57">
        <v>11</v>
      </c>
      <c r="K74" s="56" t="s">
        <v>193</v>
      </c>
      <c r="L74" s="56" t="s">
        <v>193</v>
      </c>
      <c r="M74" s="56" t="s">
        <v>193</v>
      </c>
      <c r="N74" s="58">
        <v>39167</v>
      </c>
      <c r="O74" s="20" t="s">
        <v>39</v>
      </c>
      <c r="P74" s="56"/>
      <c r="Q74" s="22" t="s">
        <v>40</v>
      </c>
      <c r="R74" s="59"/>
      <c r="S74" s="59"/>
      <c r="T74" s="24">
        <v>6</v>
      </c>
      <c r="U74" s="24">
        <v>49</v>
      </c>
      <c r="V74" s="25"/>
      <c r="W74" s="25" t="s">
        <v>41</v>
      </c>
      <c r="X74" s="25">
        <v>0</v>
      </c>
      <c r="Y74" s="25" t="s">
        <v>42</v>
      </c>
      <c r="Z74" s="26" t="str">
        <f t="shared" si="1"/>
        <v xml:space="preserve"> ech / 0 rafale</v>
      </c>
      <c r="AA74" s="27">
        <v>46.1</v>
      </c>
      <c r="AB74" s="30" t="e">
        <v>#VALUE!</v>
      </c>
      <c r="AC74" s="29">
        <v>13</v>
      </c>
      <c r="AD74" s="30">
        <v>1</v>
      </c>
      <c r="AE74" s="30">
        <v>100</v>
      </c>
      <c r="AF74" s="29" t="s">
        <v>34</v>
      </c>
      <c r="AG74" s="29" t="s">
        <v>34</v>
      </c>
      <c r="AH74" s="60"/>
      <c r="AI74" s="15"/>
    </row>
    <row r="75" spans="1:35" s="61" customFormat="1" hidden="1">
      <c r="A75" s="61" t="s">
        <v>125</v>
      </c>
      <c r="B75" s="61">
        <v>8200307148</v>
      </c>
      <c r="C75" s="62" t="s">
        <v>194</v>
      </c>
      <c r="D75" s="61" t="s">
        <v>52</v>
      </c>
      <c r="E75" s="61" t="s">
        <v>33</v>
      </c>
      <c r="F75" s="61" t="s">
        <v>34</v>
      </c>
      <c r="G75" s="61" t="s">
        <v>36</v>
      </c>
      <c r="H75" s="61" t="s">
        <v>98</v>
      </c>
      <c r="I75" s="61" t="s">
        <v>47</v>
      </c>
      <c r="J75" s="63">
        <v>13</v>
      </c>
      <c r="K75" s="61" t="s">
        <v>195</v>
      </c>
      <c r="L75" s="61" t="s">
        <v>195</v>
      </c>
      <c r="M75" s="61" t="s">
        <v>195</v>
      </c>
      <c r="N75" s="64">
        <v>39426</v>
      </c>
      <c r="O75" s="61" t="s">
        <v>39</v>
      </c>
      <c r="Q75" s="65" t="s">
        <v>82</v>
      </c>
      <c r="R75" s="61">
        <v>12</v>
      </c>
      <c r="S75" s="61">
        <v>12</v>
      </c>
      <c r="T75" s="66">
        <v>12</v>
      </c>
      <c r="U75" s="66">
        <v>42</v>
      </c>
      <c r="V75" s="67"/>
      <c r="W75" s="67"/>
      <c r="X75" s="67"/>
      <c r="Y75" s="67" t="s">
        <v>42</v>
      </c>
      <c r="Z75" s="26" t="str">
        <f t="shared" si="1"/>
        <v xml:space="preserve">  /  rafale</v>
      </c>
      <c r="AA75" s="68">
        <v>50.9</v>
      </c>
      <c r="AB75" s="69">
        <v>50.9</v>
      </c>
      <c r="AC75" s="70">
        <v>9</v>
      </c>
      <c r="AD75" s="71">
        <v>1</v>
      </c>
      <c r="AE75" s="71">
        <v>100</v>
      </c>
      <c r="AF75" s="70" t="s">
        <v>34</v>
      </c>
      <c r="AG75" s="70" t="s">
        <v>34</v>
      </c>
      <c r="AH75" s="6"/>
      <c r="AI75" s="72"/>
    </row>
    <row r="76" spans="1:35" s="61" customFormat="1" hidden="1">
      <c r="A76" s="61" t="s">
        <v>125</v>
      </c>
      <c r="B76" s="61">
        <v>8200586686</v>
      </c>
      <c r="C76" s="62" t="s">
        <v>196</v>
      </c>
      <c r="D76" s="61" t="s">
        <v>52</v>
      </c>
      <c r="E76" s="61" t="s">
        <v>33</v>
      </c>
      <c r="F76" s="61" t="s">
        <v>34</v>
      </c>
      <c r="G76" s="61" t="s">
        <v>36</v>
      </c>
      <c r="H76" s="61" t="s">
        <v>98</v>
      </c>
      <c r="I76" s="61" t="s">
        <v>47</v>
      </c>
      <c r="J76" s="63" t="s">
        <v>44</v>
      </c>
      <c r="K76" s="61" t="s">
        <v>197</v>
      </c>
      <c r="L76" s="61" t="s">
        <v>134</v>
      </c>
      <c r="M76" s="61" t="s">
        <v>134</v>
      </c>
      <c r="N76" s="64">
        <v>39426</v>
      </c>
      <c r="O76" s="61" t="s">
        <v>39</v>
      </c>
      <c r="Q76" s="65" t="s">
        <v>82</v>
      </c>
      <c r="R76" s="61">
        <v>9</v>
      </c>
      <c r="S76" s="61">
        <v>9</v>
      </c>
      <c r="T76" s="66">
        <v>9</v>
      </c>
      <c r="U76" s="66">
        <v>36</v>
      </c>
      <c r="V76" s="67"/>
      <c r="W76" s="67"/>
      <c r="X76" s="67"/>
      <c r="Y76" s="67" t="s">
        <v>42</v>
      </c>
      <c r="Z76" s="26" t="str">
        <f t="shared" si="1"/>
        <v xml:space="preserve">  /  rafale</v>
      </c>
      <c r="AA76" s="68">
        <v>46.7</v>
      </c>
      <c r="AB76" s="69">
        <v>46.7</v>
      </c>
      <c r="AC76" s="70">
        <v>9</v>
      </c>
      <c r="AD76" s="71">
        <v>1</v>
      </c>
      <c r="AE76" s="71">
        <v>100</v>
      </c>
      <c r="AF76" s="70" t="s">
        <v>34</v>
      </c>
      <c r="AG76" s="70" t="s">
        <v>34</v>
      </c>
      <c r="AH76" s="6"/>
      <c r="AI76" s="72"/>
    </row>
    <row r="77" spans="1:35" s="16" customFormat="1" hidden="1">
      <c r="A77" s="20" t="s">
        <v>125</v>
      </c>
      <c r="B77" s="20">
        <v>8200307146</v>
      </c>
      <c r="C77" s="44" t="s">
        <v>198</v>
      </c>
      <c r="D77" s="20" t="s">
        <v>52</v>
      </c>
      <c r="E77" s="20" t="s">
        <v>33</v>
      </c>
      <c r="F77" s="20" t="s">
        <v>34</v>
      </c>
      <c r="G77" s="20" t="s">
        <v>36</v>
      </c>
      <c r="H77" s="20" t="s">
        <v>98</v>
      </c>
      <c r="I77" s="20" t="s">
        <v>47</v>
      </c>
      <c r="J77" s="32">
        <v>23</v>
      </c>
      <c r="K77" s="20" t="s">
        <v>199</v>
      </c>
      <c r="L77" s="20" t="s">
        <v>199</v>
      </c>
      <c r="M77" s="20" t="s">
        <v>199</v>
      </c>
      <c r="N77" s="21">
        <v>38636</v>
      </c>
      <c r="O77" s="23" t="s">
        <v>39</v>
      </c>
      <c r="P77" s="20"/>
      <c r="Q77" s="22"/>
      <c r="R77" s="23">
        <v>6</v>
      </c>
      <c r="S77" s="23">
        <v>6</v>
      </c>
      <c r="T77" s="24">
        <v>6</v>
      </c>
      <c r="U77" s="24">
        <v>20</v>
      </c>
      <c r="V77" s="25">
        <v>1</v>
      </c>
      <c r="W77" s="25" t="s">
        <v>41</v>
      </c>
      <c r="X77" s="25">
        <v>1</v>
      </c>
      <c r="Y77" s="25" t="s">
        <v>42</v>
      </c>
      <c r="Z77" s="26" t="str">
        <f t="shared" si="1"/>
        <v>1 ech / 1 rafale</v>
      </c>
      <c r="AA77" s="27">
        <v>38</v>
      </c>
      <c r="AB77" s="28">
        <v>0</v>
      </c>
      <c r="AC77" s="29">
        <v>4</v>
      </c>
      <c r="AD77" s="30">
        <v>1</v>
      </c>
      <c r="AE77" s="30">
        <v>100</v>
      </c>
      <c r="AF77" s="29" t="s">
        <v>34</v>
      </c>
      <c r="AG77" s="29" t="s">
        <v>34</v>
      </c>
      <c r="AH77" s="6"/>
      <c r="AI77" s="15"/>
    </row>
    <row r="78" spans="1:35" s="16" customFormat="1">
      <c r="A78" s="20" t="s">
        <v>125</v>
      </c>
      <c r="B78" s="20">
        <v>8200307146</v>
      </c>
      <c r="C78" s="44" t="s">
        <v>200</v>
      </c>
      <c r="D78" s="20" t="s">
        <v>52</v>
      </c>
      <c r="E78" s="20" t="s">
        <v>33</v>
      </c>
      <c r="F78" s="20" t="s">
        <v>34</v>
      </c>
      <c r="G78" s="20" t="s">
        <v>36</v>
      </c>
      <c r="H78" s="20" t="s">
        <v>98</v>
      </c>
      <c r="I78" s="20" t="s">
        <v>47</v>
      </c>
      <c r="J78" s="32">
        <v>21</v>
      </c>
      <c r="K78" s="20" t="s">
        <v>199</v>
      </c>
      <c r="L78" s="20" t="s">
        <v>199</v>
      </c>
      <c r="M78" s="20" t="s">
        <v>199</v>
      </c>
      <c r="N78" s="21">
        <v>38636</v>
      </c>
      <c r="O78" s="23" t="s">
        <v>39</v>
      </c>
      <c r="P78" s="20"/>
      <c r="Q78" s="22"/>
      <c r="R78" s="23">
        <v>6</v>
      </c>
      <c r="S78" s="23">
        <v>6</v>
      </c>
      <c r="T78" s="24">
        <v>6</v>
      </c>
      <c r="U78" s="24">
        <v>20</v>
      </c>
      <c r="V78" s="25">
        <v>1</v>
      </c>
      <c r="W78" s="25" t="s">
        <v>41</v>
      </c>
      <c r="X78" s="25">
        <v>1</v>
      </c>
      <c r="Y78" s="25" t="s">
        <v>42</v>
      </c>
      <c r="Z78" s="26" t="str">
        <f t="shared" si="1"/>
        <v>1 ech / 1 rafale</v>
      </c>
      <c r="AA78" s="27">
        <v>38</v>
      </c>
      <c r="AB78" s="28">
        <v>0</v>
      </c>
      <c r="AC78" s="29">
        <v>4</v>
      </c>
      <c r="AD78" s="30">
        <v>1</v>
      </c>
      <c r="AE78" s="30">
        <v>100</v>
      </c>
      <c r="AF78" s="29" t="s">
        <v>34</v>
      </c>
      <c r="AG78" s="29" t="s">
        <v>34</v>
      </c>
      <c r="AH78" s="6"/>
      <c r="AI78" s="15"/>
    </row>
    <row r="79" spans="1:35" s="16" customFormat="1">
      <c r="A79" s="20" t="s">
        <v>125</v>
      </c>
      <c r="B79" s="20">
        <v>8200307145</v>
      </c>
      <c r="C79" s="44" t="s">
        <v>201</v>
      </c>
      <c r="D79" s="20" t="s">
        <v>52</v>
      </c>
      <c r="E79" s="20" t="s">
        <v>33</v>
      </c>
      <c r="F79" s="20" t="s">
        <v>34</v>
      </c>
      <c r="G79" s="20" t="s">
        <v>36</v>
      </c>
      <c r="H79" s="20" t="s">
        <v>98</v>
      </c>
      <c r="I79" s="20" t="s">
        <v>47</v>
      </c>
      <c r="J79" s="32">
        <v>24</v>
      </c>
      <c r="K79" s="20" t="s">
        <v>199</v>
      </c>
      <c r="L79" s="20" t="s">
        <v>199</v>
      </c>
      <c r="M79" s="20" t="s">
        <v>199</v>
      </c>
      <c r="N79" s="21">
        <v>38636</v>
      </c>
      <c r="O79" s="23" t="s">
        <v>39</v>
      </c>
      <c r="P79" s="20"/>
      <c r="Q79" s="22"/>
      <c r="R79" s="23">
        <v>6</v>
      </c>
      <c r="S79" s="23">
        <v>6</v>
      </c>
      <c r="T79" s="24">
        <v>6</v>
      </c>
      <c r="U79" s="24">
        <v>20</v>
      </c>
      <c r="V79" s="25">
        <v>1</v>
      </c>
      <c r="W79" s="25" t="s">
        <v>41</v>
      </c>
      <c r="X79" s="25">
        <v>1</v>
      </c>
      <c r="Y79" s="25" t="s">
        <v>42</v>
      </c>
      <c r="Z79" s="26" t="str">
        <f t="shared" si="1"/>
        <v>1 ech / 1 rafale</v>
      </c>
      <c r="AA79" s="27">
        <v>38</v>
      </c>
      <c r="AB79" s="28">
        <v>0</v>
      </c>
      <c r="AC79" s="29">
        <v>4</v>
      </c>
      <c r="AD79" s="30">
        <v>1</v>
      </c>
      <c r="AE79" s="30">
        <v>100</v>
      </c>
      <c r="AF79" s="29" t="s">
        <v>34</v>
      </c>
      <c r="AG79" s="29" t="s">
        <v>34</v>
      </c>
      <c r="AH79" s="6"/>
      <c r="AI79" s="15"/>
    </row>
    <row r="80" spans="1:35" s="16" customFormat="1">
      <c r="A80" s="20" t="s">
        <v>125</v>
      </c>
      <c r="B80" s="20">
        <v>8200307145</v>
      </c>
      <c r="C80" s="44" t="s">
        <v>202</v>
      </c>
      <c r="D80" s="20" t="s">
        <v>52</v>
      </c>
      <c r="E80" s="20" t="s">
        <v>33</v>
      </c>
      <c r="F80" s="20" t="s">
        <v>34</v>
      </c>
      <c r="G80" s="20" t="s">
        <v>36</v>
      </c>
      <c r="H80" s="20" t="s">
        <v>98</v>
      </c>
      <c r="I80" s="20" t="s">
        <v>47</v>
      </c>
      <c r="J80" s="32">
        <v>22</v>
      </c>
      <c r="K80" s="20" t="s">
        <v>199</v>
      </c>
      <c r="L80" s="20" t="s">
        <v>199</v>
      </c>
      <c r="M80" s="20" t="s">
        <v>199</v>
      </c>
      <c r="N80" s="21">
        <v>38636</v>
      </c>
      <c r="O80" s="23" t="s">
        <v>39</v>
      </c>
      <c r="P80" s="20"/>
      <c r="Q80" s="22"/>
      <c r="R80" s="23">
        <v>6</v>
      </c>
      <c r="S80" s="23">
        <v>6</v>
      </c>
      <c r="T80" s="24">
        <v>6</v>
      </c>
      <c r="U80" s="24">
        <v>20</v>
      </c>
      <c r="V80" s="25">
        <v>1</v>
      </c>
      <c r="W80" s="25" t="s">
        <v>41</v>
      </c>
      <c r="X80" s="25">
        <v>1</v>
      </c>
      <c r="Y80" s="25" t="s">
        <v>42</v>
      </c>
      <c r="Z80" s="26" t="str">
        <f t="shared" si="1"/>
        <v>1 ech / 1 rafale</v>
      </c>
      <c r="AA80" s="27">
        <v>38</v>
      </c>
      <c r="AB80" s="28">
        <v>0</v>
      </c>
      <c r="AC80" s="29">
        <v>4</v>
      </c>
      <c r="AD80" s="30">
        <v>1</v>
      </c>
      <c r="AE80" s="30">
        <v>100</v>
      </c>
      <c r="AF80" s="29" t="s">
        <v>34</v>
      </c>
      <c r="AG80" s="29" t="s">
        <v>34</v>
      </c>
      <c r="AH80" s="6"/>
      <c r="AI80" s="15"/>
    </row>
    <row r="81" spans="1:35" s="16" customFormat="1">
      <c r="A81" s="20" t="s">
        <v>126</v>
      </c>
      <c r="B81" s="20">
        <v>8200255992</v>
      </c>
      <c r="C81" s="44" t="s">
        <v>203</v>
      </c>
      <c r="D81" s="20" t="s">
        <v>52</v>
      </c>
      <c r="E81" s="20" t="s">
        <v>33</v>
      </c>
      <c r="F81" s="20" t="s">
        <v>34</v>
      </c>
      <c r="G81" s="20" t="s">
        <v>36</v>
      </c>
      <c r="H81" s="20" t="s">
        <v>98</v>
      </c>
      <c r="I81" s="20" t="s">
        <v>54</v>
      </c>
      <c r="J81" s="32">
        <v>17</v>
      </c>
      <c r="K81" s="20" t="s">
        <v>204</v>
      </c>
      <c r="L81" s="20" t="s">
        <v>204</v>
      </c>
      <c r="M81" s="20" t="s">
        <v>204</v>
      </c>
      <c r="N81" s="21">
        <v>39196</v>
      </c>
      <c r="O81" s="20" t="s">
        <v>39</v>
      </c>
      <c r="P81" s="20"/>
      <c r="Q81" s="22" t="s">
        <v>82</v>
      </c>
      <c r="R81" s="23">
        <v>6</v>
      </c>
      <c r="S81" s="23">
        <v>6</v>
      </c>
      <c r="T81" s="24">
        <v>6</v>
      </c>
      <c r="U81" s="24">
        <v>71</v>
      </c>
      <c r="V81" s="25">
        <v>1</v>
      </c>
      <c r="W81" s="25" t="s">
        <v>41</v>
      </c>
      <c r="X81" s="25">
        <v>1</v>
      </c>
      <c r="Y81" s="25" t="s">
        <v>42</v>
      </c>
      <c r="Z81" s="26" t="str">
        <f t="shared" si="1"/>
        <v>1 ech / 1 rafale</v>
      </c>
      <c r="AA81" s="27">
        <v>50.1</v>
      </c>
      <c r="AB81" s="28">
        <v>0</v>
      </c>
      <c r="AC81" s="29">
        <v>13</v>
      </c>
      <c r="AD81" s="30">
        <v>1</v>
      </c>
      <c r="AE81" s="30">
        <v>100</v>
      </c>
      <c r="AF81" s="29" t="s">
        <v>56</v>
      </c>
      <c r="AG81" s="29" t="s">
        <v>56</v>
      </c>
      <c r="AH81" s="6"/>
      <c r="AI81" s="15"/>
    </row>
    <row r="82" spans="1:35" s="16" customFormat="1">
      <c r="A82" s="20" t="s">
        <v>126</v>
      </c>
      <c r="B82" s="20">
        <v>8200255991</v>
      </c>
      <c r="C82" s="44" t="s">
        <v>205</v>
      </c>
      <c r="D82" s="20" t="s">
        <v>52</v>
      </c>
      <c r="E82" s="20" t="s">
        <v>33</v>
      </c>
      <c r="F82" s="20" t="s">
        <v>34</v>
      </c>
      <c r="G82" s="20" t="s">
        <v>36</v>
      </c>
      <c r="H82" s="20" t="s">
        <v>98</v>
      </c>
      <c r="I82" s="20" t="s">
        <v>54</v>
      </c>
      <c r="J82" s="32">
        <v>18</v>
      </c>
      <c r="K82" s="20" t="s">
        <v>204</v>
      </c>
      <c r="L82" s="20" t="s">
        <v>204</v>
      </c>
      <c r="M82" s="20" t="s">
        <v>204</v>
      </c>
      <c r="N82" s="21">
        <v>39196</v>
      </c>
      <c r="O82" s="20" t="s">
        <v>39</v>
      </c>
      <c r="P82" s="20"/>
      <c r="Q82" s="22" t="s">
        <v>82</v>
      </c>
      <c r="R82" s="23">
        <v>6</v>
      </c>
      <c r="S82" s="23">
        <v>6</v>
      </c>
      <c r="T82" s="24">
        <v>6</v>
      </c>
      <c r="U82" s="24">
        <v>71</v>
      </c>
      <c r="V82" s="25">
        <v>1</v>
      </c>
      <c r="W82" s="25" t="s">
        <v>41</v>
      </c>
      <c r="X82" s="25">
        <v>1</v>
      </c>
      <c r="Y82" s="25" t="s">
        <v>42</v>
      </c>
      <c r="Z82" s="26" t="str">
        <f t="shared" si="1"/>
        <v>1 ech / 1 rafale</v>
      </c>
      <c r="AA82" s="27">
        <v>50.1</v>
      </c>
      <c r="AB82" s="28">
        <v>0</v>
      </c>
      <c r="AC82" s="29">
        <v>13</v>
      </c>
      <c r="AD82" s="30">
        <v>1</v>
      </c>
      <c r="AE82" s="30">
        <v>100</v>
      </c>
      <c r="AF82" s="29" t="s">
        <v>56</v>
      </c>
      <c r="AG82" s="29" t="s">
        <v>56</v>
      </c>
      <c r="AH82" s="6"/>
      <c r="AI82" s="15"/>
    </row>
    <row r="83" spans="1:35" s="16" customFormat="1">
      <c r="A83" s="20" t="s">
        <v>126</v>
      </c>
      <c r="B83" s="20">
        <v>8200255978</v>
      </c>
      <c r="C83" s="44" t="s">
        <v>206</v>
      </c>
      <c r="D83" s="20" t="s">
        <v>52</v>
      </c>
      <c r="E83" s="20" t="s">
        <v>33</v>
      </c>
      <c r="F83" s="20" t="s">
        <v>34</v>
      </c>
      <c r="G83" s="20" t="s">
        <v>36</v>
      </c>
      <c r="H83" s="20" t="s">
        <v>98</v>
      </c>
      <c r="I83" s="20" t="s">
        <v>54</v>
      </c>
      <c r="J83" s="32">
        <v>19</v>
      </c>
      <c r="K83" s="20" t="s">
        <v>172</v>
      </c>
      <c r="L83" s="20" t="s">
        <v>172</v>
      </c>
      <c r="M83" s="20" t="s">
        <v>172</v>
      </c>
      <c r="N83" s="21">
        <v>39196</v>
      </c>
      <c r="O83" s="20" t="s">
        <v>39</v>
      </c>
      <c r="P83" s="20"/>
      <c r="Q83" s="22" t="s">
        <v>82</v>
      </c>
      <c r="R83" s="23">
        <v>5</v>
      </c>
      <c r="S83" s="23">
        <v>5</v>
      </c>
      <c r="T83" s="24">
        <v>5</v>
      </c>
      <c r="U83" s="24">
        <v>81</v>
      </c>
      <c r="V83" s="25">
        <v>1</v>
      </c>
      <c r="W83" s="25" t="s">
        <v>41</v>
      </c>
      <c r="X83" s="25">
        <v>1</v>
      </c>
      <c r="Y83" s="25" t="s">
        <v>42</v>
      </c>
      <c r="Z83" s="26" t="str">
        <f t="shared" si="1"/>
        <v>1 ech / 1 rafale</v>
      </c>
      <c r="AA83" s="27">
        <v>51.4</v>
      </c>
      <c r="AB83" s="28">
        <v>0</v>
      </c>
      <c r="AC83" s="29">
        <v>16</v>
      </c>
      <c r="AD83" s="30">
        <v>1</v>
      </c>
      <c r="AE83" s="30">
        <v>100</v>
      </c>
      <c r="AF83" s="29" t="s">
        <v>56</v>
      </c>
      <c r="AG83" s="29" t="s">
        <v>56</v>
      </c>
      <c r="AH83" s="6"/>
      <c r="AI83" s="15"/>
    </row>
    <row r="84" spans="1:35" s="16" customFormat="1">
      <c r="A84" s="20" t="s">
        <v>126</v>
      </c>
      <c r="B84" s="20">
        <v>8200255977</v>
      </c>
      <c r="C84" s="44" t="s">
        <v>207</v>
      </c>
      <c r="D84" s="20" t="s">
        <v>52</v>
      </c>
      <c r="E84" s="20" t="s">
        <v>33</v>
      </c>
      <c r="F84" s="20" t="s">
        <v>34</v>
      </c>
      <c r="G84" s="20" t="s">
        <v>36</v>
      </c>
      <c r="H84" s="20" t="s">
        <v>98</v>
      </c>
      <c r="I84" s="20" t="s">
        <v>54</v>
      </c>
      <c r="J84" s="32">
        <v>20</v>
      </c>
      <c r="K84" s="20" t="s">
        <v>172</v>
      </c>
      <c r="L84" s="20" t="s">
        <v>172</v>
      </c>
      <c r="M84" s="20" t="s">
        <v>172</v>
      </c>
      <c r="N84" s="21">
        <v>39196</v>
      </c>
      <c r="O84" s="20" t="s">
        <v>39</v>
      </c>
      <c r="P84" s="20"/>
      <c r="Q84" s="22" t="s">
        <v>82</v>
      </c>
      <c r="R84" s="23">
        <v>5</v>
      </c>
      <c r="S84" s="23">
        <v>5</v>
      </c>
      <c r="T84" s="24">
        <v>5</v>
      </c>
      <c r="U84" s="24">
        <v>81</v>
      </c>
      <c r="V84" s="25">
        <v>1</v>
      </c>
      <c r="W84" s="25" t="s">
        <v>41</v>
      </c>
      <c r="X84" s="25">
        <v>1</v>
      </c>
      <c r="Y84" s="25" t="s">
        <v>42</v>
      </c>
      <c r="Z84" s="26" t="str">
        <f t="shared" si="1"/>
        <v>1 ech / 1 rafale</v>
      </c>
      <c r="AA84" s="27">
        <v>51.4</v>
      </c>
      <c r="AB84" s="28">
        <v>0</v>
      </c>
      <c r="AC84" s="29">
        <v>16</v>
      </c>
      <c r="AD84" s="30">
        <v>1</v>
      </c>
      <c r="AE84" s="30">
        <v>100</v>
      </c>
      <c r="AF84" s="29" t="s">
        <v>56</v>
      </c>
      <c r="AG84" s="29" t="s">
        <v>56</v>
      </c>
      <c r="AH84" s="6"/>
      <c r="AI84" s="15"/>
    </row>
    <row r="85" spans="1:35" s="20" customFormat="1">
      <c r="A85" s="73" t="s">
        <v>135</v>
      </c>
      <c r="B85" s="73">
        <v>8200257976</v>
      </c>
      <c r="C85" s="74" t="s">
        <v>208</v>
      </c>
      <c r="D85" s="73" t="s">
        <v>52</v>
      </c>
      <c r="E85" s="73" t="s">
        <v>33</v>
      </c>
      <c r="F85" s="73" t="s">
        <v>34</v>
      </c>
      <c r="G85" s="73" t="s">
        <v>36</v>
      </c>
      <c r="H85" s="73" t="s">
        <v>36</v>
      </c>
      <c r="I85" s="73" t="s">
        <v>54</v>
      </c>
      <c r="J85" s="75">
        <v>19</v>
      </c>
      <c r="K85" s="73" t="s">
        <v>107</v>
      </c>
      <c r="L85" s="73" t="s">
        <v>107</v>
      </c>
      <c r="M85" s="73" t="s">
        <v>107</v>
      </c>
      <c r="N85" s="76">
        <v>39196</v>
      </c>
      <c r="O85" s="73" t="s">
        <v>39</v>
      </c>
      <c r="P85" s="73"/>
      <c r="Q85" s="22" t="s">
        <v>82</v>
      </c>
      <c r="R85" s="23">
        <v>4</v>
      </c>
      <c r="S85" s="23">
        <v>4</v>
      </c>
      <c r="T85" s="24">
        <v>4</v>
      </c>
      <c r="U85" s="24">
        <v>81</v>
      </c>
      <c r="V85" s="25"/>
      <c r="W85" s="25"/>
      <c r="X85" s="25"/>
      <c r="Y85" s="25" t="s">
        <v>42</v>
      </c>
      <c r="Z85" s="26" t="str">
        <f t="shared" si="1"/>
        <v xml:space="preserve">  /  rafale</v>
      </c>
      <c r="AA85" s="27">
        <v>50</v>
      </c>
      <c r="AB85" s="28">
        <v>50</v>
      </c>
      <c r="AC85" s="29">
        <v>16</v>
      </c>
      <c r="AD85" s="30">
        <v>1</v>
      </c>
      <c r="AE85" s="30">
        <v>100</v>
      </c>
      <c r="AF85" s="29" t="s">
        <v>56</v>
      </c>
      <c r="AG85" s="29" t="s">
        <v>56</v>
      </c>
      <c r="AH85" s="6"/>
      <c r="AI85" s="54"/>
    </row>
    <row r="86" spans="1:35" s="20" customFormat="1">
      <c r="A86" s="73" t="s">
        <v>135</v>
      </c>
      <c r="B86" s="73">
        <v>8200257975</v>
      </c>
      <c r="C86" s="74" t="s">
        <v>209</v>
      </c>
      <c r="D86" s="73" t="s">
        <v>52</v>
      </c>
      <c r="E86" s="73" t="s">
        <v>33</v>
      </c>
      <c r="F86" s="73" t="s">
        <v>34</v>
      </c>
      <c r="G86" s="73" t="s">
        <v>36</v>
      </c>
      <c r="H86" s="73" t="s">
        <v>36</v>
      </c>
      <c r="I86" s="73" t="s">
        <v>54</v>
      </c>
      <c r="J86" s="75">
        <v>20</v>
      </c>
      <c r="K86" s="73" t="s">
        <v>107</v>
      </c>
      <c r="L86" s="73" t="s">
        <v>107</v>
      </c>
      <c r="M86" s="73" t="s">
        <v>107</v>
      </c>
      <c r="N86" s="76">
        <v>39196</v>
      </c>
      <c r="O86" s="73" t="s">
        <v>39</v>
      </c>
      <c r="P86" s="73"/>
      <c r="Q86" s="22" t="s">
        <v>82</v>
      </c>
      <c r="R86" s="23">
        <v>4</v>
      </c>
      <c r="S86" s="23">
        <v>4</v>
      </c>
      <c r="T86" s="24">
        <v>4</v>
      </c>
      <c r="U86" s="24">
        <v>81</v>
      </c>
      <c r="V86" s="25"/>
      <c r="W86" s="25"/>
      <c r="X86" s="25"/>
      <c r="Y86" s="25" t="s">
        <v>42</v>
      </c>
      <c r="Z86" s="26" t="str">
        <f t="shared" si="1"/>
        <v xml:space="preserve">  /  rafale</v>
      </c>
      <c r="AA86" s="27">
        <v>50</v>
      </c>
      <c r="AB86" s="28">
        <v>50</v>
      </c>
      <c r="AC86" s="29">
        <v>16</v>
      </c>
      <c r="AD86" s="30">
        <v>1</v>
      </c>
      <c r="AE86" s="30">
        <v>100</v>
      </c>
      <c r="AF86" s="29" t="s">
        <v>56</v>
      </c>
      <c r="AG86" s="29" t="s">
        <v>56</v>
      </c>
      <c r="AH86" s="6"/>
      <c r="AI86" s="54"/>
    </row>
    <row r="87" spans="1:35" s="20" customFormat="1">
      <c r="A87" s="73" t="s">
        <v>126</v>
      </c>
      <c r="B87" s="73">
        <v>8200254152</v>
      </c>
      <c r="C87" s="74" t="s">
        <v>210</v>
      </c>
      <c r="D87" s="73" t="s">
        <v>52</v>
      </c>
      <c r="E87" s="73" t="s">
        <v>33</v>
      </c>
      <c r="F87" s="73" t="s">
        <v>34</v>
      </c>
      <c r="G87" s="73" t="s">
        <v>36</v>
      </c>
      <c r="H87" s="73" t="s">
        <v>98</v>
      </c>
      <c r="I87" s="73" t="s">
        <v>78</v>
      </c>
      <c r="J87" s="75">
        <v>11</v>
      </c>
      <c r="K87" s="73" t="s">
        <v>211</v>
      </c>
      <c r="L87" s="73" t="s">
        <v>211</v>
      </c>
      <c r="M87" s="73" t="s">
        <v>211</v>
      </c>
      <c r="N87" s="76">
        <v>39196</v>
      </c>
      <c r="O87" s="23" t="s">
        <v>39</v>
      </c>
      <c r="Q87" s="22"/>
      <c r="R87" s="23">
        <v>9</v>
      </c>
      <c r="S87" s="23">
        <v>9</v>
      </c>
      <c r="T87" s="24">
        <v>6</v>
      </c>
      <c r="U87" s="24">
        <v>75</v>
      </c>
      <c r="V87" s="25">
        <v>1</v>
      </c>
      <c r="W87" s="25" t="s">
        <v>41</v>
      </c>
      <c r="X87" s="25">
        <v>6</v>
      </c>
      <c r="Y87" s="25" t="s">
        <v>42</v>
      </c>
      <c r="Z87" s="26" t="str">
        <f t="shared" si="1"/>
        <v>1 ech / 6 rafale</v>
      </c>
      <c r="AA87" s="27">
        <v>49.6</v>
      </c>
      <c r="AB87" s="28">
        <v>0</v>
      </c>
      <c r="AC87" s="29">
        <v>8</v>
      </c>
      <c r="AD87" s="30">
        <v>1</v>
      </c>
      <c r="AE87" s="30">
        <v>100</v>
      </c>
      <c r="AF87" s="29" t="s">
        <v>80</v>
      </c>
      <c r="AG87" s="29" t="s">
        <v>80</v>
      </c>
      <c r="AH87" s="6"/>
      <c r="AI87" s="54"/>
    </row>
    <row r="88" spans="1:35" s="20" customFormat="1">
      <c r="A88" s="73" t="s">
        <v>135</v>
      </c>
      <c r="B88" s="73">
        <v>8200278178</v>
      </c>
      <c r="C88" s="74" t="s">
        <v>210</v>
      </c>
      <c r="D88" s="73" t="s">
        <v>52</v>
      </c>
      <c r="E88" s="73" t="s">
        <v>33</v>
      </c>
      <c r="F88" s="73" t="s">
        <v>34</v>
      </c>
      <c r="G88" s="73" t="s">
        <v>36</v>
      </c>
      <c r="H88" s="73" t="s">
        <v>36</v>
      </c>
      <c r="I88" s="73" t="s">
        <v>78</v>
      </c>
      <c r="J88" s="75">
        <v>11</v>
      </c>
      <c r="K88" s="73" t="s">
        <v>103</v>
      </c>
      <c r="L88" s="73" t="s">
        <v>103</v>
      </c>
      <c r="M88" s="73" t="s">
        <v>103</v>
      </c>
      <c r="N88" s="76">
        <v>39196</v>
      </c>
      <c r="O88" s="23" t="s">
        <v>39</v>
      </c>
      <c r="P88" s="73"/>
      <c r="Q88" s="22"/>
      <c r="R88" s="23">
        <v>9</v>
      </c>
      <c r="S88" s="23">
        <v>9</v>
      </c>
      <c r="T88" s="24">
        <v>9</v>
      </c>
      <c r="U88" s="24">
        <v>76</v>
      </c>
      <c r="V88" s="25">
        <v>1</v>
      </c>
      <c r="W88" s="25" t="s">
        <v>41</v>
      </c>
      <c r="X88" s="25">
        <v>4</v>
      </c>
      <c r="Y88" s="25" t="s">
        <v>42</v>
      </c>
      <c r="Z88" s="26" t="str">
        <f t="shared" si="1"/>
        <v>1 ech / 4 rafale</v>
      </c>
      <c r="AA88" s="27">
        <v>53.8</v>
      </c>
      <c r="AB88" s="28">
        <v>0</v>
      </c>
      <c r="AC88" s="29">
        <v>8</v>
      </c>
      <c r="AD88" s="30">
        <v>1</v>
      </c>
      <c r="AE88" s="30">
        <v>100</v>
      </c>
      <c r="AF88" s="29" t="s">
        <v>80</v>
      </c>
      <c r="AG88" s="29" t="s">
        <v>80</v>
      </c>
      <c r="AH88" s="6"/>
      <c r="AI88" s="54"/>
    </row>
    <row r="89" spans="1:35" s="20" customFormat="1">
      <c r="A89" s="20" t="s">
        <v>125</v>
      </c>
      <c r="B89" s="20">
        <v>8200230113</v>
      </c>
      <c r="C89" s="44" t="s">
        <v>212</v>
      </c>
      <c r="D89" s="20" t="s">
        <v>52</v>
      </c>
      <c r="E89" s="20" t="s">
        <v>33</v>
      </c>
      <c r="F89" s="20" t="s">
        <v>34</v>
      </c>
      <c r="G89" s="20" t="s">
        <v>36</v>
      </c>
      <c r="H89" s="20" t="s">
        <v>98</v>
      </c>
      <c r="I89" s="20" t="s">
        <v>61</v>
      </c>
      <c r="J89" s="32">
        <v>29</v>
      </c>
      <c r="K89" s="20" t="s">
        <v>213</v>
      </c>
      <c r="L89" s="20" t="s">
        <v>213</v>
      </c>
      <c r="M89" s="20" t="s">
        <v>213</v>
      </c>
      <c r="N89" s="21"/>
      <c r="O89" s="20" t="s">
        <v>39</v>
      </c>
      <c r="Q89" s="22" t="s">
        <v>40</v>
      </c>
      <c r="R89" s="23"/>
      <c r="S89" s="23"/>
      <c r="T89" s="24">
        <v>9</v>
      </c>
      <c r="U89" s="24">
        <v>38</v>
      </c>
      <c r="V89" s="25"/>
      <c r="W89" s="25" t="s">
        <v>41</v>
      </c>
      <c r="X89" s="25">
        <v>0</v>
      </c>
      <c r="Y89" s="25" t="s">
        <v>42</v>
      </c>
      <c r="Z89" s="26" t="str">
        <f t="shared" si="1"/>
        <v xml:space="preserve"> ech / 0 rafale</v>
      </c>
      <c r="AA89" s="27">
        <v>48.9</v>
      </c>
      <c r="AB89" s="28">
        <v>0</v>
      </c>
      <c r="AC89" s="29">
        <v>7</v>
      </c>
      <c r="AD89" s="30">
        <v>1</v>
      </c>
      <c r="AE89" s="30">
        <v>100</v>
      </c>
      <c r="AF89" s="29" t="s">
        <v>56</v>
      </c>
      <c r="AG89" s="29" t="s">
        <v>56</v>
      </c>
      <c r="AH89" s="6"/>
      <c r="AI89" s="54"/>
    </row>
    <row r="90" spans="1:35" s="20" customFormat="1">
      <c r="A90" s="20" t="s">
        <v>125</v>
      </c>
      <c r="B90" s="20">
        <v>8200234428</v>
      </c>
      <c r="C90" s="44" t="s">
        <v>214</v>
      </c>
      <c r="D90" s="20" t="s">
        <v>52</v>
      </c>
      <c r="E90" s="20" t="s">
        <v>33</v>
      </c>
      <c r="F90" s="20" t="s">
        <v>34</v>
      </c>
      <c r="G90" s="20" t="s">
        <v>36</v>
      </c>
      <c r="H90" s="20" t="s">
        <v>98</v>
      </c>
      <c r="I90" s="20" t="s">
        <v>61</v>
      </c>
      <c r="J90" s="32">
        <v>17</v>
      </c>
      <c r="K90" s="20" t="s">
        <v>215</v>
      </c>
      <c r="L90" s="20" t="s">
        <v>215</v>
      </c>
      <c r="M90" s="20" t="s">
        <v>215</v>
      </c>
      <c r="N90" s="21"/>
      <c r="O90" s="20" t="s">
        <v>39</v>
      </c>
      <c r="Q90" s="22" t="s">
        <v>82</v>
      </c>
      <c r="R90" s="23">
        <v>3</v>
      </c>
      <c r="S90" s="23">
        <v>3</v>
      </c>
      <c r="T90" s="24">
        <v>3</v>
      </c>
      <c r="U90" s="24">
        <v>28</v>
      </c>
      <c r="V90" s="25">
        <v>1</v>
      </c>
      <c r="W90" s="25" t="s">
        <v>41</v>
      </c>
      <c r="X90" s="25">
        <v>6</v>
      </c>
      <c r="Y90" s="25" t="s">
        <v>42</v>
      </c>
      <c r="Z90" s="26" t="str">
        <f t="shared" si="1"/>
        <v>1 ech / 6 rafale</v>
      </c>
      <c r="AA90" s="27">
        <v>43.2</v>
      </c>
      <c r="AB90" s="28">
        <v>0</v>
      </c>
      <c r="AC90" s="29">
        <v>10</v>
      </c>
      <c r="AD90" s="30">
        <v>1</v>
      </c>
      <c r="AE90" s="30">
        <v>100</v>
      </c>
      <c r="AF90" s="29" t="s">
        <v>56</v>
      </c>
      <c r="AG90" s="29" t="s">
        <v>56</v>
      </c>
      <c r="AH90" s="6"/>
      <c r="AI90" s="54"/>
    </row>
    <row r="91" spans="1:35" s="20" customFormat="1">
      <c r="A91" s="20" t="s">
        <v>135</v>
      </c>
      <c r="B91" s="20">
        <v>8200268023</v>
      </c>
      <c r="C91" s="44" t="s">
        <v>216</v>
      </c>
      <c r="D91" s="20" t="s">
        <v>52</v>
      </c>
      <c r="E91" s="20" t="s">
        <v>33</v>
      </c>
      <c r="F91" s="20" t="s">
        <v>34</v>
      </c>
      <c r="G91" s="20" t="s">
        <v>36</v>
      </c>
      <c r="H91" s="20" t="s">
        <v>36</v>
      </c>
      <c r="I91" s="20" t="s">
        <v>54</v>
      </c>
      <c r="J91" s="32">
        <v>14</v>
      </c>
      <c r="K91" s="20" t="s">
        <v>217</v>
      </c>
      <c r="L91" s="20" t="s">
        <v>217</v>
      </c>
      <c r="M91" s="20" t="s">
        <v>217</v>
      </c>
      <c r="N91" s="21">
        <v>39408</v>
      </c>
      <c r="O91" s="45" t="s">
        <v>39</v>
      </c>
      <c r="Q91" s="22" t="s">
        <v>82</v>
      </c>
      <c r="R91" s="23">
        <v>3</v>
      </c>
      <c r="S91" s="23">
        <v>3</v>
      </c>
      <c r="T91" s="24">
        <v>3</v>
      </c>
      <c r="U91" s="24">
        <v>22</v>
      </c>
      <c r="V91" s="25"/>
      <c r="W91" s="25"/>
      <c r="X91" s="25"/>
      <c r="Y91" s="25" t="s">
        <v>42</v>
      </c>
      <c r="Z91" s="26" t="str">
        <f t="shared" si="1"/>
        <v xml:space="preserve">  /  rafale</v>
      </c>
      <c r="AA91" s="27">
        <v>35.6</v>
      </c>
      <c r="AB91" s="28">
        <v>35.6</v>
      </c>
      <c r="AC91" s="29">
        <v>6</v>
      </c>
      <c r="AD91" s="30">
        <v>1</v>
      </c>
      <c r="AE91" s="30">
        <v>100</v>
      </c>
      <c r="AF91" s="29" t="s">
        <v>34</v>
      </c>
      <c r="AG91" s="29" t="s">
        <v>34</v>
      </c>
      <c r="AH91" s="6"/>
      <c r="AI91" s="54"/>
    </row>
    <row r="92" spans="1:35" s="16" customFormat="1">
      <c r="A92" s="20" t="s">
        <v>126</v>
      </c>
      <c r="B92" s="20">
        <v>8200256512</v>
      </c>
      <c r="C92" s="44" t="s">
        <v>218</v>
      </c>
      <c r="D92" s="20" t="s">
        <v>52</v>
      </c>
      <c r="E92" s="20" t="s">
        <v>33</v>
      </c>
      <c r="F92" s="20" t="s">
        <v>34</v>
      </c>
      <c r="G92" s="20" t="s">
        <v>36</v>
      </c>
      <c r="H92" s="20" t="s">
        <v>98</v>
      </c>
      <c r="I92" s="20" t="s">
        <v>54</v>
      </c>
      <c r="J92" s="32">
        <v>33</v>
      </c>
      <c r="K92" s="20" t="s">
        <v>219</v>
      </c>
      <c r="L92" s="20" t="s">
        <v>219</v>
      </c>
      <c r="M92" s="20" t="s">
        <v>219</v>
      </c>
      <c r="N92" s="21">
        <v>39366</v>
      </c>
      <c r="O92" s="23" t="s">
        <v>39</v>
      </c>
      <c r="P92" s="20"/>
      <c r="Q92" s="22"/>
      <c r="R92" s="23">
        <v>11</v>
      </c>
      <c r="S92" s="23">
        <v>11</v>
      </c>
      <c r="T92" s="24">
        <v>11</v>
      </c>
      <c r="U92" s="24">
        <v>27</v>
      </c>
      <c r="V92" s="25">
        <v>1</v>
      </c>
      <c r="W92" s="25" t="s">
        <v>41</v>
      </c>
      <c r="X92" s="25">
        <v>6</v>
      </c>
      <c r="Y92" s="25" t="s">
        <v>42</v>
      </c>
      <c r="Z92" s="26" t="str">
        <f t="shared" si="1"/>
        <v>1 ech / 6 rafale</v>
      </c>
      <c r="AA92" s="27">
        <v>44.1</v>
      </c>
      <c r="AB92" s="28" t="e">
        <v>#VALUE!</v>
      </c>
      <c r="AC92" s="29">
        <v>3</v>
      </c>
      <c r="AD92" s="30">
        <v>1</v>
      </c>
      <c r="AE92" s="30">
        <v>100</v>
      </c>
      <c r="AF92" s="29" t="s">
        <v>34</v>
      </c>
      <c r="AG92" s="29" t="s">
        <v>34</v>
      </c>
      <c r="AH92" s="6"/>
      <c r="AI92" s="15"/>
    </row>
    <row r="93" spans="1:35" s="16" customFormat="1">
      <c r="A93" s="20" t="s">
        <v>126</v>
      </c>
      <c r="B93" s="20">
        <v>8200256510</v>
      </c>
      <c r="C93" s="44" t="s">
        <v>220</v>
      </c>
      <c r="D93" s="20" t="s">
        <v>52</v>
      </c>
      <c r="E93" s="20" t="s">
        <v>33</v>
      </c>
      <c r="F93" s="20" t="s">
        <v>34</v>
      </c>
      <c r="G93" s="20" t="s">
        <v>36</v>
      </c>
      <c r="H93" s="20" t="s">
        <v>98</v>
      </c>
      <c r="I93" s="20" t="s">
        <v>54</v>
      </c>
      <c r="J93" s="32">
        <v>34</v>
      </c>
      <c r="K93" s="20" t="s">
        <v>221</v>
      </c>
      <c r="L93" s="20" t="s">
        <v>221</v>
      </c>
      <c r="M93" s="20" t="s">
        <v>221</v>
      </c>
      <c r="N93" s="21">
        <v>39366</v>
      </c>
      <c r="O93" s="23" t="s">
        <v>39</v>
      </c>
      <c r="P93" s="20"/>
      <c r="Q93" s="22"/>
      <c r="R93" s="23">
        <v>11</v>
      </c>
      <c r="S93" s="23">
        <v>11</v>
      </c>
      <c r="T93" s="24">
        <v>11</v>
      </c>
      <c r="U93" s="24">
        <v>27</v>
      </c>
      <c r="V93" s="25">
        <v>1</v>
      </c>
      <c r="W93" s="25" t="s">
        <v>41</v>
      </c>
      <c r="X93" s="25">
        <v>6</v>
      </c>
      <c r="Y93" s="25" t="s">
        <v>42</v>
      </c>
      <c r="Z93" s="26" t="str">
        <f t="shared" si="1"/>
        <v>1 ech / 6 rafale</v>
      </c>
      <c r="AA93" s="27">
        <v>44.1</v>
      </c>
      <c r="AB93" s="28" t="e">
        <v>#VALUE!</v>
      </c>
      <c r="AC93" s="29">
        <v>3</v>
      </c>
      <c r="AD93" s="30">
        <v>1</v>
      </c>
      <c r="AE93" s="30">
        <v>100</v>
      </c>
      <c r="AF93" s="29" t="s">
        <v>34</v>
      </c>
      <c r="AG93" s="29" t="s">
        <v>34</v>
      </c>
      <c r="AH93" s="6"/>
      <c r="AI93" s="15"/>
    </row>
    <row r="94" spans="1:35" s="16" customFormat="1">
      <c r="A94" s="20" t="s">
        <v>126</v>
      </c>
      <c r="B94" s="20">
        <v>8200256508</v>
      </c>
      <c r="C94" s="44" t="s">
        <v>222</v>
      </c>
      <c r="D94" s="20" t="s">
        <v>52</v>
      </c>
      <c r="E94" s="20" t="s">
        <v>33</v>
      </c>
      <c r="F94" s="20" t="s">
        <v>34</v>
      </c>
      <c r="G94" s="20" t="s">
        <v>36</v>
      </c>
      <c r="H94" s="20" t="s">
        <v>98</v>
      </c>
      <c r="I94" s="20" t="s">
        <v>54</v>
      </c>
      <c r="J94" s="32">
        <v>31</v>
      </c>
      <c r="K94" s="20" t="s">
        <v>223</v>
      </c>
      <c r="L94" s="20" t="s">
        <v>223</v>
      </c>
      <c r="M94" s="20" t="s">
        <v>223</v>
      </c>
      <c r="N94" s="21">
        <v>39409</v>
      </c>
      <c r="O94" s="23" t="s">
        <v>39</v>
      </c>
      <c r="P94" s="20"/>
      <c r="Q94" s="22"/>
      <c r="R94" s="23">
        <v>13</v>
      </c>
      <c r="S94" s="23">
        <v>13</v>
      </c>
      <c r="T94" s="24">
        <v>13</v>
      </c>
      <c r="U94" s="24">
        <v>37</v>
      </c>
      <c r="V94" s="25">
        <v>1</v>
      </c>
      <c r="W94" s="25" t="s">
        <v>41</v>
      </c>
      <c r="X94" s="25">
        <v>6</v>
      </c>
      <c r="Y94" s="25" t="s">
        <v>42</v>
      </c>
      <c r="Z94" s="26" t="str">
        <f t="shared" si="1"/>
        <v>1 ech / 6 rafale</v>
      </c>
      <c r="AA94" s="27">
        <v>46.9</v>
      </c>
      <c r="AB94" s="28" t="e">
        <v>#VALUE!</v>
      </c>
      <c r="AC94" s="29">
        <v>3</v>
      </c>
      <c r="AD94" s="30">
        <v>1</v>
      </c>
      <c r="AE94" s="30">
        <v>100</v>
      </c>
      <c r="AF94" s="29" t="s">
        <v>34</v>
      </c>
      <c r="AG94" s="29" t="s">
        <v>34</v>
      </c>
      <c r="AH94" s="6"/>
      <c r="AI94" s="15"/>
    </row>
    <row r="95" spans="1:35" s="16" customFormat="1">
      <c r="A95" s="20" t="s">
        <v>126</v>
      </c>
      <c r="B95" s="20">
        <v>8200256507</v>
      </c>
      <c r="C95" s="44" t="s">
        <v>224</v>
      </c>
      <c r="D95" s="20" t="s">
        <v>52</v>
      </c>
      <c r="E95" s="20" t="s">
        <v>33</v>
      </c>
      <c r="F95" s="20" t="s">
        <v>34</v>
      </c>
      <c r="G95" s="20" t="s">
        <v>36</v>
      </c>
      <c r="H95" s="20" t="s">
        <v>98</v>
      </c>
      <c r="I95" s="20" t="s">
        <v>54</v>
      </c>
      <c r="J95" s="32">
        <v>32</v>
      </c>
      <c r="K95" s="20" t="s">
        <v>223</v>
      </c>
      <c r="L95" s="20" t="s">
        <v>223</v>
      </c>
      <c r="M95" s="20" t="s">
        <v>223</v>
      </c>
      <c r="N95" s="21">
        <v>39408</v>
      </c>
      <c r="O95" s="23" t="s">
        <v>39</v>
      </c>
      <c r="P95" s="20"/>
      <c r="Q95" s="22"/>
      <c r="R95" s="23">
        <v>13</v>
      </c>
      <c r="S95" s="23">
        <v>13</v>
      </c>
      <c r="T95" s="24">
        <v>13</v>
      </c>
      <c r="U95" s="24">
        <v>37</v>
      </c>
      <c r="V95" s="25">
        <v>1</v>
      </c>
      <c r="W95" s="25" t="s">
        <v>41</v>
      </c>
      <c r="X95" s="25">
        <v>6</v>
      </c>
      <c r="Y95" s="25" t="s">
        <v>42</v>
      </c>
      <c r="Z95" s="26" t="str">
        <f t="shared" si="1"/>
        <v>1 ech / 6 rafale</v>
      </c>
      <c r="AA95" s="27">
        <v>46.9</v>
      </c>
      <c r="AB95" s="28" t="e">
        <v>#VALUE!</v>
      </c>
      <c r="AC95" s="29">
        <v>3</v>
      </c>
      <c r="AD95" s="30">
        <v>1</v>
      </c>
      <c r="AE95" s="30">
        <v>100</v>
      </c>
      <c r="AF95" s="29" t="s">
        <v>34</v>
      </c>
      <c r="AG95" s="29" t="s">
        <v>34</v>
      </c>
      <c r="AH95" s="6"/>
      <c r="AI95" s="15"/>
    </row>
    <row r="96" spans="1:35" s="16" customFormat="1">
      <c r="A96" s="20" t="s">
        <v>125</v>
      </c>
      <c r="B96" s="20">
        <v>8200307357</v>
      </c>
      <c r="C96" s="44" t="s">
        <v>225</v>
      </c>
      <c r="D96" s="20" t="s">
        <v>52</v>
      </c>
      <c r="E96" s="20" t="s">
        <v>33</v>
      </c>
      <c r="F96" s="20" t="s">
        <v>34</v>
      </c>
      <c r="G96" s="20" t="s">
        <v>36</v>
      </c>
      <c r="H96" s="20" t="s">
        <v>98</v>
      </c>
      <c r="I96" s="20" t="s">
        <v>47</v>
      </c>
      <c r="J96" s="32">
        <v>37</v>
      </c>
      <c r="K96" s="20" t="s">
        <v>223</v>
      </c>
      <c r="L96" s="20" t="s">
        <v>223</v>
      </c>
      <c r="M96" s="20" t="s">
        <v>223</v>
      </c>
      <c r="N96" s="21">
        <v>38558</v>
      </c>
      <c r="O96" s="20" t="s">
        <v>39</v>
      </c>
      <c r="P96" s="20"/>
      <c r="Q96" s="22" t="s">
        <v>82</v>
      </c>
      <c r="R96" s="23">
        <v>10</v>
      </c>
      <c r="S96" s="23">
        <v>10</v>
      </c>
      <c r="T96" s="24">
        <v>10</v>
      </c>
      <c r="U96" s="24">
        <v>26</v>
      </c>
      <c r="V96" s="25"/>
      <c r="W96" s="25"/>
      <c r="X96" s="25"/>
      <c r="Y96" s="25" t="s">
        <v>42</v>
      </c>
      <c r="Z96" s="26" t="str">
        <f t="shared" si="1"/>
        <v xml:space="preserve">  /  rafale</v>
      </c>
      <c r="AA96" s="27">
        <v>42.7</v>
      </c>
      <c r="AB96" s="28">
        <v>42.7</v>
      </c>
      <c r="AC96" s="29">
        <v>3</v>
      </c>
      <c r="AD96" s="30">
        <v>1</v>
      </c>
      <c r="AE96" s="30">
        <v>100</v>
      </c>
      <c r="AF96" s="29" t="s">
        <v>34</v>
      </c>
      <c r="AG96" s="29" t="s">
        <v>34</v>
      </c>
      <c r="AH96" s="6"/>
      <c r="AI96" s="15"/>
    </row>
    <row r="97" spans="1:35" s="16" customFormat="1">
      <c r="A97" s="20" t="s">
        <v>125</v>
      </c>
      <c r="B97" s="20">
        <v>8200307356</v>
      </c>
      <c r="C97" s="44" t="s">
        <v>226</v>
      </c>
      <c r="D97" s="20" t="s">
        <v>52</v>
      </c>
      <c r="E97" s="20" t="s">
        <v>33</v>
      </c>
      <c r="F97" s="20" t="s">
        <v>34</v>
      </c>
      <c r="G97" s="20" t="s">
        <v>36</v>
      </c>
      <c r="H97" s="20" t="s">
        <v>98</v>
      </c>
      <c r="I97" s="20" t="s">
        <v>47</v>
      </c>
      <c r="J97" s="32">
        <v>38</v>
      </c>
      <c r="K97" s="20" t="s">
        <v>223</v>
      </c>
      <c r="L97" s="20" t="s">
        <v>223</v>
      </c>
      <c r="M97" s="20" t="s">
        <v>223</v>
      </c>
      <c r="N97" s="21">
        <v>38558</v>
      </c>
      <c r="O97" s="20" t="s">
        <v>39</v>
      </c>
      <c r="P97" s="20"/>
      <c r="Q97" s="22" t="s">
        <v>82</v>
      </c>
      <c r="R97" s="23">
        <v>10</v>
      </c>
      <c r="S97" s="23">
        <v>10</v>
      </c>
      <c r="T97" s="24">
        <v>10</v>
      </c>
      <c r="U97" s="24">
        <v>26</v>
      </c>
      <c r="V97" s="25"/>
      <c r="W97" s="25"/>
      <c r="X97" s="25"/>
      <c r="Y97" s="25" t="s">
        <v>42</v>
      </c>
      <c r="Z97" s="26" t="str">
        <f t="shared" si="1"/>
        <v xml:space="preserve">  /  rafale</v>
      </c>
      <c r="AA97" s="27">
        <v>42.7</v>
      </c>
      <c r="AB97" s="28">
        <v>42.7</v>
      </c>
      <c r="AC97" s="29">
        <v>3</v>
      </c>
      <c r="AD97" s="30">
        <v>1</v>
      </c>
      <c r="AE97" s="30">
        <v>100</v>
      </c>
      <c r="AF97" s="29" t="s">
        <v>34</v>
      </c>
      <c r="AG97" s="29" t="s">
        <v>34</v>
      </c>
      <c r="AH97" s="6"/>
      <c r="AI97" s="15"/>
    </row>
    <row r="98" spans="1:35" s="16" customFormat="1">
      <c r="A98" s="20" t="s">
        <v>125</v>
      </c>
      <c r="B98" s="20">
        <v>8200256110</v>
      </c>
      <c r="C98" s="44" t="s">
        <v>227</v>
      </c>
      <c r="D98" s="20" t="s">
        <v>52</v>
      </c>
      <c r="E98" s="20" t="s">
        <v>33</v>
      </c>
      <c r="F98" s="20" t="s">
        <v>34</v>
      </c>
      <c r="G98" s="20" t="s">
        <v>36</v>
      </c>
      <c r="H98" s="20" t="s">
        <v>98</v>
      </c>
      <c r="I98" s="20" t="s">
        <v>47</v>
      </c>
      <c r="J98" s="32">
        <v>19</v>
      </c>
      <c r="K98" s="20" t="s">
        <v>228</v>
      </c>
      <c r="L98" s="20" t="s">
        <v>228</v>
      </c>
      <c r="M98" s="20" t="s">
        <v>228</v>
      </c>
      <c r="N98" s="21">
        <v>39366</v>
      </c>
      <c r="O98" s="20" t="s">
        <v>39</v>
      </c>
      <c r="P98" s="20"/>
      <c r="Q98" s="22" t="s">
        <v>82</v>
      </c>
      <c r="R98" s="23">
        <v>5</v>
      </c>
      <c r="S98" s="23">
        <v>5</v>
      </c>
      <c r="T98" s="24">
        <v>5</v>
      </c>
      <c r="U98" s="24">
        <v>18</v>
      </c>
      <c r="V98" s="25">
        <v>1</v>
      </c>
      <c r="W98" s="25" t="s">
        <v>41</v>
      </c>
      <c r="X98" s="25">
        <v>6</v>
      </c>
      <c r="Y98" s="25" t="s">
        <v>42</v>
      </c>
      <c r="Z98" s="26" t="str">
        <f t="shared" si="1"/>
        <v>1 ech / 6 rafale</v>
      </c>
      <c r="AA98" s="27">
        <v>36.6</v>
      </c>
      <c r="AB98" s="28" t="e">
        <v>#VALUE!</v>
      </c>
      <c r="AC98" s="29">
        <v>4</v>
      </c>
      <c r="AD98" s="30">
        <v>1</v>
      </c>
      <c r="AE98" s="30">
        <v>100</v>
      </c>
      <c r="AF98" s="29" t="s">
        <v>34</v>
      </c>
      <c r="AG98" s="29" t="s">
        <v>34</v>
      </c>
      <c r="AH98" s="6"/>
      <c r="AI98" s="15"/>
    </row>
    <row r="99" spans="1:35" s="16" customFormat="1">
      <c r="A99" s="20" t="s">
        <v>125</v>
      </c>
      <c r="B99" s="20">
        <v>8200256109</v>
      </c>
      <c r="C99" s="44" t="s">
        <v>229</v>
      </c>
      <c r="D99" s="20" t="s">
        <v>52</v>
      </c>
      <c r="E99" s="20" t="s">
        <v>33</v>
      </c>
      <c r="F99" s="20" t="s">
        <v>34</v>
      </c>
      <c r="G99" s="20" t="s">
        <v>36</v>
      </c>
      <c r="H99" s="20" t="s">
        <v>98</v>
      </c>
      <c r="I99" s="20" t="s">
        <v>47</v>
      </c>
      <c r="J99" s="32">
        <v>20</v>
      </c>
      <c r="K99" s="20" t="s">
        <v>228</v>
      </c>
      <c r="L99" s="20" t="s">
        <v>228</v>
      </c>
      <c r="M99" s="20" t="s">
        <v>228</v>
      </c>
      <c r="N99" s="21">
        <v>39366</v>
      </c>
      <c r="O99" s="20" t="s">
        <v>39</v>
      </c>
      <c r="P99" s="20"/>
      <c r="Q99" s="22" t="s">
        <v>82</v>
      </c>
      <c r="R99" s="23">
        <v>5</v>
      </c>
      <c r="S99" s="23">
        <v>5</v>
      </c>
      <c r="T99" s="24">
        <v>5</v>
      </c>
      <c r="U99" s="24">
        <v>18</v>
      </c>
      <c r="V99" s="25">
        <v>1</v>
      </c>
      <c r="W99" s="25" t="s">
        <v>41</v>
      </c>
      <c r="X99" s="25">
        <v>6</v>
      </c>
      <c r="Y99" s="25" t="s">
        <v>42</v>
      </c>
      <c r="Z99" s="26" t="str">
        <f t="shared" si="1"/>
        <v>1 ech / 6 rafale</v>
      </c>
      <c r="AA99" s="27">
        <v>36.6</v>
      </c>
      <c r="AB99" s="28" t="e">
        <v>#VALUE!</v>
      </c>
      <c r="AC99" s="29">
        <v>4</v>
      </c>
      <c r="AD99" s="30">
        <v>1</v>
      </c>
      <c r="AE99" s="30">
        <v>100</v>
      </c>
      <c r="AF99" s="29" t="s">
        <v>34</v>
      </c>
      <c r="AG99" s="29" t="s">
        <v>34</v>
      </c>
      <c r="AH99" s="6"/>
      <c r="AI99" s="15"/>
    </row>
    <row r="100" spans="1:35" s="16" customFormat="1">
      <c r="A100" s="20" t="s">
        <v>135</v>
      </c>
      <c r="B100" s="20">
        <v>8200278391</v>
      </c>
      <c r="C100" s="44" t="s">
        <v>230</v>
      </c>
      <c r="D100" s="20" t="s">
        <v>52</v>
      </c>
      <c r="E100" s="20" t="s">
        <v>33</v>
      </c>
      <c r="F100" s="20" t="s">
        <v>34</v>
      </c>
      <c r="G100" s="20" t="s">
        <v>36</v>
      </c>
      <c r="H100" s="20" t="s">
        <v>36</v>
      </c>
      <c r="I100" s="20" t="s">
        <v>36</v>
      </c>
      <c r="J100" s="32">
        <v>41</v>
      </c>
      <c r="K100" s="20" t="s">
        <v>148</v>
      </c>
      <c r="L100" s="20" t="s">
        <v>148</v>
      </c>
      <c r="M100" s="20" t="s">
        <v>148</v>
      </c>
      <c r="N100" s="21">
        <v>38558</v>
      </c>
      <c r="O100" s="20" t="s">
        <v>39</v>
      </c>
      <c r="P100" s="20"/>
      <c r="Q100" s="22" t="s">
        <v>82</v>
      </c>
      <c r="R100" s="23">
        <v>6</v>
      </c>
      <c r="S100" s="23">
        <v>6</v>
      </c>
      <c r="T100" s="24">
        <v>6</v>
      </c>
      <c r="U100" s="24">
        <v>10</v>
      </c>
      <c r="V100" s="25">
        <v>1</v>
      </c>
      <c r="W100" s="25" t="s">
        <v>41</v>
      </c>
      <c r="X100" s="25">
        <v>6</v>
      </c>
      <c r="Y100" s="25" t="s">
        <v>42</v>
      </c>
      <c r="Z100" s="26" t="str">
        <f t="shared" si="1"/>
        <v>1 ech / 6 rafale</v>
      </c>
      <c r="AA100" s="27">
        <v>38</v>
      </c>
      <c r="AB100" s="28">
        <v>0</v>
      </c>
      <c r="AC100" s="29">
        <v>4</v>
      </c>
      <c r="AD100" s="30">
        <v>1</v>
      </c>
      <c r="AE100" s="30">
        <v>100</v>
      </c>
      <c r="AF100" s="29" t="s">
        <v>34</v>
      </c>
      <c r="AG100" s="29" t="s">
        <v>34</v>
      </c>
      <c r="AH100" s="6"/>
      <c r="AI100" s="15"/>
    </row>
    <row r="101" spans="1:35" s="16" customFormat="1">
      <c r="A101" s="20" t="s">
        <v>135</v>
      </c>
      <c r="B101" s="20">
        <v>8200278390</v>
      </c>
      <c r="C101" s="44" t="s">
        <v>231</v>
      </c>
      <c r="D101" s="20" t="s">
        <v>52</v>
      </c>
      <c r="E101" s="20" t="s">
        <v>33</v>
      </c>
      <c r="F101" s="20" t="s">
        <v>34</v>
      </c>
      <c r="G101" s="20" t="s">
        <v>36</v>
      </c>
      <c r="H101" s="20" t="s">
        <v>36</v>
      </c>
      <c r="I101" s="20" t="s">
        <v>36</v>
      </c>
      <c r="J101" s="32">
        <v>42</v>
      </c>
      <c r="K101" s="20" t="s">
        <v>148</v>
      </c>
      <c r="L101" s="20" t="s">
        <v>148</v>
      </c>
      <c r="M101" s="20" t="s">
        <v>148</v>
      </c>
      <c r="N101" s="21">
        <v>38558</v>
      </c>
      <c r="O101" s="20" t="s">
        <v>39</v>
      </c>
      <c r="P101" s="20"/>
      <c r="Q101" s="22" t="s">
        <v>82</v>
      </c>
      <c r="R101" s="23">
        <v>6</v>
      </c>
      <c r="S101" s="23">
        <v>6</v>
      </c>
      <c r="T101" s="24">
        <v>6</v>
      </c>
      <c r="U101" s="24">
        <v>10</v>
      </c>
      <c r="V101" s="25">
        <v>1</v>
      </c>
      <c r="W101" s="25" t="s">
        <v>41</v>
      </c>
      <c r="X101" s="25">
        <v>6</v>
      </c>
      <c r="Y101" s="25" t="s">
        <v>42</v>
      </c>
      <c r="Z101" s="26" t="str">
        <f t="shared" si="1"/>
        <v>1 ech / 6 rafale</v>
      </c>
      <c r="AA101" s="27">
        <v>38</v>
      </c>
      <c r="AB101" s="28">
        <v>0</v>
      </c>
      <c r="AC101" s="29">
        <v>4</v>
      </c>
      <c r="AD101" s="30">
        <v>1</v>
      </c>
      <c r="AE101" s="30">
        <v>100</v>
      </c>
      <c r="AF101" s="29" t="s">
        <v>34</v>
      </c>
      <c r="AG101" s="29" t="s">
        <v>34</v>
      </c>
      <c r="AH101" s="6"/>
      <c r="AI101" s="15"/>
    </row>
    <row r="102" spans="1:35" s="16" customFormat="1">
      <c r="A102" s="20" t="s">
        <v>125</v>
      </c>
      <c r="B102" s="20">
        <v>8200230088</v>
      </c>
      <c r="C102" s="44" t="s">
        <v>232</v>
      </c>
      <c r="D102" s="20" t="s">
        <v>52</v>
      </c>
      <c r="E102" s="20" t="s">
        <v>33</v>
      </c>
      <c r="F102" s="20" t="s">
        <v>34</v>
      </c>
      <c r="G102" s="20" t="s">
        <v>36</v>
      </c>
      <c r="H102" s="20" t="s">
        <v>98</v>
      </c>
      <c r="I102" s="20" t="s">
        <v>61</v>
      </c>
      <c r="J102" s="32">
        <v>37</v>
      </c>
      <c r="K102" s="20" t="s">
        <v>152</v>
      </c>
      <c r="L102" s="20" t="s">
        <v>152</v>
      </c>
      <c r="M102" s="20" t="s">
        <v>152</v>
      </c>
      <c r="N102" s="21"/>
      <c r="O102" s="23" t="s">
        <v>39</v>
      </c>
      <c r="P102" s="20"/>
      <c r="Q102" s="22"/>
      <c r="R102" s="23">
        <v>12</v>
      </c>
      <c r="S102" s="23">
        <v>12</v>
      </c>
      <c r="T102" s="24">
        <v>12</v>
      </c>
      <c r="U102" s="24">
        <v>27</v>
      </c>
      <c r="V102" s="25">
        <v>1</v>
      </c>
      <c r="W102" s="25" t="s">
        <v>41</v>
      </c>
      <c r="X102" s="25">
        <v>6</v>
      </c>
      <c r="Y102" s="25" t="s">
        <v>42</v>
      </c>
      <c r="Z102" s="26" t="str">
        <f t="shared" si="1"/>
        <v>1 ech / 6 rafale</v>
      </c>
      <c r="AA102" s="27">
        <v>45.5</v>
      </c>
      <c r="AB102" s="28">
        <v>0</v>
      </c>
      <c r="AC102" s="29">
        <v>3</v>
      </c>
      <c r="AD102" s="30">
        <v>1</v>
      </c>
      <c r="AE102" s="30">
        <v>100</v>
      </c>
      <c r="AF102" s="29" t="s">
        <v>34</v>
      </c>
      <c r="AG102" s="29" t="s">
        <v>34</v>
      </c>
      <c r="AH102" s="6"/>
      <c r="AI102" s="15"/>
    </row>
    <row r="103" spans="1:35" s="16" customFormat="1">
      <c r="A103" s="20" t="s">
        <v>125</v>
      </c>
      <c r="B103" s="20">
        <v>8200230079</v>
      </c>
      <c r="C103" s="44" t="s">
        <v>233</v>
      </c>
      <c r="D103" s="20" t="s">
        <v>52</v>
      </c>
      <c r="E103" s="20" t="s">
        <v>33</v>
      </c>
      <c r="F103" s="20" t="s">
        <v>34</v>
      </c>
      <c r="G103" s="20" t="s">
        <v>36</v>
      </c>
      <c r="H103" s="20" t="s">
        <v>98</v>
      </c>
      <c r="I103" s="20" t="s">
        <v>61</v>
      </c>
      <c r="J103" s="32">
        <v>38</v>
      </c>
      <c r="K103" s="20" t="s">
        <v>152</v>
      </c>
      <c r="L103" s="20" t="s">
        <v>152</v>
      </c>
      <c r="M103" s="20" t="s">
        <v>152</v>
      </c>
      <c r="N103" s="21"/>
      <c r="O103" s="23" t="s">
        <v>39</v>
      </c>
      <c r="P103" s="20"/>
      <c r="Q103" s="22"/>
      <c r="R103" s="23">
        <v>11</v>
      </c>
      <c r="S103" s="23">
        <v>11</v>
      </c>
      <c r="T103" s="24">
        <v>11</v>
      </c>
      <c r="U103" s="24">
        <v>27</v>
      </c>
      <c r="V103" s="25">
        <v>1</v>
      </c>
      <c r="W103" s="25" t="s">
        <v>41</v>
      </c>
      <c r="X103" s="25">
        <v>6</v>
      </c>
      <c r="Y103" s="25" t="s">
        <v>42</v>
      </c>
      <c r="Z103" s="26" t="str">
        <f t="shared" si="1"/>
        <v>1 ech / 6 rafale</v>
      </c>
      <c r="AA103" s="27">
        <v>44.1</v>
      </c>
      <c r="AB103" s="28">
        <v>0</v>
      </c>
      <c r="AC103" s="29">
        <v>3</v>
      </c>
      <c r="AD103" s="30">
        <v>1</v>
      </c>
      <c r="AE103" s="30">
        <v>100</v>
      </c>
      <c r="AF103" s="29" t="s">
        <v>34</v>
      </c>
      <c r="AG103" s="29" t="s">
        <v>34</v>
      </c>
      <c r="AH103" s="6"/>
      <c r="AI103" s="15"/>
    </row>
    <row r="104" spans="1:35" s="16" customFormat="1" ht="11.25" customHeight="1">
      <c r="A104" s="20" t="s">
        <v>125</v>
      </c>
      <c r="B104" s="20">
        <v>8200254254</v>
      </c>
      <c r="C104" s="44" t="s">
        <v>234</v>
      </c>
      <c r="D104" s="20" t="s">
        <v>52</v>
      </c>
      <c r="E104" s="20" t="s">
        <v>33</v>
      </c>
      <c r="F104" s="20" t="s">
        <v>34</v>
      </c>
      <c r="G104" s="20" t="s">
        <v>36</v>
      </c>
      <c r="H104" s="20" t="s">
        <v>98</v>
      </c>
      <c r="I104" s="20" t="s">
        <v>36</v>
      </c>
      <c r="J104" s="32">
        <v>37</v>
      </c>
      <c r="K104" s="20" t="s">
        <v>235</v>
      </c>
      <c r="L104" s="20" t="s">
        <v>235</v>
      </c>
      <c r="M104" s="20" t="s">
        <v>235</v>
      </c>
      <c r="N104" s="21">
        <v>38814</v>
      </c>
      <c r="O104" s="20" t="s">
        <v>39</v>
      </c>
      <c r="P104" s="20"/>
      <c r="Q104" s="22" t="s">
        <v>82</v>
      </c>
      <c r="R104" s="20">
        <v>9</v>
      </c>
      <c r="S104" s="20">
        <v>9</v>
      </c>
      <c r="T104" s="77">
        <v>9</v>
      </c>
      <c r="U104" s="77">
        <v>28</v>
      </c>
      <c r="V104" s="25"/>
      <c r="W104" s="25"/>
      <c r="X104" s="25"/>
      <c r="Y104" s="25" t="s">
        <v>42</v>
      </c>
      <c r="Z104" s="26" t="str">
        <f t="shared" si="1"/>
        <v xml:space="preserve">  /  rafale</v>
      </c>
      <c r="AA104" s="27">
        <v>43.1</v>
      </c>
      <c r="AB104" s="28">
        <v>43.1</v>
      </c>
      <c r="AC104" s="29">
        <v>5</v>
      </c>
      <c r="AD104" s="30">
        <v>1</v>
      </c>
      <c r="AE104" s="30">
        <v>100</v>
      </c>
      <c r="AF104" s="29" t="s">
        <v>34</v>
      </c>
      <c r="AG104" s="29" t="s">
        <v>34</v>
      </c>
      <c r="AH104" s="6"/>
      <c r="AI104" s="15"/>
    </row>
    <row r="105" spans="1:35" s="16" customFormat="1" ht="11.25" customHeight="1">
      <c r="A105" s="20" t="s">
        <v>125</v>
      </c>
      <c r="B105" s="20">
        <v>8200254253</v>
      </c>
      <c r="C105" s="44" t="s">
        <v>236</v>
      </c>
      <c r="D105" s="20" t="s">
        <v>52</v>
      </c>
      <c r="E105" s="20" t="s">
        <v>33</v>
      </c>
      <c r="F105" s="20" t="s">
        <v>34</v>
      </c>
      <c r="G105" s="20" t="s">
        <v>36</v>
      </c>
      <c r="H105" s="20" t="s">
        <v>98</v>
      </c>
      <c r="I105" s="20" t="s">
        <v>36</v>
      </c>
      <c r="J105" s="32">
        <v>38</v>
      </c>
      <c r="K105" s="20" t="s">
        <v>235</v>
      </c>
      <c r="L105" s="20" t="s">
        <v>235</v>
      </c>
      <c r="M105" s="20" t="s">
        <v>235</v>
      </c>
      <c r="N105" s="21">
        <v>38812</v>
      </c>
      <c r="O105" s="20" t="s">
        <v>39</v>
      </c>
      <c r="P105" s="20"/>
      <c r="Q105" s="22" t="s">
        <v>82</v>
      </c>
      <c r="R105" s="20">
        <v>9</v>
      </c>
      <c r="S105" s="20">
        <v>9</v>
      </c>
      <c r="T105" s="77">
        <v>9</v>
      </c>
      <c r="U105" s="77">
        <v>29</v>
      </c>
      <c r="V105" s="25"/>
      <c r="W105" s="25"/>
      <c r="X105" s="25"/>
      <c r="Y105" s="25" t="s">
        <v>42</v>
      </c>
      <c r="Z105" s="26" t="str">
        <f t="shared" si="1"/>
        <v xml:space="preserve">  /  rafale</v>
      </c>
      <c r="AA105" s="27">
        <v>43.1</v>
      </c>
      <c r="AB105" s="28">
        <v>43.1</v>
      </c>
      <c r="AC105" s="29">
        <v>5</v>
      </c>
      <c r="AD105" s="30">
        <v>1</v>
      </c>
      <c r="AE105" s="30">
        <v>100</v>
      </c>
      <c r="AF105" s="29" t="s">
        <v>34</v>
      </c>
      <c r="AG105" s="29" t="s">
        <v>34</v>
      </c>
      <c r="AH105" s="6"/>
      <c r="AI105" s="15"/>
    </row>
    <row r="106" spans="1:35" s="16" customFormat="1">
      <c r="A106" s="20" t="s">
        <v>126</v>
      </c>
      <c r="B106" s="20">
        <v>8200256517</v>
      </c>
      <c r="C106" s="44" t="s">
        <v>237</v>
      </c>
      <c r="D106" s="20" t="s">
        <v>52</v>
      </c>
      <c r="E106" s="20" t="s">
        <v>33</v>
      </c>
      <c r="F106" s="20" t="s">
        <v>34</v>
      </c>
      <c r="G106" s="20" t="s">
        <v>36</v>
      </c>
      <c r="H106" s="20" t="s">
        <v>98</v>
      </c>
      <c r="I106" s="20" t="s">
        <v>54</v>
      </c>
      <c r="J106" s="32">
        <v>11</v>
      </c>
      <c r="K106" s="20" t="s">
        <v>238</v>
      </c>
      <c r="L106" s="20" t="s">
        <v>238</v>
      </c>
      <c r="M106" s="20" t="s">
        <v>238</v>
      </c>
      <c r="N106" s="21">
        <v>38558</v>
      </c>
      <c r="O106" s="20" t="s">
        <v>39</v>
      </c>
      <c r="P106" s="20"/>
      <c r="Q106" s="22" t="s">
        <v>82</v>
      </c>
      <c r="R106" s="20">
        <v>3</v>
      </c>
      <c r="S106" s="20">
        <v>3</v>
      </c>
      <c r="T106" s="77">
        <v>3</v>
      </c>
      <c r="U106" s="77">
        <v>15</v>
      </c>
      <c r="V106" s="25"/>
      <c r="W106" s="25"/>
      <c r="X106" s="25"/>
      <c r="Y106" s="25" t="s">
        <v>42</v>
      </c>
      <c r="Z106" s="26" t="str">
        <f t="shared" si="1"/>
        <v xml:space="preserve">  /  rafale</v>
      </c>
      <c r="AA106" s="27">
        <v>33.799999999999997</v>
      </c>
      <c r="AB106" s="28">
        <v>33.799999999999997</v>
      </c>
      <c r="AC106" s="29">
        <v>4</v>
      </c>
      <c r="AD106" s="30">
        <v>1</v>
      </c>
      <c r="AE106" s="30">
        <v>100</v>
      </c>
      <c r="AF106" s="29" t="s">
        <v>34</v>
      </c>
      <c r="AG106" s="29" t="s">
        <v>34</v>
      </c>
      <c r="AH106" s="6"/>
      <c r="AI106" s="15"/>
    </row>
    <row r="107" spans="1:35" s="16" customFormat="1">
      <c r="A107" s="20" t="s">
        <v>126</v>
      </c>
      <c r="B107" s="20">
        <v>8200256516</v>
      </c>
      <c r="C107" s="44" t="s">
        <v>239</v>
      </c>
      <c r="D107" s="20" t="s">
        <v>52</v>
      </c>
      <c r="E107" s="20" t="s">
        <v>33</v>
      </c>
      <c r="F107" s="20" t="s">
        <v>34</v>
      </c>
      <c r="G107" s="20" t="s">
        <v>36</v>
      </c>
      <c r="H107" s="20" t="s">
        <v>98</v>
      </c>
      <c r="I107" s="20" t="s">
        <v>54</v>
      </c>
      <c r="J107" s="32">
        <v>12</v>
      </c>
      <c r="K107" s="20" t="s">
        <v>238</v>
      </c>
      <c r="L107" s="20" t="s">
        <v>238</v>
      </c>
      <c r="M107" s="20" t="s">
        <v>238</v>
      </c>
      <c r="N107" s="21">
        <v>38630</v>
      </c>
      <c r="O107" s="20" t="s">
        <v>39</v>
      </c>
      <c r="P107" s="20"/>
      <c r="Q107" s="22" t="s">
        <v>82</v>
      </c>
      <c r="R107" s="20">
        <v>3</v>
      </c>
      <c r="S107" s="20">
        <v>3</v>
      </c>
      <c r="T107" s="77">
        <v>3</v>
      </c>
      <c r="U107" s="77">
        <v>15</v>
      </c>
      <c r="V107" s="25"/>
      <c r="W107" s="25"/>
      <c r="X107" s="25"/>
      <c r="Y107" s="25" t="s">
        <v>42</v>
      </c>
      <c r="Z107" s="26" t="str">
        <f t="shared" si="1"/>
        <v xml:space="preserve">  /  rafale</v>
      </c>
      <c r="AA107" s="27">
        <v>33.799999999999997</v>
      </c>
      <c r="AB107" s="28">
        <v>33.799999999999997</v>
      </c>
      <c r="AC107" s="29">
        <v>4</v>
      </c>
      <c r="AD107" s="30">
        <v>1</v>
      </c>
      <c r="AE107" s="30">
        <v>100</v>
      </c>
      <c r="AF107" s="29" t="s">
        <v>34</v>
      </c>
      <c r="AG107" s="29" t="s">
        <v>34</v>
      </c>
      <c r="AH107" s="6"/>
      <c r="AI107" s="15"/>
    </row>
    <row r="108" spans="1:35" s="16" customFormat="1">
      <c r="A108" s="20" t="s">
        <v>126</v>
      </c>
      <c r="B108" s="20">
        <v>8200256515</v>
      </c>
      <c r="C108" s="44" t="s">
        <v>240</v>
      </c>
      <c r="D108" s="20" t="s">
        <v>52</v>
      </c>
      <c r="E108" s="20" t="s">
        <v>33</v>
      </c>
      <c r="F108" s="20" t="s">
        <v>34</v>
      </c>
      <c r="G108" s="20" t="s">
        <v>36</v>
      </c>
      <c r="H108" s="20" t="s">
        <v>98</v>
      </c>
      <c r="I108" s="20" t="s">
        <v>54</v>
      </c>
      <c r="J108" s="32">
        <v>13</v>
      </c>
      <c r="K108" s="20" t="s">
        <v>241</v>
      </c>
      <c r="L108" s="20" t="s">
        <v>241</v>
      </c>
      <c r="M108" s="20" t="s">
        <v>241</v>
      </c>
      <c r="N108" s="21">
        <v>39406</v>
      </c>
      <c r="O108" s="20" t="s">
        <v>39</v>
      </c>
      <c r="P108" s="20"/>
      <c r="Q108" s="22" t="s">
        <v>82</v>
      </c>
      <c r="R108" s="20">
        <v>3</v>
      </c>
      <c r="S108" s="20">
        <v>3</v>
      </c>
      <c r="T108" s="77">
        <v>3</v>
      </c>
      <c r="U108" s="77">
        <v>17</v>
      </c>
      <c r="V108" s="25"/>
      <c r="W108" s="25"/>
      <c r="X108" s="25"/>
      <c r="Y108" s="25" t="s">
        <v>42</v>
      </c>
      <c r="Z108" s="26" t="str">
        <f t="shared" si="1"/>
        <v xml:space="preserve">  /  rafale</v>
      </c>
      <c r="AA108" s="27">
        <v>34.700000000000003</v>
      </c>
      <c r="AB108" s="28">
        <v>34.700000000000003</v>
      </c>
      <c r="AC108" s="29">
        <v>5</v>
      </c>
      <c r="AD108" s="30">
        <v>1</v>
      </c>
      <c r="AE108" s="30">
        <v>100</v>
      </c>
      <c r="AF108" s="29" t="s">
        <v>34</v>
      </c>
      <c r="AG108" s="29" t="s">
        <v>34</v>
      </c>
      <c r="AH108" s="6"/>
      <c r="AI108" s="15"/>
    </row>
    <row r="109" spans="1:35" s="16" customFormat="1">
      <c r="A109" s="20" t="s">
        <v>126</v>
      </c>
      <c r="B109" s="20">
        <v>8200256514</v>
      </c>
      <c r="C109" s="44" t="s">
        <v>242</v>
      </c>
      <c r="D109" s="20" t="s">
        <v>52</v>
      </c>
      <c r="E109" s="20" t="s">
        <v>33</v>
      </c>
      <c r="F109" s="20" t="s">
        <v>34</v>
      </c>
      <c r="G109" s="20" t="s">
        <v>36</v>
      </c>
      <c r="H109" s="20" t="s">
        <v>98</v>
      </c>
      <c r="I109" s="20" t="s">
        <v>54</v>
      </c>
      <c r="J109" s="32">
        <v>14</v>
      </c>
      <c r="K109" s="20" t="s">
        <v>241</v>
      </c>
      <c r="L109" s="20" t="s">
        <v>241</v>
      </c>
      <c r="M109" s="20" t="s">
        <v>241</v>
      </c>
      <c r="N109" s="21">
        <v>39406</v>
      </c>
      <c r="O109" s="20" t="s">
        <v>39</v>
      </c>
      <c r="P109" s="20"/>
      <c r="Q109" s="22" t="s">
        <v>82</v>
      </c>
      <c r="R109" s="20">
        <v>3</v>
      </c>
      <c r="S109" s="20">
        <v>3</v>
      </c>
      <c r="T109" s="77">
        <v>3</v>
      </c>
      <c r="U109" s="77">
        <v>17</v>
      </c>
      <c r="V109" s="25"/>
      <c r="W109" s="25"/>
      <c r="X109" s="25"/>
      <c r="Y109" s="25" t="s">
        <v>42</v>
      </c>
      <c r="Z109" s="26" t="str">
        <f t="shared" si="1"/>
        <v xml:space="preserve">  /  rafale</v>
      </c>
      <c r="AA109" s="27">
        <v>34.700000000000003</v>
      </c>
      <c r="AB109" s="28">
        <v>34.700000000000003</v>
      </c>
      <c r="AC109" s="29">
        <v>5</v>
      </c>
      <c r="AD109" s="30">
        <v>1</v>
      </c>
      <c r="AE109" s="30">
        <v>100</v>
      </c>
      <c r="AF109" s="29" t="s">
        <v>34</v>
      </c>
      <c r="AG109" s="29" t="s">
        <v>34</v>
      </c>
      <c r="AH109" s="6"/>
      <c r="AI109" s="15"/>
    </row>
    <row r="110" spans="1:35" s="79" customFormat="1">
      <c r="A110" s="20" t="s">
        <v>135</v>
      </c>
      <c r="B110" s="20">
        <v>8200268024</v>
      </c>
      <c r="C110" s="44" t="s">
        <v>243</v>
      </c>
      <c r="D110" s="20" t="s">
        <v>52</v>
      </c>
      <c r="E110" s="20" t="s">
        <v>33</v>
      </c>
      <c r="F110" s="20" t="s">
        <v>34</v>
      </c>
      <c r="G110" s="20" t="s">
        <v>36</v>
      </c>
      <c r="H110" s="20" t="s">
        <v>36</v>
      </c>
      <c r="I110" s="20" t="s">
        <v>54</v>
      </c>
      <c r="J110" s="32">
        <v>13</v>
      </c>
      <c r="K110" s="20" t="s">
        <v>217</v>
      </c>
      <c r="L110" s="20" t="s">
        <v>244</v>
      </c>
      <c r="M110" s="20" t="s">
        <v>217</v>
      </c>
      <c r="N110" s="21">
        <v>39408</v>
      </c>
      <c r="O110" s="20" t="s">
        <v>39</v>
      </c>
      <c r="P110" s="20"/>
      <c r="Q110" s="22" t="s">
        <v>82</v>
      </c>
      <c r="R110" s="20">
        <v>3</v>
      </c>
      <c r="S110" s="20">
        <v>3</v>
      </c>
      <c r="T110" s="77">
        <v>3</v>
      </c>
      <c r="U110" s="77">
        <v>17</v>
      </c>
      <c r="V110" s="25"/>
      <c r="W110" s="25"/>
      <c r="X110" s="25"/>
      <c r="Y110" s="25" t="s">
        <v>42</v>
      </c>
      <c r="Z110" s="26" t="str">
        <f t="shared" si="1"/>
        <v xml:space="preserve">  /  rafale</v>
      </c>
      <c r="AA110" s="27">
        <v>35.6</v>
      </c>
      <c r="AB110" s="28">
        <v>35.6</v>
      </c>
      <c r="AC110" s="29">
        <v>6</v>
      </c>
      <c r="AD110" s="30">
        <v>1</v>
      </c>
      <c r="AE110" s="30">
        <v>100</v>
      </c>
      <c r="AF110" s="29" t="s">
        <v>34</v>
      </c>
      <c r="AG110" s="29" t="s">
        <v>34</v>
      </c>
      <c r="AH110" s="6"/>
      <c r="AI110" s="78"/>
    </row>
    <row r="111" spans="1:35" s="16" customFormat="1">
      <c r="A111" s="20" t="s">
        <v>125</v>
      </c>
      <c r="B111" s="20">
        <v>8200335410</v>
      </c>
      <c r="C111" s="44" t="s">
        <v>245</v>
      </c>
      <c r="D111" s="20" t="s">
        <v>52</v>
      </c>
      <c r="E111" s="20" t="s">
        <v>33</v>
      </c>
      <c r="F111" s="20" t="s">
        <v>34</v>
      </c>
      <c r="G111" s="20" t="s">
        <v>36</v>
      </c>
      <c r="H111" s="20" t="s">
        <v>98</v>
      </c>
      <c r="I111" s="20" t="s">
        <v>98</v>
      </c>
      <c r="J111" s="32">
        <v>13</v>
      </c>
      <c r="K111" s="20" t="s">
        <v>244</v>
      </c>
      <c r="L111" s="20" t="s">
        <v>244</v>
      </c>
      <c r="M111" s="20" t="s">
        <v>244</v>
      </c>
      <c r="N111" s="21">
        <v>38558</v>
      </c>
      <c r="O111" s="20" t="s">
        <v>39</v>
      </c>
      <c r="P111" s="20"/>
      <c r="Q111" s="22" t="s">
        <v>82</v>
      </c>
      <c r="R111" s="20">
        <v>5</v>
      </c>
      <c r="S111" s="20">
        <v>5</v>
      </c>
      <c r="T111" s="77">
        <v>5</v>
      </c>
      <c r="U111" s="77">
        <v>19</v>
      </c>
      <c r="V111" s="25"/>
      <c r="W111" s="25"/>
      <c r="X111" s="25"/>
      <c r="Y111" s="25" t="s">
        <v>42</v>
      </c>
      <c r="Z111" s="26" t="str">
        <f t="shared" si="1"/>
        <v xml:space="preserve">  /  rafale</v>
      </c>
      <c r="AA111" s="27">
        <v>35.700000000000003</v>
      </c>
      <c r="AB111" s="28">
        <v>35.700000000000003</v>
      </c>
      <c r="AC111" s="29">
        <v>3</v>
      </c>
      <c r="AD111" s="30">
        <v>1</v>
      </c>
      <c r="AE111" s="30">
        <v>100</v>
      </c>
      <c r="AF111" s="29" t="s">
        <v>34</v>
      </c>
      <c r="AG111" s="29" t="s">
        <v>34</v>
      </c>
      <c r="AH111" s="6"/>
      <c r="AI111" s="15"/>
    </row>
    <row r="112" spans="1:35" s="16" customFormat="1">
      <c r="A112" s="20" t="s">
        <v>125</v>
      </c>
      <c r="B112" s="20">
        <v>8200254256</v>
      </c>
      <c r="C112" s="44" t="s">
        <v>246</v>
      </c>
      <c r="D112" s="20" t="s">
        <v>52</v>
      </c>
      <c r="E112" s="20" t="s">
        <v>33</v>
      </c>
      <c r="F112" s="20" t="s">
        <v>34</v>
      </c>
      <c r="G112" s="20" t="s">
        <v>36</v>
      </c>
      <c r="H112" s="20" t="s">
        <v>98</v>
      </c>
      <c r="I112" s="20" t="s">
        <v>36</v>
      </c>
      <c r="J112" s="32">
        <v>35</v>
      </c>
      <c r="K112" s="20" t="s">
        <v>166</v>
      </c>
      <c r="L112" s="20" t="s">
        <v>166</v>
      </c>
      <c r="M112" s="20" t="s">
        <v>166</v>
      </c>
      <c r="N112" s="21">
        <v>39371</v>
      </c>
      <c r="O112" s="20" t="s">
        <v>39</v>
      </c>
      <c r="P112" s="20"/>
      <c r="Q112" s="22" t="s">
        <v>82</v>
      </c>
      <c r="R112" s="23">
        <v>11</v>
      </c>
      <c r="S112" s="23">
        <v>11</v>
      </c>
      <c r="T112" s="24">
        <v>11</v>
      </c>
      <c r="U112" s="24">
        <v>28</v>
      </c>
      <c r="V112" s="25">
        <v>1</v>
      </c>
      <c r="W112" s="25" t="s">
        <v>41</v>
      </c>
      <c r="X112" s="25">
        <v>6</v>
      </c>
      <c r="Y112" s="25" t="s">
        <v>42</v>
      </c>
      <c r="Z112" s="26" t="str">
        <f t="shared" si="1"/>
        <v>1 ech / 6 rafale</v>
      </c>
      <c r="AA112" s="27">
        <v>44.1</v>
      </c>
      <c r="AB112" s="28" t="e">
        <v>#VALUE!</v>
      </c>
      <c r="AC112" s="29">
        <v>3</v>
      </c>
      <c r="AD112" s="30">
        <v>1</v>
      </c>
      <c r="AE112" s="30">
        <v>100</v>
      </c>
      <c r="AF112" s="29" t="s">
        <v>34</v>
      </c>
      <c r="AG112" s="29" t="s">
        <v>34</v>
      </c>
      <c r="AH112" s="6"/>
      <c r="AI112" s="15"/>
    </row>
    <row r="113" spans="1:35" s="16" customFormat="1">
      <c r="A113" s="20" t="s">
        <v>125</v>
      </c>
      <c r="B113" s="20">
        <v>8200254255</v>
      </c>
      <c r="C113" s="44" t="s">
        <v>247</v>
      </c>
      <c r="D113" s="20" t="s">
        <v>52</v>
      </c>
      <c r="E113" s="20" t="s">
        <v>33</v>
      </c>
      <c r="F113" s="20" t="s">
        <v>34</v>
      </c>
      <c r="G113" s="20" t="s">
        <v>36</v>
      </c>
      <c r="H113" s="20" t="s">
        <v>98</v>
      </c>
      <c r="I113" s="20" t="s">
        <v>36</v>
      </c>
      <c r="J113" s="32">
        <v>36</v>
      </c>
      <c r="K113" s="20" t="s">
        <v>248</v>
      </c>
      <c r="L113" s="20" t="s">
        <v>248</v>
      </c>
      <c r="M113" s="20" t="s">
        <v>248</v>
      </c>
      <c r="N113" s="21">
        <v>39371</v>
      </c>
      <c r="O113" s="20" t="s">
        <v>39</v>
      </c>
      <c r="P113" s="20"/>
      <c r="Q113" s="22" t="s">
        <v>82</v>
      </c>
      <c r="R113" s="23">
        <v>11</v>
      </c>
      <c r="S113" s="23">
        <v>11</v>
      </c>
      <c r="T113" s="24">
        <v>11</v>
      </c>
      <c r="U113" s="24">
        <v>28</v>
      </c>
      <c r="V113" s="25">
        <v>1</v>
      </c>
      <c r="W113" s="25" t="s">
        <v>41</v>
      </c>
      <c r="X113" s="25">
        <v>6</v>
      </c>
      <c r="Y113" s="25" t="s">
        <v>42</v>
      </c>
      <c r="Z113" s="26" t="str">
        <f t="shared" si="1"/>
        <v>1 ech / 6 rafale</v>
      </c>
      <c r="AA113" s="27">
        <v>44.1</v>
      </c>
      <c r="AB113" s="28" t="e">
        <v>#VALUE!</v>
      </c>
      <c r="AC113" s="29">
        <v>3</v>
      </c>
      <c r="AD113" s="30">
        <v>1</v>
      </c>
      <c r="AE113" s="30">
        <v>100</v>
      </c>
      <c r="AF113" s="29" t="s">
        <v>34</v>
      </c>
      <c r="AG113" s="29" t="s">
        <v>34</v>
      </c>
      <c r="AH113" s="6"/>
      <c r="AI113" s="15"/>
    </row>
    <row r="114" spans="1:35" s="16" customFormat="1">
      <c r="A114" s="20" t="s">
        <v>125</v>
      </c>
      <c r="B114" s="20">
        <v>8200335409</v>
      </c>
      <c r="C114" s="44" t="s">
        <v>249</v>
      </c>
      <c r="D114" s="20" t="s">
        <v>52</v>
      </c>
      <c r="E114" s="20" t="s">
        <v>33</v>
      </c>
      <c r="F114" s="20" t="s">
        <v>34</v>
      </c>
      <c r="G114" s="20" t="s">
        <v>36</v>
      </c>
      <c r="H114" s="20" t="s">
        <v>98</v>
      </c>
      <c r="I114" s="20" t="s">
        <v>98</v>
      </c>
      <c r="J114" s="32">
        <v>12</v>
      </c>
      <c r="K114" s="20" t="s">
        <v>250</v>
      </c>
      <c r="L114" s="20" t="s">
        <v>250</v>
      </c>
      <c r="M114" s="20" t="s">
        <v>250</v>
      </c>
      <c r="N114" s="21">
        <v>38558</v>
      </c>
      <c r="O114" s="20" t="s">
        <v>39</v>
      </c>
      <c r="P114" s="20"/>
      <c r="Q114" s="22" t="s">
        <v>82</v>
      </c>
      <c r="R114" s="20">
        <v>11</v>
      </c>
      <c r="S114" s="20">
        <v>11</v>
      </c>
      <c r="T114" s="77">
        <v>11</v>
      </c>
      <c r="U114" s="77">
        <v>20</v>
      </c>
      <c r="V114" s="25"/>
      <c r="W114" s="25"/>
      <c r="X114" s="25"/>
      <c r="Y114" s="25" t="s">
        <v>42</v>
      </c>
      <c r="Z114" s="26" t="str">
        <f t="shared" si="1"/>
        <v xml:space="preserve">  /  rafale</v>
      </c>
      <c r="AA114" s="27">
        <v>44.1</v>
      </c>
      <c r="AB114" s="28">
        <v>44.1</v>
      </c>
      <c r="AC114" s="29">
        <v>3</v>
      </c>
      <c r="AD114" s="30">
        <v>1</v>
      </c>
      <c r="AE114" s="30">
        <v>100</v>
      </c>
      <c r="AF114" s="29" t="s">
        <v>34</v>
      </c>
      <c r="AG114" s="29" t="s">
        <v>34</v>
      </c>
      <c r="AH114" s="6"/>
      <c r="AI114" s="15"/>
    </row>
    <row r="115" spans="1:35" s="16" customFormat="1">
      <c r="A115" s="20" t="s">
        <v>125</v>
      </c>
      <c r="B115" s="20">
        <v>8200230104</v>
      </c>
      <c r="C115" s="44" t="s">
        <v>251</v>
      </c>
      <c r="D115" s="20" t="s">
        <v>52</v>
      </c>
      <c r="E115" s="20" t="s">
        <v>33</v>
      </c>
      <c r="F115" s="20" t="s">
        <v>34</v>
      </c>
      <c r="G115" s="20" t="s">
        <v>36</v>
      </c>
      <c r="H115" s="20" t="s">
        <v>98</v>
      </c>
      <c r="I115" s="20" t="s">
        <v>61</v>
      </c>
      <c r="J115" s="32">
        <v>31</v>
      </c>
      <c r="K115" s="20" t="s">
        <v>252</v>
      </c>
      <c r="L115" s="20" t="s">
        <v>252</v>
      </c>
      <c r="M115" s="20" t="s">
        <v>252</v>
      </c>
      <c r="N115" s="21"/>
      <c r="O115" s="20" t="s">
        <v>39</v>
      </c>
      <c r="P115" s="20"/>
      <c r="Q115" s="22" t="s">
        <v>82</v>
      </c>
      <c r="R115" s="20">
        <v>9</v>
      </c>
      <c r="S115" s="20">
        <v>9</v>
      </c>
      <c r="T115" s="77">
        <v>9</v>
      </c>
      <c r="U115" s="77">
        <v>22</v>
      </c>
      <c r="V115" s="25"/>
      <c r="W115" s="25"/>
      <c r="X115" s="25"/>
      <c r="Y115" s="25" t="s">
        <v>42</v>
      </c>
      <c r="Z115" s="26" t="str">
        <f t="shared" si="1"/>
        <v xml:space="preserve">  /  rafale</v>
      </c>
      <c r="AA115" s="27">
        <v>42.2</v>
      </c>
      <c r="AB115" s="28">
        <v>42.2</v>
      </c>
      <c r="AC115" s="29">
        <v>4</v>
      </c>
      <c r="AD115" s="30">
        <v>1</v>
      </c>
      <c r="AE115" s="30">
        <v>100</v>
      </c>
      <c r="AF115" s="29" t="s">
        <v>34</v>
      </c>
      <c r="AG115" s="29" t="s">
        <v>34</v>
      </c>
      <c r="AH115" s="6"/>
      <c r="AI115" s="15"/>
    </row>
    <row r="116" spans="1:35" s="16" customFormat="1">
      <c r="A116" s="20" t="s">
        <v>125</v>
      </c>
      <c r="B116" s="20">
        <v>8200230103</v>
      </c>
      <c r="C116" s="44" t="s">
        <v>253</v>
      </c>
      <c r="D116" s="20" t="s">
        <v>52</v>
      </c>
      <c r="E116" s="20" t="s">
        <v>33</v>
      </c>
      <c r="F116" s="20" t="s">
        <v>34</v>
      </c>
      <c r="G116" s="20" t="s">
        <v>36</v>
      </c>
      <c r="H116" s="20" t="s">
        <v>98</v>
      </c>
      <c r="I116" s="20" t="s">
        <v>61</v>
      </c>
      <c r="J116" s="32">
        <v>32</v>
      </c>
      <c r="K116" s="20" t="s">
        <v>252</v>
      </c>
      <c r="L116" s="20" t="s">
        <v>252</v>
      </c>
      <c r="M116" s="20" t="s">
        <v>252</v>
      </c>
      <c r="N116" s="21"/>
      <c r="O116" s="20" t="s">
        <v>39</v>
      </c>
      <c r="P116" s="20"/>
      <c r="Q116" s="22" t="s">
        <v>82</v>
      </c>
      <c r="R116" s="23">
        <v>9</v>
      </c>
      <c r="S116" s="23">
        <v>9</v>
      </c>
      <c r="T116" s="24">
        <v>9</v>
      </c>
      <c r="U116" s="24">
        <v>24</v>
      </c>
      <c r="V116" s="25">
        <v>1</v>
      </c>
      <c r="W116" s="25" t="s">
        <v>41</v>
      </c>
      <c r="X116" s="25">
        <v>2</v>
      </c>
      <c r="Y116" s="25" t="s">
        <v>42</v>
      </c>
      <c r="Z116" s="26" t="str">
        <f t="shared" si="1"/>
        <v>1 ech / 2 rafale</v>
      </c>
      <c r="AA116" s="27">
        <v>42.2</v>
      </c>
      <c r="AB116" s="28">
        <v>0</v>
      </c>
      <c r="AC116" s="29">
        <v>4</v>
      </c>
      <c r="AD116" s="30">
        <v>1</v>
      </c>
      <c r="AE116" s="30">
        <v>100</v>
      </c>
      <c r="AF116" s="29" t="s">
        <v>34</v>
      </c>
      <c r="AG116" s="29" t="s">
        <v>34</v>
      </c>
      <c r="AH116" s="6"/>
      <c r="AI116" s="15"/>
    </row>
    <row r="117" spans="1:35" s="81" customFormat="1">
      <c r="A117" s="20" t="s">
        <v>125</v>
      </c>
      <c r="B117" s="20">
        <v>8200234437</v>
      </c>
      <c r="C117" s="44" t="s">
        <v>254</v>
      </c>
      <c r="D117" s="20" t="s">
        <v>52</v>
      </c>
      <c r="E117" s="20" t="s">
        <v>33</v>
      </c>
      <c r="F117" s="20" t="s">
        <v>34</v>
      </c>
      <c r="G117" s="20" t="s">
        <v>36</v>
      </c>
      <c r="H117" s="20" t="s">
        <v>98</v>
      </c>
      <c r="I117" s="20" t="s">
        <v>61</v>
      </c>
      <c r="J117" s="32">
        <v>27</v>
      </c>
      <c r="K117" s="20" t="s">
        <v>255</v>
      </c>
      <c r="L117" s="20" t="s">
        <v>255</v>
      </c>
      <c r="M117" s="20" t="s">
        <v>255</v>
      </c>
      <c r="N117" s="21"/>
      <c r="O117" s="23" t="s">
        <v>39</v>
      </c>
      <c r="P117" s="20"/>
      <c r="Q117" s="22"/>
      <c r="R117" s="23">
        <v>9</v>
      </c>
      <c r="S117" s="23">
        <v>9</v>
      </c>
      <c r="T117" s="24">
        <v>9</v>
      </c>
      <c r="U117" s="24">
        <v>35</v>
      </c>
      <c r="V117" s="25">
        <v>1</v>
      </c>
      <c r="W117" s="25" t="s">
        <v>41</v>
      </c>
      <c r="X117" s="25">
        <v>2</v>
      </c>
      <c r="Y117" s="25" t="s">
        <v>42</v>
      </c>
      <c r="Z117" s="26" t="str">
        <f t="shared" si="1"/>
        <v>1 ech / 2 rafale</v>
      </c>
      <c r="AA117" s="27">
        <v>44</v>
      </c>
      <c r="AB117" s="28">
        <v>0</v>
      </c>
      <c r="AC117" s="29">
        <v>6</v>
      </c>
      <c r="AD117" s="30">
        <v>1</v>
      </c>
      <c r="AE117" s="30">
        <v>100</v>
      </c>
      <c r="AF117" s="29" t="s">
        <v>34</v>
      </c>
      <c r="AG117" s="29" t="s">
        <v>34</v>
      </c>
      <c r="AH117" s="6"/>
      <c r="AI117" s="80"/>
    </row>
    <row r="118" spans="1:35" s="16" customFormat="1">
      <c r="A118" s="20" t="s">
        <v>125</v>
      </c>
      <c r="B118" s="20">
        <v>8200254086</v>
      </c>
      <c r="C118" s="44" t="s">
        <v>256</v>
      </c>
      <c r="D118" s="20" t="s">
        <v>52</v>
      </c>
      <c r="E118" s="20" t="s">
        <v>33</v>
      </c>
      <c r="F118" s="20" t="s">
        <v>34</v>
      </c>
      <c r="G118" s="20" t="s">
        <v>36</v>
      </c>
      <c r="H118" s="20" t="s">
        <v>98</v>
      </c>
      <c r="I118" s="20" t="s">
        <v>36</v>
      </c>
      <c r="J118" s="32">
        <v>21</v>
      </c>
      <c r="K118" s="20" t="s">
        <v>257</v>
      </c>
      <c r="L118" s="20" t="s">
        <v>257</v>
      </c>
      <c r="M118" s="20" t="s">
        <v>257</v>
      </c>
      <c r="N118" s="21">
        <v>39409</v>
      </c>
      <c r="O118" s="23" t="s">
        <v>39</v>
      </c>
      <c r="P118" s="20"/>
      <c r="Q118" s="22"/>
      <c r="R118" s="23">
        <v>15</v>
      </c>
      <c r="S118" s="23">
        <v>15</v>
      </c>
      <c r="T118" s="24">
        <v>15</v>
      </c>
      <c r="U118" s="24">
        <v>55</v>
      </c>
      <c r="V118" s="25">
        <v>1</v>
      </c>
      <c r="W118" s="25" t="s">
        <v>41</v>
      </c>
      <c r="X118" s="25">
        <v>4</v>
      </c>
      <c r="Y118" s="25" t="s">
        <v>42</v>
      </c>
      <c r="Z118" s="26" t="str">
        <f t="shared" si="1"/>
        <v>1 ech / 4 rafale</v>
      </c>
      <c r="AA118" s="27">
        <v>52.4</v>
      </c>
      <c r="AB118" s="28" t="e">
        <v>#VALUE!</v>
      </c>
      <c r="AC118" s="29">
        <v>6</v>
      </c>
      <c r="AD118" s="30">
        <v>1</v>
      </c>
      <c r="AE118" s="30">
        <v>100</v>
      </c>
      <c r="AF118" s="29" t="s">
        <v>34</v>
      </c>
      <c r="AG118" s="29" t="s">
        <v>34</v>
      </c>
      <c r="AH118" s="6"/>
      <c r="AI118" s="15"/>
    </row>
    <row r="119" spans="1:35" s="83" customFormat="1">
      <c r="A119" s="20" t="s">
        <v>125</v>
      </c>
      <c r="B119" s="20">
        <v>8200254085</v>
      </c>
      <c r="C119" s="44" t="s">
        <v>258</v>
      </c>
      <c r="D119" s="20" t="s">
        <v>52</v>
      </c>
      <c r="E119" s="20" t="s">
        <v>33</v>
      </c>
      <c r="F119" s="20" t="s">
        <v>34</v>
      </c>
      <c r="G119" s="20" t="s">
        <v>36</v>
      </c>
      <c r="H119" s="20" t="s">
        <v>98</v>
      </c>
      <c r="I119" s="20" t="s">
        <v>36</v>
      </c>
      <c r="J119" s="32">
        <v>22</v>
      </c>
      <c r="K119" s="20" t="s">
        <v>257</v>
      </c>
      <c r="L119" s="20" t="s">
        <v>257</v>
      </c>
      <c r="M119" s="20" t="s">
        <v>257</v>
      </c>
      <c r="N119" s="21">
        <v>39409</v>
      </c>
      <c r="O119" s="23" t="s">
        <v>39</v>
      </c>
      <c r="P119" s="20"/>
      <c r="Q119" s="22"/>
      <c r="R119" s="23">
        <v>15</v>
      </c>
      <c r="S119" s="23">
        <v>15</v>
      </c>
      <c r="T119" s="24">
        <v>15</v>
      </c>
      <c r="U119" s="24">
        <v>55</v>
      </c>
      <c r="V119" s="25">
        <v>1</v>
      </c>
      <c r="W119" s="25" t="s">
        <v>41</v>
      </c>
      <c r="X119" s="25">
        <v>4</v>
      </c>
      <c r="Y119" s="25" t="s">
        <v>42</v>
      </c>
      <c r="Z119" s="26" t="str">
        <f t="shared" si="1"/>
        <v>1 ech / 4 rafale</v>
      </c>
      <c r="AA119" s="27">
        <v>52.4</v>
      </c>
      <c r="AB119" s="28" t="e">
        <v>#VALUE!</v>
      </c>
      <c r="AC119" s="29">
        <v>6</v>
      </c>
      <c r="AD119" s="30">
        <v>1</v>
      </c>
      <c r="AE119" s="30">
        <v>100</v>
      </c>
      <c r="AF119" s="29" t="s">
        <v>34</v>
      </c>
      <c r="AG119" s="29" t="s">
        <v>34</v>
      </c>
      <c r="AH119" s="6"/>
      <c r="AI119" s="82"/>
    </row>
    <row r="120" spans="1:35" s="16" customFormat="1">
      <c r="A120" s="20" t="s">
        <v>125</v>
      </c>
      <c r="B120" s="20">
        <v>8200290114</v>
      </c>
      <c r="C120" s="44" t="s">
        <v>259</v>
      </c>
      <c r="D120" s="20" t="s">
        <v>52</v>
      </c>
      <c r="E120" s="20" t="s">
        <v>33</v>
      </c>
      <c r="F120" s="20" t="s">
        <v>34</v>
      </c>
      <c r="G120" s="20" t="s">
        <v>36</v>
      </c>
      <c r="H120" s="20" t="s">
        <v>98</v>
      </c>
      <c r="I120" s="20" t="s">
        <v>61</v>
      </c>
      <c r="J120" s="32">
        <v>33</v>
      </c>
      <c r="K120" s="20" t="s">
        <v>113</v>
      </c>
      <c r="L120" s="20" t="s">
        <v>113</v>
      </c>
      <c r="M120" s="20" t="s">
        <v>113</v>
      </c>
      <c r="N120" s="21"/>
      <c r="O120" s="20" t="s">
        <v>39</v>
      </c>
      <c r="P120" s="20"/>
      <c r="Q120" s="22" t="s">
        <v>82</v>
      </c>
      <c r="R120" s="23">
        <v>16</v>
      </c>
      <c r="S120" s="23">
        <v>16</v>
      </c>
      <c r="T120" s="24">
        <v>16</v>
      </c>
      <c r="U120" s="24">
        <v>49</v>
      </c>
      <c r="V120" s="25">
        <v>1</v>
      </c>
      <c r="W120" s="25" t="s">
        <v>41</v>
      </c>
      <c r="X120" s="25">
        <v>2</v>
      </c>
      <c r="Y120" s="25" t="s">
        <v>42</v>
      </c>
      <c r="Z120" s="26" t="str">
        <f t="shared" si="1"/>
        <v>1 ech / 2 rafale</v>
      </c>
      <c r="AA120" s="27">
        <v>55.6</v>
      </c>
      <c r="AB120" s="28">
        <v>0</v>
      </c>
      <c r="AC120" s="29">
        <v>8</v>
      </c>
      <c r="AD120" s="30">
        <v>1</v>
      </c>
      <c r="AE120" s="30">
        <v>100</v>
      </c>
      <c r="AF120" s="29" t="s">
        <v>34</v>
      </c>
      <c r="AG120" s="29" t="s">
        <v>34</v>
      </c>
      <c r="AH120" s="6"/>
      <c r="AI120" s="15"/>
    </row>
    <row r="121" spans="1:35" s="16" customFormat="1">
      <c r="A121" s="20" t="s">
        <v>125</v>
      </c>
      <c r="B121" s="20">
        <v>8200254154</v>
      </c>
      <c r="C121" s="44" t="s">
        <v>260</v>
      </c>
      <c r="D121" s="20" t="s">
        <v>52</v>
      </c>
      <c r="E121" s="20" t="s">
        <v>33</v>
      </c>
      <c r="F121" s="20" t="s">
        <v>34</v>
      </c>
      <c r="G121" s="20" t="s">
        <v>36</v>
      </c>
      <c r="H121" s="20" t="s">
        <v>98</v>
      </c>
      <c r="I121" s="20" t="s">
        <v>78</v>
      </c>
      <c r="J121" s="32" t="s">
        <v>37</v>
      </c>
      <c r="K121" s="20" t="s">
        <v>261</v>
      </c>
      <c r="L121" s="20" t="s">
        <v>261</v>
      </c>
      <c r="M121" s="20" t="s">
        <v>261</v>
      </c>
      <c r="N121" s="21">
        <v>38558</v>
      </c>
      <c r="O121" s="20" t="s">
        <v>39</v>
      </c>
      <c r="P121" s="20"/>
      <c r="Q121" s="22" t="s">
        <v>82</v>
      </c>
      <c r="R121" s="20">
        <v>10</v>
      </c>
      <c r="S121" s="20">
        <v>10</v>
      </c>
      <c r="T121" s="77">
        <v>10</v>
      </c>
      <c r="U121" s="77">
        <v>30</v>
      </c>
      <c r="V121" s="25"/>
      <c r="W121" s="25"/>
      <c r="X121" s="25"/>
      <c r="Y121" s="25" t="s">
        <v>42</v>
      </c>
      <c r="Z121" s="26" t="str">
        <f t="shared" si="1"/>
        <v xml:space="preserve">  /  rafale</v>
      </c>
      <c r="AA121" s="27">
        <v>43.6</v>
      </c>
      <c r="AB121" s="28">
        <v>43.6</v>
      </c>
      <c r="AC121" s="29">
        <v>4</v>
      </c>
      <c r="AD121" s="30">
        <v>1</v>
      </c>
      <c r="AE121" s="30">
        <v>100</v>
      </c>
      <c r="AF121" s="29" t="s">
        <v>34</v>
      </c>
      <c r="AG121" s="29" t="s">
        <v>34</v>
      </c>
      <c r="AH121" s="6"/>
      <c r="AI121" s="15"/>
    </row>
    <row r="122" spans="1:35" s="16" customFormat="1">
      <c r="A122" s="20" t="s">
        <v>125</v>
      </c>
      <c r="B122" s="20">
        <v>8200586688</v>
      </c>
      <c r="C122" s="44" t="s">
        <v>262</v>
      </c>
      <c r="D122" s="20" t="s">
        <v>52</v>
      </c>
      <c r="E122" s="20" t="s">
        <v>33</v>
      </c>
      <c r="F122" s="20" t="s">
        <v>34</v>
      </c>
      <c r="G122" s="20" t="s">
        <v>36</v>
      </c>
      <c r="H122" s="20" t="s">
        <v>98</v>
      </c>
      <c r="I122" s="20" t="s">
        <v>47</v>
      </c>
      <c r="J122" s="32" t="s">
        <v>48</v>
      </c>
      <c r="K122" s="20" t="s">
        <v>263</v>
      </c>
      <c r="L122" s="20" t="s">
        <v>263</v>
      </c>
      <c r="M122" s="20" t="s">
        <v>263</v>
      </c>
      <c r="N122" s="21">
        <v>38820</v>
      </c>
      <c r="O122" s="20" t="s">
        <v>39</v>
      </c>
      <c r="P122" s="20"/>
      <c r="Q122" s="22" t="s">
        <v>82</v>
      </c>
      <c r="R122" s="20">
        <v>22</v>
      </c>
      <c r="S122" s="20">
        <v>22</v>
      </c>
      <c r="T122" s="77">
        <v>22</v>
      </c>
      <c r="U122" s="77">
        <v>22</v>
      </c>
      <c r="V122" s="25"/>
      <c r="W122" s="25"/>
      <c r="X122" s="25"/>
      <c r="Y122" s="25" t="s">
        <v>42</v>
      </c>
      <c r="Z122" s="26" t="str">
        <f t="shared" si="1"/>
        <v xml:space="preserve">  /  rafale</v>
      </c>
      <c r="AA122" s="27">
        <v>59.5</v>
      </c>
      <c r="AB122" s="28">
        <v>59.5</v>
      </c>
      <c r="AC122" s="29">
        <v>3</v>
      </c>
      <c r="AD122" s="30">
        <v>1</v>
      </c>
      <c r="AE122" s="30">
        <v>100</v>
      </c>
      <c r="AF122" s="29" t="s">
        <v>34</v>
      </c>
      <c r="AG122" s="29" t="s">
        <v>34</v>
      </c>
      <c r="AH122" s="6"/>
      <c r="AI122" s="15"/>
    </row>
    <row r="123" spans="1:35" s="16" customFormat="1">
      <c r="A123" s="20" t="s">
        <v>125</v>
      </c>
      <c r="B123" s="20">
        <v>8200181544</v>
      </c>
      <c r="C123" s="44" t="s">
        <v>264</v>
      </c>
      <c r="D123" s="20" t="s">
        <v>52</v>
      </c>
      <c r="E123" s="20" t="s">
        <v>33</v>
      </c>
      <c r="F123" s="20" t="s">
        <v>34</v>
      </c>
      <c r="G123" s="20" t="s">
        <v>36</v>
      </c>
      <c r="H123" s="20" t="s">
        <v>98</v>
      </c>
      <c r="I123" s="20" t="s">
        <v>98</v>
      </c>
      <c r="J123" s="32" t="s">
        <v>72</v>
      </c>
      <c r="K123" s="20" t="s">
        <v>265</v>
      </c>
      <c r="L123" s="20" t="s">
        <v>265</v>
      </c>
      <c r="M123" s="20" t="s">
        <v>265</v>
      </c>
      <c r="N123" s="21">
        <v>39385</v>
      </c>
      <c r="O123" s="20" t="s">
        <v>39</v>
      </c>
      <c r="P123" s="20"/>
      <c r="Q123" s="22" t="s">
        <v>82</v>
      </c>
      <c r="R123" s="23">
        <v>9</v>
      </c>
      <c r="S123" s="23">
        <v>9</v>
      </c>
      <c r="T123" s="24">
        <v>9</v>
      </c>
      <c r="U123" s="24">
        <v>22</v>
      </c>
      <c r="V123" s="25">
        <v>1</v>
      </c>
      <c r="W123" s="25" t="s">
        <v>41</v>
      </c>
      <c r="X123" s="25">
        <v>6</v>
      </c>
      <c r="Y123" s="25" t="s">
        <v>42</v>
      </c>
      <c r="Z123" s="26" t="str">
        <f t="shared" si="1"/>
        <v>1 ech / 6 rafale</v>
      </c>
      <c r="AA123" s="27">
        <v>42.2</v>
      </c>
      <c r="AB123" s="28" t="e">
        <v>#VALUE!</v>
      </c>
      <c r="AC123" s="29">
        <v>4</v>
      </c>
      <c r="AD123" s="30">
        <v>1</v>
      </c>
      <c r="AE123" s="30">
        <v>100</v>
      </c>
      <c r="AF123" s="29" t="s">
        <v>34</v>
      </c>
      <c r="AG123" s="29" t="s">
        <v>34</v>
      </c>
      <c r="AH123" s="6"/>
      <c r="AI123" s="15"/>
    </row>
    <row r="124" spans="1:35" s="31" customFormat="1">
      <c r="A124" s="20" t="s">
        <v>266</v>
      </c>
      <c r="B124" s="20" t="s">
        <v>267</v>
      </c>
      <c r="C124" s="44" t="s">
        <v>268</v>
      </c>
      <c r="D124" s="20" t="s">
        <v>52</v>
      </c>
      <c r="E124" s="20" t="s">
        <v>33</v>
      </c>
      <c r="F124" s="20" t="s">
        <v>34</v>
      </c>
      <c r="G124" s="20" t="s">
        <v>269</v>
      </c>
      <c r="H124" s="20" t="s">
        <v>98</v>
      </c>
      <c r="I124" s="20" t="s">
        <v>36</v>
      </c>
      <c r="J124" s="32">
        <v>48</v>
      </c>
      <c r="K124" s="20" t="s">
        <v>32</v>
      </c>
      <c r="L124" s="20" t="s">
        <v>32</v>
      </c>
      <c r="M124" s="20" t="s">
        <v>32</v>
      </c>
      <c r="N124" s="21">
        <v>39072</v>
      </c>
      <c r="O124" s="20" t="s">
        <v>39</v>
      </c>
      <c r="P124" s="20"/>
      <c r="Q124" s="22" t="s">
        <v>82</v>
      </c>
      <c r="R124" s="23">
        <v>10</v>
      </c>
      <c r="S124" s="23">
        <v>10</v>
      </c>
      <c r="T124" s="24">
        <v>10</v>
      </c>
      <c r="U124" s="24">
        <v>10</v>
      </c>
      <c r="V124" s="25">
        <v>1</v>
      </c>
      <c r="W124" s="25" t="s">
        <v>41</v>
      </c>
      <c r="X124" s="25">
        <v>1</v>
      </c>
      <c r="Y124" s="25" t="s">
        <v>42</v>
      </c>
      <c r="Z124" s="26" t="str">
        <f t="shared" si="1"/>
        <v>1 ech / 1 rafale</v>
      </c>
      <c r="AA124" s="27">
        <v>43.6</v>
      </c>
      <c r="AB124" s="27">
        <v>0</v>
      </c>
      <c r="AC124" s="29">
        <v>4</v>
      </c>
      <c r="AD124" s="30">
        <v>1</v>
      </c>
      <c r="AE124" s="30">
        <v>100</v>
      </c>
      <c r="AF124" s="29" t="s">
        <v>34</v>
      </c>
      <c r="AG124" s="29" t="s">
        <v>34</v>
      </c>
      <c r="AH124" s="6"/>
    </row>
    <row r="125" spans="1:35" s="31" customFormat="1">
      <c r="A125" s="20" t="s">
        <v>266</v>
      </c>
      <c r="B125" s="20" t="s">
        <v>270</v>
      </c>
      <c r="C125" s="44" t="s">
        <v>271</v>
      </c>
      <c r="D125" s="20" t="s">
        <v>52</v>
      </c>
      <c r="E125" s="20" t="s">
        <v>33</v>
      </c>
      <c r="F125" s="20" t="s">
        <v>34</v>
      </c>
      <c r="G125" s="20" t="s">
        <v>269</v>
      </c>
      <c r="H125" s="20" t="s">
        <v>98</v>
      </c>
      <c r="I125" s="20" t="s">
        <v>36</v>
      </c>
      <c r="J125" s="32">
        <v>47</v>
      </c>
      <c r="K125" s="20" t="s">
        <v>272</v>
      </c>
      <c r="L125" s="20" t="s">
        <v>272</v>
      </c>
      <c r="M125" s="20" t="s">
        <v>272</v>
      </c>
      <c r="N125" s="21">
        <v>39072</v>
      </c>
      <c r="O125" s="20" t="s">
        <v>39</v>
      </c>
      <c r="P125" s="20"/>
      <c r="Q125" s="22" t="s">
        <v>82</v>
      </c>
      <c r="R125" s="23">
        <v>10</v>
      </c>
      <c r="S125" s="23">
        <v>10</v>
      </c>
      <c r="T125" s="24">
        <v>10</v>
      </c>
      <c r="U125" s="24">
        <v>10</v>
      </c>
      <c r="V125" s="25">
        <v>1</v>
      </c>
      <c r="W125" s="25" t="s">
        <v>41</v>
      </c>
      <c r="X125" s="25">
        <v>1</v>
      </c>
      <c r="Y125" s="25" t="s">
        <v>42</v>
      </c>
      <c r="Z125" s="26" t="str">
        <f t="shared" si="1"/>
        <v>1 ech / 1 rafale</v>
      </c>
      <c r="AA125" s="27">
        <v>43.6</v>
      </c>
      <c r="AB125" s="27">
        <v>0</v>
      </c>
      <c r="AC125" s="29">
        <v>4</v>
      </c>
      <c r="AD125" s="30">
        <v>1</v>
      </c>
      <c r="AE125" s="30">
        <v>100</v>
      </c>
      <c r="AF125" s="29" t="s">
        <v>34</v>
      </c>
      <c r="AG125" s="29" t="s">
        <v>34</v>
      </c>
      <c r="AH125" s="6"/>
    </row>
    <row r="126" spans="1:35" s="31" customFormat="1">
      <c r="A126" s="20" t="s">
        <v>266</v>
      </c>
      <c r="B126" s="20" t="s">
        <v>273</v>
      </c>
      <c r="C126" s="44" t="s">
        <v>274</v>
      </c>
      <c r="D126" s="20" t="s">
        <v>52</v>
      </c>
      <c r="E126" s="20" t="s">
        <v>33</v>
      </c>
      <c r="F126" s="20" t="s">
        <v>34</v>
      </c>
      <c r="G126" s="20" t="s">
        <v>269</v>
      </c>
      <c r="H126" s="20" t="s">
        <v>98</v>
      </c>
      <c r="I126" s="20" t="s">
        <v>36</v>
      </c>
      <c r="J126" s="32">
        <v>45</v>
      </c>
      <c r="K126" s="20" t="s">
        <v>275</v>
      </c>
      <c r="L126" s="20" t="s">
        <v>275</v>
      </c>
      <c r="M126" s="20" t="s">
        <v>275</v>
      </c>
      <c r="N126" s="21">
        <v>39072</v>
      </c>
      <c r="O126" s="20" t="s">
        <v>39</v>
      </c>
      <c r="P126" s="20"/>
      <c r="Q126" s="22" t="s">
        <v>82</v>
      </c>
      <c r="R126" s="23">
        <v>22</v>
      </c>
      <c r="S126" s="23">
        <v>22</v>
      </c>
      <c r="T126" s="24">
        <v>22</v>
      </c>
      <c r="U126" s="24">
        <v>22</v>
      </c>
      <c r="V126" s="25">
        <v>1</v>
      </c>
      <c r="W126" s="25" t="s">
        <v>41</v>
      </c>
      <c r="X126" s="25">
        <v>1</v>
      </c>
      <c r="Y126" s="25" t="s">
        <v>42</v>
      </c>
      <c r="Z126" s="26" t="str">
        <f t="shared" si="1"/>
        <v>1 ech / 1 rafale</v>
      </c>
      <c r="AA126" s="27">
        <v>60.4</v>
      </c>
      <c r="AB126" s="27">
        <v>0</v>
      </c>
      <c r="AC126" s="29">
        <v>4</v>
      </c>
      <c r="AD126" s="30">
        <v>1</v>
      </c>
      <c r="AE126" s="30">
        <v>100</v>
      </c>
      <c r="AF126" s="29" t="s">
        <v>34</v>
      </c>
      <c r="AG126" s="29" t="s">
        <v>34</v>
      </c>
      <c r="AH126" s="6"/>
    </row>
    <row r="127" spans="1:35" s="31" customFormat="1">
      <c r="A127" s="20" t="s">
        <v>266</v>
      </c>
      <c r="B127" s="20" t="s">
        <v>276</v>
      </c>
      <c r="C127" s="44" t="s">
        <v>277</v>
      </c>
      <c r="D127" s="20" t="s">
        <v>52</v>
      </c>
      <c r="E127" s="20" t="s">
        <v>33</v>
      </c>
      <c r="F127" s="20" t="s">
        <v>34</v>
      </c>
      <c r="G127" s="20" t="s">
        <v>269</v>
      </c>
      <c r="H127" s="20" t="s">
        <v>98</v>
      </c>
      <c r="I127" s="20" t="s">
        <v>36</v>
      </c>
      <c r="J127" s="32">
        <v>46</v>
      </c>
      <c r="K127" s="20" t="s">
        <v>278</v>
      </c>
      <c r="L127" s="20" t="s">
        <v>278</v>
      </c>
      <c r="M127" s="20" t="s">
        <v>278</v>
      </c>
      <c r="N127" s="21">
        <v>39072</v>
      </c>
      <c r="O127" s="20" t="s">
        <v>39</v>
      </c>
      <c r="P127" s="20"/>
      <c r="Q127" s="22" t="s">
        <v>82</v>
      </c>
      <c r="R127" s="23">
        <v>22</v>
      </c>
      <c r="S127" s="23">
        <v>22</v>
      </c>
      <c r="T127" s="24">
        <v>22</v>
      </c>
      <c r="U127" s="24">
        <v>22</v>
      </c>
      <c r="V127" s="25">
        <v>1</v>
      </c>
      <c r="W127" s="25" t="s">
        <v>41</v>
      </c>
      <c r="X127" s="25">
        <v>1</v>
      </c>
      <c r="Y127" s="25" t="s">
        <v>42</v>
      </c>
      <c r="Z127" s="26" t="str">
        <f t="shared" si="1"/>
        <v>1 ech / 1 rafale</v>
      </c>
      <c r="AA127" s="27">
        <v>60.4</v>
      </c>
      <c r="AB127" s="27">
        <v>0</v>
      </c>
      <c r="AC127" s="29">
        <v>4</v>
      </c>
      <c r="AD127" s="30">
        <v>1</v>
      </c>
      <c r="AE127" s="30">
        <v>100</v>
      </c>
      <c r="AF127" s="29" t="s">
        <v>34</v>
      </c>
      <c r="AG127" s="29" t="s">
        <v>34</v>
      </c>
      <c r="AH127" s="6"/>
    </row>
    <row r="128" spans="1:35" s="31" customFormat="1">
      <c r="A128" s="17" t="s">
        <v>266</v>
      </c>
      <c r="B128" s="17" t="s">
        <v>279</v>
      </c>
      <c r="C128" s="18" t="s">
        <v>280</v>
      </c>
      <c r="D128" s="20" t="s">
        <v>52</v>
      </c>
      <c r="E128" s="20" t="s">
        <v>33</v>
      </c>
      <c r="F128" s="20" t="s">
        <v>34</v>
      </c>
      <c r="G128" s="20" t="s">
        <v>67</v>
      </c>
      <c r="H128" s="20" t="s">
        <v>61</v>
      </c>
      <c r="I128" s="20"/>
      <c r="J128" s="32">
        <v>19</v>
      </c>
      <c r="K128" s="20">
        <v>1</v>
      </c>
      <c r="L128" s="20">
        <v>1</v>
      </c>
      <c r="M128" s="20">
        <v>1</v>
      </c>
      <c r="N128" s="21">
        <v>39072</v>
      </c>
      <c r="O128" s="20" t="s">
        <v>39</v>
      </c>
      <c r="P128" s="20"/>
      <c r="Q128" s="22" t="s">
        <v>40</v>
      </c>
      <c r="R128" s="20"/>
      <c r="S128" s="84"/>
      <c r="T128" s="77">
        <v>20</v>
      </c>
      <c r="U128" s="77">
        <v>20</v>
      </c>
      <c r="V128" s="85"/>
      <c r="W128" s="85"/>
      <c r="X128" s="85"/>
      <c r="Y128" s="25" t="s">
        <v>42</v>
      </c>
      <c r="Z128" s="26" t="str">
        <f t="shared" si="1"/>
        <v xml:space="preserve">  /  rafale</v>
      </c>
      <c r="AA128" s="27">
        <v>57.6</v>
      </c>
      <c r="AB128" s="27">
        <v>0</v>
      </c>
      <c r="AC128" s="29">
        <v>4</v>
      </c>
      <c r="AD128" s="30">
        <v>1</v>
      </c>
      <c r="AE128" s="30">
        <v>100</v>
      </c>
      <c r="AF128" s="29" t="s">
        <v>34</v>
      </c>
      <c r="AG128" s="29" t="s">
        <v>34</v>
      </c>
      <c r="AH128" s="6"/>
    </row>
    <row r="129" spans="1:34" s="31" customFormat="1">
      <c r="A129" s="17" t="s">
        <v>266</v>
      </c>
      <c r="B129" s="17" t="s">
        <v>281</v>
      </c>
      <c r="C129" s="18" t="s">
        <v>282</v>
      </c>
      <c r="D129" s="20" t="s">
        <v>52</v>
      </c>
      <c r="E129" s="20" t="s">
        <v>33</v>
      </c>
      <c r="F129" s="20" t="s">
        <v>34</v>
      </c>
      <c r="G129" s="20" t="s">
        <v>67</v>
      </c>
      <c r="H129" s="20" t="s">
        <v>61</v>
      </c>
      <c r="I129" s="20"/>
      <c r="J129" s="32">
        <v>18</v>
      </c>
      <c r="K129" s="20">
        <v>1</v>
      </c>
      <c r="L129" s="20">
        <v>1</v>
      </c>
      <c r="M129" s="20">
        <v>1</v>
      </c>
      <c r="N129" s="21">
        <v>39072</v>
      </c>
      <c r="O129" s="20" t="s">
        <v>39</v>
      </c>
      <c r="P129" s="20"/>
      <c r="Q129" s="22" t="s">
        <v>40</v>
      </c>
      <c r="R129" s="20"/>
      <c r="S129" s="84"/>
      <c r="T129" s="77">
        <v>20</v>
      </c>
      <c r="U129" s="77">
        <v>20</v>
      </c>
      <c r="V129" s="85"/>
      <c r="W129" s="85"/>
      <c r="X129" s="85"/>
      <c r="Y129" s="25" t="s">
        <v>42</v>
      </c>
      <c r="Z129" s="26" t="str">
        <f t="shared" ref="Z129:Z189" si="2">CONCATENATE(V129," "&amp;W129," / "&amp;X129," "&amp;Y129)</f>
        <v xml:space="preserve">  /  rafale</v>
      </c>
      <c r="AA129" s="27">
        <v>57.6</v>
      </c>
      <c r="AB129" s="27">
        <v>0</v>
      </c>
      <c r="AC129" s="29">
        <v>4</v>
      </c>
      <c r="AD129" s="30">
        <v>1</v>
      </c>
      <c r="AE129" s="30">
        <v>100</v>
      </c>
      <c r="AF129" s="29" t="s">
        <v>34</v>
      </c>
      <c r="AG129" s="29" t="s">
        <v>34</v>
      </c>
      <c r="AH129" s="6"/>
    </row>
    <row r="130" spans="1:34" s="31" customFormat="1">
      <c r="A130" s="20" t="s">
        <v>266</v>
      </c>
      <c r="B130" s="20" t="s">
        <v>283</v>
      </c>
      <c r="C130" s="44" t="s">
        <v>284</v>
      </c>
      <c r="D130" s="20" t="s">
        <v>52</v>
      </c>
      <c r="E130" s="20" t="s">
        <v>33</v>
      </c>
      <c r="F130" s="20" t="s">
        <v>34</v>
      </c>
      <c r="G130" s="20" t="s">
        <v>67</v>
      </c>
      <c r="H130" s="20" t="s">
        <v>61</v>
      </c>
      <c r="I130" s="20"/>
      <c r="J130" s="32">
        <v>43</v>
      </c>
      <c r="K130" s="20">
        <v>2</v>
      </c>
      <c r="L130" s="20">
        <v>2</v>
      </c>
      <c r="M130" s="20">
        <v>2</v>
      </c>
      <c r="N130" s="21">
        <v>39072</v>
      </c>
      <c r="O130" s="23" t="s">
        <v>39</v>
      </c>
      <c r="P130" s="20"/>
      <c r="Q130" s="22"/>
      <c r="R130" s="23">
        <v>15</v>
      </c>
      <c r="S130" s="23">
        <v>15</v>
      </c>
      <c r="T130" s="24">
        <v>15</v>
      </c>
      <c r="U130" s="24">
        <v>15</v>
      </c>
      <c r="V130" s="25">
        <v>1</v>
      </c>
      <c r="W130" s="25" t="s">
        <v>41</v>
      </c>
      <c r="X130" s="25">
        <v>1</v>
      </c>
      <c r="Y130" s="25" t="s">
        <v>42</v>
      </c>
      <c r="Z130" s="26" t="str">
        <f t="shared" si="2"/>
        <v>1 ech / 1 rafale</v>
      </c>
      <c r="AA130" s="27">
        <v>49.7</v>
      </c>
      <c r="AB130" s="27">
        <v>0</v>
      </c>
      <c r="AC130" s="29">
        <v>3</v>
      </c>
      <c r="AD130" s="30">
        <v>1</v>
      </c>
      <c r="AE130" s="30">
        <v>100</v>
      </c>
      <c r="AF130" s="29" t="s">
        <v>34</v>
      </c>
      <c r="AG130" s="29" t="s">
        <v>34</v>
      </c>
      <c r="AH130" s="6"/>
    </row>
    <row r="131" spans="1:34" s="31" customFormat="1">
      <c r="A131" s="20" t="s">
        <v>266</v>
      </c>
      <c r="B131" s="20" t="s">
        <v>285</v>
      </c>
      <c r="C131" s="44" t="s">
        <v>286</v>
      </c>
      <c r="D131" s="20" t="s">
        <v>52</v>
      </c>
      <c r="E131" s="20" t="s">
        <v>33</v>
      </c>
      <c r="F131" s="20" t="s">
        <v>34</v>
      </c>
      <c r="G131" s="20" t="s">
        <v>67</v>
      </c>
      <c r="H131" s="20" t="s">
        <v>61</v>
      </c>
      <c r="I131" s="20"/>
      <c r="J131" s="32">
        <v>42</v>
      </c>
      <c r="K131" s="20">
        <v>2</v>
      </c>
      <c r="L131" s="20">
        <v>2</v>
      </c>
      <c r="M131" s="20">
        <v>2</v>
      </c>
      <c r="N131" s="21">
        <v>39072</v>
      </c>
      <c r="O131" s="23" t="s">
        <v>39</v>
      </c>
      <c r="P131" s="20"/>
      <c r="Q131" s="22"/>
      <c r="R131" s="23">
        <v>15</v>
      </c>
      <c r="S131" s="23">
        <v>15</v>
      </c>
      <c r="T131" s="24">
        <v>15</v>
      </c>
      <c r="U131" s="24">
        <v>15</v>
      </c>
      <c r="V131" s="25">
        <v>1</v>
      </c>
      <c r="W131" s="25" t="s">
        <v>41</v>
      </c>
      <c r="X131" s="25">
        <v>1</v>
      </c>
      <c r="Y131" s="25" t="s">
        <v>42</v>
      </c>
      <c r="Z131" s="26" t="str">
        <f t="shared" si="2"/>
        <v>1 ech / 1 rafale</v>
      </c>
      <c r="AA131" s="27">
        <v>49.7</v>
      </c>
      <c r="AB131" s="27">
        <v>0</v>
      </c>
      <c r="AC131" s="29">
        <v>3</v>
      </c>
      <c r="AD131" s="30">
        <v>1</v>
      </c>
      <c r="AE131" s="30">
        <v>100</v>
      </c>
      <c r="AF131" s="29" t="s">
        <v>34</v>
      </c>
      <c r="AG131" s="29" t="s">
        <v>34</v>
      </c>
      <c r="AH131" s="6"/>
    </row>
    <row r="132" spans="1:34" s="31" customFormat="1">
      <c r="A132" s="20" t="s">
        <v>266</v>
      </c>
      <c r="B132" s="20" t="s">
        <v>287</v>
      </c>
      <c r="C132" s="44" t="s">
        <v>288</v>
      </c>
      <c r="D132" s="20" t="s">
        <v>52</v>
      </c>
      <c r="E132" s="20" t="s">
        <v>33</v>
      </c>
      <c r="F132" s="20" t="s">
        <v>34</v>
      </c>
      <c r="G132" s="20" t="s">
        <v>269</v>
      </c>
      <c r="H132" s="20" t="s">
        <v>98</v>
      </c>
      <c r="I132" s="20" t="s">
        <v>33</v>
      </c>
      <c r="J132" s="32">
        <v>15</v>
      </c>
      <c r="K132" s="20" t="s">
        <v>289</v>
      </c>
      <c r="L132" s="20" t="s">
        <v>289</v>
      </c>
      <c r="M132" s="20" t="s">
        <v>289</v>
      </c>
      <c r="N132" s="21"/>
      <c r="O132" s="20" t="s">
        <v>39</v>
      </c>
      <c r="P132" s="20"/>
      <c r="Q132" s="22" t="s">
        <v>82</v>
      </c>
      <c r="R132" s="20">
        <v>27</v>
      </c>
      <c r="S132" s="20">
        <v>27</v>
      </c>
      <c r="T132" s="77">
        <v>27</v>
      </c>
      <c r="U132" s="77">
        <v>27</v>
      </c>
      <c r="V132" s="25"/>
      <c r="W132" s="25"/>
      <c r="X132" s="25"/>
      <c r="Y132" s="25" t="s">
        <v>42</v>
      </c>
      <c r="Z132" s="26" t="str">
        <f t="shared" si="2"/>
        <v xml:space="preserve">  /  rafale</v>
      </c>
      <c r="AA132" s="27">
        <v>63.8</v>
      </c>
      <c r="AB132" s="27">
        <v>0</v>
      </c>
      <c r="AC132" s="29"/>
      <c r="AD132" s="30">
        <v>1</v>
      </c>
      <c r="AE132" s="30">
        <v>100</v>
      </c>
      <c r="AF132" s="29" t="s">
        <v>34</v>
      </c>
      <c r="AG132" s="29" t="s">
        <v>34</v>
      </c>
      <c r="AH132" s="6"/>
    </row>
    <row r="133" spans="1:34" s="31" customFormat="1">
      <c r="A133" s="20" t="s">
        <v>266</v>
      </c>
      <c r="B133" s="20" t="s">
        <v>290</v>
      </c>
      <c r="C133" s="44" t="s">
        <v>291</v>
      </c>
      <c r="D133" s="20" t="s">
        <v>52</v>
      </c>
      <c r="E133" s="20" t="s">
        <v>33</v>
      </c>
      <c r="F133" s="20" t="s">
        <v>34</v>
      </c>
      <c r="G133" s="20" t="s">
        <v>269</v>
      </c>
      <c r="H133" s="20" t="s">
        <v>98</v>
      </c>
      <c r="I133" s="20" t="s">
        <v>33</v>
      </c>
      <c r="J133" s="32">
        <v>16</v>
      </c>
      <c r="K133" s="20" t="s">
        <v>292</v>
      </c>
      <c r="L133" s="20" t="s">
        <v>292</v>
      </c>
      <c r="M133" s="20" t="s">
        <v>292</v>
      </c>
      <c r="N133" s="21"/>
      <c r="O133" s="20" t="s">
        <v>39</v>
      </c>
      <c r="P133" s="20"/>
      <c r="Q133" s="22" t="s">
        <v>82</v>
      </c>
      <c r="R133" s="20">
        <v>25</v>
      </c>
      <c r="S133" s="20">
        <v>25</v>
      </c>
      <c r="T133" s="77">
        <v>25</v>
      </c>
      <c r="U133" s="77">
        <v>25</v>
      </c>
      <c r="V133" s="25"/>
      <c r="W133" s="25"/>
      <c r="X133" s="25"/>
      <c r="Y133" s="25" t="s">
        <v>42</v>
      </c>
      <c r="Z133" s="26" t="str">
        <f t="shared" si="2"/>
        <v xml:space="preserve">  /  rafale</v>
      </c>
      <c r="AA133" s="27">
        <v>61</v>
      </c>
      <c r="AB133" s="27">
        <v>0</v>
      </c>
      <c r="AC133" s="29"/>
      <c r="AD133" s="30">
        <v>1</v>
      </c>
      <c r="AE133" s="30">
        <v>100</v>
      </c>
      <c r="AF133" s="29" t="s">
        <v>34</v>
      </c>
      <c r="AG133" s="29" t="s">
        <v>34</v>
      </c>
      <c r="AH133" s="6"/>
    </row>
    <row r="134" spans="1:34" s="31" customFormat="1">
      <c r="A134" s="20" t="s">
        <v>293</v>
      </c>
      <c r="B134" s="20">
        <v>8200394366</v>
      </c>
      <c r="C134" s="44" t="s">
        <v>294</v>
      </c>
      <c r="D134" s="20" t="s">
        <v>52</v>
      </c>
      <c r="E134" s="20" t="s">
        <v>33</v>
      </c>
      <c r="F134" s="20" t="s">
        <v>34</v>
      </c>
      <c r="G134" s="20" t="s">
        <v>295</v>
      </c>
      <c r="H134" s="20" t="s">
        <v>47</v>
      </c>
      <c r="I134" s="20" t="s">
        <v>54</v>
      </c>
      <c r="J134" s="32" t="s">
        <v>158</v>
      </c>
      <c r="K134" s="20" t="s">
        <v>161</v>
      </c>
      <c r="L134" s="20" t="s">
        <v>161</v>
      </c>
      <c r="M134" s="20" t="s">
        <v>161</v>
      </c>
      <c r="N134" s="21">
        <v>41331</v>
      </c>
      <c r="O134" s="23" t="s">
        <v>101</v>
      </c>
      <c r="P134" s="20"/>
      <c r="Q134" s="22"/>
      <c r="R134" s="23">
        <v>30</v>
      </c>
      <c r="S134" s="23">
        <v>30</v>
      </c>
      <c r="T134" s="24">
        <v>30</v>
      </c>
      <c r="U134" s="24">
        <v>102</v>
      </c>
      <c r="V134" s="25">
        <v>1</v>
      </c>
      <c r="W134" s="25" t="s">
        <v>41</v>
      </c>
      <c r="X134" s="25">
        <v>1</v>
      </c>
      <c r="Y134" s="25" t="s">
        <v>42</v>
      </c>
      <c r="Z134" s="26" t="str">
        <f t="shared" si="2"/>
        <v>1 ech / 1 rafale</v>
      </c>
      <c r="AA134" s="27">
        <v>75.599999999999994</v>
      </c>
      <c r="AB134" s="27">
        <v>0</v>
      </c>
      <c r="AC134" s="29">
        <v>4</v>
      </c>
      <c r="AD134" s="30">
        <v>1</v>
      </c>
      <c r="AE134" s="30">
        <v>100</v>
      </c>
      <c r="AF134" s="29" t="s">
        <v>56</v>
      </c>
      <c r="AG134" s="29" t="s">
        <v>56</v>
      </c>
      <c r="AH134" s="6"/>
    </row>
    <row r="135" spans="1:34" s="31" customFormat="1">
      <c r="A135" s="20" t="s">
        <v>293</v>
      </c>
      <c r="B135" s="20">
        <v>8200394418</v>
      </c>
      <c r="C135" s="44" t="s">
        <v>296</v>
      </c>
      <c r="D135" s="20" t="s">
        <v>52</v>
      </c>
      <c r="E135" s="20" t="s">
        <v>33</v>
      </c>
      <c r="F135" s="20" t="s">
        <v>34</v>
      </c>
      <c r="G135" s="20" t="s">
        <v>295</v>
      </c>
      <c r="H135" s="20" t="s">
        <v>47</v>
      </c>
      <c r="I135" s="20" t="s">
        <v>54</v>
      </c>
      <c r="J135" s="32" t="s">
        <v>72</v>
      </c>
      <c r="K135" s="20" t="s">
        <v>161</v>
      </c>
      <c r="L135" s="20" t="s">
        <v>161</v>
      </c>
      <c r="M135" s="20" t="s">
        <v>161</v>
      </c>
      <c r="N135" s="21">
        <v>41331</v>
      </c>
      <c r="O135" s="23" t="s">
        <v>101</v>
      </c>
      <c r="P135" s="20"/>
      <c r="Q135" s="22"/>
      <c r="R135" s="23">
        <v>24</v>
      </c>
      <c r="S135" s="23">
        <v>24</v>
      </c>
      <c r="T135" s="24">
        <v>24</v>
      </c>
      <c r="U135" s="24">
        <v>101</v>
      </c>
      <c r="V135" s="25">
        <v>1</v>
      </c>
      <c r="W135" s="25" t="s">
        <v>41</v>
      </c>
      <c r="X135" s="25">
        <v>1</v>
      </c>
      <c r="Y135" s="25" t="s">
        <v>42</v>
      </c>
      <c r="Z135" s="26" t="str">
        <f t="shared" si="2"/>
        <v>1 ech / 1 rafale</v>
      </c>
      <c r="AA135" s="27">
        <v>67.2</v>
      </c>
      <c r="AB135" s="27">
        <v>0</v>
      </c>
      <c r="AC135" s="29">
        <v>4</v>
      </c>
      <c r="AD135" s="30">
        <v>1</v>
      </c>
      <c r="AE135" s="30">
        <v>100</v>
      </c>
      <c r="AF135" s="29" t="s">
        <v>56</v>
      </c>
      <c r="AG135" s="29" t="s">
        <v>56</v>
      </c>
      <c r="AH135" s="6"/>
    </row>
    <row r="136" spans="1:34" s="31" customFormat="1">
      <c r="A136" s="20" t="s">
        <v>293</v>
      </c>
      <c r="B136" s="20">
        <v>8200387031</v>
      </c>
      <c r="C136" s="44" t="s">
        <v>297</v>
      </c>
      <c r="D136" s="20" t="s">
        <v>52</v>
      </c>
      <c r="E136" s="20" t="s">
        <v>33</v>
      </c>
      <c r="F136" s="20" t="s">
        <v>34</v>
      </c>
      <c r="G136" s="20" t="s">
        <v>295</v>
      </c>
      <c r="H136" s="20" t="s">
        <v>47</v>
      </c>
      <c r="I136" s="20" t="s">
        <v>54</v>
      </c>
      <c r="J136" s="32" t="s">
        <v>76</v>
      </c>
      <c r="K136" s="20" t="s">
        <v>161</v>
      </c>
      <c r="L136" s="20" t="s">
        <v>161</v>
      </c>
      <c r="M136" s="20" t="s">
        <v>161</v>
      </c>
      <c r="N136" s="21">
        <v>41331</v>
      </c>
      <c r="O136" s="23" t="s">
        <v>101</v>
      </c>
      <c r="P136" s="20"/>
      <c r="Q136" s="22"/>
      <c r="R136" s="23">
        <v>30</v>
      </c>
      <c r="S136" s="86">
        <v>30</v>
      </c>
      <c r="T136" s="24">
        <v>30</v>
      </c>
      <c r="U136" s="24">
        <v>106</v>
      </c>
      <c r="V136" s="85">
        <v>1</v>
      </c>
      <c r="W136" s="85" t="s">
        <v>41</v>
      </c>
      <c r="X136" s="85">
        <v>1</v>
      </c>
      <c r="Y136" s="25" t="s">
        <v>42</v>
      </c>
      <c r="Z136" s="26" t="str">
        <f t="shared" si="2"/>
        <v>1 ech / 1 rafale</v>
      </c>
      <c r="AA136" s="27">
        <v>75.599999999999994</v>
      </c>
      <c r="AB136" s="27">
        <v>0</v>
      </c>
      <c r="AC136" s="29">
        <v>4</v>
      </c>
      <c r="AD136" s="30">
        <v>1</v>
      </c>
      <c r="AE136" s="30">
        <v>100</v>
      </c>
      <c r="AF136" s="29" t="s">
        <v>56</v>
      </c>
      <c r="AG136" s="29" t="s">
        <v>56</v>
      </c>
      <c r="AH136" s="6"/>
    </row>
    <row r="137" spans="1:34" s="31" customFormat="1">
      <c r="A137" s="20" t="s">
        <v>293</v>
      </c>
      <c r="B137" s="20">
        <v>8200387033</v>
      </c>
      <c r="C137" s="44" t="s">
        <v>298</v>
      </c>
      <c r="D137" s="20" t="s">
        <v>52</v>
      </c>
      <c r="E137" s="20" t="s">
        <v>33</v>
      </c>
      <c r="F137" s="20" t="s">
        <v>34</v>
      </c>
      <c r="G137" s="20" t="s">
        <v>295</v>
      </c>
      <c r="H137" s="20" t="s">
        <v>47</v>
      </c>
      <c r="I137" s="20" t="s">
        <v>54</v>
      </c>
      <c r="J137" s="32">
        <v>10</v>
      </c>
      <c r="K137" s="20" t="s">
        <v>161</v>
      </c>
      <c r="L137" s="20" t="s">
        <v>161</v>
      </c>
      <c r="M137" s="20" t="s">
        <v>161</v>
      </c>
      <c r="N137" s="21">
        <v>41331</v>
      </c>
      <c r="O137" s="23" t="s">
        <v>101</v>
      </c>
      <c r="P137" s="20"/>
      <c r="Q137" s="22"/>
      <c r="R137" s="23">
        <v>23</v>
      </c>
      <c r="S137" s="86">
        <v>23</v>
      </c>
      <c r="T137" s="24">
        <v>23</v>
      </c>
      <c r="U137" s="24">
        <v>106</v>
      </c>
      <c r="V137" s="85">
        <v>1</v>
      </c>
      <c r="W137" s="85" t="s">
        <v>41</v>
      </c>
      <c r="X137" s="85">
        <v>1</v>
      </c>
      <c r="Y137" s="25" t="s">
        <v>42</v>
      </c>
      <c r="Z137" s="26" t="str">
        <f t="shared" si="2"/>
        <v>1 ech / 1 rafale</v>
      </c>
      <c r="AA137" s="27">
        <v>65.8</v>
      </c>
      <c r="AB137" s="27">
        <v>0</v>
      </c>
      <c r="AC137" s="29">
        <v>4</v>
      </c>
      <c r="AD137" s="30">
        <v>1</v>
      </c>
      <c r="AE137" s="30">
        <v>100</v>
      </c>
      <c r="AF137" s="29" t="s">
        <v>56</v>
      </c>
      <c r="AG137" s="29" t="s">
        <v>56</v>
      </c>
      <c r="AH137" s="6"/>
    </row>
    <row r="138" spans="1:34" s="31" customFormat="1">
      <c r="A138" s="20" t="s">
        <v>299</v>
      </c>
      <c r="B138" s="20">
        <v>8200879705</v>
      </c>
      <c r="C138" s="44" t="s">
        <v>300</v>
      </c>
      <c r="D138" s="20" t="s">
        <v>52</v>
      </c>
      <c r="E138" s="20" t="s">
        <v>33</v>
      </c>
      <c r="F138" s="20" t="s">
        <v>34</v>
      </c>
      <c r="G138" s="20" t="s">
        <v>295</v>
      </c>
      <c r="H138" s="20" t="s">
        <v>301</v>
      </c>
      <c r="I138" s="20" t="s">
        <v>36</v>
      </c>
      <c r="J138" s="32" t="s">
        <v>37</v>
      </c>
      <c r="K138" s="20"/>
      <c r="L138" s="20"/>
      <c r="M138" s="20"/>
      <c r="N138" s="21"/>
      <c r="O138" s="23" t="s">
        <v>188</v>
      </c>
      <c r="P138" s="87"/>
      <c r="Q138" s="22" t="s">
        <v>302</v>
      </c>
      <c r="R138" s="20">
        <v>50</v>
      </c>
      <c r="S138" s="84">
        <v>50</v>
      </c>
      <c r="T138" s="77">
        <v>50</v>
      </c>
      <c r="U138" s="77">
        <v>89</v>
      </c>
      <c r="V138" s="85">
        <v>1</v>
      </c>
      <c r="W138" s="85" t="s">
        <v>41</v>
      </c>
      <c r="X138" s="85">
        <v>1</v>
      </c>
      <c r="Y138" s="25" t="s">
        <v>42</v>
      </c>
      <c r="Z138" s="26" t="str">
        <f t="shared" si="2"/>
        <v>1 ech / 1 rafale</v>
      </c>
      <c r="AA138" s="27">
        <v>104</v>
      </c>
      <c r="AB138" s="27" t="e">
        <v>#VALUE!</v>
      </c>
      <c r="AC138" s="29"/>
      <c r="AD138" s="30">
        <v>1</v>
      </c>
      <c r="AE138" s="30">
        <v>100</v>
      </c>
      <c r="AF138" s="29" t="s">
        <v>80</v>
      </c>
      <c r="AG138" s="29" t="s">
        <v>80</v>
      </c>
      <c r="AH138" s="6"/>
    </row>
    <row r="139" spans="1:34" s="31" customFormat="1">
      <c r="A139" s="20" t="s">
        <v>299</v>
      </c>
      <c r="B139" s="20">
        <v>8200879706</v>
      </c>
      <c r="C139" s="44" t="s">
        <v>303</v>
      </c>
      <c r="D139" s="20" t="s">
        <v>52</v>
      </c>
      <c r="E139" s="20" t="s">
        <v>33</v>
      </c>
      <c r="F139" s="20" t="s">
        <v>34</v>
      </c>
      <c r="G139" s="20" t="s">
        <v>295</v>
      </c>
      <c r="H139" s="20" t="s">
        <v>301</v>
      </c>
      <c r="I139" s="20" t="s">
        <v>36</v>
      </c>
      <c r="J139" s="32" t="s">
        <v>44</v>
      </c>
      <c r="K139" s="20"/>
      <c r="L139" s="20"/>
      <c r="M139" s="20"/>
      <c r="N139" s="21"/>
      <c r="O139" s="23" t="s">
        <v>188</v>
      </c>
      <c r="P139" s="87"/>
      <c r="Q139" s="22" t="s">
        <v>302</v>
      </c>
      <c r="R139" s="20">
        <v>49</v>
      </c>
      <c r="S139" s="84">
        <v>49</v>
      </c>
      <c r="T139" s="77">
        <v>49</v>
      </c>
      <c r="U139" s="77">
        <v>83</v>
      </c>
      <c r="V139" s="85">
        <v>1</v>
      </c>
      <c r="W139" s="85" t="s">
        <v>41</v>
      </c>
      <c r="X139" s="85">
        <v>1</v>
      </c>
      <c r="Y139" s="25" t="s">
        <v>42</v>
      </c>
      <c r="Z139" s="26" t="str">
        <f t="shared" si="2"/>
        <v>1 ech / 1 rafale</v>
      </c>
      <c r="AA139" s="27">
        <v>102.6</v>
      </c>
      <c r="AB139" s="27" t="e">
        <v>#VALUE!</v>
      </c>
      <c r="AC139" s="29"/>
      <c r="AD139" s="30">
        <v>1</v>
      </c>
      <c r="AE139" s="30">
        <v>100</v>
      </c>
      <c r="AF139" s="29" t="s">
        <v>80</v>
      </c>
      <c r="AG139" s="29" t="s">
        <v>80</v>
      </c>
      <c r="AH139" s="6"/>
    </row>
    <row r="140" spans="1:34" s="31" customFormat="1">
      <c r="A140" s="20" t="s">
        <v>299</v>
      </c>
      <c r="B140" s="20">
        <v>8200879707</v>
      </c>
      <c r="C140" s="44" t="s">
        <v>304</v>
      </c>
      <c r="D140" s="20" t="s">
        <v>52</v>
      </c>
      <c r="E140" s="20" t="s">
        <v>33</v>
      </c>
      <c r="F140" s="20" t="s">
        <v>34</v>
      </c>
      <c r="G140" s="20" t="s">
        <v>295</v>
      </c>
      <c r="H140" s="20" t="s">
        <v>301</v>
      </c>
      <c r="I140" s="20" t="s">
        <v>36</v>
      </c>
      <c r="J140" s="32" t="s">
        <v>48</v>
      </c>
      <c r="K140" s="20"/>
      <c r="L140" s="20"/>
      <c r="M140" s="20"/>
      <c r="N140" s="21"/>
      <c r="O140" s="23" t="s">
        <v>188</v>
      </c>
      <c r="P140" s="87"/>
      <c r="Q140" s="22" t="s">
        <v>302</v>
      </c>
      <c r="R140" s="20">
        <v>45</v>
      </c>
      <c r="S140" s="84">
        <v>45</v>
      </c>
      <c r="T140" s="77">
        <v>45</v>
      </c>
      <c r="U140" s="77">
        <v>78</v>
      </c>
      <c r="V140" s="85">
        <v>1</v>
      </c>
      <c r="W140" s="85" t="s">
        <v>41</v>
      </c>
      <c r="X140" s="85">
        <v>1</v>
      </c>
      <c r="Y140" s="25" t="s">
        <v>42</v>
      </c>
      <c r="Z140" s="26" t="str">
        <f t="shared" si="2"/>
        <v>1 ech / 1 rafale</v>
      </c>
      <c r="AA140" s="27">
        <v>97</v>
      </c>
      <c r="AB140" s="27" t="e">
        <v>#VALUE!</v>
      </c>
      <c r="AC140" s="29"/>
      <c r="AD140" s="30">
        <v>1</v>
      </c>
      <c r="AE140" s="30">
        <v>100</v>
      </c>
      <c r="AF140" s="29" t="s">
        <v>80</v>
      </c>
      <c r="AG140" s="29" t="s">
        <v>80</v>
      </c>
      <c r="AH140" s="6"/>
    </row>
    <row r="141" spans="1:34" s="31" customFormat="1">
      <c r="A141" s="20" t="s">
        <v>305</v>
      </c>
      <c r="B141" s="20" t="s">
        <v>306</v>
      </c>
      <c r="C141" s="44" t="s">
        <v>307</v>
      </c>
      <c r="D141" s="20" t="s">
        <v>52</v>
      </c>
      <c r="E141" s="20" t="s">
        <v>33</v>
      </c>
      <c r="F141" s="20" t="s">
        <v>34</v>
      </c>
      <c r="G141" s="20" t="s">
        <v>301</v>
      </c>
      <c r="H141" s="20" t="s">
        <v>99</v>
      </c>
      <c r="I141" s="20" t="s">
        <v>78</v>
      </c>
      <c r="J141" s="32" t="s">
        <v>37</v>
      </c>
      <c r="K141" s="20" t="s">
        <v>308</v>
      </c>
      <c r="L141" s="20" t="s">
        <v>308</v>
      </c>
      <c r="M141" s="20" t="s">
        <v>308</v>
      </c>
      <c r="N141" s="21">
        <v>39849</v>
      </c>
      <c r="O141" s="23" t="s">
        <v>188</v>
      </c>
      <c r="P141" s="20"/>
      <c r="Q141" s="22"/>
      <c r="R141" s="23">
        <v>46</v>
      </c>
      <c r="S141" s="23">
        <v>46</v>
      </c>
      <c r="T141" s="23">
        <v>46</v>
      </c>
      <c r="U141" s="23">
        <v>91</v>
      </c>
      <c r="V141" s="85">
        <v>1</v>
      </c>
      <c r="W141" s="85" t="s">
        <v>41</v>
      </c>
      <c r="X141" s="85">
        <v>1</v>
      </c>
      <c r="Y141" s="25" t="s">
        <v>42</v>
      </c>
      <c r="Z141" s="26" t="str">
        <f t="shared" si="2"/>
        <v>1 ech / 1 rafale</v>
      </c>
      <c r="AA141" s="27">
        <v>98.9</v>
      </c>
      <c r="AB141" s="27">
        <v>0</v>
      </c>
      <c r="AC141" s="29">
        <v>5</v>
      </c>
      <c r="AD141" s="30">
        <v>1</v>
      </c>
      <c r="AE141" s="30">
        <v>100</v>
      </c>
      <c r="AF141" s="29" t="s">
        <v>56</v>
      </c>
      <c r="AG141" s="29" t="s">
        <v>56</v>
      </c>
      <c r="AH141" s="6"/>
    </row>
    <row r="142" spans="1:34" s="31" customFormat="1">
      <c r="A142" s="20" t="s">
        <v>305</v>
      </c>
      <c r="B142" s="20" t="s">
        <v>309</v>
      </c>
      <c r="C142" s="44" t="s">
        <v>310</v>
      </c>
      <c r="D142" s="20" t="s">
        <v>52</v>
      </c>
      <c r="E142" s="20" t="s">
        <v>33</v>
      </c>
      <c r="F142" s="20" t="s">
        <v>34</v>
      </c>
      <c r="G142" s="20" t="s">
        <v>301</v>
      </c>
      <c r="H142" s="20" t="s">
        <v>99</v>
      </c>
      <c r="I142" s="20" t="s">
        <v>78</v>
      </c>
      <c r="J142" s="32" t="s">
        <v>44</v>
      </c>
      <c r="K142" s="20" t="s">
        <v>308</v>
      </c>
      <c r="L142" s="20" t="s">
        <v>308</v>
      </c>
      <c r="M142" s="20" t="s">
        <v>308</v>
      </c>
      <c r="N142" s="21">
        <v>39849</v>
      </c>
      <c r="O142" s="23" t="s">
        <v>188</v>
      </c>
      <c r="P142" s="20"/>
      <c r="Q142" s="22"/>
      <c r="R142" s="23">
        <v>46</v>
      </c>
      <c r="S142" s="23">
        <v>46</v>
      </c>
      <c r="T142" s="23">
        <v>46</v>
      </c>
      <c r="U142" s="23">
        <v>91</v>
      </c>
      <c r="V142" s="85">
        <v>1</v>
      </c>
      <c r="W142" s="85" t="s">
        <v>41</v>
      </c>
      <c r="X142" s="85">
        <v>1</v>
      </c>
      <c r="Y142" s="25" t="s">
        <v>42</v>
      </c>
      <c r="Z142" s="26" t="str">
        <f t="shared" si="2"/>
        <v>1 ech / 1 rafale</v>
      </c>
      <c r="AA142" s="27">
        <v>98.9</v>
      </c>
      <c r="AB142" s="27">
        <v>0</v>
      </c>
      <c r="AC142" s="29">
        <v>5</v>
      </c>
      <c r="AD142" s="30">
        <v>1</v>
      </c>
      <c r="AE142" s="30">
        <v>100</v>
      </c>
      <c r="AF142" s="29" t="s">
        <v>56</v>
      </c>
      <c r="AG142" s="29" t="s">
        <v>56</v>
      </c>
      <c r="AH142" s="6"/>
    </row>
    <row r="143" spans="1:34" s="31" customFormat="1">
      <c r="A143" s="20" t="s">
        <v>305</v>
      </c>
      <c r="B143" s="20" t="s">
        <v>311</v>
      </c>
      <c r="C143" s="44" t="s">
        <v>312</v>
      </c>
      <c r="D143" s="20" t="s">
        <v>313</v>
      </c>
      <c r="E143" s="20" t="s">
        <v>33</v>
      </c>
      <c r="F143" s="20" t="s">
        <v>34</v>
      </c>
      <c r="G143" s="20" t="s">
        <v>301</v>
      </c>
      <c r="H143" s="20" t="s">
        <v>99</v>
      </c>
      <c r="I143" s="20" t="s">
        <v>78</v>
      </c>
      <c r="J143" s="32" t="s">
        <v>314</v>
      </c>
      <c r="K143" s="20"/>
      <c r="L143" s="20"/>
      <c r="M143" s="20"/>
      <c r="N143" s="20"/>
      <c r="O143" s="23" t="s">
        <v>188</v>
      </c>
      <c r="P143" s="20"/>
      <c r="Q143" s="22"/>
      <c r="R143" s="23"/>
      <c r="S143" s="23"/>
      <c r="T143" s="23"/>
      <c r="U143" s="23"/>
      <c r="V143" s="85"/>
      <c r="W143" s="85"/>
      <c r="X143" s="85"/>
      <c r="Y143" s="25" t="s">
        <v>42</v>
      </c>
      <c r="Z143" s="26" t="str">
        <f t="shared" si="2"/>
        <v xml:space="preserve">  /  rafale</v>
      </c>
      <c r="AA143" s="27"/>
      <c r="AB143" s="27"/>
      <c r="AC143" s="29">
        <v>6</v>
      </c>
      <c r="AD143" s="30">
        <v>1</v>
      </c>
      <c r="AE143" s="30">
        <v>100</v>
      </c>
      <c r="AF143" s="29" t="s">
        <v>56</v>
      </c>
      <c r="AG143" s="29" t="s">
        <v>56</v>
      </c>
      <c r="AH143" s="6"/>
    </row>
    <row r="144" spans="1:34" s="31" customFormat="1">
      <c r="A144" s="20" t="s">
        <v>305</v>
      </c>
      <c r="B144" s="20" t="s">
        <v>315</v>
      </c>
      <c r="C144" s="44" t="s">
        <v>316</v>
      </c>
      <c r="D144" s="20" t="s">
        <v>313</v>
      </c>
      <c r="E144" s="20" t="s">
        <v>33</v>
      </c>
      <c r="F144" s="20" t="s">
        <v>34</v>
      </c>
      <c r="G144" s="20" t="s">
        <v>301</v>
      </c>
      <c r="H144" s="20" t="s">
        <v>99</v>
      </c>
      <c r="I144" s="20" t="s">
        <v>78</v>
      </c>
      <c r="J144" s="32" t="s">
        <v>317</v>
      </c>
      <c r="K144" s="20"/>
      <c r="L144" s="20"/>
      <c r="M144" s="20"/>
      <c r="N144" s="20"/>
      <c r="O144" s="23" t="s">
        <v>188</v>
      </c>
      <c r="P144" s="20"/>
      <c r="Q144" s="22"/>
      <c r="R144" s="23"/>
      <c r="S144" s="23"/>
      <c r="T144" s="23"/>
      <c r="U144" s="23"/>
      <c r="V144" s="85"/>
      <c r="W144" s="85"/>
      <c r="X144" s="85"/>
      <c r="Y144" s="25" t="s">
        <v>42</v>
      </c>
      <c r="Z144" s="26" t="str">
        <f t="shared" si="2"/>
        <v xml:space="preserve">  /  rafale</v>
      </c>
      <c r="AA144" s="27"/>
      <c r="AB144" s="27"/>
      <c r="AC144" s="29">
        <v>6</v>
      </c>
      <c r="AD144" s="30">
        <v>1</v>
      </c>
      <c r="AE144" s="30">
        <v>100</v>
      </c>
      <c r="AF144" s="29" t="s">
        <v>56</v>
      </c>
      <c r="AG144" s="29" t="s">
        <v>56</v>
      </c>
      <c r="AH144" s="6"/>
    </row>
    <row r="145" spans="1:33">
      <c r="A145" s="20" t="s">
        <v>305</v>
      </c>
      <c r="B145" s="20">
        <v>8200658532</v>
      </c>
      <c r="C145" s="88" t="s">
        <v>318</v>
      </c>
      <c r="D145" s="20" t="s">
        <v>52</v>
      </c>
      <c r="E145" s="20" t="s">
        <v>33</v>
      </c>
      <c r="F145" s="20" t="s">
        <v>34</v>
      </c>
      <c r="G145" s="20" t="s">
        <v>301</v>
      </c>
      <c r="H145" s="20" t="s">
        <v>99</v>
      </c>
      <c r="I145" s="20" t="s">
        <v>78</v>
      </c>
      <c r="J145" s="32" t="s">
        <v>48</v>
      </c>
      <c r="K145" s="20"/>
      <c r="L145" s="20"/>
      <c r="M145" s="20"/>
      <c r="N145" s="20"/>
      <c r="O145" s="23" t="s">
        <v>39</v>
      </c>
      <c r="P145" s="20"/>
      <c r="Q145" s="22"/>
      <c r="R145" s="23">
        <v>9</v>
      </c>
      <c r="S145" s="23">
        <v>9</v>
      </c>
      <c r="T145" s="23">
        <v>9</v>
      </c>
      <c r="U145" s="23">
        <v>9</v>
      </c>
      <c r="V145" s="85">
        <v>1</v>
      </c>
      <c r="W145" s="85" t="s">
        <v>41</v>
      </c>
      <c r="X145" s="85">
        <v>1</v>
      </c>
      <c r="Y145" s="25" t="s">
        <v>42</v>
      </c>
      <c r="Z145" s="26" t="str">
        <f t="shared" si="2"/>
        <v>1 ech / 1 rafale</v>
      </c>
      <c r="AA145" s="27">
        <v>42.2</v>
      </c>
      <c r="AB145" s="27">
        <v>0</v>
      </c>
      <c r="AC145" s="29">
        <v>4</v>
      </c>
      <c r="AD145" s="30">
        <v>1</v>
      </c>
      <c r="AE145" s="30">
        <v>100</v>
      </c>
      <c r="AF145" s="29" t="s">
        <v>34</v>
      </c>
      <c r="AG145" s="29" t="s">
        <v>34</v>
      </c>
    </row>
    <row r="146" spans="1:33">
      <c r="A146" s="20" t="s">
        <v>305</v>
      </c>
      <c r="B146" s="20">
        <v>8200658531</v>
      </c>
      <c r="C146" s="88" t="s">
        <v>319</v>
      </c>
      <c r="D146" s="20" t="s">
        <v>52</v>
      </c>
      <c r="E146" s="20" t="s">
        <v>33</v>
      </c>
      <c r="F146" s="20" t="s">
        <v>34</v>
      </c>
      <c r="G146" s="20" t="s">
        <v>301</v>
      </c>
      <c r="H146" s="20" t="s">
        <v>99</v>
      </c>
      <c r="I146" s="20" t="s">
        <v>78</v>
      </c>
      <c r="J146" s="32" t="s">
        <v>75</v>
      </c>
      <c r="K146" s="20"/>
      <c r="L146" s="20"/>
      <c r="M146" s="20"/>
      <c r="N146" s="20"/>
      <c r="O146" s="23" t="s">
        <v>39</v>
      </c>
      <c r="P146" s="20"/>
      <c r="Q146" s="22"/>
      <c r="R146" s="23">
        <v>9</v>
      </c>
      <c r="S146" s="23">
        <v>9</v>
      </c>
      <c r="T146" s="23">
        <v>9</v>
      </c>
      <c r="U146" s="23">
        <v>9</v>
      </c>
      <c r="V146" s="85">
        <v>1</v>
      </c>
      <c r="W146" s="85" t="s">
        <v>41</v>
      </c>
      <c r="X146" s="85">
        <v>1</v>
      </c>
      <c r="Y146" s="25" t="s">
        <v>42</v>
      </c>
      <c r="Z146" s="26" t="str">
        <f t="shared" si="2"/>
        <v>1 ech / 1 rafale</v>
      </c>
      <c r="AA146" s="27">
        <v>42.2</v>
      </c>
      <c r="AB146" s="27">
        <v>0</v>
      </c>
      <c r="AC146" s="29">
        <v>4</v>
      </c>
      <c r="AD146" s="30">
        <v>1</v>
      </c>
      <c r="AE146" s="30">
        <v>100</v>
      </c>
      <c r="AF146" s="29" t="s">
        <v>34</v>
      </c>
      <c r="AG146" s="29" t="s">
        <v>34</v>
      </c>
    </row>
    <row r="147" spans="1:33">
      <c r="A147" s="20" t="s">
        <v>305</v>
      </c>
      <c r="B147" s="20">
        <v>8200658538</v>
      </c>
      <c r="C147" s="88" t="s">
        <v>320</v>
      </c>
      <c r="D147" s="20" t="s">
        <v>52</v>
      </c>
      <c r="E147" s="20" t="s">
        <v>33</v>
      </c>
      <c r="F147" s="20" t="s">
        <v>34</v>
      </c>
      <c r="G147" s="20" t="s">
        <v>301</v>
      </c>
      <c r="H147" s="20" t="s">
        <v>99</v>
      </c>
      <c r="I147" s="20" t="s">
        <v>78</v>
      </c>
      <c r="J147" s="32" t="s">
        <v>68</v>
      </c>
      <c r="K147" s="20"/>
      <c r="L147" s="20"/>
      <c r="M147" s="20"/>
      <c r="N147" s="20"/>
      <c r="O147" s="23" t="s">
        <v>39</v>
      </c>
      <c r="P147" s="20"/>
      <c r="Q147" s="22"/>
      <c r="R147" s="23">
        <v>36</v>
      </c>
      <c r="S147" s="23">
        <v>36</v>
      </c>
      <c r="T147" s="23">
        <v>36</v>
      </c>
      <c r="U147" s="23">
        <v>36</v>
      </c>
      <c r="V147" s="85">
        <v>1</v>
      </c>
      <c r="W147" s="85" t="s">
        <v>41</v>
      </c>
      <c r="X147" s="85">
        <v>1</v>
      </c>
      <c r="Y147" s="25" t="s">
        <v>42</v>
      </c>
      <c r="Z147" s="26" t="str">
        <f t="shared" si="2"/>
        <v>1 ech / 1 rafale</v>
      </c>
      <c r="AA147" s="27">
        <v>85.4</v>
      </c>
      <c r="AB147" s="27">
        <v>0</v>
      </c>
      <c r="AC147" s="29">
        <v>10</v>
      </c>
      <c r="AD147" s="30">
        <v>1</v>
      </c>
      <c r="AE147" s="30">
        <v>100</v>
      </c>
      <c r="AF147" s="29" t="s">
        <v>34</v>
      </c>
      <c r="AG147" s="29" t="s">
        <v>34</v>
      </c>
    </row>
    <row r="148" spans="1:33">
      <c r="A148" s="20" t="s">
        <v>305</v>
      </c>
      <c r="B148" s="20">
        <v>8200658539</v>
      </c>
      <c r="C148" s="88" t="s">
        <v>321</v>
      </c>
      <c r="D148" s="20" t="s">
        <v>52</v>
      </c>
      <c r="E148" s="20" t="s">
        <v>33</v>
      </c>
      <c r="F148" s="20" t="s">
        <v>34</v>
      </c>
      <c r="G148" s="20" t="s">
        <v>301</v>
      </c>
      <c r="H148" s="20" t="s">
        <v>99</v>
      </c>
      <c r="I148" s="20" t="s">
        <v>78</v>
      </c>
      <c r="J148" s="32" t="s">
        <v>322</v>
      </c>
      <c r="K148" s="20"/>
      <c r="L148" s="20"/>
      <c r="M148" s="20"/>
      <c r="N148" s="20"/>
      <c r="O148" s="23" t="s">
        <v>39</v>
      </c>
      <c r="P148" s="20"/>
      <c r="Q148" s="22"/>
      <c r="R148" s="23">
        <v>36</v>
      </c>
      <c r="S148" s="23">
        <v>36</v>
      </c>
      <c r="T148" s="23">
        <v>36</v>
      </c>
      <c r="U148" s="23">
        <v>36</v>
      </c>
      <c r="V148" s="85">
        <v>1</v>
      </c>
      <c r="W148" s="85" t="s">
        <v>41</v>
      </c>
      <c r="X148" s="85">
        <v>1</v>
      </c>
      <c r="Y148" s="25" t="s">
        <v>42</v>
      </c>
      <c r="Z148" s="26" t="str">
        <f t="shared" si="2"/>
        <v>1 ech / 1 rafale</v>
      </c>
      <c r="AA148" s="27">
        <v>85.4</v>
      </c>
      <c r="AB148" s="27">
        <v>0</v>
      </c>
      <c r="AC148" s="29">
        <v>10</v>
      </c>
      <c r="AD148" s="30">
        <v>1</v>
      </c>
      <c r="AE148" s="30">
        <v>100</v>
      </c>
      <c r="AF148" s="29" t="s">
        <v>34</v>
      </c>
      <c r="AG148" s="29" t="s">
        <v>34</v>
      </c>
    </row>
    <row r="149" spans="1:33">
      <c r="A149" s="20" t="s">
        <v>305</v>
      </c>
      <c r="B149" s="20">
        <v>8200665930</v>
      </c>
      <c r="C149" s="88" t="s">
        <v>320</v>
      </c>
      <c r="D149" s="20" t="s">
        <v>52</v>
      </c>
      <c r="E149" s="20" t="s">
        <v>33</v>
      </c>
      <c r="F149" s="20" t="s">
        <v>34</v>
      </c>
      <c r="G149" s="20" t="s">
        <v>301</v>
      </c>
      <c r="H149" s="20" t="s">
        <v>99</v>
      </c>
      <c r="I149" s="20" t="s">
        <v>78</v>
      </c>
      <c r="J149" s="32" t="s">
        <v>158</v>
      </c>
      <c r="K149" s="20"/>
      <c r="L149" s="20" t="s">
        <v>323</v>
      </c>
      <c r="M149" s="20"/>
      <c r="N149" s="21"/>
      <c r="O149" s="23" t="s">
        <v>188</v>
      </c>
      <c r="P149" s="20"/>
      <c r="Q149" s="22"/>
      <c r="R149" s="23">
        <v>37</v>
      </c>
      <c r="S149" s="23">
        <v>37</v>
      </c>
      <c r="T149" s="23">
        <v>37</v>
      </c>
      <c r="U149" s="23">
        <v>37</v>
      </c>
      <c r="V149" s="85">
        <v>1</v>
      </c>
      <c r="W149" s="85" t="s">
        <v>41</v>
      </c>
      <c r="X149" s="85">
        <v>1</v>
      </c>
      <c r="Y149" s="25" t="s">
        <v>42</v>
      </c>
      <c r="Z149" s="26" t="str">
        <f t="shared" si="2"/>
        <v>1 ech / 1 rafale</v>
      </c>
      <c r="AA149" s="27">
        <v>86.8</v>
      </c>
      <c r="AB149" s="27">
        <v>0</v>
      </c>
      <c r="AC149" s="29">
        <v>10</v>
      </c>
      <c r="AD149" s="30">
        <v>1</v>
      </c>
      <c r="AE149" s="30">
        <v>100</v>
      </c>
      <c r="AF149" s="29" t="s">
        <v>34</v>
      </c>
      <c r="AG149" s="29" t="s">
        <v>34</v>
      </c>
    </row>
    <row r="150" spans="1:33">
      <c r="A150" s="20" t="s">
        <v>305</v>
      </c>
      <c r="B150" s="20">
        <v>8200665931</v>
      </c>
      <c r="C150" s="88" t="s">
        <v>321</v>
      </c>
      <c r="D150" s="20" t="s">
        <v>52</v>
      </c>
      <c r="E150" s="20" t="s">
        <v>33</v>
      </c>
      <c r="F150" s="20" t="s">
        <v>34</v>
      </c>
      <c r="G150" s="20" t="s">
        <v>301</v>
      </c>
      <c r="H150" s="20" t="s">
        <v>99</v>
      </c>
      <c r="I150" s="20" t="s">
        <v>78</v>
      </c>
      <c r="J150" s="32" t="s">
        <v>76</v>
      </c>
      <c r="K150" s="20"/>
      <c r="L150" s="20" t="s">
        <v>263</v>
      </c>
      <c r="M150" s="20"/>
      <c r="N150" s="21"/>
      <c r="O150" s="23" t="s">
        <v>188</v>
      </c>
      <c r="P150" s="20"/>
      <c r="Q150" s="22"/>
      <c r="R150" s="23">
        <v>37</v>
      </c>
      <c r="S150" s="23">
        <v>37</v>
      </c>
      <c r="T150" s="23">
        <v>37</v>
      </c>
      <c r="U150" s="23">
        <v>37</v>
      </c>
      <c r="V150" s="85">
        <v>1</v>
      </c>
      <c r="W150" s="85" t="s">
        <v>41</v>
      </c>
      <c r="X150" s="85">
        <v>1</v>
      </c>
      <c r="Y150" s="25" t="s">
        <v>42</v>
      </c>
      <c r="Z150" s="26" t="str">
        <f t="shared" si="2"/>
        <v>1 ech / 1 rafale</v>
      </c>
      <c r="AA150" s="27">
        <v>86.8</v>
      </c>
      <c r="AB150" s="27">
        <v>0</v>
      </c>
      <c r="AC150" s="29">
        <v>10</v>
      </c>
      <c r="AD150" s="30">
        <v>1</v>
      </c>
      <c r="AE150" s="30">
        <v>100</v>
      </c>
      <c r="AF150" s="29" t="s">
        <v>34</v>
      </c>
      <c r="AG150" s="29" t="s">
        <v>34</v>
      </c>
    </row>
    <row r="151" spans="1:33" ht="10.5" customHeight="1">
      <c r="A151" s="20" t="s">
        <v>305</v>
      </c>
      <c r="B151" s="20">
        <v>8200658908</v>
      </c>
      <c r="C151" s="88" t="s">
        <v>324</v>
      </c>
      <c r="D151" s="20" t="s">
        <v>52</v>
      </c>
      <c r="E151" s="20" t="s">
        <v>33</v>
      </c>
      <c r="F151" s="20" t="s">
        <v>34</v>
      </c>
      <c r="G151" s="20" t="s">
        <v>301</v>
      </c>
      <c r="H151" s="20" t="s">
        <v>99</v>
      </c>
      <c r="I151" s="20" t="s">
        <v>78</v>
      </c>
      <c r="J151" s="32" t="s">
        <v>72</v>
      </c>
      <c r="K151" s="20"/>
      <c r="L151" s="20"/>
      <c r="M151" s="20"/>
      <c r="N151" s="20"/>
      <c r="O151" s="23" t="s">
        <v>39</v>
      </c>
      <c r="P151" s="20"/>
      <c r="Q151" s="22"/>
      <c r="R151" s="23">
        <v>20</v>
      </c>
      <c r="S151" s="23">
        <v>20</v>
      </c>
      <c r="T151" s="23">
        <v>20</v>
      </c>
      <c r="U151" s="23">
        <v>20</v>
      </c>
      <c r="V151" s="85">
        <v>1</v>
      </c>
      <c r="W151" s="85" t="s">
        <v>41</v>
      </c>
      <c r="X151" s="85">
        <v>1</v>
      </c>
      <c r="Y151" s="25" t="s">
        <v>42</v>
      </c>
      <c r="Z151" s="26" t="str">
        <f t="shared" si="2"/>
        <v>1 ech / 1 rafale</v>
      </c>
      <c r="AA151" s="27">
        <v>74.599999999999994</v>
      </c>
      <c r="AB151" s="27">
        <v>0</v>
      </c>
      <c r="AC151" s="29">
        <v>14</v>
      </c>
      <c r="AD151" s="30">
        <v>1</v>
      </c>
      <c r="AE151" s="30">
        <v>100</v>
      </c>
      <c r="AF151" s="29" t="s">
        <v>80</v>
      </c>
      <c r="AG151" s="29" t="s">
        <v>80</v>
      </c>
    </row>
    <row r="152" spans="1:33" ht="10.5" customHeight="1">
      <c r="A152" s="20" t="s">
        <v>305</v>
      </c>
      <c r="B152" s="20">
        <v>8200658909</v>
      </c>
      <c r="C152" s="88" t="s">
        <v>325</v>
      </c>
      <c r="D152" s="20" t="s">
        <v>52</v>
      </c>
      <c r="E152" s="20" t="s">
        <v>33</v>
      </c>
      <c r="F152" s="20" t="s">
        <v>34</v>
      </c>
      <c r="G152" s="20" t="s">
        <v>301</v>
      </c>
      <c r="H152" s="20" t="s">
        <v>99</v>
      </c>
      <c r="I152" s="20" t="s">
        <v>78</v>
      </c>
      <c r="J152" s="32" t="s">
        <v>326</v>
      </c>
      <c r="K152" s="20"/>
      <c r="L152" s="20"/>
      <c r="M152" s="20"/>
      <c r="N152" s="20"/>
      <c r="O152" s="23" t="s">
        <v>39</v>
      </c>
      <c r="P152" s="20"/>
      <c r="Q152" s="22"/>
      <c r="R152" s="23">
        <v>31</v>
      </c>
      <c r="S152" s="23">
        <v>31</v>
      </c>
      <c r="T152" s="23">
        <v>31</v>
      </c>
      <c r="U152" s="23">
        <v>31</v>
      </c>
      <c r="V152" s="85">
        <v>1</v>
      </c>
      <c r="W152" s="85" t="s">
        <v>41</v>
      </c>
      <c r="X152" s="85">
        <v>1</v>
      </c>
      <c r="Y152" s="25" t="s">
        <v>42</v>
      </c>
      <c r="Z152" s="26" t="str">
        <f t="shared" si="2"/>
        <v>1 ech / 1 rafale</v>
      </c>
      <c r="AA152" s="27">
        <v>90</v>
      </c>
      <c r="AB152" s="27">
        <v>0</v>
      </c>
      <c r="AC152" s="29">
        <v>14</v>
      </c>
      <c r="AD152" s="30">
        <v>1</v>
      </c>
      <c r="AE152" s="30">
        <v>100</v>
      </c>
      <c r="AF152" s="29" t="s">
        <v>80</v>
      </c>
      <c r="AG152" s="29" t="s">
        <v>80</v>
      </c>
    </row>
    <row r="153" spans="1:33" ht="10.5" customHeight="1">
      <c r="A153" s="20" t="s">
        <v>305</v>
      </c>
      <c r="B153" s="20">
        <v>8200658897</v>
      </c>
      <c r="C153" s="88" t="s">
        <v>327</v>
      </c>
      <c r="D153" s="20" t="s">
        <v>52</v>
      </c>
      <c r="E153" s="20" t="s">
        <v>33</v>
      </c>
      <c r="F153" s="20" t="s">
        <v>34</v>
      </c>
      <c r="G153" s="20" t="s">
        <v>301</v>
      </c>
      <c r="H153" s="20" t="s">
        <v>99</v>
      </c>
      <c r="I153" s="20" t="s">
        <v>78</v>
      </c>
      <c r="J153" s="32" t="s">
        <v>328</v>
      </c>
      <c r="K153" s="20"/>
      <c r="L153" s="20"/>
      <c r="M153" s="20"/>
      <c r="N153" s="20"/>
      <c r="O153" s="23" t="s">
        <v>39</v>
      </c>
      <c r="P153" s="20"/>
      <c r="Q153" s="22"/>
      <c r="R153" s="23">
        <v>25</v>
      </c>
      <c r="S153" s="23">
        <v>25</v>
      </c>
      <c r="T153" s="23">
        <v>25</v>
      </c>
      <c r="U153" s="23">
        <v>25</v>
      </c>
      <c r="V153" s="85">
        <v>1</v>
      </c>
      <c r="W153" s="85" t="s">
        <v>41</v>
      </c>
      <c r="X153" s="85">
        <v>1</v>
      </c>
      <c r="Y153" s="25" t="s">
        <v>42</v>
      </c>
      <c r="Z153" s="26" t="str">
        <f t="shared" si="2"/>
        <v>1 ech / 1 rafale</v>
      </c>
      <c r="AA153" s="27">
        <v>81.599999999999994</v>
      </c>
      <c r="AB153" s="27">
        <v>0</v>
      </c>
      <c r="AC153" s="29">
        <v>14</v>
      </c>
      <c r="AD153" s="30">
        <v>1</v>
      </c>
      <c r="AE153" s="30">
        <v>100</v>
      </c>
      <c r="AF153" s="29" t="s">
        <v>80</v>
      </c>
      <c r="AG153" s="29" t="s">
        <v>80</v>
      </c>
    </row>
    <row r="154" spans="1:33" ht="10.5" customHeight="1">
      <c r="A154" s="20" t="s">
        <v>305</v>
      </c>
      <c r="B154" s="20">
        <v>8200658898</v>
      </c>
      <c r="C154" s="88" t="s">
        <v>329</v>
      </c>
      <c r="D154" s="20" t="s">
        <v>52</v>
      </c>
      <c r="E154" s="20" t="s">
        <v>33</v>
      </c>
      <c r="F154" s="20" t="s">
        <v>34</v>
      </c>
      <c r="G154" s="20" t="s">
        <v>301</v>
      </c>
      <c r="H154" s="20" t="s">
        <v>99</v>
      </c>
      <c r="I154" s="20" t="s">
        <v>78</v>
      </c>
      <c r="J154" s="32" t="s">
        <v>330</v>
      </c>
      <c r="K154" s="20"/>
      <c r="L154" s="20"/>
      <c r="M154" s="20"/>
      <c r="N154" s="20"/>
      <c r="O154" s="23" t="s">
        <v>39</v>
      </c>
      <c r="P154" s="20"/>
      <c r="Q154" s="22"/>
      <c r="R154" s="23">
        <v>34</v>
      </c>
      <c r="S154" s="23">
        <v>34</v>
      </c>
      <c r="T154" s="23">
        <v>34</v>
      </c>
      <c r="U154" s="23">
        <v>34</v>
      </c>
      <c r="V154" s="85">
        <v>1</v>
      </c>
      <c r="W154" s="85" t="s">
        <v>41</v>
      </c>
      <c r="X154" s="85">
        <v>1</v>
      </c>
      <c r="Y154" s="25" t="s">
        <v>42</v>
      </c>
      <c r="Z154" s="26" t="str">
        <f t="shared" si="2"/>
        <v>1 ech / 1 rafale</v>
      </c>
      <c r="AA154" s="27">
        <v>94.2</v>
      </c>
      <c r="AB154" s="27">
        <v>0</v>
      </c>
      <c r="AC154" s="29">
        <v>14</v>
      </c>
      <c r="AD154" s="30">
        <v>1</v>
      </c>
      <c r="AE154" s="30">
        <v>100</v>
      </c>
      <c r="AF154" s="29" t="s">
        <v>80</v>
      </c>
      <c r="AG154" s="29" t="s">
        <v>80</v>
      </c>
    </row>
    <row r="155" spans="1:33">
      <c r="A155" s="20" t="s">
        <v>305</v>
      </c>
      <c r="B155" s="20" t="s">
        <v>331</v>
      </c>
      <c r="C155" s="88" t="s">
        <v>332</v>
      </c>
      <c r="D155" s="20" t="s">
        <v>52</v>
      </c>
      <c r="E155" s="20" t="s">
        <v>33</v>
      </c>
      <c r="F155" s="20" t="s">
        <v>34</v>
      </c>
      <c r="G155" s="20" t="s">
        <v>301</v>
      </c>
      <c r="H155" s="20" t="s">
        <v>99</v>
      </c>
      <c r="I155" s="20" t="s">
        <v>98</v>
      </c>
      <c r="J155" s="32" t="s">
        <v>37</v>
      </c>
      <c r="K155" s="20"/>
      <c r="L155" s="20"/>
      <c r="M155" s="20"/>
      <c r="N155" s="20"/>
      <c r="O155" s="20" t="s">
        <v>39</v>
      </c>
      <c r="P155" s="20"/>
      <c r="Q155" s="22" t="s">
        <v>82</v>
      </c>
      <c r="R155" s="23">
        <v>23</v>
      </c>
      <c r="S155" s="23">
        <v>23</v>
      </c>
      <c r="T155" s="23">
        <v>23</v>
      </c>
      <c r="U155" s="23">
        <v>23</v>
      </c>
      <c r="V155" s="85">
        <v>1</v>
      </c>
      <c r="W155" s="85" t="s">
        <v>41</v>
      </c>
      <c r="X155" s="85">
        <v>1</v>
      </c>
      <c r="Y155" s="25" t="s">
        <v>42</v>
      </c>
      <c r="Z155" s="26" t="str">
        <f t="shared" si="2"/>
        <v>1 ech / 1 rafale</v>
      </c>
      <c r="AA155" s="27">
        <v>67.599999999999994</v>
      </c>
      <c r="AB155" s="27">
        <v>0</v>
      </c>
      <c r="AC155" s="29">
        <v>6</v>
      </c>
      <c r="AD155" s="30">
        <v>1</v>
      </c>
      <c r="AE155" s="30">
        <v>100</v>
      </c>
      <c r="AF155" s="29" t="s">
        <v>56</v>
      </c>
      <c r="AG155" s="29" t="s">
        <v>56</v>
      </c>
    </row>
    <row r="156" spans="1:33">
      <c r="A156" s="20" t="s">
        <v>305</v>
      </c>
      <c r="B156" s="20" t="s">
        <v>333</v>
      </c>
      <c r="C156" s="88" t="s">
        <v>334</v>
      </c>
      <c r="D156" s="20" t="s">
        <v>52</v>
      </c>
      <c r="E156" s="20" t="s">
        <v>33</v>
      </c>
      <c r="F156" s="20" t="s">
        <v>34</v>
      </c>
      <c r="G156" s="20" t="s">
        <v>301</v>
      </c>
      <c r="H156" s="20" t="s">
        <v>99</v>
      </c>
      <c r="I156" s="20" t="s">
        <v>98</v>
      </c>
      <c r="J156" s="32" t="s">
        <v>44</v>
      </c>
      <c r="K156" s="20"/>
      <c r="L156" s="20"/>
      <c r="M156" s="20"/>
      <c r="N156" s="20"/>
      <c r="O156" s="20" t="s">
        <v>39</v>
      </c>
      <c r="P156" s="20"/>
      <c r="Q156" s="22" t="s">
        <v>82</v>
      </c>
      <c r="R156" s="23">
        <v>23</v>
      </c>
      <c r="S156" s="23">
        <v>23</v>
      </c>
      <c r="T156" s="23">
        <v>23</v>
      </c>
      <c r="U156" s="23">
        <v>23</v>
      </c>
      <c r="V156" s="85">
        <v>1</v>
      </c>
      <c r="W156" s="85" t="s">
        <v>41</v>
      </c>
      <c r="X156" s="85">
        <v>1</v>
      </c>
      <c r="Y156" s="25" t="s">
        <v>42</v>
      </c>
      <c r="Z156" s="26" t="str">
        <f t="shared" si="2"/>
        <v>1 ech / 1 rafale</v>
      </c>
      <c r="AA156" s="27">
        <v>67.599999999999994</v>
      </c>
      <c r="AB156" s="27">
        <v>0</v>
      </c>
      <c r="AC156" s="29">
        <v>6</v>
      </c>
      <c r="AD156" s="30">
        <v>1</v>
      </c>
      <c r="AE156" s="30">
        <v>100</v>
      </c>
      <c r="AF156" s="29" t="s">
        <v>56</v>
      </c>
      <c r="AG156" s="29" t="s">
        <v>56</v>
      </c>
    </row>
    <row r="157" spans="1:33">
      <c r="A157" s="20" t="s">
        <v>305</v>
      </c>
      <c r="B157" s="20" t="s">
        <v>335</v>
      </c>
      <c r="C157" s="88" t="s">
        <v>336</v>
      </c>
      <c r="D157" s="20" t="s">
        <v>52</v>
      </c>
      <c r="E157" s="20" t="s">
        <v>33</v>
      </c>
      <c r="F157" s="20" t="s">
        <v>34</v>
      </c>
      <c r="G157" s="20" t="s">
        <v>301</v>
      </c>
      <c r="H157" s="20" t="s">
        <v>99</v>
      </c>
      <c r="I157" s="20" t="s">
        <v>34</v>
      </c>
      <c r="J157" s="32" t="s">
        <v>37</v>
      </c>
      <c r="K157" s="20"/>
      <c r="L157" s="20"/>
      <c r="M157" s="20"/>
      <c r="N157" s="20"/>
      <c r="O157" s="23" t="s">
        <v>39</v>
      </c>
      <c r="P157" s="20"/>
      <c r="Q157" s="22"/>
      <c r="R157" s="23">
        <v>23</v>
      </c>
      <c r="S157" s="23">
        <v>23</v>
      </c>
      <c r="T157" s="23">
        <v>23</v>
      </c>
      <c r="U157" s="23">
        <v>23</v>
      </c>
      <c r="V157" s="85">
        <v>1</v>
      </c>
      <c r="W157" s="85" t="s">
        <v>41</v>
      </c>
      <c r="X157" s="85">
        <v>1</v>
      </c>
      <c r="Y157" s="25" t="s">
        <v>42</v>
      </c>
      <c r="Z157" s="26" t="str">
        <f t="shared" si="2"/>
        <v>1 ech / 1 rafale</v>
      </c>
      <c r="AA157" s="27">
        <v>67.599999999999994</v>
      </c>
      <c r="AB157" s="27">
        <v>0</v>
      </c>
      <c r="AC157" s="29">
        <v>6</v>
      </c>
      <c r="AD157" s="30">
        <v>1</v>
      </c>
      <c r="AE157" s="30">
        <v>100</v>
      </c>
      <c r="AF157" s="29" t="s">
        <v>56</v>
      </c>
      <c r="AG157" s="29" t="s">
        <v>56</v>
      </c>
    </row>
    <row r="158" spans="1:33">
      <c r="A158" s="20" t="s">
        <v>305</v>
      </c>
      <c r="B158" s="20" t="s">
        <v>335</v>
      </c>
      <c r="C158" s="88" t="s">
        <v>337</v>
      </c>
      <c r="D158" s="20" t="s">
        <v>52</v>
      </c>
      <c r="E158" s="20" t="s">
        <v>33</v>
      </c>
      <c r="F158" s="20" t="s">
        <v>34</v>
      </c>
      <c r="G158" s="20" t="s">
        <v>301</v>
      </c>
      <c r="H158" s="20" t="s">
        <v>99</v>
      </c>
      <c r="I158" s="20" t="s">
        <v>34</v>
      </c>
      <c r="J158" s="32" t="s">
        <v>328</v>
      </c>
      <c r="K158" s="20"/>
      <c r="L158" s="20"/>
      <c r="M158" s="20"/>
      <c r="N158" s="20"/>
      <c r="O158" s="23" t="s">
        <v>39</v>
      </c>
      <c r="P158" s="20"/>
      <c r="Q158" s="22"/>
      <c r="R158" s="23">
        <v>23</v>
      </c>
      <c r="S158" s="23">
        <v>23</v>
      </c>
      <c r="T158" s="23">
        <v>23</v>
      </c>
      <c r="U158" s="23">
        <v>23</v>
      </c>
      <c r="V158" s="85">
        <v>1</v>
      </c>
      <c r="W158" s="85" t="s">
        <v>41</v>
      </c>
      <c r="X158" s="85">
        <v>1</v>
      </c>
      <c r="Y158" s="25" t="s">
        <v>42</v>
      </c>
      <c r="Z158" s="26" t="str">
        <f t="shared" si="2"/>
        <v>1 ech / 1 rafale</v>
      </c>
      <c r="AA158" s="27">
        <v>67.599999999999994</v>
      </c>
      <c r="AB158" s="27">
        <v>0</v>
      </c>
      <c r="AC158" s="29">
        <v>6</v>
      </c>
      <c r="AD158" s="30">
        <v>1</v>
      </c>
      <c r="AE158" s="30">
        <v>100</v>
      </c>
      <c r="AF158" s="29" t="s">
        <v>56</v>
      </c>
      <c r="AG158" s="29" t="s">
        <v>56</v>
      </c>
    </row>
    <row r="159" spans="1:33">
      <c r="A159" s="20" t="s">
        <v>305</v>
      </c>
      <c r="B159" s="20">
        <v>8200737979</v>
      </c>
      <c r="C159" s="88" t="s">
        <v>338</v>
      </c>
      <c r="D159" s="20" t="s">
        <v>52</v>
      </c>
      <c r="E159" s="20" t="s">
        <v>33</v>
      </c>
      <c r="F159" s="20" t="s">
        <v>34</v>
      </c>
      <c r="G159" s="20" t="s">
        <v>301</v>
      </c>
      <c r="H159" s="20" t="s">
        <v>99</v>
      </c>
      <c r="I159" s="20" t="s">
        <v>34</v>
      </c>
      <c r="J159" s="32" t="s">
        <v>44</v>
      </c>
      <c r="K159" s="20"/>
      <c r="L159" s="20"/>
      <c r="M159" s="20"/>
      <c r="N159" s="20"/>
      <c r="O159" s="20" t="s">
        <v>39</v>
      </c>
      <c r="P159" s="20"/>
      <c r="Q159" s="22" t="s">
        <v>82</v>
      </c>
      <c r="R159" s="23">
        <v>41</v>
      </c>
      <c r="S159" s="23">
        <v>41</v>
      </c>
      <c r="T159" s="23">
        <v>41</v>
      </c>
      <c r="U159" s="23">
        <v>41</v>
      </c>
      <c r="V159" s="85">
        <v>1</v>
      </c>
      <c r="W159" s="85" t="s">
        <v>41</v>
      </c>
      <c r="X159" s="85">
        <v>1</v>
      </c>
      <c r="Y159" s="25" t="s">
        <v>42</v>
      </c>
      <c r="Z159" s="26" t="str">
        <f t="shared" si="2"/>
        <v>1 ech / 1 rafale</v>
      </c>
      <c r="AA159" s="27">
        <v>98.2</v>
      </c>
      <c r="AB159" s="27">
        <v>0</v>
      </c>
      <c r="AC159" s="29">
        <v>12</v>
      </c>
      <c r="AD159" s="30">
        <v>1</v>
      </c>
      <c r="AE159" s="30">
        <v>100</v>
      </c>
      <c r="AF159" s="29" t="s">
        <v>56</v>
      </c>
      <c r="AG159" s="29" t="s">
        <v>56</v>
      </c>
    </row>
    <row r="160" spans="1:33">
      <c r="A160" s="20" t="s">
        <v>305</v>
      </c>
      <c r="B160" s="20">
        <v>8200657342</v>
      </c>
      <c r="C160" s="88" t="s">
        <v>339</v>
      </c>
      <c r="D160" s="20" t="s">
        <v>52</v>
      </c>
      <c r="E160" s="20" t="s">
        <v>33</v>
      </c>
      <c r="F160" s="20" t="s">
        <v>34</v>
      </c>
      <c r="G160" s="20" t="s">
        <v>301</v>
      </c>
      <c r="H160" s="20" t="s">
        <v>99</v>
      </c>
      <c r="I160" s="20" t="s">
        <v>34</v>
      </c>
      <c r="J160" s="32" t="s">
        <v>48</v>
      </c>
      <c r="K160" s="20"/>
      <c r="L160" s="20"/>
      <c r="M160" s="20"/>
      <c r="N160" s="20"/>
      <c r="O160" s="20" t="s">
        <v>39</v>
      </c>
      <c r="P160" s="20"/>
      <c r="Q160" s="22" t="s">
        <v>82</v>
      </c>
      <c r="R160" s="23">
        <v>41</v>
      </c>
      <c r="S160" s="23">
        <v>41</v>
      </c>
      <c r="T160" s="23">
        <v>41</v>
      </c>
      <c r="U160" s="23">
        <v>41</v>
      </c>
      <c r="V160" s="85">
        <v>1</v>
      </c>
      <c r="W160" s="85" t="s">
        <v>41</v>
      </c>
      <c r="X160" s="85">
        <v>1</v>
      </c>
      <c r="Y160" s="25" t="s">
        <v>42</v>
      </c>
      <c r="Z160" s="26" t="str">
        <f t="shared" si="2"/>
        <v>1 ech / 1 rafale</v>
      </c>
      <c r="AA160" s="27">
        <v>98.2</v>
      </c>
      <c r="AB160" s="27">
        <v>0</v>
      </c>
      <c r="AC160" s="29">
        <v>12</v>
      </c>
      <c r="AD160" s="30">
        <v>1</v>
      </c>
      <c r="AE160" s="30">
        <v>100</v>
      </c>
      <c r="AF160" s="29" t="s">
        <v>56</v>
      </c>
      <c r="AG160" s="29" t="s">
        <v>56</v>
      </c>
    </row>
    <row r="161" spans="1:34">
      <c r="A161" s="20" t="s">
        <v>305</v>
      </c>
      <c r="B161" s="20" t="s">
        <v>340</v>
      </c>
      <c r="C161" s="88" t="s">
        <v>341</v>
      </c>
      <c r="D161" s="20" t="s">
        <v>52</v>
      </c>
      <c r="E161" s="20" t="s">
        <v>33</v>
      </c>
      <c r="F161" s="20" t="s">
        <v>34</v>
      </c>
      <c r="G161" s="20" t="s">
        <v>301</v>
      </c>
      <c r="H161" s="20" t="s">
        <v>99</v>
      </c>
      <c r="I161" s="20" t="s">
        <v>34</v>
      </c>
      <c r="J161" s="32" t="s">
        <v>75</v>
      </c>
      <c r="K161" s="20"/>
      <c r="L161" s="20"/>
      <c r="M161" s="20"/>
      <c r="N161" s="20"/>
      <c r="O161" s="20" t="s">
        <v>39</v>
      </c>
      <c r="P161" s="20"/>
      <c r="Q161" s="22" t="s">
        <v>82</v>
      </c>
      <c r="R161" s="23">
        <v>24</v>
      </c>
      <c r="S161" s="23">
        <v>24</v>
      </c>
      <c r="T161" s="23">
        <v>24</v>
      </c>
      <c r="U161" s="23">
        <v>24</v>
      </c>
      <c r="V161" s="85">
        <v>1</v>
      </c>
      <c r="W161" s="85" t="s">
        <v>41</v>
      </c>
      <c r="X161" s="85">
        <v>1</v>
      </c>
      <c r="Y161" s="25" t="s">
        <v>42</v>
      </c>
      <c r="Z161" s="26" t="str">
        <f t="shared" si="2"/>
        <v>1 ech / 1 rafale</v>
      </c>
      <c r="AA161" s="27">
        <v>69</v>
      </c>
      <c r="AB161" s="27">
        <v>0</v>
      </c>
      <c r="AC161" s="29">
        <v>6</v>
      </c>
      <c r="AD161" s="30">
        <v>1</v>
      </c>
      <c r="AE161" s="30">
        <v>100</v>
      </c>
      <c r="AF161" s="29" t="s">
        <v>56</v>
      </c>
      <c r="AG161" s="29" t="s">
        <v>56</v>
      </c>
    </row>
    <row r="162" spans="1:34">
      <c r="A162" s="20" t="s">
        <v>305</v>
      </c>
      <c r="B162" s="20" t="s">
        <v>342</v>
      </c>
      <c r="C162" s="88" t="s">
        <v>343</v>
      </c>
      <c r="D162" s="20" t="s">
        <v>52</v>
      </c>
      <c r="E162" s="20" t="s">
        <v>33</v>
      </c>
      <c r="F162" s="20" t="s">
        <v>34</v>
      </c>
      <c r="G162" s="20" t="s">
        <v>301</v>
      </c>
      <c r="H162" s="20" t="s">
        <v>99</v>
      </c>
      <c r="I162" s="20" t="s">
        <v>34</v>
      </c>
      <c r="J162" s="32" t="s">
        <v>68</v>
      </c>
      <c r="K162" s="20"/>
      <c r="L162" s="20"/>
      <c r="M162" s="20"/>
      <c r="N162" s="20"/>
      <c r="O162" s="20" t="s">
        <v>39</v>
      </c>
      <c r="P162" s="20"/>
      <c r="Q162" s="22" t="s">
        <v>82</v>
      </c>
      <c r="R162" s="23">
        <v>26</v>
      </c>
      <c r="S162" s="23">
        <v>26</v>
      </c>
      <c r="T162" s="23">
        <v>26</v>
      </c>
      <c r="U162" s="23">
        <v>26</v>
      </c>
      <c r="V162" s="85">
        <v>1</v>
      </c>
      <c r="W162" s="85" t="s">
        <v>41</v>
      </c>
      <c r="X162" s="85">
        <v>1</v>
      </c>
      <c r="Y162" s="25" t="s">
        <v>42</v>
      </c>
      <c r="Z162" s="26" t="str">
        <f t="shared" si="2"/>
        <v>1 ech / 1 rafale</v>
      </c>
      <c r="AA162" s="27">
        <v>71.8</v>
      </c>
      <c r="AB162" s="27">
        <v>0</v>
      </c>
      <c r="AC162" s="29">
        <v>6</v>
      </c>
      <c r="AD162" s="30">
        <v>1</v>
      </c>
      <c r="AE162" s="30">
        <v>100</v>
      </c>
      <c r="AF162" s="29" t="s">
        <v>56</v>
      </c>
      <c r="AG162" s="29" t="s">
        <v>56</v>
      </c>
    </row>
    <row r="163" spans="1:34">
      <c r="A163" s="89" t="s">
        <v>305</v>
      </c>
      <c r="B163" s="89" t="s">
        <v>344</v>
      </c>
      <c r="C163" s="90" t="s">
        <v>345</v>
      </c>
      <c r="D163" s="89" t="s">
        <v>52</v>
      </c>
      <c r="E163" s="89" t="s">
        <v>33</v>
      </c>
      <c r="F163" s="89" t="s">
        <v>34</v>
      </c>
      <c r="G163" s="89" t="s">
        <v>301</v>
      </c>
      <c r="H163" s="89" t="s">
        <v>99</v>
      </c>
      <c r="I163" s="89" t="s">
        <v>34</v>
      </c>
      <c r="J163" s="91" t="s">
        <v>322</v>
      </c>
      <c r="K163" s="20"/>
      <c r="L163" s="20"/>
      <c r="M163" s="20"/>
      <c r="N163" s="20"/>
      <c r="O163" s="20" t="s">
        <v>39</v>
      </c>
      <c r="P163" s="20"/>
      <c r="Q163" s="22" t="s">
        <v>82</v>
      </c>
      <c r="R163" s="92">
        <v>26</v>
      </c>
      <c r="S163" s="92">
        <v>26</v>
      </c>
      <c r="T163" s="92">
        <v>26</v>
      </c>
      <c r="U163" s="92">
        <v>26</v>
      </c>
      <c r="V163" s="85">
        <v>1</v>
      </c>
      <c r="W163" s="85" t="s">
        <v>41</v>
      </c>
      <c r="X163" s="85">
        <v>1</v>
      </c>
      <c r="Y163" s="25" t="s">
        <v>42</v>
      </c>
      <c r="Z163" s="26" t="str">
        <f t="shared" si="2"/>
        <v>1 ech / 1 rafale</v>
      </c>
      <c r="AA163" s="93">
        <v>72.7</v>
      </c>
      <c r="AB163" s="93">
        <v>0</v>
      </c>
      <c r="AC163" s="94">
        <v>7</v>
      </c>
      <c r="AD163" s="30">
        <v>1</v>
      </c>
      <c r="AE163" s="95">
        <v>100</v>
      </c>
      <c r="AF163" s="94" t="s">
        <v>56</v>
      </c>
      <c r="AG163" s="94" t="s">
        <v>56</v>
      </c>
    </row>
    <row r="164" spans="1:34">
      <c r="A164" s="20" t="s">
        <v>305</v>
      </c>
      <c r="B164" s="20" t="s">
        <v>346</v>
      </c>
      <c r="C164" s="88" t="s">
        <v>347</v>
      </c>
      <c r="D164" s="20" t="s">
        <v>52</v>
      </c>
      <c r="E164" s="20" t="s">
        <v>33</v>
      </c>
      <c r="F164" s="20" t="s">
        <v>34</v>
      </c>
      <c r="G164" s="20" t="s">
        <v>301</v>
      </c>
      <c r="H164" s="20" t="s">
        <v>99</v>
      </c>
      <c r="I164" s="20" t="s">
        <v>78</v>
      </c>
      <c r="J164" s="32" t="s">
        <v>348</v>
      </c>
      <c r="K164" s="20" t="s">
        <v>349</v>
      </c>
      <c r="L164" s="20" t="s">
        <v>349</v>
      </c>
      <c r="M164" s="20" t="s">
        <v>349</v>
      </c>
      <c r="N164" s="96">
        <v>40863</v>
      </c>
      <c r="O164" s="23" t="s">
        <v>39</v>
      </c>
      <c r="P164" s="20"/>
      <c r="Q164" s="22"/>
      <c r="R164" s="23">
        <v>59</v>
      </c>
      <c r="S164" s="23">
        <v>59</v>
      </c>
      <c r="T164" s="23">
        <v>59</v>
      </c>
      <c r="U164" s="23">
        <v>94</v>
      </c>
      <c r="V164" s="85">
        <v>1</v>
      </c>
      <c r="W164" s="85" t="s">
        <v>41</v>
      </c>
      <c r="X164" s="85">
        <v>1</v>
      </c>
      <c r="Y164" s="25" t="s">
        <v>42</v>
      </c>
      <c r="Z164" s="26" t="str">
        <f t="shared" si="2"/>
        <v>1 ech / 1 rafale</v>
      </c>
      <c r="AA164" s="27">
        <v>131.9</v>
      </c>
      <c r="AB164" s="27">
        <v>0</v>
      </c>
      <c r="AC164" s="29">
        <v>17</v>
      </c>
      <c r="AD164" s="30">
        <v>1</v>
      </c>
      <c r="AE164" s="30">
        <v>100</v>
      </c>
      <c r="AF164" s="29" t="s">
        <v>80</v>
      </c>
      <c r="AG164" s="29" t="s">
        <v>80</v>
      </c>
    </row>
    <row r="165" spans="1:34">
      <c r="A165" s="20" t="s">
        <v>305</v>
      </c>
      <c r="B165" s="20" t="s">
        <v>350</v>
      </c>
      <c r="C165" s="88" t="s">
        <v>351</v>
      </c>
      <c r="D165" s="20" t="s">
        <v>52</v>
      </c>
      <c r="E165" s="20" t="s">
        <v>33</v>
      </c>
      <c r="F165" s="20" t="s">
        <v>34</v>
      </c>
      <c r="G165" s="20" t="s">
        <v>301</v>
      </c>
      <c r="H165" s="20" t="s">
        <v>99</v>
      </c>
      <c r="I165" s="20" t="s">
        <v>78</v>
      </c>
      <c r="J165" s="32" t="s">
        <v>352</v>
      </c>
      <c r="K165" s="20"/>
      <c r="L165" s="20"/>
      <c r="M165" s="20"/>
      <c r="N165" s="20"/>
      <c r="O165" s="23" t="s">
        <v>39</v>
      </c>
      <c r="P165" s="31"/>
      <c r="Q165" s="22"/>
      <c r="R165" s="23">
        <v>66</v>
      </c>
      <c r="S165" s="23">
        <v>66</v>
      </c>
      <c r="T165" s="23">
        <v>66</v>
      </c>
      <c r="U165" s="23">
        <v>95</v>
      </c>
      <c r="V165" s="85">
        <v>1</v>
      </c>
      <c r="W165" s="85" t="s">
        <v>41</v>
      </c>
      <c r="X165" s="85">
        <v>1</v>
      </c>
      <c r="Y165" s="25" t="s">
        <v>42</v>
      </c>
      <c r="Z165" s="26" t="str">
        <f t="shared" si="2"/>
        <v>1 ech / 1 rafale</v>
      </c>
      <c r="AA165" s="27">
        <v>141.69999999999999</v>
      </c>
      <c r="AB165" s="27">
        <v>0</v>
      </c>
      <c r="AC165" s="29">
        <v>17</v>
      </c>
      <c r="AD165" s="30">
        <v>1</v>
      </c>
      <c r="AE165" s="95">
        <v>100</v>
      </c>
      <c r="AF165" s="94" t="s">
        <v>80</v>
      </c>
      <c r="AG165" s="94" t="s">
        <v>80</v>
      </c>
    </row>
    <row r="166" spans="1:34">
      <c r="A166" s="20" t="s">
        <v>305</v>
      </c>
      <c r="B166" s="20" t="s">
        <v>353</v>
      </c>
      <c r="C166" s="88" t="s">
        <v>354</v>
      </c>
      <c r="D166" s="89" t="s">
        <v>52</v>
      </c>
      <c r="E166" s="89" t="s">
        <v>33</v>
      </c>
      <c r="F166" s="89" t="s">
        <v>34</v>
      </c>
      <c r="G166" s="89" t="s">
        <v>301</v>
      </c>
      <c r="H166" s="89" t="s">
        <v>99</v>
      </c>
      <c r="I166" s="20" t="s">
        <v>78</v>
      </c>
      <c r="J166" s="32" t="s">
        <v>355</v>
      </c>
      <c r="K166" s="20" t="s">
        <v>349</v>
      </c>
      <c r="L166" s="20" t="s">
        <v>349</v>
      </c>
      <c r="M166" s="20" t="s">
        <v>349</v>
      </c>
      <c r="N166" s="96">
        <v>40863</v>
      </c>
      <c r="O166" s="23" t="s">
        <v>39</v>
      </c>
      <c r="P166" s="20"/>
      <c r="Q166" s="22"/>
      <c r="R166" s="23">
        <v>55</v>
      </c>
      <c r="S166" s="23">
        <v>55</v>
      </c>
      <c r="T166" s="23">
        <v>55</v>
      </c>
      <c r="U166" s="23">
        <v>90</v>
      </c>
      <c r="V166" s="85">
        <v>1</v>
      </c>
      <c r="W166" s="85" t="s">
        <v>41</v>
      </c>
      <c r="X166" s="85">
        <v>1</v>
      </c>
      <c r="Y166" s="25" t="s">
        <v>42</v>
      </c>
      <c r="Z166" s="26" t="str">
        <f t="shared" si="2"/>
        <v>1 ech / 1 rafale</v>
      </c>
      <c r="AA166" s="27">
        <v>126.3</v>
      </c>
      <c r="AB166" s="27">
        <v>0</v>
      </c>
      <c r="AC166" s="29">
        <v>17</v>
      </c>
      <c r="AD166" s="30">
        <v>1</v>
      </c>
      <c r="AE166" s="30">
        <v>100</v>
      </c>
      <c r="AF166" s="29" t="s">
        <v>80</v>
      </c>
      <c r="AG166" s="29" t="s">
        <v>80</v>
      </c>
    </row>
    <row r="167" spans="1:34">
      <c r="A167" s="20" t="s">
        <v>305</v>
      </c>
      <c r="B167" s="20" t="s">
        <v>356</v>
      </c>
      <c r="C167" s="88" t="s">
        <v>357</v>
      </c>
      <c r="D167" s="89" t="s">
        <v>52</v>
      </c>
      <c r="E167" s="89" t="s">
        <v>33</v>
      </c>
      <c r="F167" s="89" t="s">
        <v>34</v>
      </c>
      <c r="G167" s="89" t="s">
        <v>301</v>
      </c>
      <c r="H167" s="89" t="s">
        <v>99</v>
      </c>
      <c r="I167" s="20" t="s">
        <v>78</v>
      </c>
      <c r="J167" s="32" t="s">
        <v>358</v>
      </c>
      <c r="K167" s="20" t="s">
        <v>349</v>
      </c>
      <c r="L167" s="20" t="s">
        <v>349</v>
      </c>
      <c r="M167" s="20" t="s">
        <v>349</v>
      </c>
      <c r="N167" s="96">
        <v>40863</v>
      </c>
      <c r="O167" s="23" t="s">
        <v>39</v>
      </c>
      <c r="P167" s="20"/>
      <c r="Q167" s="22"/>
      <c r="R167" s="23">
        <v>62</v>
      </c>
      <c r="S167" s="23">
        <v>62</v>
      </c>
      <c r="T167" s="23">
        <v>62</v>
      </c>
      <c r="U167" s="23">
        <v>93</v>
      </c>
      <c r="V167" s="85">
        <v>1</v>
      </c>
      <c r="W167" s="85" t="s">
        <v>41</v>
      </c>
      <c r="X167" s="85">
        <v>1</v>
      </c>
      <c r="Y167" s="25" t="s">
        <v>42</v>
      </c>
      <c r="Z167" s="26" t="str">
        <f t="shared" si="2"/>
        <v>1 ech / 1 rafale</v>
      </c>
      <c r="AA167" s="27">
        <v>136.1</v>
      </c>
      <c r="AB167" s="27">
        <v>0</v>
      </c>
      <c r="AC167" s="29">
        <v>17</v>
      </c>
      <c r="AD167" s="30">
        <v>1</v>
      </c>
      <c r="AE167" s="30">
        <v>100</v>
      </c>
      <c r="AF167" s="29" t="s">
        <v>80</v>
      </c>
      <c r="AG167" s="29" t="s">
        <v>80</v>
      </c>
    </row>
    <row r="168" spans="1:34">
      <c r="A168" s="20" t="s">
        <v>305</v>
      </c>
      <c r="B168" s="20" t="s">
        <v>359</v>
      </c>
      <c r="C168" s="88" t="s">
        <v>360</v>
      </c>
      <c r="D168" s="20" t="s">
        <v>52</v>
      </c>
      <c r="E168" s="20" t="s">
        <v>33</v>
      </c>
      <c r="F168" s="20" t="s">
        <v>34</v>
      </c>
      <c r="G168" s="20" t="s">
        <v>301</v>
      </c>
      <c r="H168" s="20" t="s">
        <v>361</v>
      </c>
      <c r="I168" s="20" t="s">
        <v>78</v>
      </c>
      <c r="J168" s="32" t="s">
        <v>37</v>
      </c>
      <c r="K168" s="20"/>
      <c r="L168" s="20"/>
      <c r="M168" s="20"/>
      <c r="N168" s="20"/>
      <c r="O168" s="23" t="s">
        <v>188</v>
      </c>
      <c r="P168" s="20"/>
      <c r="Q168" s="22"/>
      <c r="R168" s="23">
        <v>10</v>
      </c>
      <c r="S168" s="23">
        <v>10</v>
      </c>
      <c r="T168" s="23">
        <v>10</v>
      </c>
      <c r="U168" s="23">
        <v>15</v>
      </c>
      <c r="V168" s="85">
        <v>1</v>
      </c>
      <c r="W168" s="85" t="s">
        <v>41</v>
      </c>
      <c r="X168" s="85">
        <v>1</v>
      </c>
      <c r="Y168" s="25" t="s">
        <v>42</v>
      </c>
      <c r="Z168" s="26" t="str">
        <f t="shared" si="2"/>
        <v>1 ech / 1 rafale</v>
      </c>
      <c r="AA168" s="27">
        <v>43.6</v>
      </c>
      <c r="AB168" s="27">
        <v>0</v>
      </c>
      <c r="AC168" s="29">
        <v>4</v>
      </c>
      <c r="AD168" s="30">
        <v>1</v>
      </c>
      <c r="AE168" s="30">
        <v>100</v>
      </c>
      <c r="AF168" s="29" t="s">
        <v>34</v>
      </c>
      <c r="AG168" s="29" t="s">
        <v>34</v>
      </c>
    </row>
    <row r="169" spans="1:34" s="31" customFormat="1">
      <c r="A169" s="20" t="s">
        <v>362</v>
      </c>
      <c r="B169" s="44" t="s">
        <v>363</v>
      </c>
      <c r="C169" s="44" t="s">
        <v>364</v>
      </c>
      <c r="D169" s="20" t="s">
        <v>52</v>
      </c>
      <c r="E169" s="20" t="s">
        <v>33</v>
      </c>
      <c r="F169" s="20" t="s">
        <v>34</v>
      </c>
      <c r="G169" s="20" t="s">
        <v>71</v>
      </c>
      <c r="H169" s="20" t="s">
        <v>98</v>
      </c>
      <c r="I169" s="20" t="s">
        <v>98</v>
      </c>
      <c r="J169" s="32" t="s">
        <v>48</v>
      </c>
      <c r="K169" s="20" t="s">
        <v>365</v>
      </c>
      <c r="L169" s="20" t="s">
        <v>365</v>
      </c>
      <c r="M169" s="20" t="s">
        <v>365</v>
      </c>
      <c r="N169" s="21">
        <v>41109</v>
      </c>
      <c r="O169" s="97" t="s">
        <v>188</v>
      </c>
      <c r="P169" s="20"/>
      <c r="Q169" s="22"/>
      <c r="R169" s="23">
        <v>8</v>
      </c>
      <c r="S169" s="23">
        <v>8</v>
      </c>
      <c r="T169" s="23">
        <v>8</v>
      </c>
      <c r="U169" s="23">
        <v>33</v>
      </c>
      <c r="V169" s="85">
        <v>1</v>
      </c>
      <c r="W169" s="85" t="s">
        <v>41</v>
      </c>
      <c r="X169" s="85">
        <v>1</v>
      </c>
      <c r="Y169" s="25" t="s">
        <v>42</v>
      </c>
      <c r="Z169" s="26" t="str">
        <f t="shared" si="2"/>
        <v>1 ech / 1 rafale</v>
      </c>
      <c r="AA169" s="27">
        <v>53.3</v>
      </c>
      <c r="AB169" s="27">
        <v>0</v>
      </c>
      <c r="AC169" s="29">
        <v>9</v>
      </c>
      <c r="AD169" s="30">
        <v>1</v>
      </c>
      <c r="AE169" s="30">
        <v>100</v>
      </c>
      <c r="AF169" s="29" t="s">
        <v>80</v>
      </c>
      <c r="AG169" s="29" t="s">
        <v>80</v>
      </c>
      <c r="AH169" s="6"/>
    </row>
    <row r="170" spans="1:34" s="31" customFormat="1">
      <c r="A170" s="20" t="s">
        <v>362</v>
      </c>
      <c r="B170" s="44" t="s">
        <v>366</v>
      </c>
      <c r="C170" s="44" t="s">
        <v>367</v>
      </c>
      <c r="D170" s="20" t="s">
        <v>52</v>
      </c>
      <c r="E170" s="20" t="s">
        <v>33</v>
      </c>
      <c r="F170" s="20" t="s">
        <v>34</v>
      </c>
      <c r="G170" s="20" t="s">
        <v>71</v>
      </c>
      <c r="H170" s="20" t="s">
        <v>98</v>
      </c>
      <c r="I170" s="20" t="s">
        <v>98</v>
      </c>
      <c r="J170" s="32" t="s">
        <v>75</v>
      </c>
      <c r="K170" s="20" t="s">
        <v>365</v>
      </c>
      <c r="L170" s="20" t="s">
        <v>365</v>
      </c>
      <c r="M170" s="20" t="s">
        <v>365</v>
      </c>
      <c r="N170" s="21">
        <v>41109</v>
      </c>
      <c r="O170" s="97" t="s">
        <v>188</v>
      </c>
      <c r="P170" s="20"/>
      <c r="Q170" s="22"/>
      <c r="R170" s="23">
        <v>8</v>
      </c>
      <c r="S170" s="23">
        <v>8</v>
      </c>
      <c r="T170" s="23">
        <v>8</v>
      </c>
      <c r="U170" s="23">
        <v>33</v>
      </c>
      <c r="V170" s="85">
        <v>1</v>
      </c>
      <c r="W170" s="85" t="s">
        <v>41</v>
      </c>
      <c r="X170" s="85">
        <v>1</v>
      </c>
      <c r="Y170" s="25" t="s">
        <v>42</v>
      </c>
      <c r="Z170" s="26" t="str">
        <f t="shared" si="2"/>
        <v>1 ech / 1 rafale</v>
      </c>
      <c r="AA170" s="27">
        <v>53.3</v>
      </c>
      <c r="AB170" s="27">
        <v>0</v>
      </c>
      <c r="AC170" s="29">
        <v>9</v>
      </c>
      <c r="AD170" s="30">
        <v>1</v>
      </c>
      <c r="AE170" s="30">
        <v>100</v>
      </c>
      <c r="AF170" s="29" t="s">
        <v>80</v>
      </c>
      <c r="AG170" s="29" t="s">
        <v>80</v>
      </c>
      <c r="AH170" s="6"/>
    </row>
    <row r="171" spans="1:34" s="31" customFormat="1">
      <c r="A171" s="20" t="s">
        <v>362</v>
      </c>
      <c r="B171" s="44" t="s">
        <v>368</v>
      </c>
      <c r="C171" s="44" t="s">
        <v>369</v>
      </c>
      <c r="D171" s="20" t="s">
        <v>52</v>
      </c>
      <c r="E171" s="20" t="s">
        <v>33</v>
      </c>
      <c r="F171" s="20" t="s">
        <v>34</v>
      </c>
      <c r="G171" s="20" t="s">
        <v>71</v>
      </c>
      <c r="H171" s="20" t="s">
        <v>98</v>
      </c>
      <c r="I171" s="20" t="s">
        <v>98</v>
      </c>
      <c r="J171" s="32" t="s">
        <v>370</v>
      </c>
      <c r="K171" s="20" t="s">
        <v>113</v>
      </c>
      <c r="L171" s="20" t="s">
        <v>113</v>
      </c>
      <c r="M171" s="20" t="s">
        <v>113</v>
      </c>
      <c r="N171" s="21">
        <v>41094</v>
      </c>
      <c r="O171" s="97" t="s">
        <v>188</v>
      </c>
      <c r="P171" s="20"/>
      <c r="Q171" s="22"/>
      <c r="R171" s="23">
        <v>9</v>
      </c>
      <c r="S171" s="23">
        <v>9</v>
      </c>
      <c r="T171" s="23">
        <v>9</v>
      </c>
      <c r="U171" s="23">
        <v>22</v>
      </c>
      <c r="V171" s="85">
        <v>1</v>
      </c>
      <c r="W171" s="85" t="s">
        <v>41</v>
      </c>
      <c r="X171" s="85">
        <v>1</v>
      </c>
      <c r="Y171" s="25" t="s">
        <v>42</v>
      </c>
      <c r="Z171" s="26" t="str">
        <f t="shared" si="2"/>
        <v>1 ech / 1 rafale</v>
      </c>
      <c r="AA171" s="27">
        <v>42.2</v>
      </c>
      <c r="AB171" s="27">
        <v>0</v>
      </c>
      <c r="AC171" s="29">
        <v>4</v>
      </c>
      <c r="AD171" s="30">
        <v>1</v>
      </c>
      <c r="AE171" s="30">
        <v>100</v>
      </c>
      <c r="AF171" s="29" t="s">
        <v>34</v>
      </c>
      <c r="AG171" s="29" t="s">
        <v>34</v>
      </c>
      <c r="AH171" s="6"/>
    </row>
    <row r="172" spans="1:34">
      <c r="A172" s="20" t="s">
        <v>362</v>
      </c>
      <c r="B172" s="44" t="s">
        <v>371</v>
      </c>
      <c r="C172" s="44" t="s">
        <v>372</v>
      </c>
      <c r="D172" s="20" t="s">
        <v>52</v>
      </c>
      <c r="E172" s="20" t="s">
        <v>33</v>
      </c>
      <c r="F172" s="20" t="s">
        <v>34</v>
      </c>
      <c r="G172" s="20" t="s">
        <v>71</v>
      </c>
      <c r="H172" s="20" t="s">
        <v>98</v>
      </c>
      <c r="I172" s="20" t="s">
        <v>98</v>
      </c>
      <c r="J172" s="32" t="s">
        <v>373</v>
      </c>
      <c r="K172" s="20" t="s">
        <v>148</v>
      </c>
      <c r="L172" s="20" t="s">
        <v>148</v>
      </c>
      <c r="M172" s="20" t="s">
        <v>148</v>
      </c>
      <c r="N172" s="21">
        <v>41080</v>
      </c>
      <c r="O172" s="97" t="s">
        <v>188</v>
      </c>
      <c r="P172" s="20"/>
      <c r="Q172" s="22"/>
      <c r="R172" s="23">
        <v>9</v>
      </c>
      <c r="S172" s="23">
        <v>9</v>
      </c>
      <c r="T172" s="23">
        <v>9</v>
      </c>
      <c r="U172" s="23">
        <v>22</v>
      </c>
      <c r="V172" s="85">
        <v>1</v>
      </c>
      <c r="W172" s="85" t="s">
        <v>41</v>
      </c>
      <c r="X172" s="85">
        <v>1</v>
      </c>
      <c r="Y172" s="25" t="s">
        <v>42</v>
      </c>
      <c r="Z172" s="26" t="str">
        <f t="shared" si="2"/>
        <v>1 ech / 1 rafale</v>
      </c>
      <c r="AA172" s="27">
        <v>42.2</v>
      </c>
      <c r="AB172" s="27">
        <v>0</v>
      </c>
      <c r="AC172" s="29">
        <v>4</v>
      </c>
      <c r="AD172" s="30">
        <v>1</v>
      </c>
      <c r="AE172" s="30">
        <v>100</v>
      </c>
      <c r="AF172" s="29" t="s">
        <v>34</v>
      </c>
      <c r="AG172" s="29" t="s">
        <v>34</v>
      </c>
    </row>
    <row r="173" spans="1:34">
      <c r="A173" s="20" t="s">
        <v>362</v>
      </c>
      <c r="B173" s="44" t="s">
        <v>374</v>
      </c>
      <c r="C173" s="44" t="s">
        <v>375</v>
      </c>
      <c r="D173" s="20" t="s">
        <v>52</v>
      </c>
      <c r="E173" s="20" t="s">
        <v>33</v>
      </c>
      <c r="F173" s="20" t="s">
        <v>34</v>
      </c>
      <c r="G173" s="20" t="s">
        <v>71</v>
      </c>
      <c r="H173" s="20" t="s">
        <v>98</v>
      </c>
      <c r="I173" s="20" t="s">
        <v>98</v>
      </c>
      <c r="J173" s="32" t="s">
        <v>376</v>
      </c>
      <c r="K173" s="20" t="s">
        <v>377</v>
      </c>
      <c r="L173" s="20" t="s">
        <v>377</v>
      </c>
      <c r="M173" s="20" t="s">
        <v>377</v>
      </c>
      <c r="N173" s="21">
        <v>41109</v>
      </c>
      <c r="O173" s="97" t="s">
        <v>188</v>
      </c>
      <c r="P173" s="20"/>
      <c r="Q173" s="22"/>
      <c r="R173" s="23">
        <v>10</v>
      </c>
      <c r="S173" s="23">
        <v>10</v>
      </c>
      <c r="T173" s="23">
        <v>10</v>
      </c>
      <c r="U173" s="23">
        <v>17</v>
      </c>
      <c r="V173" s="85">
        <v>1</v>
      </c>
      <c r="W173" s="85" t="s">
        <v>41</v>
      </c>
      <c r="X173" s="85">
        <v>1</v>
      </c>
      <c r="Y173" s="25" t="s">
        <v>42</v>
      </c>
      <c r="Z173" s="26" t="str">
        <f t="shared" si="2"/>
        <v>1 ech / 1 rafale</v>
      </c>
      <c r="AA173" s="27">
        <v>42.7</v>
      </c>
      <c r="AB173" s="27">
        <v>0</v>
      </c>
      <c r="AC173" s="29">
        <v>3</v>
      </c>
      <c r="AD173" s="30">
        <v>1</v>
      </c>
      <c r="AE173" s="30">
        <v>100</v>
      </c>
      <c r="AF173" s="29" t="s">
        <v>34</v>
      </c>
      <c r="AG173" s="29" t="s">
        <v>34</v>
      </c>
    </row>
    <row r="174" spans="1:34">
      <c r="A174" s="20" t="s">
        <v>362</v>
      </c>
      <c r="B174" s="44" t="s">
        <v>378</v>
      </c>
      <c r="C174" s="44" t="s">
        <v>379</v>
      </c>
      <c r="D174" s="20" t="s">
        <v>52</v>
      </c>
      <c r="E174" s="20" t="s">
        <v>33</v>
      </c>
      <c r="F174" s="20" t="s">
        <v>34</v>
      </c>
      <c r="G174" s="20" t="s">
        <v>71</v>
      </c>
      <c r="H174" s="20" t="s">
        <v>98</v>
      </c>
      <c r="I174" s="20" t="s">
        <v>98</v>
      </c>
      <c r="J174" s="32" t="s">
        <v>380</v>
      </c>
      <c r="K174" s="20" t="s">
        <v>381</v>
      </c>
      <c r="L174" s="20" t="s">
        <v>381</v>
      </c>
      <c r="M174" s="20" t="s">
        <v>381</v>
      </c>
      <c r="N174" s="21">
        <v>41109</v>
      </c>
      <c r="O174" s="97" t="s">
        <v>188</v>
      </c>
      <c r="P174" s="20"/>
      <c r="Q174" s="22"/>
      <c r="R174" s="23">
        <v>10</v>
      </c>
      <c r="S174" s="23">
        <v>10</v>
      </c>
      <c r="T174" s="23">
        <v>10</v>
      </c>
      <c r="U174" s="23">
        <v>17</v>
      </c>
      <c r="V174" s="85">
        <v>1</v>
      </c>
      <c r="W174" s="85" t="s">
        <v>41</v>
      </c>
      <c r="X174" s="85">
        <v>1</v>
      </c>
      <c r="Y174" s="25" t="s">
        <v>42</v>
      </c>
      <c r="Z174" s="26" t="str">
        <f t="shared" si="2"/>
        <v>1 ech / 1 rafale</v>
      </c>
      <c r="AA174" s="27">
        <v>42.7</v>
      </c>
      <c r="AB174" s="27">
        <v>0</v>
      </c>
      <c r="AC174" s="29">
        <v>3</v>
      </c>
      <c r="AD174" s="30">
        <v>1</v>
      </c>
      <c r="AE174" s="30">
        <v>100</v>
      </c>
      <c r="AF174" s="29" t="s">
        <v>34</v>
      </c>
      <c r="AG174" s="29" t="s">
        <v>34</v>
      </c>
    </row>
    <row r="175" spans="1:34" s="31" customFormat="1">
      <c r="A175" s="20" t="s">
        <v>362</v>
      </c>
      <c r="B175" s="44" t="s">
        <v>382</v>
      </c>
      <c r="C175" s="44" t="s">
        <v>383</v>
      </c>
      <c r="D175" s="20" t="s">
        <v>52</v>
      </c>
      <c r="E175" s="20" t="s">
        <v>33</v>
      </c>
      <c r="F175" s="20" t="s">
        <v>34</v>
      </c>
      <c r="G175" s="20" t="s">
        <v>71</v>
      </c>
      <c r="H175" s="20" t="s">
        <v>98</v>
      </c>
      <c r="I175" s="20" t="s">
        <v>98</v>
      </c>
      <c r="J175" s="32" t="s">
        <v>384</v>
      </c>
      <c r="K175" s="20" t="s">
        <v>385</v>
      </c>
      <c r="L175" s="20" t="s">
        <v>385</v>
      </c>
      <c r="M175" s="20" t="s">
        <v>385</v>
      </c>
      <c r="N175" s="21">
        <v>41239</v>
      </c>
      <c r="O175" s="20" t="s">
        <v>386</v>
      </c>
      <c r="P175" s="20"/>
      <c r="Q175" s="98" t="s">
        <v>82</v>
      </c>
      <c r="R175" s="23">
        <v>10</v>
      </c>
      <c r="S175" s="23">
        <v>10</v>
      </c>
      <c r="T175" s="23">
        <v>10</v>
      </c>
      <c r="U175" s="23">
        <v>17</v>
      </c>
      <c r="V175" s="85">
        <v>1</v>
      </c>
      <c r="W175" s="85" t="s">
        <v>41</v>
      </c>
      <c r="X175" s="85">
        <v>1</v>
      </c>
      <c r="Y175" s="25" t="s">
        <v>42</v>
      </c>
      <c r="Z175" s="26" t="str">
        <f t="shared" si="2"/>
        <v>1 ech / 1 rafale</v>
      </c>
      <c r="AA175" s="27">
        <v>43.6</v>
      </c>
      <c r="AB175" s="27">
        <v>0</v>
      </c>
      <c r="AC175" s="29">
        <v>4</v>
      </c>
      <c r="AD175" s="30">
        <v>1</v>
      </c>
      <c r="AE175" s="30">
        <v>100</v>
      </c>
      <c r="AF175" s="29" t="s">
        <v>34</v>
      </c>
      <c r="AG175" s="29" t="s">
        <v>34</v>
      </c>
      <c r="AH175" s="6"/>
    </row>
    <row r="176" spans="1:34" s="31" customFormat="1">
      <c r="A176" s="20" t="s">
        <v>362</v>
      </c>
      <c r="B176" s="44" t="s">
        <v>387</v>
      </c>
      <c r="C176" s="44" t="s">
        <v>388</v>
      </c>
      <c r="D176" s="20" t="s">
        <v>52</v>
      </c>
      <c r="E176" s="20" t="s">
        <v>33</v>
      </c>
      <c r="F176" s="20" t="s">
        <v>34</v>
      </c>
      <c r="G176" s="20" t="s">
        <v>71</v>
      </c>
      <c r="H176" s="20" t="s">
        <v>98</v>
      </c>
      <c r="I176" s="20" t="s">
        <v>98</v>
      </c>
      <c r="J176" s="32" t="s">
        <v>389</v>
      </c>
      <c r="K176" s="20" t="s">
        <v>381</v>
      </c>
      <c r="L176" s="20" t="s">
        <v>381</v>
      </c>
      <c r="M176" s="20" t="s">
        <v>381</v>
      </c>
      <c r="N176" s="21">
        <v>41074</v>
      </c>
      <c r="O176" s="97" t="s">
        <v>188</v>
      </c>
      <c r="P176" s="20"/>
      <c r="Q176" s="22"/>
      <c r="R176" s="23">
        <v>8</v>
      </c>
      <c r="S176" s="23">
        <v>8</v>
      </c>
      <c r="T176" s="23">
        <v>8</v>
      </c>
      <c r="U176" s="23">
        <v>17</v>
      </c>
      <c r="V176" s="85">
        <v>1</v>
      </c>
      <c r="W176" s="85" t="s">
        <v>41</v>
      </c>
      <c r="X176" s="85">
        <v>1</v>
      </c>
      <c r="Y176" s="25" t="s">
        <v>42</v>
      </c>
      <c r="Z176" s="26" t="str">
        <f t="shared" si="2"/>
        <v>1 ech / 1 rafale</v>
      </c>
      <c r="AA176" s="27">
        <v>39</v>
      </c>
      <c r="AB176" s="27">
        <v>0</v>
      </c>
      <c r="AC176" s="29">
        <v>2</v>
      </c>
      <c r="AD176" s="30">
        <v>1</v>
      </c>
      <c r="AE176" s="30">
        <v>100</v>
      </c>
      <c r="AF176" s="29" t="s">
        <v>34</v>
      </c>
      <c r="AG176" s="29" t="s">
        <v>34</v>
      </c>
      <c r="AH176" s="6"/>
    </row>
    <row r="177" spans="1:34" s="31" customFormat="1">
      <c r="A177" s="20" t="s">
        <v>362</v>
      </c>
      <c r="B177" s="44" t="s">
        <v>390</v>
      </c>
      <c r="C177" s="44" t="s">
        <v>391</v>
      </c>
      <c r="D177" s="20" t="s">
        <v>52</v>
      </c>
      <c r="E177" s="20" t="s">
        <v>33</v>
      </c>
      <c r="F177" s="20" t="s">
        <v>34</v>
      </c>
      <c r="G177" s="20" t="s">
        <v>71</v>
      </c>
      <c r="H177" s="20" t="s">
        <v>98</v>
      </c>
      <c r="I177" s="20" t="s">
        <v>98</v>
      </c>
      <c r="J177" s="32" t="s">
        <v>392</v>
      </c>
      <c r="K177" s="20" t="s">
        <v>381</v>
      </c>
      <c r="L177" s="20" t="s">
        <v>381</v>
      </c>
      <c r="M177" s="20" t="s">
        <v>381</v>
      </c>
      <c r="N177" s="21">
        <v>41074</v>
      </c>
      <c r="O177" s="97" t="s">
        <v>188</v>
      </c>
      <c r="P177" s="20"/>
      <c r="Q177" s="22"/>
      <c r="R177" s="23">
        <v>8</v>
      </c>
      <c r="S177" s="23">
        <v>8</v>
      </c>
      <c r="T177" s="23">
        <v>8</v>
      </c>
      <c r="U177" s="23">
        <v>17</v>
      </c>
      <c r="V177" s="85">
        <v>1</v>
      </c>
      <c r="W177" s="85" t="s">
        <v>41</v>
      </c>
      <c r="X177" s="85">
        <v>1</v>
      </c>
      <c r="Y177" s="25" t="s">
        <v>42</v>
      </c>
      <c r="Z177" s="26" t="str">
        <f t="shared" si="2"/>
        <v>1 ech / 1 rafale</v>
      </c>
      <c r="AA177" s="27">
        <v>39</v>
      </c>
      <c r="AB177" s="27">
        <v>0</v>
      </c>
      <c r="AC177" s="29">
        <v>2</v>
      </c>
      <c r="AD177" s="30">
        <v>1</v>
      </c>
      <c r="AE177" s="30">
        <v>100</v>
      </c>
      <c r="AF177" s="29" t="s">
        <v>34</v>
      </c>
      <c r="AG177" s="29" t="s">
        <v>34</v>
      </c>
      <c r="AH177" s="6"/>
    </row>
    <row r="178" spans="1:34" s="31" customFormat="1">
      <c r="A178" s="20" t="s">
        <v>362</v>
      </c>
      <c r="B178" s="44" t="s">
        <v>393</v>
      </c>
      <c r="C178" s="44" t="s">
        <v>394</v>
      </c>
      <c r="D178" s="20" t="s">
        <v>52</v>
      </c>
      <c r="E178" s="20" t="s">
        <v>33</v>
      </c>
      <c r="F178" s="20" t="s">
        <v>34</v>
      </c>
      <c r="G178" s="20" t="s">
        <v>71</v>
      </c>
      <c r="H178" s="20" t="s">
        <v>98</v>
      </c>
      <c r="I178" s="20" t="s">
        <v>36</v>
      </c>
      <c r="J178" s="32" t="s">
        <v>68</v>
      </c>
      <c r="K178" s="20" t="s">
        <v>395</v>
      </c>
      <c r="L178" s="20" t="s">
        <v>396</v>
      </c>
      <c r="M178" s="20" t="s">
        <v>396</v>
      </c>
      <c r="N178" s="21">
        <v>41094</v>
      </c>
      <c r="O178" s="97" t="s">
        <v>188</v>
      </c>
      <c r="P178" s="20"/>
      <c r="Q178" s="22"/>
      <c r="R178" s="23">
        <v>9</v>
      </c>
      <c r="S178" s="23">
        <v>9</v>
      </c>
      <c r="T178" s="23">
        <v>9</v>
      </c>
      <c r="U178" s="23">
        <v>21</v>
      </c>
      <c r="V178" s="85">
        <v>1</v>
      </c>
      <c r="W178" s="85" t="s">
        <v>41</v>
      </c>
      <c r="X178" s="85">
        <v>1</v>
      </c>
      <c r="Y178" s="25" t="s">
        <v>42</v>
      </c>
      <c r="Z178" s="26" t="str">
        <f t="shared" si="2"/>
        <v>1 ech / 1 rafale</v>
      </c>
      <c r="AA178" s="27">
        <v>42.2</v>
      </c>
      <c r="AB178" s="27">
        <v>0</v>
      </c>
      <c r="AC178" s="29">
        <v>4</v>
      </c>
      <c r="AD178" s="30">
        <v>1</v>
      </c>
      <c r="AE178" s="30">
        <v>100</v>
      </c>
      <c r="AF178" s="29" t="s">
        <v>34</v>
      </c>
      <c r="AG178" s="29" t="s">
        <v>34</v>
      </c>
      <c r="AH178" s="6"/>
    </row>
    <row r="179" spans="1:34" s="31" customFormat="1">
      <c r="A179" s="20" t="s">
        <v>362</v>
      </c>
      <c r="B179" s="44" t="s">
        <v>397</v>
      </c>
      <c r="C179" s="44" t="s">
        <v>398</v>
      </c>
      <c r="D179" s="20" t="s">
        <v>52</v>
      </c>
      <c r="E179" s="20" t="s">
        <v>33</v>
      </c>
      <c r="F179" s="20" t="s">
        <v>34</v>
      </c>
      <c r="G179" s="20" t="s">
        <v>71</v>
      </c>
      <c r="H179" s="20" t="s">
        <v>98</v>
      </c>
      <c r="I179" s="20" t="s">
        <v>36</v>
      </c>
      <c r="J179" s="32" t="s">
        <v>322</v>
      </c>
      <c r="K179" s="20" t="s">
        <v>123</v>
      </c>
      <c r="L179" s="20" t="s">
        <v>141</v>
      </c>
      <c r="M179" s="20" t="s">
        <v>141</v>
      </c>
      <c r="N179" s="21">
        <v>41094</v>
      </c>
      <c r="O179" s="97" t="s">
        <v>188</v>
      </c>
      <c r="P179" s="20"/>
      <c r="Q179" s="22"/>
      <c r="R179" s="23">
        <v>9</v>
      </c>
      <c r="S179" s="23">
        <v>9</v>
      </c>
      <c r="T179" s="23">
        <v>9</v>
      </c>
      <c r="U179" s="23">
        <v>21</v>
      </c>
      <c r="V179" s="85">
        <v>1</v>
      </c>
      <c r="W179" s="85" t="s">
        <v>41</v>
      </c>
      <c r="X179" s="85">
        <v>1</v>
      </c>
      <c r="Y179" s="25" t="s">
        <v>42</v>
      </c>
      <c r="Z179" s="26" t="str">
        <f t="shared" si="2"/>
        <v>1 ech / 1 rafale</v>
      </c>
      <c r="AA179" s="27">
        <v>42.2</v>
      </c>
      <c r="AB179" s="27">
        <v>0</v>
      </c>
      <c r="AC179" s="29">
        <v>4</v>
      </c>
      <c r="AD179" s="30">
        <v>1</v>
      </c>
      <c r="AE179" s="30">
        <v>100</v>
      </c>
      <c r="AF179" s="29" t="s">
        <v>34</v>
      </c>
      <c r="AG179" s="29" t="s">
        <v>34</v>
      </c>
      <c r="AH179" s="6"/>
    </row>
    <row r="180" spans="1:34" s="31" customFormat="1">
      <c r="A180" s="20" t="s">
        <v>362</v>
      </c>
      <c r="B180" s="44" t="s">
        <v>399</v>
      </c>
      <c r="C180" s="44" t="s">
        <v>400</v>
      </c>
      <c r="D180" s="20" t="s">
        <v>52</v>
      </c>
      <c r="E180" s="20" t="s">
        <v>33</v>
      </c>
      <c r="F180" s="20" t="s">
        <v>34</v>
      </c>
      <c r="G180" s="20" t="s">
        <v>71</v>
      </c>
      <c r="H180" s="20" t="s">
        <v>98</v>
      </c>
      <c r="I180" s="20" t="s">
        <v>36</v>
      </c>
      <c r="J180" s="32" t="s">
        <v>158</v>
      </c>
      <c r="K180" s="20" t="s">
        <v>235</v>
      </c>
      <c r="L180" s="20" t="s">
        <v>235</v>
      </c>
      <c r="M180" s="20" t="s">
        <v>235</v>
      </c>
      <c r="N180" s="21">
        <v>41242</v>
      </c>
      <c r="O180" s="97" t="s">
        <v>188</v>
      </c>
      <c r="P180" s="20"/>
      <c r="Q180" s="98"/>
      <c r="R180" s="23">
        <v>2</v>
      </c>
      <c r="S180" s="23">
        <v>2</v>
      </c>
      <c r="T180" s="23">
        <v>2</v>
      </c>
      <c r="U180" s="23">
        <v>19</v>
      </c>
      <c r="V180" s="85">
        <v>1</v>
      </c>
      <c r="W180" s="85" t="s">
        <v>41</v>
      </c>
      <c r="X180" s="85">
        <v>1</v>
      </c>
      <c r="Y180" s="25" t="s">
        <v>42</v>
      </c>
      <c r="Z180" s="26" t="str">
        <f t="shared" si="2"/>
        <v>1 ech / 1 rafale</v>
      </c>
      <c r="AA180" s="27">
        <v>37.299999999999997</v>
      </c>
      <c r="AB180" s="27">
        <v>0</v>
      </c>
      <c r="AC180" s="29">
        <v>5</v>
      </c>
      <c r="AD180" s="30">
        <v>1</v>
      </c>
      <c r="AE180" s="30">
        <v>100</v>
      </c>
      <c r="AF180" s="29" t="s">
        <v>56</v>
      </c>
      <c r="AG180" s="29" t="s">
        <v>56</v>
      </c>
      <c r="AH180" s="6"/>
    </row>
    <row r="181" spans="1:34" s="31" customFormat="1">
      <c r="A181" s="20" t="s">
        <v>362</v>
      </c>
      <c r="B181" s="44" t="s">
        <v>401</v>
      </c>
      <c r="C181" s="44" t="s">
        <v>402</v>
      </c>
      <c r="D181" s="20" t="s">
        <v>52</v>
      </c>
      <c r="E181" s="20" t="s">
        <v>33</v>
      </c>
      <c r="F181" s="20" t="s">
        <v>34</v>
      </c>
      <c r="G181" s="20" t="s">
        <v>71</v>
      </c>
      <c r="H181" s="20" t="s">
        <v>98</v>
      </c>
      <c r="I181" s="20" t="s">
        <v>36</v>
      </c>
      <c r="J181" s="32" t="s">
        <v>76</v>
      </c>
      <c r="K181" s="20" t="s">
        <v>255</v>
      </c>
      <c r="L181" s="20" t="s">
        <v>255</v>
      </c>
      <c r="M181" s="20" t="s">
        <v>255</v>
      </c>
      <c r="N181" s="21">
        <v>41243</v>
      </c>
      <c r="O181" s="97" t="s">
        <v>188</v>
      </c>
      <c r="P181" s="20"/>
      <c r="Q181" s="98"/>
      <c r="R181" s="23">
        <v>2</v>
      </c>
      <c r="S181" s="23">
        <v>2</v>
      </c>
      <c r="T181" s="23">
        <v>2</v>
      </c>
      <c r="U181" s="23">
        <v>19</v>
      </c>
      <c r="V181" s="85">
        <v>1</v>
      </c>
      <c r="W181" s="85" t="s">
        <v>41</v>
      </c>
      <c r="X181" s="85">
        <v>1</v>
      </c>
      <c r="Y181" s="25" t="s">
        <v>42</v>
      </c>
      <c r="Z181" s="26" t="str">
        <f t="shared" si="2"/>
        <v>1 ech / 1 rafale</v>
      </c>
      <c r="AA181" s="27">
        <v>37.299999999999997</v>
      </c>
      <c r="AB181" s="27">
        <v>0</v>
      </c>
      <c r="AC181" s="29">
        <v>5</v>
      </c>
      <c r="AD181" s="30">
        <v>1</v>
      </c>
      <c r="AE181" s="30">
        <v>100</v>
      </c>
      <c r="AF181" s="29" t="s">
        <v>56</v>
      </c>
      <c r="AG181" s="29" t="s">
        <v>56</v>
      </c>
      <c r="AH181" s="6"/>
    </row>
    <row r="182" spans="1:34" s="31" customFormat="1">
      <c r="A182" s="20" t="s">
        <v>362</v>
      </c>
      <c r="B182" s="44" t="s">
        <v>403</v>
      </c>
      <c r="C182" s="44" t="s">
        <v>404</v>
      </c>
      <c r="D182" s="20" t="s">
        <v>52</v>
      </c>
      <c r="E182" s="20" t="s">
        <v>33</v>
      </c>
      <c r="F182" s="20" t="s">
        <v>34</v>
      </c>
      <c r="G182" s="20" t="s">
        <v>71</v>
      </c>
      <c r="H182" s="20" t="s">
        <v>98</v>
      </c>
      <c r="I182" s="20" t="s">
        <v>36</v>
      </c>
      <c r="J182" s="32" t="s">
        <v>314</v>
      </c>
      <c r="K182" s="20" t="s">
        <v>396</v>
      </c>
      <c r="L182" s="20" t="s">
        <v>396</v>
      </c>
      <c r="M182" s="20" t="s">
        <v>396</v>
      </c>
      <c r="N182" s="21">
        <v>41109</v>
      </c>
      <c r="O182" s="97" t="s">
        <v>188</v>
      </c>
      <c r="P182" s="20"/>
      <c r="Q182" s="22"/>
      <c r="R182" s="23">
        <v>4</v>
      </c>
      <c r="S182" s="23">
        <v>4</v>
      </c>
      <c r="T182" s="23">
        <v>4</v>
      </c>
      <c r="U182" s="23">
        <v>14</v>
      </c>
      <c r="V182" s="85">
        <v>1</v>
      </c>
      <c r="W182" s="85" t="s">
        <v>41</v>
      </c>
      <c r="X182" s="85">
        <v>1</v>
      </c>
      <c r="Y182" s="25" t="s">
        <v>42</v>
      </c>
      <c r="Z182" s="26" t="str">
        <f t="shared" si="2"/>
        <v>1 ech / 1 rafale</v>
      </c>
      <c r="AA182" s="27">
        <v>37.9</v>
      </c>
      <c r="AB182" s="27">
        <v>0</v>
      </c>
      <c r="AC182" s="29">
        <v>7</v>
      </c>
      <c r="AD182" s="30">
        <v>1</v>
      </c>
      <c r="AE182" s="30">
        <v>100</v>
      </c>
      <c r="AF182" s="29" t="s">
        <v>34</v>
      </c>
      <c r="AG182" s="29" t="s">
        <v>34</v>
      </c>
      <c r="AH182" s="6"/>
    </row>
    <row r="183" spans="1:34" s="31" customFormat="1">
      <c r="A183" s="20" t="s">
        <v>362</v>
      </c>
      <c r="B183" s="44" t="s">
        <v>405</v>
      </c>
      <c r="C183" s="44" t="s">
        <v>406</v>
      </c>
      <c r="D183" s="20" t="s">
        <v>52</v>
      </c>
      <c r="E183" s="20" t="s">
        <v>33</v>
      </c>
      <c r="F183" s="20" t="s">
        <v>34</v>
      </c>
      <c r="G183" s="20" t="s">
        <v>71</v>
      </c>
      <c r="H183" s="20" t="s">
        <v>98</v>
      </c>
      <c r="I183" s="20" t="s">
        <v>36</v>
      </c>
      <c r="J183" s="32" t="s">
        <v>317</v>
      </c>
      <c r="K183" s="20" t="s">
        <v>121</v>
      </c>
      <c r="L183" s="20" t="s">
        <v>121</v>
      </c>
      <c r="M183" s="20" t="s">
        <v>121</v>
      </c>
      <c r="N183" s="21">
        <v>41243</v>
      </c>
      <c r="O183" s="97" t="s">
        <v>188</v>
      </c>
      <c r="P183" s="20"/>
      <c r="Q183" s="22"/>
      <c r="R183" s="23">
        <v>4</v>
      </c>
      <c r="S183" s="23">
        <v>4</v>
      </c>
      <c r="T183" s="23">
        <v>4</v>
      </c>
      <c r="U183" s="23">
        <v>14</v>
      </c>
      <c r="V183" s="85">
        <v>1</v>
      </c>
      <c r="W183" s="85" t="s">
        <v>41</v>
      </c>
      <c r="X183" s="85">
        <v>1</v>
      </c>
      <c r="Y183" s="25" t="s">
        <v>42</v>
      </c>
      <c r="Z183" s="26" t="str">
        <f t="shared" si="2"/>
        <v>1 ech / 1 rafale</v>
      </c>
      <c r="AA183" s="27">
        <v>37.9</v>
      </c>
      <c r="AB183" s="27">
        <v>0</v>
      </c>
      <c r="AC183" s="29">
        <v>7</v>
      </c>
      <c r="AD183" s="30">
        <v>1</v>
      </c>
      <c r="AE183" s="30">
        <v>100</v>
      </c>
      <c r="AF183" s="29" t="s">
        <v>34</v>
      </c>
      <c r="AG183" s="29" t="s">
        <v>34</v>
      </c>
      <c r="AH183" s="6"/>
    </row>
    <row r="184" spans="1:34" s="31" customFormat="1">
      <c r="A184" s="20" t="s">
        <v>362</v>
      </c>
      <c r="B184" s="44" t="s">
        <v>407</v>
      </c>
      <c r="C184" s="44" t="s">
        <v>408</v>
      </c>
      <c r="D184" s="20" t="s">
        <v>52</v>
      </c>
      <c r="E184" s="20" t="s">
        <v>33</v>
      </c>
      <c r="F184" s="20" t="s">
        <v>34</v>
      </c>
      <c r="G184" s="20" t="s">
        <v>71</v>
      </c>
      <c r="H184" s="20" t="s">
        <v>98</v>
      </c>
      <c r="I184" s="20" t="s">
        <v>33</v>
      </c>
      <c r="J184" s="32" t="s">
        <v>37</v>
      </c>
      <c r="K184" s="20" t="s">
        <v>409</v>
      </c>
      <c r="L184" s="20" t="s">
        <v>409</v>
      </c>
      <c r="M184" s="20" t="s">
        <v>409</v>
      </c>
      <c r="N184" s="21">
        <v>41094</v>
      </c>
      <c r="O184" s="20" t="s">
        <v>386</v>
      </c>
      <c r="P184" s="20"/>
      <c r="Q184" s="98" t="s">
        <v>82</v>
      </c>
      <c r="R184" s="23">
        <v>8</v>
      </c>
      <c r="S184" s="23">
        <v>8</v>
      </c>
      <c r="T184" s="23">
        <v>8</v>
      </c>
      <c r="U184" s="23">
        <v>12</v>
      </c>
      <c r="V184" s="85">
        <v>1</v>
      </c>
      <c r="W184" s="85" t="s">
        <v>41</v>
      </c>
      <c r="X184" s="85">
        <v>1</v>
      </c>
      <c r="Y184" s="25" t="s">
        <v>42</v>
      </c>
      <c r="Z184" s="26" t="str">
        <f t="shared" si="2"/>
        <v>1 ech / 1 rafale</v>
      </c>
      <c r="AA184" s="27">
        <v>40.799999999999997</v>
      </c>
      <c r="AB184" s="27">
        <v>0</v>
      </c>
      <c r="AC184" s="29">
        <v>4</v>
      </c>
      <c r="AD184" s="30">
        <v>1</v>
      </c>
      <c r="AE184" s="30">
        <v>100</v>
      </c>
      <c r="AF184" s="29" t="s">
        <v>34</v>
      </c>
      <c r="AG184" s="29" t="s">
        <v>34</v>
      </c>
      <c r="AH184" s="6"/>
    </row>
    <row r="185" spans="1:34" s="31" customFormat="1">
      <c r="A185" s="20" t="s">
        <v>362</v>
      </c>
      <c r="B185" s="44" t="s">
        <v>410</v>
      </c>
      <c r="C185" s="44" t="s">
        <v>411</v>
      </c>
      <c r="D185" s="20" t="s">
        <v>52</v>
      </c>
      <c r="E185" s="20" t="s">
        <v>33</v>
      </c>
      <c r="F185" s="20" t="s">
        <v>34</v>
      </c>
      <c r="G185" s="20" t="s">
        <v>71</v>
      </c>
      <c r="H185" s="20" t="s">
        <v>98</v>
      </c>
      <c r="I185" s="20" t="s">
        <v>33</v>
      </c>
      <c r="J185" s="32" t="s">
        <v>44</v>
      </c>
      <c r="K185" s="20" t="s">
        <v>409</v>
      </c>
      <c r="L185" s="20" t="s">
        <v>409</v>
      </c>
      <c r="M185" s="20" t="s">
        <v>409</v>
      </c>
      <c r="N185" s="21">
        <v>41094</v>
      </c>
      <c r="O185" s="20" t="s">
        <v>386</v>
      </c>
      <c r="P185" s="20"/>
      <c r="Q185" s="98" t="s">
        <v>82</v>
      </c>
      <c r="R185" s="23">
        <v>8</v>
      </c>
      <c r="S185" s="23">
        <v>8</v>
      </c>
      <c r="T185" s="23">
        <v>8</v>
      </c>
      <c r="U185" s="23">
        <v>12</v>
      </c>
      <c r="V185" s="85">
        <v>1</v>
      </c>
      <c r="W185" s="85" t="s">
        <v>41</v>
      </c>
      <c r="X185" s="85">
        <v>1</v>
      </c>
      <c r="Y185" s="25" t="s">
        <v>42</v>
      </c>
      <c r="Z185" s="26" t="str">
        <f t="shared" si="2"/>
        <v>1 ech / 1 rafale</v>
      </c>
      <c r="AA185" s="27">
        <v>40.799999999999997</v>
      </c>
      <c r="AB185" s="27">
        <v>0</v>
      </c>
      <c r="AC185" s="29">
        <v>4</v>
      </c>
      <c r="AD185" s="30">
        <v>1</v>
      </c>
      <c r="AE185" s="30">
        <v>100</v>
      </c>
      <c r="AF185" s="29" t="s">
        <v>34</v>
      </c>
      <c r="AG185" s="29" t="s">
        <v>34</v>
      </c>
      <c r="AH185" s="6"/>
    </row>
    <row r="186" spans="1:34" s="31" customFormat="1">
      <c r="A186" s="20" t="s">
        <v>362</v>
      </c>
      <c r="B186" s="44" t="s">
        <v>412</v>
      </c>
      <c r="C186" s="44" t="s">
        <v>413</v>
      </c>
      <c r="D186" s="20" t="s">
        <v>52</v>
      </c>
      <c r="E186" s="20" t="s">
        <v>33</v>
      </c>
      <c r="F186" s="20" t="s">
        <v>34</v>
      </c>
      <c r="G186" s="20" t="s">
        <v>71</v>
      </c>
      <c r="H186" s="20" t="s">
        <v>98</v>
      </c>
      <c r="I186" s="20" t="s">
        <v>33</v>
      </c>
      <c r="J186" s="32" t="s">
        <v>68</v>
      </c>
      <c r="K186" s="20" t="s">
        <v>414</v>
      </c>
      <c r="L186" s="20" t="s">
        <v>414</v>
      </c>
      <c r="M186" s="20" t="s">
        <v>289</v>
      </c>
      <c r="N186" s="21">
        <v>41095</v>
      </c>
      <c r="O186" s="20" t="s">
        <v>386</v>
      </c>
      <c r="P186" s="20"/>
      <c r="Q186" s="98" t="s">
        <v>82</v>
      </c>
      <c r="R186" s="23">
        <v>8</v>
      </c>
      <c r="S186" s="23">
        <v>8</v>
      </c>
      <c r="T186" s="23">
        <v>8</v>
      </c>
      <c r="U186" s="23">
        <v>26</v>
      </c>
      <c r="V186" s="85">
        <v>1</v>
      </c>
      <c r="W186" s="85" t="s">
        <v>41</v>
      </c>
      <c r="X186" s="85">
        <v>1</v>
      </c>
      <c r="Y186" s="25" t="s">
        <v>42</v>
      </c>
      <c r="Z186" s="26" t="str">
        <f t="shared" si="2"/>
        <v>1 ech / 1 rafale</v>
      </c>
      <c r="AA186" s="27">
        <v>52.9</v>
      </c>
      <c r="AB186" s="27">
        <v>0</v>
      </c>
      <c r="AC186" s="29">
        <v>13</v>
      </c>
      <c r="AD186" s="30">
        <v>1</v>
      </c>
      <c r="AE186" s="30">
        <v>100</v>
      </c>
      <c r="AF186" s="29" t="s">
        <v>56</v>
      </c>
      <c r="AG186" s="29" t="s">
        <v>56</v>
      </c>
      <c r="AH186" s="6"/>
    </row>
    <row r="187" spans="1:34" s="31" customFormat="1">
      <c r="A187" s="20" t="s">
        <v>362</v>
      </c>
      <c r="B187" s="44" t="s">
        <v>415</v>
      </c>
      <c r="C187" s="44" t="s">
        <v>416</v>
      </c>
      <c r="D187" s="20" t="s">
        <v>52</v>
      </c>
      <c r="E187" s="20" t="s">
        <v>33</v>
      </c>
      <c r="F187" s="20" t="s">
        <v>34</v>
      </c>
      <c r="G187" s="20" t="s">
        <v>71</v>
      </c>
      <c r="H187" s="20" t="s">
        <v>98</v>
      </c>
      <c r="I187" s="20" t="s">
        <v>33</v>
      </c>
      <c r="J187" s="32" t="s">
        <v>322</v>
      </c>
      <c r="K187" s="20" t="s">
        <v>241</v>
      </c>
      <c r="L187" s="20" t="s">
        <v>417</v>
      </c>
      <c r="M187" s="20" t="s">
        <v>417</v>
      </c>
      <c r="N187" s="21">
        <v>41092</v>
      </c>
      <c r="O187" s="20" t="s">
        <v>386</v>
      </c>
      <c r="P187" s="20"/>
      <c r="Q187" s="98" t="s">
        <v>82</v>
      </c>
      <c r="R187" s="23">
        <v>8</v>
      </c>
      <c r="S187" s="23">
        <v>8</v>
      </c>
      <c r="T187" s="23">
        <v>8</v>
      </c>
      <c r="U187" s="23">
        <v>26</v>
      </c>
      <c r="V187" s="85">
        <v>1</v>
      </c>
      <c r="W187" s="85" t="s">
        <v>41</v>
      </c>
      <c r="X187" s="85">
        <v>1</v>
      </c>
      <c r="Y187" s="25" t="s">
        <v>42</v>
      </c>
      <c r="Z187" s="26" t="str">
        <f t="shared" si="2"/>
        <v>1 ech / 1 rafale</v>
      </c>
      <c r="AA187" s="27">
        <v>52.9</v>
      </c>
      <c r="AB187" s="27">
        <v>0</v>
      </c>
      <c r="AC187" s="29">
        <v>13</v>
      </c>
      <c r="AD187" s="30">
        <v>1</v>
      </c>
      <c r="AE187" s="30">
        <v>100</v>
      </c>
      <c r="AF187" s="29" t="s">
        <v>56</v>
      </c>
      <c r="AG187" s="29" t="s">
        <v>56</v>
      </c>
      <c r="AH187" s="6"/>
    </row>
    <row r="188" spans="1:34" s="31" customFormat="1">
      <c r="A188" s="20" t="s">
        <v>362</v>
      </c>
      <c r="B188" s="44" t="s">
        <v>418</v>
      </c>
      <c r="C188" s="44" t="s">
        <v>419</v>
      </c>
      <c r="D188" s="20" t="s">
        <v>52</v>
      </c>
      <c r="E188" s="20" t="s">
        <v>33</v>
      </c>
      <c r="F188" s="20" t="s">
        <v>34</v>
      </c>
      <c r="G188" s="20" t="s">
        <v>71</v>
      </c>
      <c r="H188" s="20" t="s">
        <v>98</v>
      </c>
      <c r="I188" s="20" t="s">
        <v>33</v>
      </c>
      <c r="J188" s="32" t="s">
        <v>420</v>
      </c>
      <c r="K188" s="20" t="s">
        <v>141</v>
      </c>
      <c r="L188" s="20" t="s">
        <v>141</v>
      </c>
      <c r="M188" s="20" t="s">
        <v>141</v>
      </c>
      <c r="N188" s="21">
        <v>41155</v>
      </c>
      <c r="O188" s="20" t="s">
        <v>386</v>
      </c>
      <c r="P188" s="20"/>
      <c r="Q188" s="98" t="s">
        <v>82</v>
      </c>
      <c r="R188" s="23">
        <v>15</v>
      </c>
      <c r="S188" s="23">
        <v>15</v>
      </c>
      <c r="T188" s="23">
        <v>15</v>
      </c>
      <c r="U188" s="23">
        <v>36</v>
      </c>
      <c r="V188" s="85">
        <v>1</v>
      </c>
      <c r="W188" s="85" t="s">
        <v>41</v>
      </c>
      <c r="X188" s="85">
        <v>1</v>
      </c>
      <c r="Y188" s="25" t="s">
        <v>42</v>
      </c>
      <c r="Z188" s="26" t="str">
        <f t="shared" si="2"/>
        <v>1 ech / 1 rafale</v>
      </c>
      <c r="AA188" s="27">
        <v>69</v>
      </c>
      <c r="AB188" s="27">
        <v>0</v>
      </c>
      <c r="AC188" s="29">
        <v>20</v>
      </c>
      <c r="AD188" s="30">
        <v>1</v>
      </c>
      <c r="AE188" s="30">
        <v>100</v>
      </c>
      <c r="AF188" s="29" t="s">
        <v>56</v>
      </c>
      <c r="AG188" s="29" t="s">
        <v>56</v>
      </c>
      <c r="AH188" s="6"/>
    </row>
    <row r="189" spans="1:34" s="31" customFormat="1">
      <c r="A189" s="20" t="s">
        <v>362</v>
      </c>
      <c r="B189" s="44" t="s">
        <v>421</v>
      </c>
      <c r="C189" s="44" t="s">
        <v>422</v>
      </c>
      <c r="D189" s="20" t="s">
        <v>52</v>
      </c>
      <c r="E189" s="20" t="s">
        <v>33</v>
      </c>
      <c r="F189" s="20" t="s">
        <v>34</v>
      </c>
      <c r="G189" s="20" t="s">
        <v>71</v>
      </c>
      <c r="H189" s="20" t="s">
        <v>98</v>
      </c>
      <c r="I189" s="20" t="s">
        <v>33</v>
      </c>
      <c r="J189" s="32" t="s">
        <v>376</v>
      </c>
      <c r="K189" s="20" t="s">
        <v>263</v>
      </c>
      <c r="L189" s="20" t="s">
        <v>263</v>
      </c>
      <c r="M189" s="20" t="s">
        <v>263</v>
      </c>
      <c r="N189" s="21">
        <v>41109</v>
      </c>
      <c r="O189" s="20" t="s">
        <v>386</v>
      </c>
      <c r="P189" s="20"/>
      <c r="Q189" s="98" t="s">
        <v>82</v>
      </c>
      <c r="R189" s="23">
        <v>11</v>
      </c>
      <c r="S189" s="23">
        <v>11</v>
      </c>
      <c r="T189" s="23">
        <v>11</v>
      </c>
      <c r="U189" s="23">
        <v>22</v>
      </c>
      <c r="V189" s="85">
        <v>1</v>
      </c>
      <c r="W189" s="85" t="s">
        <v>41</v>
      </c>
      <c r="X189" s="85">
        <v>1</v>
      </c>
      <c r="Y189" s="25" t="s">
        <v>42</v>
      </c>
      <c r="Z189" s="26" t="str">
        <f t="shared" si="2"/>
        <v>1 ech / 1 rafale</v>
      </c>
      <c r="AA189" s="27">
        <v>46.8</v>
      </c>
      <c r="AB189" s="27">
        <v>0</v>
      </c>
      <c r="AC189" s="29">
        <v>6</v>
      </c>
      <c r="AD189" s="30">
        <v>1</v>
      </c>
      <c r="AE189" s="30">
        <v>100</v>
      </c>
      <c r="AF189" s="29" t="s">
        <v>34</v>
      </c>
      <c r="AG189" s="29" t="s">
        <v>34</v>
      </c>
      <c r="AH189" s="6"/>
    </row>
    <row r="190" spans="1:34" s="31" customFormat="1">
      <c r="A190" s="20" t="s">
        <v>362</v>
      </c>
      <c r="B190" s="44" t="s">
        <v>423</v>
      </c>
      <c r="C190" s="44" t="s">
        <v>424</v>
      </c>
      <c r="D190" s="20" t="s">
        <v>52</v>
      </c>
      <c r="E190" s="20" t="s">
        <v>33</v>
      </c>
      <c r="F190" s="20" t="s">
        <v>34</v>
      </c>
      <c r="G190" s="20" t="s">
        <v>71</v>
      </c>
      <c r="H190" s="20" t="s">
        <v>98</v>
      </c>
      <c r="I190" s="20" t="s">
        <v>33</v>
      </c>
      <c r="J190" s="32" t="s">
        <v>380</v>
      </c>
      <c r="K190" s="20" t="s">
        <v>197</v>
      </c>
      <c r="L190" s="20" t="s">
        <v>197</v>
      </c>
      <c r="M190" s="20" t="s">
        <v>197</v>
      </c>
      <c r="N190" s="21">
        <v>41386</v>
      </c>
      <c r="O190" s="20" t="s">
        <v>386</v>
      </c>
      <c r="P190" s="20"/>
      <c r="Q190" s="98" t="s">
        <v>82</v>
      </c>
      <c r="R190" s="23">
        <v>10</v>
      </c>
      <c r="S190" s="23">
        <v>10</v>
      </c>
      <c r="T190" s="23">
        <v>10</v>
      </c>
      <c r="U190" s="23">
        <v>21</v>
      </c>
      <c r="V190" s="85">
        <v>1</v>
      </c>
      <c r="W190" s="85" t="s">
        <v>41</v>
      </c>
      <c r="X190" s="85">
        <v>1</v>
      </c>
      <c r="Y190" s="25" t="s">
        <v>42</v>
      </c>
      <c r="Z190" s="26" t="str">
        <f t="shared" ref="Z190:Z253" si="3">CONCATENATE(V190," "&amp;W190," / "&amp;X190," "&amp;Y190)</f>
        <v>1 ech / 1 rafale</v>
      </c>
      <c r="AA190" s="27">
        <v>45.4</v>
      </c>
      <c r="AB190" s="27">
        <v>0</v>
      </c>
      <c r="AC190" s="29">
        <v>6</v>
      </c>
      <c r="AD190" s="30">
        <v>1</v>
      </c>
      <c r="AE190" s="30">
        <v>100</v>
      </c>
      <c r="AF190" s="29" t="s">
        <v>34</v>
      </c>
      <c r="AG190" s="29" t="s">
        <v>34</v>
      </c>
      <c r="AH190" s="6"/>
    </row>
    <row r="191" spans="1:34" s="31" customFormat="1">
      <c r="A191" s="20" t="s">
        <v>362</v>
      </c>
      <c r="B191" s="44" t="s">
        <v>425</v>
      </c>
      <c r="C191" s="44" t="s">
        <v>426</v>
      </c>
      <c r="D191" s="20" t="s">
        <v>52</v>
      </c>
      <c r="E191" s="20" t="s">
        <v>33</v>
      </c>
      <c r="F191" s="20" t="s">
        <v>34</v>
      </c>
      <c r="G191" s="20" t="s">
        <v>71</v>
      </c>
      <c r="H191" s="20" t="s">
        <v>98</v>
      </c>
      <c r="I191" s="20" t="s">
        <v>33</v>
      </c>
      <c r="J191" s="32" t="s">
        <v>427</v>
      </c>
      <c r="K191" s="20" t="s">
        <v>428</v>
      </c>
      <c r="L191" s="20" t="s">
        <v>428</v>
      </c>
      <c r="M191" s="20" t="s">
        <v>428</v>
      </c>
      <c r="N191" s="21">
        <v>41155</v>
      </c>
      <c r="O191" s="20" t="s">
        <v>386</v>
      </c>
      <c r="P191" s="20"/>
      <c r="Q191" s="98" t="s">
        <v>82</v>
      </c>
      <c r="R191" s="23">
        <v>8</v>
      </c>
      <c r="S191" s="23">
        <v>8</v>
      </c>
      <c r="T191" s="23">
        <v>8</v>
      </c>
      <c r="U191" s="23">
        <v>20</v>
      </c>
      <c r="V191" s="85">
        <v>1</v>
      </c>
      <c r="W191" s="85" t="s">
        <v>41</v>
      </c>
      <c r="X191" s="85">
        <v>1</v>
      </c>
      <c r="Y191" s="25" t="s">
        <v>42</v>
      </c>
      <c r="Z191" s="26" t="str">
        <f t="shared" si="3"/>
        <v>1 ech / 1 rafale</v>
      </c>
      <c r="AA191" s="27">
        <v>46.2</v>
      </c>
      <c r="AB191" s="27">
        <v>0</v>
      </c>
      <c r="AC191" s="29">
        <v>10</v>
      </c>
      <c r="AD191" s="30">
        <v>1</v>
      </c>
      <c r="AE191" s="30">
        <v>100</v>
      </c>
      <c r="AF191" s="29" t="s">
        <v>34</v>
      </c>
      <c r="AG191" s="29" t="s">
        <v>34</v>
      </c>
      <c r="AH191" s="6"/>
    </row>
    <row r="192" spans="1:34" s="31" customFormat="1">
      <c r="A192" s="20" t="s">
        <v>362</v>
      </c>
      <c r="B192" s="44" t="s">
        <v>429</v>
      </c>
      <c r="C192" s="44" t="s">
        <v>430</v>
      </c>
      <c r="D192" s="20" t="s">
        <v>52</v>
      </c>
      <c r="E192" s="20" t="s">
        <v>33</v>
      </c>
      <c r="F192" s="20" t="s">
        <v>34</v>
      </c>
      <c r="G192" s="20" t="s">
        <v>71</v>
      </c>
      <c r="H192" s="20" t="s">
        <v>98</v>
      </c>
      <c r="I192" s="20" t="s">
        <v>33</v>
      </c>
      <c r="J192" s="32" t="s">
        <v>431</v>
      </c>
      <c r="K192" s="20" t="s">
        <v>263</v>
      </c>
      <c r="L192" s="20" t="s">
        <v>263</v>
      </c>
      <c r="M192" s="20" t="s">
        <v>263</v>
      </c>
      <c r="N192" s="21">
        <v>41095</v>
      </c>
      <c r="O192" s="20" t="s">
        <v>386</v>
      </c>
      <c r="P192" s="20"/>
      <c r="Q192" s="98" t="s">
        <v>82</v>
      </c>
      <c r="R192" s="23">
        <v>17</v>
      </c>
      <c r="S192" s="23">
        <v>17</v>
      </c>
      <c r="T192" s="23">
        <v>17</v>
      </c>
      <c r="U192" s="23">
        <v>31</v>
      </c>
      <c r="V192" s="85">
        <v>1</v>
      </c>
      <c r="W192" s="85" t="s">
        <v>41</v>
      </c>
      <c r="X192" s="85">
        <v>1</v>
      </c>
      <c r="Y192" s="25" t="s">
        <v>42</v>
      </c>
      <c r="Z192" s="26" t="str">
        <f t="shared" si="3"/>
        <v>1 ech / 1 rafale</v>
      </c>
      <c r="AA192" s="27">
        <v>74.5</v>
      </c>
      <c r="AB192" s="27">
        <v>0</v>
      </c>
      <c r="AC192" s="29">
        <v>23</v>
      </c>
      <c r="AD192" s="30">
        <v>1</v>
      </c>
      <c r="AE192" s="30">
        <v>100</v>
      </c>
      <c r="AF192" s="29" t="s">
        <v>56</v>
      </c>
      <c r="AG192" s="29" t="s">
        <v>56</v>
      </c>
      <c r="AH192" s="6"/>
    </row>
    <row r="193" spans="1:34" s="31" customFormat="1">
      <c r="A193" s="20" t="s">
        <v>362</v>
      </c>
      <c r="B193" s="44" t="s">
        <v>432</v>
      </c>
      <c r="C193" s="44" t="s">
        <v>433</v>
      </c>
      <c r="D193" s="20" t="s">
        <v>52</v>
      </c>
      <c r="E193" s="20" t="s">
        <v>33</v>
      </c>
      <c r="F193" s="20" t="s">
        <v>34</v>
      </c>
      <c r="G193" s="20" t="s">
        <v>71</v>
      </c>
      <c r="H193" s="20" t="s">
        <v>98</v>
      </c>
      <c r="I193" s="20" t="s">
        <v>33</v>
      </c>
      <c r="J193" s="32" t="s">
        <v>434</v>
      </c>
      <c r="K193" s="20" t="s">
        <v>152</v>
      </c>
      <c r="L193" s="20" t="s">
        <v>152</v>
      </c>
      <c r="M193" s="20" t="s">
        <v>152</v>
      </c>
      <c r="N193" s="21">
        <v>41149</v>
      </c>
      <c r="O193" s="20" t="s">
        <v>386</v>
      </c>
      <c r="P193" s="20"/>
      <c r="Q193" s="98" t="s">
        <v>82</v>
      </c>
      <c r="R193" s="23">
        <v>13</v>
      </c>
      <c r="S193" s="23">
        <v>13</v>
      </c>
      <c r="T193" s="23">
        <v>13</v>
      </c>
      <c r="U193" s="23">
        <v>21</v>
      </c>
      <c r="V193" s="85">
        <v>1</v>
      </c>
      <c r="W193" s="85" t="s">
        <v>41</v>
      </c>
      <c r="X193" s="85">
        <v>1</v>
      </c>
      <c r="Y193" s="25" t="s">
        <v>42</v>
      </c>
      <c r="Z193" s="26" t="str">
        <f t="shared" si="3"/>
        <v>1 ech / 1 rafale</v>
      </c>
      <c r="AA193" s="27">
        <v>53.2</v>
      </c>
      <c r="AB193" s="27">
        <v>0</v>
      </c>
      <c r="AC193" s="29">
        <v>10</v>
      </c>
      <c r="AD193" s="30">
        <v>1</v>
      </c>
      <c r="AE193" s="30">
        <v>100</v>
      </c>
      <c r="AF193" s="29" t="s">
        <v>34</v>
      </c>
      <c r="AG193" s="29" t="s">
        <v>34</v>
      </c>
      <c r="AH193" s="6"/>
    </row>
    <row r="194" spans="1:34" s="31" customFormat="1">
      <c r="A194" s="20" t="s">
        <v>362</v>
      </c>
      <c r="B194" s="44" t="s">
        <v>435</v>
      </c>
      <c r="C194" s="44" t="s">
        <v>436</v>
      </c>
      <c r="D194" s="20" t="s">
        <v>52</v>
      </c>
      <c r="E194" s="20" t="s">
        <v>33</v>
      </c>
      <c r="F194" s="20" t="s">
        <v>34</v>
      </c>
      <c r="G194" s="20" t="s">
        <v>71</v>
      </c>
      <c r="H194" s="20" t="s">
        <v>98</v>
      </c>
      <c r="I194" s="20" t="s">
        <v>33</v>
      </c>
      <c r="J194" s="32" t="s">
        <v>437</v>
      </c>
      <c r="K194" s="20" t="s">
        <v>417</v>
      </c>
      <c r="L194" s="20" t="s">
        <v>417</v>
      </c>
      <c r="M194" s="20" t="s">
        <v>417</v>
      </c>
      <c r="N194" s="21">
        <v>41094</v>
      </c>
      <c r="O194" s="20" t="s">
        <v>386</v>
      </c>
      <c r="P194" s="20"/>
      <c r="Q194" s="98" t="s">
        <v>82</v>
      </c>
      <c r="R194" s="23">
        <v>7</v>
      </c>
      <c r="S194" s="23">
        <v>7</v>
      </c>
      <c r="T194" s="23">
        <v>7</v>
      </c>
      <c r="U194" s="23">
        <v>14</v>
      </c>
      <c r="V194" s="85">
        <v>1</v>
      </c>
      <c r="W194" s="85" t="s">
        <v>41</v>
      </c>
      <c r="X194" s="85">
        <v>1</v>
      </c>
      <c r="Y194" s="25" t="s">
        <v>42</v>
      </c>
      <c r="Z194" s="26" t="str">
        <f t="shared" si="3"/>
        <v>1 ech / 1 rafale</v>
      </c>
      <c r="AA194" s="27">
        <v>44.8</v>
      </c>
      <c r="AB194" s="27">
        <v>0</v>
      </c>
      <c r="AC194" s="29">
        <v>10</v>
      </c>
      <c r="AD194" s="30">
        <v>1</v>
      </c>
      <c r="AE194" s="30">
        <v>100</v>
      </c>
      <c r="AF194" s="29" t="s">
        <v>34</v>
      </c>
      <c r="AG194" s="29" t="s">
        <v>34</v>
      </c>
      <c r="AH194" s="6"/>
    </row>
    <row r="195" spans="1:34" s="31" customFormat="1">
      <c r="A195" s="20" t="s">
        <v>362</v>
      </c>
      <c r="B195" s="44" t="s">
        <v>438</v>
      </c>
      <c r="C195" s="44" t="s">
        <v>439</v>
      </c>
      <c r="D195" s="20" t="s">
        <v>52</v>
      </c>
      <c r="E195" s="20" t="s">
        <v>33</v>
      </c>
      <c r="F195" s="20" t="s">
        <v>34</v>
      </c>
      <c r="G195" s="20" t="s">
        <v>71</v>
      </c>
      <c r="H195" s="20" t="s">
        <v>98</v>
      </c>
      <c r="I195" s="20" t="s">
        <v>47</v>
      </c>
      <c r="J195" s="32" t="s">
        <v>37</v>
      </c>
      <c r="K195" s="20" t="s">
        <v>152</v>
      </c>
      <c r="L195" s="20" t="s">
        <v>152</v>
      </c>
      <c r="M195" s="20" t="s">
        <v>152</v>
      </c>
      <c r="N195" s="21">
        <v>41094</v>
      </c>
      <c r="O195" s="97" t="s">
        <v>188</v>
      </c>
      <c r="P195" s="20"/>
      <c r="Q195" s="22"/>
      <c r="R195" s="23">
        <v>11</v>
      </c>
      <c r="S195" s="23">
        <v>11</v>
      </c>
      <c r="T195" s="23">
        <v>11</v>
      </c>
      <c r="U195" s="23">
        <v>31</v>
      </c>
      <c r="V195" s="85">
        <v>1</v>
      </c>
      <c r="W195" s="85" t="s">
        <v>41</v>
      </c>
      <c r="X195" s="85">
        <v>1</v>
      </c>
      <c r="Y195" s="25" t="s">
        <v>42</v>
      </c>
      <c r="Z195" s="26" t="str">
        <f t="shared" si="3"/>
        <v>1 ech / 1 rafale</v>
      </c>
      <c r="AA195" s="27">
        <v>55.3</v>
      </c>
      <c r="AB195" s="27">
        <v>0</v>
      </c>
      <c r="AC195" s="29">
        <v>11</v>
      </c>
      <c r="AD195" s="30">
        <v>1</v>
      </c>
      <c r="AE195" s="30">
        <v>100</v>
      </c>
      <c r="AF195" s="29" t="s">
        <v>56</v>
      </c>
      <c r="AG195" s="29" t="s">
        <v>56</v>
      </c>
      <c r="AH195" s="6"/>
    </row>
    <row r="196" spans="1:34" s="31" customFormat="1">
      <c r="A196" s="20" t="s">
        <v>362</v>
      </c>
      <c r="B196" s="44" t="s">
        <v>440</v>
      </c>
      <c r="C196" s="44" t="s">
        <v>441</v>
      </c>
      <c r="D196" s="20" t="s">
        <v>52</v>
      </c>
      <c r="E196" s="20" t="s">
        <v>33</v>
      </c>
      <c r="F196" s="20" t="s">
        <v>34</v>
      </c>
      <c r="G196" s="20" t="s">
        <v>71</v>
      </c>
      <c r="H196" s="20" t="s">
        <v>98</v>
      </c>
      <c r="I196" s="20" t="s">
        <v>47</v>
      </c>
      <c r="J196" s="32" t="s">
        <v>322</v>
      </c>
      <c r="K196" s="20" t="s">
        <v>215</v>
      </c>
      <c r="L196" s="20" t="s">
        <v>215</v>
      </c>
      <c r="M196" s="20" t="s">
        <v>215</v>
      </c>
      <c r="N196" s="21">
        <v>41093</v>
      </c>
      <c r="O196" s="20" t="s">
        <v>386</v>
      </c>
      <c r="P196" s="20"/>
      <c r="Q196" s="98" t="s">
        <v>82</v>
      </c>
      <c r="R196" s="23">
        <v>10</v>
      </c>
      <c r="S196" s="23">
        <v>10</v>
      </c>
      <c r="T196" s="23">
        <v>10</v>
      </c>
      <c r="U196" s="23">
        <v>16</v>
      </c>
      <c r="V196" s="85">
        <v>1</v>
      </c>
      <c r="W196" s="85" t="s">
        <v>41</v>
      </c>
      <c r="X196" s="85">
        <v>1</v>
      </c>
      <c r="Y196" s="25" t="s">
        <v>42</v>
      </c>
      <c r="Z196" s="26" t="str">
        <f t="shared" si="3"/>
        <v>1 ech / 1 rafale</v>
      </c>
      <c r="AA196" s="27">
        <v>43.6</v>
      </c>
      <c r="AB196" s="27">
        <v>0</v>
      </c>
      <c r="AC196" s="29">
        <v>4</v>
      </c>
      <c r="AD196" s="30">
        <v>1</v>
      </c>
      <c r="AE196" s="30">
        <v>100</v>
      </c>
      <c r="AF196" s="29" t="s">
        <v>34</v>
      </c>
      <c r="AG196" s="29" t="s">
        <v>34</v>
      </c>
      <c r="AH196" s="6"/>
    </row>
    <row r="197" spans="1:34" s="31" customFormat="1">
      <c r="A197" s="20" t="s">
        <v>362</v>
      </c>
      <c r="B197" s="44" t="s">
        <v>442</v>
      </c>
      <c r="C197" s="44" t="s">
        <v>443</v>
      </c>
      <c r="D197" s="20" t="s">
        <v>52</v>
      </c>
      <c r="E197" s="20" t="s">
        <v>33</v>
      </c>
      <c r="F197" s="20" t="s">
        <v>34</v>
      </c>
      <c r="G197" s="20" t="s">
        <v>71</v>
      </c>
      <c r="H197" s="20" t="s">
        <v>98</v>
      </c>
      <c r="I197" s="20" t="s">
        <v>47</v>
      </c>
      <c r="J197" s="32" t="s">
        <v>158</v>
      </c>
      <c r="K197" s="20" t="s">
        <v>444</v>
      </c>
      <c r="L197" s="20" t="s">
        <v>444</v>
      </c>
      <c r="M197" s="20" t="s">
        <v>444</v>
      </c>
      <c r="N197" s="21">
        <v>41093</v>
      </c>
      <c r="O197" s="20" t="s">
        <v>386</v>
      </c>
      <c r="P197" s="20"/>
      <c r="Q197" s="98" t="s">
        <v>82</v>
      </c>
      <c r="R197" s="23">
        <v>10</v>
      </c>
      <c r="S197" s="23">
        <v>10</v>
      </c>
      <c r="T197" s="23">
        <v>10</v>
      </c>
      <c r="U197" s="23">
        <v>16</v>
      </c>
      <c r="V197" s="85">
        <v>1</v>
      </c>
      <c r="W197" s="85" t="s">
        <v>41</v>
      </c>
      <c r="X197" s="85">
        <v>1</v>
      </c>
      <c r="Y197" s="25" t="s">
        <v>42</v>
      </c>
      <c r="Z197" s="26" t="str">
        <f t="shared" si="3"/>
        <v>1 ech / 1 rafale</v>
      </c>
      <c r="AA197" s="27">
        <v>43.6</v>
      </c>
      <c r="AB197" s="27">
        <v>0</v>
      </c>
      <c r="AC197" s="29">
        <v>4</v>
      </c>
      <c r="AD197" s="30">
        <v>1</v>
      </c>
      <c r="AE197" s="30">
        <v>100</v>
      </c>
      <c r="AF197" s="29" t="s">
        <v>34</v>
      </c>
      <c r="AG197" s="29" t="s">
        <v>34</v>
      </c>
      <c r="AH197" s="6"/>
    </row>
    <row r="198" spans="1:34" s="31" customFormat="1">
      <c r="A198" s="20" t="s">
        <v>362</v>
      </c>
      <c r="B198" s="44" t="s">
        <v>440</v>
      </c>
      <c r="C198" s="44" t="s">
        <v>445</v>
      </c>
      <c r="D198" s="20" t="s">
        <v>52</v>
      </c>
      <c r="E198" s="20" t="s">
        <v>33</v>
      </c>
      <c r="F198" s="20" t="s">
        <v>34</v>
      </c>
      <c r="G198" s="20" t="s">
        <v>71</v>
      </c>
      <c r="H198" s="20" t="s">
        <v>98</v>
      </c>
      <c r="I198" s="20" t="s">
        <v>47</v>
      </c>
      <c r="J198" s="32" t="s">
        <v>446</v>
      </c>
      <c r="K198" s="20" t="s">
        <v>215</v>
      </c>
      <c r="L198" s="20" t="s">
        <v>215</v>
      </c>
      <c r="M198" s="20" t="s">
        <v>215</v>
      </c>
      <c r="N198" s="21">
        <v>41093</v>
      </c>
      <c r="O198" s="20" t="s">
        <v>386</v>
      </c>
      <c r="P198" s="20"/>
      <c r="Q198" s="98" t="s">
        <v>82</v>
      </c>
      <c r="R198" s="23"/>
      <c r="S198" s="23"/>
      <c r="T198" s="23">
        <v>10</v>
      </c>
      <c r="U198" s="23">
        <v>16</v>
      </c>
      <c r="V198" s="85">
        <v>1</v>
      </c>
      <c r="W198" s="85" t="s">
        <v>41</v>
      </c>
      <c r="X198" s="85">
        <v>1</v>
      </c>
      <c r="Y198" s="25" t="s">
        <v>42</v>
      </c>
      <c r="Z198" s="26" t="str">
        <f t="shared" si="3"/>
        <v>1 ech / 1 rafale</v>
      </c>
      <c r="AA198" s="27">
        <v>35.6</v>
      </c>
      <c r="AB198" s="27">
        <v>0</v>
      </c>
      <c r="AC198" s="29">
        <v>4</v>
      </c>
      <c r="AD198" s="30">
        <v>1</v>
      </c>
      <c r="AE198" s="30">
        <v>100</v>
      </c>
      <c r="AF198" s="29" t="s">
        <v>34</v>
      </c>
      <c r="AG198" s="29" t="s">
        <v>34</v>
      </c>
      <c r="AH198" s="6"/>
    </row>
    <row r="199" spans="1:34" s="31" customFormat="1">
      <c r="A199" s="20" t="s">
        <v>362</v>
      </c>
      <c r="B199" s="44" t="s">
        <v>442</v>
      </c>
      <c r="C199" s="44" t="s">
        <v>447</v>
      </c>
      <c r="D199" s="20" t="s">
        <v>52</v>
      </c>
      <c r="E199" s="20" t="s">
        <v>33</v>
      </c>
      <c r="F199" s="20" t="s">
        <v>34</v>
      </c>
      <c r="G199" s="20" t="s">
        <v>71</v>
      </c>
      <c r="H199" s="20" t="s">
        <v>98</v>
      </c>
      <c r="I199" s="20" t="s">
        <v>47</v>
      </c>
      <c r="J199" s="32" t="s">
        <v>448</v>
      </c>
      <c r="K199" s="20" t="s">
        <v>444</v>
      </c>
      <c r="L199" s="20" t="s">
        <v>444</v>
      </c>
      <c r="M199" s="20" t="s">
        <v>444</v>
      </c>
      <c r="N199" s="21">
        <v>41093</v>
      </c>
      <c r="O199" s="20" t="s">
        <v>386</v>
      </c>
      <c r="P199" s="20"/>
      <c r="Q199" s="98" t="s">
        <v>82</v>
      </c>
      <c r="R199" s="23"/>
      <c r="S199" s="23"/>
      <c r="T199" s="23">
        <v>10</v>
      </c>
      <c r="U199" s="23">
        <v>16</v>
      </c>
      <c r="V199" s="85">
        <v>1</v>
      </c>
      <c r="W199" s="85" t="s">
        <v>41</v>
      </c>
      <c r="X199" s="85">
        <v>1</v>
      </c>
      <c r="Y199" s="25" t="s">
        <v>42</v>
      </c>
      <c r="Z199" s="26" t="str">
        <f t="shared" si="3"/>
        <v>1 ech / 1 rafale</v>
      </c>
      <c r="AA199" s="27">
        <v>35.6</v>
      </c>
      <c r="AB199" s="27">
        <v>0</v>
      </c>
      <c r="AC199" s="29">
        <v>4</v>
      </c>
      <c r="AD199" s="30">
        <v>1</v>
      </c>
      <c r="AE199" s="30">
        <v>100</v>
      </c>
      <c r="AF199" s="29" t="s">
        <v>34</v>
      </c>
      <c r="AG199" s="29" t="s">
        <v>34</v>
      </c>
      <c r="AH199" s="6"/>
    </row>
    <row r="200" spans="1:34" s="31" customFormat="1">
      <c r="A200" s="20" t="s">
        <v>362</v>
      </c>
      <c r="B200" s="44" t="s">
        <v>449</v>
      </c>
      <c r="C200" s="44" t="s">
        <v>450</v>
      </c>
      <c r="D200" s="20" t="s">
        <v>52</v>
      </c>
      <c r="E200" s="20" t="s">
        <v>33</v>
      </c>
      <c r="F200" s="20" t="s">
        <v>34</v>
      </c>
      <c r="G200" s="20" t="s">
        <v>71</v>
      </c>
      <c r="H200" s="20" t="s">
        <v>98</v>
      </c>
      <c r="I200" s="20" t="s">
        <v>47</v>
      </c>
      <c r="J200" s="32" t="s">
        <v>330</v>
      </c>
      <c r="K200" s="20" t="s">
        <v>451</v>
      </c>
      <c r="L200" s="20" t="s">
        <v>451</v>
      </c>
      <c r="M200" s="20" t="s">
        <v>451</v>
      </c>
      <c r="N200" s="21">
        <v>41207</v>
      </c>
      <c r="O200" s="20" t="s">
        <v>386</v>
      </c>
      <c r="P200" s="20"/>
      <c r="Q200" s="98" t="s">
        <v>82</v>
      </c>
      <c r="R200" s="23">
        <v>13</v>
      </c>
      <c r="S200" s="23">
        <v>13</v>
      </c>
      <c r="T200" s="23">
        <v>13</v>
      </c>
      <c r="U200" s="23">
        <v>37</v>
      </c>
      <c r="V200" s="85">
        <v>1</v>
      </c>
      <c r="W200" s="85" t="s">
        <v>41</v>
      </c>
      <c r="X200" s="85">
        <v>1</v>
      </c>
      <c r="Y200" s="25" t="s">
        <v>42</v>
      </c>
      <c r="Z200" s="26" t="str">
        <f t="shared" si="3"/>
        <v>1 ech / 1 rafale</v>
      </c>
      <c r="AA200" s="27">
        <v>32.200000000000003</v>
      </c>
      <c r="AB200" s="27">
        <v>0</v>
      </c>
      <c r="AC200" s="29"/>
      <c r="AD200" s="30">
        <v>1</v>
      </c>
      <c r="AE200" s="30">
        <v>100</v>
      </c>
      <c r="AF200" s="29"/>
      <c r="AG200" s="29"/>
      <c r="AH200" s="6"/>
    </row>
    <row r="201" spans="1:34" s="31" customFormat="1">
      <c r="A201" s="20" t="s">
        <v>362</v>
      </c>
      <c r="B201" s="44" t="s">
        <v>452</v>
      </c>
      <c r="C201" s="44" t="s">
        <v>453</v>
      </c>
      <c r="D201" s="20" t="s">
        <v>52</v>
      </c>
      <c r="E201" s="20" t="s">
        <v>33</v>
      </c>
      <c r="F201" s="20" t="s">
        <v>34</v>
      </c>
      <c r="G201" s="20" t="s">
        <v>71</v>
      </c>
      <c r="H201" s="20" t="s">
        <v>98</v>
      </c>
      <c r="I201" s="20" t="s">
        <v>47</v>
      </c>
      <c r="J201" s="32" t="s">
        <v>358</v>
      </c>
      <c r="K201" s="20" t="s">
        <v>187</v>
      </c>
      <c r="L201" s="20" t="s">
        <v>187</v>
      </c>
      <c r="M201" s="20" t="s">
        <v>187</v>
      </c>
      <c r="N201" s="21">
        <v>41095</v>
      </c>
      <c r="O201" s="20" t="s">
        <v>386</v>
      </c>
      <c r="P201" s="20"/>
      <c r="Q201" s="98" t="s">
        <v>82</v>
      </c>
      <c r="R201" s="23">
        <v>14</v>
      </c>
      <c r="S201" s="23">
        <v>14</v>
      </c>
      <c r="T201" s="23">
        <v>14</v>
      </c>
      <c r="U201" s="23">
        <v>40</v>
      </c>
      <c r="V201" s="85">
        <v>1</v>
      </c>
      <c r="W201" s="85" t="s">
        <v>41</v>
      </c>
      <c r="X201" s="85">
        <v>1</v>
      </c>
      <c r="Y201" s="25" t="s">
        <v>42</v>
      </c>
      <c r="Z201" s="26" t="str">
        <f t="shared" si="3"/>
        <v>1 ech / 1 rafale</v>
      </c>
      <c r="AA201" s="27">
        <v>60.4</v>
      </c>
      <c r="AB201" s="27">
        <v>0</v>
      </c>
      <c r="AC201" s="29">
        <v>12</v>
      </c>
      <c r="AD201" s="30">
        <v>1</v>
      </c>
      <c r="AE201" s="30">
        <v>100</v>
      </c>
      <c r="AF201" s="29" t="s">
        <v>56</v>
      </c>
      <c r="AG201" s="29" t="s">
        <v>56</v>
      </c>
      <c r="AH201" s="6"/>
    </row>
    <row r="202" spans="1:34" s="31" customFormat="1">
      <c r="A202" s="20" t="s">
        <v>362</v>
      </c>
      <c r="B202" s="44" t="s">
        <v>454</v>
      </c>
      <c r="C202" s="44" t="s">
        <v>455</v>
      </c>
      <c r="D202" s="20" t="s">
        <v>52</v>
      </c>
      <c r="E202" s="20" t="s">
        <v>33</v>
      </c>
      <c r="F202" s="20" t="s">
        <v>34</v>
      </c>
      <c r="G202" s="20" t="s">
        <v>71</v>
      </c>
      <c r="H202" s="20" t="s">
        <v>98</v>
      </c>
      <c r="I202" s="20" t="s">
        <v>47</v>
      </c>
      <c r="J202" s="32" t="s">
        <v>352</v>
      </c>
      <c r="K202" s="20" t="s">
        <v>456</v>
      </c>
      <c r="L202" s="20" t="s">
        <v>456</v>
      </c>
      <c r="M202" s="20" t="s">
        <v>456</v>
      </c>
      <c r="N202" s="21">
        <v>41253</v>
      </c>
      <c r="O202" s="20" t="s">
        <v>386</v>
      </c>
      <c r="P202" s="20"/>
      <c r="Q202" s="98" t="s">
        <v>82</v>
      </c>
      <c r="R202" s="23">
        <v>6</v>
      </c>
      <c r="S202" s="23">
        <v>6</v>
      </c>
      <c r="T202" s="23">
        <v>6</v>
      </c>
      <c r="U202" s="23">
        <v>10</v>
      </c>
      <c r="V202" s="85">
        <v>1</v>
      </c>
      <c r="W202" s="85" t="s">
        <v>41</v>
      </c>
      <c r="X202" s="85">
        <v>1</v>
      </c>
      <c r="Y202" s="25" t="s">
        <v>42</v>
      </c>
      <c r="Z202" s="26" t="str">
        <f t="shared" si="3"/>
        <v>1 ech / 1 rafale</v>
      </c>
      <c r="AA202" s="27">
        <v>38.9</v>
      </c>
      <c r="AB202" s="27">
        <v>0</v>
      </c>
      <c r="AC202" s="29">
        <v>5</v>
      </c>
      <c r="AD202" s="30">
        <v>1</v>
      </c>
      <c r="AE202" s="30">
        <v>100</v>
      </c>
      <c r="AF202" s="29" t="s">
        <v>34</v>
      </c>
      <c r="AG202" s="29" t="s">
        <v>34</v>
      </c>
      <c r="AH202" s="6"/>
    </row>
    <row r="203" spans="1:34" s="31" customFormat="1">
      <c r="A203" s="20" t="s">
        <v>362</v>
      </c>
      <c r="B203" s="44" t="s">
        <v>457</v>
      </c>
      <c r="C203" s="44" t="s">
        <v>458</v>
      </c>
      <c r="D203" s="20" t="s">
        <v>52</v>
      </c>
      <c r="E203" s="20" t="s">
        <v>33</v>
      </c>
      <c r="F203" s="20" t="s">
        <v>34</v>
      </c>
      <c r="G203" s="20" t="s">
        <v>71</v>
      </c>
      <c r="H203" s="20" t="s">
        <v>98</v>
      </c>
      <c r="I203" s="20" t="s">
        <v>47</v>
      </c>
      <c r="J203" s="32" t="s">
        <v>314</v>
      </c>
      <c r="K203" s="20" t="s">
        <v>195</v>
      </c>
      <c r="L203" s="20" t="s">
        <v>195</v>
      </c>
      <c r="M203" s="20" t="s">
        <v>195</v>
      </c>
      <c r="N203" s="21">
        <v>41253</v>
      </c>
      <c r="O203" s="20" t="s">
        <v>386</v>
      </c>
      <c r="P203" s="20"/>
      <c r="Q203" s="98" t="s">
        <v>82</v>
      </c>
      <c r="R203" s="23">
        <v>6</v>
      </c>
      <c r="S203" s="23">
        <v>6</v>
      </c>
      <c r="T203" s="23">
        <v>6</v>
      </c>
      <c r="U203" s="23">
        <v>10</v>
      </c>
      <c r="V203" s="85">
        <v>1</v>
      </c>
      <c r="W203" s="85" t="s">
        <v>41</v>
      </c>
      <c r="X203" s="85">
        <v>1</v>
      </c>
      <c r="Y203" s="25" t="s">
        <v>42</v>
      </c>
      <c r="Z203" s="26" t="str">
        <f t="shared" si="3"/>
        <v>1 ech / 1 rafale</v>
      </c>
      <c r="AA203" s="27">
        <v>38.9</v>
      </c>
      <c r="AB203" s="27">
        <v>0</v>
      </c>
      <c r="AC203" s="29">
        <v>5</v>
      </c>
      <c r="AD203" s="30">
        <v>1</v>
      </c>
      <c r="AE203" s="30">
        <v>100</v>
      </c>
      <c r="AF203" s="29" t="s">
        <v>34</v>
      </c>
      <c r="AG203" s="29" t="s">
        <v>34</v>
      </c>
      <c r="AH203" s="6"/>
    </row>
    <row r="204" spans="1:34" s="31" customFormat="1">
      <c r="A204" s="20" t="s">
        <v>362</v>
      </c>
      <c r="B204" s="44" t="s">
        <v>459</v>
      </c>
      <c r="C204" s="44" t="s">
        <v>460</v>
      </c>
      <c r="D204" s="20" t="s">
        <v>52</v>
      </c>
      <c r="E204" s="20" t="s">
        <v>33</v>
      </c>
      <c r="F204" s="20" t="s">
        <v>34</v>
      </c>
      <c r="G204" s="20" t="s">
        <v>71</v>
      </c>
      <c r="H204" s="20" t="s">
        <v>98</v>
      </c>
      <c r="I204" s="20" t="s">
        <v>78</v>
      </c>
      <c r="J204" s="32" t="s">
        <v>328</v>
      </c>
      <c r="K204" s="20" t="s">
        <v>349</v>
      </c>
      <c r="L204" s="20" t="s">
        <v>349</v>
      </c>
      <c r="M204" s="20" t="s">
        <v>349</v>
      </c>
      <c r="N204" s="21">
        <v>41243</v>
      </c>
      <c r="O204" s="97" t="s">
        <v>188</v>
      </c>
      <c r="P204" s="20"/>
      <c r="Q204" s="22"/>
      <c r="R204" s="23">
        <v>7</v>
      </c>
      <c r="S204" s="23">
        <v>7</v>
      </c>
      <c r="T204" s="23">
        <v>7</v>
      </c>
      <c r="U204" s="23">
        <v>29</v>
      </c>
      <c r="V204" s="85">
        <v>1</v>
      </c>
      <c r="W204" s="85" t="s">
        <v>41</v>
      </c>
      <c r="X204" s="85">
        <v>1</v>
      </c>
      <c r="Y204" s="25" t="s">
        <v>42</v>
      </c>
      <c r="Z204" s="26" t="str">
        <f t="shared" si="3"/>
        <v>1 ech / 1 rafale</v>
      </c>
      <c r="AA204" s="27">
        <v>39.4</v>
      </c>
      <c r="AB204" s="27">
        <v>0</v>
      </c>
      <c r="AC204" s="29">
        <v>4</v>
      </c>
      <c r="AD204" s="30">
        <v>1</v>
      </c>
      <c r="AE204" s="30">
        <v>100</v>
      </c>
      <c r="AF204" s="29" t="s">
        <v>34</v>
      </c>
      <c r="AG204" s="29" t="s">
        <v>34</v>
      </c>
      <c r="AH204" s="6"/>
    </row>
    <row r="205" spans="1:34" s="31" customFormat="1">
      <c r="A205" s="20" t="s">
        <v>362</v>
      </c>
      <c r="B205" s="44" t="s">
        <v>461</v>
      </c>
      <c r="C205" s="44" t="s">
        <v>462</v>
      </c>
      <c r="D205" s="20" t="s">
        <v>52</v>
      </c>
      <c r="E205" s="20" t="s">
        <v>33</v>
      </c>
      <c r="F205" s="20" t="s">
        <v>34</v>
      </c>
      <c r="G205" s="20" t="s">
        <v>71</v>
      </c>
      <c r="H205" s="20" t="s">
        <v>98</v>
      </c>
      <c r="I205" s="20" t="s">
        <v>78</v>
      </c>
      <c r="J205" s="32" t="s">
        <v>358</v>
      </c>
      <c r="K205" s="20" t="s">
        <v>235</v>
      </c>
      <c r="L205" s="20" t="s">
        <v>235</v>
      </c>
      <c r="M205" s="20" t="s">
        <v>235</v>
      </c>
      <c r="N205" s="21">
        <v>41243</v>
      </c>
      <c r="O205" s="97" t="s">
        <v>188</v>
      </c>
      <c r="P205" s="20"/>
      <c r="Q205" s="22"/>
      <c r="R205" s="23">
        <v>11</v>
      </c>
      <c r="S205" s="23">
        <v>11</v>
      </c>
      <c r="T205" s="23">
        <v>11</v>
      </c>
      <c r="U205" s="23">
        <v>28</v>
      </c>
      <c r="V205" s="85">
        <v>1</v>
      </c>
      <c r="W205" s="85" t="s">
        <v>41</v>
      </c>
      <c r="X205" s="85">
        <v>1</v>
      </c>
      <c r="Y205" s="25" t="s">
        <v>42</v>
      </c>
      <c r="Z205" s="26" t="str">
        <f t="shared" si="3"/>
        <v>1 ech / 1 rafale</v>
      </c>
      <c r="AA205" s="27">
        <v>45</v>
      </c>
      <c r="AB205" s="27">
        <v>0</v>
      </c>
      <c r="AC205" s="29">
        <v>4</v>
      </c>
      <c r="AD205" s="30">
        <v>1</v>
      </c>
      <c r="AE205" s="30">
        <v>100</v>
      </c>
      <c r="AF205" s="29" t="s">
        <v>34</v>
      </c>
      <c r="AG205" s="29" t="s">
        <v>34</v>
      </c>
      <c r="AH205" s="6"/>
    </row>
    <row r="206" spans="1:34" s="31" customFormat="1">
      <c r="A206" s="20" t="s">
        <v>362</v>
      </c>
      <c r="B206" s="44" t="s">
        <v>463</v>
      </c>
      <c r="C206" s="44" t="s">
        <v>464</v>
      </c>
      <c r="D206" s="20" t="s">
        <v>52</v>
      </c>
      <c r="E206" s="20" t="s">
        <v>33</v>
      </c>
      <c r="F206" s="20" t="s">
        <v>34</v>
      </c>
      <c r="G206" s="20" t="s">
        <v>71</v>
      </c>
      <c r="H206" s="20" t="s">
        <v>98</v>
      </c>
      <c r="I206" s="20" t="s">
        <v>78</v>
      </c>
      <c r="J206" s="32" t="s">
        <v>370</v>
      </c>
      <c r="K206" s="20" t="s">
        <v>121</v>
      </c>
      <c r="L206" s="20" t="s">
        <v>121</v>
      </c>
      <c r="M206" s="20" t="s">
        <v>121</v>
      </c>
      <c r="N206" s="21">
        <v>41239</v>
      </c>
      <c r="O206" s="97" t="s">
        <v>188</v>
      </c>
      <c r="P206" s="20"/>
      <c r="Q206" s="22"/>
      <c r="R206" s="23">
        <v>11</v>
      </c>
      <c r="S206" s="23">
        <v>11</v>
      </c>
      <c r="T206" s="23">
        <v>11</v>
      </c>
      <c r="U206" s="23">
        <v>28</v>
      </c>
      <c r="V206" s="85">
        <v>1</v>
      </c>
      <c r="W206" s="85" t="s">
        <v>41</v>
      </c>
      <c r="X206" s="85">
        <v>1</v>
      </c>
      <c r="Y206" s="25" t="s">
        <v>42</v>
      </c>
      <c r="Z206" s="26" t="str">
        <f t="shared" si="3"/>
        <v>1 ech / 1 rafale</v>
      </c>
      <c r="AA206" s="27">
        <v>45</v>
      </c>
      <c r="AB206" s="27">
        <v>0</v>
      </c>
      <c r="AC206" s="29">
        <v>4</v>
      </c>
      <c r="AD206" s="30">
        <v>1</v>
      </c>
      <c r="AE206" s="30">
        <v>100</v>
      </c>
      <c r="AF206" s="29" t="s">
        <v>34</v>
      </c>
      <c r="AG206" s="29" t="s">
        <v>34</v>
      </c>
      <c r="AH206" s="6"/>
    </row>
    <row r="207" spans="1:34" s="31" customFormat="1">
      <c r="A207" s="20" t="s">
        <v>362</v>
      </c>
      <c r="B207" s="44" t="s">
        <v>465</v>
      </c>
      <c r="C207" s="44" t="s">
        <v>466</v>
      </c>
      <c r="D207" s="20" t="s">
        <v>52</v>
      </c>
      <c r="E207" s="20" t="s">
        <v>33</v>
      </c>
      <c r="F207" s="20" t="s">
        <v>34</v>
      </c>
      <c r="G207" s="20" t="s">
        <v>71</v>
      </c>
      <c r="H207" s="20" t="s">
        <v>98</v>
      </c>
      <c r="I207" s="20" t="s">
        <v>78</v>
      </c>
      <c r="J207" s="32" t="s">
        <v>467</v>
      </c>
      <c r="K207" s="20" t="s">
        <v>235</v>
      </c>
      <c r="L207" s="20" t="s">
        <v>235</v>
      </c>
      <c r="M207" s="20" t="s">
        <v>235</v>
      </c>
      <c r="N207" s="21">
        <v>41095</v>
      </c>
      <c r="O207" s="20" t="s">
        <v>386</v>
      </c>
      <c r="P207" s="20"/>
      <c r="Q207" s="98" t="s">
        <v>82</v>
      </c>
      <c r="R207" s="23">
        <v>15</v>
      </c>
      <c r="S207" s="23">
        <v>15</v>
      </c>
      <c r="T207" s="23">
        <v>15</v>
      </c>
      <c r="U207" s="23">
        <v>28</v>
      </c>
      <c r="V207" s="85">
        <v>1</v>
      </c>
      <c r="W207" s="85" t="s">
        <v>41</v>
      </c>
      <c r="X207" s="85">
        <v>1</v>
      </c>
      <c r="Y207" s="25" t="s">
        <v>42</v>
      </c>
      <c r="Z207" s="26" t="str">
        <f t="shared" si="3"/>
        <v>1 ech / 1 rafale</v>
      </c>
      <c r="AA207" s="27">
        <v>50.6</v>
      </c>
      <c r="AB207" s="27">
        <v>0</v>
      </c>
      <c r="AC207" s="29">
        <v>4</v>
      </c>
      <c r="AD207" s="30">
        <v>1</v>
      </c>
      <c r="AE207" s="30">
        <v>100</v>
      </c>
      <c r="AF207" s="29" t="s">
        <v>34</v>
      </c>
      <c r="AG207" s="29" t="s">
        <v>34</v>
      </c>
      <c r="AH207" s="6"/>
    </row>
    <row r="208" spans="1:34" s="31" customFormat="1">
      <c r="A208" s="20" t="s">
        <v>362</v>
      </c>
      <c r="B208" s="44" t="s">
        <v>468</v>
      </c>
      <c r="C208" s="44" t="s">
        <v>469</v>
      </c>
      <c r="D208" s="20" t="s">
        <v>52</v>
      </c>
      <c r="E208" s="20" t="s">
        <v>33</v>
      </c>
      <c r="F208" s="20" t="s">
        <v>34</v>
      </c>
      <c r="G208" s="20" t="s">
        <v>71</v>
      </c>
      <c r="H208" s="20" t="s">
        <v>98</v>
      </c>
      <c r="I208" s="20" t="s">
        <v>54</v>
      </c>
      <c r="J208" s="32" t="s">
        <v>37</v>
      </c>
      <c r="K208" s="20" t="s">
        <v>250</v>
      </c>
      <c r="L208" s="20" t="s">
        <v>250</v>
      </c>
      <c r="M208" s="20" t="s">
        <v>250</v>
      </c>
      <c r="N208" s="21">
        <v>41113</v>
      </c>
      <c r="O208" s="97" t="s">
        <v>188</v>
      </c>
      <c r="P208" s="20"/>
      <c r="Q208" s="98"/>
      <c r="R208" s="23">
        <v>11</v>
      </c>
      <c r="S208" s="23">
        <v>11</v>
      </c>
      <c r="T208" s="23">
        <v>11</v>
      </c>
      <c r="U208" s="23">
        <v>54</v>
      </c>
      <c r="V208" s="85">
        <v>1</v>
      </c>
      <c r="W208" s="85" t="s">
        <v>41</v>
      </c>
      <c r="X208" s="85">
        <v>1</v>
      </c>
      <c r="Y208" s="25" t="s">
        <v>42</v>
      </c>
      <c r="Z208" s="26" t="str">
        <f t="shared" si="3"/>
        <v>1 ech / 1 rafale</v>
      </c>
      <c r="AA208" s="27">
        <v>58</v>
      </c>
      <c r="AB208" s="27">
        <v>0</v>
      </c>
      <c r="AC208" s="29">
        <v>14</v>
      </c>
      <c r="AD208" s="30">
        <v>1</v>
      </c>
      <c r="AE208" s="30">
        <v>100</v>
      </c>
      <c r="AF208" s="29" t="s">
        <v>56</v>
      </c>
      <c r="AG208" s="29" t="s">
        <v>56</v>
      </c>
      <c r="AH208" s="6"/>
    </row>
    <row r="209" spans="1:34" s="31" customFormat="1">
      <c r="A209" s="20" t="s">
        <v>362</v>
      </c>
      <c r="B209" s="44" t="s">
        <v>470</v>
      </c>
      <c r="C209" s="44" t="s">
        <v>471</v>
      </c>
      <c r="D209" s="20" t="s">
        <v>52</v>
      </c>
      <c r="E209" s="20" t="s">
        <v>33</v>
      </c>
      <c r="F209" s="20" t="s">
        <v>34</v>
      </c>
      <c r="G209" s="20" t="s">
        <v>71</v>
      </c>
      <c r="H209" s="20" t="s">
        <v>98</v>
      </c>
      <c r="I209" s="20" t="s">
        <v>54</v>
      </c>
      <c r="J209" s="32" t="s">
        <v>44</v>
      </c>
      <c r="K209" s="20" t="s">
        <v>217</v>
      </c>
      <c r="L209" s="20" t="s">
        <v>217</v>
      </c>
      <c r="M209" s="20" t="s">
        <v>217</v>
      </c>
      <c r="N209" s="21">
        <v>41110</v>
      </c>
      <c r="O209" s="20" t="s">
        <v>386</v>
      </c>
      <c r="P209" s="20"/>
      <c r="Q209" s="98" t="s">
        <v>82</v>
      </c>
      <c r="R209" s="23">
        <v>11</v>
      </c>
      <c r="S209" s="23">
        <v>11</v>
      </c>
      <c r="T209" s="23">
        <v>11</v>
      </c>
      <c r="U209" s="23">
        <v>54</v>
      </c>
      <c r="V209" s="85">
        <v>1</v>
      </c>
      <c r="W209" s="85" t="s">
        <v>41</v>
      </c>
      <c r="X209" s="85">
        <v>1</v>
      </c>
      <c r="Y209" s="25" t="s">
        <v>42</v>
      </c>
      <c r="Z209" s="26" t="str">
        <f t="shared" si="3"/>
        <v>1 ech / 1 rafale</v>
      </c>
      <c r="AA209" s="27">
        <v>58</v>
      </c>
      <c r="AB209" s="27">
        <v>0</v>
      </c>
      <c r="AC209" s="29">
        <v>14</v>
      </c>
      <c r="AD209" s="30">
        <v>1</v>
      </c>
      <c r="AE209" s="30">
        <v>100</v>
      </c>
      <c r="AF209" s="29" t="s">
        <v>56</v>
      </c>
      <c r="AG209" s="29" t="s">
        <v>56</v>
      </c>
      <c r="AH209" s="6"/>
    </row>
    <row r="210" spans="1:34">
      <c r="A210" s="20" t="s">
        <v>362</v>
      </c>
      <c r="B210" s="44" t="s">
        <v>472</v>
      </c>
      <c r="C210" s="44" t="s">
        <v>473</v>
      </c>
      <c r="D210" s="20" t="s">
        <v>52</v>
      </c>
      <c r="E210" s="20" t="s">
        <v>33</v>
      </c>
      <c r="F210" s="20" t="s">
        <v>34</v>
      </c>
      <c r="G210" s="20" t="s">
        <v>71</v>
      </c>
      <c r="H210" s="20" t="s">
        <v>98</v>
      </c>
      <c r="I210" s="20" t="s">
        <v>54</v>
      </c>
      <c r="J210" s="32" t="s">
        <v>48</v>
      </c>
      <c r="K210" s="20" t="s">
        <v>474</v>
      </c>
      <c r="L210" s="20" t="s">
        <v>474</v>
      </c>
      <c r="M210" s="20" t="s">
        <v>474</v>
      </c>
      <c r="N210" s="21">
        <v>41298</v>
      </c>
      <c r="O210" s="20" t="s">
        <v>386</v>
      </c>
      <c r="P210" s="20"/>
      <c r="Q210" s="98" t="s">
        <v>82</v>
      </c>
      <c r="R210" s="23">
        <v>15</v>
      </c>
      <c r="S210" s="23">
        <v>15</v>
      </c>
      <c r="T210" s="23">
        <v>15</v>
      </c>
      <c r="U210" s="23">
        <v>56</v>
      </c>
      <c r="V210" s="85">
        <v>1</v>
      </c>
      <c r="W210" s="85" t="s">
        <v>41</v>
      </c>
      <c r="X210" s="85">
        <v>1</v>
      </c>
      <c r="Y210" s="25" t="s">
        <v>42</v>
      </c>
      <c r="Z210" s="26" t="str">
        <f t="shared" si="3"/>
        <v>1 ech / 1 rafale</v>
      </c>
      <c r="AA210" s="27">
        <v>64</v>
      </c>
      <c r="AB210" s="27">
        <v>0</v>
      </c>
      <c r="AC210" s="29">
        <v>10</v>
      </c>
      <c r="AD210" s="30">
        <v>1</v>
      </c>
      <c r="AE210" s="30">
        <v>100</v>
      </c>
      <c r="AF210" s="29" t="s">
        <v>80</v>
      </c>
      <c r="AG210" s="29" t="s">
        <v>80</v>
      </c>
    </row>
    <row r="211" spans="1:34">
      <c r="A211" s="20" t="s">
        <v>362</v>
      </c>
      <c r="B211" s="44" t="s">
        <v>475</v>
      </c>
      <c r="C211" s="44" t="s">
        <v>476</v>
      </c>
      <c r="D211" s="20" t="s">
        <v>52</v>
      </c>
      <c r="E211" s="20" t="s">
        <v>33</v>
      </c>
      <c r="F211" s="20" t="s">
        <v>34</v>
      </c>
      <c r="G211" s="20" t="s">
        <v>71</v>
      </c>
      <c r="H211" s="20" t="s">
        <v>98</v>
      </c>
      <c r="I211" s="20" t="s">
        <v>54</v>
      </c>
      <c r="J211" s="32" t="s">
        <v>75</v>
      </c>
      <c r="K211" s="20" t="s">
        <v>477</v>
      </c>
      <c r="L211" s="20" t="s">
        <v>477</v>
      </c>
      <c r="M211" s="20" t="s">
        <v>477</v>
      </c>
      <c r="N211" s="21">
        <v>41095</v>
      </c>
      <c r="O211" s="20" t="s">
        <v>386</v>
      </c>
      <c r="P211" s="20"/>
      <c r="Q211" s="98" t="s">
        <v>82</v>
      </c>
      <c r="R211" s="23">
        <v>15</v>
      </c>
      <c r="S211" s="23">
        <v>15</v>
      </c>
      <c r="T211" s="23">
        <v>15</v>
      </c>
      <c r="U211" s="23">
        <v>56</v>
      </c>
      <c r="V211" s="85">
        <v>1</v>
      </c>
      <c r="W211" s="85" t="s">
        <v>41</v>
      </c>
      <c r="X211" s="85">
        <v>1</v>
      </c>
      <c r="Y211" s="25" t="s">
        <v>42</v>
      </c>
      <c r="Z211" s="26" t="str">
        <f t="shared" si="3"/>
        <v>1 ech / 1 rafale</v>
      </c>
      <c r="AA211" s="27">
        <v>64</v>
      </c>
      <c r="AB211" s="27">
        <v>0</v>
      </c>
      <c r="AC211" s="29">
        <v>10</v>
      </c>
      <c r="AD211" s="30">
        <v>1</v>
      </c>
      <c r="AE211" s="30">
        <v>100</v>
      </c>
      <c r="AF211" s="29" t="s">
        <v>80</v>
      </c>
      <c r="AG211" s="29" t="s">
        <v>80</v>
      </c>
    </row>
    <row r="212" spans="1:34">
      <c r="A212" s="20" t="s">
        <v>362</v>
      </c>
      <c r="B212" s="44" t="s">
        <v>478</v>
      </c>
      <c r="C212" s="44" t="s">
        <v>479</v>
      </c>
      <c r="D212" s="20" t="s">
        <v>52</v>
      </c>
      <c r="E212" s="20" t="s">
        <v>33</v>
      </c>
      <c r="F212" s="20" t="s">
        <v>34</v>
      </c>
      <c r="G212" s="20" t="s">
        <v>71</v>
      </c>
      <c r="H212" s="20" t="s">
        <v>98</v>
      </c>
      <c r="I212" s="20" t="s">
        <v>54</v>
      </c>
      <c r="J212" s="32" t="s">
        <v>72</v>
      </c>
      <c r="K212" s="20" t="s">
        <v>121</v>
      </c>
      <c r="L212" s="20" t="s">
        <v>252</v>
      </c>
      <c r="M212" s="20" t="s">
        <v>121</v>
      </c>
      <c r="N212" s="21">
        <v>41044</v>
      </c>
      <c r="O212" s="20" t="s">
        <v>386</v>
      </c>
      <c r="P212" s="20"/>
      <c r="Q212" s="98" t="s">
        <v>82</v>
      </c>
      <c r="R212" s="23">
        <v>8</v>
      </c>
      <c r="S212" s="23">
        <v>8</v>
      </c>
      <c r="T212" s="23">
        <v>8</v>
      </c>
      <c r="U212" s="23">
        <v>22</v>
      </c>
      <c r="V212" s="85">
        <v>1</v>
      </c>
      <c r="W212" s="85" t="s">
        <v>41</v>
      </c>
      <c r="X212" s="85">
        <v>1</v>
      </c>
      <c r="Y212" s="25" t="s">
        <v>42</v>
      </c>
      <c r="Z212" s="26" t="str">
        <f t="shared" si="3"/>
        <v>1 ech / 1 rafale</v>
      </c>
      <c r="AA212" s="27">
        <v>39.9</v>
      </c>
      <c r="AB212" s="27">
        <v>0</v>
      </c>
      <c r="AC212" s="29">
        <v>3</v>
      </c>
      <c r="AD212" s="30">
        <v>1</v>
      </c>
      <c r="AE212" s="30">
        <v>100</v>
      </c>
      <c r="AF212" s="29" t="s">
        <v>34</v>
      </c>
      <c r="AG212" s="29" t="s">
        <v>34</v>
      </c>
    </row>
    <row r="213" spans="1:34">
      <c r="A213" s="20" t="s">
        <v>362</v>
      </c>
      <c r="B213" s="44" t="s">
        <v>480</v>
      </c>
      <c r="C213" s="44" t="s">
        <v>481</v>
      </c>
      <c r="D213" s="20" t="s">
        <v>52</v>
      </c>
      <c r="E213" s="20" t="s">
        <v>33</v>
      </c>
      <c r="F213" s="20" t="s">
        <v>34</v>
      </c>
      <c r="G213" s="20" t="s">
        <v>71</v>
      </c>
      <c r="H213" s="20" t="s">
        <v>98</v>
      </c>
      <c r="I213" s="20" t="s">
        <v>54</v>
      </c>
      <c r="J213" s="32" t="s">
        <v>326</v>
      </c>
      <c r="K213" s="20" t="s">
        <v>252</v>
      </c>
      <c r="L213" s="20" t="s">
        <v>121</v>
      </c>
      <c r="M213" s="20" t="s">
        <v>252</v>
      </c>
      <c r="N213" s="21">
        <v>41044</v>
      </c>
      <c r="O213" s="20" t="s">
        <v>386</v>
      </c>
      <c r="P213" s="20"/>
      <c r="Q213" s="98" t="s">
        <v>82</v>
      </c>
      <c r="R213" s="23">
        <v>9</v>
      </c>
      <c r="S213" s="23">
        <v>9</v>
      </c>
      <c r="T213" s="23">
        <v>9</v>
      </c>
      <c r="U213" s="23">
        <v>22</v>
      </c>
      <c r="V213" s="85">
        <v>1</v>
      </c>
      <c r="W213" s="85" t="s">
        <v>41</v>
      </c>
      <c r="X213" s="85">
        <v>1</v>
      </c>
      <c r="Y213" s="25" t="s">
        <v>42</v>
      </c>
      <c r="Z213" s="26" t="str">
        <f t="shared" si="3"/>
        <v>1 ech / 1 rafale</v>
      </c>
      <c r="AA213" s="27">
        <v>41.3</v>
      </c>
      <c r="AB213" s="27">
        <v>0</v>
      </c>
      <c r="AC213" s="29">
        <v>3</v>
      </c>
      <c r="AD213" s="30">
        <v>1</v>
      </c>
      <c r="AE213" s="30">
        <v>100</v>
      </c>
      <c r="AF213" s="29" t="s">
        <v>34</v>
      </c>
      <c r="AG213" s="29" t="s">
        <v>34</v>
      </c>
    </row>
    <row r="214" spans="1:34">
      <c r="A214" s="20" t="s">
        <v>362</v>
      </c>
      <c r="B214" s="44" t="s">
        <v>482</v>
      </c>
      <c r="C214" s="44" t="s">
        <v>483</v>
      </c>
      <c r="D214" s="20" t="s">
        <v>52</v>
      </c>
      <c r="E214" s="20" t="s">
        <v>33</v>
      </c>
      <c r="F214" s="20" t="s">
        <v>34</v>
      </c>
      <c r="G214" s="20" t="s">
        <v>71</v>
      </c>
      <c r="H214" s="20" t="s">
        <v>98</v>
      </c>
      <c r="I214" s="20" t="s">
        <v>54</v>
      </c>
      <c r="J214" s="32" t="s">
        <v>355</v>
      </c>
      <c r="K214" s="20" t="s">
        <v>181</v>
      </c>
      <c r="L214" s="20" t="s">
        <v>181</v>
      </c>
      <c r="M214" s="20" t="s">
        <v>181</v>
      </c>
      <c r="N214" s="21">
        <v>41095</v>
      </c>
      <c r="O214" s="20" t="s">
        <v>386</v>
      </c>
      <c r="P214" s="20"/>
      <c r="Q214" s="98" t="s">
        <v>82</v>
      </c>
      <c r="R214" s="23">
        <v>7</v>
      </c>
      <c r="S214" s="23">
        <v>7</v>
      </c>
      <c r="T214" s="23">
        <v>7</v>
      </c>
      <c r="U214" s="23">
        <v>11</v>
      </c>
      <c r="V214" s="85">
        <v>1</v>
      </c>
      <c r="W214" s="85" t="s">
        <v>41</v>
      </c>
      <c r="X214" s="85">
        <v>1</v>
      </c>
      <c r="Y214" s="25" t="s">
        <v>42</v>
      </c>
      <c r="Z214" s="26" t="str">
        <f t="shared" si="3"/>
        <v>1 ech / 1 rafale</v>
      </c>
      <c r="AA214" s="27">
        <v>39.4</v>
      </c>
      <c r="AB214" s="27">
        <v>0</v>
      </c>
      <c r="AC214" s="29">
        <v>4</v>
      </c>
      <c r="AD214" s="30">
        <v>1</v>
      </c>
      <c r="AE214" s="30">
        <v>100</v>
      </c>
      <c r="AF214" s="29" t="s">
        <v>34</v>
      </c>
      <c r="AG214" s="29" t="s">
        <v>34</v>
      </c>
    </row>
    <row r="215" spans="1:34">
      <c r="A215" s="20" t="s">
        <v>362</v>
      </c>
      <c r="B215" s="44" t="s">
        <v>484</v>
      </c>
      <c r="C215" s="44" t="s">
        <v>485</v>
      </c>
      <c r="D215" s="20" t="s">
        <v>52</v>
      </c>
      <c r="E215" s="20" t="s">
        <v>33</v>
      </c>
      <c r="F215" s="20" t="s">
        <v>34</v>
      </c>
      <c r="G215" s="20" t="s">
        <v>71</v>
      </c>
      <c r="H215" s="20" t="s">
        <v>98</v>
      </c>
      <c r="I215" s="20" t="s">
        <v>54</v>
      </c>
      <c r="J215" s="32" t="s">
        <v>348</v>
      </c>
      <c r="K215" s="20" t="s">
        <v>141</v>
      </c>
      <c r="L215" s="20" t="s">
        <v>141</v>
      </c>
      <c r="M215" s="20" t="s">
        <v>141</v>
      </c>
      <c r="N215" s="21">
        <v>41089</v>
      </c>
      <c r="O215" s="20" t="s">
        <v>386</v>
      </c>
      <c r="P215" s="20"/>
      <c r="Q215" s="98" t="s">
        <v>82</v>
      </c>
      <c r="R215" s="23">
        <v>7</v>
      </c>
      <c r="S215" s="23">
        <v>7</v>
      </c>
      <c r="T215" s="23">
        <v>7</v>
      </c>
      <c r="U215" s="23">
        <v>11</v>
      </c>
      <c r="V215" s="85">
        <v>1</v>
      </c>
      <c r="W215" s="85" t="s">
        <v>41</v>
      </c>
      <c r="X215" s="85">
        <v>1</v>
      </c>
      <c r="Y215" s="25" t="s">
        <v>42</v>
      </c>
      <c r="Z215" s="26" t="str">
        <f t="shared" si="3"/>
        <v>1 ech / 1 rafale</v>
      </c>
      <c r="AA215" s="27">
        <v>39.4</v>
      </c>
      <c r="AB215" s="27">
        <v>0</v>
      </c>
      <c r="AC215" s="29">
        <v>4</v>
      </c>
      <c r="AD215" s="30">
        <v>1</v>
      </c>
      <c r="AE215" s="30">
        <v>100</v>
      </c>
      <c r="AF215" s="29" t="s">
        <v>34</v>
      </c>
      <c r="AG215" s="29" t="s">
        <v>34</v>
      </c>
    </row>
    <row r="216" spans="1:34">
      <c r="A216" s="20" t="s">
        <v>362</v>
      </c>
      <c r="B216" s="44" t="s">
        <v>486</v>
      </c>
      <c r="C216" s="44" t="s">
        <v>487</v>
      </c>
      <c r="D216" s="20" t="s">
        <v>52</v>
      </c>
      <c r="E216" s="20" t="s">
        <v>33</v>
      </c>
      <c r="F216" s="20" t="s">
        <v>34</v>
      </c>
      <c r="G216" s="20" t="s">
        <v>71</v>
      </c>
      <c r="H216" s="20" t="s">
        <v>98</v>
      </c>
      <c r="I216" s="20" t="s">
        <v>54</v>
      </c>
      <c r="J216" s="32" t="s">
        <v>488</v>
      </c>
      <c r="K216" s="20" t="s">
        <v>252</v>
      </c>
      <c r="L216" s="20" t="s">
        <v>121</v>
      </c>
      <c r="M216" s="20" t="s">
        <v>121</v>
      </c>
      <c r="N216" s="21">
        <v>41044</v>
      </c>
      <c r="O216" s="20" t="s">
        <v>386</v>
      </c>
      <c r="P216" s="20"/>
      <c r="Q216" s="98" t="s">
        <v>82</v>
      </c>
      <c r="R216" s="23">
        <v>10</v>
      </c>
      <c r="S216" s="23">
        <v>10</v>
      </c>
      <c r="T216" s="23">
        <v>10</v>
      </c>
      <c r="U216" s="23">
        <v>21</v>
      </c>
      <c r="V216" s="85">
        <v>1</v>
      </c>
      <c r="W216" s="85" t="s">
        <v>41</v>
      </c>
      <c r="X216" s="85">
        <v>1</v>
      </c>
      <c r="Y216" s="25" t="s">
        <v>42</v>
      </c>
      <c r="Z216" s="26" t="str">
        <f t="shared" si="3"/>
        <v>1 ech / 1 rafale</v>
      </c>
      <c r="AA216" s="27">
        <v>42.7</v>
      </c>
      <c r="AB216" s="27">
        <v>0</v>
      </c>
      <c r="AC216" s="29">
        <v>3</v>
      </c>
      <c r="AD216" s="30">
        <v>1</v>
      </c>
      <c r="AE216" s="30">
        <v>100</v>
      </c>
      <c r="AF216" s="29" t="s">
        <v>34</v>
      </c>
      <c r="AG216" s="29" t="s">
        <v>34</v>
      </c>
    </row>
    <row r="217" spans="1:34">
      <c r="A217" s="20" t="s">
        <v>362</v>
      </c>
      <c r="B217" s="44" t="s">
        <v>489</v>
      </c>
      <c r="C217" s="44" t="s">
        <v>490</v>
      </c>
      <c r="D217" s="20" t="s">
        <v>52</v>
      </c>
      <c r="E217" s="20" t="s">
        <v>33</v>
      </c>
      <c r="F217" s="20" t="s">
        <v>34</v>
      </c>
      <c r="G217" s="20" t="s">
        <v>71</v>
      </c>
      <c r="H217" s="20" t="s">
        <v>98</v>
      </c>
      <c r="I217" s="20" t="s">
        <v>54</v>
      </c>
      <c r="J217" s="32" t="s">
        <v>491</v>
      </c>
      <c r="K217" s="20" t="s">
        <v>148</v>
      </c>
      <c r="L217" s="20" t="s">
        <v>148</v>
      </c>
      <c r="M217" s="20" t="s">
        <v>148</v>
      </c>
      <c r="N217" s="21">
        <v>41110</v>
      </c>
      <c r="O217" s="20" t="s">
        <v>386</v>
      </c>
      <c r="P217" s="20"/>
      <c r="Q217" s="98" t="s">
        <v>82</v>
      </c>
      <c r="R217" s="23">
        <v>10</v>
      </c>
      <c r="S217" s="23">
        <v>10</v>
      </c>
      <c r="T217" s="23">
        <v>10</v>
      </c>
      <c r="U217" s="23">
        <v>21</v>
      </c>
      <c r="V217" s="85">
        <v>1</v>
      </c>
      <c r="W217" s="85" t="s">
        <v>41</v>
      </c>
      <c r="X217" s="85">
        <v>1</v>
      </c>
      <c r="Y217" s="25" t="s">
        <v>42</v>
      </c>
      <c r="Z217" s="26" t="str">
        <f t="shared" si="3"/>
        <v>1 ech / 1 rafale</v>
      </c>
      <c r="AA217" s="27">
        <v>42.7</v>
      </c>
      <c r="AB217" s="27">
        <v>0</v>
      </c>
      <c r="AC217" s="29">
        <v>3</v>
      </c>
      <c r="AD217" s="30">
        <v>1</v>
      </c>
      <c r="AE217" s="30">
        <v>100</v>
      </c>
      <c r="AF217" s="29" t="s">
        <v>34</v>
      </c>
      <c r="AG217" s="29" t="s">
        <v>34</v>
      </c>
    </row>
    <row r="218" spans="1:34">
      <c r="A218" s="20" t="s">
        <v>362</v>
      </c>
      <c r="B218" s="44" t="s">
        <v>492</v>
      </c>
      <c r="C218" s="44" t="s">
        <v>493</v>
      </c>
      <c r="D218" s="20" t="s">
        <v>52</v>
      </c>
      <c r="E218" s="20" t="s">
        <v>33</v>
      </c>
      <c r="F218" s="20" t="s">
        <v>34</v>
      </c>
      <c r="G218" s="20" t="s">
        <v>71</v>
      </c>
      <c r="H218" s="20" t="s">
        <v>98</v>
      </c>
      <c r="I218" s="20" t="s">
        <v>54</v>
      </c>
      <c r="J218" s="32" t="s">
        <v>494</v>
      </c>
      <c r="K218" s="20" t="s">
        <v>495</v>
      </c>
      <c r="L218" s="20" t="s">
        <v>495</v>
      </c>
      <c r="M218" s="20" t="s">
        <v>495</v>
      </c>
      <c r="N218" s="21">
        <v>41044</v>
      </c>
      <c r="O218" s="20" t="s">
        <v>386</v>
      </c>
      <c r="P218" s="20"/>
      <c r="Q218" s="98" t="s">
        <v>82</v>
      </c>
      <c r="R218" s="23">
        <v>9</v>
      </c>
      <c r="S218" s="23">
        <v>9</v>
      </c>
      <c r="T218" s="23">
        <v>9</v>
      </c>
      <c r="U218" s="23">
        <v>15</v>
      </c>
      <c r="V218" s="85">
        <v>1</v>
      </c>
      <c r="W218" s="85" t="s">
        <v>41</v>
      </c>
      <c r="X218" s="85">
        <v>1</v>
      </c>
      <c r="Y218" s="25" t="s">
        <v>42</v>
      </c>
      <c r="Z218" s="26" t="str">
        <f t="shared" si="3"/>
        <v>1 ech / 1 rafale</v>
      </c>
      <c r="AA218" s="27">
        <v>42.2</v>
      </c>
      <c r="AB218" s="27">
        <v>0</v>
      </c>
      <c r="AC218" s="29">
        <v>4</v>
      </c>
      <c r="AD218" s="30">
        <v>1</v>
      </c>
      <c r="AE218" s="30">
        <v>100</v>
      </c>
      <c r="AF218" s="29" t="s">
        <v>34</v>
      </c>
      <c r="AG218" s="29" t="s">
        <v>34</v>
      </c>
    </row>
    <row r="219" spans="1:34">
      <c r="A219" s="20" t="s">
        <v>362</v>
      </c>
      <c r="B219" s="44" t="s">
        <v>496</v>
      </c>
      <c r="C219" s="44" t="s">
        <v>497</v>
      </c>
      <c r="D219" s="20" t="s">
        <v>52</v>
      </c>
      <c r="E219" s="20" t="s">
        <v>33</v>
      </c>
      <c r="F219" s="20" t="s">
        <v>34</v>
      </c>
      <c r="G219" s="20" t="s">
        <v>71</v>
      </c>
      <c r="H219" s="20" t="s">
        <v>98</v>
      </c>
      <c r="I219" s="20" t="s">
        <v>54</v>
      </c>
      <c r="J219" s="32" t="s">
        <v>498</v>
      </c>
      <c r="K219" s="20" t="s">
        <v>215</v>
      </c>
      <c r="L219" s="20" t="s">
        <v>215</v>
      </c>
      <c r="M219" s="20" t="s">
        <v>215</v>
      </c>
      <c r="N219" s="21">
        <v>41110</v>
      </c>
      <c r="O219" s="20" t="s">
        <v>386</v>
      </c>
      <c r="P219" s="20"/>
      <c r="Q219" s="98" t="s">
        <v>82</v>
      </c>
      <c r="R219" s="23">
        <v>9</v>
      </c>
      <c r="S219" s="23">
        <v>9</v>
      </c>
      <c r="T219" s="23">
        <v>9</v>
      </c>
      <c r="U219" s="23">
        <v>15</v>
      </c>
      <c r="V219" s="85">
        <v>1</v>
      </c>
      <c r="W219" s="85" t="s">
        <v>41</v>
      </c>
      <c r="X219" s="85">
        <v>1</v>
      </c>
      <c r="Y219" s="25" t="s">
        <v>42</v>
      </c>
      <c r="Z219" s="26" t="str">
        <f t="shared" si="3"/>
        <v>1 ech / 1 rafale</v>
      </c>
      <c r="AA219" s="27">
        <v>42.2</v>
      </c>
      <c r="AB219" s="27">
        <v>0</v>
      </c>
      <c r="AC219" s="29">
        <v>4</v>
      </c>
      <c r="AD219" s="30">
        <v>1</v>
      </c>
      <c r="AE219" s="30">
        <v>100</v>
      </c>
      <c r="AF219" s="29" t="s">
        <v>34</v>
      </c>
      <c r="AG219" s="29" t="s">
        <v>34</v>
      </c>
    </row>
    <row r="220" spans="1:34">
      <c r="A220" s="20" t="s">
        <v>362</v>
      </c>
      <c r="B220" s="44" t="s">
        <v>499</v>
      </c>
      <c r="C220" s="44" t="s">
        <v>500</v>
      </c>
      <c r="D220" s="20" t="s">
        <v>52</v>
      </c>
      <c r="E220" s="20" t="s">
        <v>33</v>
      </c>
      <c r="F220" s="20" t="s">
        <v>34</v>
      </c>
      <c r="G220" s="20" t="s">
        <v>71</v>
      </c>
      <c r="H220" s="20" t="s">
        <v>98</v>
      </c>
      <c r="I220" s="20" t="s">
        <v>54</v>
      </c>
      <c r="J220" s="32" t="s">
        <v>501</v>
      </c>
      <c r="K220" s="20" t="s">
        <v>349</v>
      </c>
      <c r="L220" s="20" t="s">
        <v>252</v>
      </c>
      <c r="M220" s="20" t="s">
        <v>252</v>
      </c>
      <c r="N220" s="21">
        <v>41086</v>
      </c>
      <c r="O220" s="97" t="s">
        <v>188</v>
      </c>
      <c r="P220" s="20"/>
      <c r="Q220" s="22"/>
      <c r="R220" s="23">
        <v>7</v>
      </c>
      <c r="S220" s="23">
        <v>7</v>
      </c>
      <c r="T220" s="23">
        <v>7</v>
      </c>
      <c r="U220" s="23">
        <v>10</v>
      </c>
      <c r="V220" s="85">
        <v>1</v>
      </c>
      <c r="W220" s="85" t="s">
        <v>41</v>
      </c>
      <c r="X220" s="85">
        <v>1</v>
      </c>
      <c r="Y220" s="25" t="s">
        <v>42</v>
      </c>
      <c r="Z220" s="26" t="str">
        <f t="shared" si="3"/>
        <v>1 ech / 1 rafale</v>
      </c>
      <c r="AA220" s="27">
        <v>39.4</v>
      </c>
      <c r="AB220" s="27">
        <v>0</v>
      </c>
      <c r="AC220" s="29">
        <v>4</v>
      </c>
      <c r="AD220" s="30">
        <v>1</v>
      </c>
      <c r="AE220" s="30">
        <v>100</v>
      </c>
      <c r="AF220" s="29" t="s">
        <v>34</v>
      </c>
      <c r="AG220" s="29" t="s">
        <v>34</v>
      </c>
    </row>
    <row r="221" spans="1:34">
      <c r="A221" s="20" t="s">
        <v>362</v>
      </c>
      <c r="B221" s="44" t="s">
        <v>502</v>
      </c>
      <c r="C221" s="44" t="s">
        <v>503</v>
      </c>
      <c r="D221" s="20" t="s">
        <v>52</v>
      </c>
      <c r="E221" s="20" t="s">
        <v>33</v>
      </c>
      <c r="F221" s="20" t="s">
        <v>34</v>
      </c>
      <c r="G221" s="20" t="s">
        <v>71</v>
      </c>
      <c r="H221" s="20" t="s">
        <v>98</v>
      </c>
      <c r="I221" s="20" t="s">
        <v>54</v>
      </c>
      <c r="J221" s="32" t="s">
        <v>420</v>
      </c>
      <c r="K221" s="20" t="s">
        <v>349</v>
      </c>
      <c r="L221" s="20" t="s">
        <v>252</v>
      </c>
      <c r="M221" s="20" t="s">
        <v>252</v>
      </c>
      <c r="N221" s="21">
        <v>41086</v>
      </c>
      <c r="O221" s="97" t="s">
        <v>188</v>
      </c>
      <c r="P221" s="20"/>
      <c r="Q221" s="22"/>
      <c r="R221" s="23">
        <v>7</v>
      </c>
      <c r="S221" s="23">
        <v>7</v>
      </c>
      <c r="T221" s="23">
        <v>7</v>
      </c>
      <c r="U221" s="23">
        <v>10</v>
      </c>
      <c r="V221" s="85">
        <v>1</v>
      </c>
      <c r="W221" s="85" t="s">
        <v>41</v>
      </c>
      <c r="X221" s="85">
        <v>1</v>
      </c>
      <c r="Y221" s="25" t="s">
        <v>42</v>
      </c>
      <c r="Z221" s="26" t="str">
        <f t="shared" si="3"/>
        <v>1 ech / 1 rafale</v>
      </c>
      <c r="AA221" s="27">
        <v>39.4</v>
      </c>
      <c r="AB221" s="27">
        <v>0</v>
      </c>
      <c r="AC221" s="29">
        <v>4</v>
      </c>
      <c r="AD221" s="30">
        <v>1</v>
      </c>
      <c r="AE221" s="30">
        <v>100</v>
      </c>
      <c r="AF221" s="29" t="s">
        <v>34</v>
      </c>
      <c r="AG221" s="29" t="s">
        <v>34</v>
      </c>
    </row>
    <row r="222" spans="1:34">
      <c r="A222" s="20" t="s">
        <v>362</v>
      </c>
      <c r="B222" s="44" t="s">
        <v>504</v>
      </c>
      <c r="C222" s="44" t="s">
        <v>505</v>
      </c>
      <c r="D222" s="20" t="s">
        <v>52</v>
      </c>
      <c r="E222" s="20" t="s">
        <v>33</v>
      </c>
      <c r="F222" s="20" t="s">
        <v>34</v>
      </c>
      <c r="G222" s="20" t="s">
        <v>71</v>
      </c>
      <c r="H222" s="20" t="s">
        <v>98</v>
      </c>
      <c r="I222" s="20" t="s">
        <v>54</v>
      </c>
      <c r="J222" s="32" t="s">
        <v>376</v>
      </c>
      <c r="K222" s="20" t="s">
        <v>252</v>
      </c>
      <c r="L222" s="20" t="s">
        <v>252</v>
      </c>
      <c r="M222" s="20" t="s">
        <v>252</v>
      </c>
      <c r="N222" s="21">
        <v>41044</v>
      </c>
      <c r="O222" s="20" t="s">
        <v>386</v>
      </c>
      <c r="P222" s="20"/>
      <c r="Q222" s="98" t="s">
        <v>82</v>
      </c>
      <c r="R222" s="23">
        <v>5</v>
      </c>
      <c r="S222" s="23">
        <v>5</v>
      </c>
      <c r="T222" s="23">
        <v>5</v>
      </c>
      <c r="U222" s="23">
        <v>10</v>
      </c>
      <c r="V222" s="85">
        <v>1</v>
      </c>
      <c r="W222" s="85" t="s">
        <v>41</v>
      </c>
      <c r="X222" s="85">
        <v>1</v>
      </c>
      <c r="Y222" s="25" t="s">
        <v>42</v>
      </c>
      <c r="Z222" s="26" t="str">
        <f t="shared" si="3"/>
        <v>1 ech / 1 rafale</v>
      </c>
      <c r="AA222" s="27">
        <v>36.6</v>
      </c>
      <c r="AB222" s="27">
        <v>0</v>
      </c>
      <c r="AC222" s="29">
        <v>4</v>
      </c>
      <c r="AD222" s="30">
        <v>1</v>
      </c>
      <c r="AE222" s="30">
        <v>100</v>
      </c>
      <c r="AF222" s="29" t="s">
        <v>34</v>
      </c>
      <c r="AG222" s="29" t="s">
        <v>34</v>
      </c>
    </row>
    <row r="223" spans="1:34">
      <c r="A223" s="20" t="s">
        <v>362</v>
      </c>
      <c r="B223" s="44" t="s">
        <v>506</v>
      </c>
      <c r="C223" s="44" t="s">
        <v>507</v>
      </c>
      <c r="D223" s="20" t="s">
        <v>52</v>
      </c>
      <c r="E223" s="20" t="s">
        <v>33</v>
      </c>
      <c r="F223" s="20" t="s">
        <v>34</v>
      </c>
      <c r="G223" s="20" t="s">
        <v>71</v>
      </c>
      <c r="H223" s="20" t="s">
        <v>98</v>
      </c>
      <c r="I223" s="20" t="s">
        <v>54</v>
      </c>
      <c r="J223" s="32" t="s">
        <v>380</v>
      </c>
      <c r="K223" s="20" t="s">
        <v>252</v>
      </c>
      <c r="L223" s="20" t="s">
        <v>252</v>
      </c>
      <c r="M223" s="20" t="s">
        <v>252</v>
      </c>
      <c r="N223" s="21">
        <v>41044</v>
      </c>
      <c r="O223" s="20" t="s">
        <v>386</v>
      </c>
      <c r="P223" s="20"/>
      <c r="Q223" s="98" t="s">
        <v>82</v>
      </c>
      <c r="R223" s="23">
        <v>5</v>
      </c>
      <c r="S223" s="23">
        <v>5</v>
      </c>
      <c r="T223" s="23">
        <v>5</v>
      </c>
      <c r="U223" s="23">
        <v>10</v>
      </c>
      <c r="V223" s="85">
        <v>1</v>
      </c>
      <c r="W223" s="85" t="s">
        <v>41</v>
      </c>
      <c r="X223" s="85">
        <v>1</v>
      </c>
      <c r="Y223" s="25" t="s">
        <v>42</v>
      </c>
      <c r="Z223" s="26" t="str">
        <f t="shared" si="3"/>
        <v>1 ech / 1 rafale</v>
      </c>
      <c r="AA223" s="27">
        <v>36.6</v>
      </c>
      <c r="AB223" s="27">
        <v>0</v>
      </c>
      <c r="AC223" s="29">
        <v>4</v>
      </c>
      <c r="AD223" s="30">
        <v>1</v>
      </c>
      <c r="AE223" s="30">
        <v>100</v>
      </c>
      <c r="AF223" s="29" t="s">
        <v>34</v>
      </c>
      <c r="AG223" s="29" t="s">
        <v>34</v>
      </c>
    </row>
    <row r="224" spans="1:34">
      <c r="A224" s="20" t="s">
        <v>362</v>
      </c>
      <c r="B224" s="44" t="s">
        <v>508</v>
      </c>
      <c r="C224" s="44" t="s">
        <v>214</v>
      </c>
      <c r="D224" s="20" t="s">
        <v>52</v>
      </c>
      <c r="E224" s="20" t="s">
        <v>33</v>
      </c>
      <c r="F224" s="20" t="s">
        <v>34</v>
      </c>
      <c r="G224" s="20" t="s">
        <v>71</v>
      </c>
      <c r="H224" s="20" t="s">
        <v>98</v>
      </c>
      <c r="I224" s="20" t="s">
        <v>61</v>
      </c>
      <c r="J224" s="32" t="s">
        <v>68</v>
      </c>
      <c r="K224" s="20" t="s">
        <v>509</v>
      </c>
      <c r="L224" s="20" t="s">
        <v>107</v>
      </c>
      <c r="M224" s="20" t="s">
        <v>107</v>
      </c>
      <c r="N224" s="21">
        <v>41095</v>
      </c>
      <c r="O224" s="20" t="s">
        <v>386</v>
      </c>
      <c r="P224" s="20"/>
      <c r="Q224" s="98" t="s">
        <v>82</v>
      </c>
      <c r="R224" s="23">
        <v>14</v>
      </c>
      <c r="S224" s="23">
        <v>14</v>
      </c>
      <c r="T224" s="23">
        <v>14</v>
      </c>
      <c r="U224" s="23">
        <v>27</v>
      </c>
      <c r="V224" s="85">
        <v>1</v>
      </c>
      <c r="W224" s="85" t="s">
        <v>41</v>
      </c>
      <c r="X224" s="85">
        <v>1</v>
      </c>
      <c r="Y224" s="25" t="s">
        <v>42</v>
      </c>
      <c r="Z224" s="26" t="str">
        <f t="shared" si="3"/>
        <v>1 ech / 1 rafale</v>
      </c>
      <c r="AA224" s="27">
        <v>58.6</v>
      </c>
      <c r="AB224" s="27">
        <v>0</v>
      </c>
      <c r="AC224" s="29">
        <v>10</v>
      </c>
      <c r="AD224" s="30">
        <v>1</v>
      </c>
      <c r="AE224" s="30">
        <v>100</v>
      </c>
      <c r="AF224" s="29" t="s">
        <v>56</v>
      </c>
      <c r="AG224" s="29" t="s">
        <v>56</v>
      </c>
    </row>
    <row r="225" spans="1:33">
      <c r="A225" s="20" t="s">
        <v>362</v>
      </c>
      <c r="B225" s="44" t="s">
        <v>510</v>
      </c>
      <c r="C225" s="44" t="s">
        <v>511</v>
      </c>
      <c r="D225" s="20" t="s">
        <v>52</v>
      </c>
      <c r="E225" s="20" t="s">
        <v>33</v>
      </c>
      <c r="F225" s="20" t="s">
        <v>34</v>
      </c>
      <c r="G225" s="20" t="s">
        <v>71</v>
      </c>
      <c r="H225" s="20" t="s">
        <v>98</v>
      </c>
      <c r="I225" s="20" t="s">
        <v>61</v>
      </c>
      <c r="J225" s="32" t="s">
        <v>158</v>
      </c>
      <c r="K225" s="20" t="s">
        <v>395</v>
      </c>
      <c r="L225" s="20" t="s">
        <v>395</v>
      </c>
      <c r="M225" s="20" t="s">
        <v>395</v>
      </c>
      <c r="N225" s="21">
        <v>41109</v>
      </c>
      <c r="O225" s="97" t="s">
        <v>188</v>
      </c>
      <c r="P225" s="20"/>
      <c r="Q225" s="22"/>
      <c r="R225" s="23">
        <v>7</v>
      </c>
      <c r="S225" s="23">
        <v>7</v>
      </c>
      <c r="T225" s="23">
        <v>7</v>
      </c>
      <c r="U225" s="23">
        <v>28</v>
      </c>
      <c r="V225" s="85">
        <v>1</v>
      </c>
      <c r="W225" s="85" t="s">
        <v>41</v>
      </c>
      <c r="X225" s="85">
        <v>1</v>
      </c>
      <c r="Y225" s="25" t="s">
        <v>42</v>
      </c>
      <c r="Z225" s="26" t="str">
        <f t="shared" si="3"/>
        <v>1 ech / 1 rafale</v>
      </c>
      <c r="AA225" s="27">
        <v>49.7</v>
      </c>
      <c r="AB225" s="27">
        <v>0</v>
      </c>
      <c r="AC225" s="29">
        <v>11</v>
      </c>
      <c r="AD225" s="30">
        <v>1</v>
      </c>
      <c r="AE225" s="30">
        <v>100</v>
      </c>
      <c r="AF225" s="29" t="s">
        <v>56</v>
      </c>
      <c r="AG225" s="29" t="s">
        <v>56</v>
      </c>
    </row>
    <row r="226" spans="1:33">
      <c r="A226" s="20" t="s">
        <v>362</v>
      </c>
      <c r="B226" s="44" t="s">
        <v>512</v>
      </c>
      <c r="C226" s="44" t="s">
        <v>513</v>
      </c>
      <c r="D226" s="20" t="s">
        <v>52</v>
      </c>
      <c r="E226" s="20" t="s">
        <v>33</v>
      </c>
      <c r="F226" s="20" t="s">
        <v>34</v>
      </c>
      <c r="G226" s="20" t="s">
        <v>71</v>
      </c>
      <c r="H226" s="20" t="s">
        <v>98</v>
      </c>
      <c r="I226" s="20" t="s">
        <v>61</v>
      </c>
      <c r="J226" s="32" t="s">
        <v>355</v>
      </c>
      <c r="K226" s="20" t="s">
        <v>148</v>
      </c>
      <c r="L226" s="20" t="s">
        <v>148</v>
      </c>
      <c r="M226" s="20" t="s">
        <v>148</v>
      </c>
      <c r="N226" s="21">
        <v>41110</v>
      </c>
      <c r="O226" s="97" t="s">
        <v>188</v>
      </c>
      <c r="P226" s="20"/>
      <c r="Q226" s="22"/>
      <c r="R226" s="23">
        <v>12</v>
      </c>
      <c r="S226" s="23">
        <v>12</v>
      </c>
      <c r="T226" s="23">
        <v>12</v>
      </c>
      <c r="U226" s="23">
        <v>18</v>
      </c>
      <c r="V226" s="85">
        <v>1</v>
      </c>
      <c r="W226" s="85" t="s">
        <v>41</v>
      </c>
      <c r="X226" s="85">
        <v>1</v>
      </c>
      <c r="Y226" s="25" t="s">
        <v>42</v>
      </c>
      <c r="Z226" s="26" t="str">
        <f t="shared" si="3"/>
        <v>1 ech / 1 rafale</v>
      </c>
      <c r="AA226" s="27">
        <v>48.2</v>
      </c>
      <c r="AB226" s="27">
        <v>0</v>
      </c>
      <c r="AC226" s="29">
        <v>6</v>
      </c>
      <c r="AD226" s="30">
        <v>1</v>
      </c>
      <c r="AE226" s="30">
        <v>100</v>
      </c>
      <c r="AF226" s="29" t="s">
        <v>34</v>
      </c>
      <c r="AG226" s="29" t="s">
        <v>34</v>
      </c>
    </row>
    <row r="227" spans="1:33">
      <c r="A227" s="20" t="s">
        <v>362</v>
      </c>
      <c r="B227" s="44" t="s">
        <v>514</v>
      </c>
      <c r="C227" s="44" t="s">
        <v>515</v>
      </c>
      <c r="D227" s="20" t="s">
        <v>52</v>
      </c>
      <c r="E227" s="20" t="s">
        <v>33</v>
      </c>
      <c r="F227" s="20" t="s">
        <v>34</v>
      </c>
      <c r="G227" s="20" t="s">
        <v>71</v>
      </c>
      <c r="H227" s="20" t="s">
        <v>98</v>
      </c>
      <c r="I227" s="20" t="s">
        <v>61</v>
      </c>
      <c r="J227" s="32" t="s">
        <v>516</v>
      </c>
      <c r="K227" s="20" t="s">
        <v>261</v>
      </c>
      <c r="L227" s="20" t="s">
        <v>456</v>
      </c>
      <c r="M227" s="20" t="s">
        <v>456</v>
      </c>
      <c r="N227" s="21">
        <v>41110</v>
      </c>
      <c r="O227" s="20" t="s">
        <v>386</v>
      </c>
      <c r="P227" s="20"/>
      <c r="Q227" s="98" t="s">
        <v>82</v>
      </c>
      <c r="R227" s="23">
        <v>11</v>
      </c>
      <c r="S227" s="23">
        <v>11</v>
      </c>
      <c r="T227" s="23">
        <v>11</v>
      </c>
      <c r="U227" s="23">
        <v>18</v>
      </c>
      <c r="V227" s="85">
        <v>1</v>
      </c>
      <c r="W227" s="85" t="s">
        <v>41</v>
      </c>
      <c r="X227" s="85">
        <v>1</v>
      </c>
      <c r="Y227" s="25" t="s">
        <v>42</v>
      </c>
      <c r="Z227" s="26" t="str">
        <f t="shared" si="3"/>
        <v>1 ech / 1 rafale</v>
      </c>
      <c r="AA227" s="27">
        <v>44.1</v>
      </c>
      <c r="AB227" s="27">
        <v>0</v>
      </c>
      <c r="AC227" s="29">
        <v>3</v>
      </c>
      <c r="AD227" s="30">
        <v>1</v>
      </c>
      <c r="AE227" s="30">
        <v>100</v>
      </c>
      <c r="AF227" s="29" t="s">
        <v>34</v>
      </c>
      <c r="AG227" s="29" t="s">
        <v>34</v>
      </c>
    </row>
    <row r="228" spans="1:33">
      <c r="A228" s="20" t="s">
        <v>362</v>
      </c>
      <c r="B228" s="44" t="s">
        <v>517</v>
      </c>
      <c r="C228" s="44" t="s">
        <v>518</v>
      </c>
      <c r="D228" s="20" t="s">
        <v>52</v>
      </c>
      <c r="E228" s="20" t="s">
        <v>33</v>
      </c>
      <c r="F228" s="20" t="s">
        <v>34</v>
      </c>
      <c r="G228" s="20" t="s">
        <v>71</v>
      </c>
      <c r="H228" s="20" t="s">
        <v>98</v>
      </c>
      <c r="I228" s="20" t="s">
        <v>61</v>
      </c>
      <c r="J228" s="32" t="s">
        <v>519</v>
      </c>
      <c r="K228" s="20" t="s">
        <v>456</v>
      </c>
      <c r="L228" s="20" t="s">
        <v>456</v>
      </c>
      <c r="M228" s="20" t="s">
        <v>456</v>
      </c>
      <c r="N228" s="21">
        <v>41110</v>
      </c>
      <c r="O228" s="20" t="s">
        <v>386</v>
      </c>
      <c r="P228" s="20"/>
      <c r="Q228" s="98" t="s">
        <v>82</v>
      </c>
      <c r="R228" s="23">
        <v>11</v>
      </c>
      <c r="S228" s="23">
        <v>11</v>
      </c>
      <c r="T228" s="23">
        <v>11</v>
      </c>
      <c r="U228" s="23">
        <v>18</v>
      </c>
      <c r="V228" s="85">
        <v>1</v>
      </c>
      <c r="W228" s="85" t="s">
        <v>41</v>
      </c>
      <c r="X228" s="85">
        <v>1</v>
      </c>
      <c r="Y228" s="25" t="s">
        <v>42</v>
      </c>
      <c r="Z228" s="26" t="str">
        <f t="shared" si="3"/>
        <v>1 ech / 1 rafale</v>
      </c>
      <c r="AA228" s="27">
        <v>44.1</v>
      </c>
      <c r="AB228" s="27">
        <v>0</v>
      </c>
      <c r="AC228" s="29">
        <v>3</v>
      </c>
      <c r="AD228" s="30">
        <v>1</v>
      </c>
      <c r="AE228" s="30">
        <v>100</v>
      </c>
      <c r="AF228" s="29" t="s">
        <v>34</v>
      </c>
      <c r="AG228" s="29" t="s">
        <v>34</v>
      </c>
    </row>
    <row r="229" spans="1:33">
      <c r="A229" s="20" t="s">
        <v>362</v>
      </c>
      <c r="B229" s="99" t="s">
        <v>520</v>
      </c>
      <c r="C229" s="44" t="s">
        <v>521</v>
      </c>
      <c r="D229" s="20" t="s">
        <v>52</v>
      </c>
      <c r="E229" s="20" t="s">
        <v>33</v>
      </c>
      <c r="F229" s="20" t="s">
        <v>34</v>
      </c>
      <c r="G229" s="20" t="s">
        <v>71</v>
      </c>
      <c r="H229" s="20" t="s">
        <v>98</v>
      </c>
      <c r="I229" s="20" t="s">
        <v>61</v>
      </c>
      <c r="J229" s="32" t="s">
        <v>522</v>
      </c>
      <c r="K229" s="20" t="s">
        <v>444</v>
      </c>
      <c r="L229" s="20" t="s">
        <v>444</v>
      </c>
      <c r="M229" s="20" t="s">
        <v>444</v>
      </c>
      <c r="N229" s="21">
        <v>41110</v>
      </c>
      <c r="O229" s="97" t="s">
        <v>188</v>
      </c>
      <c r="P229" s="20"/>
      <c r="Q229" s="22"/>
      <c r="R229" s="23">
        <v>16</v>
      </c>
      <c r="S229" s="23">
        <v>16</v>
      </c>
      <c r="T229" s="23">
        <v>16</v>
      </c>
      <c r="U229" s="23">
        <v>21</v>
      </c>
      <c r="V229" s="85">
        <v>1</v>
      </c>
      <c r="W229" s="85" t="s">
        <v>41</v>
      </c>
      <c r="X229" s="85">
        <v>1</v>
      </c>
      <c r="Y229" s="25" t="s">
        <v>42</v>
      </c>
      <c r="Z229" s="26" t="str">
        <f t="shared" si="3"/>
        <v>1 ech / 1 rafale</v>
      </c>
      <c r="AA229" s="27">
        <v>54.7</v>
      </c>
      <c r="AB229" s="27">
        <v>0</v>
      </c>
      <c r="AC229" s="29">
        <v>7</v>
      </c>
      <c r="AD229" s="30">
        <v>1</v>
      </c>
      <c r="AE229" s="30">
        <v>100</v>
      </c>
      <c r="AF229" s="29" t="s">
        <v>34</v>
      </c>
      <c r="AG229" s="29" t="s">
        <v>34</v>
      </c>
    </row>
    <row r="230" spans="1:33">
      <c r="A230" s="20" t="s">
        <v>362</v>
      </c>
      <c r="B230" s="44" t="s">
        <v>523</v>
      </c>
      <c r="C230" s="44" t="s">
        <v>524</v>
      </c>
      <c r="D230" s="20" t="s">
        <v>52</v>
      </c>
      <c r="E230" s="20" t="s">
        <v>33</v>
      </c>
      <c r="F230" s="20" t="s">
        <v>34</v>
      </c>
      <c r="G230" s="20" t="s">
        <v>71</v>
      </c>
      <c r="H230" s="20" t="s">
        <v>98</v>
      </c>
      <c r="I230" s="20" t="s">
        <v>61</v>
      </c>
      <c r="J230" s="32" t="s">
        <v>525</v>
      </c>
      <c r="K230" s="20" t="s">
        <v>252</v>
      </c>
      <c r="L230" s="20" t="s">
        <v>252</v>
      </c>
      <c r="M230" s="20" t="s">
        <v>252</v>
      </c>
      <c r="N230" s="21">
        <v>41044</v>
      </c>
      <c r="O230" s="97" t="s">
        <v>188</v>
      </c>
      <c r="P230" s="20"/>
      <c r="Q230" s="22"/>
      <c r="R230" s="23">
        <v>16</v>
      </c>
      <c r="S230" s="23">
        <v>16</v>
      </c>
      <c r="T230" s="23">
        <v>16</v>
      </c>
      <c r="U230" s="23">
        <v>21</v>
      </c>
      <c r="V230" s="85">
        <v>1</v>
      </c>
      <c r="W230" s="85" t="s">
        <v>41</v>
      </c>
      <c r="X230" s="85">
        <v>1</v>
      </c>
      <c r="Y230" s="25" t="s">
        <v>42</v>
      </c>
      <c r="Z230" s="26" t="str">
        <f t="shared" si="3"/>
        <v>1 ech / 1 rafale</v>
      </c>
      <c r="AA230" s="27">
        <v>54.7</v>
      </c>
      <c r="AB230" s="27">
        <v>0</v>
      </c>
      <c r="AC230" s="29">
        <v>7</v>
      </c>
      <c r="AD230" s="30">
        <v>1</v>
      </c>
      <c r="AE230" s="30">
        <v>100</v>
      </c>
      <c r="AF230" s="29" t="s">
        <v>34</v>
      </c>
      <c r="AG230" s="29" t="s">
        <v>34</v>
      </c>
    </row>
    <row r="231" spans="1:33">
      <c r="A231" s="20" t="s">
        <v>362</v>
      </c>
      <c r="B231" s="44" t="s">
        <v>526</v>
      </c>
      <c r="C231" s="44" t="s">
        <v>527</v>
      </c>
      <c r="D231" s="20" t="s">
        <v>52</v>
      </c>
      <c r="E231" s="20" t="s">
        <v>33</v>
      </c>
      <c r="F231" s="20" t="s">
        <v>34</v>
      </c>
      <c r="G231" s="20" t="s">
        <v>71</v>
      </c>
      <c r="H231" s="20" t="s">
        <v>98</v>
      </c>
      <c r="I231" s="20" t="s">
        <v>61</v>
      </c>
      <c r="J231" s="32" t="s">
        <v>420</v>
      </c>
      <c r="K231" s="20" t="s">
        <v>121</v>
      </c>
      <c r="L231" s="20" t="s">
        <v>528</v>
      </c>
      <c r="M231" s="20" t="s">
        <v>385</v>
      </c>
      <c r="N231" s="21">
        <v>41044</v>
      </c>
      <c r="O231" s="20" t="s">
        <v>386</v>
      </c>
      <c r="P231" s="20"/>
      <c r="Q231" s="98" t="s">
        <v>82</v>
      </c>
      <c r="R231" s="23">
        <v>9</v>
      </c>
      <c r="S231" s="23">
        <v>9</v>
      </c>
      <c r="T231" s="23">
        <v>9</v>
      </c>
      <c r="U231" s="23">
        <v>14</v>
      </c>
      <c r="V231" s="85">
        <v>1</v>
      </c>
      <c r="W231" s="85" t="s">
        <v>41</v>
      </c>
      <c r="X231" s="85">
        <v>1</v>
      </c>
      <c r="Y231" s="25" t="s">
        <v>42</v>
      </c>
      <c r="Z231" s="26" t="str">
        <f t="shared" si="3"/>
        <v>1 ech / 1 rafale</v>
      </c>
      <c r="AA231" s="27">
        <v>43.1</v>
      </c>
      <c r="AB231" s="27">
        <v>0</v>
      </c>
      <c r="AC231" s="29">
        <v>5</v>
      </c>
      <c r="AD231" s="30">
        <v>1</v>
      </c>
      <c r="AE231" s="30">
        <v>100</v>
      </c>
      <c r="AF231" s="29" t="s">
        <v>34</v>
      </c>
      <c r="AG231" s="29" t="s">
        <v>34</v>
      </c>
    </row>
    <row r="232" spans="1:33">
      <c r="A232" s="20" t="s">
        <v>362</v>
      </c>
      <c r="B232" s="44" t="s">
        <v>529</v>
      </c>
      <c r="C232" s="44" t="s">
        <v>530</v>
      </c>
      <c r="D232" s="20" t="s">
        <v>52</v>
      </c>
      <c r="E232" s="20" t="s">
        <v>33</v>
      </c>
      <c r="F232" s="20" t="s">
        <v>34</v>
      </c>
      <c r="G232" s="20" t="s">
        <v>71</v>
      </c>
      <c r="H232" s="20" t="s">
        <v>98</v>
      </c>
      <c r="I232" s="20" t="s">
        <v>61</v>
      </c>
      <c r="J232" s="32" t="s">
        <v>384</v>
      </c>
      <c r="K232" s="20" t="s">
        <v>199</v>
      </c>
      <c r="L232" s="20" t="s">
        <v>199</v>
      </c>
      <c r="M232" s="20" t="s">
        <v>199</v>
      </c>
      <c r="N232" s="21">
        <v>41095</v>
      </c>
      <c r="O232" s="20" t="s">
        <v>386</v>
      </c>
      <c r="P232" s="20"/>
      <c r="Q232" s="98" t="s">
        <v>82</v>
      </c>
      <c r="R232" s="23">
        <v>12</v>
      </c>
      <c r="S232" s="23">
        <v>12</v>
      </c>
      <c r="T232" s="23">
        <v>12</v>
      </c>
      <c r="U232" s="23">
        <v>17</v>
      </c>
      <c r="V232" s="85">
        <v>1</v>
      </c>
      <c r="W232" s="85" t="s">
        <v>41</v>
      </c>
      <c r="X232" s="85">
        <v>1</v>
      </c>
      <c r="Y232" s="25" t="s">
        <v>42</v>
      </c>
      <c r="Z232" s="26" t="str">
        <f t="shared" si="3"/>
        <v>1 ech / 1 rafale</v>
      </c>
      <c r="AA232" s="27">
        <v>49.1</v>
      </c>
      <c r="AB232" s="27">
        <v>0</v>
      </c>
      <c r="AC232" s="29">
        <v>7</v>
      </c>
      <c r="AD232" s="30">
        <v>1</v>
      </c>
      <c r="AE232" s="30">
        <v>100</v>
      </c>
      <c r="AF232" s="29" t="s">
        <v>34</v>
      </c>
      <c r="AG232" s="29" t="s">
        <v>34</v>
      </c>
    </row>
    <row r="233" spans="1:33">
      <c r="A233" s="20" t="s">
        <v>362</v>
      </c>
      <c r="B233" s="44" t="s">
        <v>531</v>
      </c>
      <c r="C233" s="44" t="s">
        <v>532</v>
      </c>
      <c r="D233" s="20" t="s">
        <v>52</v>
      </c>
      <c r="E233" s="20" t="s">
        <v>33</v>
      </c>
      <c r="F233" s="20" t="s">
        <v>301</v>
      </c>
      <c r="G233" s="20" t="s">
        <v>71</v>
      </c>
      <c r="H233" s="20" t="s">
        <v>98</v>
      </c>
      <c r="I233" s="20" t="s">
        <v>98</v>
      </c>
      <c r="J233" s="32" t="s">
        <v>37</v>
      </c>
      <c r="K233" s="20" t="s">
        <v>255</v>
      </c>
      <c r="L233" s="20" t="s">
        <v>255</v>
      </c>
      <c r="M233" s="20" t="s">
        <v>255</v>
      </c>
      <c r="N233" s="21">
        <v>41240</v>
      </c>
      <c r="O233" s="20" t="s">
        <v>386</v>
      </c>
      <c r="P233" s="20"/>
      <c r="Q233" s="98" t="s">
        <v>82</v>
      </c>
      <c r="R233" s="23">
        <v>12</v>
      </c>
      <c r="S233" s="23">
        <v>12</v>
      </c>
      <c r="T233" s="23">
        <v>12</v>
      </c>
      <c r="U233" s="23">
        <v>28</v>
      </c>
      <c r="V233" s="85">
        <v>1</v>
      </c>
      <c r="W233" s="85" t="s">
        <v>41</v>
      </c>
      <c r="X233" s="85">
        <v>1</v>
      </c>
      <c r="Y233" s="25" t="s">
        <v>42</v>
      </c>
      <c r="Z233" s="26" t="str">
        <f t="shared" si="3"/>
        <v>1 ech / 1 rafale</v>
      </c>
      <c r="AA233" s="27">
        <v>46.4</v>
      </c>
      <c r="AB233" s="27">
        <v>0</v>
      </c>
      <c r="AC233" s="29">
        <v>4</v>
      </c>
      <c r="AD233" s="30">
        <v>1</v>
      </c>
      <c r="AE233" s="30">
        <v>100</v>
      </c>
      <c r="AF233" s="29" t="s">
        <v>34</v>
      </c>
      <c r="AG233" s="29" t="s">
        <v>34</v>
      </c>
    </row>
    <row r="234" spans="1:33">
      <c r="A234" s="20" t="s">
        <v>362</v>
      </c>
      <c r="B234" s="44" t="s">
        <v>533</v>
      </c>
      <c r="C234" s="44" t="s">
        <v>534</v>
      </c>
      <c r="D234" s="20" t="s">
        <v>52</v>
      </c>
      <c r="E234" s="20" t="s">
        <v>33</v>
      </c>
      <c r="F234" s="20" t="s">
        <v>301</v>
      </c>
      <c r="G234" s="20" t="s">
        <v>71</v>
      </c>
      <c r="H234" s="20" t="s">
        <v>98</v>
      </c>
      <c r="I234" s="20" t="s">
        <v>98</v>
      </c>
      <c r="J234" s="32" t="s">
        <v>44</v>
      </c>
      <c r="K234" s="20" t="s">
        <v>395</v>
      </c>
      <c r="L234" s="20" t="s">
        <v>395</v>
      </c>
      <c r="M234" s="20" t="s">
        <v>395</v>
      </c>
      <c r="N234" s="21">
        <v>41093</v>
      </c>
      <c r="O234" s="20" t="s">
        <v>386</v>
      </c>
      <c r="P234" s="20"/>
      <c r="Q234" s="98" t="s">
        <v>82</v>
      </c>
      <c r="R234" s="23">
        <v>12</v>
      </c>
      <c r="S234" s="23">
        <v>12</v>
      </c>
      <c r="T234" s="23">
        <v>12</v>
      </c>
      <c r="U234" s="23">
        <v>30</v>
      </c>
      <c r="V234" s="85">
        <v>1</v>
      </c>
      <c r="W234" s="85" t="s">
        <v>41</v>
      </c>
      <c r="X234" s="85">
        <v>1</v>
      </c>
      <c r="Y234" s="25" t="s">
        <v>42</v>
      </c>
      <c r="Z234" s="26" t="str">
        <f t="shared" si="3"/>
        <v>1 ech / 1 rafale</v>
      </c>
      <c r="AA234" s="27">
        <v>46.4</v>
      </c>
      <c r="AB234" s="27">
        <v>0</v>
      </c>
      <c r="AC234" s="29">
        <v>4</v>
      </c>
      <c r="AD234" s="30">
        <v>1</v>
      </c>
      <c r="AE234" s="30">
        <v>100</v>
      </c>
      <c r="AF234" s="29" t="s">
        <v>34</v>
      </c>
      <c r="AG234" s="29" t="s">
        <v>34</v>
      </c>
    </row>
    <row r="235" spans="1:33">
      <c r="A235" s="20" t="s">
        <v>362</v>
      </c>
      <c r="B235" s="44" t="s">
        <v>535</v>
      </c>
      <c r="C235" s="44" t="s">
        <v>536</v>
      </c>
      <c r="D235" s="20" t="s">
        <v>52</v>
      </c>
      <c r="E235" s="20" t="s">
        <v>33</v>
      </c>
      <c r="F235" s="20" t="s">
        <v>301</v>
      </c>
      <c r="G235" s="20" t="s">
        <v>71</v>
      </c>
      <c r="H235" s="20" t="s">
        <v>98</v>
      </c>
      <c r="I235" s="20" t="s">
        <v>98</v>
      </c>
      <c r="J235" s="32" t="s">
        <v>68</v>
      </c>
      <c r="K235" s="20" t="s">
        <v>219</v>
      </c>
      <c r="L235" s="20" t="s">
        <v>219</v>
      </c>
      <c r="M235" s="20" t="s">
        <v>219</v>
      </c>
      <c r="N235" s="21">
        <v>41240</v>
      </c>
      <c r="O235" s="20" t="s">
        <v>386</v>
      </c>
      <c r="P235" s="20"/>
      <c r="Q235" s="98" t="s">
        <v>82</v>
      </c>
      <c r="R235" s="23">
        <v>8</v>
      </c>
      <c r="S235" s="23">
        <v>8</v>
      </c>
      <c r="T235" s="23">
        <v>8</v>
      </c>
      <c r="U235" s="23">
        <v>18</v>
      </c>
      <c r="V235" s="85">
        <v>1</v>
      </c>
      <c r="W235" s="85" t="s">
        <v>41</v>
      </c>
      <c r="X235" s="85">
        <v>1</v>
      </c>
      <c r="Y235" s="25" t="s">
        <v>42</v>
      </c>
      <c r="Z235" s="26" t="str">
        <f t="shared" si="3"/>
        <v>1 ech / 1 rafale</v>
      </c>
      <c r="AA235" s="27">
        <v>49.3</v>
      </c>
      <c r="AB235" s="27">
        <v>0</v>
      </c>
      <c r="AC235" s="29">
        <v>9</v>
      </c>
      <c r="AD235" s="30">
        <v>1</v>
      </c>
      <c r="AE235" s="30">
        <v>100</v>
      </c>
      <c r="AF235" s="29" t="s">
        <v>56</v>
      </c>
      <c r="AG235" s="29" t="s">
        <v>56</v>
      </c>
    </row>
    <row r="236" spans="1:33">
      <c r="A236" s="20" t="s">
        <v>362</v>
      </c>
      <c r="B236" s="44" t="s">
        <v>537</v>
      </c>
      <c r="C236" s="44" t="s">
        <v>264</v>
      </c>
      <c r="D236" s="20" t="s">
        <v>52</v>
      </c>
      <c r="E236" s="20" t="s">
        <v>33</v>
      </c>
      <c r="F236" s="20" t="s">
        <v>301</v>
      </c>
      <c r="G236" s="20" t="s">
        <v>71</v>
      </c>
      <c r="H236" s="20" t="s">
        <v>98</v>
      </c>
      <c r="I236" s="20" t="s">
        <v>98</v>
      </c>
      <c r="J236" s="32" t="s">
        <v>158</v>
      </c>
      <c r="K236" s="20" t="s">
        <v>123</v>
      </c>
      <c r="L236" s="20" t="s">
        <v>123</v>
      </c>
      <c r="M236" s="20" t="s">
        <v>123</v>
      </c>
      <c r="N236" s="21">
        <v>41358</v>
      </c>
      <c r="O236" s="97" t="s">
        <v>188</v>
      </c>
      <c r="P236" s="20"/>
      <c r="Q236" s="22"/>
      <c r="R236" s="23">
        <v>10</v>
      </c>
      <c r="S236" s="23">
        <v>10</v>
      </c>
      <c r="T236" s="23">
        <v>10</v>
      </c>
      <c r="U236" s="23">
        <v>19</v>
      </c>
      <c r="V236" s="85">
        <v>1</v>
      </c>
      <c r="W236" s="85" t="s">
        <v>41</v>
      </c>
      <c r="X236" s="85">
        <v>1</v>
      </c>
      <c r="Y236" s="25" t="s">
        <v>42</v>
      </c>
      <c r="Z236" s="26" t="str">
        <f t="shared" si="3"/>
        <v>1 ech / 1 rafale</v>
      </c>
      <c r="AA236" s="27">
        <v>47.2</v>
      </c>
      <c r="AB236" s="27">
        <v>0</v>
      </c>
      <c r="AC236" s="29">
        <v>8</v>
      </c>
      <c r="AD236" s="30">
        <v>1</v>
      </c>
      <c r="AE236" s="30">
        <v>100</v>
      </c>
      <c r="AF236" s="29" t="s">
        <v>34</v>
      </c>
      <c r="AG236" s="29" t="s">
        <v>34</v>
      </c>
    </row>
    <row r="237" spans="1:33">
      <c r="A237" s="20" t="s">
        <v>362</v>
      </c>
      <c r="B237" s="44" t="s">
        <v>538</v>
      </c>
      <c r="C237" s="44" t="s">
        <v>539</v>
      </c>
      <c r="D237" s="20" t="s">
        <v>52</v>
      </c>
      <c r="E237" s="20" t="s">
        <v>33</v>
      </c>
      <c r="F237" s="20" t="s">
        <v>301</v>
      </c>
      <c r="G237" s="20" t="s">
        <v>71</v>
      </c>
      <c r="H237" s="20" t="s">
        <v>98</v>
      </c>
      <c r="I237" s="20" t="s">
        <v>98</v>
      </c>
      <c r="J237" s="32" t="s">
        <v>72</v>
      </c>
      <c r="K237" s="20" t="s">
        <v>540</v>
      </c>
      <c r="L237" s="20" t="s">
        <v>100</v>
      </c>
      <c r="M237" s="20" t="s">
        <v>100</v>
      </c>
      <c r="N237" s="21">
        <v>41075</v>
      </c>
      <c r="O237" s="20" t="s">
        <v>386</v>
      </c>
      <c r="P237" s="20"/>
      <c r="Q237" s="98" t="s">
        <v>82</v>
      </c>
      <c r="R237" s="23">
        <v>12</v>
      </c>
      <c r="S237" s="23">
        <v>12</v>
      </c>
      <c r="T237" s="23">
        <v>12</v>
      </c>
      <c r="U237" s="23">
        <v>28</v>
      </c>
      <c r="V237" s="85">
        <v>1</v>
      </c>
      <c r="W237" s="85" t="s">
        <v>41</v>
      </c>
      <c r="X237" s="85">
        <v>1</v>
      </c>
      <c r="Y237" s="25" t="s">
        <v>42</v>
      </c>
      <c r="Z237" s="26" t="str">
        <f t="shared" si="3"/>
        <v>1 ech / 1 rafale</v>
      </c>
      <c r="AA237" s="27">
        <v>47.3</v>
      </c>
      <c r="AB237" s="27">
        <v>0</v>
      </c>
      <c r="AC237" s="29">
        <v>5</v>
      </c>
      <c r="AD237" s="30">
        <v>1</v>
      </c>
      <c r="AE237" s="30">
        <v>100</v>
      </c>
      <c r="AF237" s="29" t="s">
        <v>34</v>
      </c>
      <c r="AG237" s="29" t="s">
        <v>34</v>
      </c>
    </row>
    <row r="238" spans="1:33">
      <c r="A238" s="20" t="s">
        <v>362</v>
      </c>
      <c r="B238" s="44" t="s">
        <v>541</v>
      </c>
      <c r="C238" s="44" t="s">
        <v>542</v>
      </c>
      <c r="D238" s="20" t="s">
        <v>52</v>
      </c>
      <c r="E238" s="20" t="s">
        <v>33</v>
      </c>
      <c r="F238" s="20" t="s">
        <v>301</v>
      </c>
      <c r="G238" s="20" t="s">
        <v>71</v>
      </c>
      <c r="H238" s="20" t="s">
        <v>98</v>
      </c>
      <c r="I238" s="20" t="s">
        <v>36</v>
      </c>
      <c r="J238" s="32" t="s">
        <v>37</v>
      </c>
      <c r="K238" s="20" t="s">
        <v>543</v>
      </c>
      <c r="L238" s="20" t="s">
        <v>543</v>
      </c>
      <c r="M238" s="20" t="s">
        <v>543</v>
      </c>
      <c r="N238" s="21">
        <v>41241</v>
      </c>
      <c r="O238" s="97" t="s">
        <v>188</v>
      </c>
      <c r="P238" s="20"/>
      <c r="Q238" s="22"/>
      <c r="R238" s="23">
        <v>31</v>
      </c>
      <c r="S238" s="23">
        <v>31</v>
      </c>
      <c r="T238" s="23">
        <v>31</v>
      </c>
      <c r="U238" s="23">
        <v>127</v>
      </c>
      <c r="V238" s="85">
        <v>1</v>
      </c>
      <c r="W238" s="85" t="s">
        <v>41</v>
      </c>
      <c r="X238" s="85">
        <v>1</v>
      </c>
      <c r="Y238" s="25" t="s">
        <v>42</v>
      </c>
      <c r="Z238" s="26" t="str">
        <f t="shared" si="3"/>
        <v>1 ech / 1 rafale</v>
      </c>
      <c r="AA238" s="27">
        <v>101.7</v>
      </c>
      <c r="AB238" s="27">
        <v>0</v>
      </c>
      <c r="AC238" s="29">
        <v>27</v>
      </c>
      <c r="AD238" s="30">
        <v>1</v>
      </c>
      <c r="AE238" s="30">
        <v>100</v>
      </c>
      <c r="AF238" s="29" t="s">
        <v>80</v>
      </c>
      <c r="AG238" s="29" t="s">
        <v>80</v>
      </c>
    </row>
    <row r="239" spans="1:33">
      <c r="A239" s="20" t="s">
        <v>362</v>
      </c>
      <c r="B239" s="44" t="s">
        <v>544</v>
      </c>
      <c r="C239" s="44" t="s">
        <v>545</v>
      </c>
      <c r="D239" s="20" t="s">
        <v>52</v>
      </c>
      <c r="E239" s="20" t="s">
        <v>33</v>
      </c>
      <c r="F239" s="20" t="s">
        <v>301</v>
      </c>
      <c r="G239" s="20" t="s">
        <v>71</v>
      </c>
      <c r="H239" s="20" t="s">
        <v>98</v>
      </c>
      <c r="I239" s="20" t="s">
        <v>36</v>
      </c>
      <c r="J239" s="32" t="s">
        <v>44</v>
      </c>
      <c r="K239" s="20" t="s">
        <v>93</v>
      </c>
      <c r="L239" s="20" t="s">
        <v>93</v>
      </c>
      <c r="M239" s="20" t="s">
        <v>93</v>
      </c>
      <c r="N239" s="21">
        <v>41241</v>
      </c>
      <c r="O239" s="97" t="s">
        <v>188</v>
      </c>
      <c r="P239" s="20"/>
      <c r="Q239" s="22"/>
      <c r="R239" s="23">
        <v>31</v>
      </c>
      <c r="S239" s="23">
        <v>31</v>
      </c>
      <c r="T239" s="23">
        <v>31</v>
      </c>
      <c r="U239" s="23">
        <v>127</v>
      </c>
      <c r="V239" s="85">
        <v>1</v>
      </c>
      <c r="W239" s="85" t="s">
        <v>41</v>
      </c>
      <c r="X239" s="85">
        <v>1</v>
      </c>
      <c r="Y239" s="25" t="s">
        <v>42</v>
      </c>
      <c r="Z239" s="26" t="str">
        <f t="shared" si="3"/>
        <v>1 ech / 1 rafale</v>
      </c>
      <c r="AA239" s="27">
        <v>101.7</v>
      </c>
      <c r="AB239" s="27">
        <v>0</v>
      </c>
      <c r="AC239" s="29">
        <v>27</v>
      </c>
      <c r="AD239" s="30">
        <v>1</v>
      </c>
      <c r="AE239" s="30">
        <v>100</v>
      </c>
      <c r="AF239" s="29" t="s">
        <v>80</v>
      </c>
      <c r="AG239" s="29" t="s">
        <v>80</v>
      </c>
    </row>
    <row r="240" spans="1:33">
      <c r="A240" s="20" t="s">
        <v>362</v>
      </c>
      <c r="B240" s="44" t="s">
        <v>546</v>
      </c>
      <c r="C240" s="44" t="s">
        <v>547</v>
      </c>
      <c r="D240" s="20" t="s">
        <v>52</v>
      </c>
      <c r="E240" s="20" t="s">
        <v>33</v>
      </c>
      <c r="F240" s="20" t="s">
        <v>301</v>
      </c>
      <c r="G240" s="20" t="s">
        <v>71</v>
      </c>
      <c r="H240" s="20" t="s">
        <v>98</v>
      </c>
      <c r="I240" s="20" t="s">
        <v>36</v>
      </c>
      <c r="J240" s="32" t="s">
        <v>72</v>
      </c>
      <c r="K240" s="20" t="s">
        <v>235</v>
      </c>
      <c r="L240" s="20" t="s">
        <v>235</v>
      </c>
      <c r="M240" s="20" t="s">
        <v>235</v>
      </c>
      <c r="N240" s="21">
        <v>41240</v>
      </c>
      <c r="O240" s="20" t="s">
        <v>386</v>
      </c>
      <c r="P240" s="20"/>
      <c r="Q240" s="98" t="s">
        <v>82</v>
      </c>
      <c r="R240" s="23">
        <v>10</v>
      </c>
      <c r="S240" s="23">
        <v>10</v>
      </c>
      <c r="T240" s="23">
        <v>10</v>
      </c>
      <c r="U240" s="23">
        <v>18</v>
      </c>
      <c r="V240" s="85">
        <v>1</v>
      </c>
      <c r="W240" s="85" t="s">
        <v>41</v>
      </c>
      <c r="X240" s="85">
        <v>1</v>
      </c>
      <c r="Y240" s="25" t="s">
        <v>42</v>
      </c>
      <c r="Z240" s="26" t="str">
        <f t="shared" si="3"/>
        <v>1 ech / 1 rafale</v>
      </c>
      <c r="AA240" s="27">
        <v>52.1</v>
      </c>
      <c r="AB240" s="27">
        <v>0</v>
      </c>
      <c r="AC240" s="29">
        <v>9</v>
      </c>
      <c r="AD240" s="30">
        <v>1</v>
      </c>
      <c r="AE240" s="30">
        <v>100</v>
      </c>
      <c r="AF240" s="29" t="s">
        <v>56</v>
      </c>
      <c r="AG240" s="29" t="s">
        <v>56</v>
      </c>
    </row>
    <row r="241" spans="1:33">
      <c r="A241" s="20" t="s">
        <v>362</v>
      </c>
      <c r="B241" s="44" t="s">
        <v>548</v>
      </c>
      <c r="C241" s="44" t="s">
        <v>549</v>
      </c>
      <c r="D241" s="20" t="s">
        <v>52</v>
      </c>
      <c r="E241" s="20" t="s">
        <v>33</v>
      </c>
      <c r="F241" s="20" t="s">
        <v>301</v>
      </c>
      <c r="G241" s="20" t="s">
        <v>71</v>
      </c>
      <c r="H241" s="20" t="s">
        <v>98</v>
      </c>
      <c r="I241" s="20" t="s">
        <v>36</v>
      </c>
      <c r="J241" s="32" t="s">
        <v>326</v>
      </c>
      <c r="K241" s="20" t="s">
        <v>495</v>
      </c>
      <c r="L241" s="20" t="s">
        <v>495</v>
      </c>
      <c r="M241" s="20" t="s">
        <v>495</v>
      </c>
      <c r="N241" s="21">
        <v>41093</v>
      </c>
      <c r="O241" s="20" t="s">
        <v>386</v>
      </c>
      <c r="P241" s="20"/>
      <c r="Q241" s="98" t="s">
        <v>82</v>
      </c>
      <c r="R241" s="23">
        <v>10</v>
      </c>
      <c r="S241" s="23">
        <v>10</v>
      </c>
      <c r="T241" s="23">
        <v>10</v>
      </c>
      <c r="U241" s="23">
        <v>18</v>
      </c>
      <c r="V241" s="85">
        <v>1</v>
      </c>
      <c r="W241" s="85" t="s">
        <v>41</v>
      </c>
      <c r="X241" s="85">
        <v>1</v>
      </c>
      <c r="Y241" s="25" t="s">
        <v>42</v>
      </c>
      <c r="Z241" s="26" t="str">
        <f t="shared" si="3"/>
        <v>1 ech / 1 rafale</v>
      </c>
      <c r="AA241" s="27">
        <v>52.1</v>
      </c>
      <c r="AB241" s="27">
        <v>0</v>
      </c>
      <c r="AC241" s="29">
        <v>9</v>
      </c>
      <c r="AD241" s="30">
        <v>1</v>
      </c>
      <c r="AE241" s="30">
        <v>100</v>
      </c>
      <c r="AF241" s="29" t="s">
        <v>56</v>
      </c>
      <c r="AG241" s="29" t="s">
        <v>56</v>
      </c>
    </row>
    <row r="242" spans="1:33">
      <c r="A242" s="20" t="s">
        <v>362</v>
      </c>
      <c r="B242" s="44" t="s">
        <v>550</v>
      </c>
      <c r="C242" s="44" t="s">
        <v>551</v>
      </c>
      <c r="D242" s="20" t="s">
        <v>52</v>
      </c>
      <c r="E242" s="20" t="s">
        <v>33</v>
      </c>
      <c r="F242" s="20" t="s">
        <v>301</v>
      </c>
      <c r="G242" s="20" t="s">
        <v>71</v>
      </c>
      <c r="H242" s="20" t="s">
        <v>98</v>
      </c>
      <c r="I242" s="20" t="s">
        <v>36</v>
      </c>
      <c r="J242" s="32" t="s">
        <v>355</v>
      </c>
      <c r="K242" s="20" t="s">
        <v>199</v>
      </c>
      <c r="L242" s="20" t="s">
        <v>199</v>
      </c>
      <c r="M242" s="20" t="s">
        <v>199</v>
      </c>
      <c r="N242" s="21">
        <v>41110</v>
      </c>
      <c r="O242" s="20" t="s">
        <v>386</v>
      </c>
      <c r="P242" s="20"/>
      <c r="Q242" s="98" t="s">
        <v>82</v>
      </c>
      <c r="R242" s="23">
        <v>13</v>
      </c>
      <c r="S242" s="23">
        <v>13</v>
      </c>
      <c r="T242" s="23">
        <v>13</v>
      </c>
      <c r="U242" s="23">
        <v>40</v>
      </c>
      <c r="V242" s="85">
        <v>1</v>
      </c>
      <c r="W242" s="85" t="s">
        <v>41</v>
      </c>
      <c r="X242" s="85">
        <v>1</v>
      </c>
      <c r="Y242" s="25" t="s">
        <v>42</v>
      </c>
      <c r="Z242" s="26" t="str">
        <f t="shared" si="3"/>
        <v>1 ech / 1 rafale</v>
      </c>
      <c r="AA242" s="27">
        <v>50.5</v>
      </c>
      <c r="AB242" s="27">
        <v>0</v>
      </c>
      <c r="AC242" s="29">
        <v>7</v>
      </c>
      <c r="AD242" s="30">
        <v>1</v>
      </c>
      <c r="AE242" s="30">
        <v>100</v>
      </c>
      <c r="AF242" s="29" t="s">
        <v>34</v>
      </c>
      <c r="AG242" s="29" t="s">
        <v>34</v>
      </c>
    </row>
    <row r="243" spans="1:33">
      <c r="A243" s="20" t="s">
        <v>362</v>
      </c>
      <c r="B243" s="44" t="s">
        <v>552</v>
      </c>
      <c r="C243" s="44" t="s">
        <v>553</v>
      </c>
      <c r="D243" s="20" t="s">
        <v>52</v>
      </c>
      <c r="E243" s="20" t="s">
        <v>33</v>
      </c>
      <c r="F243" s="20" t="s">
        <v>301</v>
      </c>
      <c r="G243" s="20" t="s">
        <v>71</v>
      </c>
      <c r="H243" s="20" t="s">
        <v>98</v>
      </c>
      <c r="I243" s="20" t="s">
        <v>36</v>
      </c>
      <c r="J243" s="32" t="s">
        <v>348</v>
      </c>
      <c r="K243" s="20" t="s">
        <v>261</v>
      </c>
      <c r="L243" s="20" t="s">
        <v>261</v>
      </c>
      <c r="M243" s="20" t="s">
        <v>261</v>
      </c>
      <c r="N243" s="21">
        <v>41110</v>
      </c>
      <c r="O243" s="20" t="s">
        <v>386</v>
      </c>
      <c r="P243" s="20"/>
      <c r="Q243" s="98" t="s">
        <v>82</v>
      </c>
      <c r="R243" s="23">
        <v>13</v>
      </c>
      <c r="S243" s="23">
        <v>13</v>
      </c>
      <c r="T243" s="23">
        <v>13</v>
      </c>
      <c r="U243" s="23">
        <v>40</v>
      </c>
      <c r="V243" s="85">
        <v>1</v>
      </c>
      <c r="W243" s="85" t="s">
        <v>41</v>
      </c>
      <c r="X243" s="85">
        <v>1</v>
      </c>
      <c r="Y243" s="25" t="s">
        <v>42</v>
      </c>
      <c r="Z243" s="26" t="str">
        <f t="shared" si="3"/>
        <v>1 ech / 1 rafale</v>
      </c>
      <c r="AA243" s="27">
        <v>50.5</v>
      </c>
      <c r="AB243" s="27">
        <v>0</v>
      </c>
      <c r="AC243" s="29">
        <v>7</v>
      </c>
      <c r="AD243" s="30">
        <v>1</v>
      </c>
      <c r="AE243" s="30">
        <v>100</v>
      </c>
      <c r="AF243" s="29" t="s">
        <v>34</v>
      </c>
      <c r="AG243" s="29" t="s">
        <v>34</v>
      </c>
    </row>
    <row r="244" spans="1:33">
      <c r="A244" s="20" t="s">
        <v>362</v>
      </c>
      <c r="B244" s="44" t="s">
        <v>554</v>
      </c>
      <c r="C244" s="44" t="s">
        <v>555</v>
      </c>
      <c r="D244" s="20" t="s">
        <v>52</v>
      </c>
      <c r="E244" s="20" t="s">
        <v>33</v>
      </c>
      <c r="F244" s="20" t="s">
        <v>301</v>
      </c>
      <c r="G244" s="20" t="s">
        <v>71</v>
      </c>
      <c r="H244" s="20" t="s">
        <v>98</v>
      </c>
      <c r="I244" s="20" t="s">
        <v>36</v>
      </c>
      <c r="J244" s="32" t="s">
        <v>556</v>
      </c>
      <c r="K244" s="20" t="s">
        <v>219</v>
      </c>
      <c r="L244" s="20" t="s">
        <v>219</v>
      </c>
      <c r="M244" s="20" t="s">
        <v>219</v>
      </c>
      <c r="N244" s="21">
        <v>41243</v>
      </c>
      <c r="O244" s="20" t="s">
        <v>386</v>
      </c>
      <c r="P244" s="20"/>
      <c r="Q244" s="98" t="s">
        <v>82</v>
      </c>
      <c r="R244" s="23">
        <v>7</v>
      </c>
      <c r="S244" s="23">
        <v>7</v>
      </c>
      <c r="T244" s="23">
        <v>7</v>
      </c>
      <c r="U244" s="23">
        <v>16</v>
      </c>
      <c r="V244" s="85">
        <v>1</v>
      </c>
      <c r="W244" s="85" t="s">
        <v>41</v>
      </c>
      <c r="X244" s="85">
        <v>1</v>
      </c>
      <c r="Y244" s="25" t="s">
        <v>42</v>
      </c>
      <c r="Z244" s="26" t="str">
        <f t="shared" si="3"/>
        <v>1 ech / 1 rafale</v>
      </c>
      <c r="AA244" s="27">
        <v>42.1</v>
      </c>
      <c r="AB244" s="27">
        <v>0</v>
      </c>
      <c r="AC244" s="29">
        <v>7</v>
      </c>
      <c r="AD244" s="30">
        <v>1</v>
      </c>
      <c r="AE244" s="30">
        <v>100</v>
      </c>
      <c r="AF244" s="29" t="s">
        <v>34</v>
      </c>
      <c r="AG244" s="29" t="s">
        <v>34</v>
      </c>
    </row>
    <row r="245" spans="1:33">
      <c r="A245" s="20" t="s">
        <v>362</v>
      </c>
      <c r="B245" s="44" t="s">
        <v>557</v>
      </c>
      <c r="C245" s="44" t="s">
        <v>558</v>
      </c>
      <c r="D245" s="20" t="s">
        <v>52</v>
      </c>
      <c r="E245" s="20" t="s">
        <v>33</v>
      </c>
      <c r="F245" s="20" t="s">
        <v>301</v>
      </c>
      <c r="G245" s="20" t="s">
        <v>71</v>
      </c>
      <c r="H245" s="20" t="s">
        <v>98</v>
      </c>
      <c r="I245" s="20" t="s">
        <v>36</v>
      </c>
      <c r="J245" s="32" t="s">
        <v>559</v>
      </c>
      <c r="K245" s="20" t="s">
        <v>560</v>
      </c>
      <c r="L245" s="20" t="s">
        <v>560</v>
      </c>
      <c r="M245" s="20" t="s">
        <v>560</v>
      </c>
      <c r="N245" s="21">
        <v>41243</v>
      </c>
      <c r="O245" s="20" t="s">
        <v>386</v>
      </c>
      <c r="P245" s="20"/>
      <c r="Q245" s="98" t="s">
        <v>82</v>
      </c>
      <c r="R245" s="23">
        <v>11</v>
      </c>
      <c r="S245" s="23">
        <v>11</v>
      </c>
      <c r="T245" s="23">
        <v>11</v>
      </c>
      <c r="U245" s="23">
        <v>22</v>
      </c>
      <c r="V245" s="85">
        <v>1</v>
      </c>
      <c r="W245" s="85" t="s">
        <v>41</v>
      </c>
      <c r="X245" s="85">
        <v>1</v>
      </c>
      <c r="Y245" s="25" t="s">
        <v>42</v>
      </c>
      <c r="Z245" s="26" t="str">
        <f t="shared" si="3"/>
        <v>1 ech / 1 rafale</v>
      </c>
      <c r="AA245" s="27">
        <v>47.7</v>
      </c>
      <c r="AB245" s="27">
        <v>0</v>
      </c>
      <c r="AC245" s="29">
        <v>7</v>
      </c>
      <c r="AD245" s="30">
        <v>1</v>
      </c>
      <c r="AE245" s="30">
        <v>100</v>
      </c>
      <c r="AF245" s="29" t="s">
        <v>34</v>
      </c>
      <c r="AG245" s="29" t="s">
        <v>34</v>
      </c>
    </row>
    <row r="246" spans="1:33">
      <c r="A246" s="20" t="s">
        <v>362</v>
      </c>
      <c r="B246" s="44" t="s">
        <v>561</v>
      </c>
      <c r="C246" s="44" t="s">
        <v>562</v>
      </c>
      <c r="D246" s="20" t="s">
        <v>52</v>
      </c>
      <c r="E246" s="20" t="s">
        <v>33</v>
      </c>
      <c r="F246" s="20" t="s">
        <v>301</v>
      </c>
      <c r="G246" s="20" t="s">
        <v>71</v>
      </c>
      <c r="H246" s="20" t="s">
        <v>98</v>
      </c>
      <c r="I246" s="20" t="s">
        <v>36</v>
      </c>
      <c r="J246" s="32" t="s">
        <v>563</v>
      </c>
      <c r="K246" s="20" t="s">
        <v>564</v>
      </c>
      <c r="L246" s="20" t="s">
        <v>564</v>
      </c>
      <c r="M246" s="20" t="s">
        <v>564</v>
      </c>
      <c r="N246" s="21">
        <v>41079</v>
      </c>
      <c r="O246" s="20" t="s">
        <v>386</v>
      </c>
      <c r="P246" s="20"/>
      <c r="Q246" s="98" t="s">
        <v>82</v>
      </c>
      <c r="R246" s="23">
        <v>2</v>
      </c>
      <c r="S246" s="23">
        <v>2</v>
      </c>
      <c r="T246" s="23">
        <v>2</v>
      </c>
      <c r="U246" s="23">
        <v>20</v>
      </c>
      <c r="V246" s="85">
        <v>1</v>
      </c>
      <c r="W246" s="85" t="s">
        <v>41</v>
      </c>
      <c r="X246" s="85">
        <v>1</v>
      </c>
      <c r="Y246" s="25" t="s">
        <v>42</v>
      </c>
      <c r="Z246" s="26" t="str">
        <f t="shared" si="3"/>
        <v>1 ech / 1 rafale</v>
      </c>
      <c r="AA246" s="27">
        <v>32.4</v>
      </c>
      <c r="AB246" s="27">
        <v>0</v>
      </c>
      <c r="AC246" s="29">
        <v>4</v>
      </c>
      <c r="AD246" s="30">
        <v>1</v>
      </c>
      <c r="AE246" s="30">
        <v>100</v>
      </c>
      <c r="AF246" s="29" t="s">
        <v>34</v>
      </c>
      <c r="AG246" s="29" t="s">
        <v>34</v>
      </c>
    </row>
    <row r="247" spans="1:33">
      <c r="A247" s="20" t="s">
        <v>362</v>
      </c>
      <c r="B247" s="44" t="s">
        <v>565</v>
      </c>
      <c r="C247" s="44" t="s">
        <v>566</v>
      </c>
      <c r="D247" s="20" t="s">
        <v>52</v>
      </c>
      <c r="E247" s="20" t="s">
        <v>33</v>
      </c>
      <c r="F247" s="20" t="s">
        <v>301</v>
      </c>
      <c r="G247" s="20" t="s">
        <v>71</v>
      </c>
      <c r="H247" s="20" t="s">
        <v>98</v>
      </c>
      <c r="I247" s="20" t="s">
        <v>36</v>
      </c>
      <c r="J247" s="32" t="s">
        <v>567</v>
      </c>
      <c r="K247" s="20" t="s">
        <v>215</v>
      </c>
      <c r="L247" s="20" t="s">
        <v>215</v>
      </c>
      <c r="M247" s="20" t="s">
        <v>215</v>
      </c>
      <c r="N247" s="21">
        <v>41079</v>
      </c>
      <c r="O247" s="20" t="s">
        <v>386</v>
      </c>
      <c r="P247" s="20"/>
      <c r="Q247" s="98" t="s">
        <v>82</v>
      </c>
      <c r="R247" s="23">
        <v>2</v>
      </c>
      <c r="S247" s="23">
        <v>2</v>
      </c>
      <c r="T247" s="23">
        <v>2</v>
      </c>
      <c r="U247" s="23">
        <v>20</v>
      </c>
      <c r="V247" s="85">
        <v>1</v>
      </c>
      <c r="W247" s="85" t="s">
        <v>41</v>
      </c>
      <c r="X247" s="85">
        <v>1</v>
      </c>
      <c r="Y247" s="25" t="s">
        <v>42</v>
      </c>
      <c r="Z247" s="26" t="str">
        <f t="shared" si="3"/>
        <v>1 ech / 1 rafale</v>
      </c>
      <c r="AA247" s="27">
        <v>32.4</v>
      </c>
      <c r="AB247" s="27">
        <v>0</v>
      </c>
      <c r="AC247" s="29">
        <v>4</v>
      </c>
      <c r="AD247" s="30">
        <v>1</v>
      </c>
      <c r="AE247" s="30">
        <v>100</v>
      </c>
      <c r="AF247" s="29" t="s">
        <v>34</v>
      </c>
      <c r="AG247" s="29" t="s">
        <v>34</v>
      </c>
    </row>
    <row r="248" spans="1:33">
      <c r="A248" s="20" t="s">
        <v>362</v>
      </c>
      <c r="B248" s="44" t="s">
        <v>568</v>
      </c>
      <c r="C248" s="44" t="s">
        <v>569</v>
      </c>
      <c r="D248" s="20" t="s">
        <v>52</v>
      </c>
      <c r="E248" s="20" t="s">
        <v>33</v>
      </c>
      <c r="F248" s="20" t="s">
        <v>301</v>
      </c>
      <c r="G248" s="20" t="s">
        <v>71</v>
      </c>
      <c r="H248" s="20" t="s">
        <v>98</v>
      </c>
      <c r="I248" s="20" t="s">
        <v>36</v>
      </c>
      <c r="J248" s="32" t="s">
        <v>516</v>
      </c>
      <c r="K248" s="20" t="s">
        <v>451</v>
      </c>
      <c r="L248" s="20" t="s">
        <v>451</v>
      </c>
      <c r="M248" s="20" t="s">
        <v>451</v>
      </c>
      <c r="N248" s="21">
        <v>41241</v>
      </c>
      <c r="O248" s="97" t="s">
        <v>188</v>
      </c>
      <c r="P248" s="20"/>
      <c r="Q248" s="22"/>
      <c r="R248" s="23">
        <v>13</v>
      </c>
      <c r="S248" s="23">
        <v>13</v>
      </c>
      <c r="T248" s="23">
        <v>13</v>
      </c>
      <c r="U248" s="23">
        <v>35</v>
      </c>
      <c r="V248" s="85">
        <v>1</v>
      </c>
      <c r="W248" s="85" t="s">
        <v>41</v>
      </c>
      <c r="X248" s="85">
        <v>1</v>
      </c>
      <c r="Y248" s="25" t="s">
        <v>42</v>
      </c>
      <c r="Z248" s="26" t="str">
        <f t="shared" si="3"/>
        <v>1 ech / 1 rafale</v>
      </c>
      <c r="AA248" s="27">
        <v>63.9</v>
      </c>
      <c r="AB248" s="27">
        <v>0</v>
      </c>
      <c r="AC248" s="29">
        <v>13</v>
      </c>
      <c r="AD248" s="30">
        <v>1</v>
      </c>
      <c r="AE248" s="30">
        <v>100</v>
      </c>
      <c r="AF248" s="29" t="s">
        <v>80</v>
      </c>
      <c r="AG248" s="29" t="s">
        <v>80</v>
      </c>
    </row>
    <row r="249" spans="1:33">
      <c r="A249" s="20" t="s">
        <v>362</v>
      </c>
      <c r="B249" s="44" t="s">
        <v>570</v>
      </c>
      <c r="C249" s="44" t="s">
        <v>571</v>
      </c>
      <c r="D249" s="20" t="s">
        <v>52</v>
      </c>
      <c r="E249" s="20" t="s">
        <v>33</v>
      </c>
      <c r="F249" s="20" t="s">
        <v>301</v>
      </c>
      <c r="G249" s="20" t="s">
        <v>71</v>
      </c>
      <c r="H249" s="20" t="s">
        <v>98</v>
      </c>
      <c r="I249" s="20" t="s">
        <v>36</v>
      </c>
      <c r="J249" s="32" t="s">
        <v>519</v>
      </c>
      <c r="K249" s="20" t="s">
        <v>228</v>
      </c>
      <c r="L249" s="20" t="s">
        <v>228</v>
      </c>
      <c r="M249" s="20" t="s">
        <v>228</v>
      </c>
      <c r="N249" s="21">
        <v>41243</v>
      </c>
      <c r="O249" s="97" t="s">
        <v>188</v>
      </c>
      <c r="P249" s="20"/>
      <c r="Q249" s="22"/>
      <c r="R249" s="23">
        <v>15</v>
      </c>
      <c r="S249" s="23">
        <v>15</v>
      </c>
      <c r="T249" s="23">
        <v>15</v>
      </c>
      <c r="U249" s="23">
        <v>37</v>
      </c>
      <c r="V249" s="85">
        <v>1</v>
      </c>
      <c r="W249" s="85" t="s">
        <v>41</v>
      </c>
      <c r="X249" s="85">
        <v>1</v>
      </c>
      <c r="Y249" s="25" t="s">
        <v>42</v>
      </c>
      <c r="Z249" s="26" t="str">
        <f t="shared" si="3"/>
        <v>1 ech / 1 rafale</v>
      </c>
      <c r="AA249" s="27">
        <v>66.7</v>
      </c>
      <c r="AB249" s="27">
        <v>0</v>
      </c>
      <c r="AC249" s="29">
        <v>13</v>
      </c>
      <c r="AD249" s="30">
        <v>1</v>
      </c>
      <c r="AE249" s="30">
        <v>100</v>
      </c>
      <c r="AF249" s="29" t="s">
        <v>80</v>
      </c>
      <c r="AG249" s="29" t="s">
        <v>80</v>
      </c>
    </row>
    <row r="250" spans="1:33">
      <c r="A250" s="20" t="s">
        <v>362</v>
      </c>
      <c r="B250" s="44" t="s">
        <v>572</v>
      </c>
      <c r="C250" s="44" t="s">
        <v>573</v>
      </c>
      <c r="D250" s="20" t="s">
        <v>52</v>
      </c>
      <c r="E250" s="20" t="s">
        <v>33</v>
      </c>
      <c r="F250" s="20" t="s">
        <v>301</v>
      </c>
      <c r="G250" s="20" t="s">
        <v>71</v>
      </c>
      <c r="H250" s="20" t="s">
        <v>98</v>
      </c>
      <c r="I250" s="20" t="s">
        <v>36</v>
      </c>
      <c r="J250" s="32" t="s">
        <v>488</v>
      </c>
      <c r="K250" s="20" t="s">
        <v>123</v>
      </c>
      <c r="L250" s="20" t="s">
        <v>221</v>
      </c>
      <c r="M250" s="20" t="s">
        <v>221</v>
      </c>
      <c r="N250" s="21">
        <v>41116</v>
      </c>
      <c r="O250" s="20" t="s">
        <v>386</v>
      </c>
      <c r="P250" s="20"/>
      <c r="Q250" s="98" t="s">
        <v>82</v>
      </c>
      <c r="R250" s="23">
        <v>7</v>
      </c>
      <c r="S250" s="23">
        <v>7</v>
      </c>
      <c r="T250" s="23">
        <v>7</v>
      </c>
      <c r="U250" s="23">
        <v>21</v>
      </c>
      <c r="V250" s="85">
        <v>1</v>
      </c>
      <c r="W250" s="85" t="s">
        <v>41</v>
      </c>
      <c r="X250" s="85">
        <v>1</v>
      </c>
      <c r="Y250" s="25" t="s">
        <v>42</v>
      </c>
      <c r="Z250" s="26" t="str">
        <f t="shared" si="3"/>
        <v>1 ech / 1 rafale</v>
      </c>
      <c r="AA250" s="27">
        <v>40.299999999999997</v>
      </c>
      <c r="AB250" s="27">
        <v>0</v>
      </c>
      <c r="AC250" s="29">
        <v>5</v>
      </c>
      <c r="AD250" s="30">
        <v>1</v>
      </c>
      <c r="AE250" s="30">
        <v>100</v>
      </c>
      <c r="AF250" s="29" t="s">
        <v>34</v>
      </c>
      <c r="AG250" s="29" t="s">
        <v>34</v>
      </c>
    </row>
    <row r="251" spans="1:33">
      <c r="A251" s="20" t="s">
        <v>362</v>
      </c>
      <c r="B251" s="44" t="s">
        <v>574</v>
      </c>
      <c r="C251" s="44" t="s">
        <v>575</v>
      </c>
      <c r="D251" s="20" t="s">
        <v>52</v>
      </c>
      <c r="E251" s="20" t="s">
        <v>33</v>
      </c>
      <c r="F251" s="20" t="s">
        <v>301</v>
      </c>
      <c r="G251" s="20" t="s">
        <v>71</v>
      </c>
      <c r="H251" s="20" t="s">
        <v>98</v>
      </c>
      <c r="I251" s="20" t="s">
        <v>36</v>
      </c>
      <c r="J251" s="32" t="s">
        <v>491</v>
      </c>
      <c r="K251" s="20" t="s">
        <v>221</v>
      </c>
      <c r="L251" s="20" t="s">
        <v>123</v>
      </c>
      <c r="M251" s="20" t="s">
        <v>123</v>
      </c>
      <c r="N251" s="21">
        <v>41116</v>
      </c>
      <c r="O251" s="20" t="s">
        <v>386</v>
      </c>
      <c r="P251" s="20"/>
      <c r="Q251" s="98" t="s">
        <v>82</v>
      </c>
      <c r="R251" s="23">
        <v>8</v>
      </c>
      <c r="S251" s="23">
        <v>8</v>
      </c>
      <c r="T251" s="23">
        <v>8</v>
      </c>
      <c r="U251" s="23">
        <v>21</v>
      </c>
      <c r="V251" s="85">
        <v>1</v>
      </c>
      <c r="W251" s="85" t="s">
        <v>41</v>
      </c>
      <c r="X251" s="85">
        <v>1</v>
      </c>
      <c r="Y251" s="25" t="s">
        <v>42</v>
      </c>
      <c r="Z251" s="26" t="str">
        <f t="shared" si="3"/>
        <v>1 ech / 1 rafale</v>
      </c>
      <c r="AA251" s="27">
        <v>41.7</v>
      </c>
      <c r="AB251" s="27">
        <v>0</v>
      </c>
      <c r="AC251" s="29">
        <v>5</v>
      </c>
      <c r="AD251" s="30">
        <v>1</v>
      </c>
      <c r="AE251" s="30">
        <v>100</v>
      </c>
      <c r="AF251" s="29" t="s">
        <v>34</v>
      </c>
      <c r="AG251" s="29" t="s">
        <v>34</v>
      </c>
    </row>
    <row r="252" spans="1:33">
      <c r="A252" s="20" t="s">
        <v>362</v>
      </c>
      <c r="B252" s="44" t="s">
        <v>576</v>
      </c>
      <c r="C252" s="44" t="s">
        <v>577</v>
      </c>
      <c r="D252" s="20" t="s">
        <v>52</v>
      </c>
      <c r="E252" s="20" t="s">
        <v>33</v>
      </c>
      <c r="F252" s="20" t="s">
        <v>301</v>
      </c>
      <c r="G252" s="20" t="s">
        <v>71</v>
      </c>
      <c r="H252" s="20" t="s">
        <v>98</v>
      </c>
      <c r="I252" s="20" t="s">
        <v>36</v>
      </c>
      <c r="J252" s="32" t="s">
        <v>578</v>
      </c>
      <c r="K252" s="20" t="s">
        <v>113</v>
      </c>
      <c r="L252" s="20" t="s">
        <v>113</v>
      </c>
      <c r="M252" s="20" t="s">
        <v>113</v>
      </c>
      <c r="N252" s="21">
        <v>41298</v>
      </c>
      <c r="O252" s="20" t="s">
        <v>386</v>
      </c>
      <c r="P252" s="20"/>
      <c r="Q252" s="98" t="s">
        <v>82</v>
      </c>
      <c r="R252" s="23">
        <v>12</v>
      </c>
      <c r="S252" s="23">
        <v>12</v>
      </c>
      <c r="T252" s="23">
        <v>12</v>
      </c>
      <c r="U252" s="23">
        <v>17</v>
      </c>
      <c r="V252" s="85">
        <v>1</v>
      </c>
      <c r="W252" s="85" t="s">
        <v>41</v>
      </c>
      <c r="X252" s="85">
        <v>1</v>
      </c>
      <c r="Y252" s="25" t="s">
        <v>42</v>
      </c>
      <c r="Z252" s="26" t="str">
        <f t="shared" si="3"/>
        <v>1 ech / 1 rafale</v>
      </c>
      <c r="AA252" s="27">
        <v>54.9</v>
      </c>
      <c r="AB252" s="27">
        <v>0</v>
      </c>
      <c r="AC252" s="29">
        <v>9</v>
      </c>
      <c r="AD252" s="30">
        <v>1</v>
      </c>
      <c r="AE252" s="30">
        <v>100</v>
      </c>
      <c r="AF252" s="29" t="s">
        <v>56</v>
      </c>
      <c r="AG252" s="29" t="s">
        <v>56</v>
      </c>
    </row>
    <row r="253" spans="1:33">
      <c r="A253" s="20" t="s">
        <v>362</v>
      </c>
      <c r="B253" s="44" t="s">
        <v>579</v>
      </c>
      <c r="C253" s="44" t="s">
        <v>580</v>
      </c>
      <c r="D253" s="20" t="s">
        <v>52</v>
      </c>
      <c r="E253" s="20" t="s">
        <v>33</v>
      </c>
      <c r="F253" s="20" t="s">
        <v>301</v>
      </c>
      <c r="G253" s="20" t="s">
        <v>71</v>
      </c>
      <c r="H253" s="20" t="s">
        <v>98</v>
      </c>
      <c r="I253" s="20" t="s">
        <v>36</v>
      </c>
      <c r="J253" s="32" t="s">
        <v>522</v>
      </c>
      <c r="K253" s="20" t="s">
        <v>195</v>
      </c>
      <c r="L253" s="20" t="s">
        <v>195</v>
      </c>
      <c r="M253" s="20" t="s">
        <v>195</v>
      </c>
      <c r="N253" s="21">
        <v>41298</v>
      </c>
      <c r="O253" s="20" t="s">
        <v>386</v>
      </c>
      <c r="P253" s="20"/>
      <c r="Q253" s="98" t="s">
        <v>82</v>
      </c>
      <c r="R253" s="23">
        <v>12</v>
      </c>
      <c r="S253" s="23">
        <v>12</v>
      </c>
      <c r="T253" s="23">
        <v>12</v>
      </c>
      <c r="U253" s="23">
        <v>18</v>
      </c>
      <c r="V253" s="85">
        <v>1</v>
      </c>
      <c r="W253" s="85" t="s">
        <v>41</v>
      </c>
      <c r="X253" s="85">
        <v>1</v>
      </c>
      <c r="Y253" s="25" t="s">
        <v>42</v>
      </c>
      <c r="Z253" s="26" t="str">
        <f t="shared" si="3"/>
        <v>1 ech / 1 rafale</v>
      </c>
      <c r="AA253" s="27">
        <v>54.9</v>
      </c>
      <c r="AB253" s="27">
        <v>0</v>
      </c>
      <c r="AC253" s="29">
        <v>9</v>
      </c>
      <c r="AD253" s="30">
        <v>1</v>
      </c>
      <c r="AE253" s="30">
        <v>100</v>
      </c>
      <c r="AF253" s="29" t="s">
        <v>56</v>
      </c>
      <c r="AG253" s="29" t="s">
        <v>56</v>
      </c>
    </row>
    <row r="254" spans="1:33">
      <c r="A254" s="20" t="s">
        <v>362</v>
      </c>
      <c r="B254" s="44" t="s">
        <v>581</v>
      </c>
      <c r="C254" s="44" t="s">
        <v>582</v>
      </c>
      <c r="D254" s="20" t="s">
        <v>52</v>
      </c>
      <c r="E254" s="20" t="s">
        <v>33</v>
      </c>
      <c r="F254" s="20" t="s">
        <v>301</v>
      </c>
      <c r="G254" s="20" t="s">
        <v>71</v>
      </c>
      <c r="H254" s="20" t="s">
        <v>98</v>
      </c>
      <c r="I254" s="20" t="s">
        <v>36</v>
      </c>
      <c r="J254" s="32" t="s">
        <v>525</v>
      </c>
      <c r="K254" s="20" t="s">
        <v>451</v>
      </c>
      <c r="L254" s="20" t="s">
        <v>381</v>
      </c>
      <c r="M254" s="20" t="s">
        <v>381</v>
      </c>
      <c r="N254" s="21">
        <v>41079</v>
      </c>
      <c r="O254" s="20" t="s">
        <v>386</v>
      </c>
      <c r="P254" s="20"/>
      <c r="Q254" s="98" t="s">
        <v>82</v>
      </c>
      <c r="R254" s="23">
        <v>4</v>
      </c>
      <c r="S254" s="23">
        <v>4</v>
      </c>
      <c r="T254" s="23">
        <v>4</v>
      </c>
      <c r="U254" s="23">
        <v>22</v>
      </c>
      <c r="V254" s="85">
        <v>1</v>
      </c>
      <c r="W254" s="85" t="s">
        <v>41</v>
      </c>
      <c r="X254" s="85">
        <v>1</v>
      </c>
      <c r="Y254" s="25" t="s">
        <v>42</v>
      </c>
      <c r="Z254" s="26" t="str">
        <f t="shared" ref="Z254:Z303" si="4">CONCATENATE(V254," "&amp;W254," / "&amp;X254," "&amp;Y254)</f>
        <v>1 ech / 1 rafale</v>
      </c>
      <c r="AA254" s="27">
        <v>35.200000000000003</v>
      </c>
      <c r="AB254" s="27">
        <v>0</v>
      </c>
      <c r="AC254" s="29">
        <v>4</v>
      </c>
      <c r="AD254" s="30">
        <v>1</v>
      </c>
      <c r="AE254" s="30">
        <v>100</v>
      </c>
      <c r="AF254" s="29" t="s">
        <v>34</v>
      </c>
      <c r="AG254" s="29" t="s">
        <v>34</v>
      </c>
    </row>
    <row r="255" spans="1:33">
      <c r="A255" s="20" t="s">
        <v>362</v>
      </c>
      <c r="B255" s="44" t="s">
        <v>583</v>
      </c>
      <c r="C255" s="44" t="s">
        <v>584</v>
      </c>
      <c r="D255" s="20" t="s">
        <v>52</v>
      </c>
      <c r="E255" s="20" t="s">
        <v>33</v>
      </c>
      <c r="F255" s="20" t="s">
        <v>301</v>
      </c>
      <c r="G255" s="20" t="s">
        <v>71</v>
      </c>
      <c r="H255" s="20" t="s">
        <v>98</v>
      </c>
      <c r="I255" s="20" t="s">
        <v>36</v>
      </c>
      <c r="J255" s="32" t="s">
        <v>585</v>
      </c>
      <c r="K255" s="20" t="s">
        <v>255</v>
      </c>
      <c r="L255" s="20" t="s">
        <v>255</v>
      </c>
      <c r="M255" s="20" t="s">
        <v>255</v>
      </c>
      <c r="N255" s="21">
        <v>41246</v>
      </c>
      <c r="O255" s="20" t="s">
        <v>386</v>
      </c>
      <c r="P255" s="20"/>
      <c r="Q255" s="98" t="s">
        <v>82</v>
      </c>
      <c r="R255" s="23">
        <v>4</v>
      </c>
      <c r="S255" s="23">
        <v>4</v>
      </c>
      <c r="T255" s="23">
        <v>4</v>
      </c>
      <c r="U255" s="23">
        <v>22</v>
      </c>
      <c r="V255" s="85">
        <v>1</v>
      </c>
      <c r="W255" s="85" t="s">
        <v>41</v>
      </c>
      <c r="X255" s="85">
        <v>1</v>
      </c>
      <c r="Y255" s="25" t="s">
        <v>42</v>
      </c>
      <c r="Z255" s="26" t="str">
        <f t="shared" si="4"/>
        <v>1 ech / 1 rafale</v>
      </c>
      <c r="AA255" s="27">
        <v>35.200000000000003</v>
      </c>
      <c r="AB255" s="27">
        <v>0</v>
      </c>
      <c r="AC255" s="29">
        <v>4</v>
      </c>
      <c r="AD255" s="30">
        <v>1</v>
      </c>
      <c r="AE255" s="30">
        <v>100</v>
      </c>
      <c r="AF255" s="29" t="s">
        <v>34</v>
      </c>
      <c r="AG255" s="29" t="s">
        <v>34</v>
      </c>
    </row>
    <row r="256" spans="1:33">
      <c r="A256" s="20" t="s">
        <v>362</v>
      </c>
      <c r="B256" s="44" t="s">
        <v>586</v>
      </c>
      <c r="C256" s="44" t="s">
        <v>587</v>
      </c>
      <c r="D256" s="20" t="s">
        <v>52</v>
      </c>
      <c r="E256" s="20" t="s">
        <v>33</v>
      </c>
      <c r="F256" s="20" t="s">
        <v>301</v>
      </c>
      <c r="G256" s="20" t="s">
        <v>71</v>
      </c>
      <c r="H256" s="20" t="s">
        <v>98</v>
      </c>
      <c r="I256" s="20" t="s">
        <v>36</v>
      </c>
      <c r="J256" s="32" t="s">
        <v>494</v>
      </c>
      <c r="K256" s="20" t="s">
        <v>528</v>
      </c>
      <c r="L256" s="20" t="s">
        <v>528</v>
      </c>
      <c r="M256" s="20" t="s">
        <v>528</v>
      </c>
      <c r="N256" s="21">
        <v>41246</v>
      </c>
      <c r="O256" s="20" t="s">
        <v>386</v>
      </c>
      <c r="P256" s="20"/>
      <c r="Q256" s="98" t="s">
        <v>82</v>
      </c>
      <c r="R256" s="23">
        <v>8</v>
      </c>
      <c r="S256" s="23">
        <v>8</v>
      </c>
      <c r="T256" s="23">
        <v>8</v>
      </c>
      <c r="U256" s="23">
        <v>18</v>
      </c>
      <c r="V256" s="85">
        <v>1</v>
      </c>
      <c r="W256" s="85" t="s">
        <v>41</v>
      </c>
      <c r="X256" s="85">
        <v>1</v>
      </c>
      <c r="Y256" s="25" t="s">
        <v>42</v>
      </c>
      <c r="Z256" s="26" t="str">
        <f t="shared" si="4"/>
        <v>1 ech / 1 rafale</v>
      </c>
      <c r="AA256" s="27">
        <v>40.799999999999997</v>
      </c>
      <c r="AB256" s="27">
        <v>0</v>
      </c>
      <c r="AC256" s="29">
        <v>4</v>
      </c>
      <c r="AD256" s="30">
        <v>1</v>
      </c>
      <c r="AE256" s="30">
        <v>100</v>
      </c>
      <c r="AF256" s="29" t="s">
        <v>34</v>
      </c>
      <c r="AG256" s="29" t="s">
        <v>34</v>
      </c>
    </row>
    <row r="257" spans="1:33">
      <c r="A257" s="20" t="s">
        <v>362</v>
      </c>
      <c r="B257" s="44" t="s">
        <v>588</v>
      </c>
      <c r="C257" s="44" t="s">
        <v>589</v>
      </c>
      <c r="D257" s="20" t="s">
        <v>52</v>
      </c>
      <c r="E257" s="20" t="s">
        <v>33</v>
      </c>
      <c r="F257" s="20" t="s">
        <v>301</v>
      </c>
      <c r="G257" s="20" t="s">
        <v>71</v>
      </c>
      <c r="H257" s="20" t="s">
        <v>98</v>
      </c>
      <c r="I257" s="20" t="s">
        <v>36</v>
      </c>
      <c r="J257" s="32" t="s">
        <v>498</v>
      </c>
      <c r="K257" s="20" t="s">
        <v>528</v>
      </c>
      <c r="L257" s="20" t="s">
        <v>528</v>
      </c>
      <c r="M257" s="20" t="s">
        <v>528</v>
      </c>
      <c r="N257" s="21">
        <v>41246</v>
      </c>
      <c r="O257" s="20" t="s">
        <v>386</v>
      </c>
      <c r="P257" s="20"/>
      <c r="Q257" s="98" t="s">
        <v>82</v>
      </c>
      <c r="R257" s="23">
        <v>8</v>
      </c>
      <c r="S257" s="23">
        <v>8</v>
      </c>
      <c r="T257" s="23">
        <v>8</v>
      </c>
      <c r="U257" s="23">
        <v>18</v>
      </c>
      <c r="V257" s="85">
        <v>1</v>
      </c>
      <c r="W257" s="85" t="s">
        <v>41</v>
      </c>
      <c r="X257" s="85">
        <v>1</v>
      </c>
      <c r="Y257" s="25" t="s">
        <v>42</v>
      </c>
      <c r="Z257" s="26" t="str">
        <f t="shared" si="4"/>
        <v>1 ech / 1 rafale</v>
      </c>
      <c r="AA257" s="27">
        <v>40.799999999999997</v>
      </c>
      <c r="AB257" s="27">
        <v>0</v>
      </c>
      <c r="AC257" s="29">
        <v>4</v>
      </c>
      <c r="AD257" s="30">
        <v>1</v>
      </c>
      <c r="AE257" s="30">
        <v>100</v>
      </c>
      <c r="AF257" s="29" t="s">
        <v>34</v>
      </c>
      <c r="AG257" s="29" t="s">
        <v>34</v>
      </c>
    </row>
    <row r="258" spans="1:33">
      <c r="A258" s="20" t="s">
        <v>362</v>
      </c>
      <c r="B258" s="44" t="s">
        <v>590</v>
      </c>
      <c r="C258" s="44" t="s">
        <v>591</v>
      </c>
      <c r="D258" s="20" t="s">
        <v>52</v>
      </c>
      <c r="E258" s="20" t="s">
        <v>33</v>
      </c>
      <c r="F258" s="20" t="s">
        <v>301</v>
      </c>
      <c r="G258" s="20" t="s">
        <v>71</v>
      </c>
      <c r="H258" s="20" t="s">
        <v>98</v>
      </c>
      <c r="I258" s="20" t="s">
        <v>36</v>
      </c>
      <c r="J258" s="32" t="s">
        <v>501</v>
      </c>
      <c r="K258" s="20" t="s">
        <v>148</v>
      </c>
      <c r="L258" s="20" t="s">
        <v>148</v>
      </c>
      <c r="M258" s="20" t="s">
        <v>148</v>
      </c>
      <c r="N258" s="21">
        <v>41094</v>
      </c>
      <c r="O258" s="97" t="s">
        <v>188</v>
      </c>
      <c r="P258" s="20"/>
      <c r="Q258" s="22"/>
      <c r="R258" s="23">
        <v>3</v>
      </c>
      <c r="S258" s="23">
        <v>3</v>
      </c>
      <c r="T258" s="23">
        <v>3</v>
      </c>
      <c r="U258" s="23">
        <v>7</v>
      </c>
      <c r="V258" s="85">
        <v>1</v>
      </c>
      <c r="W258" s="85" t="s">
        <v>41</v>
      </c>
      <c r="X258" s="85">
        <v>1</v>
      </c>
      <c r="Y258" s="25" t="s">
        <v>42</v>
      </c>
      <c r="Z258" s="26" t="str">
        <f t="shared" si="4"/>
        <v>1 ech / 1 rafale</v>
      </c>
      <c r="AA258" s="27">
        <v>33.799999999999997</v>
      </c>
      <c r="AB258" s="27">
        <v>0</v>
      </c>
      <c r="AC258" s="29">
        <v>4</v>
      </c>
      <c r="AD258" s="30">
        <v>1</v>
      </c>
      <c r="AE258" s="30">
        <v>100</v>
      </c>
      <c r="AF258" s="29" t="s">
        <v>34</v>
      </c>
      <c r="AG258" s="29" t="s">
        <v>34</v>
      </c>
    </row>
    <row r="259" spans="1:33">
      <c r="A259" s="20" t="s">
        <v>362</v>
      </c>
      <c r="B259" s="44" t="s">
        <v>592</v>
      </c>
      <c r="C259" s="44" t="s">
        <v>593</v>
      </c>
      <c r="D259" s="20" t="s">
        <v>52</v>
      </c>
      <c r="E259" s="20" t="s">
        <v>33</v>
      </c>
      <c r="F259" s="20" t="s">
        <v>301</v>
      </c>
      <c r="G259" s="20" t="s">
        <v>71</v>
      </c>
      <c r="H259" s="20" t="s">
        <v>98</v>
      </c>
      <c r="I259" s="20" t="s">
        <v>36</v>
      </c>
      <c r="J259" s="32" t="s">
        <v>420</v>
      </c>
      <c r="K259" s="20" t="s">
        <v>528</v>
      </c>
      <c r="L259" s="20" t="s">
        <v>528</v>
      </c>
      <c r="M259" s="20" t="s">
        <v>528</v>
      </c>
      <c r="N259" s="21">
        <v>41239</v>
      </c>
      <c r="O259" s="97" t="s">
        <v>188</v>
      </c>
      <c r="P259" s="20"/>
      <c r="Q259" s="22"/>
      <c r="R259" s="23">
        <v>4</v>
      </c>
      <c r="S259" s="23">
        <v>4</v>
      </c>
      <c r="T259" s="23">
        <v>4</v>
      </c>
      <c r="U259" s="23">
        <v>8</v>
      </c>
      <c r="V259" s="85">
        <v>1</v>
      </c>
      <c r="W259" s="85" t="s">
        <v>41</v>
      </c>
      <c r="X259" s="85">
        <v>1</v>
      </c>
      <c r="Y259" s="25" t="s">
        <v>42</v>
      </c>
      <c r="Z259" s="26" t="str">
        <f t="shared" si="4"/>
        <v>1 ech / 1 rafale</v>
      </c>
      <c r="AA259" s="27">
        <v>35.200000000000003</v>
      </c>
      <c r="AB259" s="27">
        <v>0</v>
      </c>
      <c r="AC259" s="29">
        <v>4</v>
      </c>
      <c r="AD259" s="30">
        <v>1</v>
      </c>
      <c r="AE259" s="30">
        <v>100</v>
      </c>
      <c r="AF259" s="29" t="s">
        <v>34</v>
      </c>
      <c r="AG259" s="29" t="s">
        <v>34</v>
      </c>
    </row>
    <row r="260" spans="1:33">
      <c r="A260" s="20" t="s">
        <v>362</v>
      </c>
      <c r="B260" s="44" t="s">
        <v>594</v>
      </c>
      <c r="C260" s="44" t="s">
        <v>595</v>
      </c>
      <c r="D260" s="20" t="s">
        <v>52</v>
      </c>
      <c r="E260" s="20" t="s">
        <v>33</v>
      </c>
      <c r="F260" s="20" t="s">
        <v>301</v>
      </c>
      <c r="G260" s="20" t="s">
        <v>71</v>
      </c>
      <c r="H260" s="20" t="s">
        <v>98</v>
      </c>
      <c r="I260" s="20" t="s">
        <v>36</v>
      </c>
      <c r="J260" s="32" t="s">
        <v>376</v>
      </c>
      <c r="K260" s="20" t="s">
        <v>252</v>
      </c>
      <c r="L260" s="20" t="s">
        <v>252</v>
      </c>
      <c r="M260" s="20" t="s">
        <v>252</v>
      </c>
      <c r="N260" s="21">
        <v>41345</v>
      </c>
      <c r="O260" s="97" t="s">
        <v>188</v>
      </c>
      <c r="P260" s="20"/>
      <c r="Q260" s="22"/>
      <c r="R260" s="23">
        <v>12</v>
      </c>
      <c r="S260" s="23">
        <v>12</v>
      </c>
      <c r="T260" s="23">
        <v>12</v>
      </c>
      <c r="U260" s="23">
        <v>18</v>
      </c>
      <c r="V260" s="85">
        <v>1</v>
      </c>
      <c r="W260" s="85" t="s">
        <v>41</v>
      </c>
      <c r="X260" s="85">
        <v>1</v>
      </c>
      <c r="Y260" s="25" t="s">
        <v>42</v>
      </c>
      <c r="Z260" s="26" t="str">
        <f t="shared" si="4"/>
        <v>1 ech / 1 rafale</v>
      </c>
      <c r="AA260" s="27">
        <v>47.3</v>
      </c>
      <c r="AB260" s="27">
        <v>0</v>
      </c>
      <c r="AC260" s="29">
        <v>5</v>
      </c>
      <c r="AD260" s="30">
        <v>1</v>
      </c>
      <c r="AE260" s="30">
        <v>100</v>
      </c>
      <c r="AF260" s="29" t="s">
        <v>34</v>
      </c>
      <c r="AG260" s="29" t="s">
        <v>34</v>
      </c>
    </row>
    <row r="261" spans="1:33">
      <c r="A261" s="20" t="s">
        <v>362</v>
      </c>
      <c r="B261" s="44" t="s">
        <v>596</v>
      </c>
      <c r="C261" s="44" t="s">
        <v>597</v>
      </c>
      <c r="D261" s="20" t="s">
        <v>52</v>
      </c>
      <c r="E261" s="20" t="s">
        <v>33</v>
      </c>
      <c r="F261" s="20" t="s">
        <v>301</v>
      </c>
      <c r="G261" s="20" t="s">
        <v>71</v>
      </c>
      <c r="H261" s="20" t="s">
        <v>98</v>
      </c>
      <c r="I261" s="20" t="s">
        <v>36</v>
      </c>
      <c r="J261" s="32" t="s">
        <v>380</v>
      </c>
      <c r="K261" s="20" t="s">
        <v>152</v>
      </c>
      <c r="L261" s="20" t="s">
        <v>152</v>
      </c>
      <c r="M261" s="20" t="s">
        <v>152</v>
      </c>
      <c r="N261" s="21">
        <v>41345</v>
      </c>
      <c r="O261" s="97" t="s">
        <v>188</v>
      </c>
      <c r="P261" s="20"/>
      <c r="Q261" s="22"/>
      <c r="R261" s="23">
        <v>12</v>
      </c>
      <c r="S261" s="23">
        <v>12</v>
      </c>
      <c r="T261" s="23">
        <v>12</v>
      </c>
      <c r="U261" s="23">
        <v>18</v>
      </c>
      <c r="V261" s="85">
        <v>1</v>
      </c>
      <c r="W261" s="85" t="s">
        <v>41</v>
      </c>
      <c r="X261" s="85">
        <v>1</v>
      </c>
      <c r="Y261" s="25" t="s">
        <v>42</v>
      </c>
      <c r="Z261" s="26" t="str">
        <f t="shared" si="4"/>
        <v>1 ech / 1 rafale</v>
      </c>
      <c r="AA261" s="27">
        <v>47.3</v>
      </c>
      <c r="AB261" s="27">
        <v>0</v>
      </c>
      <c r="AC261" s="29">
        <v>5</v>
      </c>
      <c r="AD261" s="30">
        <v>1</v>
      </c>
      <c r="AE261" s="30">
        <v>100</v>
      </c>
      <c r="AF261" s="29" t="s">
        <v>34</v>
      </c>
      <c r="AG261" s="29" t="s">
        <v>34</v>
      </c>
    </row>
    <row r="262" spans="1:33">
      <c r="A262" s="20" t="s">
        <v>362</v>
      </c>
      <c r="B262" s="44" t="s">
        <v>598</v>
      </c>
      <c r="C262" s="44" t="s">
        <v>599</v>
      </c>
      <c r="D262" s="20" t="s">
        <v>52</v>
      </c>
      <c r="E262" s="20" t="s">
        <v>33</v>
      </c>
      <c r="F262" s="20" t="s">
        <v>301</v>
      </c>
      <c r="G262" s="20" t="s">
        <v>71</v>
      </c>
      <c r="H262" s="20" t="s">
        <v>98</v>
      </c>
      <c r="I262" s="20" t="s">
        <v>33</v>
      </c>
      <c r="J262" s="32" t="s">
        <v>48</v>
      </c>
      <c r="K262" s="20" t="s">
        <v>195</v>
      </c>
      <c r="L262" s="20" t="s">
        <v>195</v>
      </c>
      <c r="M262" s="20" t="s">
        <v>195</v>
      </c>
      <c r="N262" s="21">
        <v>41095</v>
      </c>
      <c r="O262" s="20" t="s">
        <v>386</v>
      </c>
      <c r="P262" s="20"/>
      <c r="Q262" s="98" t="s">
        <v>82</v>
      </c>
      <c r="R262" s="23">
        <v>13</v>
      </c>
      <c r="S262" s="23">
        <v>13</v>
      </c>
      <c r="T262" s="23">
        <v>13</v>
      </c>
      <c r="U262" s="23">
        <v>25</v>
      </c>
      <c r="V262" s="85">
        <v>1</v>
      </c>
      <c r="W262" s="85" t="s">
        <v>41</v>
      </c>
      <c r="X262" s="85">
        <v>1</v>
      </c>
      <c r="Y262" s="25" t="s">
        <v>42</v>
      </c>
      <c r="Z262" s="26" t="str">
        <f t="shared" si="4"/>
        <v>1 ech / 1 rafale</v>
      </c>
      <c r="AA262" s="27">
        <v>54.5</v>
      </c>
      <c r="AB262" s="27">
        <v>0</v>
      </c>
      <c r="AC262" s="29">
        <v>7</v>
      </c>
      <c r="AD262" s="30">
        <v>1</v>
      </c>
      <c r="AE262" s="30">
        <v>100</v>
      </c>
      <c r="AF262" s="29" t="s">
        <v>56</v>
      </c>
      <c r="AG262" s="29" t="s">
        <v>56</v>
      </c>
    </row>
    <row r="263" spans="1:33">
      <c r="A263" s="20" t="s">
        <v>362</v>
      </c>
      <c r="B263" s="44" t="s">
        <v>598</v>
      </c>
      <c r="C263" s="44" t="s">
        <v>600</v>
      </c>
      <c r="D263" s="20" t="s">
        <v>52</v>
      </c>
      <c r="E263" s="20" t="s">
        <v>33</v>
      </c>
      <c r="F263" s="20" t="s">
        <v>301</v>
      </c>
      <c r="G263" s="20" t="s">
        <v>71</v>
      </c>
      <c r="H263" s="20" t="s">
        <v>98</v>
      </c>
      <c r="I263" s="20" t="s">
        <v>33</v>
      </c>
      <c r="J263" s="32" t="s">
        <v>437</v>
      </c>
      <c r="K263" s="20" t="s">
        <v>195</v>
      </c>
      <c r="L263" s="20" t="s">
        <v>195</v>
      </c>
      <c r="M263" s="20" t="s">
        <v>195</v>
      </c>
      <c r="N263" s="21">
        <v>41095</v>
      </c>
      <c r="O263" s="20" t="s">
        <v>386</v>
      </c>
      <c r="P263" s="20"/>
      <c r="Q263" s="98" t="s">
        <v>82</v>
      </c>
      <c r="R263" s="23"/>
      <c r="S263" s="23"/>
      <c r="T263" s="23">
        <v>13</v>
      </c>
      <c r="U263" s="23">
        <v>25</v>
      </c>
      <c r="V263" s="85">
        <v>1</v>
      </c>
      <c r="W263" s="85" t="s">
        <v>41</v>
      </c>
      <c r="X263" s="85">
        <v>1</v>
      </c>
      <c r="Y263" s="25" t="s">
        <v>42</v>
      </c>
      <c r="Z263" s="26" t="str">
        <f t="shared" si="4"/>
        <v>1 ech / 1 rafale</v>
      </c>
      <c r="AA263" s="27">
        <v>44.1</v>
      </c>
      <c r="AB263" s="27">
        <v>0</v>
      </c>
      <c r="AC263" s="29">
        <v>7</v>
      </c>
      <c r="AD263" s="30">
        <v>1</v>
      </c>
      <c r="AE263" s="30">
        <v>100</v>
      </c>
      <c r="AF263" s="29" t="s">
        <v>56</v>
      </c>
      <c r="AG263" s="29" t="s">
        <v>56</v>
      </c>
    </row>
    <row r="264" spans="1:33">
      <c r="A264" s="20" t="s">
        <v>362</v>
      </c>
      <c r="B264" s="44" t="s">
        <v>601</v>
      </c>
      <c r="C264" s="44" t="s">
        <v>602</v>
      </c>
      <c r="D264" s="20" t="s">
        <v>52</v>
      </c>
      <c r="E264" s="20" t="s">
        <v>33</v>
      </c>
      <c r="F264" s="20" t="s">
        <v>301</v>
      </c>
      <c r="G264" s="20" t="s">
        <v>71</v>
      </c>
      <c r="H264" s="20" t="s">
        <v>98</v>
      </c>
      <c r="I264" s="20" t="s">
        <v>33</v>
      </c>
      <c r="J264" s="32" t="s">
        <v>75</v>
      </c>
      <c r="K264" s="20" t="s">
        <v>100</v>
      </c>
      <c r="L264" s="20" t="s">
        <v>100</v>
      </c>
      <c r="M264" s="20" t="s">
        <v>100</v>
      </c>
      <c r="N264" s="21">
        <v>41110</v>
      </c>
      <c r="O264" s="20" t="s">
        <v>386</v>
      </c>
      <c r="P264" s="20"/>
      <c r="Q264" s="98" t="s">
        <v>82</v>
      </c>
      <c r="R264" s="23">
        <v>10</v>
      </c>
      <c r="S264" s="23">
        <v>10</v>
      </c>
      <c r="T264" s="23">
        <v>10</v>
      </c>
      <c r="U264" s="23">
        <v>21</v>
      </c>
      <c r="V264" s="85">
        <v>1</v>
      </c>
      <c r="W264" s="85" t="s">
        <v>41</v>
      </c>
      <c r="X264" s="85">
        <v>1</v>
      </c>
      <c r="Y264" s="25" t="s">
        <v>42</v>
      </c>
      <c r="Z264" s="26" t="str">
        <f t="shared" si="4"/>
        <v>1 ech / 1 rafale</v>
      </c>
      <c r="AA264" s="27">
        <v>43.6</v>
      </c>
      <c r="AB264" s="27">
        <v>0</v>
      </c>
      <c r="AC264" s="29">
        <v>4</v>
      </c>
      <c r="AD264" s="30">
        <v>1</v>
      </c>
      <c r="AE264" s="30">
        <v>100</v>
      </c>
      <c r="AF264" s="29" t="s">
        <v>34</v>
      </c>
      <c r="AG264" s="29" t="s">
        <v>34</v>
      </c>
    </row>
    <row r="265" spans="1:33">
      <c r="A265" s="20" t="s">
        <v>362</v>
      </c>
      <c r="B265" s="44" t="s">
        <v>603</v>
      </c>
      <c r="C265" s="44" t="s">
        <v>604</v>
      </c>
      <c r="D265" s="20" t="s">
        <v>52</v>
      </c>
      <c r="E265" s="20" t="s">
        <v>33</v>
      </c>
      <c r="F265" s="20" t="s">
        <v>301</v>
      </c>
      <c r="G265" s="20" t="s">
        <v>71</v>
      </c>
      <c r="H265" s="20" t="s">
        <v>98</v>
      </c>
      <c r="I265" s="20" t="s">
        <v>33</v>
      </c>
      <c r="J265" s="32" t="s">
        <v>328</v>
      </c>
      <c r="K265" s="20" t="s">
        <v>215</v>
      </c>
      <c r="L265" s="20" t="s">
        <v>215</v>
      </c>
      <c r="M265" s="20" t="s">
        <v>215</v>
      </c>
      <c r="N265" s="21">
        <v>41094</v>
      </c>
      <c r="O265" s="20" t="s">
        <v>386</v>
      </c>
      <c r="P265" s="20"/>
      <c r="Q265" s="98" t="s">
        <v>82</v>
      </c>
      <c r="R265" s="23">
        <v>10</v>
      </c>
      <c r="S265" s="23">
        <v>10</v>
      </c>
      <c r="T265" s="23">
        <v>10</v>
      </c>
      <c r="U265" s="23">
        <v>27</v>
      </c>
      <c r="V265" s="85">
        <v>1</v>
      </c>
      <c r="W265" s="85" t="s">
        <v>41</v>
      </c>
      <c r="X265" s="85">
        <v>1</v>
      </c>
      <c r="Y265" s="25" t="s">
        <v>42</v>
      </c>
      <c r="Z265" s="26" t="str">
        <f t="shared" si="4"/>
        <v>1 ech / 1 rafale</v>
      </c>
      <c r="AA265" s="27">
        <v>42.7</v>
      </c>
      <c r="AB265" s="27">
        <v>0</v>
      </c>
      <c r="AC265" s="29">
        <v>3</v>
      </c>
      <c r="AD265" s="30">
        <v>1</v>
      </c>
      <c r="AE265" s="30">
        <v>100</v>
      </c>
      <c r="AF265" s="29" t="s">
        <v>34</v>
      </c>
      <c r="AG265" s="29" t="s">
        <v>34</v>
      </c>
    </row>
    <row r="266" spans="1:33">
      <c r="A266" s="20" t="s">
        <v>362</v>
      </c>
      <c r="B266" s="44" t="s">
        <v>605</v>
      </c>
      <c r="C266" s="44" t="s">
        <v>606</v>
      </c>
      <c r="D266" s="20" t="s">
        <v>52</v>
      </c>
      <c r="E266" s="20" t="s">
        <v>33</v>
      </c>
      <c r="F266" s="20" t="s">
        <v>301</v>
      </c>
      <c r="G266" s="20" t="s">
        <v>71</v>
      </c>
      <c r="H266" s="20" t="s">
        <v>98</v>
      </c>
      <c r="I266" s="20" t="s">
        <v>33</v>
      </c>
      <c r="J266" s="32" t="s">
        <v>330</v>
      </c>
      <c r="K266" s="20" t="s">
        <v>215</v>
      </c>
      <c r="L266" s="20" t="s">
        <v>215</v>
      </c>
      <c r="M266" s="20" t="s">
        <v>215</v>
      </c>
      <c r="N266" s="21">
        <v>41094</v>
      </c>
      <c r="O266" s="20" t="s">
        <v>386</v>
      </c>
      <c r="P266" s="20"/>
      <c r="Q266" s="98" t="s">
        <v>82</v>
      </c>
      <c r="R266" s="23">
        <v>10</v>
      </c>
      <c r="S266" s="23">
        <v>10</v>
      </c>
      <c r="T266" s="23">
        <v>10</v>
      </c>
      <c r="U266" s="23">
        <v>27</v>
      </c>
      <c r="V266" s="85">
        <v>1</v>
      </c>
      <c r="W266" s="85" t="s">
        <v>41</v>
      </c>
      <c r="X266" s="85">
        <v>1</v>
      </c>
      <c r="Y266" s="25" t="s">
        <v>42</v>
      </c>
      <c r="Z266" s="26" t="str">
        <f t="shared" si="4"/>
        <v>1 ech / 1 rafale</v>
      </c>
      <c r="AA266" s="27">
        <v>42.7</v>
      </c>
      <c r="AB266" s="27">
        <v>0</v>
      </c>
      <c r="AC266" s="29">
        <v>3</v>
      </c>
      <c r="AD266" s="30">
        <v>1</v>
      </c>
      <c r="AE266" s="30">
        <v>100</v>
      </c>
      <c r="AF266" s="29" t="s">
        <v>34</v>
      </c>
      <c r="AG266" s="29" t="s">
        <v>34</v>
      </c>
    </row>
    <row r="267" spans="1:33">
      <c r="A267" s="20" t="s">
        <v>362</v>
      </c>
      <c r="B267" s="44" t="s">
        <v>607</v>
      </c>
      <c r="C267" s="44" t="s">
        <v>608</v>
      </c>
      <c r="D267" s="20" t="s">
        <v>52</v>
      </c>
      <c r="E267" s="20" t="s">
        <v>33</v>
      </c>
      <c r="F267" s="20" t="s">
        <v>301</v>
      </c>
      <c r="G267" s="20" t="s">
        <v>71</v>
      </c>
      <c r="H267" s="20" t="s">
        <v>98</v>
      </c>
      <c r="I267" s="20" t="s">
        <v>47</v>
      </c>
      <c r="J267" s="32" t="s">
        <v>68</v>
      </c>
      <c r="K267" s="20" t="s">
        <v>228</v>
      </c>
      <c r="L267" s="20" t="s">
        <v>228</v>
      </c>
      <c r="M267" s="20" t="s">
        <v>228</v>
      </c>
      <c r="N267" s="21">
        <v>41234</v>
      </c>
      <c r="O267" s="97" t="s">
        <v>188</v>
      </c>
      <c r="P267" s="20"/>
      <c r="Q267" s="22"/>
      <c r="R267" s="23">
        <v>11</v>
      </c>
      <c r="S267" s="23">
        <v>11</v>
      </c>
      <c r="T267" s="23">
        <v>11</v>
      </c>
      <c r="U267" s="23">
        <v>39</v>
      </c>
      <c r="V267" s="85">
        <v>1</v>
      </c>
      <c r="W267" s="85" t="s">
        <v>41</v>
      </c>
      <c r="X267" s="85">
        <v>1</v>
      </c>
      <c r="Y267" s="25" t="s">
        <v>42</v>
      </c>
      <c r="Z267" s="26" t="str">
        <f t="shared" si="4"/>
        <v>1 ech / 1 rafale</v>
      </c>
      <c r="AA267" s="27">
        <v>49</v>
      </c>
      <c r="AB267" s="27">
        <v>0</v>
      </c>
      <c r="AC267" s="29">
        <v>4</v>
      </c>
      <c r="AD267" s="30">
        <v>1</v>
      </c>
      <c r="AE267" s="30">
        <v>100</v>
      </c>
      <c r="AF267" s="29" t="s">
        <v>56</v>
      </c>
      <c r="AG267" s="29" t="s">
        <v>56</v>
      </c>
    </row>
    <row r="268" spans="1:33">
      <c r="A268" s="20" t="s">
        <v>362</v>
      </c>
      <c r="B268" s="44" t="s">
        <v>609</v>
      </c>
      <c r="C268" s="44" t="s">
        <v>610</v>
      </c>
      <c r="D268" s="20" t="s">
        <v>52</v>
      </c>
      <c r="E268" s="20" t="s">
        <v>33</v>
      </c>
      <c r="F268" s="20" t="s">
        <v>301</v>
      </c>
      <c r="G268" s="20" t="s">
        <v>71</v>
      </c>
      <c r="H268" s="20" t="s">
        <v>98</v>
      </c>
      <c r="I268" s="20" t="s">
        <v>47</v>
      </c>
      <c r="J268" s="32" t="s">
        <v>72</v>
      </c>
      <c r="K268" s="20" t="s">
        <v>451</v>
      </c>
      <c r="L268" s="20" t="s">
        <v>451</v>
      </c>
      <c r="M268" s="20" t="s">
        <v>451</v>
      </c>
      <c r="N268" s="21">
        <v>41473</v>
      </c>
      <c r="O268" s="97" t="s">
        <v>188</v>
      </c>
      <c r="P268" s="20"/>
      <c r="Q268" s="22"/>
      <c r="R268" s="23">
        <v>21</v>
      </c>
      <c r="S268" s="23">
        <v>21</v>
      </c>
      <c r="T268" s="23">
        <v>21</v>
      </c>
      <c r="U268" s="23">
        <v>88</v>
      </c>
      <c r="V268" s="85">
        <v>1</v>
      </c>
      <c r="W268" s="85" t="s">
        <v>41</v>
      </c>
      <c r="X268" s="85">
        <v>1</v>
      </c>
      <c r="Y268" s="25" t="s">
        <v>42</v>
      </c>
      <c r="Z268" s="26" t="str">
        <f t="shared" si="4"/>
        <v>1 ech / 1 rafale</v>
      </c>
      <c r="AA268" s="27">
        <v>64.8</v>
      </c>
      <c r="AB268" s="27">
        <v>0</v>
      </c>
      <c r="AC268" s="29">
        <v>6</v>
      </c>
      <c r="AD268" s="30">
        <v>1</v>
      </c>
      <c r="AE268" s="30">
        <v>100</v>
      </c>
      <c r="AF268" s="29" t="s">
        <v>56</v>
      </c>
      <c r="AG268" s="29" t="s">
        <v>56</v>
      </c>
    </row>
    <row r="269" spans="1:33">
      <c r="A269" s="20" t="s">
        <v>362</v>
      </c>
      <c r="B269" s="44" t="s">
        <v>611</v>
      </c>
      <c r="C269" s="44" t="s">
        <v>210</v>
      </c>
      <c r="D269" s="20" t="s">
        <v>52</v>
      </c>
      <c r="E269" s="20" t="s">
        <v>33</v>
      </c>
      <c r="F269" s="20" t="s">
        <v>301</v>
      </c>
      <c r="G269" s="20" t="s">
        <v>71</v>
      </c>
      <c r="H269" s="20" t="s">
        <v>98</v>
      </c>
      <c r="I269" s="20" t="s">
        <v>78</v>
      </c>
      <c r="J269" s="32" t="s">
        <v>37</v>
      </c>
      <c r="K269" s="20" t="s">
        <v>612</v>
      </c>
      <c r="L269" s="20" t="s">
        <v>612</v>
      </c>
      <c r="M269" s="20" t="s">
        <v>612</v>
      </c>
      <c r="N269" s="21">
        <v>41353</v>
      </c>
      <c r="O269" s="97" t="s">
        <v>188</v>
      </c>
      <c r="P269" s="20"/>
      <c r="Q269" s="22"/>
      <c r="R269" s="23">
        <v>20</v>
      </c>
      <c r="S269" s="23">
        <v>20</v>
      </c>
      <c r="T269" s="23">
        <v>20</v>
      </c>
      <c r="U269" s="23">
        <v>68</v>
      </c>
      <c r="V269" s="85">
        <v>1</v>
      </c>
      <c r="W269" s="85" t="s">
        <v>41</v>
      </c>
      <c r="X269" s="85">
        <v>1</v>
      </c>
      <c r="Y269" s="25" t="s">
        <v>42</v>
      </c>
      <c r="Z269" s="26" t="str">
        <f t="shared" si="4"/>
        <v>1 ech / 1 rafale</v>
      </c>
      <c r="AA269" s="27">
        <v>74.599999999999994</v>
      </c>
      <c r="AB269" s="27">
        <v>0</v>
      </c>
      <c r="AC269" s="29">
        <v>14</v>
      </c>
      <c r="AD269" s="30">
        <v>1</v>
      </c>
      <c r="AE269" s="30">
        <v>100</v>
      </c>
      <c r="AF269" s="29" t="s">
        <v>80</v>
      </c>
      <c r="AG269" s="29" t="s">
        <v>80</v>
      </c>
    </row>
    <row r="270" spans="1:33">
      <c r="A270" s="20" t="s">
        <v>362</v>
      </c>
      <c r="B270" s="44" t="s">
        <v>613</v>
      </c>
      <c r="C270" s="44" t="s">
        <v>130</v>
      </c>
      <c r="D270" s="20" t="s">
        <v>52</v>
      </c>
      <c r="E270" s="20" t="s">
        <v>33</v>
      </c>
      <c r="F270" s="20" t="s">
        <v>301</v>
      </c>
      <c r="G270" s="20" t="s">
        <v>71</v>
      </c>
      <c r="H270" s="20" t="s">
        <v>98</v>
      </c>
      <c r="I270" s="20" t="s">
        <v>54</v>
      </c>
      <c r="J270" s="32" t="s">
        <v>355</v>
      </c>
      <c r="K270" s="20" t="s">
        <v>195</v>
      </c>
      <c r="L270" s="20" t="s">
        <v>195</v>
      </c>
      <c r="M270" s="20" t="s">
        <v>195</v>
      </c>
      <c r="N270" s="21">
        <v>41241</v>
      </c>
      <c r="O270" s="97" t="s">
        <v>188</v>
      </c>
      <c r="P270" s="20"/>
      <c r="Q270" s="22"/>
      <c r="R270" s="23">
        <v>23</v>
      </c>
      <c r="S270" s="23">
        <v>23</v>
      </c>
      <c r="T270" s="23">
        <v>23</v>
      </c>
      <c r="U270" s="23">
        <v>81</v>
      </c>
      <c r="V270" s="85">
        <v>1</v>
      </c>
      <c r="W270" s="85" t="s">
        <v>41</v>
      </c>
      <c r="X270" s="85">
        <v>1</v>
      </c>
      <c r="Y270" s="25" t="s">
        <v>42</v>
      </c>
      <c r="Z270" s="26" t="str">
        <f t="shared" si="4"/>
        <v>1 ech / 1 rafale</v>
      </c>
      <c r="AA270" s="27">
        <v>67.599999999999994</v>
      </c>
      <c r="AB270" s="27">
        <v>0</v>
      </c>
      <c r="AC270" s="29">
        <v>6</v>
      </c>
      <c r="AD270" s="30">
        <v>1</v>
      </c>
      <c r="AE270" s="30">
        <v>100</v>
      </c>
      <c r="AF270" s="29" t="s">
        <v>56</v>
      </c>
      <c r="AG270" s="29" t="s">
        <v>56</v>
      </c>
    </row>
    <row r="271" spans="1:33">
      <c r="A271" s="20" t="s">
        <v>362</v>
      </c>
      <c r="B271" s="44" t="s">
        <v>614</v>
      </c>
      <c r="C271" s="44" t="s">
        <v>615</v>
      </c>
      <c r="D271" s="20" t="s">
        <v>52</v>
      </c>
      <c r="E271" s="20" t="s">
        <v>33</v>
      </c>
      <c r="F271" s="20" t="s">
        <v>301</v>
      </c>
      <c r="G271" s="20" t="s">
        <v>71</v>
      </c>
      <c r="H271" s="20" t="s">
        <v>98</v>
      </c>
      <c r="I271" s="20" t="s">
        <v>54</v>
      </c>
      <c r="J271" s="32" t="s">
        <v>348</v>
      </c>
      <c r="K271" s="20" t="s">
        <v>228</v>
      </c>
      <c r="L271" s="20" t="s">
        <v>228</v>
      </c>
      <c r="M271" s="20" t="s">
        <v>228</v>
      </c>
      <c r="N271" s="21">
        <v>41241</v>
      </c>
      <c r="O271" s="97" t="s">
        <v>188</v>
      </c>
      <c r="P271" s="20"/>
      <c r="Q271" s="22"/>
      <c r="R271" s="23">
        <v>23</v>
      </c>
      <c r="S271" s="23">
        <v>23</v>
      </c>
      <c r="T271" s="23">
        <v>23</v>
      </c>
      <c r="U271" s="23">
        <v>81</v>
      </c>
      <c r="V271" s="85">
        <v>1</v>
      </c>
      <c r="W271" s="85" t="s">
        <v>41</v>
      </c>
      <c r="X271" s="85">
        <v>1</v>
      </c>
      <c r="Y271" s="25" t="s">
        <v>42</v>
      </c>
      <c r="Z271" s="26" t="str">
        <f t="shared" si="4"/>
        <v>1 ech / 1 rafale</v>
      </c>
      <c r="AA271" s="27">
        <v>67.599999999999994</v>
      </c>
      <c r="AB271" s="27">
        <v>0</v>
      </c>
      <c r="AC271" s="29">
        <v>6</v>
      </c>
      <c r="AD271" s="30">
        <v>1</v>
      </c>
      <c r="AE271" s="30">
        <v>100</v>
      </c>
      <c r="AF271" s="29" t="s">
        <v>56</v>
      </c>
      <c r="AG271" s="29" t="s">
        <v>56</v>
      </c>
    </row>
    <row r="272" spans="1:33">
      <c r="A272" s="20" t="s">
        <v>362</v>
      </c>
      <c r="B272" s="44" t="s">
        <v>616</v>
      </c>
      <c r="C272" s="44" t="s">
        <v>127</v>
      </c>
      <c r="D272" s="20" t="s">
        <v>52</v>
      </c>
      <c r="E272" s="20" t="s">
        <v>33</v>
      </c>
      <c r="F272" s="20" t="s">
        <v>301</v>
      </c>
      <c r="G272" s="20" t="s">
        <v>71</v>
      </c>
      <c r="H272" s="20" t="s">
        <v>98</v>
      </c>
      <c r="I272" s="20" t="s">
        <v>54</v>
      </c>
      <c r="J272" s="32" t="s">
        <v>556</v>
      </c>
      <c r="K272" s="20" t="s">
        <v>219</v>
      </c>
      <c r="L272" s="20" t="s">
        <v>219</v>
      </c>
      <c r="M272" s="20" t="s">
        <v>219</v>
      </c>
      <c r="N272" s="21">
        <v>41353</v>
      </c>
      <c r="O272" s="97" t="s">
        <v>188</v>
      </c>
      <c r="P272" s="20"/>
      <c r="Q272" s="98"/>
      <c r="R272" s="23">
        <v>19</v>
      </c>
      <c r="S272" s="23">
        <v>19</v>
      </c>
      <c r="T272" s="23">
        <v>19</v>
      </c>
      <c r="U272" s="23">
        <v>86</v>
      </c>
      <c r="V272" s="85">
        <v>1</v>
      </c>
      <c r="W272" s="85" t="s">
        <v>41</v>
      </c>
      <c r="X272" s="85">
        <v>1</v>
      </c>
      <c r="Y272" s="25" t="s">
        <v>42</v>
      </c>
      <c r="Z272" s="26" t="str">
        <f t="shared" si="4"/>
        <v>1 ech / 1 rafale</v>
      </c>
      <c r="AA272" s="27">
        <v>62.9</v>
      </c>
      <c r="AB272" s="27">
        <v>0</v>
      </c>
      <c r="AC272" s="29">
        <v>7</v>
      </c>
      <c r="AD272" s="30">
        <v>1</v>
      </c>
      <c r="AE272" s="30">
        <v>100</v>
      </c>
      <c r="AF272" s="29" t="s">
        <v>56</v>
      </c>
      <c r="AG272" s="29" t="s">
        <v>56</v>
      </c>
    </row>
    <row r="273" spans="1:33">
      <c r="A273" s="20" t="s">
        <v>362</v>
      </c>
      <c r="B273" s="44" t="s">
        <v>617</v>
      </c>
      <c r="C273" s="44" t="s">
        <v>618</v>
      </c>
      <c r="D273" s="20" t="s">
        <v>52</v>
      </c>
      <c r="E273" s="20" t="s">
        <v>33</v>
      </c>
      <c r="F273" s="20" t="s">
        <v>301</v>
      </c>
      <c r="G273" s="20" t="s">
        <v>71</v>
      </c>
      <c r="H273" s="20" t="s">
        <v>98</v>
      </c>
      <c r="I273" s="20" t="s">
        <v>54</v>
      </c>
      <c r="J273" s="32" t="s">
        <v>559</v>
      </c>
      <c r="K273" s="20" t="s">
        <v>219</v>
      </c>
      <c r="L273" s="20" t="s">
        <v>219</v>
      </c>
      <c r="M273" s="20" t="s">
        <v>219</v>
      </c>
      <c r="N273" s="21">
        <v>41353</v>
      </c>
      <c r="O273" s="97" t="s">
        <v>188</v>
      </c>
      <c r="P273" s="20"/>
      <c r="Q273" s="98"/>
      <c r="R273" s="23">
        <v>19</v>
      </c>
      <c r="S273" s="23">
        <v>19</v>
      </c>
      <c r="T273" s="23">
        <v>19</v>
      </c>
      <c r="U273" s="23">
        <v>86</v>
      </c>
      <c r="V273" s="85">
        <v>1</v>
      </c>
      <c r="W273" s="85" t="s">
        <v>41</v>
      </c>
      <c r="X273" s="85">
        <v>1</v>
      </c>
      <c r="Y273" s="25" t="s">
        <v>42</v>
      </c>
      <c r="Z273" s="26" t="str">
        <f t="shared" si="4"/>
        <v>1 ech / 1 rafale</v>
      </c>
      <c r="AA273" s="27">
        <v>62.9</v>
      </c>
      <c r="AB273" s="27">
        <v>0</v>
      </c>
      <c r="AC273" s="29">
        <v>7</v>
      </c>
      <c r="AD273" s="30">
        <v>1</v>
      </c>
      <c r="AE273" s="30">
        <v>100</v>
      </c>
      <c r="AF273" s="29" t="s">
        <v>56</v>
      </c>
      <c r="AG273" s="29" t="s">
        <v>56</v>
      </c>
    </row>
    <row r="274" spans="1:33">
      <c r="A274" s="20" t="s">
        <v>362</v>
      </c>
      <c r="B274" s="44" t="s">
        <v>619</v>
      </c>
      <c r="C274" s="44" t="s">
        <v>620</v>
      </c>
      <c r="D274" s="20" t="s">
        <v>52</v>
      </c>
      <c r="E274" s="20" t="s">
        <v>33</v>
      </c>
      <c r="F274" s="20" t="s">
        <v>301</v>
      </c>
      <c r="G274" s="20" t="s">
        <v>71</v>
      </c>
      <c r="H274" s="20" t="s">
        <v>98</v>
      </c>
      <c r="I274" s="20" t="s">
        <v>61</v>
      </c>
      <c r="J274" s="32" t="s">
        <v>37</v>
      </c>
      <c r="K274" s="20" t="s">
        <v>255</v>
      </c>
      <c r="L274" s="20" t="s">
        <v>255</v>
      </c>
      <c r="M274" s="20" t="s">
        <v>255</v>
      </c>
      <c r="N274" s="21">
        <v>41353</v>
      </c>
      <c r="O274" s="23" t="s">
        <v>188</v>
      </c>
      <c r="P274" s="20"/>
      <c r="Q274" s="22"/>
      <c r="R274" s="23">
        <v>11</v>
      </c>
      <c r="S274" s="23">
        <v>11</v>
      </c>
      <c r="T274" s="23">
        <v>11</v>
      </c>
      <c r="U274" s="23">
        <v>27</v>
      </c>
      <c r="V274" s="85">
        <v>1</v>
      </c>
      <c r="W274" s="85" t="s">
        <v>41</v>
      </c>
      <c r="X274" s="85">
        <v>1</v>
      </c>
      <c r="Y274" s="25" t="s">
        <v>42</v>
      </c>
      <c r="Z274" s="26" t="str">
        <f t="shared" si="4"/>
        <v>1 ech / 1 rafale</v>
      </c>
      <c r="AA274" s="27">
        <v>44.1</v>
      </c>
      <c r="AB274" s="27">
        <v>0</v>
      </c>
      <c r="AC274" s="29">
        <v>3</v>
      </c>
      <c r="AD274" s="30">
        <v>1</v>
      </c>
      <c r="AE274" s="30">
        <v>100</v>
      </c>
      <c r="AF274" s="29" t="s">
        <v>34</v>
      </c>
      <c r="AG274" s="29" t="s">
        <v>34</v>
      </c>
    </row>
    <row r="275" spans="1:33">
      <c r="A275" s="20" t="s">
        <v>362</v>
      </c>
      <c r="B275" s="44" t="s">
        <v>621</v>
      </c>
      <c r="C275" s="44" t="s">
        <v>622</v>
      </c>
      <c r="D275" s="20" t="s">
        <v>52</v>
      </c>
      <c r="E275" s="20" t="s">
        <v>33</v>
      </c>
      <c r="F275" s="20" t="s">
        <v>301</v>
      </c>
      <c r="G275" s="20" t="s">
        <v>71</v>
      </c>
      <c r="H275" s="20" t="s">
        <v>98</v>
      </c>
      <c r="I275" s="20" t="s">
        <v>61</v>
      </c>
      <c r="J275" s="32" t="s">
        <v>44</v>
      </c>
      <c r="K275" s="20" t="s">
        <v>219</v>
      </c>
      <c r="L275" s="20" t="s">
        <v>219</v>
      </c>
      <c r="M275" s="20" t="s">
        <v>219</v>
      </c>
      <c r="N275" s="21">
        <v>41109</v>
      </c>
      <c r="O275" s="97" t="s">
        <v>188</v>
      </c>
      <c r="P275" s="20"/>
      <c r="Q275" s="22"/>
      <c r="R275" s="23">
        <v>11</v>
      </c>
      <c r="S275" s="23">
        <v>11</v>
      </c>
      <c r="T275" s="23">
        <v>11</v>
      </c>
      <c r="U275" s="23">
        <v>27</v>
      </c>
      <c r="V275" s="85">
        <v>1</v>
      </c>
      <c r="W275" s="85" t="s">
        <v>41</v>
      </c>
      <c r="X275" s="85">
        <v>1</v>
      </c>
      <c r="Y275" s="25" t="s">
        <v>42</v>
      </c>
      <c r="Z275" s="26" t="str">
        <f t="shared" si="4"/>
        <v>1 ech / 1 rafale</v>
      </c>
      <c r="AA275" s="27">
        <v>44.1</v>
      </c>
      <c r="AB275" s="27">
        <v>0</v>
      </c>
      <c r="AC275" s="29">
        <v>3</v>
      </c>
      <c r="AD275" s="30">
        <v>1</v>
      </c>
      <c r="AE275" s="30">
        <v>100</v>
      </c>
      <c r="AF275" s="29" t="s">
        <v>34</v>
      </c>
      <c r="AG275" s="29" t="s">
        <v>34</v>
      </c>
    </row>
    <row r="276" spans="1:33">
      <c r="A276" s="20" t="s">
        <v>362</v>
      </c>
      <c r="B276" s="44" t="s">
        <v>623</v>
      </c>
      <c r="C276" s="44" t="s">
        <v>624</v>
      </c>
      <c r="D276" s="20" t="s">
        <v>52</v>
      </c>
      <c r="E276" s="20" t="s">
        <v>33</v>
      </c>
      <c r="F276" s="20" t="s">
        <v>301</v>
      </c>
      <c r="G276" s="20" t="s">
        <v>71</v>
      </c>
      <c r="H276" s="20" t="s">
        <v>98</v>
      </c>
      <c r="I276" s="20" t="s">
        <v>61</v>
      </c>
      <c r="J276" s="32" t="s">
        <v>48</v>
      </c>
      <c r="K276" s="20" t="s">
        <v>444</v>
      </c>
      <c r="L276" s="20" t="s">
        <v>444</v>
      </c>
      <c r="M276" s="20" t="s">
        <v>444</v>
      </c>
      <c r="N276" s="21">
        <v>41092</v>
      </c>
      <c r="O276" s="20" t="s">
        <v>386</v>
      </c>
      <c r="P276" s="20"/>
      <c r="Q276" s="98" t="s">
        <v>82</v>
      </c>
      <c r="R276" s="23">
        <v>8</v>
      </c>
      <c r="S276" s="23">
        <v>8</v>
      </c>
      <c r="T276" s="23">
        <v>8</v>
      </c>
      <c r="U276" s="23">
        <v>15</v>
      </c>
      <c r="V276" s="85">
        <v>1</v>
      </c>
      <c r="W276" s="85" t="s">
        <v>41</v>
      </c>
      <c r="X276" s="85">
        <v>1</v>
      </c>
      <c r="Y276" s="25" t="s">
        <v>42</v>
      </c>
      <c r="Z276" s="26" t="str">
        <f t="shared" si="4"/>
        <v>1 ech / 1 rafale</v>
      </c>
      <c r="AA276" s="27">
        <v>40.799999999999997</v>
      </c>
      <c r="AB276" s="27">
        <v>0</v>
      </c>
      <c r="AC276" s="29">
        <v>4</v>
      </c>
      <c r="AD276" s="30">
        <v>1</v>
      </c>
      <c r="AE276" s="30">
        <v>100</v>
      </c>
      <c r="AF276" s="29" t="s">
        <v>34</v>
      </c>
      <c r="AG276" s="29" t="s">
        <v>34</v>
      </c>
    </row>
    <row r="277" spans="1:33">
      <c r="A277" s="20" t="s">
        <v>362</v>
      </c>
      <c r="B277" s="44" t="s">
        <v>625</v>
      </c>
      <c r="C277" s="44" t="s">
        <v>626</v>
      </c>
      <c r="D277" s="20" t="s">
        <v>52</v>
      </c>
      <c r="E277" s="20" t="s">
        <v>33</v>
      </c>
      <c r="F277" s="20" t="s">
        <v>301</v>
      </c>
      <c r="G277" s="20" t="s">
        <v>71</v>
      </c>
      <c r="H277" s="20" t="s">
        <v>98</v>
      </c>
      <c r="I277" s="20" t="s">
        <v>61</v>
      </c>
      <c r="J277" s="32" t="s">
        <v>75</v>
      </c>
      <c r="K277" s="20" t="s">
        <v>395</v>
      </c>
      <c r="L277" s="20" t="s">
        <v>395</v>
      </c>
      <c r="M277" s="20" t="s">
        <v>395</v>
      </c>
      <c r="N277" s="21">
        <v>41092</v>
      </c>
      <c r="O277" s="20" t="s">
        <v>386</v>
      </c>
      <c r="P277" s="20"/>
      <c r="Q277" s="98" t="s">
        <v>82</v>
      </c>
      <c r="R277" s="23">
        <v>8</v>
      </c>
      <c r="S277" s="23">
        <v>8</v>
      </c>
      <c r="T277" s="23">
        <v>8</v>
      </c>
      <c r="U277" s="23">
        <v>15</v>
      </c>
      <c r="V277" s="85">
        <v>1</v>
      </c>
      <c r="W277" s="85" t="s">
        <v>41</v>
      </c>
      <c r="X277" s="85">
        <v>1</v>
      </c>
      <c r="Y277" s="25" t="s">
        <v>42</v>
      </c>
      <c r="Z277" s="26" t="str">
        <f t="shared" si="4"/>
        <v>1 ech / 1 rafale</v>
      </c>
      <c r="AA277" s="27">
        <v>40.799999999999997</v>
      </c>
      <c r="AB277" s="27">
        <v>0</v>
      </c>
      <c r="AC277" s="29">
        <v>4</v>
      </c>
      <c r="AD277" s="30">
        <v>1</v>
      </c>
      <c r="AE277" s="30">
        <v>100</v>
      </c>
      <c r="AF277" s="29" t="s">
        <v>34</v>
      </c>
      <c r="AG277" s="29" t="s">
        <v>34</v>
      </c>
    </row>
    <row r="278" spans="1:33">
      <c r="A278" s="20" t="s">
        <v>362</v>
      </c>
      <c r="B278" s="44" t="s">
        <v>627</v>
      </c>
      <c r="C278" s="44" t="s">
        <v>628</v>
      </c>
      <c r="D278" s="20" t="s">
        <v>52</v>
      </c>
      <c r="E278" s="20" t="s">
        <v>33</v>
      </c>
      <c r="F278" s="20" t="s">
        <v>301</v>
      </c>
      <c r="G278" s="20" t="s">
        <v>71</v>
      </c>
      <c r="H278" s="20" t="s">
        <v>98</v>
      </c>
      <c r="I278" s="20" t="s">
        <v>61</v>
      </c>
      <c r="J278" s="32" t="s">
        <v>72</v>
      </c>
      <c r="K278" s="20" t="s">
        <v>113</v>
      </c>
      <c r="L278" s="20" t="s">
        <v>113</v>
      </c>
      <c r="M278" s="20" t="s">
        <v>113</v>
      </c>
      <c r="N278" s="21">
        <v>41079</v>
      </c>
      <c r="O278" s="97" t="s">
        <v>188</v>
      </c>
      <c r="P278" s="20"/>
      <c r="Q278" s="22"/>
      <c r="R278" s="23">
        <v>9</v>
      </c>
      <c r="S278" s="23">
        <v>9</v>
      </c>
      <c r="T278" s="23">
        <v>9</v>
      </c>
      <c r="U278" s="23">
        <v>20</v>
      </c>
      <c r="V278" s="85">
        <v>1</v>
      </c>
      <c r="W278" s="85" t="s">
        <v>41</v>
      </c>
      <c r="X278" s="85">
        <v>1</v>
      </c>
      <c r="Y278" s="25" t="s">
        <v>42</v>
      </c>
      <c r="Z278" s="26" t="str">
        <f t="shared" si="4"/>
        <v>1 ech / 1 rafale</v>
      </c>
      <c r="AA278" s="27">
        <v>42.2</v>
      </c>
      <c r="AB278" s="27">
        <v>0</v>
      </c>
      <c r="AC278" s="29">
        <v>4</v>
      </c>
      <c r="AD278" s="30">
        <v>1</v>
      </c>
      <c r="AE278" s="30">
        <v>100</v>
      </c>
      <c r="AF278" s="29" t="s">
        <v>34</v>
      </c>
      <c r="AG278" s="29" t="s">
        <v>34</v>
      </c>
    </row>
    <row r="279" spans="1:33">
      <c r="A279" s="20" t="s">
        <v>362</v>
      </c>
      <c r="B279" s="44" t="s">
        <v>629</v>
      </c>
      <c r="C279" s="44" t="s">
        <v>630</v>
      </c>
      <c r="D279" s="20" t="s">
        <v>52</v>
      </c>
      <c r="E279" s="20" t="s">
        <v>33</v>
      </c>
      <c r="F279" s="20" t="s">
        <v>301</v>
      </c>
      <c r="G279" s="20" t="s">
        <v>71</v>
      </c>
      <c r="H279" s="20" t="s">
        <v>98</v>
      </c>
      <c r="I279" s="20" t="s">
        <v>61</v>
      </c>
      <c r="J279" s="32" t="s">
        <v>355</v>
      </c>
      <c r="K279" s="20" t="s">
        <v>631</v>
      </c>
      <c r="L279" s="20" t="s">
        <v>631</v>
      </c>
      <c r="M279" s="20" t="s">
        <v>631</v>
      </c>
      <c r="N279" s="21">
        <v>41095</v>
      </c>
      <c r="O279" s="20" t="s">
        <v>386</v>
      </c>
      <c r="P279" s="20"/>
      <c r="Q279" s="98" t="s">
        <v>82</v>
      </c>
      <c r="R279" s="23">
        <v>14</v>
      </c>
      <c r="S279" s="23">
        <v>14</v>
      </c>
      <c r="T279" s="23">
        <v>14</v>
      </c>
      <c r="U279" s="23">
        <v>19</v>
      </c>
      <c r="V279" s="85">
        <v>1</v>
      </c>
      <c r="W279" s="85" t="s">
        <v>41</v>
      </c>
      <c r="X279" s="85">
        <v>1</v>
      </c>
      <c r="Y279" s="25" t="s">
        <v>42</v>
      </c>
      <c r="Z279" s="26" t="str">
        <f t="shared" si="4"/>
        <v>1 ech / 1 rafale</v>
      </c>
      <c r="AA279" s="27">
        <v>55</v>
      </c>
      <c r="AB279" s="27">
        <v>0</v>
      </c>
      <c r="AC279" s="29">
        <v>6</v>
      </c>
      <c r="AD279" s="30">
        <v>1</v>
      </c>
      <c r="AE279" s="30">
        <v>100</v>
      </c>
      <c r="AF279" s="29" t="s">
        <v>56</v>
      </c>
      <c r="AG279" s="29" t="s">
        <v>56</v>
      </c>
    </row>
    <row r="280" spans="1:33">
      <c r="A280" s="20" t="s">
        <v>362</v>
      </c>
      <c r="B280" s="44" t="s">
        <v>632</v>
      </c>
      <c r="C280" s="44" t="s">
        <v>633</v>
      </c>
      <c r="D280" s="20" t="s">
        <v>52</v>
      </c>
      <c r="E280" s="20" t="s">
        <v>33</v>
      </c>
      <c r="F280" s="20" t="s">
        <v>301</v>
      </c>
      <c r="G280" s="20" t="s">
        <v>71</v>
      </c>
      <c r="H280" s="20" t="s">
        <v>98</v>
      </c>
      <c r="I280" s="20" t="s">
        <v>61</v>
      </c>
      <c r="J280" s="32" t="s">
        <v>348</v>
      </c>
      <c r="K280" s="20" t="s">
        <v>289</v>
      </c>
      <c r="L280" s="20" t="s">
        <v>289</v>
      </c>
      <c r="M280" s="20" t="s">
        <v>289</v>
      </c>
      <c r="N280" s="21">
        <v>41095</v>
      </c>
      <c r="O280" s="20" t="s">
        <v>386</v>
      </c>
      <c r="P280" s="20"/>
      <c r="Q280" s="98" t="s">
        <v>82</v>
      </c>
      <c r="R280" s="23">
        <v>14</v>
      </c>
      <c r="S280" s="23">
        <v>14</v>
      </c>
      <c r="T280" s="23">
        <v>14</v>
      </c>
      <c r="U280" s="23">
        <v>19</v>
      </c>
      <c r="V280" s="85">
        <v>1</v>
      </c>
      <c r="W280" s="85" t="s">
        <v>41</v>
      </c>
      <c r="X280" s="85">
        <v>1</v>
      </c>
      <c r="Y280" s="25" t="s">
        <v>42</v>
      </c>
      <c r="Z280" s="26" t="str">
        <f t="shared" si="4"/>
        <v>1 ech / 1 rafale</v>
      </c>
      <c r="AA280" s="27">
        <v>55</v>
      </c>
      <c r="AB280" s="27">
        <v>0</v>
      </c>
      <c r="AC280" s="29">
        <v>6</v>
      </c>
      <c r="AD280" s="30">
        <v>1</v>
      </c>
      <c r="AE280" s="30">
        <v>100</v>
      </c>
      <c r="AF280" s="29" t="s">
        <v>56</v>
      </c>
      <c r="AG280" s="29" t="s">
        <v>56</v>
      </c>
    </row>
    <row r="281" spans="1:33">
      <c r="A281" s="100" t="s">
        <v>634</v>
      </c>
      <c r="B281" s="44" t="s">
        <v>635</v>
      </c>
      <c r="C281" s="44" t="s">
        <v>636</v>
      </c>
      <c r="D281" s="25" t="s">
        <v>52</v>
      </c>
      <c r="E281" s="20" t="s">
        <v>33</v>
      </c>
      <c r="F281" s="20" t="s">
        <v>34</v>
      </c>
      <c r="G281" s="20">
        <v>4</v>
      </c>
      <c r="H281" s="20" t="s">
        <v>98</v>
      </c>
      <c r="I281" s="20" t="s">
        <v>36</v>
      </c>
      <c r="J281" s="32">
        <v>39</v>
      </c>
      <c r="K281" s="20" t="s">
        <v>161</v>
      </c>
      <c r="L281" s="20" t="s">
        <v>161</v>
      </c>
      <c r="M281" s="20" t="s">
        <v>161</v>
      </c>
      <c r="N281" s="101">
        <v>41162</v>
      </c>
      <c r="O281" s="97" t="s">
        <v>188</v>
      </c>
      <c r="P281" s="102"/>
      <c r="Q281" s="22"/>
      <c r="R281" s="23">
        <v>16</v>
      </c>
      <c r="S281" s="23">
        <v>16</v>
      </c>
      <c r="T281" s="23">
        <v>16</v>
      </c>
      <c r="U281" s="23">
        <v>33</v>
      </c>
      <c r="V281" s="85">
        <v>1</v>
      </c>
      <c r="W281" s="85" t="s">
        <v>41</v>
      </c>
      <c r="X281" s="85">
        <v>1</v>
      </c>
      <c r="Y281" s="25" t="s">
        <v>42</v>
      </c>
      <c r="Z281" s="26" t="str">
        <f t="shared" si="4"/>
        <v>1 ech / 1 rafale</v>
      </c>
      <c r="AA281" s="103">
        <v>55.6</v>
      </c>
      <c r="AB281" s="103">
        <v>0</v>
      </c>
      <c r="AC281" s="29">
        <v>8</v>
      </c>
      <c r="AD281" s="30">
        <v>1</v>
      </c>
      <c r="AE281" s="30">
        <v>100</v>
      </c>
      <c r="AF281" s="29" t="s">
        <v>34</v>
      </c>
      <c r="AG281" s="29" t="s">
        <v>34</v>
      </c>
    </row>
    <row r="282" spans="1:33">
      <c r="A282" s="100" t="s">
        <v>634</v>
      </c>
      <c r="B282" s="44" t="s">
        <v>637</v>
      </c>
      <c r="C282" s="44" t="s">
        <v>638</v>
      </c>
      <c r="D282" s="25" t="s">
        <v>52</v>
      </c>
      <c r="E282" s="20" t="s">
        <v>33</v>
      </c>
      <c r="F282" s="20" t="s">
        <v>34</v>
      </c>
      <c r="G282" s="20">
        <v>4</v>
      </c>
      <c r="H282" s="20" t="s">
        <v>98</v>
      </c>
      <c r="I282" s="20" t="s">
        <v>36</v>
      </c>
      <c r="J282" s="32">
        <v>40</v>
      </c>
      <c r="K282" s="20" t="s">
        <v>100</v>
      </c>
      <c r="L282" s="20" t="s">
        <v>100</v>
      </c>
      <c r="M282" s="20" t="s">
        <v>100</v>
      </c>
      <c r="N282" s="101">
        <v>41162</v>
      </c>
      <c r="O282" s="97" t="s">
        <v>188</v>
      </c>
      <c r="P282" s="44"/>
      <c r="Q282" s="22"/>
      <c r="R282" s="23">
        <v>15</v>
      </c>
      <c r="S282" s="23">
        <v>15</v>
      </c>
      <c r="T282" s="23">
        <v>15</v>
      </c>
      <c r="U282" s="23">
        <v>38</v>
      </c>
      <c r="V282" s="85">
        <v>1</v>
      </c>
      <c r="W282" s="85" t="s">
        <v>41</v>
      </c>
      <c r="X282" s="85">
        <v>1</v>
      </c>
      <c r="Y282" s="25" t="s">
        <v>42</v>
      </c>
      <c r="Z282" s="26" t="str">
        <f t="shared" si="4"/>
        <v>1 ech / 1 rafale</v>
      </c>
      <c r="AA282" s="103">
        <v>54.2</v>
      </c>
      <c r="AB282" s="103">
        <v>0</v>
      </c>
      <c r="AC282" s="103">
        <v>8</v>
      </c>
      <c r="AD282" s="30">
        <v>1</v>
      </c>
      <c r="AE282" s="30">
        <v>100</v>
      </c>
      <c r="AF282" s="103" t="s">
        <v>34</v>
      </c>
      <c r="AG282" s="103" t="s">
        <v>34</v>
      </c>
    </row>
    <row r="283" spans="1:33">
      <c r="A283" s="100" t="s">
        <v>634</v>
      </c>
      <c r="B283" s="44" t="s">
        <v>639</v>
      </c>
      <c r="C283" s="44" t="s">
        <v>640</v>
      </c>
      <c r="D283" s="25" t="s">
        <v>52</v>
      </c>
      <c r="E283" s="20" t="s">
        <v>33</v>
      </c>
      <c r="F283" s="20" t="s">
        <v>34</v>
      </c>
      <c r="G283" s="20">
        <v>4</v>
      </c>
      <c r="H283" s="20" t="s">
        <v>98</v>
      </c>
      <c r="I283" s="20" t="s">
        <v>47</v>
      </c>
      <c r="J283" s="32" t="s">
        <v>37</v>
      </c>
      <c r="K283" s="20" t="s">
        <v>641</v>
      </c>
      <c r="L283" s="20" t="s">
        <v>641</v>
      </c>
      <c r="M283" s="20" t="s">
        <v>641</v>
      </c>
      <c r="N283" s="101">
        <v>41212</v>
      </c>
      <c r="O283" s="97" t="s">
        <v>188</v>
      </c>
      <c r="P283" s="102"/>
      <c r="Q283" s="22"/>
      <c r="R283" s="23">
        <v>11</v>
      </c>
      <c r="S283" s="23">
        <v>11</v>
      </c>
      <c r="T283" s="23">
        <v>11</v>
      </c>
      <c r="U283" s="23">
        <v>33</v>
      </c>
      <c r="V283" s="85">
        <v>1</v>
      </c>
      <c r="W283" s="85" t="s">
        <v>41</v>
      </c>
      <c r="X283" s="85">
        <v>1</v>
      </c>
      <c r="Y283" s="25" t="s">
        <v>42</v>
      </c>
      <c r="Z283" s="26" t="str">
        <f t="shared" si="4"/>
        <v>1 ech / 1 rafale</v>
      </c>
      <c r="AA283" s="103">
        <v>58</v>
      </c>
      <c r="AB283" s="103">
        <v>0</v>
      </c>
      <c r="AC283" s="103">
        <v>14</v>
      </c>
      <c r="AD283" s="30">
        <v>1</v>
      </c>
      <c r="AE283" s="30">
        <v>100</v>
      </c>
      <c r="AF283" s="103" t="s">
        <v>56</v>
      </c>
      <c r="AG283" s="103" t="s">
        <v>56</v>
      </c>
    </row>
    <row r="284" spans="1:33">
      <c r="A284" s="100" t="s">
        <v>634</v>
      </c>
      <c r="B284" s="44" t="s">
        <v>642</v>
      </c>
      <c r="C284" s="44" t="s">
        <v>643</v>
      </c>
      <c r="D284" s="25" t="s">
        <v>52</v>
      </c>
      <c r="E284" s="20" t="s">
        <v>33</v>
      </c>
      <c r="F284" s="20" t="s">
        <v>34</v>
      </c>
      <c r="G284" s="20">
        <v>4</v>
      </c>
      <c r="H284" s="20" t="s">
        <v>98</v>
      </c>
      <c r="I284" s="20" t="s">
        <v>47</v>
      </c>
      <c r="J284" s="32">
        <v>13</v>
      </c>
      <c r="K284" s="20" t="s">
        <v>113</v>
      </c>
      <c r="L284" s="20" t="s">
        <v>113</v>
      </c>
      <c r="M284" s="20" t="s">
        <v>113</v>
      </c>
      <c r="N284" s="101">
        <v>41211</v>
      </c>
      <c r="O284" s="97" t="s">
        <v>188</v>
      </c>
      <c r="P284" s="102"/>
      <c r="Q284" s="104" t="s">
        <v>644</v>
      </c>
      <c r="R284" s="23">
        <v>13</v>
      </c>
      <c r="S284" s="23">
        <v>13</v>
      </c>
      <c r="T284" s="23">
        <v>13</v>
      </c>
      <c r="U284" s="23">
        <v>54</v>
      </c>
      <c r="V284" s="85">
        <v>1</v>
      </c>
      <c r="W284" s="85" t="s">
        <v>41</v>
      </c>
      <c r="X284" s="85">
        <v>1</v>
      </c>
      <c r="Y284" s="25" t="s">
        <v>42</v>
      </c>
      <c r="Z284" s="26" t="str">
        <f t="shared" si="4"/>
        <v>1 ech / 1 rafale</v>
      </c>
      <c r="AA284" s="103">
        <v>59</v>
      </c>
      <c r="AB284" s="103" t="e">
        <v>#VALUE!</v>
      </c>
      <c r="AC284" s="103">
        <v>12</v>
      </c>
      <c r="AD284" s="30">
        <v>1</v>
      </c>
      <c r="AE284" s="30">
        <v>100</v>
      </c>
      <c r="AF284" s="103" t="s">
        <v>56</v>
      </c>
      <c r="AG284" s="103" t="s">
        <v>56</v>
      </c>
    </row>
    <row r="285" spans="1:33">
      <c r="A285" s="100" t="s">
        <v>634</v>
      </c>
      <c r="B285" s="44" t="s">
        <v>645</v>
      </c>
      <c r="C285" s="44" t="s">
        <v>646</v>
      </c>
      <c r="D285" s="25" t="s">
        <v>52</v>
      </c>
      <c r="E285" s="20" t="s">
        <v>33</v>
      </c>
      <c r="F285" s="20" t="s">
        <v>34</v>
      </c>
      <c r="G285" s="20">
        <v>4</v>
      </c>
      <c r="H285" s="20" t="s">
        <v>98</v>
      </c>
      <c r="I285" s="20" t="s">
        <v>54</v>
      </c>
      <c r="J285" s="32" t="s">
        <v>37</v>
      </c>
      <c r="K285" s="20" t="s">
        <v>647</v>
      </c>
      <c r="L285" s="20" t="s">
        <v>647</v>
      </c>
      <c r="M285" s="20" t="s">
        <v>647</v>
      </c>
      <c r="N285" s="101">
        <v>41176</v>
      </c>
      <c r="O285" s="97" t="s">
        <v>188</v>
      </c>
      <c r="P285" s="102"/>
      <c r="Q285" s="22"/>
      <c r="R285" s="23">
        <v>25</v>
      </c>
      <c r="S285" s="23">
        <v>25</v>
      </c>
      <c r="T285" s="23">
        <v>25</v>
      </c>
      <c r="U285" s="23">
        <v>43</v>
      </c>
      <c r="V285" s="85">
        <v>1</v>
      </c>
      <c r="W285" s="85" t="s">
        <v>41</v>
      </c>
      <c r="X285" s="85">
        <v>1</v>
      </c>
      <c r="Y285" s="25" t="s">
        <v>42</v>
      </c>
      <c r="Z285" s="26" t="str">
        <f t="shared" si="4"/>
        <v>1 ech / 1 rafale</v>
      </c>
      <c r="AA285" s="103">
        <v>74</v>
      </c>
      <c r="AB285" s="103">
        <v>0</v>
      </c>
      <c r="AC285" s="103">
        <v>10</v>
      </c>
      <c r="AD285" s="30">
        <v>1</v>
      </c>
      <c r="AE285" s="30">
        <v>100</v>
      </c>
      <c r="AF285" s="103" t="s">
        <v>56</v>
      </c>
      <c r="AG285" s="103" t="s">
        <v>56</v>
      </c>
    </row>
    <row r="286" spans="1:33">
      <c r="A286" s="100" t="s">
        <v>634</v>
      </c>
      <c r="B286" s="44" t="s">
        <v>648</v>
      </c>
      <c r="C286" s="44" t="s">
        <v>649</v>
      </c>
      <c r="D286" s="25" t="s">
        <v>52</v>
      </c>
      <c r="E286" s="20" t="s">
        <v>33</v>
      </c>
      <c r="F286" s="20" t="s">
        <v>34</v>
      </c>
      <c r="G286" s="20">
        <v>4</v>
      </c>
      <c r="H286" s="20" t="s">
        <v>98</v>
      </c>
      <c r="I286" s="20" t="s">
        <v>54</v>
      </c>
      <c r="J286" s="32" t="s">
        <v>44</v>
      </c>
      <c r="K286" s="20" t="s">
        <v>313</v>
      </c>
      <c r="L286" s="20" t="s">
        <v>313</v>
      </c>
      <c r="M286" s="20" t="s">
        <v>313</v>
      </c>
      <c r="N286" s="101">
        <v>41176</v>
      </c>
      <c r="O286" s="97" t="s">
        <v>188</v>
      </c>
      <c r="P286" s="102"/>
      <c r="Q286" s="22"/>
      <c r="R286" s="23">
        <v>25</v>
      </c>
      <c r="S286" s="23">
        <v>25</v>
      </c>
      <c r="T286" s="23">
        <v>25</v>
      </c>
      <c r="U286" s="23">
        <v>43</v>
      </c>
      <c r="V286" s="85">
        <v>1</v>
      </c>
      <c r="W286" s="85" t="s">
        <v>41</v>
      </c>
      <c r="X286" s="85">
        <v>1</v>
      </c>
      <c r="Y286" s="25" t="s">
        <v>42</v>
      </c>
      <c r="Z286" s="26" t="str">
        <f t="shared" si="4"/>
        <v>1 ech / 1 rafale</v>
      </c>
      <c r="AA286" s="103">
        <v>74</v>
      </c>
      <c r="AB286" s="103">
        <v>0</v>
      </c>
      <c r="AC286" s="103">
        <v>10</v>
      </c>
      <c r="AD286" s="30">
        <v>1</v>
      </c>
      <c r="AE286" s="30">
        <v>100</v>
      </c>
      <c r="AF286" s="103" t="s">
        <v>56</v>
      </c>
      <c r="AG286" s="103" t="s">
        <v>56</v>
      </c>
    </row>
    <row r="287" spans="1:33">
      <c r="A287" s="100" t="s">
        <v>634</v>
      </c>
      <c r="B287" s="44" t="s">
        <v>650</v>
      </c>
      <c r="C287" s="44" t="s">
        <v>651</v>
      </c>
      <c r="D287" s="25" t="s">
        <v>52</v>
      </c>
      <c r="E287" s="20" t="s">
        <v>33</v>
      </c>
      <c r="F287" s="20" t="s">
        <v>34</v>
      </c>
      <c r="G287" s="20">
        <v>4</v>
      </c>
      <c r="H287" s="20" t="s">
        <v>98</v>
      </c>
      <c r="I287" s="20" t="s">
        <v>54</v>
      </c>
      <c r="J287" s="32" t="s">
        <v>48</v>
      </c>
      <c r="K287" s="20" t="s">
        <v>385</v>
      </c>
      <c r="L287" s="20" t="s">
        <v>385</v>
      </c>
      <c r="M287" s="20" t="s">
        <v>385</v>
      </c>
      <c r="N287" s="21">
        <v>41177</v>
      </c>
      <c r="O287" s="97" t="s">
        <v>188</v>
      </c>
      <c r="P287" s="102"/>
      <c r="Q287" s="22"/>
      <c r="R287" s="23">
        <v>21</v>
      </c>
      <c r="S287" s="23">
        <v>21</v>
      </c>
      <c r="T287" s="23">
        <v>21</v>
      </c>
      <c r="U287" s="23">
        <v>39</v>
      </c>
      <c r="V287" s="85">
        <v>1</v>
      </c>
      <c r="W287" s="85" t="s">
        <v>41</v>
      </c>
      <c r="X287" s="85">
        <v>1</v>
      </c>
      <c r="Y287" s="25" t="s">
        <v>42</v>
      </c>
      <c r="Z287" s="26" t="str">
        <f t="shared" si="4"/>
        <v>1 ech / 1 rafale</v>
      </c>
      <c r="AA287" s="103">
        <v>66.599999999999994</v>
      </c>
      <c r="AB287" s="103">
        <v>0</v>
      </c>
      <c r="AC287" s="103">
        <v>8</v>
      </c>
      <c r="AD287" s="30">
        <v>1</v>
      </c>
      <c r="AE287" s="30">
        <v>100</v>
      </c>
      <c r="AF287" s="103" t="s">
        <v>56</v>
      </c>
      <c r="AG287" s="103" t="s">
        <v>56</v>
      </c>
    </row>
    <row r="288" spans="1:33">
      <c r="A288" s="100" t="s">
        <v>634</v>
      </c>
      <c r="B288" s="44" t="s">
        <v>652</v>
      </c>
      <c r="C288" s="44" t="s">
        <v>653</v>
      </c>
      <c r="D288" s="25" t="s">
        <v>52</v>
      </c>
      <c r="E288" s="20" t="s">
        <v>33</v>
      </c>
      <c r="F288" s="20" t="s">
        <v>34</v>
      </c>
      <c r="G288" s="20">
        <v>4</v>
      </c>
      <c r="H288" s="20" t="s">
        <v>98</v>
      </c>
      <c r="I288" s="20" t="s">
        <v>54</v>
      </c>
      <c r="J288" s="32" t="s">
        <v>75</v>
      </c>
      <c r="K288" s="20" t="s">
        <v>654</v>
      </c>
      <c r="L288" s="20" t="s">
        <v>654</v>
      </c>
      <c r="M288" s="20" t="s">
        <v>654</v>
      </c>
      <c r="N288" s="21">
        <v>41299</v>
      </c>
      <c r="O288" s="97" t="s">
        <v>188</v>
      </c>
      <c r="P288" s="102"/>
      <c r="Q288" s="22"/>
      <c r="R288" s="23">
        <v>21</v>
      </c>
      <c r="S288" s="23">
        <v>21</v>
      </c>
      <c r="T288" s="23">
        <v>21</v>
      </c>
      <c r="U288" s="23">
        <v>39</v>
      </c>
      <c r="V288" s="85">
        <v>1</v>
      </c>
      <c r="W288" s="85" t="s">
        <v>41</v>
      </c>
      <c r="X288" s="85">
        <v>1</v>
      </c>
      <c r="Y288" s="25" t="s">
        <v>42</v>
      </c>
      <c r="Z288" s="26" t="str">
        <f t="shared" si="4"/>
        <v>1 ech / 1 rafale</v>
      </c>
      <c r="AA288" s="103">
        <v>66.599999999999994</v>
      </c>
      <c r="AB288" s="103">
        <v>0</v>
      </c>
      <c r="AC288" s="103">
        <v>8</v>
      </c>
      <c r="AD288" s="30">
        <v>1</v>
      </c>
      <c r="AE288" s="30">
        <v>100</v>
      </c>
      <c r="AF288" s="103" t="s">
        <v>56</v>
      </c>
      <c r="AG288" s="103" t="s">
        <v>56</v>
      </c>
    </row>
    <row r="289" spans="1:33" ht="12.75" customHeight="1">
      <c r="A289" s="100" t="s">
        <v>634</v>
      </c>
      <c r="B289" s="44" t="s">
        <v>655</v>
      </c>
      <c r="C289" s="44" t="s">
        <v>656</v>
      </c>
      <c r="D289" s="25" t="s">
        <v>52</v>
      </c>
      <c r="E289" s="20" t="s">
        <v>33</v>
      </c>
      <c r="F289" s="20" t="s">
        <v>301</v>
      </c>
      <c r="G289" s="20">
        <v>4</v>
      </c>
      <c r="H289" s="20" t="s">
        <v>98</v>
      </c>
      <c r="I289" s="20" t="s">
        <v>98</v>
      </c>
      <c r="J289" s="32" t="s">
        <v>37</v>
      </c>
      <c r="K289" s="20" t="s">
        <v>657</v>
      </c>
      <c r="L289" s="20" t="s">
        <v>657</v>
      </c>
      <c r="M289" s="20" t="s">
        <v>657</v>
      </c>
      <c r="N289" s="101">
        <v>41344</v>
      </c>
      <c r="O289" s="97" t="s">
        <v>188</v>
      </c>
      <c r="P289" s="44"/>
      <c r="Q289" s="22"/>
      <c r="R289" s="23">
        <v>13</v>
      </c>
      <c r="S289" s="23">
        <v>13</v>
      </c>
      <c r="T289" s="23">
        <v>13</v>
      </c>
      <c r="U289" s="23">
        <v>39</v>
      </c>
      <c r="V289" s="85">
        <v>1</v>
      </c>
      <c r="W289" s="85" t="s">
        <v>41</v>
      </c>
      <c r="X289" s="85">
        <v>1</v>
      </c>
      <c r="Y289" s="25" t="s">
        <v>42</v>
      </c>
      <c r="Z289" s="26" t="str">
        <f t="shared" si="4"/>
        <v>1 ech / 1 rafale</v>
      </c>
      <c r="AA289" s="103"/>
      <c r="AB289" s="103"/>
      <c r="AC289" s="103">
        <v>5</v>
      </c>
      <c r="AD289" s="30">
        <v>1</v>
      </c>
      <c r="AE289" s="30">
        <v>100</v>
      </c>
      <c r="AF289" s="103" t="s">
        <v>34</v>
      </c>
      <c r="AG289" s="103" t="s">
        <v>34</v>
      </c>
    </row>
    <row r="290" spans="1:33" ht="12.75" customHeight="1">
      <c r="A290" s="100" t="s">
        <v>634</v>
      </c>
      <c r="B290" s="44" t="s">
        <v>658</v>
      </c>
      <c r="C290" s="44" t="s">
        <v>659</v>
      </c>
      <c r="D290" s="25" t="s">
        <v>52</v>
      </c>
      <c r="E290" s="20" t="s">
        <v>33</v>
      </c>
      <c r="F290" s="20" t="s">
        <v>301</v>
      </c>
      <c r="G290" s="20">
        <v>4</v>
      </c>
      <c r="H290" s="20" t="s">
        <v>98</v>
      </c>
      <c r="I290" s="20" t="s">
        <v>98</v>
      </c>
      <c r="J290" s="32" t="s">
        <v>44</v>
      </c>
      <c r="K290" s="20" t="s">
        <v>660</v>
      </c>
      <c r="L290" s="20" t="s">
        <v>660</v>
      </c>
      <c r="M290" s="20" t="s">
        <v>660</v>
      </c>
      <c r="N290" s="101">
        <v>41347</v>
      </c>
      <c r="O290" s="97" t="s">
        <v>188</v>
      </c>
      <c r="P290" s="44"/>
      <c r="Q290" s="22"/>
      <c r="R290" s="23">
        <v>13</v>
      </c>
      <c r="S290" s="23">
        <v>13</v>
      </c>
      <c r="T290" s="23">
        <v>13</v>
      </c>
      <c r="U290" s="23">
        <v>43</v>
      </c>
      <c r="V290" s="85">
        <v>1</v>
      </c>
      <c r="W290" s="85" t="s">
        <v>41</v>
      </c>
      <c r="X290" s="85">
        <v>1</v>
      </c>
      <c r="Y290" s="25" t="s">
        <v>42</v>
      </c>
      <c r="Z290" s="26" t="str">
        <f t="shared" si="4"/>
        <v>1 ech / 1 rafale</v>
      </c>
      <c r="AA290" s="103"/>
      <c r="AB290" s="103"/>
      <c r="AC290" s="103">
        <v>5</v>
      </c>
      <c r="AD290" s="30">
        <v>1</v>
      </c>
      <c r="AE290" s="30">
        <v>100</v>
      </c>
      <c r="AF290" s="103" t="s">
        <v>34</v>
      </c>
      <c r="AG290" s="103" t="s">
        <v>34</v>
      </c>
    </row>
    <row r="291" spans="1:33" ht="22.5">
      <c r="A291" s="105" t="s">
        <v>634</v>
      </c>
      <c r="B291" s="44" t="s">
        <v>661</v>
      </c>
      <c r="C291" s="44" t="s">
        <v>662</v>
      </c>
      <c r="D291" s="25" t="s">
        <v>52</v>
      </c>
      <c r="E291" s="56" t="s">
        <v>33</v>
      </c>
      <c r="F291" s="56" t="s">
        <v>301</v>
      </c>
      <c r="G291" s="56">
        <v>4</v>
      </c>
      <c r="H291" s="56" t="s">
        <v>98</v>
      </c>
      <c r="I291" s="56" t="s">
        <v>36</v>
      </c>
      <c r="J291" s="57" t="s">
        <v>37</v>
      </c>
      <c r="K291" s="56" t="s">
        <v>663</v>
      </c>
      <c r="L291" s="56" t="s">
        <v>663</v>
      </c>
      <c r="M291" s="56" t="s">
        <v>663</v>
      </c>
      <c r="N291" s="101">
        <v>41465</v>
      </c>
      <c r="O291" s="97" t="s">
        <v>188</v>
      </c>
      <c r="P291" s="44"/>
      <c r="Q291" s="106" t="s">
        <v>664</v>
      </c>
      <c r="R291" s="59">
        <v>31</v>
      </c>
      <c r="S291" s="59">
        <v>31</v>
      </c>
      <c r="T291" s="59">
        <v>31</v>
      </c>
      <c r="U291" s="59">
        <v>159</v>
      </c>
      <c r="V291" s="85">
        <v>1</v>
      </c>
      <c r="W291" s="85" t="s">
        <v>41</v>
      </c>
      <c r="X291" s="85">
        <v>1</v>
      </c>
      <c r="Y291" s="25" t="s">
        <v>42</v>
      </c>
      <c r="Z291" s="26" t="str">
        <f t="shared" si="4"/>
        <v>1 ech / 1 rafale</v>
      </c>
      <c r="AA291" s="103"/>
      <c r="AB291" s="103"/>
      <c r="AC291" s="103">
        <v>31</v>
      </c>
      <c r="AD291" s="30">
        <v>1</v>
      </c>
      <c r="AE291" s="30">
        <v>100</v>
      </c>
      <c r="AF291" s="103" t="s">
        <v>80</v>
      </c>
      <c r="AG291" s="103" t="s">
        <v>80</v>
      </c>
    </row>
    <row r="292" spans="1:33" ht="23.25" customHeight="1">
      <c r="A292" s="100" t="s">
        <v>634</v>
      </c>
      <c r="B292" s="44" t="s">
        <v>665</v>
      </c>
      <c r="C292" s="44" t="s">
        <v>666</v>
      </c>
      <c r="D292" s="25" t="s">
        <v>52</v>
      </c>
      <c r="E292" s="56" t="s">
        <v>33</v>
      </c>
      <c r="F292" s="56" t="s">
        <v>301</v>
      </c>
      <c r="G292" s="56">
        <v>4</v>
      </c>
      <c r="H292" s="56" t="s">
        <v>98</v>
      </c>
      <c r="I292" s="56" t="s">
        <v>36</v>
      </c>
      <c r="J292" s="57" t="s">
        <v>44</v>
      </c>
      <c r="K292" s="56" t="s">
        <v>667</v>
      </c>
      <c r="L292" s="56" t="s">
        <v>667</v>
      </c>
      <c r="M292" s="56" t="s">
        <v>667</v>
      </c>
      <c r="N292" s="101">
        <v>41465</v>
      </c>
      <c r="O292" s="97" t="s">
        <v>188</v>
      </c>
      <c r="P292" s="44"/>
      <c r="Q292" s="106" t="s">
        <v>664</v>
      </c>
      <c r="R292" s="59">
        <v>30</v>
      </c>
      <c r="S292" s="59">
        <v>30</v>
      </c>
      <c r="T292" s="59">
        <v>30</v>
      </c>
      <c r="U292" s="59">
        <v>148</v>
      </c>
      <c r="V292" s="85">
        <v>1</v>
      </c>
      <c r="W292" s="85" t="s">
        <v>41</v>
      </c>
      <c r="X292" s="85">
        <v>1</v>
      </c>
      <c r="Y292" s="25" t="s">
        <v>42</v>
      </c>
      <c r="Z292" s="26" t="str">
        <f t="shared" si="4"/>
        <v>1 ech / 1 rafale</v>
      </c>
      <c r="AA292" s="103"/>
      <c r="AB292" s="103"/>
      <c r="AC292" s="103">
        <v>31</v>
      </c>
      <c r="AD292" s="30">
        <v>1</v>
      </c>
      <c r="AE292" s="30">
        <v>100</v>
      </c>
      <c r="AF292" s="103" t="s">
        <v>80</v>
      </c>
      <c r="AG292" s="103" t="s">
        <v>80</v>
      </c>
    </row>
    <row r="293" spans="1:33">
      <c r="A293" s="100" t="s">
        <v>634</v>
      </c>
      <c r="B293" s="44" t="s">
        <v>668</v>
      </c>
      <c r="C293" s="44" t="s">
        <v>669</v>
      </c>
      <c r="D293" s="25" t="s">
        <v>52</v>
      </c>
      <c r="E293" s="20" t="s">
        <v>33</v>
      </c>
      <c r="F293" s="20" t="s">
        <v>301</v>
      </c>
      <c r="G293" s="20">
        <v>4</v>
      </c>
      <c r="H293" s="20" t="s">
        <v>98</v>
      </c>
      <c r="I293" s="20" t="s">
        <v>47</v>
      </c>
      <c r="J293" s="32" t="s">
        <v>72</v>
      </c>
      <c r="K293" s="20" t="s">
        <v>235</v>
      </c>
      <c r="L293" s="20" t="s">
        <v>235</v>
      </c>
      <c r="M293" s="20" t="s">
        <v>235</v>
      </c>
      <c r="N293" s="101">
        <v>41282</v>
      </c>
      <c r="O293" s="97" t="s">
        <v>188</v>
      </c>
      <c r="P293" s="44"/>
      <c r="Q293" s="22"/>
      <c r="R293" s="23">
        <v>16</v>
      </c>
      <c r="S293" s="23">
        <v>16</v>
      </c>
      <c r="T293" s="23">
        <v>16</v>
      </c>
      <c r="U293" s="23">
        <v>83</v>
      </c>
      <c r="V293" s="85">
        <v>1</v>
      </c>
      <c r="W293" s="85" t="s">
        <v>41</v>
      </c>
      <c r="X293" s="85">
        <v>1</v>
      </c>
      <c r="Y293" s="25" t="s">
        <v>42</v>
      </c>
      <c r="Z293" s="26" t="str">
        <f t="shared" si="4"/>
        <v>1 ech / 1 rafale</v>
      </c>
      <c r="AA293" s="103"/>
      <c r="AB293" s="103"/>
      <c r="AC293" s="103">
        <v>4</v>
      </c>
      <c r="AD293" s="30">
        <v>1</v>
      </c>
      <c r="AE293" s="30">
        <v>100</v>
      </c>
      <c r="AF293" s="103" t="s">
        <v>56</v>
      </c>
      <c r="AG293" s="103" t="s">
        <v>56</v>
      </c>
    </row>
    <row r="294" spans="1:33">
      <c r="A294" s="100" t="s">
        <v>634</v>
      </c>
      <c r="B294" s="44" t="s">
        <v>670</v>
      </c>
      <c r="C294" s="44" t="s">
        <v>671</v>
      </c>
      <c r="D294" s="25" t="s">
        <v>52</v>
      </c>
      <c r="E294" s="20" t="s">
        <v>33</v>
      </c>
      <c r="F294" s="20" t="s">
        <v>301</v>
      </c>
      <c r="G294" s="20">
        <v>4</v>
      </c>
      <c r="H294" s="20" t="s">
        <v>98</v>
      </c>
      <c r="I294" s="20" t="s">
        <v>78</v>
      </c>
      <c r="J294" s="32" t="s">
        <v>37</v>
      </c>
      <c r="K294" s="20" t="s">
        <v>289</v>
      </c>
      <c r="L294" s="20" t="s">
        <v>289</v>
      </c>
      <c r="M294" s="20" t="s">
        <v>289</v>
      </c>
      <c r="N294" s="101">
        <v>41386</v>
      </c>
      <c r="O294" s="97" t="s">
        <v>188</v>
      </c>
      <c r="P294" s="102"/>
      <c r="Q294" s="22"/>
      <c r="R294" s="23">
        <v>17</v>
      </c>
      <c r="S294" s="23">
        <v>17</v>
      </c>
      <c r="T294" s="23">
        <v>17</v>
      </c>
      <c r="U294" s="23">
        <v>58</v>
      </c>
      <c r="V294" s="85">
        <v>1</v>
      </c>
      <c r="W294" s="85" t="s">
        <v>41</v>
      </c>
      <c r="X294" s="85">
        <v>1</v>
      </c>
      <c r="Y294" s="25" t="s">
        <v>42</v>
      </c>
      <c r="Z294" s="26" t="str">
        <f t="shared" si="4"/>
        <v>1 ech / 1 rafale</v>
      </c>
      <c r="AA294" s="103"/>
      <c r="AB294" s="103"/>
      <c r="AC294" s="103">
        <v>18</v>
      </c>
      <c r="AD294" s="30">
        <v>1</v>
      </c>
      <c r="AE294" s="30">
        <v>100</v>
      </c>
      <c r="AF294" s="103" t="s">
        <v>80</v>
      </c>
      <c r="AG294" s="103" t="s">
        <v>80</v>
      </c>
    </row>
    <row r="295" spans="1:33">
      <c r="A295" s="100" t="s">
        <v>634</v>
      </c>
      <c r="B295" s="44" t="s">
        <v>672</v>
      </c>
      <c r="C295" s="44" t="s">
        <v>673</v>
      </c>
      <c r="D295" s="25" t="s">
        <v>52</v>
      </c>
      <c r="E295" s="20" t="s">
        <v>33</v>
      </c>
      <c r="F295" s="20" t="s">
        <v>301</v>
      </c>
      <c r="G295" s="20">
        <v>4</v>
      </c>
      <c r="H295" s="20" t="s">
        <v>98</v>
      </c>
      <c r="I295" s="20" t="s">
        <v>54</v>
      </c>
      <c r="J295" s="32">
        <v>25</v>
      </c>
      <c r="K295" s="20" t="s">
        <v>139</v>
      </c>
      <c r="L295" s="20" t="s">
        <v>139</v>
      </c>
      <c r="M295" s="20" t="s">
        <v>139</v>
      </c>
      <c r="N295" s="101">
        <v>41351</v>
      </c>
      <c r="O295" s="97" t="s">
        <v>188</v>
      </c>
      <c r="P295" s="102"/>
      <c r="Q295" s="22"/>
      <c r="R295" s="23">
        <v>21</v>
      </c>
      <c r="S295" s="23">
        <v>21</v>
      </c>
      <c r="T295" s="23">
        <v>21</v>
      </c>
      <c r="U295" s="23">
        <v>95</v>
      </c>
      <c r="V295" s="85">
        <v>1</v>
      </c>
      <c r="W295" s="85" t="s">
        <v>41</v>
      </c>
      <c r="X295" s="85">
        <v>1</v>
      </c>
      <c r="Y295" s="25" t="s">
        <v>42</v>
      </c>
      <c r="Z295" s="26" t="str">
        <f t="shared" si="4"/>
        <v>1 ech / 1 rafale</v>
      </c>
      <c r="AA295" s="103"/>
      <c r="AB295" s="103"/>
      <c r="AC295" s="103">
        <v>7</v>
      </c>
      <c r="AD295" s="30">
        <v>1</v>
      </c>
      <c r="AE295" s="30">
        <v>100</v>
      </c>
      <c r="AF295" s="103" t="s">
        <v>56</v>
      </c>
      <c r="AG295" s="103" t="s">
        <v>80</v>
      </c>
    </row>
    <row r="296" spans="1:33">
      <c r="A296" s="100" t="s">
        <v>634</v>
      </c>
      <c r="B296" s="44" t="s">
        <v>674</v>
      </c>
      <c r="C296" s="44" t="s">
        <v>675</v>
      </c>
      <c r="D296" s="25" t="s">
        <v>52</v>
      </c>
      <c r="E296" s="20" t="s">
        <v>33</v>
      </c>
      <c r="F296" s="20" t="s">
        <v>301</v>
      </c>
      <c r="G296" s="20">
        <v>4</v>
      </c>
      <c r="H296" s="20" t="s">
        <v>98</v>
      </c>
      <c r="I296" s="20" t="s">
        <v>54</v>
      </c>
      <c r="J296" s="32">
        <v>26</v>
      </c>
      <c r="K296" s="20" t="s">
        <v>139</v>
      </c>
      <c r="L296" s="20" t="s">
        <v>139</v>
      </c>
      <c r="M296" s="20" t="s">
        <v>139</v>
      </c>
      <c r="N296" s="101">
        <v>41351</v>
      </c>
      <c r="O296" s="97" t="s">
        <v>188</v>
      </c>
      <c r="P296" s="102"/>
      <c r="Q296" s="22"/>
      <c r="R296" s="23">
        <v>21</v>
      </c>
      <c r="S296" s="23">
        <v>21</v>
      </c>
      <c r="T296" s="23">
        <v>21</v>
      </c>
      <c r="U296" s="23">
        <v>95</v>
      </c>
      <c r="V296" s="85">
        <v>1</v>
      </c>
      <c r="W296" s="85" t="s">
        <v>41</v>
      </c>
      <c r="X296" s="85">
        <v>1</v>
      </c>
      <c r="Y296" s="25" t="s">
        <v>42</v>
      </c>
      <c r="Z296" s="26" t="str">
        <f t="shared" si="4"/>
        <v>1 ech / 1 rafale</v>
      </c>
      <c r="AA296" s="103"/>
      <c r="AB296" s="103"/>
      <c r="AC296" s="103">
        <v>7</v>
      </c>
      <c r="AD296" s="30">
        <v>1</v>
      </c>
      <c r="AE296" s="30">
        <v>100</v>
      </c>
      <c r="AF296" s="103" t="s">
        <v>56</v>
      </c>
      <c r="AG296" s="103" t="s">
        <v>80</v>
      </c>
    </row>
    <row r="297" spans="1:33">
      <c r="A297" s="100" t="s">
        <v>634</v>
      </c>
      <c r="B297" s="44" t="s">
        <v>676</v>
      </c>
      <c r="C297" s="44" t="s">
        <v>677</v>
      </c>
      <c r="D297" s="25" t="s">
        <v>52</v>
      </c>
      <c r="E297" s="20" t="s">
        <v>33</v>
      </c>
      <c r="F297" s="20" t="s">
        <v>301</v>
      </c>
      <c r="G297" s="20">
        <v>4</v>
      </c>
      <c r="H297" s="20" t="s">
        <v>98</v>
      </c>
      <c r="I297" s="20" t="s">
        <v>54</v>
      </c>
      <c r="J297" s="32">
        <v>27</v>
      </c>
      <c r="K297" s="20" t="s">
        <v>113</v>
      </c>
      <c r="L297" s="20" t="s">
        <v>113</v>
      </c>
      <c r="M297" s="20" t="s">
        <v>113</v>
      </c>
      <c r="N297" s="101">
        <v>41163</v>
      </c>
      <c r="O297" s="107" t="s">
        <v>188</v>
      </c>
      <c r="P297" s="102"/>
      <c r="Q297" s="102" t="s">
        <v>678</v>
      </c>
      <c r="R297" s="23">
        <v>16</v>
      </c>
      <c r="S297" s="23">
        <v>16</v>
      </c>
      <c r="T297" s="23">
        <v>16</v>
      </c>
      <c r="U297" s="23">
        <v>81</v>
      </c>
      <c r="V297" s="85">
        <v>1</v>
      </c>
      <c r="W297" s="85" t="s">
        <v>41</v>
      </c>
      <c r="X297" s="85">
        <v>1</v>
      </c>
      <c r="Y297" s="25" t="s">
        <v>42</v>
      </c>
      <c r="Z297" s="26" t="str">
        <f t="shared" si="4"/>
        <v>1 ech / 1 rafale</v>
      </c>
      <c r="AA297" s="103"/>
      <c r="AB297" s="103"/>
      <c r="AC297" s="103">
        <v>7</v>
      </c>
      <c r="AD297" s="30">
        <v>1</v>
      </c>
      <c r="AE297" s="30">
        <v>100</v>
      </c>
      <c r="AF297" s="103" t="s">
        <v>56</v>
      </c>
      <c r="AG297" s="103" t="s">
        <v>80</v>
      </c>
    </row>
    <row r="298" spans="1:33">
      <c r="A298" s="100" t="s">
        <v>634</v>
      </c>
      <c r="B298" s="44" t="s">
        <v>679</v>
      </c>
      <c r="C298" s="44" t="s">
        <v>680</v>
      </c>
      <c r="D298" s="25" t="s">
        <v>52</v>
      </c>
      <c r="E298" s="20" t="s">
        <v>33</v>
      </c>
      <c r="F298" s="20" t="s">
        <v>301</v>
      </c>
      <c r="G298" s="20">
        <v>4</v>
      </c>
      <c r="H298" s="20" t="s">
        <v>98</v>
      </c>
      <c r="I298" s="20" t="s">
        <v>54</v>
      </c>
      <c r="J298" s="32">
        <v>28</v>
      </c>
      <c r="K298" s="20" t="s">
        <v>495</v>
      </c>
      <c r="L298" s="20" t="s">
        <v>495</v>
      </c>
      <c r="M298" s="20" t="s">
        <v>495</v>
      </c>
      <c r="N298" s="101">
        <v>41159</v>
      </c>
      <c r="O298" s="107" t="s">
        <v>188</v>
      </c>
      <c r="P298" s="102"/>
      <c r="Q298" s="102" t="s">
        <v>678</v>
      </c>
      <c r="R298" s="23">
        <v>16</v>
      </c>
      <c r="S298" s="23">
        <v>16</v>
      </c>
      <c r="T298" s="23">
        <v>16</v>
      </c>
      <c r="U298" s="23">
        <v>81</v>
      </c>
      <c r="V298" s="85">
        <v>1</v>
      </c>
      <c r="W298" s="85" t="s">
        <v>41</v>
      </c>
      <c r="X298" s="85">
        <v>1</v>
      </c>
      <c r="Y298" s="25" t="s">
        <v>42</v>
      </c>
      <c r="Z298" s="26" t="str">
        <f t="shared" si="4"/>
        <v>1 ech / 1 rafale</v>
      </c>
      <c r="AA298" s="103"/>
      <c r="AB298" s="103"/>
      <c r="AC298" s="103">
        <v>7</v>
      </c>
      <c r="AD298" s="30">
        <v>1</v>
      </c>
      <c r="AE298" s="30">
        <v>100</v>
      </c>
      <c r="AF298" s="103" t="s">
        <v>56</v>
      </c>
      <c r="AG298" s="103" t="s">
        <v>80</v>
      </c>
    </row>
    <row r="299" spans="1:33">
      <c r="A299" s="100" t="s">
        <v>634</v>
      </c>
      <c r="B299" s="44" t="s">
        <v>681</v>
      </c>
      <c r="C299" s="44" t="s">
        <v>682</v>
      </c>
      <c r="D299" s="25" t="s">
        <v>52</v>
      </c>
      <c r="E299" s="20" t="s">
        <v>33</v>
      </c>
      <c r="F299" s="20" t="s">
        <v>301</v>
      </c>
      <c r="G299" s="20">
        <v>4</v>
      </c>
      <c r="H299" s="20" t="s">
        <v>98</v>
      </c>
      <c r="I299" s="20" t="s">
        <v>61</v>
      </c>
      <c r="J299" s="32" t="s">
        <v>37</v>
      </c>
      <c r="K299" s="20" t="s">
        <v>683</v>
      </c>
      <c r="L299" s="20" t="s">
        <v>683</v>
      </c>
      <c r="M299" s="20" t="s">
        <v>683</v>
      </c>
      <c r="N299" s="101">
        <v>41407</v>
      </c>
      <c r="O299" s="97" t="s">
        <v>188</v>
      </c>
      <c r="P299" s="102"/>
      <c r="Q299" s="22"/>
      <c r="R299" s="23">
        <v>13</v>
      </c>
      <c r="S299" s="23">
        <v>13</v>
      </c>
      <c r="T299" s="23">
        <v>13</v>
      </c>
      <c r="U299" s="23">
        <v>35</v>
      </c>
      <c r="V299" s="85">
        <v>1</v>
      </c>
      <c r="W299" s="85" t="s">
        <v>41</v>
      </c>
      <c r="X299" s="85">
        <v>1</v>
      </c>
      <c r="Y299" s="25" t="s">
        <v>42</v>
      </c>
      <c r="Z299" s="26" t="str">
        <f t="shared" si="4"/>
        <v>1 ech / 1 rafale</v>
      </c>
      <c r="AA299" s="103"/>
      <c r="AB299" s="103"/>
      <c r="AC299" s="103">
        <v>3</v>
      </c>
      <c r="AD299" s="30">
        <v>1</v>
      </c>
      <c r="AE299" s="30">
        <v>100</v>
      </c>
      <c r="AF299" s="103" t="s">
        <v>34</v>
      </c>
      <c r="AG299" s="103" t="s">
        <v>34</v>
      </c>
    </row>
    <row r="300" spans="1:33">
      <c r="A300" s="100" t="s">
        <v>634</v>
      </c>
      <c r="B300" s="44" t="s">
        <v>684</v>
      </c>
      <c r="C300" s="44" t="s">
        <v>685</v>
      </c>
      <c r="D300" s="25" t="s">
        <v>52</v>
      </c>
      <c r="E300" s="20" t="s">
        <v>33</v>
      </c>
      <c r="F300" s="20" t="s">
        <v>301</v>
      </c>
      <c r="G300" s="20">
        <v>4</v>
      </c>
      <c r="H300" s="20" t="s">
        <v>98</v>
      </c>
      <c r="I300" s="20" t="s">
        <v>61</v>
      </c>
      <c r="J300" s="32" t="s">
        <v>44</v>
      </c>
      <c r="K300" s="20" t="s">
        <v>686</v>
      </c>
      <c r="L300" s="20" t="s">
        <v>686</v>
      </c>
      <c r="M300" s="20" t="s">
        <v>686</v>
      </c>
      <c r="N300" s="101">
        <v>41407</v>
      </c>
      <c r="O300" s="97" t="s">
        <v>188</v>
      </c>
      <c r="P300" s="44"/>
      <c r="Q300" s="22"/>
      <c r="R300" s="23">
        <v>13</v>
      </c>
      <c r="S300" s="23">
        <v>13</v>
      </c>
      <c r="T300" s="23">
        <v>13</v>
      </c>
      <c r="U300" s="23">
        <v>35</v>
      </c>
      <c r="V300" s="85">
        <v>1</v>
      </c>
      <c r="W300" s="85" t="s">
        <v>41</v>
      </c>
      <c r="X300" s="85">
        <v>1</v>
      </c>
      <c r="Y300" s="25" t="s">
        <v>42</v>
      </c>
      <c r="Z300" s="26" t="str">
        <f t="shared" si="4"/>
        <v>1 ech / 1 rafale</v>
      </c>
      <c r="AA300" s="103"/>
      <c r="AB300" s="103"/>
      <c r="AC300" s="103">
        <v>3</v>
      </c>
      <c r="AD300" s="30">
        <v>1</v>
      </c>
      <c r="AE300" s="30">
        <v>100</v>
      </c>
      <c r="AF300" s="103" t="s">
        <v>34</v>
      </c>
      <c r="AG300" s="103" t="s">
        <v>34</v>
      </c>
    </row>
    <row r="301" spans="1:33">
      <c r="A301" s="100" t="s">
        <v>634</v>
      </c>
      <c r="B301" s="44" t="s">
        <v>687</v>
      </c>
      <c r="C301" s="44" t="s">
        <v>688</v>
      </c>
      <c r="D301" s="25" t="s">
        <v>52</v>
      </c>
      <c r="E301" s="20" t="s">
        <v>33</v>
      </c>
      <c r="F301" s="20" t="s">
        <v>301</v>
      </c>
      <c r="G301" s="20">
        <v>4</v>
      </c>
      <c r="H301" s="20" t="s">
        <v>185</v>
      </c>
      <c r="I301" s="20" t="s">
        <v>61</v>
      </c>
      <c r="J301" s="32" t="s">
        <v>37</v>
      </c>
      <c r="K301" s="20" t="s">
        <v>689</v>
      </c>
      <c r="L301" s="20" t="s">
        <v>689</v>
      </c>
      <c r="M301" s="20" t="s">
        <v>689</v>
      </c>
      <c r="N301" s="101">
        <v>41407</v>
      </c>
      <c r="O301" s="97" t="s">
        <v>188</v>
      </c>
      <c r="P301" s="102"/>
      <c r="Q301" s="22"/>
      <c r="R301" s="23">
        <v>13</v>
      </c>
      <c r="S301" s="23">
        <v>13</v>
      </c>
      <c r="T301" s="23">
        <v>13</v>
      </c>
      <c r="U301" s="23">
        <v>35</v>
      </c>
      <c r="V301" s="85">
        <v>1</v>
      </c>
      <c r="W301" s="85" t="s">
        <v>41</v>
      </c>
      <c r="X301" s="85">
        <v>1</v>
      </c>
      <c r="Y301" s="25" t="s">
        <v>42</v>
      </c>
      <c r="Z301" s="26" t="str">
        <f t="shared" si="4"/>
        <v>1 ech / 1 rafale</v>
      </c>
      <c r="AA301" s="103"/>
      <c r="AB301" s="103"/>
      <c r="AC301" s="103">
        <v>3</v>
      </c>
      <c r="AD301" s="30">
        <v>1</v>
      </c>
      <c r="AE301" s="30">
        <v>100</v>
      </c>
      <c r="AF301" s="103" t="s">
        <v>34</v>
      </c>
      <c r="AG301" s="103" t="s">
        <v>34</v>
      </c>
    </row>
    <row r="302" spans="1:33">
      <c r="A302" s="100" t="s">
        <v>634</v>
      </c>
      <c r="B302" s="44" t="s">
        <v>690</v>
      </c>
      <c r="C302" s="44" t="s">
        <v>691</v>
      </c>
      <c r="D302" s="25" t="s">
        <v>52</v>
      </c>
      <c r="E302" s="20" t="s">
        <v>33</v>
      </c>
      <c r="F302" s="20" t="s">
        <v>301</v>
      </c>
      <c r="G302" s="20">
        <v>4</v>
      </c>
      <c r="H302" s="20" t="s">
        <v>185</v>
      </c>
      <c r="I302" s="20" t="s">
        <v>61</v>
      </c>
      <c r="J302" s="32" t="s">
        <v>44</v>
      </c>
      <c r="K302" s="20" t="s">
        <v>692</v>
      </c>
      <c r="L302" s="20" t="s">
        <v>692</v>
      </c>
      <c r="M302" s="20" t="s">
        <v>692</v>
      </c>
      <c r="N302" s="101">
        <v>41407</v>
      </c>
      <c r="O302" s="97" t="s">
        <v>188</v>
      </c>
      <c r="P302" s="44"/>
      <c r="Q302" s="22"/>
      <c r="R302" s="23">
        <v>13</v>
      </c>
      <c r="S302" s="23">
        <v>13</v>
      </c>
      <c r="T302" s="23">
        <v>13</v>
      </c>
      <c r="U302" s="23">
        <v>35</v>
      </c>
      <c r="V302" s="85">
        <v>1</v>
      </c>
      <c r="W302" s="85" t="s">
        <v>41</v>
      </c>
      <c r="X302" s="85">
        <v>1</v>
      </c>
      <c r="Y302" s="25" t="s">
        <v>42</v>
      </c>
      <c r="Z302" s="26" t="str">
        <f t="shared" si="4"/>
        <v>1 ech / 1 rafale</v>
      </c>
      <c r="AA302" s="85"/>
      <c r="AB302" s="85"/>
      <c r="AC302" s="85">
        <v>3</v>
      </c>
      <c r="AD302" s="30">
        <v>1</v>
      </c>
      <c r="AE302" s="30">
        <v>100</v>
      </c>
      <c r="AF302" s="85" t="s">
        <v>34</v>
      </c>
      <c r="AG302" s="85" t="s">
        <v>34</v>
      </c>
    </row>
    <row r="303" spans="1:33">
      <c r="A303" s="100" t="s">
        <v>634</v>
      </c>
      <c r="B303" s="44" t="s">
        <v>693</v>
      </c>
      <c r="C303" s="44" t="s">
        <v>694</v>
      </c>
      <c r="D303" s="25" t="s">
        <v>52</v>
      </c>
      <c r="E303" s="20" t="s">
        <v>33</v>
      </c>
      <c r="F303" s="20" t="s">
        <v>301</v>
      </c>
      <c r="G303" s="20">
        <v>4</v>
      </c>
      <c r="H303" s="20" t="s">
        <v>98</v>
      </c>
      <c r="I303" s="20" t="s">
        <v>61</v>
      </c>
      <c r="J303" s="32" t="s">
        <v>72</v>
      </c>
      <c r="K303" s="20" t="s">
        <v>695</v>
      </c>
      <c r="L303" s="20" t="s">
        <v>695</v>
      </c>
      <c r="M303" s="20" t="s">
        <v>695</v>
      </c>
      <c r="N303" s="108">
        <v>41317</v>
      </c>
      <c r="O303" s="53" t="s">
        <v>188</v>
      </c>
      <c r="P303" s="44"/>
      <c r="Q303" s="22"/>
      <c r="R303" s="23">
        <v>10</v>
      </c>
      <c r="S303" s="23">
        <v>10</v>
      </c>
      <c r="T303" s="23">
        <v>10</v>
      </c>
      <c r="U303" s="23">
        <v>33</v>
      </c>
      <c r="V303" s="85">
        <v>1</v>
      </c>
      <c r="W303" s="85" t="s">
        <v>41</v>
      </c>
      <c r="X303" s="85">
        <v>1</v>
      </c>
      <c r="Y303" s="25" t="s">
        <v>42</v>
      </c>
      <c r="Z303" s="26" t="str">
        <f t="shared" si="4"/>
        <v>1 ech / 1 rafale</v>
      </c>
      <c r="AA303" s="85"/>
      <c r="AB303" s="85"/>
      <c r="AC303" s="29">
        <v>6</v>
      </c>
      <c r="AD303" s="30">
        <v>1</v>
      </c>
      <c r="AE303" s="30">
        <v>100</v>
      </c>
      <c r="AF303" s="29" t="s">
        <v>34</v>
      </c>
      <c r="AG303" s="29" t="s">
        <v>34</v>
      </c>
    </row>
  </sheetData>
  <conditionalFormatting sqref="T169:T303">
    <cfRule type="cellIs" dxfId="0" priority="1" stopIfTrue="1" operator="notEqual">
      <formula>$S169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I40"/>
  <sheetViews>
    <sheetView topLeftCell="A10" workbookViewId="0">
      <selection activeCell="C25" sqref="C25"/>
    </sheetView>
  </sheetViews>
  <sheetFormatPr baseColWidth="10" defaultColWidth="0" defaultRowHeight="11.25"/>
  <cols>
    <col min="1" max="1" width="6.85546875" style="1" bestFit="1" customWidth="1"/>
    <col min="2" max="2" width="12.42578125" style="1" hidden="1" customWidth="1"/>
    <col min="3" max="3" width="35.85546875" style="2" bestFit="1" customWidth="1"/>
    <col min="4" max="4" width="5.5703125" style="1" hidden="1" customWidth="1"/>
    <col min="5" max="5" width="2.28515625" style="1" hidden="1" customWidth="1"/>
    <col min="6" max="6" width="2.5703125" style="1" hidden="1" customWidth="1"/>
    <col min="7" max="9" width="2.28515625" style="1" hidden="1" customWidth="1"/>
    <col min="10" max="10" width="5.28515625" style="161" hidden="1" customWidth="1"/>
    <col min="11" max="11" width="8.5703125" style="1" hidden="1" customWidth="1"/>
    <col min="12" max="12" width="6" style="1" hidden="1" customWidth="1"/>
    <col min="13" max="13" width="7.5703125" style="1" hidden="1" customWidth="1"/>
    <col min="14" max="14" width="10.28515625" style="1" hidden="1" customWidth="1"/>
    <col min="15" max="15" width="15.85546875" style="1" customWidth="1"/>
    <col min="16" max="16" width="7.28515625" style="1" hidden="1" customWidth="1"/>
    <col min="17" max="17" width="32" style="4" hidden="1" customWidth="1"/>
    <col min="18" max="19" width="8.5703125" style="1" hidden="1" customWidth="1"/>
    <col min="20" max="20" width="8.7109375" style="1" customWidth="1"/>
    <col min="21" max="21" width="5.85546875" style="1" hidden="1" customWidth="1"/>
    <col min="22" max="22" width="4.140625" style="1" customWidth="1"/>
    <col min="23" max="23" width="9.28515625" style="1" customWidth="1"/>
    <col min="24" max="24" width="4.140625" style="1" customWidth="1"/>
    <col min="25" max="25" width="7.7109375" style="1" customWidth="1"/>
    <col min="26" max="26" width="13.5703125" style="1" customWidth="1"/>
    <col min="27" max="28" width="8.28515625" style="1" hidden="1" customWidth="1"/>
    <col min="29" max="29" width="6.140625" style="1" customWidth="1"/>
    <col min="30" max="30" width="8.28515625" style="1" customWidth="1"/>
    <col min="31" max="31" width="9.42578125" style="1" customWidth="1"/>
    <col min="32" max="32" width="8.5703125" style="1" hidden="1" customWidth="1"/>
    <col min="33" max="33" width="8.28515625" style="1" hidden="1" customWidth="1"/>
    <col min="34" max="34" width="0.7109375" style="6" customWidth="1"/>
    <col min="35" max="256" width="0" style="1" hidden="1"/>
    <col min="257" max="257" width="6.85546875" style="1" bestFit="1" customWidth="1"/>
    <col min="258" max="258" width="12.42578125" style="1" customWidth="1"/>
    <col min="259" max="259" width="35.85546875" style="1" bestFit="1" customWidth="1"/>
    <col min="260" max="260" width="5.5703125" style="1" bestFit="1" customWidth="1"/>
    <col min="261" max="261" width="2.28515625" style="1" customWidth="1"/>
    <col min="262" max="262" width="2.5703125" style="1" customWidth="1"/>
    <col min="263" max="265" width="2.28515625" style="1" customWidth="1"/>
    <col min="266" max="266" width="5.28515625" style="1" bestFit="1" customWidth="1"/>
    <col min="267" max="267" width="8.5703125" style="1" customWidth="1"/>
    <col min="268" max="268" width="6" style="1" customWidth="1"/>
    <col min="269" max="269" width="7.5703125" style="1" customWidth="1"/>
    <col min="270" max="270" width="10.28515625" style="1" customWidth="1"/>
    <col min="271" max="271" width="15.85546875" style="1" customWidth="1"/>
    <col min="272" max="272" width="7.28515625" style="1" customWidth="1"/>
    <col min="273" max="273" width="32" style="1" customWidth="1"/>
    <col min="274" max="276" width="5.42578125" style="1" customWidth="1"/>
    <col min="277" max="277" width="5.85546875" style="1" customWidth="1"/>
    <col min="278" max="278" width="4.140625" style="1" customWidth="1"/>
    <col min="279" max="279" width="9.28515625" style="1" customWidth="1"/>
    <col min="280" max="280" width="4.140625" style="1" customWidth="1"/>
    <col min="281" max="281" width="7.7109375" style="1" customWidth="1"/>
    <col min="282" max="282" width="13.5703125" style="1" customWidth="1"/>
    <col min="283" max="284" width="8.28515625" style="1" customWidth="1"/>
    <col min="285" max="285" width="6.140625" style="1" customWidth="1"/>
    <col min="286" max="286" width="8.28515625" style="1" customWidth="1"/>
    <col min="287" max="287" width="9.42578125" style="1" customWidth="1"/>
    <col min="288" max="289" width="0" style="1" hidden="1" customWidth="1"/>
    <col min="290" max="290" width="0.7109375" style="1" customWidth="1"/>
    <col min="291" max="512" width="0" style="1" hidden="1"/>
    <col min="513" max="513" width="6.85546875" style="1" bestFit="1" customWidth="1"/>
    <col min="514" max="514" width="12.42578125" style="1" customWidth="1"/>
    <col min="515" max="515" width="35.85546875" style="1" bestFit="1" customWidth="1"/>
    <col min="516" max="516" width="5.5703125" style="1" bestFit="1" customWidth="1"/>
    <col min="517" max="517" width="2.28515625" style="1" customWidth="1"/>
    <col min="518" max="518" width="2.5703125" style="1" customWidth="1"/>
    <col min="519" max="521" width="2.28515625" style="1" customWidth="1"/>
    <col min="522" max="522" width="5.28515625" style="1" bestFit="1" customWidth="1"/>
    <col min="523" max="523" width="8.5703125" style="1" customWidth="1"/>
    <col min="524" max="524" width="6" style="1" customWidth="1"/>
    <col min="525" max="525" width="7.5703125" style="1" customWidth="1"/>
    <col min="526" max="526" width="10.28515625" style="1" customWidth="1"/>
    <col min="527" max="527" width="15.85546875" style="1" customWidth="1"/>
    <col min="528" max="528" width="7.28515625" style="1" customWidth="1"/>
    <col min="529" max="529" width="32" style="1" customWidth="1"/>
    <col min="530" max="532" width="5.42578125" style="1" customWidth="1"/>
    <col min="533" max="533" width="5.85546875" style="1" customWidth="1"/>
    <col min="534" max="534" width="4.140625" style="1" customWidth="1"/>
    <col min="535" max="535" width="9.28515625" style="1" customWidth="1"/>
    <col min="536" max="536" width="4.140625" style="1" customWidth="1"/>
    <col min="537" max="537" width="7.7109375" style="1" customWidth="1"/>
    <col min="538" max="538" width="13.5703125" style="1" customWidth="1"/>
    <col min="539" max="540" width="8.28515625" style="1" customWidth="1"/>
    <col min="541" max="541" width="6.140625" style="1" customWidth="1"/>
    <col min="542" max="542" width="8.28515625" style="1" customWidth="1"/>
    <col min="543" max="543" width="9.42578125" style="1" customWidth="1"/>
    <col min="544" max="545" width="0" style="1" hidden="1" customWidth="1"/>
    <col min="546" max="546" width="0.7109375" style="1" customWidth="1"/>
    <col min="547" max="768" width="0" style="1" hidden="1"/>
    <col min="769" max="769" width="6.85546875" style="1" bestFit="1" customWidth="1"/>
    <col min="770" max="770" width="12.42578125" style="1" customWidth="1"/>
    <col min="771" max="771" width="35.85546875" style="1" bestFit="1" customWidth="1"/>
    <col min="772" max="772" width="5.5703125" style="1" bestFit="1" customWidth="1"/>
    <col min="773" max="773" width="2.28515625" style="1" customWidth="1"/>
    <col min="774" max="774" width="2.5703125" style="1" customWidth="1"/>
    <col min="775" max="777" width="2.28515625" style="1" customWidth="1"/>
    <col min="778" max="778" width="5.28515625" style="1" bestFit="1" customWidth="1"/>
    <col min="779" max="779" width="8.5703125" style="1" customWidth="1"/>
    <col min="780" max="780" width="6" style="1" customWidth="1"/>
    <col min="781" max="781" width="7.5703125" style="1" customWidth="1"/>
    <col min="782" max="782" width="10.28515625" style="1" customWidth="1"/>
    <col min="783" max="783" width="15.85546875" style="1" customWidth="1"/>
    <col min="784" max="784" width="7.28515625" style="1" customWidth="1"/>
    <col min="785" max="785" width="32" style="1" customWidth="1"/>
    <col min="786" max="788" width="5.42578125" style="1" customWidth="1"/>
    <col min="789" max="789" width="5.85546875" style="1" customWidth="1"/>
    <col min="790" max="790" width="4.140625" style="1" customWidth="1"/>
    <col min="791" max="791" width="9.28515625" style="1" customWidth="1"/>
    <col min="792" max="792" width="4.140625" style="1" customWidth="1"/>
    <col min="793" max="793" width="7.7109375" style="1" customWidth="1"/>
    <col min="794" max="794" width="13.5703125" style="1" customWidth="1"/>
    <col min="795" max="796" width="8.28515625" style="1" customWidth="1"/>
    <col min="797" max="797" width="6.140625" style="1" customWidth="1"/>
    <col min="798" max="798" width="8.28515625" style="1" customWidth="1"/>
    <col min="799" max="799" width="9.42578125" style="1" customWidth="1"/>
    <col min="800" max="801" width="0" style="1" hidden="1" customWidth="1"/>
    <col min="802" max="802" width="0.7109375" style="1" customWidth="1"/>
    <col min="803" max="1024" width="0" style="1" hidden="1"/>
    <col min="1025" max="1025" width="6.85546875" style="1" bestFit="1" customWidth="1"/>
    <col min="1026" max="1026" width="12.42578125" style="1" customWidth="1"/>
    <col min="1027" max="1027" width="35.85546875" style="1" bestFit="1" customWidth="1"/>
    <col min="1028" max="1028" width="5.5703125" style="1" bestFit="1" customWidth="1"/>
    <col min="1029" max="1029" width="2.28515625" style="1" customWidth="1"/>
    <col min="1030" max="1030" width="2.5703125" style="1" customWidth="1"/>
    <col min="1031" max="1033" width="2.28515625" style="1" customWidth="1"/>
    <col min="1034" max="1034" width="5.28515625" style="1" bestFit="1" customWidth="1"/>
    <col min="1035" max="1035" width="8.5703125" style="1" customWidth="1"/>
    <col min="1036" max="1036" width="6" style="1" customWidth="1"/>
    <col min="1037" max="1037" width="7.5703125" style="1" customWidth="1"/>
    <col min="1038" max="1038" width="10.28515625" style="1" customWidth="1"/>
    <col min="1039" max="1039" width="15.85546875" style="1" customWidth="1"/>
    <col min="1040" max="1040" width="7.28515625" style="1" customWidth="1"/>
    <col min="1041" max="1041" width="32" style="1" customWidth="1"/>
    <col min="1042" max="1044" width="5.42578125" style="1" customWidth="1"/>
    <col min="1045" max="1045" width="5.85546875" style="1" customWidth="1"/>
    <col min="1046" max="1046" width="4.140625" style="1" customWidth="1"/>
    <col min="1047" max="1047" width="9.28515625" style="1" customWidth="1"/>
    <col min="1048" max="1048" width="4.140625" style="1" customWidth="1"/>
    <col min="1049" max="1049" width="7.7109375" style="1" customWidth="1"/>
    <col min="1050" max="1050" width="13.5703125" style="1" customWidth="1"/>
    <col min="1051" max="1052" width="8.28515625" style="1" customWidth="1"/>
    <col min="1053" max="1053" width="6.140625" style="1" customWidth="1"/>
    <col min="1054" max="1054" width="8.28515625" style="1" customWidth="1"/>
    <col min="1055" max="1055" width="9.42578125" style="1" customWidth="1"/>
    <col min="1056" max="1057" width="0" style="1" hidden="1" customWidth="1"/>
    <col min="1058" max="1058" width="0.7109375" style="1" customWidth="1"/>
    <col min="1059" max="1280" width="0" style="1" hidden="1"/>
    <col min="1281" max="1281" width="6.85546875" style="1" bestFit="1" customWidth="1"/>
    <col min="1282" max="1282" width="12.42578125" style="1" customWidth="1"/>
    <col min="1283" max="1283" width="35.85546875" style="1" bestFit="1" customWidth="1"/>
    <col min="1284" max="1284" width="5.5703125" style="1" bestFit="1" customWidth="1"/>
    <col min="1285" max="1285" width="2.28515625" style="1" customWidth="1"/>
    <col min="1286" max="1286" width="2.5703125" style="1" customWidth="1"/>
    <col min="1287" max="1289" width="2.28515625" style="1" customWidth="1"/>
    <col min="1290" max="1290" width="5.28515625" style="1" bestFit="1" customWidth="1"/>
    <col min="1291" max="1291" width="8.5703125" style="1" customWidth="1"/>
    <col min="1292" max="1292" width="6" style="1" customWidth="1"/>
    <col min="1293" max="1293" width="7.5703125" style="1" customWidth="1"/>
    <col min="1294" max="1294" width="10.28515625" style="1" customWidth="1"/>
    <col min="1295" max="1295" width="15.85546875" style="1" customWidth="1"/>
    <col min="1296" max="1296" width="7.28515625" style="1" customWidth="1"/>
    <col min="1297" max="1297" width="32" style="1" customWidth="1"/>
    <col min="1298" max="1300" width="5.42578125" style="1" customWidth="1"/>
    <col min="1301" max="1301" width="5.85546875" style="1" customWidth="1"/>
    <col min="1302" max="1302" width="4.140625" style="1" customWidth="1"/>
    <col min="1303" max="1303" width="9.28515625" style="1" customWidth="1"/>
    <col min="1304" max="1304" width="4.140625" style="1" customWidth="1"/>
    <col min="1305" max="1305" width="7.7109375" style="1" customWidth="1"/>
    <col min="1306" max="1306" width="13.5703125" style="1" customWidth="1"/>
    <col min="1307" max="1308" width="8.28515625" style="1" customWidth="1"/>
    <col min="1309" max="1309" width="6.140625" style="1" customWidth="1"/>
    <col min="1310" max="1310" width="8.28515625" style="1" customWidth="1"/>
    <col min="1311" max="1311" width="9.42578125" style="1" customWidth="1"/>
    <col min="1312" max="1313" width="0" style="1" hidden="1" customWidth="1"/>
    <col min="1314" max="1314" width="0.7109375" style="1" customWidth="1"/>
    <col min="1315" max="1536" width="0" style="1" hidden="1"/>
    <col min="1537" max="1537" width="6.85546875" style="1" bestFit="1" customWidth="1"/>
    <col min="1538" max="1538" width="12.42578125" style="1" customWidth="1"/>
    <col min="1539" max="1539" width="35.85546875" style="1" bestFit="1" customWidth="1"/>
    <col min="1540" max="1540" width="5.5703125" style="1" bestFit="1" customWidth="1"/>
    <col min="1541" max="1541" width="2.28515625" style="1" customWidth="1"/>
    <col min="1542" max="1542" width="2.5703125" style="1" customWidth="1"/>
    <col min="1543" max="1545" width="2.28515625" style="1" customWidth="1"/>
    <col min="1546" max="1546" width="5.28515625" style="1" bestFit="1" customWidth="1"/>
    <col min="1547" max="1547" width="8.5703125" style="1" customWidth="1"/>
    <col min="1548" max="1548" width="6" style="1" customWidth="1"/>
    <col min="1549" max="1549" width="7.5703125" style="1" customWidth="1"/>
    <col min="1550" max="1550" width="10.28515625" style="1" customWidth="1"/>
    <col min="1551" max="1551" width="15.85546875" style="1" customWidth="1"/>
    <col min="1552" max="1552" width="7.28515625" style="1" customWidth="1"/>
    <col min="1553" max="1553" width="32" style="1" customWidth="1"/>
    <col min="1554" max="1556" width="5.42578125" style="1" customWidth="1"/>
    <col min="1557" max="1557" width="5.85546875" style="1" customWidth="1"/>
    <col min="1558" max="1558" width="4.140625" style="1" customWidth="1"/>
    <col min="1559" max="1559" width="9.28515625" style="1" customWidth="1"/>
    <col min="1560" max="1560" width="4.140625" style="1" customWidth="1"/>
    <col min="1561" max="1561" width="7.7109375" style="1" customWidth="1"/>
    <col min="1562" max="1562" width="13.5703125" style="1" customWidth="1"/>
    <col min="1563" max="1564" width="8.28515625" style="1" customWidth="1"/>
    <col min="1565" max="1565" width="6.140625" style="1" customWidth="1"/>
    <col min="1566" max="1566" width="8.28515625" style="1" customWidth="1"/>
    <col min="1567" max="1567" width="9.42578125" style="1" customWidth="1"/>
    <col min="1568" max="1569" width="0" style="1" hidden="1" customWidth="1"/>
    <col min="1570" max="1570" width="0.7109375" style="1" customWidth="1"/>
    <col min="1571" max="1792" width="0" style="1" hidden="1"/>
    <col min="1793" max="1793" width="6.85546875" style="1" bestFit="1" customWidth="1"/>
    <col min="1794" max="1794" width="12.42578125" style="1" customWidth="1"/>
    <col min="1795" max="1795" width="35.85546875" style="1" bestFit="1" customWidth="1"/>
    <col min="1796" max="1796" width="5.5703125" style="1" bestFit="1" customWidth="1"/>
    <col min="1797" max="1797" width="2.28515625" style="1" customWidth="1"/>
    <col min="1798" max="1798" width="2.5703125" style="1" customWidth="1"/>
    <col min="1799" max="1801" width="2.28515625" style="1" customWidth="1"/>
    <col min="1802" max="1802" width="5.28515625" style="1" bestFit="1" customWidth="1"/>
    <col min="1803" max="1803" width="8.5703125" style="1" customWidth="1"/>
    <col min="1804" max="1804" width="6" style="1" customWidth="1"/>
    <col min="1805" max="1805" width="7.5703125" style="1" customWidth="1"/>
    <col min="1806" max="1806" width="10.28515625" style="1" customWidth="1"/>
    <col min="1807" max="1807" width="15.85546875" style="1" customWidth="1"/>
    <col min="1808" max="1808" width="7.28515625" style="1" customWidth="1"/>
    <col min="1809" max="1809" width="32" style="1" customWidth="1"/>
    <col min="1810" max="1812" width="5.42578125" style="1" customWidth="1"/>
    <col min="1813" max="1813" width="5.85546875" style="1" customWidth="1"/>
    <col min="1814" max="1814" width="4.140625" style="1" customWidth="1"/>
    <col min="1815" max="1815" width="9.28515625" style="1" customWidth="1"/>
    <col min="1816" max="1816" width="4.140625" style="1" customWidth="1"/>
    <col min="1817" max="1817" width="7.7109375" style="1" customWidth="1"/>
    <col min="1818" max="1818" width="13.5703125" style="1" customWidth="1"/>
    <col min="1819" max="1820" width="8.28515625" style="1" customWidth="1"/>
    <col min="1821" max="1821" width="6.140625" style="1" customWidth="1"/>
    <col min="1822" max="1822" width="8.28515625" style="1" customWidth="1"/>
    <col min="1823" max="1823" width="9.42578125" style="1" customWidth="1"/>
    <col min="1824" max="1825" width="0" style="1" hidden="1" customWidth="1"/>
    <col min="1826" max="1826" width="0.7109375" style="1" customWidth="1"/>
    <col min="1827" max="2048" width="0" style="1" hidden="1"/>
    <col min="2049" max="2049" width="6.85546875" style="1" bestFit="1" customWidth="1"/>
    <col min="2050" max="2050" width="12.42578125" style="1" customWidth="1"/>
    <col min="2051" max="2051" width="35.85546875" style="1" bestFit="1" customWidth="1"/>
    <col min="2052" max="2052" width="5.5703125" style="1" bestFit="1" customWidth="1"/>
    <col min="2053" max="2053" width="2.28515625" style="1" customWidth="1"/>
    <col min="2054" max="2054" width="2.5703125" style="1" customWidth="1"/>
    <col min="2055" max="2057" width="2.28515625" style="1" customWidth="1"/>
    <col min="2058" max="2058" width="5.28515625" style="1" bestFit="1" customWidth="1"/>
    <col min="2059" max="2059" width="8.5703125" style="1" customWidth="1"/>
    <col min="2060" max="2060" width="6" style="1" customWidth="1"/>
    <col min="2061" max="2061" width="7.5703125" style="1" customWidth="1"/>
    <col min="2062" max="2062" width="10.28515625" style="1" customWidth="1"/>
    <col min="2063" max="2063" width="15.85546875" style="1" customWidth="1"/>
    <col min="2064" max="2064" width="7.28515625" style="1" customWidth="1"/>
    <col min="2065" max="2065" width="32" style="1" customWidth="1"/>
    <col min="2066" max="2068" width="5.42578125" style="1" customWidth="1"/>
    <col min="2069" max="2069" width="5.85546875" style="1" customWidth="1"/>
    <col min="2070" max="2070" width="4.140625" style="1" customWidth="1"/>
    <col min="2071" max="2071" width="9.28515625" style="1" customWidth="1"/>
    <col min="2072" max="2072" width="4.140625" style="1" customWidth="1"/>
    <col min="2073" max="2073" width="7.7109375" style="1" customWidth="1"/>
    <col min="2074" max="2074" width="13.5703125" style="1" customWidth="1"/>
    <col min="2075" max="2076" width="8.28515625" style="1" customWidth="1"/>
    <col min="2077" max="2077" width="6.140625" style="1" customWidth="1"/>
    <col min="2078" max="2078" width="8.28515625" style="1" customWidth="1"/>
    <col min="2079" max="2079" width="9.42578125" style="1" customWidth="1"/>
    <col min="2080" max="2081" width="0" style="1" hidden="1" customWidth="1"/>
    <col min="2082" max="2082" width="0.7109375" style="1" customWidth="1"/>
    <col min="2083" max="2304" width="0" style="1" hidden="1"/>
    <col min="2305" max="2305" width="6.85546875" style="1" bestFit="1" customWidth="1"/>
    <col min="2306" max="2306" width="12.42578125" style="1" customWidth="1"/>
    <col min="2307" max="2307" width="35.85546875" style="1" bestFit="1" customWidth="1"/>
    <col min="2308" max="2308" width="5.5703125" style="1" bestFit="1" customWidth="1"/>
    <col min="2309" max="2309" width="2.28515625" style="1" customWidth="1"/>
    <col min="2310" max="2310" width="2.5703125" style="1" customWidth="1"/>
    <col min="2311" max="2313" width="2.28515625" style="1" customWidth="1"/>
    <col min="2314" max="2314" width="5.28515625" style="1" bestFit="1" customWidth="1"/>
    <col min="2315" max="2315" width="8.5703125" style="1" customWidth="1"/>
    <col min="2316" max="2316" width="6" style="1" customWidth="1"/>
    <col min="2317" max="2317" width="7.5703125" style="1" customWidth="1"/>
    <col min="2318" max="2318" width="10.28515625" style="1" customWidth="1"/>
    <col min="2319" max="2319" width="15.85546875" style="1" customWidth="1"/>
    <col min="2320" max="2320" width="7.28515625" style="1" customWidth="1"/>
    <col min="2321" max="2321" width="32" style="1" customWidth="1"/>
    <col min="2322" max="2324" width="5.42578125" style="1" customWidth="1"/>
    <col min="2325" max="2325" width="5.85546875" style="1" customWidth="1"/>
    <col min="2326" max="2326" width="4.140625" style="1" customWidth="1"/>
    <col min="2327" max="2327" width="9.28515625" style="1" customWidth="1"/>
    <col min="2328" max="2328" width="4.140625" style="1" customWidth="1"/>
    <col min="2329" max="2329" width="7.7109375" style="1" customWidth="1"/>
    <col min="2330" max="2330" width="13.5703125" style="1" customWidth="1"/>
    <col min="2331" max="2332" width="8.28515625" style="1" customWidth="1"/>
    <col min="2333" max="2333" width="6.140625" style="1" customWidth="1"/>
    <col min="2334" max="2334" width="8.28515625" style="1" customWidth="1"/>
    <col min="2335" max="2335" width="9.42578125" style="1" customWidth="1"/>
    <col min="2336" max="2337" width="0" style="1" hidden="1" customWidth="1"/>
    <col min="2338" max="2338" width="0.7109375" style="1" customWidth="1"/>
    <col min="2339" max="2560" width="0" style="1" hidden="1"/>
    <col min="2561" max="2561" width="6.85546875" style="1" bestFit="1" customWidth="1"/>
    <col min="2562" max="2562" width="12.42578125" style="1" customWidth="1"/>
    <col min="2563" max="2563" width="35.85546875" style="1" bestFit="1" customWidth="1"/>
    <col min="2564" max="2564" width="5.5703125" style="1" bestFit="1" customWidth="1"/>
    <col min="2565" max="2565" width="2.28515625" style="1" customWidth="1"/>
    <col min="2566" max="2566" width="2.5703125" style="1" customWidth="1"/>
    <col min="2567" max="2569" width="2.28515625" style="1" customWidth="1"/>
    <col min="2570" max="2570" width="5.28515625" style="1" bestFit="1" customWidth="1"/>
    <col min="2571" max="2571" width="8.5703125" style="1" customWidth="1"/>
    <col min="2572" max="2572" width="6" style="1" customWidth="1"/>
    <col min="2573" max="2573" width="7.5703125" style="1" customWidth="1"/>
    <col min="2574" max="2574" width="10.28515625" style="1" customWidth="1"/>
    <col min="2575" max="2575" width="15.85546875" style="1" customWidth="1"/>
    <col min="2576" max="2576" width="7.28515625" style="1" customWidth="1"/>
    <col min="2577" max="2577" width="32" style="1" customWidth="1"/>
    <col min="2578" max="2580" width="5.42578125" style="1" customWidth="1"/>
    <col min="2581" max="2581" width="5.85546875" style="1" customWidth="1"/>
    <col min="2582" max="2582" width="4.140625" style="1" customWidth="1"/>
    <col min="2583" max="2583" width="9.28515625" style="1" customWidth="1"/>
    <col min="2584" max="2584" width="4.140625" style="1" customWidth="1"/>
    <col min="2585" max="2585" width="7.7109375" style="1" customWidth="1"/>
    <col min="2586" max="2586" width="13.5703125" style="1" customWidth="1"/>
    <col min="2587" max="2588" width="8.28515625" style="1" customWidth="1"/>
    <col min="2589" max="2589" width="6.140625" style="1" customWidth="1"/>
    <col min="2590" max="2590" width="8.28515625" style="1" customWidth="1"/>
    <col min="2591" max="2591" width="9.42578125" style="1" customWidth="1"/>
    <col min="2592" max="2593" width="0" style="1" hidden="1" customWidth="1"/>
    <col min="2594" max="2594" width="0.7109375" style="1" customWidth="1"/>
    <col min="2595" max="2816" width="0" style="1" hidden="1"/>
    <col min="2817" max="2817" width="6.85546875" style="1" bestFit="1" customWidth="1"/>
    <col min="2818" max="2818" width="12.42578125" style="1" customWidth="1"/>
    <col min="2819" max="2819" width="35.85546875" style="1" bestFit="1" customWidth="1"/>
    <col min="2820" max="2820" width="5.5703125" style="1" bestFit="1" customWidth="1"/>
    <col min="2821" max="2821" width="2.28515625" style="1" customWidth="1"/>
    <col min="2822" max="2822" width="2.5703125" style="1" customWidth="1"/>
    <col min="2823" max="2825" width="2.28515625" style="1" customWidth="1"/>
    <col min="2826" max="2826" width="5.28515625" style="1" bestFit="1" customWidth="1"/>
    <col min="2827" max="2827" width="8.5703125" style="1" customWidth="1"/>
    <col min="2828" max="2828" width="6" style="1" customWidth="1"/>
    <col min="2829" max="2829" width="7.5703125" style="1" customWidth="1"/>
    <col min="2830" max="2830" width="10.28515625" style="1" customWidth="1"/>
    <col min="2831" max="2831" width="15.85546875" style="1" customWidth="1"/>
    <col min="2832" max="2832" width="7.28515625" style="1" customWidth="1"/>
    <col min="2833" max="2833" width="32" style="1" customWidth="1"/>
    <col min="2834" max="2836" width="5.42578125" style="1" customWidth="1"/>
    <col min="2837" max="2837" width="5.85546875" style="1" customWidth="1"/>
    <col min="2838" max="2838" width="4.140625" style="1" customWidth="1"/>
    <col min="2839" max="2839" width="9.28515625" style="1" customWidth="1"/>
    <col min="2840" max="2840" width="4.140625" style="1" customWidth="1"/>
    <col min="2841" max="2841" width="7.7109375" style="1" customWidth="1"/>
    <col min="2842" max="2842" width="13.5703125" style="1" customWidth="1"/>
    <col min="2843" max="2844" width="8.28515625" style="1" customWidth="1"/>
    <col min="2845" max="2845" width="6.140625" style="1" customWidth="1"/>
    <col min="2846" max="2846" width="8.28515625" style="1" customWidth="1"/>
    <col min="2847" max="2847" width="9.42578125" style="1" customWidth="1"/>
    <col min="2848" max="2849" width="0" style="1" hidden="1" customWidth="1"/>
    <col min="2850" max="2850" width="0.7109375" style="1" customWidth="1"/>
    <col min="2851" max="3072" width="0" style="1" hidden="1"/>
    <col min="3073" max="3073" width="6.85546875" style="1" bestFit="1" customWidth="1"/>
    <col min="3074" max="3074" width="12.42578125" style="1" customWidth="1"/>
    <col min="3075" max="3075" width="35.85546875" style="1" bestFit="1" customWidth="1"/>
    <col min="3076" max="3076" width="5.5703125" style="1" bestFit="1" customWidth="1"/>
    <col min="3077" max="3077" width="2.28515625" style="1" customWidth="1"/>
    <col min="3078" max="3078" width="2.5703125" style="1" customWidth="1"/>
    <col min="3079" max="3081" width="2.28515625" style="1" customWidth="1"/>
    <col min="3082" max="3082" width="5.28515625" style="1" bestFit="1" customWidth="1"/>
    <col min="3083" max="3083" width="8.5703125" style="1" customWidth="1"/>
    <col min="3084" max="3084" width="6" style="1" customWidth="1"/>
    <col min="3085" max="3085" width="7.5703125" style="1" customWidth="1"/>
    <col min="3086" max="3086" width="10.28515625" style="1" customWidth="1"/>
    <col min="3087" max="3087" width="15.85546875" style="1" customWidth="1"/>
    <col min="3088" max="3088" width="7.28515625" style="1" customWidth="1"/>
    <col min="3089" max="3089" width="32" style="1" customWidth="1"/>
    <col min="3090" max="3092" width="5.42578125" style="1" customWidth="1"/>
    <col min="3093" max="3093" width="5.85546875" style="1" customWidth="1"/>
    <col min="3094" max="3094" width="4.140625" style="1" customWidth="1"/>
    <col min="3095" max="3095" width="9.28515625" style="1" customWidth="1"/>
    <col min="3096" max="3096" width="4.140625" style="1" customWidth="1"/>
    <col min="3097" max="3097" width="7.7109375" style="1" customWidth="1"/>
    <col min="3098" max="3098" width="13.5703125" style="1" customWidth="1"/>
    <col min="3099" max="3100" width="8.28515625" style="1" customWidth="1"/>
    <col min="3101" max="3101" width="6.140625" style="1" customWidth="1"/>
    <col min="3102" max="3102" width="8.28515625" style="1" customWidth="1"/>
    <col min="3103" max="3103" width="9.42578125" style="1" customWidth="1"/>
    <col min="3104" max="3105" width="0" style="1" hidden="1" customWidth="1"/>
    <col min="3106" max="3106" width="0.7109375" style="1" customWidth="1"/>
    <col min="3107" max="3328" width="0" style="1" hidden="1"/>
    <col min="3329" max="3329" width="6.85546875" style="1" bestFit="1" customWidth="1"/>
    <col min="3330" max="3330" width="12.42578125" style="1" customWidth="1"/>
    <col min="3331" max="3331" width="35.85546875" style="1" bestFit="1" customWidth="1"/>
    <col min="3332" max="3332" width="5.5703125" style="1" bestFit="1" customWidth="1"/>
    <col min="3333" max="3333" width="2.28515625" style="1" customWidth="1"/>
    <col min="3334" max="3334" width="2.5703125" style="1" customWidth="1"/>
    <col min="3335" max="3337" width="2.28515625" style="1" customWidth="1"/>
    <col min="3338" max="3338" width="5.28515625" style="1" bestFit="1" customWidth="1"/>
    <col min="3339" max="3339" width="8.5703125" style="1" customWidth="1"/>
    <col min="3340" max="3340" width="6" style="1" customWidth="1"/>
    <col min="3341" max="3341" width="7.5703125" style="1" customWidth="1"/>
    <col min="3342" max="3342" width="10.28515625" style="1" customWidth="1"/>
    <col min="3343" max="3343" width="15.85546875" style="1" customWidth="1"/>
    <col min="3344" max="3344" width="7.28515625" style="1" customWidth="1"/>
    <col min="3345" max="3345" width="32" style="1" customWidth="1"/>
    <col min="3346" max="3348" width="5.42578125" style="1" customWidth="1"/>
    <col min="3349" max="3349" width="5.85546875" style="1" customWidth="1"/>
    <col min="3350" max="3350" width="4.140625" style="1" customWidth="1"/>
    <col min="3351" max="3351" width="9.28515625" style="1" customWidth="1"/>
    <col min="3352" max="3352" width="4.140625" style="1" customWidth="1"/>
    <col min="3353" max="3353" width="7.7109375" style="1" customWidth="1"/>
    <col min="3354" max="3354" width="13.5703125" style="1" customWidth="1"/>
    <col min="3355" max="3356" width="8.28515625" style="1" customWidth="1"/>
    <col min="3357" max="3357" width="6.140625" style="1" customWidth="1"/>
    <col min="3358" max="3358" width="8.28515625" style="1" customWidth="1"/>
    <col min="3359" max="3359" width="9.42578125" style="1" customWidth="1"/>
    <col min="3360" max="3361" width="0" style="1" hidden="1" customWidth="1"/>
    <col min="3362" max="3362" width="0.7109375" style="1" customWidth="1"/>
    <col min="3363" max="3584" width="0" style="1" hidden="1"/>
    <col min="3585" max="3585" width="6.85546875" style="1" bestFit="1" customWidth="1"/>
    <col min="3586" max="3586" width="12.42578125" style="1" customWidth="1"/>
    <col min="3587" max="3587" width="35.85546875" style="1" bestFit="1" customWidth="1"/>
    <col min="3588" max="3588" width="5.5703125" style="1" bestFit="1" customWidth="1"/>
    <col min="3589" max="3589" width="2.28515625" style="1" customWidth="1"/>
    <col min="3590" max="3590" width="2.5703125" style="1" customWidth="1"/>
    <col min="3591" max="3593" width="2.28515625" style="1" customWidth="1"/>
    <col min="3594" max="3594" width="5.28515625" style="1" bestFit="1" customWidth="1"/>
    <col min="3595" max="3595" width="8.5703125" style="1" customWidth="1"/>
    <col min="3596" max="3596" width="6" style="1" customWidth="1"/>
    <col min="3597" max="3597" width="7.5703125" style="1" customWidth="1"/>
    <col min="3598" max="3598" width="10.28515625" style="1" customWidth="1"/>
    <col min="3599" max="3599" width="15.85546875" style="1" customWidth="1"/>
    <col min="3600" max="3600" width="7.28515625" style="1" customWidth="1"/>
    <col min="3601" max="3601" width="32" style="1" customWidth="1"/>
    <col min="3602" max="3604" width="5.42578125" style="1" customWidth="1"/>
    <col min="3605" max="3605" width="5.85546875" style="1" customWidth="1"/>
    <col min="3606" max="3606" width="4.140625" style="1" customWidth="1"/>
    <col min="3607" max="3607" width="9.28515625" style="1" customWidth="1"/>
    <col min="3608" max="3608" width="4.140625" style="1" customWidth="1"/>
    <col min="3609" max="3609" width="7.7109375" style="1" customWidth="1"/>
    <col min="3610" max="3610" width="13.5703125" style="1" customWidth="1"/>
    <col min="3611" max="3612" width="8.28515625" style="1" customWidth="1"/>
    <col min="3613" max="3613" width="6.140625" style="1" customWidth="1"/>
    <col min="3614" max="3614" width="8.28515625" style="1" customWidth="1"/>
    <col min="3615" max="3615" width="9.42578125" style="1" customWidth="1"/>
    <col min="3616" max="3617" width="0" style="1" hidden="1" customWidth="1"/>
    <col min="3618" max="3618" width="0.7109375" style="1" customWidth="1"/>
    <col min="3619" max="3840" width="0" style="1" hidden="1"/>
    <col min="3841" max="3841" width="6.85546875" style="1" bestFit="1" customWidth="1"/>
    <col min="3842" max="3842" width="12.42578125" style="1" customWidth="1"/>
    <col min="3843" max="3843" width="35.85546875" style="1" bestFit="1" customWidth="1"/>
    <col min="3844" max="3844" width="5.5703125" style="1" bestFit="1" customWidth="1"/>
    <col min="3845" max="3845" width="2.28515625" style="1" customWidth="1"/>
    <col min="3846" max="3846" width="2.5703125" style="1" customWidth="1"/>
    <col min="3847" max="3849" width="2.28515625" style="1" customWidth="1"/>
    <col min="3850" max="3850" width="5.28515625" style="1" bestFit="1" customWidth="1"/>
    <col min="3851" max="3851" width="8.5703125" style="1" customWidth="1"/>
    <col min="3852" max="3852" width="6" style="1" customWidth="1"/>
    <col min="3853" max="3853" width="7.5703125" style="1" customWidth="1"/>
    <col min="3854" max="3854" width="10.28515625" style="1" customWidth="1"/>
    <col min="3855" max="3855" width="15.85546875" style="1" customWidth="1"/>
    <col min="3856" max="3856" width="7.28515625" style="1" customWidth="1"/>
    <col min="3857" max="3857" width="32" style="1" customWidth="1"/>
    <col min="3858" max="3860" width="5.42578125" style="1" customWidth="1"/>
    <col min="3861" max="3861" width="5.85546875" style="1" customWidth="1"/>
    <col min="3862" max="3862" width="4.140625" style="1" customWidth="1"/>
    <col min="3863" max="3863" width="9.28515625" style="1" customWidth="1"/>
    <col min="3864" max="3864" width="4.140625" style="1" customWidth="1"/>
    <col min="3865" max="3865" width="7.7109375" style="1" customWidth="1"/>
    <col min="3866" max="3866" width="13.5703125" style="1" customWidth="1"/>
    <col min="3867" max="3868" width="8.28515625" style="1" customWidth="1"/>
    <col min="3869" max="3869" width="6.140625" style="1" customWidth="1"/>
    <col min="3870" max="3870" width="8.28515625" style="1" customWidth="1"/>
    <col min="3871" max="3871" width="9.42578125" style="1" customWidth="1"/>
    <col min="3872" max="3873" width="0" style="1" hidden="1" customWidth="1"/>
    <col min="3874" max="3874" width="0.7109375" style="1" customWidth="1"/>
    <col min="3875" max="4096" width="0" style="1" hidden="1"/>
    <col min="4097" max="4097" width="6.85546875" style="1" bestFit="1" customWidth="1"/>
    <col min="4098" max="4098" width="12.42578125" style="1" customWidth="1"/>
    <col min="4099" max="4099" width="35.85546875" style="1" bestFit="1" customWidth="1"/>
    <col min="4100" max="4100" width="5.5703125" style="1" bestFit="1" customWidth="1"/>
    <col min="4101" max="4101" width="2.28515625" style="1" customWidth="1"/>
    <col min="4102" max="4102" width="2.5703125" style="1" customWidth="1"/>
    <col min="4103" max="4105" width="2.28515625" style="1" customWidth="1"/>
    <col min="4106" max="4106" width="5.28515625" style="1" bestFit="1" customWidth="1"/>
    <col min="4107" max="4107" width="8.5703125" style="1" customWidth="1"/>
    <col min="4108" max="4108" width="6" style="1" customWidth="1"/>
    <col min="4109" max="4109" width="7.5703125" style="1" customWidth="1"/>
    <col min="4110" max="4110" width="10.28515625" style="1" customWidth="1"/>
    <col min="4111" max="4111" width="15.85546875" style="1" customWidth="1"/>
    <col min="4112" max="4112" width="7.28515625" style="1" customWidth="1"/>
    <col min="4113" max="4113" width="32" style="1" customWidth="1"/>
    <col min="4114" max="4116" width="5.42578125" style="1" customWidth="1"/>
    <col min="4117" max="4117" width="5.85546875" style="1" customWidth="1"/>
    <col min="4118" max="4118" width="4.140625" style="1" customWidth="1"/>
    <col min="4119" max="4119" width="9.28515625" style="1" customWidth="1"/>
    <col min="4120" max="4120" width="4.140625" style="1" customWidth="1"/>
    <col min="4121" max="4121" width="7.7109375" style="1" customWidth="1"/>
    <col min="4122" max="4122" width="13.5703125" style="1" customWidth="1"/>
    <col min="4123" max="4124" width="8.28515625" style="1" customWidth="1"/>
    <col min="4125" max="4125" width="6.140625" style="1" customWidth="1"/>
    <col min="4126" max="4126" width="8.28515625" style="1" customWidth="1"/>
    <col min="4127" max="4127" width="9.42578125" style="1" customWidth="1"/>
    <col min="4128" max="4129" width="0" style="1" hidden="1" customWidth="1"/>
    <col min="4130" max="4130" width="0.7109375" style="1" customWidth="1"/>
    <col min="4131" max="4352" width="0" style="1" hidden="1"/>
    <col min="4353" max="4353" width="6.85546875" style="1" bestFit="1" customWidth="1"/>
    <col min="4354" max="4354" width="12.42578125" style="1" customWidth="1"/>
    <col min="4355" max="4355" width="35.85546875" style="1" bestFit="1" customWidth="1"/>
    <col min="4356" max="4356" width="5.5703125" style="1" bestFit="1" customWidth="1"/>
    <col min="4357" max="4357" width="2.28515625" style="1" customWidth="1"/>
    <col min="4358" max="4358" width="2.5703125" style="1" customWidth="1"/>
    <col min="4359" max="4361" width="2.28515625" style="1" customWidth="1"/>
    <col min="4362" max="4362" width="5.28515625" style="1" bestFit="1" customWidth="1"/>
    <col min="4363" max="4363" width="8.5703125" style="1" customWidth="1"/>
    <col min="4364" max="4364" width="6" style="1" customWidth="1"/>
    <col min="4365" max="4365" width="7.5703125" style="1" customWidth="1"/>
    <col min="4366" max="4366" width="10.28515625" style="1" customWidth="1"/>
    <col min="4367" max="4367" width="15.85546875" style="1" customWidth="1"/>
    <col min="4368" max="4368" width="7.28515625" style="1" customWidth="1"/>
    <col min="4369" max="4369" width="32" style="1" customWidth="1"/>
    <col min="4370" max="4372" width="5.42578125" style="1" customWidth="1"/>
    <col min="4373" max="4373" width="5.85546875" style="1" customWidth="1"/>
    <col min="4374" max="4374" width="4.140625" style="1" customWidth="1"/>
    <col min="4375" max="4375" width="9.28515625" style="1" customWidth="1"/>
    <col min="4376" max="4376" width="4.140625" style="1" customWidth="1"/>
    <col min="4377" max="4377" width="7.7109375" style="1" customWidth="1"/>
    <col min="4378" max="4378" width="13.5703125" style="1" customWidth="1"/>
    <col min="4379" max="4380" width="8.28515625" style="1" customWidth="1"/>
    <col min="4381" max="4381" width="6.140625" style="1" customWidth="1"/>
    <col min="4382" max="4382" width="8.28515625" style="1" customWidth="1"/>
    <col min="4383" max="4383" width="9.42578125" style="1" customWidth="1"/>
    <col min="4384" max="4385" width="0" style="1" hidden="1" customWidth="1"/>
    <col min="4386" max="4386" width="0.7109375" style="1" customWidth="1"/>
    <col min="4387" max="4608" width="0" style="1" hidden="1"/>
    <col min="4609" max="4609" width="6.85546875" style="1" bestFit="1" customWidth="1"/>
    <col min="4610" max="4610" width="12.42578125" style="1" customWidth="1"/>
    <col min="4611" max="4611" width="35.85546875" style="1" bestFit="1" customWidth="1"/>
    <col min="4612" max="4612" width="5.5703125" style="1" bestFit="1" customWidth="1"/>
    <col min="4613" max="4613" width="2.28515625" style="1" customWidth="1"/>
    <col min="4614" max="4614" width="2.5703125" style="1" customWidth="1"/>
    <col min="4615" max="4617" width="2.28515625" style="1" customWidth="1"/>
    <col min="4618" max="4618" width="5.28515625" style="1" bestFit="1" customWidth="1"/>
    <col min="4619" max="4619" width="8.5703125" style="1" customWidth="1"/>
    <col min="4620" max="4620" width="6" style="1" customWidth="1"/>
    <col min="4621" max="4621" width="7.5703125" style="1" customWidth="1"/>
    <col min="4622" max="4622" width="10.28515625" style="1" customWidth="1"/>
    <col min="4623" max="4623" width="15.85546875" style="1" customWidth="1"/>
    <col min="4624" max="4624" width="7.28515625" style="1" customWidth="1"/>
    <col min="4625" max="4625" width="32" style="1" customWidth="1"/>
    <col min="4626" max="4628" width="5.42578125" style="1" customWidth="1"/>
    <col min="4629" max="4629" width="5.85546875" style="1" customWidth="1"/>
    <col min="4630" max="4630" width="4.140625" style="1" customWidth="1"/>
    <col min="4631" max="4631" width="9.28515625" style="1" customWidth="1"/>
    <col min="4632" max="4632" width="4.140625" style="1" customWidth="1"/>
    <col min="4633" max="4633" width="7.7109375" style="1" customWidth="1"/>
    <col min="4634" max="4634" width="13.5703125" style="1" customWidth="1"/>
    <col min="4635" max="4636" width="8.28515625" style="1" customWidth="1"/>
    <col min="4637" max="4637" width="6.140625" style="1" customWidth="1"/>
    <col min="4638" max="4638" width="8.28515625" style="1" customWidth="1"/>
    <col min="4639" max="4639" width="9.42578125" style="1" customWidth="1"/>
    <col min="4640" max="4641" width="0" style="1" hidden="1" customWidth="1"/>
    <col min="4642" max="4642" width="0.7109375" style="1" customWidth="1"/>
    <col min="4643" max="4864" width="0" style="1" hidden="1"/>
    <col min="4865" max="4865" width="6.85546875" style="1" bestFit="1" customWidth="1"/>
    <col min="4866" max="4866" width="12.42578125" style="1" customWidth="1"/>
    <col min="4867" max="4867" width="35.85546875" style="1" bestFit="1" customWidth="1"/>
    <col min="4868" max="4868" width="5.5703125" style="1" bestFit="1" customWidth="1"/>
    <col min="4869" max="4869" width="2.28515625" style="1" customWidth="1"/>
    <col min="4870" max="4870" width="2.5703125" style="1" customWidth="1"/>
    <col min="4871" max="4873" width="2.28515625" style="1" customWidth="1"/>
    <col min="4874" max="4874" width="5.28515625" style="1" bestFit="1" customWidth="1"/>
    <col min="4875" max="4875" width="8.5703125" style="1" customWidth="1"/>
    <col min="4876" max="4876" width="6" style="1" customWidth="1"/>
    <col min="4877" max="4877" width="7.5703125" style="1" customWidth="1"/>
    <col min="4878" max="4878" width="10.28515625" style="1" customWidth="1"/>
    <col min="4879" max="4879" width="15.85546875" style="1" customWidth="1"/>
    <col min="4880" max="4880" width="7.28515625" style="1" customWidth="1"/>
    <col min="4881" max="4881" width="32" style="1" customWidth="1"/>
    <col min="4882" max="4884" width="5.42578125" style="1" customWidth="1"/>
    <col min="4885" max="4885" width="5.85546875" style="1" customWidth="1"/>
    <col min="4886" max="4886" width="4.140625" style="1" customWidth="1"/>
    <col min="4887" max="4887" width="9.28515625" style="1" customWidth="1"/>
    <col min="4888" max="4888" width="4.140625" style="1" customWidth="1"/>
    <col min="4889" max="4889" width="7.7109375" style="1" customWidth="1"/>
    <col min="4890" max="4890" width="13.5703125" style="1" customWidth="1"/>
    <col min="4891" max="4892" width="8.28515625" style="1" customWidth="1"/>
    <col min="4893" max="4893" width="6.140625" style="1" customWidth="1"/>
    <col min="4894" max="4894" width="8.28515625" style="1" customWidth="1"/>
    <col min="4895" max="4895" width="9.42578125" style="1" customWidth="1"/>
    <col min="4896" max="4897" width="0" style="1" hidden="1" customWidth="1"/>
    <col min="4898" max="4898" width="0.7109375" style="1" customWidth="1"/>
    <col min="4899" max="5120" width="0" style="1" hidden="1"/>
    <col min="5121" max="5121" width="6.85546875" style="1" bestFit="1" customWidth="1"/>
    <col min="5122" max="5122" width="12.42578125" style="1" customWidth="1"/>
    <col min="5123" max="5123" width="35.85546875" style="1" bestFit="1" customWidth="1"/>
    <col min="5124" max="5124" width="5.5703125" style="1" bestFit="1" customWidth="1"/>
    <col min="5125" max="5125" width="2.28515625" style="1" customWidth="1"/>
    <col min="5126" max="5126" width="2.5703125" style="1" customWidth="1"/>
    <col min="5127" max="5129" width="2.28515625" style="1" customWidth="1"/>
    <col min="5130" max="5130" width="5.28515625" style="1" bestFit="1" customWidth="1"/>
    <col min="5131" max="5131" width="8.5703125" style="1" customWidth="1"/>
    <col min="5132" max="5132" width="6" style="1" customWidth="1"/>
    <col min="5133" max="5133" width="7.5703125" style="1" customWidth="1"/>
    <col min="5134" max="5134" width="10.28515625" style="1" customWidth="1"/>
    <col min="5135" max="5135" width="15.85546875" style="1" customWidth="1"/>
    <col min="5136" max="5136" width="7.28515625" style="1" customWidth="1"/>
    <col min="5137" max="5137" width="32" style="1" customWidth="1"/>
    <col min="5138" max="5140" width="5.42578125" style="1" customWidth="1"/>
    <col min="5141" max="5141" width="5.85546875" style="1" customWidth="1"/>
    <col min="5142" max="5142" width="4.140625" style="1" customWidth="1"/>
    <col min="5143" max="5143" width="9.28515625" style="1" customWidth="1"/>
    <col min="5144" max="5144" width="4.140625" style="1" customWidth="1"/>
    <col min="5145" max="5145" width="7.7109375" style="1" customWidth="1"/>
    <col min="5146" max="5146" width="13.5703125" style="1" customWidth="1"/>
    <col min="5147" max="5148" width="8.28515625" style="1" customWidth="1"/>
    <col min="5149" max="5149" width="6.140625" style="1" customWidth="1"/>
    <col min="5150" max="5150" width="8.28515625" style="1" customWidth="1"/>
    <col min="5151" max="5151" width="9.42578125" style="1" customWidth="1"/>
    <col min="5152" max="5153" width="0" style="1" hidden="1" customWidth="1"/>
    <col min="5154" max="5154" width="0.7109375" style="1" customWidth="1"/>
    <col min="5155" max="5376" width="0" style="1" hidden="1"/>
    <col min="5377" max="5377" width="6.85546875" style="1" bestFit="1" customWidth="1"/>
    <col min="5378" max="5378" width="12.42578125" style="1" customWidth="1"/>
    <col min="5379" max="5379" width="35.85546875" style="1" bestFit="1" customWidth="1"/>
    <col min="5380" max="5380" width="5.5703125" style="1" bestFit="1" customWidth="1"/>
    <col min="5381" max="5381" width="2.28515625" style="1" customWidth="1"/>
    <col min="5382" max="5382" width="2.5703125" style="1" customWidth="1"/>
    <col min="5383" max="5385" width="2.28515625" style="1" customWidth="1"/>
    <col min="5386" max="5386" width="5.28515625" style="1" bestFit="1" customWidth="1"/>
    <col min="5387" max="5387" width="8.5703125" style="1" customWidth="1"/>
    <col min="5388" max="5388" width="6" style="1" customWidth="1"/>
    <col min="5389" max="5389" width="7.5703125" style="1" customWidth="1"/>
    <col min="5390" max="5390" width="10.28515625" style="1" customWidth="1"/>
    <col min="5391" max="5391" width="15.85546875" style="1" customWidth="1"/>
    <col min="5392" max="5392" width="7.28515625" style="1" customWidth="1"/>
    <col min="5393" max="5393" width="32" style="1" customWidth="1"/>
    <col min="5394" max="5396" width="5.42578125" style="1" customWidth="1"/>
    <col min="5397" max="5397" width="5.85546875" style="1" customWidth="1"/>
    <col min="5398" max="5398" width="4.140625" style="1" customWidth="1"/>
    <col min="5399" max="5399" width="9.28515625" style="1" customWidth="1"/>
    <col min="5400" max="5400" width="4.140625" style="1" customWidth="1"/>
    <col min="5401" max="5401" width="7.7109375" style="1" customWidth="1"/>
    <col min="5402" max="5402" width="13.5703125" style="1" customWidth="1"/>
    <col min="5403" max="5404" width="8.28515625" style="1" customWidth="1"/>
    <col min="5405" max="5405" width="6.140625" style="1" customWidth="1"/>
    <col min="5406" max="5406" width="8.28515625" style="1" customWidth="1"/>
    <col min="5407" max="5407" width="9.42578125" style="1" customWidth="1"/>
    <col min="5408" max="5409" width="0" style="1" hidden="1" customWidth="1"/>
    <col min="5410" max="5410" width="0.7109375" style="1" customWidth="1"/>
    <col min="5411" max="5632" width="0" style="1" hidden="1"/>
    <col min="5633" max="5633" width="6.85546875" style="1" bestFit="1" customWidth="1"/>
    <col min="5634" max="5634" width="12.42578125" style="1" customWidth="1"/>
    <col min="5635" max="5635" width="35.85546875" style="1" bestFit="1" customWidth="1"/>
    <col min="5636" max="5636" width="5.5703125" style="1" bestFit="1" customWidth="1"/>
    <col min="5637" max="5637" width="2.28515625" style="1" customWidth="1"/>
    <col min="5638" max="5638" width="2.5703125" style="1" customWidth="1"/>
    <col min="5639" max="5641" width="2.28515625" style="1" customWidth="1"/>
    <col min="5642" max="5642" width="5.28515625" style="1" bestFit="1" customWidth="1"/>
    <col min="5643" max="5643" width="8.5703125" style="1" customWidth="1"/>
    <col min="5644" max="5644" width="6" style="1" customWidth="1"/>
    <col min="5645" max="5645" width="7.5703125" style="1" customWidth="1"/>
    <col min="5646" max="5646" width="10.28515625" style="1" customWidth="1"/>
    <col min="5647" max="5647" width="15.85546875" style="1" customWidth="1"/>
    <col min="5648" max="5648" width="7.28515625" style="1" customWidth="1"/>
    <col min="5649" max="5649" width="32" style="1" customWidth="1"/>
    <col min="5650" max="5652" width="5.42578125" style="1" customWidth="1"/>
    <col min="5653" max="5653" width="5.85546875" style="1" customWidth="1"/>
    <col min="5654" max="5654" width="4.140625" style="1" customWidth="1"/>
    <col min="5655" max="5655" width="9.28515625" style="1" customWidth="1"/>
    <col min="5656" max="5656" width="4.140625" style="1" customWidth="1"/>
    <col min="5657" max="5657" width="7.7109375" style="1" customWidth="1"/>
    <col min="5658" max="5658" width="13.5703125" style="1" customWidth="1"/>
    <col min="5659" max="5660" width="8.28515625" style="1" customWidth="1"/>
    <col min="5661" max="5661" width="6.140625" style="1" customWidth="1"/>
    <col min="5662" max="5662" width="8.28515625" style="1" customWidth="1"/>
    <col min="5663" max="5663" width="9.42578125" style="1" customWidth="1"/>
    <col min="5664" max="5665" width="0" style="1" hidden="1" customWidth="1"/>
    <col min="5666" max="5666" width="0.7109375" style="1" customWidth="1"/>
    <col min="5667" max="5888" width="0" style="1" hidden="1"/>
    <col min="5889" max="5889" width="6.85546875" style="1" bestFit="1" customWidth="1"/>
    <col min="5890" max="5890" width="12.42578125" style="1" customWidth="1"/>
    <col min="5891" max="5891" width="35.85546875" style="1" bestFit="1" customWidth="1"/>
    <col min="5892" max="5892" width="5.5703125" style="1" bestFit="1" customWidth="1"/>
    <col min="5893" max="5893" width="2.28515625" style="1" customWidth="1"/>
    <col min="5894" max="5894" width="2.5703125" style="1" customWidth="1"/>
    <col min="5895" max="5897" width="2.28515625" style="1" customWidth="1"/>
    <col min="5898" max="5898" width="5.28515625" style="1" bestFit="1" customWidth="1"/>
    <col min="5899" max="5899" width="8.5703125" style="1" customWidth="1"/>
    <col min="5900" max="5900" width="6" style="1" customWidth="1"/>
    <col min="5901" max="5901" width="7.5703125" style="1" customWidth="1"/>
    <col min="5902" max="5902" width="10.28515625" style="1" customWidth="1"/>
    <col min="5903" max="5903" width="15.85546875" style="1" customWidth="1"/>
    <col min="5904" max="5904" width="7.28515625" style="1" customWidth="1"/>
    <col min="5905" max="5905" width="32" style="1" customWidth="1"/>
    <col min="5906" max="5908" width="5.42578125" style="1" customWidth="1"/>
    <col min="5909" max="5909" width="5.85546875" style="1" customWidth="1"/>
    <col min="5910" max="5910" width="4.140625" style="1" customWidth="1"/>
    <col min="5911" max="5911" width="9.28515625" style="1" customWidth="1"/>
    <col min="5912" max="5912" width="4.140625" style="1" customWidth="1"/>
    <col min="5913" max="5913" width="7.7109375" style="1" customWidth="1"/>
    <col min="5914" max="5914" width="13.5703125" style="1" customWidth="1"/>
    <col min="5915" max="5916" width="8.28515625" style="1" customWidth="1"/>
    <col min="5917" max="5917" width="6.140625" style="1" customWidth="1"/>
    <col min="5918" max="5918" width="8.28515625" style="1" customWidth="1"/>
    <col min="5919" max="5919" width="9.42578125" style="1" customWidth="1"/>
    <col min="5920" max="5921" width="0" style="1" hidden="1" customWidth="1"/>
    <col min="5922" max="5922" width="0.7109375" style="1" customWidth="1"/>
    <col min="5923" max="6144" width="0" style="1" hidden="1"/>
    <col min="6145" max="6145" width="6.85546875" style="1" bestFit="1" customWidth="1"/>
    <col min="6146" max="6146" width="12.42578125" style="1" customWidth="1"/>
    <col min="6147" max="6147" width="35.85546875" style="1" bestFit="1" customWidth="1"/>
    <col min="6148" max="6148" width="5.5703125" style="1" bestFit="1" customWidth="1"/>
    <col min="6149" max="6149" width="2.28515625" style="1" customWidth="1"/>
    <col min="6150" max="6150" width="2.5703125" style="1" customWidth="1"/>
    <col min="6151" max="6153" width="2.28515625" style="1" customWidth="1"/>
    <col min="6154" max="6154" width="5.28515625" style="1" bestFit="1" customWidth="1"/>
    <col min="6155" max="6155" width="8.5703125" style="1" customWidth="1"/>
    <col min="6156" max="6156" width="6" style="1" customWidth="1"/>
    <col min="6157" max="6157" width="7.5703125" style="1" customWidth="1"/>
    <col min="6158" max="6158" width="10.28515625" style="1" customWidth="1"/>
    <col min="6159" max="6159" width="15.85546875" style="1" customWidth="1"/>
    <col min="6160" max="6160" width="7.28515625" style="1" customWidth="1"/>
    <col min="6161" max="6161" width="32" style="1" customWidth="1"/>
    <col min="6162" max="6164" width="5.42578125" style="1" customWidth="1"/>
    <col min="6165" max="6165" width="5.85546875" style="1" customWidth="1"/>
    <col min="6166" max="6166" width="4.140625" style="1" customWidth="1"/>
    <col min="6167" max="6167" width="9.28515625" style="1" customWidth="1"/>
    <col min="6168" max="6168" width="4.140625" style="1" customWidth="1"/>
    <col min="6169" max="6169" width="7.7109375" style="1" customWidth="1"/>
    <col min="6170" max="6170" width="13.5703125" style="1" customWidth="1"/>
    <col min="6171" max="6172" width="8.28515625" style="1" customWidth="1"/>
    <col min="6173" max="6173" width="6.140625" style="1" customWidth="1"/>
    <col min="6174" max="6174" width="8.28515625" style="1" customWidth="1"/>
    <col min="6175" max="6175" width="9.42578125" style="1" customWidth="1"/>
    <col min="6176" max="6177" width="0" style="1" hidden="1" customWidth="1"/>
    <col min="6178" max="6178" width="0.7109375" style="1" customWidth="1"/>
    <col min="6179" max="6400" width="0" style="1" hidden="1"/>
    <col min="6401" max="6401" width="6.85546875" style="1" bestFit="1" customWidth="1"/>
    <col min="6402" max="6402" width="12.42578125" style="1" customWidth="1"/>
    <col min="6403" max="6403" width="35.85546875" style="1" bestFit="1" customWidth="1"/>
    <col min="6404" max="6404" width="5.5703125" style="1" bestFit="1" customWidth="1"/>
    <col min="6405" max="6405" width="2.28515625" style="1" customWidth="1"/>
    <col min="6406" max="6406" width="2.5703125" style="1" customWidth="1"/>
    <col min="6407" max="6409" width="2.28515625" style="1" customWidth="1"/>
    <col min="6410" max="6410" width="5.28515625" style="1" bestFit="1" customWidth="1"/>
    <col min="6411" max="6411" width="8.5703125" style="1" customWidth="1"/>
    <col min="6412" max="6412" width="6" style="1" customWidth="1"/>
    <col min="6413" max="6413" width="7.5703125" style="1" customWidth="1"/>
    <col min="6414" max="6414" width="10.28515625" style="1" customWidth="1"/>
    <col min="6415" max="6415" width="15.85546875" style="1" customWidth="1"/>
    <col min="6416" max="6416" width="7.28515625" style="1" customWidth="1"/>
    <col min="6417" max="6417" width="32" style="1" customWidth="1"/>
    <col min="6418" max="6420" width="5.42578125" style="1" customWidth="1"/>
    <col min="6421" max="6421" width="5.85546875" style="1" customWidth="1"/>
    <col min="6422" max="6422" width="4.140625" style="1" customWidth="1"/>
    <col min="6423" max="6423" width="9.28515625" style="1" customWidth="1"/>
    <col min="6424" max="6424" width="4.140625" style="1" customWidth="1"/>
    <col min="6425" max="6425" width="7.7109375" style="1" customWidth="1"/>
    <col min="6426" max="6426" width="13.5703125" style="1" customWidth="1"/>
    <col min="6427" max="6428" width="8.28515625" style="1" customWidth="1"/>
    <col min="6429" max="6429" width="6.140625" style="1" customWidth="1"/>
    <col min="6430" max="6430" width="8.28515625" style="1" customWidth="1"/>
    <col min="6431" max="6431" width="9.42578125" style="1" customWidth="1"/>
    <col min="6432" max="6433" width="0" style="1" hidden="1" customWidth="1"/>
    <col min="6434" max="6434" width="0.7109375" style="1" customWidth="1"/>
    <col min="6435" max="6656" width="0" style="1" hidden="1"/>
    <col min="6657" max="6657" width="6.85546875" style="1" bestFit="1" customWidth="1"/>
    <col min="6658" max="6658" width="12.42578125" style="1" customWidth="1"/>
    <col min="6659" max="6659" width="35.85546875" style="1" bestFit="1" customWidth="1"/>
    <col min="6660" max="6660" width="5.5703125" style="1" bestFit="1" customWidth="1"/>
    <col min="6661" max="6661" width="2.28515625" style="1" customWidth="1"/>
    <col min="6662" max="6662" width="2.5703125" style="1" customWidth="1"/>
    <col min="6663" max="6665" width="2.28515625" style="1" customWidth="1"/>
    <col min="6666" max="6666" width="5.28515625" style="1" bestFit="1" customWidth="1"/>
    <col min="6667" max="6667" width="8.5703125" style="1" customWidth="1"/>
    <col min="6668" max="6668" width="6" style="1" customWidth="1"/>
    <col min="6669" max="6669" width="7.5703125" style="1" customWidth="1"/>
    <col min="6670" max="6670" width="10.28515625" style="1" customWidth="1"/>
    <col min="6671" max="6671" width="15.85546875" style="1" customWidth="1"/>
    <col min="6672" max="6672" width="7.28515625" style="1" customWidth="1"/>
    <col min="6673" max="6673" width="32" style="1" customWidth="1"/>
    <col min="6674" max="6676" width="5.42578125" style="1" customWidth="1"/>
    <col min="6677" max="6677" width="5.85546875" style="1" customWidth="1"/>
    <col min="6678" max="6678" width="4.140625" style="1" customWidth="1"/>
    <col min="6679" max="6679" width="9.28515625" style="1" customWidth="1"/>
    <col min="6680" max="6680" width="4.140625" style="1" customWidth="1"/>
    <col min="6681" max="6681" width="7.7109375" style="1" customWidth="1"/>
    <col min="6682" max="6682" width="13.5703125" style="1" customWidth="1"/>
    <col min="6683" max="6684" width="8.28515625" style="1" customWidth="1"/>
    <col min="6685" max="6685" width="6.140625" style="1" customWidth="1"/>
    <col min="6686" max="6686" width="8.28515625" style="1" customWidth="1"/>
    <col min="6687" max="6687" width="9.42578125" style="1" customWidth="1"/>
    <col min="6688" max="6689" width="0" style="1" hidden="1" customWidth="1"/>
    <col min="6690" max="6690" width="0.7109375" style="1" customWidth="1"/>
    <col min="6691" max="6912" width="0" style="1" hidden="1"/>
    <col min="6913" max="6913" width="6.85546875" style="1" bestFit="1" customWidth="1"/>
    <col min="6914" max="6914" width="12.42578125" style="1" customWidth="1"/>
    <col min="6915" max="6915" width="35.85546875" style="1" bestFit="1" customWidth="1"/>
    <col min="6916" max="6916" width="5.5703125" style="1" bestFit="1" customWidth="1"/>
    <col min="6917" max="6917" width="2.28515625" style="1" customWidth="1"/>
    <col min="6918" max="6918" width="2.5703125" style="1" customWidth="1"/>
    <col min="6919" max="6921" width="2.28515625" style="1" customWidth="1"/>
    <col min="6922" max="6922" width="5.28515625" style="1" bestFit="1" customWidth="1"/>
    <col min="6923" max="6923" width="8.5703125" style="1" customWidth="1"/>
    <col min="6924" max="6924" width="6" style="1" customWidth="1"/>
    <col min="6925" max="6925" width="7.5703125" style="1" customWidth="1"/>
    <col min="6926" max="6926" width="10.28515625" style="1" customWidth="1"/>
    <col min="6927" max="6927" width="15.85546875" style="1" customWidth="1"/>
    <col min="6928" max="6928" width="7.28515625" style="1" customWidth="1"/>
    <col min="6929" max="6929" width="32" style="1" customWidth="1"/>
    <col min="6930" max="6932" width="5.42578125" style="1" customWidth="1"/>
    <col min="6933" max="6933" width="5.85546875" style="1" customWidth="1"/>
    <col min="6934" max="6934" width="4.140625" style="1" customWidth="1"/>
    <col min="6935" max="6935" width="9.28515625" style="1" customWidth="1"/>
    <col min="6936" max="6936" width="4.140625" style="1" customWidth="1"/>
    <col min="6937" max="6937" width="7.7109375" style="1" customWidth="1"/>
    <col min="6938" max="6938" width="13.5703125" style="1" customWidth="1"/>
    <col min="6939" max="6940" width="8.28515625" style="1" customWidth="1"/>
    <col min="6941" max="6941" width="6.140625" style="1" customWidth="1"/>
    <col min="6942" max="6942" width="8.28515625" style="1" customWidth="1"/>
    <col min="6943" max="6943" width="9.42578125" style="1" customWidth="1"/>
    <col min="6944" max="6945" width="0" style="1" hidden="1" customWidth="1"/>
    <col min="6946" max="6946" width="0.7109375" style="1" customWidth="1"/>
    <col min="6947" max="7168" width="0" style="1" hidden="1"/>
    <col min="7169" max="7169" width="6.85546875" style="1" bestFit="1" customWidth="1"/>
    <col min="7170" max="7170" width="12.42578125" style="1" customWidth="1"/>
    <col min="7171" max="7171" width="35.85546875" style="1" bestFit="1" customWidth="1"/>
    <col min="7172" max="7172" width="5.5703125" style="1" bestFit="1" customWidth="1"/>
    <col min="7173" max="7173" width="2.28515625" style="1" customWidth="1"/>
    <col min="7174" max="7174" width="2.5703125" style="1" customWidth="1"/>
    <col min="7175" max="7177" width="2.28515625" style="1" customWidth="1"/>
    <col min="7178" max="7178" width="5.28515625" style="1" bestFit="1" customWidth="1"/>
    <col min="7179" max="7179" width="8.5703125" style="1" customWidth="1"/>
    <col min="7180" max="7180" width="6" style="1" customWidth="1"/>
    <col min="7181" max="7181" width="7.5703125" style="1" customWidth="1"/>
    <col min="7182" max="7182" width="10.28515625" style="1" customWidth="1"/>
    <col min="7183" max="7183" width="15.85546875" style="1" customWidth="1"/>
    <col min="7184" max="7184" width="7.28515625" style="1" customWidth="1"/>
    <col min="7185" max="7185" width="32" style="1" customWidth="1"/>
    <col min="7186" max="7188" width="5.42578125" style="1" customWidth="1"/>
    <col min="7189" max="7189" width="5.85546875" style="1" customWidth="1"/>
    <col min="7190" max="7190" width="4.140625" style="1" customWidth="1"/>
    <col min="7191" max="7191" width="9.28515625" style="1" customWidth="1"/>
    <col min="7192" max="7192" width="4.140625" style="1" customWidth="1"/>
    <col min="7193" max="7193" width="7.7109375" style="1" customWidth="1"/>
    <col min="7194" max="7194" width="13.5703125" style="1" customWidth="1"/>
    <col min="7195" max="7196" width="8.28515625" style="1" customWidth="1"/>
    <col min="7197" max="7197" width="6.140625" style="1" customWidth="1"/>
    <col min="7198" max="7198" width="8.28515625" style="1" customWidth="1"/>
    <col min="7199" max="7199" width="9.42578125" style="1" customWidth="1"/>
    <col min="7200" max="7201" width="0" style="1" hidden="1" customWidth="1"/>
    <col min="7202" max="7202" width="0.7109375" style="1" customWidth="1"/>
    <col min="7203" max="7424" width="0" style="1" hidden="1"/>
    <col min="7425" max="7425" width="6.85546875" style="1" bestFit="1" customWidth="1"/>
    <col min="7426" max="7426" width="12.42578125" style="1" customWidth="1"/>
    <col min="7427" max="7427" width="35.85546875" style="1" bestFit="1" customWidth="1"/>
    <col min="7428" max="7428" width="5.5703125" style="1" bestFit="1" customWidth="1"/>
    <col min="7429" max="7429" width="2.28515625" style="1" customWidth="1"/>
    <col min="7430" max="7430" width="2.5703125" style="1" customWidth="1"/>
    <col min="7431" max="7433" width="2.28515625" style="1" customWidth="1"/>
    <col min="7434" max="7434" width="5.28515625" style="1" bestFit="1" customWidth="1"/>
    <col min="7435" max="7435" width="8.5703125" style="1" customWidth="1"/>
    <col min="7436" max="7436" width="6" style="1" customWidth="1"/>
    <col min="7437" max="7437" width="7.5703125" style="1" customWidth="1"/>
    <col min="7438" max="7438" width="10.28515625" style="1" customWidth="1"/>
    <col min="7439" max="7439" width="15.85546875" style="1" customWidth="1"/>
    <col min="7440" max="7440" width="7.28515625" style="1" customWidth="1"/>
    <col min="7441" max="7441" width="32" style="1" customWidth="1"/>
    <col min="7442" max="7444" width="5.42578125" style="1" customWidth="1"/>
    <col min="7445" max="7445" width="5.85546875" style="1" customWidth="1"/>
    <col min="7446" max="7446" width="4.140625" style="1" customWidth="1"/>
    <col min="7447" max="7447" width="9.28515625" style="1" customWidth="1"/>
    <col min="7448" max="7448" width="4.140625" style="1" customWidth="1"/>
    <col min="7449" max="7449" width="7.7109375" style="1" customWidth="1"/>
    <col min="7450" max="7450" width="13.5703125" style="1" customWidth="1"/>
    <col min="7451" max="7452" width="8.28515625" style="1" customWidth="1"/>
    <col min="7453" max="7453" width="6.140625" style="1" customWidth="1"/>
    <col min="7454" max="7454" width="8.28515625" style="1" customWidth="1"/>
    <col min="7455" max="7455" width="9.42578125" style="1" customWidth="1"/>
    <col min="7456" max="7457" width="0" style="1" hidden="1" customWidth="1"/>
    <col min="7458" max="7458" width="0.7109375" style="1" customWidth="1"/>
    <col min="7459" max="7680" width="0" style="1" hidden="1"/>
    <col min="7681" max="7681" width="6.85546875" style="1" bestFit="1" customWidth="1"/>
    <col min="7682" max="7682" width="12.42578125" style="1" customWidth="1"/>
    <col min="7683" max="7683" width="35.85546875" style="1" bestFit="1" customWidth="1"/>
    <col min="7684" max="7684" width="5.5703125" style="1" bestFit="1" customWidth="1"/>
    <col min="7685" max="7685" width="2.28515625" style="1" customWidth="1"/>
    <col min="7686" max="7686" width="2.5703125" style="1" customWidth="1"/>
    <col min="7687" max="7689" width="2.28515625" style="1" customWidth="1"/>
    <col min="7690" max="7690" width="5.28515625" style="1" bestFit="1" customWidth="1"/>
    <col min="7691" max="7691" width="8.5703125" style="1" customWidth="1"/>
    <col min="7692" max="7692" width="6" style="1" customWidth="1"/>
    <col min="7693" max="7693" width="7.5703125" style="1" customWidth="1"/>
    <col min="7694" max="7694" width="10.28515625" style="1" customWidth="1"/>
    <col min="7695" max="7695" width="15.85546875" style="1" customWidth="1"/>
    <col min="7696" max="7696" width="7.28515625" style="1" customWidth="1"/>
    <col min="7697" max="7697" width="32" style="1" customWidth="1"/>
    <col min="7698" max="7700" width="5.42578125" style="1" customWidth="1"/>
    <col min="7701" max="7701" width="5.85546875" style="1" customWidth="1"/>
    <col min="7702" max="7702" width="4.140625" style="1" customWidth="1"/>
    <col min="7703" max="7703" width="9.28515625" style="1" customWidth="1"/>
    <col min="7704" max="7704" width="4.140625" style="1" customWidth="1"/>
    <col min="7705" max="7705" width="7.7109375" style="1" customWidth="1"/>
    <col min="7706" max="7706" width="13.5703125" style="1" customWidth="1"/>
    <col min="7707" max="7708" width="8.28515625" style="1" customWidth="1"/>
    <col min="7709" max="7709" width="6.140625" style="1" customWidth="1"/>
    <col min="7710" max="7710" width="8.28515625" style="1" customWidth="1"/>
    <col min="7711" max="7711" width="9.42578125" style="1" customWidth="1"/>
    <col min="7712" max="7713" width="0" style="1" hidden="1" customWidth="1"/>
    <col min="7714" max="7714" width="0.7109375" style="1" customWidth="1"/>
    <col min="7715" max="7936" width="0" style="1" hidden="1"/>
    <col min="7937" max="7937" width="6.85546875" style="1" bestFit="1" customWidth="1"/>
    <col min="7938" max="7938" width="12.42578125" style="1" customWidth="1"/>
    <col min="7939" max="7939" width="35.85546875" style="1" bestFit="1" customWidth="1"/>
    <col min="7940" max="7940" width="5.5703125" style="1" bestFit="1" customWidth="1"/>
    <col min="7941" max="7941" width="2.28515625" style="1" customWidth="1"/>
    <col min="7942" max="7942" width="2.5703125" style="1" customWidth="1"/>
    <col min="7943" max="7945" width="2.28515625" style="1" customWidth="1"/>
    <col min="7946" max="7946" width="5.28515625" style="1" bestFit="1" customWidth="1"/>
    <col min="7947" max="7947" width="8.5703125" style="1" customWidth="1"/>
    <col min="7948" max="7948" width="6" style="1" customWidth="1"/>
    <col min="7949" max="7949" width="7.5703125" style="1" customWidth="1"/>
    <col min="7950" max="7950" width="10.28515625" style="1" customWidth="1"/>
    <col min="7951" max="7951" width="15.85546875" style="1" customWidth="1"/>
    <col min="7952" max="7952" width="7.28515625" style="1" customWidth="1"/>
    <col min="7953" max="7953" width="32" style="1" customWidth="1"/>
    <col min="7954" max="7956" width="5.42578125" style="1" customWidth="1"/>
    <col min="7957" max="7957" width="5.85546875" style="1" customWidth="1"/>
    <col min="7958" max="7958" width="4.140625" style="1" customWidth="1"/>
    <col min="7959" max="7959" width="9.28515625" style="1" customWidth="1"/>
    <col min="7960" max="7960" width="4.140625" style="1" customWidth="1"/>
    <col min="7961" max="7961" width="7.7109375" style="1" customWidth="1"/>
    <col min="7962" max="7962" width="13.5703125" style="1" customWidth="1"/>
    <col min="7963" max="7964" width="8.28515625" style="1" customWidth="1"/>
    <col min="7965" max="7965" width="6.140625" style="1" customWidth="1"/>
    <col min="7966" max="7966" width="8.28515625" style="1" customWidth="1"/>
    <col min="7967" max="7967" width="9.42578125" style="1" customWidth="1"/>
    <col min="7968" max="7969" width="0" style="1" hidden="1" customWidth="1"/>
    <col min="7970" max="7970" width="0.7109375" style="1" customWidth="1"/>
    <col min="7971" max="8192" width="0" style="1" hidden="1"/>
    <col min="8193" max="8193" width="6.85546875" style="1" bestFit="1" customWidth="1"/>
    <col min="8194" max="8194" width="12.42578125" style="1" customWidth="1"/>
    <col min="8195" max="8195" width="35.85546875" style="1" bestFit="1" customWidth="1"/>
    <col min="8196" max="8196" width="5.5703125" style="1" bestFit="1" customWidth="1"/>
    <col min="8197" max="8197" width="2.28515625" style="1" customWidth="1"/>
    <col min="8198" max="8198" width="2.5703125" style="1" customWidth="1"/>
    <col min="8199" max="8201" width="2.28515625" style="1" customWidth="1"/>
    <col min="8202" max="8202" width="5.28515625" style="1" bestFit="1" customWidth="1"/>
    <col min="8203" max="8203" width="8.5703125" style="1" customWidth="1"/>
    <col min="8204" max="8204" width="6" style="1" customWidth="1"/>
    <col min="8205" max="8205" width="7.5703125" style="1" customWidth="1"/>
    <col min="8206" max="8206" width="10.28515625" style="1" customWidth="1"/>
    <col min="8207" max="8207" width="15.85546875" style="1" customWidth="1"/>
    <col min="8208" max="8208" width="7.28515625" style="1" customWidth="1"/>
    <col min="8209" max="8209" width="32" style="1" customWidth="1"/>
    <col min="8210" max="8212" width="5.42578125" style="1" customWidth="1"/>
    <col min="8213" max="8213" width="5.85546875" style="1" customWidth="1"/>
    <col min="8214" max="8214" width="4.140625" style="1" customWidth="1"/>
    <col min="8215" max="8215" width="9.28515625" style="1" customWidth="1"/>
    <col min="8216" max="8216" width="4.140625" style="1" customWidth="1"/>
    <col min="8217" max="8217" width="7.7109375" style="1" customWidth="1"/>
    <col min="8218" max="8218" width="13.5703125" style="1" customWidth="1"/>
    <col min="8219" max="8220" width="8.28515625" style="1" customWidth="1"/>
    <col min="8221" max="8221" width="6.140625" style="1" customWidth="1"/>
    <col min="8222" max="8222" width="8.28515625" style="1" customWidth="1"/>
    <col min="8223" max="8223" width="9.42578125" style="1" customWidth="1"/>
    <col min="8224" max="8225" width="0" style="1" hidden="1" customWidth="1"/>
    <col min="8226" max="8226" width="0.7109375" style="1" customWidth="1"/>
    <col min="8227" max="8448" width="0" style="1" hidden="1"/>
    <col min="8449" max="8449" width="6.85546875" style="1" bestFit="1" customWidth="1"/>
    <col min="8450" max="8450" width="12.42578125" style="1" customWidth="1"/>
    <col min="8451" max="8451" width="35.85546875" style="1" bestFit="1" customWidth="1"/>
    <col min="8452" max="8452" width="5.5703125" style="1" bestFit="1" customWidth="1"/>
    <col min="8453" max="8453" width="2.28515625" style="1" customWidth="1"/>
    <col min="8454" max="8454" width="2.5703125" style="1" customWidth="1"/>
    <col min="8455" max="8457" width="2.28515625" style="1" customWidth="1"/>
    <col min="8458" max="8458" width="5.28515625" style="1" bestFit="1" customWidth="1"/>
    <col min="8459" max="8459" width="8.5703125" style="1" customWidth="1"/>
    <col min="8460" max="8460" width="6" style="1" customWidth="1"/>
    <col min="8461" max="8461" width="7.5703125" style="1" customWidth="1"/>
    <col min="8462" max="8462" width="10.28515625" style="1" customWidth="1"/>
    <col min="8463" max="8463" width="15.85546875" style="1" customWidth="1"/>
    <col min="8464" max="8464" width="7.28515625" style="1" customWidth="1"/>
    <col min="8465" max="8465" width="32" style="1" customWidth="1"/>
    <col min="8466" max="8468" width="5.42578125" style="1" customWidth="1"/>
    <col min="8469" max="8469" width="5.85546875" style="1" customWidth="1"/>
    <col min="8470" max="8470" width="4.140625" style="1" customWidth="1"/>
    <col min="8471" max="8471" width="9.28515625" style="1" customWidth="1"/>
    <col min="8472" max="8472" width="4.140625" style="1" customWidth="1"/>
    <col min="8473" max="8473" width="7.7109375" style="1" customWidth="1"/>
    <col min="8474" max="8474" width="13.5703125" style="1" customWidth="1"/>
    <col min="8475" max="8476" width="8.28515625" style="1" customWidth="1"/>
    <col min="8477" max="8477" width="6.140625" style="1" customWidth="1"/>
    <col min="8478" max="8478" width="8.28515625" style="1" customWidth="1"/>
    <col min="8479" max="8479" width="9.42578125" style="1" customWidth="1"/>
    <col min="8480" max="8481" width="0" style="1" hidden="1" customWidth="1"/>
    <col min="8482" max="8482" width="0.7109375" style="1" customWidth="1"/>
    <col min="8483" max="8704" width="0" style="1" hidden="1"/>
    <col min="8705" max="8705" width="6.85546875" style="1" bestFit="1" customWidth="1"/>
    <col min="8706" max="8706" width="12.42578125" style="1" customWidth="1"/>
    <col min="8707" max="8707" width="35.85546875" style="1" bestFit="1" customWidth="1"/>
    <col min="8708" max="8708" width="5.5703125" style="1" bestFit="1" customWidth="1"/>
    <col min="8709" max="8709" width="2.28515625" style="1" customWidth="1"/>
    <col min="8710" max="8710" width="2.5703125" style="1" customWidth="1"/>
    <col min="8711" max="8713" width="2.28515625" style="1" customWidth="1"/>
    <col min="8714" max="8714" width="5.28515625" style="1" bestFit="1" customWidth="1"/>
    <col min="8715" max="8715" width="8.5703125" style="1" customWidth="1"/>
    <col min="8716" max="8716" width="6" style="1" customWidth="1"/>
    <col min="8717" max="8717" width="7.5703125" style="1" customWidth="1"/>
    <col min="8718" max="8718" width="10.28515625" style="1" customWidth="1"/>
    <col min="8719" max="8719" width="15.85546875" style="1" customWidth="1"/>
    <col min="8720" max="8720" width="7.28515625" style="1" customWidth="1"/>
    <col min="8721" max="8721" width="32" style="1" customWidth="1"/>
    <col min="8722" max="8724" width="5.42578125" style="1" customWidth="1"/>
    <col min="8725" max="8725" width="5.85546875" style="1" customWidth="1"/>
    <col min="8726" max="8726" width="4.140625" style="1" customWidth="1"/>
    <col min="8727" max="8727" width="9.28515625" style="1" customWidth="1"/>
    <col min="8728" max="8728" width="4.140625" style="1" customWidth="1"/>
    <col min="8729" max="8729" width="7.7109375" style="1" customWidth="1"/>
    <col min="8730" max="8730" width="13.5703125" style="1" customWidth="1"/>
    <col min="8731" max="8732" width="8.28515625" style="1" customWidth="1"/>
    <col min="8733" max="8733" width="6.140625" style="1" customWidth="1"/>
    <col min="8734" max="8734" width="8.28515625" style="1" customWidth="1"/>
    <col min="8735" max="8735" width="9.42578125" style="1" customWidth="1"/>
    <col min="8736" max="8737" width="0" style="1" hidden="1" customWidth="1"/>
    <col min="8738" max="8738" width="0.7109375" style="1" customWidth="1"/>
    <col min="8739" max="8960" width="0" style="1" hidden="1"/>
    <col min="8961" max="8961" width="6.85546875" style="1" bestFit="1" customWidth="1"/>
    <col min="8962" max="8962" width="12.42578125" style="1" customWidth="1"/>
    <col min="8963" max="8963" width="35.85546875" style="1" bestFit="1" customWidth="1"/>
    <col min="8964" max="8964" width="5.5703125" style="1" bestFit="1" customWidth="1"/>
    <col min="8965" max="8965" width="2.28515625" style="1" customWidth="1"/>
    <col min="8966" max="8966" width="2.5703125" style="1" customWidth="1"/>
    <col min="8967" max="8969" width="2.28515625" style="1" customWidth="1"/>
    <col min="8970" max="8970" width="5.28515625" style="1" bestFit="1" customWidth="1"/>
    <col min="8971" max="8971" width="8.5703125" style="1" customWidth="1"/>
    <col min="8972" max="8972" width="6" style="1" customWidth="1"/>
    <col min="8973" max="8973" width="7.5703125" style="1" customWidth="1"/>
    <col min="8974" max="8974" width="10.28515625" style="1" customWidth="1"/>
    <col min="8975" max="8975" width="15.85546875" style="1" customWidth="1"/>
    <col min="8976" max="8976" width="7.28515625" style="1" customWidth="1"/>
    <col min="8977" max="8977" width="32" style="1" customWidth="1"/>
    <col min="8978" max="8980" width="5.42578125" style="1" customWidth="1"/>
    <col min="8981" max="8981" width="5.85546875" style="1" customWidth="1"/>
    <col min="8982" max="8982" width="4.140625" style="1" customWidth="1"/>
    <col min="8983" max="8983" width="9.28515625" style="1" customWidth="1"/>
    <col min="8984" max="8984" width="4.140625" style="1" customWidth="1"/>
    <col min="8985" max="8985" width="7.7109375" style="1" customWidth="1"/>
    <col min="8986" max="8986" width="13.5703125" style="1" customWidth="1"/>
    <col min="8987" max="8988" width="8.28515625" style="1" customWidth="1"/>
    <col min="8989" max="8989" width="6.140625" style="1" customWidth="1"/>
    <col min="8990" max="8990" width="8.28515625" style="1" customWidth="1"/>
    <col min="8991" max="8991" width="9.42578125" style="1" customWidth="1"/>
    <col min="8992" max="8993" width="0" style="1" hidden="1" customWidth="1"/>
    <col min="8994" max="8994" width="0.7109375" style="1" customWidth="1"/>
    <col min="8995" max="9216" width="0" style="1" hidden="1"/>
    <col min="9217" max="9217" width="6.85546875" style="1" bestFit="1" customWidth="1"/>
    <col min="9218" max="9218" width="12.42578125" style="1" customWidth="1"/>
    <col min="9219" max="9219" width="35.85546875" style="1" bestFit="1" customWidth="1"/>
    <col min="9220" max="9220" width="5.5703125" style="1" bestFit="1" customWidth="1"/>
    <col min="9221" max="9221" width="2.28515625" style="1" customWidth="1"/>
    <col min="9222" max="9222" width="2.5703125" style="1" customWidth="1"/>
    <col min="9223" max="9225" width="2.28515625" style="1" customWidth="1"/>
    <col min="9226" max="9226" width="5.28515625" style="1" bestFit="1" customWidth="1"/>
    <col min="9227" max="9227" width="8.5703125" style="1" customWidth="1"/>
    <col min="9228" max="9228" width="6" style="1" customWidth="1"/>
    <col min="9229" max="9229" width="7.5703125" style="1" customWidth="1"/>
    <col min="9230" max="9230" width="10.28515625" style="1" customWidth="1"/>
    <col min="9231" max="9231" width="15.85546875" style="1" customWidth="1"/>
    <col min="9232" max="9232" width="7.28515625" style="1" customWidth="1"/>
    <col min="9233" max="9233" width="32" style="1" customWidth="1"/>
    <col min="9234" max="9236" width="5.42578125" style="1" customWidth="1"/>
    <col min="9237" max="9237" width="5.85546875" style="1" customWidth="1"/>
    <col min="9238" max="9238" width="4.140625" style="1" customWidth="1"/>
    <col min="9239" max="9239" width="9.28515625" style="1" customWidth="1"/>
    <col min="9240" max="9240" width="4.140625" style="1" customWidth="1"/>
    <col min="9241" max="9241" width="7.7109375" style="1" customWidth="1"/>
    <col min="9242" max="9242" width="13.5703125" style="1" customWidth="1"/>
    <col min="9243" max="9244" width="8.28515625" style="1" customWidth="1"/>
    <col min="9245" max="9245" width="6.140625" style="1" customWidth="1"/>
    <col min="9246" max="9246" width="8.28515625" style="1" customWidth="1"/>
    <col min="9247" max="9247" width="9.42578125" style="1" customWidth="1"/>
    <col min="9248" max="9249" width="0" style="1" hidden="1" customWidth="1"/>
    <col min="9250" max="9250" width="0.7109375" style="1" customWidth="1"/>
    <col min="9251" max="9472" width="0" style="1" hidden="1"/>
    <col min="9473" max="9473" width="6.85546875" style="1" bestFit="1" customWidth="1"/>
    <col min="9474" max="9474" width="12.42578125" style="1" customWidth="1"/>
    <col min="9475" max="9475" width="35.85546875" style="1" bestFit="1" customWidth="1"/>
    <col min="9476" max="9476" width="5.5703125" style="1" bestFit="1" customWidth="1"/>
    <col min="9477" max="9477" width="2.28515625" style="1" customWidth="1"/>
    <col min="9478" max="9478" width="2.5703125" style="1" customWidth="1"/>
    <col min="9479" max="9481" width="2.28515625" style="1" customWidth="1"/>
    <col min="9482" max="9482" width="5.28515625" style="1" bestFit="1" customWidth="1"/>
    <col min="9483" max="9483" width="8.5703125" style="1" customWidth="1"/>
    <col min="9484" max="9484" width="6" style="1" customWidth="1"/>
    <col min="9485" max="9485" width="7.5703125" style="1" customWidth="1"/>
    <col min="9486" max="9486" width="10.28515625" style="1" customWidth="1"/>
    <col min="9487" max="9487" width="15.85546875" style="1" customWidth="1"/>
    <col min="9488" max="9488" width="7.28515625" style="1" customWidth="1"/>
    <col min="9489" max="9489" width="32" style="1" customWidth="1"/>
    <col min="9490" max="9492" width="5.42578125" style="1" customWidth="1"/>
    <col min="9493" max="9493" width="5.85546875" style="1" customWidth="1"/>
    <col min="9494" max="9494" width="4.140625" style="1" customWidth="1"/>
    <col min="9495" max="9495" width="9.28515625" style="1" customWidth="1"/>
    <col min="9496" max="9496" width="4.140625" style="1" customWidth="1"/>
    <col min="9497" max="9497" width="7.7109375" style="1" customWidth="1"/>
    <col min="9498" max="9498" width="13.5703125" style="1" customWidth="1"/>
    <col min="9499" max="9500" width="8.28515625" style="1" customWidth="1"/>
    <col min="9501" max="9501" width="6.140625" style="1" customWidth="1"/>
    <col min="9502" max="9502" width="8.28515625" style="1" customWidth="1"/>
    <col min="9503" max="9503" width="9.42578125" style="1" customWidth="1"/>
    <col min="9504" max="9505" width="0" style="1" hidden="1" customWidth="1"/>
    <col min="9506" max="9506" width="0.7109375" style="1" customWidth="1"/>
    <col min="9507" max="9728" width="0" style="1" hidden="1"/>
    <col min="9729" max="9729" width="6.85546875" style="1" bestFit="1" customWidth="1"/>
    <col min="9730" max="9730" width="12.42578125" style="1" customWidth="1"/>
    <col min="9731" max="9731" width="35.85546875" style="1" bestFit="1" customWidth="1"/>
    <col min="9732" max="9732" width="5.5703125" style="1" bestFit="1" customWidth="1"/>
    <col min="9733" max="9733" width="2.28515625" style="1" customWidth="1"/>
    <col min="9734" max="9734" width="2.5703125" style="1" customWidth="1"/>
    <col min="9735" max="9737" width="2.28515625" style="1" customWidth="1"/>
    <col min="9738" max="9738" width="5.28515625" style="1" bestFit="1" customWidth="1"/>
    <col min="9739" max="9739" width="8.5703125" style="1" customWidth="1"/>
    <col min="9740" max="9740" width="6" style="1" customWidth="1"/>
    <col min="9741" max="9741" width="7.5703125" style="1" customWidth="1"/>
    <col min="9742" max="9742" width="10.28515625" style="1" customWidth="1"/>
    <col min="9743" max="9743" width="15.85546875" style="1" customWidth="1"/>
    <col min="9744" max="9744" width="7.28515625" style="1" customWidth="1"/>
    <col min="9745" max="9745" width="32" style="1" customWidth="1"/>
    <col min="9746" max="9748" width="5.42578125" style="1" customWidth="1"/>
    <col min="9749" max="9749" width="5.85546875" style="1" customWidth="1"/>
    <col min="9750" max="9750" width="4.140625" style="1" customWidth="1"/>
    <col min="9751" max="9751" width="9.28515625" style="1" customWidth="1"/>
    <col min="9752" max="9752" width="4.140625" style="1" customWidth="1"/>
    <col min="9753" max="9753" width="7.7109375" style="1" customWidth="1"/>
    <col min="9754" max="9754" width="13.5703125" style="1" customWidth="1"/>
    <col min="9755" max="9756" width="8.28515625" style="1" customWidth="1"/>
    <col min="9757" max="9757" width="6.140625" style="1" customWidth="1"/>
    <col min="9758" max="9758" width="8.28515625" style="1" customWidth="1"/>
    <col min="9759" max="9759" width="9.42578125" style="1" customWidth="1"/>
    <col min="9760" max="9761" width="0" style="1" hidden="1" customWidth="1"/>
    <col min="9762" max="9762" width="0.7109375" style="1" customWidth="1"/>
    <col min="9763" max="9984" width="0" style="1" hidden="1"/>
    <col min="9985" max="9985" width="6.85546875" style="1" bestFit="1" customWidth="1"/>
    <col min="9986" max="9986" width="12.42578125" style="1" customWidth="1"/>
    <col min="9987" max="9987" width="35.85546875" style="1" bestFit="1" customWidth="1"/>
    <col min="9988" max="9988" width="5.5703125" style="1" bestFit="1" customWidth="1"/>
    <col min="9989" max="9989" width="2.28515625" style="1" customWidth="1"/>
    <col min="9990" max="9990" width="2.5703125" style="1" customWidth="1"/>
    <col min="9991" max="9993" width="2.28515625" style="1" customWidth="1"/>
    <col min="9994" max="9994" width="5.28515625" style="1" bestFit="1" customWidth="1"/>
    <col min="9995" max="9995" width="8.5703125" style="1" customWidth="1"/>
    <col min="9996" max="9996" width="6" style="1" customWidth="1"/>
    <col min="9997" max="9997" width="7.5703125" style="1" customWidth="1"/>
    <col min="9998" max="9998" width="10.28515625" style="1" customWidth="1"/>
    <col min="9999" max="9999" width="15.85546875" style="1" customWidth="1"/>
    <col min="10000" max="10000" width="7.28515625" style="1" customWidth="1"/>
    <col min="10001" max="10001" width="32" style="1" customWidth="1"/>
    <col min="10002" max="10004" width="5.42578125" style="1" customWidth="1"/>
    <col min="10005" max="10005" width="5.85546875" style="1" customWidth="1"/>
    <col min="10006" max="10006" width="4.140625" style="1" customWidth="1"/>
    <col min="10007" max="10007" width="9.28515625" style="1" customWidth="1"/>
    <col min="10008" max="10008" width="4.140625" style="1" customWidth="1"/>
    <col min="10009" max="10009" width="7.7109375" style="1" customWidth="1"/>
    <col min="10010" max="10010" width="13.5703125" style="1" customWidth="1"/>
    <col min="10011" max="10012" width="8.28515625" style="1" customWidth="1"/>
    <col min="10013" max="10013" width="6.140625" style="1" customWidth="1"/>
    <col min="10014" max="10014" width="8.28515625" style="1" customWidth="1"/>
    <col min="10015" max="10015" width="9.42578125" style="1" customWidth="1"/>
    <col min="10016" max="10017" width="0" style="1" hidden="1" customWidth="1"/>
    <col min="10018" max="10018" width="0.7109375" style="1" customWidth="1"/>
    <col min="10019" max="10240" width="0" style="1" hidden="1"/>
    <col min="10241" max="10241" width="6.85546875" style="1" bestFit="1" customWidth="1"/>
    <col min="10242" max="10242" width="12.42578125" style="1" customWidth="1"/>
    <col min="10243" max="10243" width="35.85546875" style="1" bestFit="1" customWidth="1"/>
    <col min="10244" max="10244" width="5.5703125" style="1" bestFit="1" customWidth="1"/>
    <col min="10245" max="10245" width="2.28515625" style="1" customWidth="1"/>
    <col min="10246" max="10246" width="2.5703125" style="1" customWidth="1"/>
    <col min="10247" max="10249" width="2.28515625" style="1" customWidth="1"/>
    <col min="10250" max="10250" width="5.28515625" style="1" bestFit="1" customWidth="1"/>
    <col min="10251" max="10251" width="8.5703125" style="1" customWidth="1"/>
    <col min="10252" max="10252" width="6" style="1" customWidth="1"/>
    <col min="10253" max="10253" width="7.5703125" style="1" customWidth="1"/>
    <col min="10254" max="10254" width="10.28515625" style="1" customWidth="1"/>
    <col min="10255" max="10255" width="15.85546875" style="1" customWidth="1"/>
    <col min="10256" max="10256" width="7.28515625" style="1" customWidth="1"/>
    <col min="10257" max="10257" width="32" style="1" customWidth="1"/>
    <col min="10258" max="10260" width="5.42578125" style="1" customWidth="1"/>
    <col min="10261" max="10261" width="5.85546875" style="1" customWidth="1"/>
    <col min="10262" max="10262" width="4.140625" style="1" customWidth="1"/>
    <col min="10263" max="10263" width="9.28515625" style="1" customWidth="1"/>
    <col min="10264" max="10264" width="4.140625" style="1" customWidth="1"/>
    <col min="10265" max="10265" width="7.7109375" style="1" customWidth="1"/>
    <col min="10266" max="10266" width="13.5703125" style="1" customWidth="1"/>
    <col min="10267" max="10268" width="8.28515625" style="1" customWidth="1"/>
    <col min="10269" max="10269" width="6.140625" style="1" customWidth="1"/>
    <col min="10270" max="10270" width="8.28515625" style="1" customWidth="1"/>
    <col min="10271" max="10271" width="9.42578125" style="1" customWidth="1"/>
    <col min="10272" max="10273" width="0" style="1" hidden="1" customWidth="1"/>
    <col min="10274" max="10274" width="0.7109375" style="1" customWidth="1"/>
    <col min="10275" max="10496" width="0" style="1" hidden="1"/>
    <col min="10497" max="10497" width="6.85546875" style="1" bestFit="1" customWidth="1"/>
    <col min="10498" max="10498" width="12.42578125" style="1" customWidth="1"/>
    <col min="10499" max="10499" width="35.85546875" style="1" bestFit="1" customWidth="1"/>
    <col min="10500" max="10500" width="5.5703125" style="1" bestFit="1" customWidth="1"/>
    <col min="10501" max="10501" width="2.28515625" style="1" customWidth="1"/>
    <col min="10502" max="10502" width="2.5703125" style="1" customWidth="1"/>
    <col min="10503" max="10505" width="2.28515625" style="1" customWidth="1"/>
    <col min="10506" max="10506" width="5.28515625" style="1" bestFit="1" customWidth="1"/>
    <col min="10507" max="10507" width="8.5703125" style="1" customWidth="1"/>
    <col min="10508" max="10508" width="6" style="1" customWidth="1"/>
    <col min="10509" max="10509" width="7.5703125" style="1" customWidth="1"/>
    <col min="10510" max="10510" width="10.28515625" style="1" customWidth="1"/>
    <col min="10511" max="10511" width="15.85546875" style="1" customWidth="1"/>
    <col min="10512" max="10512" width="7.28515625" style="1" customWidth="1"/>
    <col min="10513" max="10513" width="32" style="1" customWidth="1"/>
    <col min="10514" max="10516" width="5.42578125" style="1" customWidth="1"/>
    <col min="10517" max="10517" width="5.85546875" style="1" customWidth="1"/>
    <col min="10518" max="10518" width="4.140625" style="1" customWidth="1"/>
    <col min="10519" max="10519" width="9.28515625" style="1" customWidth="1"/>
    <col min="10520" max="10520" width="4.140625" style="1" customWidth="1"/>
    <col min="10521" max="10521" width="7.7109375" style="1" customWidth="1"/>
    <col min="10522" max="10522" width="13.5703125" style="1" customWidth="1"/>
    <col min="10523" max="10524" width="8.28515625" style="1" customWidth="1"/>
    <col min="10525" max="10525" width="6.140625" style="1" customWidth="1"/>
    <col min="10526" max="10526" width="8.28515625" style="1" customWidth="1"/>
    <col min="10527" max="10527" width="9.42578125" style="1" customWidth="1"/>
    <col min="10528" max="10529" width="0" style="1" hidden="1" customWidth="1"/>
    <col min="10530" max="10530" width="0.7109375" style="1" customWidth="1"/>
    <col min="10531" max="10752" width="0" style="1" hidden="1"/>
    <col min="10753" max="10753" width="6.85546875" style="1" bestFit="1" customWidth="1"/>
    <col min="10754" max="10754" width="12.42578125" style="1" customWidth="1"/>
    <col min="10755" max="10755" width="35.85546875" style="1" bestFit="1" customWidth="1"/>
    <col min="10756" max="10756" width="5.5703125" style="1" bestFit="1" customWidth="1"/>
    <col min="10757" max="10757" width="2.28515625" style="1" customWidth="1"/>
    <col min="10758" max="10758" width="2.5703125" style="1" customWidth="1"/>
    <col min="10759" max="10761" width="2.28515625" style="1" customWidth="1"/>
    <col min="10762" max="10762" width="5.28515625" style="1" bestFit="1" customWidth="1"/>
    <col min="10763" max="10763" width="8.5703125" style="1" customWidth="1"/>
    <col min="10764" max="10764" width="6" style="1" customWidth="1"/>
    <col min="10765" max="10765" width="7.5703125" style="1" customWidth="1"/>
    <col min="10766" max="10766" width="10.28515625" style="1" customWidth="1"/>
    <col min="10767" max="10767" width="15.85546875" style="1" customWidth="1"/>
    <col min="10768" max="10768" width="7.28515625" style="1" customWidth="1"/>
    <col min="10769" max="10769" width="32" style="1" customWidth="1"/>
    <col min="10770" max="10772" width="5.42578125" style="1" customWidth="1"/>
    <col min="10773" max="10773" width="5.85546875" style="1" customWidth="1"/>
    <col min="10774" max="10774" width="4.140625" style="1" customWidth="1"/>
    <col min="10775" max="10775" width="9.28515625" style="1" customWidth="1"/>
    <col min="10776" max="10776" width="4.140625" style="1" customWidth="1"/>
    <col min="10777" max="10777" width="7.7109375" style="1" customWidth="1"/>
    <col min="10778" max="10778" width="13.5703125" style="1" customWidth="1"/>
    <col min="10779" max="10780" width="8.28515625" style="1" customWidth="1"/>
    <col min="10781" max="10781" width="6.140625" style="1" customWidth="1"/>
    <col min="10782" max="10782" width="8.28515625" style="1" customWidth="1"/>
    <col min="10783" max="10783" width="9.42578125" style="1" customWidth="1"/>
    <col min="10784" max="10785" width="0" style="1" hidden="1" customWidth="1"/>
    <col min="10786" max="10786" width="0.7109375" style="1" customWidth="1"/>
    <col min="10787" max="11008" width="0" style="1" hidden="1"/>
    <col min="11009" max="11009" width="6.85546875" style="1" bestFit="1" customWidth="1"/>
    <col min="11010" max="11010" width="12.42578125" style="1" customWidth="1"/>
    <col min="11011" max="11011" width="35.85546875" style="1" bestFit="1" customWidth="1"/>
    <col min="11012" max="11012" width="5.5703125" style="1" bestFit="1" customWidth="1"/>
    <col min="11013" max="11013" width="2.28515625" style="1" customWidth="1"/>
    <col min="11014" max="11014" width="2.5703125" style="1" customWidth="1"/>
    <col min="11015" max="11017" width="2.28515625" style="1" customWidth="1"/>
    <col min="11018" max="11018" width="5.28515625" style="1" bestFit="1" customWidth="1"/>
    <col min="11019" max="11019" width="8.5703125" style="1" customWidth="1"/>
    <col min="11020" max="11020" width="6" style="1" customWidth="1"/>
    <col min="11021" max="11021" width="7.5703125" style="1" customWidth="1"/>
    <col min="11022" max="11022" width="10.28515625" style="1" customWidth="1"/>
    <col min="11023" max="11023" width="15.85546875" style="1" customWidth="1"/>
    <col min="11024" max="11024" width="7.28515625" style="1" customWidth="1"/>
    <col min="11025" max="11025" width="32" style="1" customWidth="1"/>
    <col min="11026" max="11028" width="5.42578125" style="1" customWidth="1"/>
    <col min="11029" max="11029" width="5.85546875" style="1" customWidth="1"/>
    <col min="11030" max="11030" width="4.140625" style="1" customWidth="1"/>
    <col min="11031" max="11031" width="9.28515625" style="1" customWidth="1"/>
    <col min="11032" max="11032" width="4.140625" style="1" customWidth="1"/>
    <col min="11033" max="11033" width="7.7109375" style="1" customWidth="1"/>
    <col min="11034" max="11034" width="13.5703125" style="1" customWidth="1"/>
    <col min="11035" max="11036" width="8.28515625" style="1" customWidth="1"/>
    <col min="11037" max="11037" width="6.140625" style="1" customWidth="1"/>
    <col min="11038" max="11038" width="8.28515625" style="1" customWidth="1"/>
    <col min="11039" max="11039" width="9.42578125" style="1" customWidth="1"/>
    <col min="11040" max="11041" width="0" style="1" hidden="1" customWidth="1"/>
    <col min="11042" max="11042" width="0.7109375" style="1" customWidth="1"/>
    <col min="11043" max="11264" width="0" style="1" hidden="1"/>
    <col min="11265" max="11265" width="6.85546875" style="1" bestFit="1" customWidth="1"/>
    <col min="11266" max="11266" width="12.42578125" style="1" customWidth="1"/>
    <col min="11267" max="11267" width="35.85546875" style="1" bestFit="1" customWidth="1"/>
    <col min="11268" max="11268" width="5.5703125" style="1" bestFit="1" customWidth="1"/>
    <col min="11269" max="11269" width="2.28515625" style="1" customWidth="1"/>
    <col min="11270" max="11270" width="2.5703125" style="1" customWidth="1"/>
    <col min="11271" max="11273" width="2.28515625" style="1" customWidth="1"/>
    <col min="11274" max="11274" width="5.28515625" style="1" bestFit="1" customWidth="1"/>
    <col min="11275" max="11275" width="8.5703125" style="1" customWidth="1"/>
    <col min="11276" max="11276" width="6" style="1" customWidth="1"/>
    <col min="11277" max="11277" width="7.5703125" style="1" customWidth="1"/>
    <col min="11278" max="11278" width="10.28515625" style="1" customWidth="1"/>
    <col min="11279" max="11279" width="15.85546875" style="1" customWidth="1"/>
    <col min="11280" max="11280" width="7.28515625" style="1" customWidth="1"/>
    <col min="11281" max="11281" width="32" style="1" customWidth="1"/>
    <col min="11282" max="11284" width="5.42578125" style="1" customWidth="1"/>
    <col min="11285" max="11285" width="5.85546875" style="1" customWidth="1"/>
    <col min="11286" max="11286" width="4.140625" style="1" customWidth="1"/>
    <col min="11287" max="11287" width="9.28515625" style="1" customWidth="1"/>
    <col min="11288" max="11288" width="4.140625" style="1" customWidth="1"/>
    <col min="11289" max="11289" width="7.7109375" style="1" customWidth="1"/>
    <col min="11290" max="11290" width="13.5703125" style="1" customWidth="1"/>
    <col min="11291" max="11292" width="8.28515625" style="1" customWidth="1"/>
    <col min="11293" max="11293" width="6.140625" style="1" customWidth="1"/>
    <col min="11294" max="11294" width="8.28515625" style="1" customWidth="1"/>
    <col min="11295" max="11295" width="9.42578125" style="1" customWidth="1"/>
    <col min="11296" max="11297" width="0" style="1" hidden="1" customWidth="1"/>
    <col min="11298" max="11298" width="0.7109375" style="1" customWidth="1"/>
    <col min="11299" max="11520" width="0" style="1" hidden="1"/>
    <col min="11521" max="11521" width="6.85546875" style="1" bestFit="1" customWidth="1"/>
    <col min="11522" max="11522" width="12.42578125" style="1" customWidth="1"/>
    <col min="11523" max="11523" width="35.85546875" style="1" bestFit="1" customWidth="1"/>
    <col min="11524" max="11524" width="5.5703125" style="1" bestFit="1" customWidth="1"/>
    <col min="11525" max="11525" width="2.28515625" style="1" customWidth="1"/>
    <col min="11526" max="11526" width="2.5703125" style="1" customWidth="1"/>
    <col min="11527" max="11529" width="2.28515625" style="1" customWidth="1"/>
    <col min="11530" max="11530" width="5.28515625" style="1" bestFit="1" customWidth="1"/>
    <col min="11531" max="11531" width="8.5703125" style="1" customWidth="1"/>
    <col min="11532" max="11532" width="6" style="1" customWidth="1"/>
    <col min="11533" max="11533" width="7.5703125" style="1" customWidth="1"/>
    <col min="11534" max="11534" width="10.28515625" style="1" customWidth="1"/>
    <col min="11535" max="11535" width="15.85546875" style="1" customWidth="1"/>
    <col min="11536" max="11536" width="7.28515625" style="1" customWidth="1"/>
    <col min="11537" max="11537" width="32" style="1" customWidth="1"/>
    <col min="11538" max="11540" width="5.42578125" style="1" customWidth="1"/>
    <col min="11541" max="11541" width="5.85546875" style="1" customWidth="1"/>
    <col min="11542" max="11542" width="4.140625" style="1" customWidth="1"/>
    <col min="11543" max="11543" width="9.28515625" style="1" customWidth="1"/>
    <col min="11544" max="11544" width="4.140625" style="1" customWidth="1"/>
    <col min="11545" max="11545" width="7.7109375" style="1" customWidth="1"/>
    <col min="11546" max="11546" width="13.5703125" style="1" customWidth="1"/>
    <col min="11547" max="11548" width="8.28515625" style="1" customWidth="1"/>
    <col min="11549" max="11549" width="6.140625" style="1" customWidth="1"/>
    <col min="11550" max="11550" width="8.28515625" style="1" customWidth="1"/>
    <col min="11551" max="11551" width="9.42578125" style="1" customWidth="1"/>
    <col min="11552" max="11553" width="0" style="1" hidden="1" customWidth="1"/>
    <col min="11554" max="11554" width="0.7109375" style="1" customWidth="1"/>
    <col min="11555" max="11776" width="0" style="1" hidden="1"/>
    <col min="11777" max="11777" width="6.85546875" style="1" bestFit="1" customWidth="1"/>
    <col min="11778" max="11778" width="12.42578125" style="1" customWidth="1"/>
    <col min="11779" max="11779" width="35.85546875" style="1" bestFit="1" customWidth="1"/>
    <col min="11780" max="11780" width="5.5703125" style="1" bestFit="1" customWidth="1"/>
    <col min="11781" max="11781" width="2.28515625" style="1" customWidth="1"/>
    <col min="11782" max="11782" width="2.5703125" style="1" customWidth="1"/>
    <col min="11783" max="11785" width="2.28515625" style="1" customWidth="1"/>
    <col min="11786" max="11786" width="5.28515625" style="1" bestFit="1" customWidth="1"/>
    <col min="11787" max="11787" width="8.5703125" style="1" customWidth="1"/>
    <col min="11788" max="11788" width="6" style="1" customWidth="1"/>
    <col min="11789" max="11789" width="7.5703125" style="1" customWidth="1"/>
    <col min="11790" max="11790" width="10.28515625" style="1" customWidth="1"/>
    <col min="11791" max="11791" width="15.85546875" style="1" customWidth="1"/>
    <col min="11792" max="11792" width="7.28515625" style="1" customWidth="1"/>
    <col min="11793" max="11793" width="32" style="1" customWidth="1"/>
    <col min="11794" max="11796" width="5.42578125" style="1" customWidth="1"/>
    <col min="11797" max="11797" width="5.85546875" style="1" customWidth="1"/>
    <col min="11798" max="11798" width="4.140625" style="1" customWidth="1"/>
    <col min="11799" max="11799" width="9.28515625" style="1" customWidth="1"/>
    <col min="11800" max="11800" width="4.140625" style="1" customWidth="1"/>
    <col min="11801" max="11801" width="7.7109375" style="1" customWidth="1"/>
    <col min="11802" max="11802" width="13.5703125" style="1" customWidth="1"/>
    <col min="11803" max="11804" width="8.28515625" style="1" customWidth="1"/>
    <col min="11805" max="11805" width="6.140625" style="1" customWidth="1"/>
    <col min="11806" max="11806" width="8.28515625" style="1" customWidth="1"/>
    <col min="11807" max="11807" width="9.42578125" style="1" customWidth="1"/>
    <col min="11808" max="11809" width="0" style="1" hidden="1" customWidth="1"/>
    <col min="11810" max="11810" width="0.7109375" style="1" customWidth="1"/>
    <col min="11811" max="12032" width="0" style="1" hidden="1"/>
    <col min="12033" max="12033" width="6.85546875" style="1" bestFit="1" customWidth="1"/>
    <col min="12034" max="12034" width="12.42578125" style="1" customWidth="1"/>
    <col min="12035" max="12035" width="35.85546875" style="1" bestFit="1" customWidth="1"/>
    <col min="12036" max="12036" width="5.5703125" style="1" bestFit="1" customWidth="1"/>
    <col min="12037" max="12037" width="2.28515625" style="1" customWidth="1"/>
    <col min="12038" max="12038" width="2.5703125" style="1" customWidth="1"/>
    <col min="12039" max="12041" width="2.28515625" style="1" customWidth="1"/>
    <col min="12042" max="12042" width="5.28515625" style="1" bestFit="1" customWidth="1"/>
    <col min="12043" max="12043" width="8.5703125" style="1" customWidth="1"/>
    <col min="12044" max="12044" width="6" style="1" customWidth="1"/>
    <col min="12045" max="12045" width="7.5703125" style="1" customWidth="1"/>
    <col min="12046" max="12046" width="10.28515625" style="1" customWidth="1"/>
    <col min="12047" max="12047" width="15.85546875" style="1" customWidth="1"/>
    <col min="12048" max="12048" width="7.28515625" style="1" customWidth="1"/>
    <col min="12049" max="12049" width="32" style="1" customWidth="1"/>
    <col min="12050" max="12052" width="5.42578125" style="1" customWidth="1"/>
    <col min="12053" max="12053" width="5.85546875" style="1" customWidth="1"/>
    <col min="12054" max="12054" width="4.140625" style="1" customWidth="1"/>
    <col min="12055" max="12055" width="9.28515625" style="1" customWidth="1"/>
    <col min="12056" max="12056" width="4.140625" style="1" customWidth="1"/>
    <col min="12057" max="12057" width="7.7109375" style="1" customWidth="1"/>
    <col min="12058" max="12058" width="13.5703125" style="1" customWidth="1"/>
    <col min="12059" max="12060" width="8.28515625" style="1" customWidth="1"/>
    <col min="12061" max="12061" width="6.140625" style="1" customWidth="1"/>
    <col min="12062" max="12062" width="8.28515625" style="1" customWidth="1"/>
    <col min="12063" max="12063" width="9.42578125" style="1" customWidth="1"/>
    <col min="12064" max="12065" width="0" style="1" hidden="1" customWidth="1"/>
    <col min="12066" max="12066" width="0.7109375" style="1" customWidth="1"/>
    <col min="12067" max="12288" width="0" style="1" hidden="1"/>
    <col min="12289" max="12289" width="6.85546875" style="1" bestFit="1" customWidth="1"/>
    <col min="12290" max="12290" width="12.42578125" style="1" customWidth="1"/>
    <col min="12291" max="12291" width="35.85546875" style="1" bestFit="1" customWidth="1"/>
    <col min="12292" max="12292" width="5.5703125" style="1" bestFit="1" customWidth="1"/>
    <col min="12293" max="12293" width="2.28515625" style="1" customWidth="1"/>
    <col min="12294" max="12294" width="2.5703125" style="1" customWidth="1"/>
    <col min="12295" max="12297" width="2.28515625" style="1" customWidth="1"/>
    <col min="12298" max="12298" width="5.28515625" style="1" bestFit="1" customWidth="1"/>
    <col min="12299" max="12299" width="8.5703125" style="1" customWidth="1"/>
    <col min="12300" max="12300" width="6" style="1" customWidth="1"/>
    <col min="12301" max="12301" width="7.5703125" style="1" customWidth="1"/>
    <col min="12302" max="12302" width="10.28515625" style="1" customWidth="1"/>
    <col min="12303" max="12303" width="15.85546875" style="1" customWidth="1"/>
    <col min="12304" max="12304" width="7.28515625" style="1" customWidth="1"/>
    <col min="12305" max="12305" width="32" style="1" customWidth="1"/>
    <col min="12306" max="12308" width="5.42578125" style="1" customWidth="1"/>
    <col min="12309" max="12309" width="5.85546875" style="1" customWidth="1"/>
    <col min="12310" max="12310" width="4.140625" style="1" customWidth="1"/>
    <col min="12311" max="12311" width="9.28515625" style="1" customWidth="1"/>
    <col min="12312" max="12312" width="4.140625" style="1" customWidth="1"/>
    <col min="12313" max="12313" width="7.7109375" style="1" customWidth="1"/>
    <col min="12314" max="12314" width="13.5703125" style="1" customWidth="1"/>
    <col min="12315" max="12316" width="8.28515625" style="1" customWidth="1"/>
    <col min="12317" max="12317" width="6.140625" style="1" customWidth="1"/>
    <col min="12318" max="12318" width="8.28515625" style="1" customWidth="1"/>
    <col min="12319" max="12319" width="9.42578125" style="1" customWidth="1"/>
    <col min="12320" max="12321" width="0" style="1" hidden="1" customWidth="1"/>
    <col min="12322" max="12322" width="0.7109375" style="1" customWidth="1"/>
    <col min="12323" max="12544" width="0" style="1" hidden="1"/>
    <col min="12545" max="12545" width="6.85546875" style="1" bestFit="1" customWidth="1"/>
    <col min="12546" max="12546" width="12.42578125" style="1" customWidth="1"/>
    <col min="12547" max="12547" width="35.85546875" style="1" bestFit="1" customWidth="1"/>
    <col min="12548" max="12548" width="5.5703125" style="1" bestFit="1" customWidth="1"/>
    <col min="12549" max="12549" width="2.28515625" style="1" customWidth="1"/>
    <col min="12550" max="12550" width="2.5703125" style="1" customWidth="1"/>
    <col min="12551" max="12553" width="2.28515625" style="1" customWidth="1"/>
    <col min="12554" max="12554" width="5.28515625" style="1" bestFit="1" customWidth="1"/>
    <col min="12555" max="12555" width="8.5703125" style="1" customWidth="1"/>
    <col min="12556" max="12556" width="6" style="1" customWidth="1"/>
    <col min="12557" max="12557" width="7.5703125" style="1" customWidth="1"/>
    <col min="12558" max="12558" width="10.28515625" style="1" customWidth="1"/>
    <col min="12559" max="12559" width="15.85546875" style="1" customWidth="1"/>
    <col min="12560" max="12560" width="7.28515625" style="1" customWidth="1"/>
    <col min="12561" max="12561" width="32" style="1" customWidth="1"/>
    <col min="12562" max="12564" width="5.42578125" style="1" customWidth="1"/>
    <col min="12565" max="12565" width="5.85546875" style="1" customWidth="1"/>
    <col min="12566" max="12566" width="4.140625" style="1" customWidth="1"/>
    <col min="12567" max="12567" width="9.28515625" style="1" customWidth="1"/>
    <col min="12568" max="12568" width="4.140625" style="1" customWidth="1"/>
    <col min="12569" max="12569" width="7.7109375" style="1" customWidth="1"/>
    <col min="12570" max="12570" width="13.5703125" style="1" customWidth="1"/>
    <col min="12571" max="12572" width="8.28515625" style="1" customWidth="1"/>
    <col min="12573" max="12573" width="6.140625" style="1" customWidth="1"/>
    <col min="12574" max="12574" width="8.28515625" style="1" customWidth="1"/>
    <col min="12575" max="12575" width="9.42578125" style="1" customWidth="1"/>
    <col min="12576" max="12577" width="0" style="1" hidden="1" customWidth="1"/>
    <col min="12578" max="12578" width="0.7109375" style="1" customWidth="1"/>
    <col min="12579" max="12800" width="0" style="1" hidden="1"/>
    <col min="12801" max="12801" width="6.85546875" style="1" bestFit="1" customWidth="1"/>
    <col min="12802" max="12802" width="12.42578125" style="1" customWidth="1"/>
    <col min="12803" max="12803" width="35.85546875" style="1" bestFit="1" customWidth="1"/>
    <col min="12804" max="12804" width="5.5703125" style="1" bestFit="1" customWidth="1"/>
    <col min="12805" max="12805" width="2.28515625" style="1" customWidth="1"/>
    <col min="12806" max="12806" width="2.5703125" style="1" customWidth="1"/>
    <col min="12807" max="12809" width="2.28515625" style="1" customWidth="1"/>
    <col min="12810" max="12810" width="5.28515625" style="1" bestFit="1" customWidth="1"/>
    <col min="12811" max="12811" width="8.5703125" style="1" customWidth="1"/>
    <col min="12812" max="12812" width="6" style="1" customWidth="1"/>
    <col min="12813" max="12813" width="7.5703125" style="1" customWidth="1"/>
    <col min="12814" max="12814" width="10.28515625" style="1" customWidth="1"/>
    <col min="12815" max="12815" width="15.85546875" style="1" customWidth="1"/>
    <col min="12816" max="12816" width="7.28515625" style="1" customWidth="1"/>
    <col min="12817" max="12817" width="32" style="1" customWidth="1"/>
    <col min="12818" max="12820" width="5.42578125" style="1" customWidth="1"/>
    <col min="12821" max="12821" width="5.85546875" style="1" customWidth="1"/>
    <col min="12822" max="12822" width="4.140625" style="1" customWidth="1"/>
    <col min="12823" max="12823" width="9.28515625" style="1" customWidth="1"/>
    <col min="12824" max="12824" width="4.140625" style="1" customWidth="1"/>
    <col min="12825" max="12825" width="7.7109375" style="1" customWidth="1"/>
    <col min="12826" max="12826" width="13.5703125" style="1" customWidth="1"/>
    <col min="12827" max="12828" width="8.28515625" style="1" customWidth="1"/>
    <col min="12829" max="12829" width="6.140625" style="1" customWidth="1"/>
    <col min="12830" max="12830" width="8.28515625" style="1" customWidth="1"/>
    <col min="12831" max="12831" width="9.42578125" style="1" customWidth="1"/>
    <col min="12832" max="12833" width="0" style="1" hidden="1" customWidth="1"/>
    <col min="12834" max="12834" width="0.7109375" style="1" customWidth="1"/>
    <col min="12835" max="13056" width="0" style="1" hidden="1"/>
    <col min="13057" max="13057" width="6.85546875" style="1" bestFit="1" customWidth="1"/>
    <col min="13058" max="13058" width="12.42578125" style="1" customWidth="1"/>
    <col min="13059" max="13059" width="35.85546875" style="1" bestFit="1" customWidth="1"/>
    <col min="13060" max="13060" width="5.5703125" style="1" bestFit="1" customWidth="1"/>
    <col min="13061" max="13061" width="2.28515625" style="1" customWidth="1"/>
    <col min="13062" max="13062" width="2.5703125" style="1" customWidth="1"/>
    <col min="13063" max="13065" width="2.28515625" style="1" customWidth="1"/>
    <col min="13066" max="13066" width="5.28515625" style="1" bestFit="1" customWidth="1"/>
    <col min="13067" max="13067" width="8.5703125" style="1" customWidth="1"/>
    <col min="13068" max="13068" width="6" style="1" customWidth="1"/>
    <col min="13069" max="13069" width="7.5703125" style="1" customWidth="1"/>
    <col min="13070" max="13070" width="10.28515625" style="1" customWidth="1"/>
    <col min="13071" max="13071" width="15.85546875" style="1" customWidth="1"/>
    <col min="13072" max="13072" width="7.28515625" style="1" customWidth="1"/>
    <col min="13073" max="13073" width="32" style="1" customWidth="1"/>
    <col min="13074" max="13076" width="5.42578125" style="1" customWidth="1"/>
    <col min="13077" max="13077" width="5.85546875" style="1" customWidth="1"/>
    <col min="13078" max="13078" width="4.140625" style="1" customWidth="1"/>
    <col min="13079" max="13079" width="9.28515625" style="1" customWidth="1"/>
    <col min="13080" max="13080" width="4.140625" style="1" customWidth="1"/>
    <col min="13081" max="13081" width="7.7109375" style="1" customWidth="1"/>
    <col min="13082" max="13082" width="13.5703125" style="1" customWidth="1"/>
    <col min="13083" max="13084" width="8.28515625" style="1" customWidth="1"/>
    <col min="13085" max="13085" width="6.140625" style="1" customWidth="1"/>
    <col min="13086" max="13086" width="8.28515625" style="1" customWidth="1"/>
    <col min="13087" max="13087" width="9.42578125" style="1" customWidth="1"/>
    <col min="13088" max="13089" width="0" style="1" hidden="1" customWidth="1"/>
    <col min="13090" max="13090" width="0.7109375" style="1" customWidth="1"/>
    <col min="13091" max="13312" width="0" style="1" hidden="1"/>
    <col min="13313" max="13313" width="6.85546875" style="1" bestFit="1" customWidth="1"/>
    <col min="13314" max="13314" width="12.42578125" style="1" customWidth="1"/>
    <col min="13315" max="13315" width="35.85546875" style="1" bestFit="1" customWidth="1"/>
    <col min="13316" max="13316" width="5.5703125" style="1" bestFit="1" customWidth="1"/>
    <col min="13317" max="13317" width="2.28515625" style="1" customWidth="1"/>
    <col min="13318" max="13318" width="2.5703125" style="1" customWidth="1"/>
    <col min="13319" max="13321" width="2.28515625" style="1" customWidth="1"/>
    <col min="13322" max="13322" width="5.28515625" style="1" bestFit="1" customWidth="1"/>
    <col min="13323" max="13323" width="8.5703125" style="1" customWidth="1"/>
    <col min="13324" max="13324" width="6" style="1" customWidth="1"/>
    <col min="13325" max="13325" width="7.5703125" style="1" customWidth="1"/>
    <col min="13326" max="13326" width="10.28515625" style="1" customWidth="1"/>
    <col min="13327" max="13327" width="15.85546875" style="1" customWidth="1"/>
    <col min="13328" max="13328" width="7.28515625" style="1" customWidth="1"/>
    <col min="13329" max="13329" width="32" style="1" customWidth="1"/>
    <col min="13330" max="13332" width="5.42578125" style="1" customWidth="1"/>
    <col min="13333" max="13333" width="5.85546875" style="1" customWidth="1"/>
    <col min="13334" max="13334" width="4.140625" style="1" customWidth="1"/>
    <col min="13335" max="13335" width="9.28515625" style="1" customWidth="1"/>
    <col min="13336" max="13336" width="4.140625" style="1" customWidth="1"/>
    <col min="13337" max="13337" width="7.7109375" style="1" customWidth="1"/>
    <col min="13338" max="13338" width="13.5703125" style="1" customWidth="1"/>
    <col min="13339" max="13340" width="8.28515625" style="1" customWidth="1"/>
    <col min="13341" max="13341" width="6.140625" style="1" customWidth="1"/>
    <col min="13342" max="13342" width="8.28515625" style="1" customWidth="1"/>
    <col min="13343" max="13343" width="9.42578125" style="1" customWidth="1"/>
    <col min="13344" max="13345" width="0" style="1" hidden="1" customWidth="1"/>
    <col min="13346" max="13346" width="0.7109375" style="1" customWidth="1"/>
    <col min="13347" max="13568" width="0" style="1" hidden="1"/>
    <col min="13569" max="13569" width="6.85546875" style="1" bestFit="1" customWidth="1"/>
    <col min="13570" max="13570" width="12.42578125" style="1" customWidth="1"/>
    <col min="13571" max="13571" width="35.85546875" style="1" bestFit="1" customWidth="1"/>
    <col min="13572" max="13572" width="5.5703125" style="1" bestFit="1" customWidth="1"/>
    <col min="13573" max="13573" width="2.28515625" style="1" customWidth="1"/>
    <col min="13574" max="13574" width="2.5703125" style="1" customWidth="1"/>
    <col min="13575" max="13577" width="2.28515625" style="1" customWidth="1"/>
    <col min="13578" max="13578" width="5.28515625" style="1" bestFit="1" customWidth="1"/>
    <col min="13579" max="13579" width="8.5703125" style="1" customWidth="1"/>
    <col min="13580" max="13580" width="6" style="1" customWidth="1"/>
    <col min="13581" max="13581" width="7.5703125" style="1" customWidth="1"/>
    <col min="13582" max="13582" width="10.28515625" style="1" customWidth="1"/>
    <col min="13583" max="13583" width="15.85546875" style="1" customWidth="1"/>
    <col min="13584" max="13584" width="7.28515625" style="1" customWidth="1"/>
    <col min="13585" max="13585" width="32" style="1" customWidth="1"/>
    <col min="13586" max="13588" width="5.42578125" style="1" customWidth="1"/>
    <col min="13589" max="13589" width="5.85546875" style="1" customWidth="1"/>
    <col min="13590" max="13590" width="4.140625" style="1" customWidth="1"/>
    <col min="13591" max="13591" width="9.28515625" style="1" customWidth="1"/>
    <col min="13592" max="13592" width="4.140625" style="1" customWidth="1"/>
    <col min="13593" max="13593" width="7.7109375" style="1" customWidth="1"/>
    <col min="13594" max="13594" width="13.5703125" style="1" customWidth="1"/>
    <col min="13595" max="13596" width="8.28515625" style="1" customWidth="1"/>
    <col min="13597" max="13597" width="6.140625" style="1" customWidth="1"/>
    <col min="13598" max="13598" width="8.28515625" style="1" customWidth="1"/>
    <col min="13599" max="13599" width="9.42578125" style="1" customWidth="1"/>
    <col min="13600" max="13601" width="0" style="1" hidden="1" customWidth="1"/>
    <col min="13602" max="13602" width="0.7109375" style="1" customWidth="1"/>
    <col min="13603" max="13824" width="0" style="1" hidden="1"/>
    <col min="13825" max="13825" width="6.85546875" style="1" bestFit="1" customWidth="1"/>
    <col min="13826" max="13826" width="12.42578125" style="1" customWidth="1"/>
    <col min="13827" max="13827" width="35.85546875" style="1" bestFit="1" customWidth="1"/>
    <col min="13828" max="13828" width="5.5703125" style="1" bestFit="1" customWidth="1"/>
    <col min="13829" max="13829" width="2.28515625" style="1" customWidth="1"/>
    <col min="13830" max="13830" width="2.5703125" style="1" customWidth="1"/>
    <col min="13831" max="13833" width="2.28515625" style="1" customWidth="1"/>
    <col min="13834" max="13834" width="5.28515625" style="1" bestFit="1" customWidth="1"/>
    <col min="13835" max="13835" width="8.5703125" style="1" customWidth="1"/>
    <col min="13836" max="13836" width="6" style="1" customWidth="1"/>
    <col min="13837" max="13837" width="7.5703125" style="1" customWidth="1"/>
    <col min="13838" max="13838" width="10.28515625" style="1" customWidth="1"/>
    <col min="13839" max="13839" width="15.85546875" style="1" customWidth="1"/>
    <col min="13840" max="13840" width="7.28515625" style="1" customWidth="1"/>
    <col min="13841" max="13841" width="32" style="1" customWidth="1"/>
    <col min="13842" max="13844" width="5.42578125" style="1" customWidth="1"/>
    <col min="13845" max="13845" width="5.85546875" style="1" customWidth="1"/>
    <col min="13846" max="13846" width="4.140625" style="1" customWidth="1"/>
    <col min="13847" max="13847" width="9.28515625" style="1" customWidth="1"/>
    <col min="13848" max="13848" width="4.140625" style="1" customWidth="1"/>
    <col min="13849" max="13849" width="7.7109375" style="1" customWidth="1"/>
    <col min="13850" max="13850" width="13.5703125" style="1" customWidth="1"/>
    <col min="13851" max="13852" width="8.28515625" style="1" customWidth="1"/>
    <col min="13853" max="13853" width="6.140625" style="1" customWidth="1"/>
    <col min="13854" max="13854" width="8.28515625" style="1" customWidth="1"/>
    <col min="13855" max="13855" width="9.42578125" style="1" customWidth="1"/>
    <col min="13856" max="13857" width="0" style="1" hidden="1" customWidth="1"/>
    <col min="13858" max="13858" width="0.7109375" style="1" customWidth="1"/>
    <col min="13859" max="14080" width="0" style="1" hidden="1"/>
    <col min="14081" max="14081" width="6.85546875" style="1" bestFit="1" customWidth="1"/>
    <col min="14082" max="14082" width="12.42578125" style="1" customWidth="1"/>
    <col min="14083" max="14083" width="35.85546875" style="1" bestFit="1" customWidth="1"/>
    <col min="14084" max="14084" width="5.5703125" style="1" bestFit="1" customWidth="1"/>
    <col min="14085" max="14085" width="2.28515625" style="1" customWidth="1"/>
    <col min="14086" max="14086" width="2.5703125" style="1" customWidth="1"/>
    <col min="14087" max="14089" width="2.28515625" style="1" customWidth="1"/>
    <col min="14090" max="14090" width="5.28515625" style="1" bestFit="1" customWidth="1"/>
    <col min="14091" max="14091" width="8.5703125" style="1" customWidth="1"/>
    <col min="14092" max="14092" width="6" style="1" customWidth="1"/>
    <col min="14093" max="14093" width="7.5703125" style="1" customWidth="1"/>
    <col min="14094" max="14094" width="10.28515625" style="1" customWidth="1"/>
    <col min="14095" max="14095" width="15.85546875" style="1" customWidth="1"/>
    <col min="14096" max="14096" width="7.28515625" style="1" customWidth="1"/>
    <col min="14097" max="14097" width="32" style="1" customWidth="1"/>
    <col min="14098" max="14100" width="5.42578125" style="1" customWidth="1"/>
    <col min="14101" max="14101" width="5.85546875" style="1" customWidth="1"/>
    <col min="14102" max="14102" width="4.140625" style="1" customWidth="1"/>
    <col min="14103" max="14103" width="9.28515625" style="1" customWidth="1"/>
    <col min="14104" max="14104" width="4.140625" style="1" customWidth="1"/>
    <col min="14105" max="14105" width="7.7109375" style="1" customWidth="1"/>
    <col min="14106" max="14106" width="13.5703125" style="1" customWidth="1"/>
    <col min="14107" max="14108" width="8.28515625" style="1" customWidth="1"/>
    <col min="14109" max="14109" width="6.140625" style="1" customWidth="1"/>
    <col min="14110" max="14110" width="8.28515625" style="1" customWidth="1"/>
    <col min="14111" max="14111" width="9.42578125" style="1" customWidth="1"/>
    <col min="14112" max="14113" width="0" style="1" hidden="1" customWidth="1"/>
    <col min="14114" max="14114" width="0.7109375" style="1" customWidth="1"/>
    <col min="14115" max="14336" width="0" style="1" hidden="1"/>
    <col min="14337" max="14337" width="6.85546875" style="1" bestFit="1" customWidth="1"/>
    <col min="14338" max="14338" width="12.42578125" style="1" customWidth="1"/>
    <col min="14339" max="14339" width="35.85546875" style="1" bestFit="1" customWidth="1"/>
    <col min="14340" max="14340" width="5.5703125" style="1" bestFit="1" customWidth="1"/>
    <col min="14341" max="14341" width="2.28515625" style="1" customWidth="1"/>
    <col min="14342" max="14342" width="2.5703125" style="1" customWidth="1"/>
    <col min="14343" max="14345" width="2.28515625" style="1" customWidth="1"/>
    <col min="14346" max="14346" width="5.28515625" style="1" bestFit="1" customWidth="1"/>
    <col min="14347" max="14347" width="8.5703125" style="1" customWidth="1"/>
    <col min="14348" max="14348" width="6" style="1" customWidth="1"/>
    <col min="14349" max="14349" width="7.5703125" style="1" customWidth="1"/>
    <col min="14350" max="14350" width="10.28515625" style="1" customWidth="1"/>
    <col min="14351" max="14351" width="15.85546875" style="1" customWidth="1"/>
    <col min="14352" max="14352" width="7.28515625" style="1" customWidth="1"/>
    <col min="14353" max="14353" width="32" style="1" customWidth="1"/>
    <col min="14354" max="14356" width="5.42578125" style="1" customWidth="1"/>
    <col min="14357" max="14357" width="5.85546875" style="1" customWidth="1"/>
    <col min="14358" max="14358" width="4.140625" style="1" customWidth="1"/>
    <col min="14359" max="14359" width="9.28515625" style="1" customWidth="1"/>
    <col min="14360" max="14360" width="4.140625" style="1" customWidth="1"/>
    <col min="14361" max="14361" width="7.7109375" style="1" customWidth="1"/>
    <col min="14362" max="14362" width="13.5703125" style="1" customWidth="1"/>
    <col min="14363" max="14364" width="8.28515625" style="1" customWidth="1"/>
    <col min="14365" max="14365" width="6.140625" style="1" customWidth="1"/>
    <col min="14366" max="14366" width="8.28515625" style="1" customWidth="1"/>
    <col min="14367" max="14367" width="9.42578125" style="1" customWidth="1"/>
    <col min="14368" max="14369" width="0" style="1" hidden="1" customWidth="1"/>
    <col min="14370" max="14370" width="0.7109375" style="1" customWidth="1"/>
    <col min="14371" max="14592" width="0" style="1" hidden="1"/>
    <col min="14593" max="14593" width="6.85546875" style="1" bestFit="1" customWidth="1"/>
    <col min="14594" max="14594" width="12.42578125" style="1" customWidth="1"/>
    <col min="14595" max="14595" width="35.85546875" style="1" bestFit="1" customWidth="1"/>
    <col min="14596" max="14596" width="5.5703125" style="1" bestFit="1" customWidth="1"/>
    <col min="14597" max="14597" width="2.28515625" style="1" customWidth="1"/>
    <col min="14598" max="14598" width="2.5703125" style="1" customWidth="1"/>
    <col min="14599" max="14601" width="2.28515625" style="1" customWidth="1"/>
    <col min="14602" max="14602" width="5.28515625" style="1" bestFit="1" customWidth="1"/>
    <col min="14603" max="14603" width="8.5703125" style="1" customWidth="1"/>
    <col min="14604" max="14604" width="6" style="1" customWidth="1"/>
    <col min="14605" max="14605" width="7.5703125" style="1" customWidth="1"/>
    <col min="14606" max="14606" width="10.28515625" style="1" customWidth="1"/>
    <col min="14607" max="14607" width="15.85546875" style="1" customWidth="1"/>
    <col min="14608" max="14608" width="7.28515625" style="1" customWidth="1"/>
    <col min="14609" max="14609" width="32" style="1" customWidth="1"/>
    <col min="14610" max="14612" width="5.42578125" style="1" customWidth="1"/>
    <col min="14613" max="14613" width="5.85546875" style="1" customWidth="1"/>
    <col min="14614" max="14614" width="4.140625" style="1" customWidth="1"/>
    <col min="14615" max="14615" width="9.28515625" style="1" customWidth="1"/>
    <col min="14616" max="14616" width="4.140625" style="1" customWidth="1"/>
    <col min="14617" max="14617" width="7.7109375" style="1" customWidth="1"/>
    <col min="14618" max="14618" width="13.5703125" style="1" customWidth="1"/>
    <col min="14619" max="14620" width="8.28515625" style="1" customWidth="1"/>
    <col min="14621" max="14621" width="6.140625" style="1" customWidth="1"/>
    <col min="14622" max="14622" width="8.28515625" style="1" customWidth="1"/>
    <col min="14623" max="14623" width="9.42578125" style="1" customWidth="1"/>
    <col min="14624" max="14625" width="0" style="1" hidden="1" customWidth="1"/>
    <col min="14626" max="14626" width="0.7109375" style="1" customWidth="1"/>
    <col min="14627" max="14848" width="0" style="1" hidden="1"/>
    <col min="14849" max="14849" width="6.85546875" style="1" bestFit="1" customWidth="1"/>
    <col min="14850" max="14850" width="12.42578125" style="1" customWidth="1"/>
    <col min="14851" max="14851" width="35.85546875" style="1" bestFit="1" customWidth="1"/>
    <col min="14852" max="14852" width="5.5703125" style="1" bestFit="1" customWidth="1"/>
    <col min="14853" max="14853" width="2.28515625" style="1" customWidth="1"/>
    <col min="14854" max="14854" width="2.5703125" style="1" customWidth="1"/>
    <col min="14855" max="14857" width="2.28515625" style="1" customWidth="1"/>
    <col min="14858" max="14858" width="5.28515625" style="1" bestFit="1" customWidth="1"/>
    <col min="14859" max="14859" width="8.5703125" style="1" customWidth="1"/>
    <col min="14860" max="14860" width="6" style="1" customWidth="1"/>
    <col min="14861" max="14861" width="7.5703125" style="1" customWidth="1"/>
    <col min="14862" max="14862" width="10.28515625" style="1" customWidth="1"/>
    <col min="14863" max="14863" width="15.85546875" style="1" customWidth="1"/>
    <col min="14864" max="14864" width="7.28515625" style="1" customWidth="1"/>
    <col min="14865" max="14865" width="32" style="1" customWidth="1"/>
    <col min="14866" max="14868" width="5.42578125" style="1" customWidth="1"/>
    <col min="14869" max="14869" width="5.85546875" style="1" customWidth="1"/>
    <col min="14870" max="14870" width="4.140625" style="1" customWidth="1"/>
    <col min="14871" max="14871" width="9.28515625" style="1" customWidth="1"/>
    <col min="14872" max="14872" width="4.140625" style="1" customWidth="1"/>
    <col min="14873" max="14873" width="7.7109375" style="1" customWidth="1"/>
    <col min="14874" max="14874" width="13.5703125" style="1" customWidth="1"/>
    <col min="14875" max="14876" width="8.28515625" style="1" customWidth="1"/>
    <col min="14877" max="14877" width="6.140625" style="1" customWidth="1"/>
    <col min="14878" max="14878" width="8.28515625" style="1" customWidth="1"/>
    <col min="14879" max="14879" width="9.42578125" style="1" customWidth="1"/>
    <col min="14880" max="14881" width="0" style="1" hidden="1" customWidth="1"/>
    <col min="14882" max="14882" width="0.7109375" style="1" customWidth="1"/>
    <col min="14883" max="15104" width="0" style="1" hidden="1"/>
    <col min="15105" max="15105" width="6.85546875" style="1" bestFit="1" customWidth="1"/>
    <col min="15106" max="15106" width="12.42578125" style="1" customWidth="1"/>
    <col min="15107" max="15107" width="35.85546875" style="1" bestFit="1" customWidth="1"/>
    <col min="15108" max="15108" width="5.5703125" style="1" bestFit="1" customWidth="1"/>
    <col min="15109" max="15109" width="2.28515625" style="1" customWidth="1"/>
    <col min="15110" max="15110" width="2.5703125" style="1" customWidth="1"/>
    <col min="15111" max="15113" width="2.28515625" style="1" customWidth="1"/>
    <col min="15114" max="15114" width="5.28515625" style="1" bestFit="1" customWidth="1"/>
    <col min="15115" max="15115" width="8.5703125" style="1" customWidth="1"/>
    <col min="15116" max="15116" width="6" style="1" customWidth="1"/>
    <col min="15117" max="15117" width="7.5703125" style="1" customWidth="1"/>
    <col min="15118" max="15118" width="10.28515625" style="1" customWidth="1"/>
    <col min="15119" max="15119" width="15.85546875" style="1" customWidth="1"/>
    <col min="15120" max="15120" width="7.28515625" style="1" customWidth="1"/>
    <col min="15121" max="15121" width="32" style="1" customWidth="1"/>
    <col min="15122" max="15124" width="5.42578125" style="1" customWidth="1"/>
    <col min="15125" max="15125" width="5.85546875" style="1" customWidth="1"/>
    <col min="15126" max="15126" width="4.140625" style="1" customWidth="1"/>
    <col min="15127" max="15127" width="9.28515625" style="1" customWidth="1"/>
    <col min="15128" max="15128" width="4.140625" style="1" customWidth="1"/>
    <col min="15129" max="15129" width="7.7109375" style="1" customWidth="1"/>
    <col min="15130" max="15130" width="13.5703125" style="1" customWidth="1"/>
    <col min="15131" max="15132" width="8.28515625" style="1" customWidth="1"/>
    <col min="15133" max="15133" width="6.140625" style="1" customWidth="1"/>
    <col min="15134" max="15134" width="8.28515625" style="1" customWidth="1"/>
    <col min="15135" max="15135" width="9.42578125" style="1" customWidth="1"/>
    <col min="15136" max="15137" width="0" style="1" hidden="1" customWidth="1"/>
    <col min="15138" max="15138" width="0.7109375" style="1" customWidth="1"/>
    <col min="15139" max="15360" width="0" style="1" hidden="1"/>
    <col min="15361" max="15361" width="6.85546875" style="1" bestFit="1" customWidth="1"/>
    <col min="15362" max="15362" width="12.42578125" style="1" customWidth="1"/>
    <col min="15363" max="15363" width="35.85546875" style="1" bestFit="1" customWidth="1"/>
    <col min="15364" max="15364" width="5.5703125" style="1" bestFit="1" customWidth="1"/>
    <col min="15365" max="15365" width="2.28515625" style="1" customWidth="1"/>
    <col min="15366" max="15366" width="2.5703125" style="1" customWidth="1"/>
    <col min="15367" max="15369" width="2.28515625" style="1" customWidth="1"/>
    <col min="15370" max="15370" width="5.28515625" style="1" bestFit="1" customWidth="1"/>
    <col min="15371" max="15371" width="8.5703125" style="1" customWidth="1"/>
    <col min="15372" max="15372" width="6" style="1" customWidth="1"/>
    <col min="15373" max="15373" width="7.5703125" style="1" customWidth="1"/>
    <col min="15374" max="15374" width="10.28515625" style="1" customWidth="1"/>
    <col min="15375" max="15375" width="15.85546875" style="1" customWidth="1"/>
    <col min="15376" max="15376" width="7.28515625" style="1" customWidth="1"/>
    <col min="15377" max="15377" width="32" style="1" customWidth="1"/>
    <col min="15378" max="15380" width="5.42578125" style="1" customWidth="1"/>
    <col min="15381" max="15381" width="5.85546875" style="1" customWidth="1"/>
    <col min="15382" max="15382" width="4.140625" style="1" customWidth="1"/>
    <col min="15383" max="15383" width="9.28515625" style="1" customWidth="1"/>
    <col min="15384" max="15384" width="4.140625" style="1" customWidth="1"/>
    <col min="15385" max="15385" width="7.7109375" style="1" customWidth="1"/>
    <col min="15386" max="15386" width="13.5703125" style="1" customWidth="1"/>
    <col min="15387" max="15388" width="8.28515625" style="1" customWidth="1"/>
    <col min="15389" max="15389" width="6.140625" style="1" customWidth="1"/>
    <col min="15390" max="15390" width="8.28515625" style="1" customWidth="1"/>
    <col min="15391" max="15391" width="9.42578125" style="1" customWidth="1"/>
    <col min="15392" max="15393" width="0" style="1" hidden="1" customWidth="1"/>
    <col min="15394" max="15394" width="0.7109375" style="1" customWidth="1"/>
    <col min="15395" max="15616" width="0" style="1" hidden="1"/>
    <col min="15617" max="15617" width="6.85546875" style="1" bestFit="1" customWidth="1"/>
    <col min="15618" max="15618" width="12.42578125" style="1" customWidth="1"/>
    <col min="15619" max="15619" width="35.85546875" style="1" bestFit="1" customWidth="1"/>
    <col min="15620" max="15620" width="5.5703125" style="1" bestFit="1" customWidth="1"/>
    <col min="15621" max="15621" width="2.28515625" style="1" customWidth="1"/>
    <col min="15622" max="15622" width="2.5703125" style="1" customWidth="1"/>
    <col min="15623" max="15625" width="2.28515625" style="1" customWidth="1"/>
    <col min="15626" max="15626" width="5.28515625" style="1" bestFit="1" customWidth="1"/>
    <col min="15627" max="15627" width="8.5703125" style="1" customWidth="1"/>
    <col min="15628" max="15628" width="6" style="1" customWidth="1"/>
    <col min="15629" max="15629" width="7.5703125" style="1" customWidth="1"/>
    <col min="15630" max="15630" width="10.28515625" style="1" customWidth="1"/>
    <col min="15631" max="15631" width="15.85546875" style="1" customWidth="1"/>
    <col min="15632" max="15632" width="7.28515625" style="1" customWidth="1"/>
    <col min="15633" max="15633" width="32" style="1" customWidth="1"/>
    <col min="15634" max="15636" width="5.42578125" style="1" customWidth="1"/>
    <col min="15637" max="15637" width="5.85546875" style="1" customWidth="1"/>
    <col min="15638" max="15638" width="4.140625" style="1" customWidth="1"/>
    <col min="15639" max="15639" width="9.28515625" style="1" customWidth="1"/>
    <col min="15640" max="15640" width="4.140625" style="1" customWidth="1"/>
    <col min="15641" max="15641" width="7.7109375" style="1" customWidth="1"/>
    <col min="15642" max="15642" width="13.5703125" style="1" customWidth="1"/>
    <col min="15643" max="15644" width="8.28515625" style="1" customWidth="1"/>
    <col min="15645" max="15645" width="6.140625" style="1" customWidth="1"/>
    <col min="15646" max="15646" width="8.28515625" style="1" customWidth="1"/>
    <col min="15647" max="15647" width="9.42578125" style="1" customWidth="1"/>
    <col min="15648" max="15649" width="0" style="1" hidden="1" customWidth="1"/>
    <col min="15650" max="15650" width="0.7109375" style="1" customWidth="1"/>
    <col min="15651" max="15872" width="0" style="1" hidden="1"/>
    <col min="15873" max="15873" width="6.85546875" style="1" bestFit="1" customWidth="1"/>
    <col min="15874" max="15874" width="12.42578125" style="1" customWidth="1"/>
    <col min="15875" max="15875" width="35.85546875" style="1" bestFit="1" customWidth="1"/>
    <col min="15876" max="15876" width="5.5703125" style="1" bestFit="1" customWidth="1"/>
    <col min="15877" max="15877" width="2.28515625" style="1" customWidth="1"/>
    <col min="15878" max="15878" width="2.5703125" style="1" customWidth="1"/>
    <col min="15879" max="15881" width="2.28515625" style="1" customWidth="1"/>
    <col min="15882" max="15882" width="5.28515625" style="1" bestFit="1" customWidth="1"/>
    <col min="15883" max="15883" width="8.5703125" style="1" customWidth="1"/>
    <col min="15884" max="15884" width="6" style="1" customWidth="1"/>
    <col min="15885" max="15885" width="7.5703125" style="1" customWidth="1"/>
    <col min="15886" max="15886" width="10.28515625" style="1" customWidth="1"/>
    <col min="15887" max="15887" width="15.85546875" style="1" customWidth="1"/>
    <col min="15888" max="15888" width="7.28515625" style="1" customWidth="1"/>
    <col min="15889" max="15889" width="32" style="1" customWidth="1"/>
    <col min="15890" max="15892" width="5.42578125" style="1" customWidth="1"/>
    <col min="15893" max="15893" width="5.85546875" style="1" customWidth="1"/>
    <col min="15894" max="15894" width="4.140625" style="1" customWidth="1"/>
    <col min="15895" max="15895" width="9.28515625" style="1" customWidth="1"/>
    <col min="15896" max="15896" width="4.140625" style="1" customWidth="1"/>
    <col min="15897" max="15897" width="7.7109375" style="1" customWidth="1"/>
    <col min="15898" max="15898" width="13.5703125" style="1" customWidth="1"/>
    <col min="15899" max="15900" width="8.28515625" style="1" customWidth="1"/>
    <col min="15901" max="15901" width="6.140625" style="1" customWidth="1"/>
    <col min="15902" max="15902" width="8.28515625" style="1" customWidth="1"/>
    <col min="15903" max="15903" width="9.42578125" style="1" customWidth="1"/>
    <col min="15904" max="15905" width="0" style="1" hidden="1" customWidth="1"/>
    <col min="15906" max="15906" width="0.7109375" style="1" customWidth="1"/>
    <col min="15907" max="16128" width="0" style="1" hidden="1"/>
    <col min="16129" max="16129" width="6.85546875" style="1" bestFit="1" customWidth="1"/>
    <col min="16130" max="16130" width="12.42578125" style="1" customWidth="1"/>
    <col min="16131" max="16131" width="35.85546875" style="1" bestFit="1" customWidth="1"/>
    <col min="16132" max="16132" width="5.5703125" style="1" bestFit="1" customWidth="1"/>
    <col min="16133" max="16133" width="2.28515625" style="1" customWidth="1"/>
    <col min="16134" max="16134" width="2.5703125" style="1" customWidth="1"/>
    <col min="16135" max="16137" width="2.28515625" style="1" customWidth="1"/>
    <col min="16138" max="16138" width="5.28515625" style="1" bestFit="1" customWidth="1"/>
    <col min="16139" max="16139" width="8.5703125" style="1" customWidth="1"/>
    <col min="16140" max="16140" width="6" style="1" customWidth="1"/>
    <col min="16141" max="16141" width="7.5703125" style="1" customWidth="1"/>
    <col min="16142" max="16142" width="10.28515625" style="1" customWidth="1"/>
    <col min="16143" max="16143" width="15.85546875" style="1" customWidth="1"/>
    <col min="16144" max="16144" width="7.28515625" style="1" customWidth="1"/>
    <col min="16145" max="16145" width="32" style="1" customWidth="1"/>
    <col min="16146" max="16148" width="5.42578125" style="1" customWidth="1"/>
    <col min="16149" max="16149" width="5.85546875" style="1" customWidth="1"/>
    <col min="16150" max="16150" width="4.140625" style="1" customWidth="1"/>
    <col min="16151" max="16151" width="9.28515625" style="1" customWidth="1"/>
    <col min="16152" max="16152" width="4.140625" style="1" customWidth="1"/>
    <col min="16153" max="16153" width="7.7109375" style="1" customWidth="1"/>
    <col min="16154" max="16154" width="13.5703125" style="1" customWidth="1"/>
    <col min="16155" max="16156" width="8.28515625" style="1" customWidth="1"/>
    <col min="16157" max="16157" width="6.140625" style="1" customWidth="1"/>
    <col min="16158" max="16158" width="8.28515625" style="1" customWidth="1"/>
    <col min="16159" max="16159" width="9.42578125" style="1" customWidth="1"/>
    <col min="16160" max="16161" width="0" style="1" hidden="1" customWidth="1"/>
    <col min="16162" max="16162" width="0.7109375" style="1" customWidth="1"/>
    <col min="16163" max="16384" width="0" style="1" hidden="1"/>
  </cols>
  <sheetData>
    <row r="1" spans="1:35">
      <c r="AA1" s="5" t="s">
        <v>0</v>
      </c>
      <c r="AB1" s="1">
        <f>AB2/60</f>
        <v>0</v>
      </c>
    </row>
    <row r="2" spans="1:35">
      <c r="D2" s="5"/>
      <c r="E2" s="7"/>
      <c r="F2" s="7"/>
      <c r="G2" s="7"/>
      <c r="H2" s="7"/>
      <c r="I2" s="7"/>
      <c r="J2" s="7"/>
      <c r="K2" s="2"/>
      <c r="R2" s="256" t="s">
        <v>729</v>
      </c>
      <c r="S2" s="257"/>
      <c r="T2" s="258"/>
      <c r="V2" s="162">
        <f>SUBTOTAL(3,V4:V19977)</f>
        <v>0</v>
      </c>
      <c r="W2" s="2" t="s">
        <v>1</v>
      </c>
      <c r="AA2" s="5" t="s">
        <v>2</v>
      </c>
      <c r="AB2" s="1">
        <f>SUBTOTAL(9,AB4:AB19977)</f>
        <v>0</v>
      </c>
    </row>
    <row r="3" spans="1:35" s="16" customFormat="1" ht="28.5" customHeight="1">
      <c r="A3" s="8" t="s">
        <v>3</v>
      </c>
      <c r="B3" s="8" t="s">
        <v>4</v>
      </c>
      <c r="C3" s="8" t="s">
        <v>5</v>
      </c>
      <c r="D3" s="9" t="s">
        <v>6</v>
      </c>
      <c r="E3" s="259" t="s">
        <v>7</v>
      </c>
      <c r="F3" s="259"/>
      <c r="G3" s="259"/>
      <c r="H3" s="259"/>
      <c r="I3" s="259"/>
      <c r="J3" s="259"/>
      <c r="K3" s="9" t="s">
        <v>8</v>
      </c>
      <c r="L3" s="9" t="s">
        <v>9</v>
      </c>
      <c r="M3" s="9" t="s">
        <v>10</v>
      </c>
      <c r="N3" s="9" t="s">
        <v>11</v>
      </c>
      <c r="O3" s="8" t="s">
        <v>12</v>
      </c>
      <c r="P3" s="9" t="s">
        <v>730</v>
      </c>
      <c r="Q3" s="9" t="s">
        <v>14</v>
      </c>
      <c r="R3" s="9" t="s">
        <v>15</v>
      </c>
      <c r="S3" s="9" t="s">
        <v>16</v>
      </c>
      <c r="T3" s="9" t="s">
        <v>731</v>
      </c>
      <c r="U3" s="9" t="s">
        <v>18</v>
      </c>
      <c r="V3" s="8" t="s">
        <v>19</v>
      </c>
      <c r="W3" s="9" t="s">
        <v>732</v>
      </c>
      <c r="X3" s="8" t="s">
        <v>19</v>
      </c>
      <c r="Y3" s="9" t="s">
        <v>733</v>
      </c>
      <c r="Z3" s="9" t="s">
        <v>22</v>
      </c>
      <c r="AA3" s="9" t="s">
        <v>23</v>
      </c>
      <c r="AB3" s="9" t="s">
        <v>24</v>
      </c>
      <c r="AC3" s="9" t="s">
        <v>734</v>
      </c>
      <c r="AD3" s="9" t="s">
        <v>735</v>
      </c>
      <c r="AE3" s="9" t="s">
        <v>736</v>
      </c>
      <c r="AF3" s="9" t="s">
        <v>28</v>
      </c>
      <c r="AG3" s="9" t="s">
        <v>29</v>
      </c>
      <c r="AH3" s="6"/>
      <c r="AI3" s="15"/>
    </row>
    <row r="4" spans="1:35" s="163" customFormat="1">
      <c r="A4" s="260" t="s">
        <v>125</v>
      </c>
      <c r="B4" s="261"/>
      <c r="C4" s="261"/>
      <c r="D4" s="261"/>
      <c r="E4" s="261"/>
      <c r="F4" s="261"/>
      <c r="G4" s="261"/>
      <c r="H4" s="261"/>
      <c r="I4" s="261"/>
      <c r="J4" s="261"/>
      <c r="K4" s="261"/>
      <c r="L4" s="261"/>
      <c r="M4" s="261"/>
      <c r="N4" s="261"/>
      <c r="O4" s="261"/>
      <c r="P4" s="261"/>
      <c r="Q4" s="261"/>
      <c r="R4" s="261"/>
      <c r="S4" s="261"/>
      <c r="T4" s="261"/>
      <c r="U4" s="261"/>
      <c r="V4" s="261"/>
      <c r="W4" s="261"/>
      <c r="X4" s="261"/>
      <c r="Y4" s="261"/>
      <c r="Z4" s="261"/>
      <c r="AA4" s="261"/>
      <c r="AB4" s="261"/>
      <c r="AC4" s="261"/>
      <c r="AD4" s="261"/>
      <c r="AE4" s="261"/>
      <c r="AF4" s="261"/>
      <c r="AG4" s="262"/>
    </row>
    <row r="5" spans="1:35" s="164" customFormat="1">
      <c r="A5" s="164" t="s">
        <v>126</v>
      </c>
      <c r="B5" s="164">
        <v>8200288975</v>
      </c>
      <c r="C5" s="165" t="s">
        <v>737</v>
      </c>
      <c r="D5" s="164" t="s">
        <v>52</v>
      </c>
      <c r="E5" s="164" t="s">
        <v>33</v>
      </c>
      <c r="F5" s="164" t="s">
        <v>361</v>
      </c>
      <c r="G5" s="164" t="s">
        <v>36</v>
      </c>
      <c r="H5" s="164" t="s">
        <v>98</v>
      </c>
      <c r="I5" s="164" t="s">
        <v>36</v>
      </c>
      <c r="J5" s="166">
        <v>1</v>
      </c>
      <c r="K5" s="164" t="s">
        <v>528</v>
      </c>
      <c r="L5" s="164" t="s">
        <v>528</v>
      </c>
      <c r="M5" s="164" t="s">
        <v>528</v>
      </c>
      <c r="N5" s="167">
        <v>38748</v>
      </c>
      <c r="O5" s="164" t="s">
        <v>738</v>
      </c>
      <c r="Q5" s="168"/>
      <c r="U5" s="26"/>
      <c r="V5" s="39"/>
      <c r="W5" s="39"/>
      <c r="X5" s="39"/>
      <c r="Y5" s="39"/>
      <c r="Z5" s="26" t="str">
        <f>CONCATENATE(V5," "&amp;W5," / "&amp;X5," "&amp;Y5)</f>
        <v xml:space="preserve">  /  </v>
      </c>
      <c r="AA5" s="169"/>
      <c r="AB5" s="42"/>
      <c r="AC5" s="41"/>
      <c r="AD5" s="42"/>
      <c r="AE5" s="42"/>
      <c r="AF5" s="41"/>
      <c r="AG5" s="41"/>
      <c r="AH5" s="170"/>
      <c r="AI5" s="171"/>
    </row>
    <row r="6" spans="1:35" s="164" customFormat="1">
      <c r="A6" s="164" t="s">
        <v>135</v>
      </c>
      <c r="B6" s="164">
        <v>8200288975</v>
      </c>
      <c r="C6" s="165" t="s">
        <v>737</v>
      </c>
      <c r="D6" s="164" t="s">
        <v>52</v>
      </c>
      <c r="E6" s="164" t="s">
        <v>33</v>
      </c>
      <c r="F6" s="164" t="s">
        <v>361</v>
      </c>
      <c r="G6" s="164" t="s">
        <v>36</v>
      </c>
      <c r="H6" s="164" t="s">
        <v>36</v>
      </c>
      <c r="I6" s="164" t="s">
        <v>36</v>
      </c>
      <c r="J6" s="166">
        <v>1</v>
      </c>
      <c r="K6" s="164" t="s">
        <v>528</v>
      </c>
      <c r="L6" s="164" t="s">
        <v>528</v>
      </c>
      <c r="M6" s="164" t="s">
        <v>528</v>
      </c>
      <c r="N6" s="167">
        <v>38748</v>
      </c>
      <c r="O6" s="164" t="s">
        <v>738</v>
      </c>
      <c r="Q6" s="168"/>
      <c r="U6" s="26"/>
      <c r="V6" s="39"/>
      <c r="W6" s="39"/>
      <c r="X6" s="39"/>
      <c r="Y6" s="39"/>
      <c r="Z6" s="26" t="str">
        <f t="shared" ref="Z6:Z20" si="0">CONCATENATE(V6," "&amp;W6," / "&amp;X6," "&amp;Y6)</f>
        <v xml:space="preserve">  /  </v>
      </c>
      <c r="AA6" s="169"/>
      <c r="AB6" s="42"/>
      <c r="AC6" s="41"/>
      <c r="AD6" s="42"/>
      <c r="AE6" s="42"/>
      <c r="AF6" s="41"/>
      <c r="AG6" s="41"/>
      <c r="AH6" s="170"/>
      <c r="AI6" s="171"/>
    </row>
    <row r="7" spans="1:35" s="164" customFormat="1">
      <c r="A7" s="164" t="s">
        <v>145</v>
      </c>
      <c r="B7" s="164" t="s">
        <v>739</v>
      </c>
      <c r="C7" s="165" t="s">
        <v>737</v>
      </c>
      <c r="D7" s="164" t="s">
        <v>52</v>
      </c>
      <c r="E7" s="164" t="s">
        <v>33</v>
      </c>
      <c r="F7" s="164" t="s">
        <v>361</v>
      </c>
      <c r="G7" s="164" t="s">
        <v>36</v>
      </c>
      <c r="H7" s="164" t="s">
        <v>36</v>
      </c>
      <c r="I7" s="164" t="s">
        <v>36</v>
      </c>
      <c r="J7" s="166">
        <v>51</v>
      </c>
      <c r="K7" s="164" t="s">
        <v>528</v>
      </c>
      <c r="L7" s="164" t="s">
        <v>528</v>
      </c>
      <c r="M7" s="164" t="s">
        <v>528</v>
      </c>
      <c r="N7" s="167">
        <v>38748</v>
      </c>
      <c r="O7" s="164" t="s">
        <v>738</v>
      </c>
      <c r="Q7" s="168"/>
      <c r="U7" s="26"/>
      <c r="V7" s="39"/>
      <c r="W7" s="39"/>
      <c r="X7" s="39"/>
      <c r="Y7" s="39"/>
      <c r="Z7" s="26" t="str">
        <f t="shared" si="0"/>
        <v xml:space="preserve">  /  </v>
      </c>
      <c r="AA7" s="169"/>
      <c r="AB7" s="42"/>
      <c r="AC7" s="41"/>
      <c r="AD7" s="42"/>
      <c r="AE7" s="42"/>
      <c r="AF7" s="41"/>
      <c r="AG7" s="41"/>
      <c r="AH7" s="170"/>
      <c r="AI7" s="171"/>
    </row>
    <row r="8" spans="1:35" s="164" customFormat="1">
      <c r="A8" s="164" t="s">
        <v>126</v>
      </c>
      <c r="B8" s="164">
        <v>8200288974</v>
      </c>
      <c r="C8" s="165" t="s">
        <v>740</v>
      </c>
      <c r="D8" s="164" t="s">
        <v>52</v>
      </c>
      <c r="E8" s="164" t="s">
        <v>33</v>
      </c>
      <c r="F8" s="164" t="s">
        <v>361</v>
      </c>
      <c r="G8" s="164" t="s">
        <v>36</v>
      </c>
      <c r="H8" s="164" t="s">
        <v>98</v>
      </c>
      <c r="I8" s="164" t="s">
        <v>36</v>
      </c>
      <c r="J8" s="166">
        <v>2</v>
      </c>
      <c r="K8" s="164" t="s">
        <v>528</v>
      </c>
      <c r="L8" s="164" t="s">
        <v>528</v>
      </c>
      <c r="M8" s="164" t="s">
        <v>528</v>
      </c>
      <c r="N8" s="167">
        <v>38748</v>
      </c>
      <c r="O8" s="164" t="s">
        <v>738</v>
      </c>
      <c r="Q8" s="168"/>
      <c r="U8" s="26"/>
      <c r="V8" s="39"/>
      <c r="W8" s="39"/>
      <c r="X8" s="39"/>
      <c r="Y8" s="39"/>
      <c r="Z8" s="26" t="str">
        <f t="shared" si="0"/>
        <v xml:space="preserve">  /  </v>
      </c>
      <c r="AA8" s="169"/>
      <c r="AB8" s="42"/>
      <c r="AC8" s="41"/>
      <c r="AD8" s="42"/>
      <c r="AE8" s="42"/>
      <c r="AF8" s="41"/>
      <c r="AG8" s="41"/>
      <c r="AH8" s="170"/>
      <c r="AI8" s="171"/>
    </row>
    <row r="9" spans="1:35" s="164" customFormat="1">
      <c r="A9" s="164" t="s">
        <v>135</v>
      </c>
      <c r="B9" s="164">
        <v>8200288974</v>
      </c>
      <c r="C9" s="165" t="s">
        <v>740</v>
      </c>
      <c r="D9" s="164" t="s">
        <v>52</v>
      </c>
      <c r="E9" s="164" t="s">
        <v>33</v>
      </c>
      <c r="F9" s="164" t="s">
        <v>361</v>
      </c>
      <c r="G9" s="164" t="s">
        <v>36</v>
      </c>
      <c r="H9" s="164" t="s">
        <v>36</v>
      </c>
      <c r="I9" s="164" t="s">
        <v>36</v>
      </c>
      <c r="J9" s="166">
        <v>2</v>
      </c>
      <c r="K9" s="164" t="s">
        <v>528</v>
      </c>
      <c r="L9" s="164" t="s">
        <v>528</v>
      </c>
      <c r="M9" s="164" t="s">
        <v>528</v>
      </c>
      <c r="N9" s="167">
        <v>38748</v>
      </c>
      <c r="O9" s="164" t="s">
        <v>738</v>
      </c>
      <c r="Q9" s="168"/>
      <c r="Z9" s="26" t="str">
        <f t="shared" si="0"/>
        <v xml:space="preserve">  /  </v>
      </c>
      <c r="AH9" s="170"/>
      <c r="AI9" s="171"/>
    </row>
    <row r="10" spans="1:35" s="164" customFormat="1">
      <c r="A10" s="164" t="s">
        <v>145</v>
      </c>
      <c r="B10" s="164" t="s">
        <v>741</v>
      </c>
      <c r="C10" s="165" t="s">
        <v>740</v>
      </c>
      <c r="D10" s="164" t="s">
        <v>52</v>
      </c>
      <c r="E10" s="164" t="s">
        <v>33</v>
      </c>
      <c r="F10" s="164" t="s">
        <v>361</v>
      </c>
      <c r="G10" s="164" t="s">
        <v>36</v>
      </c>
      <c r="H10" s="164" t="s">
        <v>36</v>
      </c>
      <c r="I10" s="164" t="s">
        <v>36</v>
      </c>
      <c r="J10" s="166">
        <v>52</v>
      </c>
      <c r="K10" s="164" t="s">
        <v>528</v>
      </c>
      <c r="L10" s="164" t="s">
        <v>528</v>
      </c>
      <c r="M10" s="164" t="s">
        <v>528</v>
      </c>
      <c r="N10" s="167">
        <v>38748</v>
      </c>
      <c r="O10" s="164" t="s">
        <v>738</v>
      </c>
      <c r="Q10" s="168"/>
      <c r="Z10" s="26" t="str">
        <f t="shared" si="0"/>
        <v xml:space="preserve">  /  </v>
      </c>
      <c r="AH10" s="170"/>
      <c r="AI10" s="171"/>
    </row>
    <row r="11" spans="1:35" s="164" customFormat="1">
      <c r="A11" s="164" t="s">
        <v>125</v>
      </c>
      <c r="B11" s="164">
        <v>8200290152</v>
      </c>
      <c r="C11" s="35" t="s">
        <v>742</v>
      </c>
      <c r="D11" s="164" t="s">
        <v>52</v>
      </c>
      <c r="E11" s="164" t="s">
        <v>33</v>
      </c>
      <c r="F11" s="164" t="s">
        <v>361</v>
      </c>
      <c r="G11" s="164" t="s">
        <v>36</v>
      </c>
      <c r="H11" s="164" t="s">
        <v>98</v>
      </c>
      <c r="I11" s="164" t="s">
        <v>98</v>
      </c>
      <c r="J11" s="166" t="s">
        <v>37</v>
      </c>
      <c r="K11" s="164" t="s">
        <v>743</v>
      </c>
      <c r="L11" s="164" t="s">
        <v>743</v>
      </c>
      <c r="M11" s="164" t="s">
        <v>743</v>
      </c>
      <c r="N11" s="167">
        <v>38744</v>
      </c>
      <c r="O11" s="164" t="s">
        <v>738</v>
      </c>
      <c r="Q11" s="168"/>
      <c r="Z11" s="26" t="str">
        <f t="shared" si="0"/>
        <v xml:space="preserve">  /  </v>
      </c>
      <c r="AH11" s="170"/>
      <c r="AI11" s="171"/>
    </row>
    <row r="12" spans="1:35" s="164" customFormat="1">
      <c r="A12" s="164" t="s">
        <v>125</v>
      </c>
      <c r="B12" s="164">
        <v>8200234531</v>
      </c>
      <c r="C12" s="35" t="s">
        <v>744</v>
      </c>
      <c r="D12" s="164" t="s">
        <v>52</v>
      </c>
      <c r="E12" s="164" t="s">
        <v>33</v>
      </c>
      <c r="F12" s="164" t="s">
        <v>361</v>
      </c>
      <c r="G12" s="164" t="s">
        <v>36</v>
      </c>
      <c r="H12" s="164" t="s">
        <v>98</v>
      </c>
      <c r="I12" s="164" t="s">
        <v>98</v>
      </c>
      <c r="J12" s="166" t="s">
        <v>44</v>
      </c>
      <c r="K12" s="164" t="s">
        <v>743</v>
      </c>
      <c r="L12" s="164" t="s">
        <v>743</v>
      </c>
      <c r="M12" s="164" t="s">
        <v>743</v>
      </c>
      <c r="N12" s="167">
        <v>38744</v>
      </c>
      <c r="O12" s="164" t="s">
        <v>738</v>
      </c>
      <c r="Q12" s="168"/>
      <c r="Z12" s="26" t="str">
        <f t="shared" si="0"/>
        <v xml:space="preserve">  /  </v>
      </c>
      <c r="AH12" s="170"/>
      <c r="AI12" s="171"/>
    </row>
    <row r="13" spans="1:35" s="164" customFormat="1">
      <c r="A13" s="172" t="s">
        <v>125</v>
      </c>
      <c r="B13" s="172">
        <v>8200302763</v>
      </c>
      <c r="C13" s="173" t="s">
        <v>745</v>
      </c>
      <c r="D13" s="172" t="s">
        <v>52</v>
      </c>
      <c r="E13" s="164" t="s">
        <v>33</v>
      </c>
      <c r="F13" s="164" t="s">
        <v>361</v>
      </c>
      <c r="G13" s="164" t="s">
        <v>36</v>
      </c>
      <c r="H13" s="164" t="s">
        <v>98</v>
      </c>
      <c r="I13" s="164" t="s">
        <v>34</v>
      </c>
      <c r="J13" s="166" t="s">
        <v>746</v>
      </c>
      <c r="K13" s="172" t="s">
        <v>528</v>
      </c>
      <c r="L13" s="172" t="s">
        <v>528</v>
      </c>
      <c r="M13" s="172" t="s">
        <v>528</v>
      </c>
      <c r="N13" s="174">
        <v>38749</v>
      </c>
      <c r="O13" s="173" t="s">
        <v>738</v>
      </c>
      <c r="P13" s="173"/>
      <c r="Q13" s="175"/>
      <c r="U13" s="175"/>
      <c r="V13" s="173"/>
      <c r="W13" s="175"/>
      <c r="X13" s="173"/>
      <c r="Y13" s="175"/>
      <c r="Z13" s="176" t="str">
        <f t="shared" si="0"/>
        <v xml:space="preserve">  /  </v>
      </c>
      <c r="AA13" s="175"/>
      <c r="AB13" s="173"/>
      <c r="AC13" s="175"/>
      <c r="AD13" s="173"/>
      <c r="AE13" s="175"/>
      <c r="AF13" s="173"/>
      <c r="AG13" s="175"/>
      <c r="AH13" s="177"/>
      <c r="AI13" s="171"/>
    </row>
    <row r="14" spans="1:35" s="164" customFormat="1">
      <c r="A14" s="172" t="s">
        <v>125</v>
      </c>
      <c r="B14" s="172">
        <v>8200302763</v>
      </c>
      <c r="C14" s="173" t="s">
        <v>747</v>
      </c>
      <c r="D14" s="172" t="s">
        <v>52</v>
      </c>
      <c r="E14" s="164" t="s">
        <v>33</v>
      </c>
      <c r="F14" s="164" t="s">
        <v>361</v>
      </c>
      <c r="G14" s="164" t="s">
        <v>36</v>
      </c>
      <c r="H14" s="164" t="s">
        <v>98</v>
      </c>
      <c r="I14" s="164" t="s">
        <v>34</v>
      </c>
      <c r="J14" s="166" t="s">
        <v>748</v>
      </c>
      <c r="K14" s="172" t="s">
        <v>528</v>
      </c>
      <c r="L14" s="172" t="s">
        <v>528</v>
      </c>
      <c r="M14" s="172" t="s">
        <v>528</v>
      </c>
      <c r="N14" s="174">
        <v>38749</v>
      </c>
      <c r="O14" s="173" t="s">
        <v>738</v>
      </c>
      <c r="P14" s="173"/>
      <c r="Q14" s="175"/>
      <c r="U14" s="175"/>
      <c r="V14" s="173"/>
      <c r="W14" s="175"/>
      <c r="X14" s="173"/>
      <c r="Y14" s="175"/>
      <c r="Z14" s="176" t="str">
        <f t="shared" si="0"/>
        <v xml:space="preserve">  /  </v>
      </c>
      <c r="AA14" s="175"/>
      <c r="AB14" s="173"/>
      <c r="AC14" s="175"/>
      <c r="AD14" s="173"/>
      <c r="AE14" s="175"/>
      <c r="AF14" s="173"/>
      <c r="AG14" s="175"/>
      <c r="AH14" s="177"/>
      <c r="AI14" s="171"/>
    </row>
    <row r="15" spans="1:35" s="164" customFormat="1">
      <c r="A15" s="172" t="s">
        <v>125</v>
      </c>
      <c r="B15" s="172">
        <v>8200302763</v>
      </c>
      <c r="C15" s="173" t="s">
        <v>749</v>
      </c>
      <c r="D15" s="172" t="s">
        <v>52</v>
      </c>
      <c r="E15" s="164" t="s">
        <v>33</v>
      </c>
      <c r="F15" s="164" t="s">
        <v>361</v>
      </c>
      <c r="G15" s="164" t="s">
        <v>36</v>
      </c>
      <c r="H15" s="164" t="s">
        <v>98</v>
      </c>
      <c r="I15" s="164" t="s">
        <v>34</v>
      </c>
      <c r="J15" s="166" t="s">
        <v>750</v>
      </c>
      <c r="K15" s="172" t="s">
        <v>528</v>
      </c>
      <c r="L15" s="172" t="s">
        <v>528</v>
      </c>
      <c r="M15" s="172" t="s">
        <v>528</v>
      </c>
      <c r="N15" s="174">
        <v>38749</v>
      </c>
      <c r="O15" s="173" t="s">
        <v>738</v>
      </c>
      <c r="P15" s="173"/>
      <c r="Q15" s="175"/>
      <c r="U15" s="175"/>
      <c r="V15" s="173"/>
      <c r="W15" s="175"/>
      <c r="X15" s="173"/>
      <c r="Y15" s="175"/>
      <c r="Z15" s="176" t="str">
        <f t="shared" si="0"/>
        <v xml:space="preserve">  /  </v>
      </c>
      <c r="AA15" s="175"/>
      <c r="AB15" s="173"/>
      <c r="AC15" s="175"/>
      <c r="AD15" s="173"/>
      <c r="AE15" s="175"/>
      <c r="AF15" s="173"/>
      <c r="AG15" s="175"/>
      <c r="AH15" s="177"/>
      <c r="AI15" s="171"/>
    </row>
    <row r="16" spans="1:35" s="164" customFormat="1">
      <c r="A16" s="172" t="s">
        <v>125</v>
      </c>
      <c r="B16" s="172">
        <v>8200302763</v>
      </c>
      <c r="C16" s="173" t="s">
        <v>751</v>
      </c>
      <c r="D16" s="172" t="s">
        <v>52</v>
      </c>
      <c r="E16" s="164" t="s">
        <v>33</v>
      </c>
      <c r="F16" s="164" t="s">
        <v>361</v>
      </c>
      <c r="G16" s="164" t="s">
        <v>36</v>
      </c>
      <c r="H16" s="164" t="s">
        <v>98</v>
      </c>
      <c r="I16" s="164" t="s">
        <v>34</v>
      </c>
      <c r="J16" s="166" t="s">
        <v>752</v>
      </c>
      <c r="K16" s="172" t="s">
        <v>528</v>
      </c>
      <c r="L16" s="172" t="s">
        <v>528</v>
      </c>
      <c r="M16" s="172" t="s">
        <v>528</v>
      </c>
      <c r="N16" s="174">
        <v>38749</v>
      </c>
      <c r="O16" s="173" t="s">
        <v>738</v>
      </c>
      <c r="P16" s="173"/>
      <c r="Q16" s="175"/>
      <c r="U16" s="175"/>
      <c r="V16" s="173"/>
      <c r="W16" s="175"/>
      <c r="X16" s="173"/>
      <c r="Y16" s="175"/>
      <c r="Z16" s="176" t="str">
        <f t="shared" si="0"/>
        <v xml:space="preserve">  /  </v>
      </c>
      <c r="AA16" s="175"/>
      <c r="AB16" s="173"/>
      <c r="AC16" s="175"/>
      <c r="AD16" s="173"/>
      <c r="AE16" s="175"/>
      <c r="AF16" s="173"/>
      <c r="AG16" s="175"/>
      <c r="AH16" s="177"/>
      <c r="AI16" s="171"/>
    </row>
    <row r="17" spans="1:35" s="164" customFormat="1">
      <c r="A17" s="172" t="s">
        <v>125</v>
      </c>
      <c r="B17" s="172" t="s">
        <v>753</v>
      </c>
      <c r="C17" s="173" t="s">
        <v>754</v>
      </c>
      <c r="D17" s="172" t="s">
        <v>52</v>
      </c>
      <c r="E17" s="164" t="s">
        <v>33</v>
      </c>
      <c r="F17" s="164" t="s">
        <v>361</v>
      </c>
      <c r="G17" s="164" t="s">
        <v>36</v>
      </c>
      <c r="H17" s="164" t="s">
        <v>98</v>
      </c>
      <c r="I17" s="164" t="s">
        <v>33</v>
      </c>
      <c r="J17" s="166" t="s">
        <v>748</v>
      </c>
      <c r="K17" s="172" t="s">
        <v>743</v>
      </c>
      <c r="L17" s="172" t="s">
        <v>743</v>
      </c>
      <c r="M17" s="172" t="s">
        <v>743</v>
      </c>
      <c r="N17" s="174">
        <v>38747</v>
      </c>
      <c r="O17" s="173" t="s">
        <v>738</v>
      </c>
      <c r="P17" s="173"/>
      <c r="Q17" s="175"/>
      <c r="U17" s="175"/>
      <c r="V17" s="173"/>
      <c r="W17" s="175"/>
      <c r="X17" s="173"/>
      <c r="Y17" s="175"/>
      <c r="Z17" s="176" t="str">
        <f t="shared" si="0"/>
        <v xml:space="preserve">  /  </v>
      </c>
      <c r="AA17" s="175"/>
      <c r="AB17" s="173"/>
      <c r="AC17" s="175"/>
      <c r="AD17" s="173"/>
      <c r="AE17" s="175"/>
      <c r="AF17" s="173"/>
      <c r="AG17" s="175"/>
      <c r="AH17" s="177"/>
      <c r="AI17" s="171"/>
    </row>
    <row r="18" spans="1:35" s="164" customFormat="1">
      <c r="A18" s="172" t="s">
        <v>125</v>
      </c>
      <c r="B18" s="172">
        <v>8200294937</v>
      </c>
      <c r="C18" s="178" t="s">
        <v>755</v>
      </c>
      <c r="D18" s="172" t="s">
        <v>52</v>
      </c>
      <c r="E18" s="164" t="s">
        <v>33</v>
      </c>
      <c r="F18" s="164" t="s">
        <v>361</v>
      </c>
      <c r="G18" s="164" t="s">
        <v>36</v>
      </c>
      <c r="H18" s="164" t="s">
        <v>98</v>
      </c>
      <c r="I18" s="164" t="s">
        <v>98</v>
      </c>
      <c r="J18" s="166" t="s">
        <v>756</v>
      </c>
      <c r="K18" s="172" t="s">
        <v>757</v>
      </c>
      <c r="L18" s="172" t="s">
        <v>757</v>
      </c>
      <c r="M18" s="172" t="s">
        <v>757</v>
      </c>
      <c r="N18" s="174">
        <v>38747</v>
      </c>
      <c r="O18" s="173" t="s">
        <v>738</v>
      </c>
      <c r="P18" s="173"/>
      <c r="Q18" s="175"/>
      <c r="U18" s="175"/>
      <c r="V18" s="173"/>
      <c r="W18" s="175"/>
      <c r="X18" s="173"/>
      <c r="Y18" s="175"/>
      <c r="Z18" s="176" t="str">
        <f t="shared" si="0"/>
        <v xml:space="preserve">  /  </v>
      </c>
      <c r="AA18" s="175"/>
      <c r="AB18" s="173"/>
      <c r="AC18" s="175"/>
      <c r="AD18" s="173"/>
      <c r="AE18" s="175"/>
      <c r="AF18" s="173"/>
      <c r="AG18" s="175"/>
      <c r="AH18" s="177"/>
      <c r="AI18" s="171"/>
    </row>
    <row r="19" spans="1:35" s="164" customFormat="1">
      <c r="A19" s="172" t="s">
        <v>125</v>
      </c>
      <c r="B19" s="172">
        <v>8200300877</v>
      </c>
      <c r="C19" s="173" t="s">
        <v>758</v>
      </c>
      <c r="D19" s="172" t="s">
        <v>52</v>
      </c>
      <c r="E19" s="164" t="s">
        <v>33</v>
      </c>
      <c r="F19" s="164" t="s">
        <v>361</v>
      </c>
      <c r="G19" s="164" t="s">
        <v>36</v>
      </c>
      <c r="H19" s="164" t="s">
        <v>98</v>
      </c>
      <c r="I19" s="164" t="s">
        <v>61</v>
      </c>
      <c r="J19" s="166" t="s">
        <v>748</v>
      </c>
      <c r="K19" s="172" t="s">
        <v>197</v>
      </c>
      <c r="L19" s="172" t="s">
        <v>197</v>
      </c>
      <c r="M19" s="172" t="s">
        <v>197</v>
      </c>
      <c r="N19" s="174">
        <v>38747</v>
      </c>
      <c r="O19" s="173" t="s">
        <v>738</v>
      </c>
      <c r="P19" s="173"/>
      <c r="Q19" s="175"/>
      <c r="U19" s="175"/>
      <c r="V19" s="173"/>
      <c r="W19" s="175"/>
      <c r="X19" s="173"/>
      <c r="Y19" s="175"/>
      <c r="Z19" s="176" t="str">
        <f t="shared" si="0"/>
        <v xml:space="preserve">  /  </v>
      </c>
      <c r="AA19" s="175"/>
      <c r="AB19" s="173"/>
      <c r="AC19" s="175"/>
      <c r="AD19" s="173"/>
      <c r="AE19" s="175"/>
      <c r="AF19" s="173"/>
      <c r="AG19" s="175"/>
      <c r="AH19" s="177"/>
      <c r="AI19" s="171"/>
    </row>
    <row r="20" spans="1:35" s="164" customFormat="1">
      <c r="A20" s="172" t="s">
        <v>145</v>
      </c>
      <c r="B20" s="172" t="s">
        <v>759</v>
      </c>
      <c r="C20" s="173" t="s">
        <v>758</v>
      </c>
      <c r="D20" s="172" t="s">
        <v>52</v>
      </c>
      <c r="E20" s="164" t="s">
        <v>33</v>
      </c>
      <c r="F20" s="164" t="s">
        <v>361</v>
      </c>
      <c r="G20" s="164" t="s">
        <v>36</v>
      </c>
      <c r="H20" s="164" t="s">
        <v>98</v>
      </c>
      <c r="I20" s="164" t="s">
        <v>61</v>
      </c>
      <c r="J20" s="166" t="s">
        <v>760</v>
      </c>
      <c r="K20" s="172" t="s">
        <v>197</v>
      </c>
      <c r="L20" s="172" t="s">
        <v>197</v>
      </c>
      <c r="M20" s="172" t="s">
        <v>197</v>
      </c>
      <c r="N20" s="174">
        <v>38747</v>
      </c>
      <c r="O20" s="173" t="s">
        <v>738</v>
      </c>
      <c r="P20" s="173"/>
      <c r="Q20" s="175"/>
      <c r="U20" s="175"/>
      <c r="V20" s="173"/>
      <c r="W20" s="175"/>
      <c r="X20" s="173"/>
      <c r="Y20" s="175"/>
      <c r="Z20" s="176" t="str">
        <f t="shared" si="0"/>
        <v xml:space="preserve">  /  </v>
      </c>
      <c r="AA20" s="175"/>
      <c r="AB20" s="173"/>
      <c r="AC20" s="175"/>
      <c r="AD20" s="173"/>
      <c r="AE20" s="175"/>
      <c r="AF20" s="173"/>
      <c r="AG20" s="175"/>
      <c r="AH20" s="177"/>
      <c r="AI20" s="171"/>
    </row>
    <row r="21" spans="1:35" s="179" customFormat="1">
      <c r="A21" s="263" t="s">
        <v>761</v>
      </c>
      <c r="B21" s="264"/>
      <c r="C21" s="264"/>
      <c r="D21" s="264"/>
      <c r="E21" s="264"/>
      <c r="F21" s="264"/>
      <c r="G21" s="264"/>
      <c r="H21" s="264"/>
      <c r="I21" s="264"/>
      <c r="J21" s="264"/>
      <c r="K21" s="264"/>
      <c r="L21" s="264"/>
      <c r="M21" s="264"/>
      <c r="N21" s="264"/>
      <c r="O21" s="264"/>
      <c r="P21" s="264"/>
      <c r="Q21" s="264"/>
      <c r="R21" s="264"/>
      <c r="S21" s="264"/>
      <c r="T21" s="264"/>
      <c r="U21" s="264"/>
      <c r="V21" s="264"/>
      <c r="W21" s="264"/>
      <c r="X21" s="264"/>
      <c r="Y21" s="264"/>
      <c r="Z21" s="264"/>
      <c r="AA21" s="264"/>
      <c r="AB21" s="264"/>
      <c r="AC21" s="264"/>
      <c r="AD21" s="264"/>
      <c r="AE21" s="264"/>
      <c r="AF21" s="264"/>
      <c r="AG21" s="265"/>
      <c r="AH21" s="60"/>
    </row>
    <row r="22" spans="1:35" s="43" customFormat="1">
      <c r="A22" s="34" t="s">
        <v>761</v>
      </c>
      <c r="B22" s="34" t="s">
        <v>762</v>
      </c>
      <c r="C22" s="38" t="s">
        <v>763</v>
      </c>
      <c r="D22" s="34" t="s">
        <v>52</v>
      </c>
      <c r="E22" s="34" t="s">
        <v>33</v>
      </c>
      <c r="F22" s="34" t="s">
        <v>361</v>
      </c>
      <c r="G22" s="34" t="s">
        <v>71</v>
      </c>
      <c r="H22" s="34" t="s">
        <v>98</v>
      </c>
      <c r="I22" s="34" t="s">
        <v>33</v>
      </c>
      <c r="J22" s="36" t="s">
        <v>748</v>
      </c>
      <c r="K22" s="34" t="s">
        <v>428</v>
      </c>
      <c r="L22" s="34" t="s">
        <v>428</v>
      </c>
      <c r="M22" s="34" t="s">
        <v>428</v>
      </c>
      <c r="N22" s="37">
        <v>41045</v>
      </c>
      <c r="O22" s="34" t="s">
        <v>764</v>
      </c>
      <c r="P22" s="34"/>
      <c r="Q22" s="38"/>
      <c r="R22" s="164">
        <v>0</v>
      </c>
      <c r="S22" s="164">
        <v>0</v>
      </c>
      <c r="T22" s="164">
        <v>0</v>
      </c>
      <c r="U22" s="164"/>
      <c r="V22" s="164"/>
      <c r="W22" s="164"/>
      <c r="X22" s="164"/>
      <c r="Y22" s="164"/>
      <c r="Z22" s="26" t="str">
        <f t="shared" ref="Z22:Z28" si="1">CONCATENATE(V22," "&amp;W22," / "&amp;X22," "&amp;Y22)</f>
        <v xml:space="preserve">  /  </v>
      </c>
      <c r="AA22" s="180"/>
      <c r="AB22" s="180"/>
      <c r="AC22" s="164"/>
      <c r="AD22" s="164"/>
      <c r="AE22" s="164"/>
    </row>
    <row r="23" spans="1:35" s="43" customFormat="1">
      <c r="A23" s="34" t="s">
        <v>761</v>
      </c>
      <c r="B23" s="34" t="s">
        <v>765</v>
      </c>
      <c r="C23" s="38" t="s">
        <v>766</v>
      </c>
      <c r="D23" s="34" t="s">
        <v>52</v>
      </c>
      <c r="E23" s="34" t="s">
        <v>33</v>
      </c>
      <c r="F23" s="34" t="s">
        <v>361</v>
      </c>
      <c r="G23" s="34" t="s">
        <v>71</v>
      </c>
      <c r="H23" s="34" t="s">
        <v>98</v>
      </c>
      <c r="I23" s="34" t="s">
        <v>61</v>
      </c>
      <c r="J23" s="36" t="s">
        <v>748</v>
      </c>
      <c r="K23" s="34" t="s">
        <v>139</v>
      </c>
      <c r="L23" s="34" t="s">
        <v>139</v>
      </c>
      <c r="M23" s="34" t="s">
        <v>139</v>
      </c>
      <c r="N23" s="37">
        <v>41045</v>
      </c>
      <c r="O23" s="34" t="s">
        <v>764</v>
      </c>
      <c r="P23" s="34"/>
      <c r="Q23" s="38"/>
      <c r="R23" s="164">
        <v>0</v>
      </c>
      <c r="S23" s="164">
        <v>0</v>
      </c>
      <c r="T23" s="164">
        <v>0</v>
      </c>
      <c r="U23" s="164"/>
      <c r="V23" s="164"/>
      <c r="W23" s="164"/>
      <c r="X23" s="164"/>
      <c r="Y23" s="164"/>
      <c r="Z23" s="26" t="str">
        <f t="shared" si="1"/>
        <v xml:space="preserve">  /  </v>
      </c>
      <c r="AA23" s="180"/>
      <c r="AB23" s="180"/>
      <c r="AC23" s="164"/>
      <c r="AD23" s="164"/>
      <c r="AE23" s="164"/>
    </row>
    <row r="24" spans="1:35" s="43" customFormat="1">
      <c r="A24" s="34" t="s">
        <v>761</v>
      </c>
      <c r="B24" s="34" t="s">
        <v>767</v>
      </c>
      <c r="C24" s="38" t="s">
        <v>768</v>
      </c>
      <c r="D24" s="34" t="s">
        <v>52</v>
      </c>
      <c r="E24" s="34" t="s">
        <v>33</v>
      </c>
      <c r="F24" s="34" t="s">
        <v>361</v>
      </c>
      <c r="G24" s="34" t="s">
        <v>71</v>
      </c>
      <c r="H24" s="34" t="s">
        <v>98</v>
      </c>
      <c r="I24" s="34" t="s">
        <v>98</v>
      </c>
      <c r="J24" s="36" t="s">
        <v>37</v>
      </c>
      <c r="K24" s="34" t="s">
        <v>769</v>
      </c>
      <c r="L24" s="34" t="s">
        <v>769</v>
      </c>
      <c r="M24" s="34" t="s">
        <v>769</v>
      </c>
      <c r="N24" s="37">
        <v>41045</v>
      </c>
      <c r="O24" s="34" t="s">
        <v>764</v>
      </c>
      <c r="P24" s="34"/>
      <c r="Q24" s="38"/>
      <c r="R24" s="164">
        <v>0</v>
      </c>
      <c r="S24" s="164">
        <v>0</v>
      </c>
      <c r="T24" s="164">
        <v>0</v>
      </c>
      <c r="U24" s="164"/>
      <c r="V24" s="164"/>
      <c r="W24" s="164"/>
      <c r="X24" s="164"/>
      <c r="Y24" s="164"/>
      <c r="Z24" s="26" t="str">
        <f t="shared" si="1"/>
        <v xml:space="preserve">  /  </v>
      </c>
      <c r="AA24" s="180"/>
      <c r="AB24" s="180"/>
      <c r="AC24" s="164"/>
      <c r="AD24" s="164"/>
      <c r="AE24" s="164"/>
    </row>
    <row r="25" spans="1:35" s="43" customFormat="1">
      <c r="A25" s="34" t="s">
        <v>761</v>
      </c>
      <c r="B25" s="34" t="s">
        <v>770</v>
      </c>
      <c r="C25" s="38" t="s">
        <v>771</v>
      </c>
      <c r="D25" s="34" t="s">
        <v>52</v>
      </c>
      <c r="E25" s="34" t="s">
        <v>33</v>
      </c>
      <c r="F25" s="34" t="s">
        <v>361</v>
      </c>
      <c r="G25" s="34" t="s">
        <v>71</v>
      </c>
      <c r="H25" s="34" t="s">
        <v>98</v>
      </c>
      <c r="I25" s="34" t="s">
        <v>98</v>
      </c>
      <c r="J25" s="36" t="s">
        <v>44</v>
      </c>
      <c r="K25" s="34" t="s">
        <v>772</v>
      </c>
      <c r="L25" s="34" t="s">
        <v>772</v>
      </c>
      <c r="M25" s="34" t="s">
        <v>772</v>
      </c>
      <c r="N25" s="37">
        <v>41045</v>
      </c>
      <c r="O25" s="34" t="s">
        <v>764</v>
      </c>
      <c r="P25" s="34"/>
      <c r="Q25" s="38"/>
      <c r="R25" s="164">
        <v>0</v>
      </c>
      <c r="S25" s="164">
        <v>0</v>
      </c>
      <c r="T25" s="164">
        <v>0</v>
      </c>
      <c r="U25" s="164"/>
      <c r="V25" s="164"/>
      <c r="W25" s="164"/>
      <c r="X25" s="164"/>
      <c r="Y25" s="164"/>
      <c r="Z25" s="26" t="str">
        <f t="shared" si="1"/>
        <v xml:space="preserve">  /  </v>
      </c>
      <c r="AA25" s="180"/>
      <c r="AB25" s="180"/>
      <c r="AC25" s="164"/>
      <c r="AD25" s="164"/>
      <c r="AE25" s="164"/>
    </row>
    <row r="26" spans="1:35" s="43" customFormat="1">
      <c r="A26" s="34" t="s">
        <v>761</v>
      </c>
      <c r="B26" s="34" t="s">
        <v>773</v>
      </c>
      <c r="C26" s="38" t="s">
        <v>774</v>
      </c>
      <c r="D26" s="34" t="s">
        <v>52</v>
      </c>
      <c r="E26" s="34" t="s">
        <v>33</v>
      </c>
      <c r="F26" s="34" t="s">
        <v>361</v>
      </c>
      <c r="G26" s="34" t="s">
        <v>71</v>
      </c>
      <c r="H26" s="34" t="s">
        <v>98</v>
      </c>
      <c r="I26" s="34" t="s">
        <v>98</v>
      </c>
      <c r="J26" s="36" t="s">
        <v>756</v>
      </c>
      <c r="K26" s="34" t="s">
        <v>775</v>
      </c>
      <c r="L26" s="34" t="s">
        <v>776</v>
      </c>
      <c r="M26" s="34" t="s">
        <v>775</v>
      </c>
      <c r="N26" s="37">
        <v>41045</v>
      </c>
      <c r="O26" s="34" t="s">
        <v>764</v>
      </c>
      <c r="P26" s="34"/>
      <c r="Q26" s="38"/>
      <c r="R26" s="164">
        <v>0</v>
      </c>
      <c r="S26" s="164">
        <v>0</v>
      </c>
      <c r="T26" s="164">
        <v>0</v>
      </c>
      <c r="U26" s="164"/>
      <c r="V26" s="164"/>
      <c r="W26" s="164"/>
      <c r="X26" s="164"/>
      <c r="Y26" s="164"/>
      <c r="Z26" s="26" t="str">
        <f t="shared" si="1"/>
        <v xml:space="preserve">  /  </v>
      </c>
      <c r="AA26" s="180"/>
      <c r="AB26" s="180"/>
      <c r="AC26" s="164"/>
      <c r="AD26" s="164"/>
      <c r="AE26" s="164"/>
    </row>
    <row r="27" spans="1:35" s="43" customFormat="1">
      <c r="A27" s="34" t="s">
        <v>761</v>
      </c>
      <c r="B27" s="34" t="s">
        <v>777</v>
      </c>
      <c r="C27" s="38" t="s">
        <v>778</v>
      </c>
      <c r="D27" s="34" t="s">
        <v>52</v>
      </c>
      <c r="E27" s="34" t="s">
        <v>33</v>
      </c>
      <c r="F27" s="34" t="s">
        <v>361</v>
      </c>
      <c r="G27" s="34" t="s">
        <v>71</v>
      </c>
      <c r="H27" s="34" t="s">
        <v>98</v>
      </c>
      <c r="I27" s="34" t="s">
        <v>98</v>
      </c>
      <c r="J27" s="36" t="s">
        <v>779</v>
      </c>
      <c r="K27" s="34" t="s">
        <v>780</v>
      </c>
      <c r="L27" s="34" t="s">
        <v>781</v>
      </c>
      <c r="M27" s="34" t="s">
        <v>780</v>
      </c>
      <c r="N27" s="37">
        <v>41045</v>
      </c>
      <c r="O27" s="34" t="s">
        <v>764</v>
      </c>
      <c r="P27" s="34"/>
      <c r="Q27" s="38"/>
      <c r="R27" s="164">
        <v>0</v>
      </c>
      <c r="S27" s="164">
        <v>0</v>
      </c>
      <c r="T27" s="164">
        <v>0</v>
      </c>
      <c r="U27" s="164"/>
      <c r="V27" s="164"/>
      <c r="W27" s="164"/>
      <c r="X27" s="164"/>
      <c r="Y27" s="164"/>
      <c r="Z27" s="26" t="str">
        <f t="shared" si="1"/>
        <v xml:space="preserve">  /  </v>
      </c>
      <c r="AA27" s="180"/>
      <c r="AB27" s="180"/>
      <c r="AC27" s="164"/>
      <c r="AD27" s="164"/>
      <c r="AE27" s="164"/>
    </row>
    <row r="28" spans="1:35" s="43" customFormat="1">
      <c r="A28" s="34" t="s">
        <v>761</v>
      </c>
      <c r="B28" s="34" t="s">
        <v>782</v>
      </c>
      <c r="C28" s="38" t="s">
        <v>783</v>
      </c>
      <c r="D28" s="34" t="s">
        <v>52</v>
      </c>
      <c r="E28" s="34" t="s">
        <v>33</v>
      </c>
      <c r="F28" s="34" t="s">
        <v>361</v>
      </c>
      <c r="G28" s="34" t="s">
        <v>71</v>
      </c>
      <c r="H28" s="34" t="s">
        <v>98</v>
      </c>
      <c r="I28" s="34" t="s">
        <v>34</v>
      </c>
      <c r="J28" s="36" t="s">
        <v>748</v>
      </c>
      <c r="K28" s="34" t="s">
        <v>139</v>
      </c>
      <c r="L28" s="34" t="s">
        <v>139</v>
      </c>
      <c r="M28" s="34" t="s">
        <v>139</v>
      </c>
      <c r="N28" s="37">
        <v>41102</v>
      </c>
      <c r="O28" s="34" t="s">
        <v>764</v>
      </c>
      <c r="P28" s="34"/>
      <c r="Q28" s="38"/>
      <c r="R28" s="164">
        <v>0</v>
      </c>
      <c r="S28" s="164">
        <v>0</v>
      </c>
      <c r="T28" s="164">
        <v>0</v>
      </c>
      <c r="U28" s="164">
        <v>176</v>
      </c>
      <c r="V28" s="164"/>
      <c r="W28" s="164"/>
      <c r="X28" s="164"/>
      <c r="Y28" s="164"/>
      <c r="Z28" s="26" t="str">
        <f t="shared" si="1"/>
        <v xml:space="preserve">  /  </v>
      </c>
      <c r="AA28" s="180"/>
      <c r="AB28" s="180"/>
      <c r="AC28" s="164"/>
      <c r="AD28" s="164"/>
      <c r="AE28" s="164"/>
    </row>
    <row r="29" spans="1:35" s="43" customFormat="1">
      <c r="A29" s="34" t="s">
        <v>761</v>
      </c>
      <c r="B29" s="34" t="s">
        <v>784</v>
      </c>
      <c r="C29" s="38" t="s">
        <v>785</v>
      </c>
      <c r="D29" s="34" t="s">
        <v>52</v>
      </c>
      <c r="E29" s="34" t="s">
        <v>33</v>
      </c>
      <c r="F29" s="34" t="s">
        <v>361</v>
      </c>
      <c r="G29" s="34" t="s">
        <v>71</v>
      </c>
      <c r="H29" s="34" t="s">
        <v>98</v>
      </c>
      <c r="I29" s="34" t="s">
        <v>36</v>
      </c>
      <c r="J29" s="36" t="s">
        <v>37</v>
      </c>
      <c r="K29" s="34" t="s">
        <v>786</v>
      </c>
      <c r="L29" s="34" t="s">
        <v>786</v>
      </c>
      <c r="M29" s="34" t="s">
        <v>786</v>
      </c>
      <c r="N29" s="37">
        <v>41319</v>
      </c>
      <c r="O29" s="34" t="s">
        <v>764</v>
      </c>
      <c r="P29" s="34"/>
      <c r="Q29" s="38"/>
      <c r="R29" s="164"/>
      <c r="S29" s="164"/>
      <c r="T29" s="164"/>
      <c r="U29" s="164"/>
      <c r="V29" s="164"/>
      <c r="W29" s="164"/>
      <c r="X29" s="164"/>
      <c r="Y29" s="164"/>
      <c r="Z29" s="26" t="str">
        <f>CONCATENATE(V29," "&amp;W29," / "&amp;X29," "&amp;Y29)</f>
        <v xml:space="preserve">  /  </v>
      </c>
      <c r="AA29" s="180"/>
      <c r="AB29" s="180"/>
      <c r="AC29" s="164"/>
      <c r="AD29" s="164"/>
      <c r="AE29" s="164"/>
    </row>
    <row r="30" spans="1:35" s="43" customFormat="1">
      <c r="A30" s="34" t="s">
        <v>761</v>
      </c>
      <c r="B30" s="34" t="s">
        <v>787</v>
      </c>
      <c r="C30" s="38" t="s">
        <v>788</v>
      </c>
      <c r="D30" s="34" t="s">
        <v>52</v>
      </c>
      <c r="E30" s="34" t="s">
        <v>33</v>
      </c>
      <c r="F30" s="34" t="s">
        <v>361</v>
      </c>
      <c r="G30" s="34" t="s">
        <v>71</v>
      </c>
      <c r="H30" s="34" t="s">
        <v>98</v>
      </c>
      <c r="I30" s="34" t="s">
        <v>36</v>
      </c>
      <c r="J30" s="36" t="s">
        <v>44</v>
      </c>
      <c r="K30" s="34" t="s">
        <v>775</v>
      </c>
      <c r="L30" s="34" t="s">
        <v>775</v>
      </c>
      <c r="M30" s="34" t="s">
        <v>775</v>
      </c>
      <c r="N30" s="37">
        <v>41081</v>
      </c>
      <c r="O30" s="34" t="s">
        <v>764</v>
      </c>
      <c r="P30" s="34"/>
      <c r="Q30" s="38"/>
      <c r="R30" s="164"/>
      <c r="S30" s="164"/>
      <c r="T30" s="164"/>
      <c r="U30" s="164"/>
      <c r="V30" s="164"/>
      <c r="W30" s="164"/>
      <c r="X30" s="164"/>
      <c r="Y30" s="164"/>
      <c r="Z30" s="26" t="str">
        <f>CONCATENATE(V30," "&amp;W30," / "&amp;X30," "&amp;Y30)</f>
        <v xml:space="preserve">  /  </v>
      </c>
      <c r="AA30" s="180"/>
      <c r="AB30" s="180"/>
      <c r="AC30" s="164"/>
      <c r="AD30" s="164"/>
      <c r="AE30" s="164"/>
    </row>
    <row r="31" spans="1:35" s="43" customFormat="1">
      <c r="A31" s="34" t="s">
        <v>761</v>
      </c>
      <c r="B31" s="34" t="s">
        <v>789</v>
      </c>
      <c r="C31" s="38" t="s">
        <v>790</v>
      </c>
      <c r="D31" s="34" t="s">
        <v>52</v>
      </c>
      <c r="E31" s="34" t="s">
        <v>33</v>
      </c>
      <c r="F31" s="34" t="s">
        <v>35</v>
      </c>
      <c r="G31" s="34" t="s">
        <v>71</v>
      </c>
      <c r="H31" s="34" t="s">
        <v>35</v>
      </c>
      <c r="I31" s="34" t="s">
        <v>98</v>
      </c>
      <c r="J31" s="36" t="s">
        <v>748</v>
      </c>
      <c r="K31" s="34" t="s">
        <v>780</v>
      </c>
      <c r="L31" s="34" t="s">
        <v>780</v>
      </c>
      <c r="M31" s="34" t="s">
        <v>689</v>
      </c>
      <c r="N31" s="37">
        <v>41045</v>
      </c>
      <c r="O31" s="34" t="s">
        <v>764</v>
      </c>
      <c r="P31" s="34"/>
      <c r="Q31" s="38"/>
      <c r="R31" s="164"/>
      <c r="S31" s="164"/>
      <c r="T31" s="164"/>
      <c r="U31" s="164"/>
      <c r="V31" s="164"/>
      <c r="W31" s="164"/>
      <c r="X31" s="164"/>
      <c r="Y31" s="164"/>
      <c r="Z31" s="26" t="str">
        <f>CONCATENATE(V31," "&amp;W31," / "&amp;X31," "&amp;Y31)</f>
        <v xml:space="preserve">  /  </v>
      </c>
      <c r="AA31" s="180"/>
      <c r="AB31" s="180"/>
      <c r="AC31" s="164"/>
      <c r="AD31" s="164"/>
      <c r="AE31" s="164"/>
    </row>
    <row r="32" spans="1:35" s="179" customFormat="1">
      <c r="A32" s="263" t="s">
        <v>791</v>
      </c>
      <c r="B32" s="264"/>
      <c r="C32" s="264"/>
      <c r="D32" s="264"/>
      <c r="E32" s="264"/>
      <c r="F32" s="264"/>
      <c r="G32" s="264"/>
      <c r="H32" s="264"/>
      <c r="I32" s="264"/>
      <c r="J32" s="264"/>
      <c r="K32" s="264"/>
      <c r="L32" s="264"/>
      <c r="M32" s="264"/>
      <c r="N32" s="264"/>
      <c r="O32" s="264"/>
      <c r="P32" s="264"/>
      <c r="Q32" s="264"/>
      <c r="R32" s="264"/>
      <c r="S32" s="264"/>
      <c r="T32" s="264"/>
      <c r="U32" s="264"/>
      <c r="V32" s="264"/>
      <c r="W32" s="264"/>
      <c r="X32" s="264"/>
      <c r="Y32" s="264"/>
      <c r="Z32" s="264"/>
      <c r="AA32" s="264"/>
      <c r="AB32" s="264"/>
      <c r="AC32" s="264"/>
      <c r="AD32" s="264"/>
      <c r="AE32" s="264"/>
      <c r="AF32" s="264"/>
      <c r="AG32" s="265"/>
      <c r="AH32" s="60"/>
    </row>
    <row r="33" spans="1:31" s="43" customFormat="1">
      <c r="A33" s="181" t="s">
        <v>791</v>
      </c>
      <c r="B33" s="38" t="s">
        <v>792</v>
      </c>
      <c r="C33" s="38" t="s">
        <v>793</v>
      </c>
      <c r="D33" s="34" t="s">
        <v>52</v>
      </c>
      <c r="E33" s="34" t="s">
        <v>33</v>
      </c>
      <c r="F33" s="34" t="s">
        <v>361</v>
      </c>
      <c r="G33" s="34">
        <v>4</v>
      </c>
      <c r="H33" s="34" t="s">
        <v>98</v>
      </c>
      <c r="I33" s="34" t="s">
        <v>98</v>
      </c>
      <c r="J33" s="36" t="s">
        <v>794</v>
      </c>
      <c r="K33" s="36" t="s">
        <v>795</v>
      </c>
      <c r="L33" s="36" t="s">
        <v>795</v>
      </c>
      <c r="M33" s="36" t="s">
        <v>795</v>
      </c>
      <c r="N33" s="37">
        <v>41082</v>
      </c>
      <c r="O33" s="34"/>
      <c r="P33" s="34"/>
      <c r="Q33" s="34"/>
      <c r="R33" s="164">
        <v>0</v>
      </c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</row>
    <row r="34" spans="1:31" s="43" customFormat="1">
      <c r="A34" s="181" t="s">
        <v>791</v>
      </c>
      <c r="B34" s="38" t="s">
        <v>796</v>
      </c>
      <c r="C34" s="38" t="s">
        <v>785</v>
      </c>
      <c r="D34" s="34" t="s">
        <v>52</v>
      </c>
      <c r="E34" s="34" t="s">
        <v>33</v>
      </c>
      <c r="F34" s="34" t="s">
        <v>361</v>
      </c>
      <c r="G34" s="34">
        <v>4</v>
      </c>
      <c r="H34" s="34" t="s">
        <v>98</v>
      </c>
      <c r="I34" s="34" t="s">
        <v>36</v>
      </c>
      <c r="J34" s="36" t="s">
        <v>37</v>
      </c>
      <c r="K34" s="36" t="s">
        <v>692</v>
      </c>
      <c r="L34" s="36" t="s">
        <v>692</v>
      </c>
      <c r="M34" s="36" t="s">
        <v>692</v>
      </c>
      <c r="N34" s="37">
        <v>4548</v>
      </c>
      <c r="O34" s="34" t="s">
        <v>764</v>
      </c>
      <c r="P34" s="34"/>
      <c r="Q34" s="34"/>
      <c r="R34" s="34">
        <v>0</v>
      </c>
      <c r="S34" s="34">
        <v>0</v>
      </c>
      <c r="T34" s="34">
        <v>0</v>
      </c>
      <c r="U34" s="34">
        <v>198</v>
      </c>
      <c r="V34" s="34"/>
      <c r="W34" s="34"/>
      <c r="X34" s="34"/>
      <c r="Y34" s="34"/>
      <c r="Z34" s="34"/>
      <c r="AA34" s="34"/>
      <c r="AB34" s="34"/>
      <c r="AC34" s="34"/>
      <c r="AD34" s="34"/>
      <c r="AE34" s="34"/>
    </row>
    <row r="35" spans="1:31" s="43" customFormat="1">
      <c r="A35" s="181" t="s">
        <v>791</v>
      </c>
      <c r="B35" s="38" t="s">
        <v>797</v>
      </c>
      <c r="C35" s="38" t="s">
        <v>788</v>
      </c>
      <c r="D35" s="34" t="s">
        <v>52</v>
      </c>
      <c r="E35" s="34" t="s">
        <v>33</v>
      </c>
      <c r="F35" s="34" t="s">
        <v>361</v>
      </c>
      <c r="G35" s="34">
        <v>4</v>
      </c>
      <c r="H35" s="34" t="s">
        <v>98</v>
      </c>
      <c r="I35" s="34" t="s">
        <v>36</v>
      </c>
      <c r="J35" s="36" t="s">
        <v>44</v>
      </c>
      <c r="K35" s="36" t="s">
        <v>692</v>
      </c>
      <c r="L35" s="36" t="s">
        <v>692</v>
      </c>
      <c r="M35" s="36" t="s">
        <v>692</v>
      </c>
      <c r="N35" s="37">
        <v>41073</v>
      </c>
      <c r="O35" s="34" t="s">
        <v>764</v>
      </c>
      <c r="P35" s="34"/>
      <c r="Q35" s="34"/>
      <c r="R35" s="34">
        <v>0</v>
      </c>
      <c r="S35" s="34">
        <v>0</v>
      </c>
      <c r="T35" s="34">
        <v>0</v>
      </c>
      <c r="U35" s="34">
        <v>236</v>
      </c>
      <c r="V35" s="34"/>
      <c r="W35" s="34"/>
      <c r="X35" s="34"/>
      <c r="Y35" s="34"/>
      <c r="Z35" s="34"/>
      <c r="AA35" s="34"/>
      <c r="AB35" s="34"/>
      <c r="AC35" s="34"/>
      <c r="AD35" s="34"/>
      <c r="AE35" s="34"/>
    </row>
    <row r="36" spans="1:31" s="43" customFormat="1">
      <c r="A36" s="181" t="s">
        <v>791</v>
      </c>
      <c r="B36" s="38" t="s">
        <v>798</v>
      </c>
      <c r="C36" s="38" t="s">
        <v>799</v>
      </c>
      <c r="D36" s="34" t="s">
        <v>52</v>
      </c>
      <c r="E36" s="34" t="s">
        <v>33</v>
      </c>
      <c r="F36" s="34" t="s">
        <v>361</v>
      </c>
      <c r="G36" s="34">
        <v>4</v>
      </c>
      <c r="H36" s="34" t="s">
        <v>98</v>
      </c>
      <c r="I36" s="34" t="s">
        <v>98</v>
      </c>
      <c r="J36" s="36" t="s">
        <v>44</v>
      </c>
      <c r="K36" s="36" t="s">
        <v>689</v>
      </c>
      <c r="L36" s="36" t="s">
        <v>689</v>
      </c>
      <c r="M36" s="36" t="s">
        <v>689</v>
      </c>
      <c r="N36" s="37">
        <v>41087</v>
      </c>
      <c r="O36" s="34" t="s">
        <v>800</v>
      </c>
      <c r="P36" s="34"/>
      <c r="Q36" s="34"/>
      <c r="R36" s="34">
        <v>6</v>
      </c>
      <c r="S36" s="34"/>
      <c r="T36" s="34"/>
      <c r="U36" s="34">
        <v>74</v>
      </c>
      <c r="V36" s="34"/>
      <c r="W36" s="34"/>
      <c r="X36" s="34"/>
      <c r="Y36" s="34"/>
      <c r="Z36" s="34"/>
      <c r="AA36" s="34"/>
      <c r="AB36" s="34"/>
      <c r="AC36" s="34"/>
      <c r="AD36" s="34"/>
      <c r="AE36" s="34"/>
    </row>
    <row r="37" spans="1:31" s="43" customFormat="1">
      <c r="A37" s="181" t="s">
        <v>791</v>
      </c>
      <c r="B37" s="38" t="s">
        <v>801</v>
      </c>
      <c r="C37" s="38" t="s">
        <v>802</v>
      </c>
      <c r="D37" s="34" t="s">
        <v>52</v>
      </c>
      <c r="E37" s="34" t="s">
        <v>33</v>
      </c>
      <c r="F37" s="34" t="s">
        <v>361</v>
      </c>
      <c r="G37" s="34">
        <v>4</v>
      </c>
      <c r="H37" s="34" t="s">
        <v>98</v>
      </c>
      <c r="I37" s="34" t="s">
        <v>98</v>
      </c>
      <c r="J37" s="36" t="s">
        <v>37</v>
      </c>
      <c r="K37" s="182" t="s">
        <v>683</v>
      </c>
      <c r="L37" s="36" t="s">
        <v>780</v>
      </c>
      <c r="M37" s="36" t="s">
        <v>780</v>
      </c>
      <c r="N37" s="37">
        <v>41087</v>
      </c>
      <c r="O37" s="34" t="s">
        <v>800</v>
      </c>
      <c r="P37" s="34"/>
      <c r="Q37" s="183" t="s">
        <v>803</v>
      </c>
      <c r="R37" s="34">
        <v>4</v>
      </c>
      <c r="S37" s="34"/>
      <c r="T37" s="34"/>
      <c r="U37" s="34">
        <v>83</v>
      </c>
      <c r="V37" s="34"/>
      <c r="W37" s="34"/>
      <c r="X37" s="34"/>
      <c r="Y37" s="34"/>
      <c r="Z37" s="34"/>
      <c r="AA37" s="34"/>
      <c r="AB37" s="34"/>
      <c r="AC37" s="34"/>
      <c r="AD37" s="34"/>
      <c r="AE37" s="34"/>
    </row>
    <row r="38" spans="1:31" s="43" customFormat="1">
      <c r="A38" s="181" t="s">
        <v>791</v>
      </c>
      <c r="B38" s="38" t="s">
        <v>804</v>
      </c>
      <c r="C38" s="38" t="s">
        <v>754</v>
      </c>
      <c r="D38" s="34" t="s">
        <v>52</v>
      </c>
      <c r="E38" s="34" t="s">
        <v>33</v>
      </c>
      <c r="F38" s="34" t="s">
        <v>361</v>
      </c>
      <c r="G38" s="34">
        <v>4</v>
      </c>
      <c r="H38" s="34" t="s">
        <v>98</v>
      </c>
      <c r="I38" s="34" t="s">
        <v>33</v>
      </c>
      <c r="J38" s="36" t="s">
        <v>37</v>
      </c>
      <c r="K38" s="36" t="s">
        <v>780</v>
      </c>
      <c r="L38" s="36" t="s">
        <v>805</v>
      </c>
      <c r="M38" s="36" t="s">
        <v>780</v>
      </c>
      <c r="N38" s="37"/>
      <c r="O38" s="34"/>
      <c r="P38" s="34"/>
      <c r="Q38" s="34"/>
      <c r="R38" s="34">
        <v>8</v>
      </c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</row>
    <row r="39" spans="1:31" s="43" customFormat="1">
      <c r="A39" s="181" t="s">
        <v>791</v>
      </c>
      <c r="B39" s="38" t="s">
        <v>806</v>
      </c>
      <c r="C39" s="38" t="s">
        <v>766</v>
      </c>
      <c r="D39" s="34" t="s">
        <v>52</v>
      </c>
      <c r="E39" s="34" t="s">
        <v>33</v>
      </c>
      <c r="F39" s="34" t="s">
        <v>361</v>
      </c>
      <c r="G39" s="34">
        <v>4</v>
      </c>
      <c r="H39" s="34" t="s">
        <v>98</v>
      </c>
      <c r="I39" s="34" t="s">
        <v>61</v>
      </c>
      <c r="J39" s="36" t="s">
        <v>37</v>
      </c>
      <c r="K39" s="36" t="s">
        <v>807</v>
      </c>
      <c r="L39" s="36" t="s">
        <v>807</v>
      </c>
      <c r="M39" s="36" t="s">
        <v>807</v>
      </c>
      <c r="N39" s="37"/>
      <c r="O39" s="34"/>
      <c r="P39" s="34"/>
      <c r="Q39" s="34"/>
      <c r="R39" s="34">
        <v>0</v>
      </c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</row>
    <row r="40" spans="1:31" s="43" customFormat="1">
      <c r="A40" s="181" t="s">
        <v>791</v>
      </c>
      <c r="B40" s="38" t="s">
        <v>808</v>
      </c>
      <c r="C40" s="38" t="s">
        <v>809</v>
      </c>
      <c r="D40" s="34" t="s">
        <v>52</v>
      </c>
      <c r="E40" s="34" t="s">
        <v>33</v>
      </c>
      <c r="F40" s="34" t="s">
        <v>361</v>
      </c>
      <c r="G40" s="34">
        <v>4</v>
      </c>
      <c r="H40" s="34" t="s">
        <v>98</v>
      </c>
      <c r="I40" s="34" t="s">
        <v>98</v>
      </c>
      <c r="J40" s="36" t="s">
        <v>756</v>
      </c>
      <c r="K40" s="36" t="s">
        <v>190</v>
      </c>
      <c r="L40" s="36">
        <v>1</v>
      </c>
      <c r="M40" s="36" t="s">
        <v>190</v>
      </c>
      <c r="N40" s="37"/>
      <c r="O40" s="34"/>
      <c r="P40" s="34"/>
      <c r="Q40" s="34"/>
      <c r="R40" s="34">
        <v>8</v>
      </c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</row>
  </sheetData>
  <mergeCells count="5">
    <mergeCell ref="R2:T2"/>
    <mergeCell ref="E3:J3"/>
    <mergeCell ref="A4:AG4"/>
    <mergeCell ref="A21:AG21"/>
    <mergeCell ref="A32:AG3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page de garde</vt:lpstr>
      <vt:lpstr>Base</vt:lpstr>
      <vt:lpstr>calcul</vt:lpstr>
      <vt:lpstr>Parametres</vt:lpstr>
      <vt:lpstr>test</vt:lpstr>
      <vt:lpstr>plan de charge</vt:lpstr>
      <vt:lpstr>Embout</vt:lpstr>
      <vt:lpstr>Units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v020386 Quintard Pascal</dc:creator>
  <cp:lastModifiedBy>Jean-Eric</cp:lastModifiedBy>
  <cp:lastPrinted>2013-10-07T07:47:41Z</cp:lastPrinted>
  <dcterms:created xsi:type="dcterms:W3CDTF">2013-09-12T13:22:08Z</dcterms:created>
  <dcterms:modified xsi:type="dcterms:W3CDTF">2013-10-08T10:06:00Z</dcterms:modified>
</cp:coreProperties>
</file>