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1" l="1"/>
  <c r="O3" i="1"/>
  <c r="N4" i="1"/>
  <c r="O4" i="1"/>
  <c r="O5" i="1" s="1"/>
  <c r="M5" i="1"/>
  <c r="N5" i="1"/>
  <c r="E3" i="1" l="1" a="1"/>
  <c r="E3" i="1" s="1"/>
  <c r="F3" i="1" s="1"/>
  <c r="E4" i="1" l="1"/>
  <c r="F4" i="1" s="1"/>
</calcChain>
</file>

<file path=xl/sharedStrings.xml><?xml version="1.0" encoding="utf-8"?>
<sst xmlns="http://schemas.openxmlformats.org/spreadsheetml/2006/main" count="23" uniqueCount="16">
  <si>
    <t>SI</t>
  </si>
  <si>
    <t>SF</t>
  </si>
  <si>
    <t>Matériau</t>
  </si>
  <si>
    <t>Bois</t>
  </si>
  <si>
    <t>Plastique</t>
  </si>
  <si>
    <t>Bateau</t>
  </si>
  <si>
    <t>A</t>
  </si>
  <si>
    <t>Quantité</t>
  </si>
  <si>
    <t>B</t>
  </si>
  <si>
    <t>Total</t>
  </si>
  <si>
    <t>Stocks</t>
  </si>
  <si>
    <t>Entrée</t>
  </si>
  <si>
    <t>Sortie</t>
  </si>
  <si>
    <t>Plastique (Tonne) ; Bois (m2)</t>
  </si>
  <si>
    <t>Production</t>
  </si>
  <si>
    <t>Besoins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</si>
</sst>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7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0" borderId="1" xfId="0" applyFont="1" applyBorder="1"/>
    <xf numFmtId="0" fontId="0" fillId="0" borderId="4" xfId="0" applyFont="1" applyBorder="1"/>
    <xf numFmtId="0" fontId="3" fillId="0" borderId="0" xfId="0" applyFont="1"/>
    <xf numFmtId="4" fontId="0" fillId="0" borderId="2" xfId="0" applyNumberFormat="1" applyFont="1" applyBorder="1"/>
    <xf numFmtId="4" fontId="0" fillId="0" borderId="3" xfId="0" applyNumberFormat="1" applyFont="1" applyBorder="1"/>
    <xf numFmtId="4" fontId="0" fillId="0" borderId="5" xfId="0" applyNumberFormat="1" applyFont="1" applyBorder="1"/>
    <xf numFmtId="4" fontId="0" fillId="0" borderId="6" xfId="0" applyNumberFormat="1" applyFont="1" applyBorder="1"/>
    <xf numFmtId="3" fontId="0" fillId="0" borderId="2" xfId="0" applyNumberFormat="1" applyFont="1" applyBorder="1"/>
    <xf numFmtId="3" fontId="0" fillId="0" borderId="5" xfId="0" applyNumberFormat="1" applyFont="1" applyBorder="1"/>
    <xf numFmtId="0" fontId="2" fillId="0" borderId="0" xfId="1"/>
    <xf numFmtId="4" fontId="0" fillId="0" borderId="0" xfId="0" applyNumberFormat="1"/>
  </cellXfs>
  <cellStyles count="2">
    <cellStyle name="Normal" xfId="0" builtinId="0"/>
    <cellStyle name="Texte explicatif" xfId="1" builtinId="53"/>
  </cellStyles>
  <dxfs count="4"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H2:J4" totalsRowShown="0">
  <autoFilter ref="H2:J4"/>
  <tableColumns count="3">
    <tableColumn id="1" name="Bateau"/>
    <tableColumn id="2" name="Plastique"/>
    <tableColumn id="3" name="Boi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L2:O5" totalsRowCount="1">
  <autoFilter ref="L2:O4"/>
  <tableColumns count="4">
    <tableColumn id="1" name="Bateau" totalsRowLabel="Total"/>
    <tableColumn id="2" name="Quantité" totalsRowFunction="sum"/>
    <tableColumn id="3" name="Plastique" totalsRowFunction="sum" dataDxfId="2" totalsRowDxfId="3">
      <calculatedColumnFormula>Tableau3[[#This Row],[Quantité]]*VLOOKUP(Tableau3[[#This Row],[Bateau]],Tableau2[],2,FALSE)</calculatedColumnFormula>
    </tableColumn>
    <tableColumn id="4" name="Bois" totalsRowFunction="sum" dataDxfId="0" totalsRowDxfId="1">
      <calculatedColumnFormula>Tableau3[[#This Row],[Quantité]]*VLOOKUP(Tableau3[[#This Row],[Bateau]],Tableau2[],3,FALSE)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O6"/>
  <sheetViews>
    <sheetView showGridLines="0" tabSelected="1" workbookViewId="0">
      <selection activeCell="J15" sqref="J15"/>
    </sheetView>
  </sheetViews>
  <sheetFormatPr baseColWidth="10" defaultRowHeight="15" x14ac:dyDescent="0.25"/>
  <cols>
    <col min="1" max="1" width="1.7109375" customWidth="1"/>
    <col min="3" max="3" width="4" bestFit="1" customWidth="1"/>
    <col min="4" max="4" width="6.85546875" bestFit="1" customWidth="1"/>
    <col min="5" max="5" width="6.28515625" bestFit="1" customWidth="1"/>
  </cols>
  <sheetData>
    <row r="1" spans="2:15" ht="15.75" x14ac:dyDescent="0.25">
      <c r="B1" s="6" t="s">
        <v>10</v>
      </c>
      <c r="H1" s="6" t="s">
        <v>15</v>
      </c>
      <c r="L1" s="6" t="s">
        <v>14</v>
      </c>
    </row>
    <row r="2" spans="2:15" x14ac:dyDescent="0.25">
      <c r="B2" s="1" t="s">
        <v>2</v>
      </c>
      <c r="C2" s="2" t="s">
        <v>0</v>
      </c>
      <c r="D2" s="2" t="s">
        <v>11</v>
      </c>
      <c r="E2" s="2" t="s">
        <v>12</v>
      </c>
      <c r="F2" s="3" t="s">
        <v>1</v>
      </c>
      <c r="H2" t="s">
        <v>5</v>
      </c>
      <c r="I2" t="s">
        <v>4</v>
      </c>
      <c r="J2" t="s">
        <v>3</v>
      </c>
      <c r="L2" t="s">
        <v>5</v>
      </c>
      <c r="M2" t="s">
        <v>7</v>
      </c>
      <c r="N2" t="s">
        <v>4</v>
      </c>
      <c r="O2" t="s">
        <v>3</v>
      </c>
    </row>
    <row r="3" spans="2:15" x14ac:dyDescent="0.25">
      <c r="B3" s="4" t="s">
        <v>4</v>
      </c>
      <c r="C3" s="11">
        <v>100</v>
      </c>
      <c r="D3" s="7"/>
      <c r="E3" s="7">
        <f t="array" ref="E3:E4">TRANSPOSE(Feuil1!N5:O5)</f>
        <v>2.5</v>
      </c>
      <c r="F3" s="8">
        <f>C3+D3-E3</f>
        <v>97.5</v>
      </c>
      <c r="H3" t="s">
        <v>6</v>
      </c>
      <c r="I3">
        <v>0.2</v>
      </c>
      <c r="J3">
        <v>0.1</v>
      </c>
      <c r="L3" t="s">
        <v>6</v>
      </c>
      <c r="M3">
        <v>10</v>
      </c>
      <c r="N3" s="14">
        <f>Tableau3[[#This Row],[Quantité]]*VLOOKUP(Tableau3[[#This Row],[Bateau]],Tableau2[],2,FALSE)</f>
        <v>2</v>
      </c>
      <c r="O3" s="14">
        <f>Tableau3[[#This Row],[Quantité]]*VLOOKUP(Tableau3[[#This Row],[Bateau]],Tableau2[],3,FALSE)</f>
        <v>1</v>
      </c>
    </row>
    <row r="4" spans="2:15" x14ac:dyDescent="0.25">
      <c r="B4" s="5" t="s">
        <v>3</v>
      </c>
      <c r="C4" s="12">
        <v>100</v>
      </c>
      <c r="D4" s="9"/>
      <c r="E4" s="9">
        <v>1.25</v>
      </c>
      <c r="F4" s="10">
        <f>C4+D4-E4</f>
        <v>98.75</v>
      </c>
      <c r="H4" t="s">
        <v>8</v>
      </c>
      <c r="I4">
        <v>0.1</v>
      </c>
      <c r="J4">
        <v>0.05</v>
      </c>
      <c r="L4" t="s">
        <v>8</v>
      </c>
      <c r="M4">
        <v>5</v>
      </c>
      <c r="N4" s="14">
        <f>Tableau3[[#This Row],[Quantité]]*VLOOKUP(Tableau3[[#This Row],[Bateau]],Tableau2[],2,FALSE)</f>
        <v>0.5</v>
      </c>
      <c r="O4" s="14">
        <f>Tableau3[[#This Row],[Quantité]]*VLOOKUP(Tableau3[[#This Row],[Bateau]],Tableau2[],3,FALSE)</f>
        <v>0.25</v>
      </c>
    </row>
    <row r="5" spans="2:15" x14ac:dyDescent="0.25">
      <c r="L5" t="s">
        <v>9</v>
      </c>
      <c r="M5">
        <f>SUBTOTAL(109,Tableau3[Quantité])</f>
        <v>15</v>
      </c>
      <c r="N5" s="14">
        <f>SUBTOTAL(109,Tableau3[Plastique])</f>
        <v>2.5</v>
      </c>
      <c r="O5" s="14">
        <f>SUBTOTAL(109,Tableau3[Bois])</f>
        <v>1.25</v>
      </c>
    </row>
    <row r="6" spans="2:15" x14ac:dyDescent="0.25">
      <c r="B6" s="13" t="s">
        <v>13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2017-09-18T20:09:35Z</dcterms:created>
  <dcterms:modified xsi:type="dcterms:W3CDTF">2017-09-18T20:44:20Z</dcterms:modified>
</cp:coreProperties>
</file>