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DED30AD-C3CE-48D7-B759-5AAA52EB03E6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BASE" sheetId="1" r:id="rId1"/>
    <sheet name="TEST" sheetId="2" r:id="rId2"/>
    <sheet name="TEST 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1" l="1"/>
  <c r="F15" i="1"/>
  <c r="F69" i="1" l="1"/>
  <c r="F70" i="1"/>
  <c r="F72" i="1"/>
  <c r="F71" i="1"/>
  <c r="F73" i="1"/>
  <c r="F75" i="1"/>
  <c r="F30" i="1"/>
  <c r="F45" i="1"/>
  <c r="F55" i="1"/>
  <c r="F68" i="1"/>
  <c r="F20" i="1"/>
  <c r="F40" i="1"/>
  <c r="F50" i="1"/>
  <c r="F74" i="1"/>
  <c r="F25" i="1"/>
  <c r="F35" i="1"/>
  <c r="F31" i="1"/>
  <c r="F12" i="1"/>
  <c r="F11" i="1"/>
  <c r="F32" i="1"/>
  <c r="F18" i="1"/>
  <c r="F37" i="1"/>
  <c r="F52" i="1"/>
  <c r="F27" i="1"/>
  <c r="F13" i="1"/>
  <c r="Q2" i="2" s="1"/>
  <c r="F62" i="1"/>
  <c r="F19" i="1"/>
  <c r="F48" i="1"/>
  <c r="F59" i="1"/>
  <c r="F66" i="1"/>
  <c r="F14" i="1"/>
  <c r="F23" i="1"/>
  <c r="F24" i="1"/>
  <c r="F9" i="1"/>
  <c r="F41" i="1"/>
  <c r="F60" i="1"/>
  <c r="F26" i="1"/>
  <c r="F8" i="1"/>
  <c r="F39" i="1"/>
  <c r="F56" i="1"/>
  <c r="F7" i="1"/>
  <c r="F21" i="1"/>
  <c r="F65" i="1"/>
  <c r="F38" i="1"/>
  <c r="F51" i="1"/>
  <c r="F17" i="1"/>
  <c r="F2" i="1"/>
  <c r="F61" i="1"/>
  <c r="F53" i="1"/>
  <c r="F46" i="1"/>
  <c r="F3" i="1"/>
  <c r="F4" i="1"/>
  <c r="F34" i="1"/>
  <c r="F43" i="1"/>
  <c r="F28" i="1"/>
  <c r="F58" i="1"/>
  <c r="F5" i="1"/>
  <c r="F10" i="1"/>
  <c r="F49" i="1"/>
  <c r="F54" i="1"/>
  <c r="F44" i="1"/>
  <c r="F67" i="1"/>
  <c r="F33" i="1"/>
  <c r="F29" i="1"/>
  <c r="F63" i="1"/>
  <c r="F22" i="1"/>
  <c r="F42" i="1"/>
  <c r="F47" i="1"/>
  <c r="F57" i="1"/>
  <c r="F6" i="1"/>
  <c r="F64" i="1"/>
  <c r="F36" i="1"/>
  <c r="S6" i="2" l="1"/>
  <c r="R6" i="2"/>
  <c r="S7" i="2"/>
  <c r="S5" i="2"/>
  <c r="S3" i="2"/>
  <c r="S2" i="2"/>
  <c r="S4" i="2"/>
  <c r="S8" i="2"/>
  <c r="S9" i="2"/>
  <c r="Q6" i="2"/>
  <c r="Q9" i="2"/>
  <c r="R4" i="2"/>
  <c r="Q3" i="2"/>
  <c r="Q4" i="2"/>
  <c r="R5" i="2"/>
  <c r="Q5" i="2"/>
  <c r="Q7" i="2"/>
  <c r="Q8" i="2"/>
  <c r="R9" i="2"/>
  <c r="R3" i="2"/>
  <c r="R7" i="2"/>
  <c r="R8" i="2"/>
  <c r="R2" i="2"/>
  <c r="L5" i="2" l="1"/>
  <c r="L4" i="2"/>
  <c r="L3" i="2"/>
  <c r="A9" i="2" l="1"/>
  <c r="A10" i="2" s="1"/>
  <c r="A11" i="2" s="1"/>
  <c r="A12" i="2" l="1"/>
  <c r="C11" i="2"/>
  <c r="E11" i="2"/>
  <c r="F11" i="2"/>
  <c r="D11" i="2"/>
  <c r="B11" i="2"/>
  <c r="G11" i="2"/>
  <c r="H11" i="2"/>
  <c r="I11" i="2"/>
  <c r="B10" i="2"/>
  <c r="I10" i="2"/>
  <c r="E10" i="2"/>
  <c r="G10" i="2"/>
  <c r="C10" i="2"/>
  <c r="H10" i="2"/>
  <c r="D10" i="2"/>
  <c r="F10" i="2"/>
  <c r="I9" i="2"/>
  <c r="F9" i="2"/>
  <c r="E9" i="2"/>
  <c r="G9" i="2"/>
  <c r="B9" i="2"/>
  <c r="C9" i="2"/>
  <c r="D9" i="2"/>
  <c r="H9" i="2"/>
  <c r="B12" i="2" l="1"/>
  <c r="C12" i="2"/>
  <c r="E12" i="2"/>
  <c r="G12" i="2"/>
  <c r="F12" i="2"/>
  <c r="H12" i="2"/>
  <c r="I12" i="2"/>
  <c r="D12" i="2"/>
</calcChain>
</file>

<file path=xl/sharedStrings.xml><?xml version="1.0" encoding="utf-8"?>
<sst xmlns="http://schemas.openxmlformats.org/spreadsheetml/2006/main" count="358" uniqueCount="87">
  <si>
    <t>POSTE</t>
  </si>
  <si>
    <t>CACES 3 (chariots élévateurs)</t>
  </si>
  <si>
    <t>Recyclage CACES 3</t>
  </si>
  <si>
    <t>Recyclage Habilitation électrique</t>
  </si>
  <si>
    <t>Manipulation Extincteurs
Equipiers Intervention</t>
  </si>
  <si>
    <t>SST</t>
  </si>
  <si>
    <t>Recyclage SST</t>
  </si>
  <si>
    <t>Hygiène et Sécurité</t>
  </si>
  <si>
    <t>Bonnes pratiques du nettoyage et Sécurité liée à la manipulation des produits chimiques</t>
  </si>
  <si>
    <t>Chef d'équipe confiture</t>
  </si>
  <si>
    <t>Chef d'équipe marron</t>
  </si>
  <si>
    <t>Chef d'équipe alcool</t>
  </si>
  <si>
    <t xml:space="preserve">Chef de ligne </t>
  </si>
  <si>
    <t xml:space="preserve">Bouliste </t>
  </si>
  <si>
    <t>Process CF Lavage / Préchauffage</t>
  </si>
  <si>
    <t>Responsable Préparation confiture</t>
  </si>
  <si>
    <t>Préparateur Fruits</t>
  </si>
  <si>
    <t>Tri des fruits</t>
  </si>
  <si>
    <t>Mode Opératoire validation pots nus</t>
  </si>
  <si>
    <t>Détecteur de vide et de métaux</t>
  </si>
  <si>
    <t>Emboitage / Capsulage</t>
  </si>
  <si>
    <t>Palettisation 28g</t>
  </si>
  <si>
    <t>Dépalettiseur Etiq</t>
  </si>
  <si>
    <t>Etiq Dépal 28g</t>
  </si>
  <si>
    <t>Etiqueteuse Bopack - SMI</t>
  </si>
  <si>
    <t>Etiquetage 28g</t>
  </si>
  <si>
    <t>Fardeleuse Ouest - SMI</t>
  </si>
  <si>
    <t>Palettisation SMI</t>
  </si>
  <si>
    <t>Palettisation Savoye</t>
  </si>
  <si>
    <t>Lagarde</t>
  </si>
  <si>
    <t>Dépal Nappage</t>
  </si>
  <si>
    <t>Cariste Etiquetage</t>
  </si>
  <si>
    <t>Laboratoire Salle Blanche</t>
  </si>
  <si>
    <t>CCP / CP</t>
  </si>
  <si>
    <t>HACCP</t>
  </si>
  <si>
    <t xml:space="preserve">Information Générale Food Defense </t>
  </si>
  <si>
    <t>HOROQUARTZ Planification et suivi d'activité</t>
  </si>
  <si>
    <t>FORMATION</t>
  </si>
  <si>
    <t>PERSONNEL</t>
  </si>
  <si>
    <t>POSTE :</t>
  </si>
  <si>
    <t>FORMATION :</t>
  </si>
  <si>
    <t>DATE</t>
  </si>
  <si>
    <t>FORMATEUR</t>
  </si>
  <si>
    <t>TYPE</t>
  </si>
  <si>
    <t>NOTE</t>
  </si>
  <si>
    <t>NOM DE FICHIER</t>
  </si>
  <si>
    <t>PERSONNEL :</t>
  </si>
  <si>
    <t>INDEX</t>
  </si>
  <si>
    <t>N°LIGNE</t>
  </si>
  <si>
    <t>MIN</t>
  </si>
  <si>
    <t>MAX</t>
  </si>
  <si>
    <t/>
  </si>
  <si>
    <t>CONFIGURATION</t>
  </si>
  <si>
    <t>1.1.1</t>
  </si>
  <si>
    <t>1.0.0</t>
  </si>
  <si>
    <t>1.0.1</t>
  </si>
  <si>
    <t>0.0.1</t>
  </si>
  <si>
    <t>0.1.0</t>
  </si>
  <si>
    <t>0.1.1</t>
  </si>
  <si>
    <t>0.0.0</t>
  </si>
  <si>
    <t>1.1.0</t>
  </si>
  <si>
    <t>NB</t>
  </si>
  <si>
    <t>GD</t>
  </si>
  <si>
    <t>JL</t>
  </si>
  <si>
    <t>MAGASIN</t>
  </si>
  <si>
    <t>ETIQUETAGE</t>
  </si>
  <si>
    <t>PRODUCTION</t>
  </si>
  <si>
    <t>PRODUCTION MARRON</t>
  </si>
  <si>
    <t>RAJOUTER UNE FORMATION :</t>
  </si>
  <si>
    <t>CACES</t>
  </si>
  <si>
    <t>test</t>
  </si>
  <si>
    <t xml:space="preserve"> </t>
  </si>
  <si>
    <t>A</t>
  </si>
  <si>
    <t>L</t>
  </si>
  <si>
    <t>O</t>
  </si>
  <si>
    <t>B</t>
  </si>
  <si>
    <t>C</t>
  </si>
  <si>
    <t>I</t>
  </si>
  <si>
    <t>E</t>
  </si>
  <si>
    <t>P</t>
  </si>
  <si>
    <t>K</t>
  </si>
  <si>
    <t>D</t>
  </si>
  <si>
    <t>F</t>
  </si>
  <si>
    <t>G</t>
  </si>
  <si>
    <t>H</t>
  </si>
  <si>
    <t>J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</si>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</sst>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sz val="11"/>
      <color theme="1"/>
      <name val="Calibri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1"/>
      <color theme="0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 customBuiltin="1"/>
  </cellStyles>
  <dxfs count="3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26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ill>
        <patternFill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</xdr:row>
          <xdr:rowOff>180975</xdr:rowOff>
        </xdr:from>
        <xdr:to>
          <xdr:col>10</xdr:col>
          <xdr:colOff>752475</xdr:colOff>
          <xdr:row>5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" displayName="BASE" ref="A1:D38" totalsRowShown="0" headerRowDxfId="34" dataDxfId="32" headerRowBorderDxfId="33">
  <autoFilter ref="A1:D38" xr:uid="{00000000-0009-0000-0100-000001000000}"/>
  <tableColumns count="4">
    <tableColumn id="1" xr3:uid="{00000000-0010-0000-0000-000001000000}" name="FORMATION" dataDxfId="31"/>
    <tableColumn id="2" xr3:uid="{00000000-0010-0000-0000-000002000000}" name="PERSONNEL" dataDxfId="30"/>
    <tableColumn id="3" xr3:uid="{00000000-0010-0000-0000-000003000000}" name="FORMATEUR" dataDxfId="29"/>
    <tableColumn id="4" xr3:uid="{00000000-0010-0000-0000-000004000000}" name="POSTE" dataDxfId="2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RACINE" displayName="RACINE" ref="F1:O75" totalsRowShown="0" headerRowDxfId="27" dataDxfId="25" headerRowBorderDxfId="26" tableBorderDxfId="24">
  <autoFilter ref="F1:O75" xr:uid="{00000000-0009-0000-0100-000003000000}"/>
  <sortState xmlns:xlrd2="http://schemas.microsoft.com/office/spreadsheetml/2017/richdata2" ref="F2:O75">
    <sortCondition ref="H1:H75"/>
  </sortState>
  <tableColumns count="10">
    <tableColumn id="1" xr3:uid="{00000000-0010-0000-0100-000001000000}" name="INDEX" dataDxfId="23">
      <calculatedColumnFormula>ROW()-ROW(RACINE[[#Headers],[INDEX]])</calculatedColumnFormula>
    </tableColumn>
    <tableColumn id="9" xr3:uid="{00000000-0010-0000-0100-000009000000}" name="POSTE" dataDxfId="22"/>
    <tableColumn id="2" xr3:uid="{00000000-0010-0000-0100-000002000000}" name="PERSONNEL" dataDxfId="21"/>
    <tableColumn id="3" xr3:uid="{00000000-0010-0000-0100-000003000000}" name="DATE" dataDxfId="20"/>
    <tableColumn id="4" xr3:uid="{00000000-0010-0000-0100-000004000000}" name="FORMATEUR" dataDxfId="19"/>
    <tableColumn id="10" xr3:uid="{00000000-0010-0000-0100-00000A000000}" name="FORMATION" dataDxfId="18"/>
    <tableColumn id="5" xr3:uid="{00000000-0010-0000-0100-000005000000}" name="TYPE" dataDxfId="17"/>
    <tableColumn id="6" xr3:uid="{00000000-0010-0000-0100-000006000000}" name="NOTE" dataDxfId="16"/>
    <tableColumn id="7" xr3:uid="{00000000-0010-0000-0100-000007000000}" name="NOM DE FICHIER" dataDxfId="15"/>
    <tableColumn id="11" xr3:uid="{00000000-0010-0000-0100-00000B000000}" name="N°LIGNE" dataDxfId="1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RECHERCHE" displayName="RECHERCHE" ref="A8:I12" totalsRowShown="0" headerRowDxfId="13" dataDxfId="11" headerRowBorderDxfId="12" tableBorderDxfId="10" totalsRowBorderDxfId="9">
  <autoFilter ref="A8:I12" xr:uid="{00000000-0009-0000-0100-000002000000}"/>
  <tableColumns count="9">
    <tableColumn id="10" xr3:uid="{00000000-0010-0000-0200-00000A000000}" name="N°LIGNE" dataDxfId="8">
      <calculatedColumnFormula>IF(OR($L$3=0,$L$4=0),"",IF(OR(A8="",A8=$L$4),"",IF(A8="N°LIGNE",$L$3,A8+1)))</calculatedColumnFormula>
    </tableColumn>
    <tableColumn id="9" xr3:uid="{00000000-0010-0000-0200-000009000000}" name="POSTE" dataDxfId="7">
      <calculatedColumnFormula>IF(RECHERCHE[[#This Row],[N°LIGNE]]="","",IFERROR(IF(INDEX(RACINE[],RECHERCHE[[#This Row],[N°LIGNE]],B$7)=0,"",INDEX(RACINE[],RECHERCHE[[#This Row],[N°LIGNE]],B$7)),""))</calculatedColumnFormula>
    </tableColumn>
    <tableColumn id="1" xr3:uid="{00000000-0010-0000-0200-000001000000}" name="PERSONNEL" dataDxfId="6">
      <calculatedColumnFormula>IF(RECHERCHE[[#This Row],[N°LIGNE]]="","",IFERROR(IF(INDEX(RACINE[],RECHERCHE[[#This Row],[N°LIGNE]],C$7)=0,"",INDEX(RACINE[],RECHERCHE[[#This Row],[N°LIGNE]],C$7)),""))</calculatedColumnFormula>
    </tableColumn>
    <tableColumn id="2" xr3:uid="{00000000-0010-0000-0200-000002000000}" name="DATE" dataDxfId="5">
      <calculatedColumnFormula>IF(RECHERCHE[[#This Row],[N°LIGNE]]="","",IFERROR(IF(INDEX(RACINE[],RECHERCHE[[#This Row],[N°LIGNE]],D$7)=0,"",INDEX(RACINE[],RECHERCHE[[#This Row],[N°LIGNE]],D$7)),""))</calculatedColumnFormula>
    </tableColumn>
    <tableColumn id="3" xr3:uid="{00000000-0010-0000-0200-000003000000}" name="FORMATEUR" dataDxfId="4">
      <calculatedColumnFormula>IF(RECHERCHE[[#This Row],[N°LIGNE]]="","",IFERROR(IF(INDEX(RACINE[],RECHERCHE[[#This Row],[N°LIGNE]],E$7)=0,"",INDEX(RACINE[],RECHERCHE[[#This Row],[N°LIGNE]],E$7)),""))</calculatedColumnFormula>
    </tableColumn>
    <tableColumn id="4" xr3:uid="{00000000-0010-0000-0200-000004000000}" name="FORMATION" dataDxfId="3">
      <calculatedColumnFormula>IF(RECHERCHE[[#This Row],[N°LIGNE]]="","",IFERROR(IF(INDEX(RACINE[],RECHERCHE[[#This Row],[N°LIGNE]],F$7)=0,"",INDEX(RACINE[],RECHERCHE[[#This Row],[N°LIGNE]],F$7)),""))</calculatedColumnFormula>
    </tableColumn>
    <tableColumn id="5" xr3:uid="{00000000-0010-0000-0200-000005000000}" name="TYPE" dataDxfId="2">
      <calculatedColumnFormula>IF(RECHERCHE[[#This Row],[N°LIGNE]]="","",IFERROR(IF(INDEX(RACINE[],RECHERCHE[[#This Row],[N°LIGNE]],G$7)=0,"",INDEX(RACINE[],RECHERCHE[[#This Row],[N°LIGNE]],G$7)),""))</calculatedColumnFormula>
    </tableColumn>
    <tableColumn id="6" xr3:uid="{00000000-0010-0000-0200-000006000000}" name="NOTE" dataDxfId="1">
      <calculatedColumnFormula>IF(RECHERCHE[[#This Row],[N°LIGNE]]="","",IFERROR(IF(INDEX(RACINE[],RECHERCHE[[#This Row],[N°LIGNE]],H$7)=0,"",INDEX(RACINE[],RECHERCHE[[#This Row],[N°LIGNE]],H$7)),""))</calculatedColumnFormula>
    </tableColumn>
    <tableColumn id="8" xr3:uid="{00000000-0010-0000-0200-000008000000}" name="NOM DE FICHIER" dataDxfId="0">
      <calculatedColumnFormula>IF(RECHERCHE[[#This Row],[N°LIGNE]]="","",IFERROR(IF(INDEX(RACINE[],RECHERCHE[[#This Row],[N°LIGNE]],I$7)=0,"",INDEX(RACINE[],RECHERCHE[[#This Row],[N°LIGNE]],I$7)),""))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3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75"/>
  <sheetViews>
    <sheetView topLeftCell="C64" workbookViewId="0">
      <selection activeCell="H75" sqref="H75"/>
    </sheetView>
  </sheetViews>
  <sheetFormatPr defaultColWidth="11.42578125" defaultRowHeight="15" x14ac:dyDescent="0.25"/>
  <cols>
    <col min="1" max="1" width="16.7109375" style="4" bestFit="1" customWidth="1"/>
    <col min="2" max="2" width="22.5703125" style="4" bestFit="1" customWidth="1"/>
    <col min="3" max="3" width="22.5703125" style="4" customWidth="1"/>
    <col min="4" max="4" width="21.7109375" style="4" bestFit="1" customWidth="1"/>
    <col min="5" max="5" width="21.7109375" style="4" customWidth="1"/>
    <col min="6" max="6" width="11" style="4" bestFit="1" customWidth="1"/>
    <col min="7" max="7" width="11.140625" style="4" bestFit="1" customWidth="1"/>
    <col min="8" max="8" width="22.5703125" style="4" bestFit="1" customWidth="1"/>
    <col min="9" max="9" width="10.140625" style="4" bestFit="1" customWidth="1"/>
    <col min="10" max="10" width="16.85546875" style="6" bestFit="1" customWidth="1"/>
    <col min="11" max="11" width="16.7109375" style="6" bestFit="1" customWidth="1"/>
    <col min="12" max="12" width="9.85546875" style="6" bestFit="1" customWidth="1"/>
    <col min="13" max="13" width="10.42578125" style="4" bestFit="1" customWidth="1"/>
    <col min="14" max="14" width="20.140625" style="4" bestFit="1" customWidth="1"/>
    <col min="15" max="15" width="13" style="4" bestFit="1" customWidth="1"/>
    <col min="16" max="16384" width="11.42578125" style="4"/>
  </cols>
  <sheetData>
    <row r="1" spans="1:15" x14ac:dyDescent="0.25">
      <c r="A1" s="3" t="s">
        <v>37</v>
      </c>
      <c r="B1" s="3" t="s">
        <v>38</v>
      </c>
      <c r="C1" s="18" t="s">
        <v>42</v>
      </c>
      <c r="D1" s="18" t="s">
        <v>0</v>
      </c>
      <c r="E1" s="18"/>
      <c r="F1" s="11" t="s">
        <v>47</v>
      </c>
      <c r="G1" s="12" t="s">
        <v>0</v>
      </c>
      <c r="H1" s="12" t="s">
        <v>38</v>
      </c>
      <c r="I1" s="11" t="s">
        <v>41</v>
      </c>
      <c r="J1" s="11" t="s">
        <v>42</v>
      </c>
      <c r="K1" s="11" t="s">
        <v>37</v>
      </c>
      <c r="L1" s="11" t="s">
        <v>43</v>
      </c>
      <c r="M1" s="11" t="s">
        <v>44</v>
      </c>
      <c r="N1" s="13" t="s">
        <v>45</v>
      </c>
      <c r="O1" s="11" t="s">
        <v>48</v>
      </c>
    </row>
    <row r="2" spans="1:15" ht="22.5" x14ac:dyDescent="0.25">
      <c r="A2" s="2" t="s">
        <v>1</v>
      </c>
      <c r="B2" s="5" t="s">
        <v>72</v>
      </c>
      <c r="C2" s="5" t="s">
        <v>62</v>
      </c>
      <c r="D2" s="5" t="s">
        <v>64</v>
      </c>
      <c r="E2" s="23"/>
      <c r="F2" s="14">
        <f>ROW()-ROW(RACINE[[#Headers],[INDEX]])</f>
        <v>1</v>
      </c>
      <c r="G2" s="2" t="s">
        <v>66</v>
      </c>
      <c r="H2" s="14" t="s">
        <v>72</v>
      </c>
      <c r="I2" s="14"/>
      <c r="J2" s="14"/>
      <c r="K2" s="2" t="s">
        <v>1</v>
      </c>
      <c r="L2" s="14"/>
      <c r="M2" s="14"/>
      <c r="N2" s="14"/>
      <c r="O2" s="14"/>
    </row>
    <row r="3" spans="1:15" ht="22.5" x14ac:dyDescent="0.25">
      <c r="A3" s="2" t="s">
        <v>2</v>
      </c>
      <c r="B3" s="5" t="s">
        <v>75</v>
      </c>
      <c r="C3" s="5" t="s">
        <v>63</v>
      </c>
      <c r="D3" s="5" t="s">
        <v>65</v>
      </c>
      <c r="E3" s="23"/>
      <c r="F3" s="14">
        <f>ROW()-ROW(RACINE[[#Headers],[INDEX]])</f>
        <v>2</v>
      </c>
      <c r="G3" s="2" t="s">
        <v>64</v>
      </c>
      <c r="H3" s="14" t="s">
        <v>72</v>
      </c>
      <c r="I3" s="14"/>
      <c r="J3" s="14"/>
      <c r="K3" s="2" t="s">
        <v>1</v>
      </c>
      <c r="L3" s="14"/>
      <c r="M3" s="14"/>
      <c r="N3" s="14"/>
      <c r="O3" s="14"/>
    </row>
    <row r="4" spans="1:15" ht="22.5" x14ac:dyDescent="0.25">
      <c r="A4" s="1" t="s">
        <v>3</v>
      </c>
      <c r="B4" s="5" t="s">
        <v>76</v>
      </c>
      <c r="C4" s="5"/>
      <c r="D4" s="5" t="s">
        <v>66</v>
      </c>
      <c r="E4" s="23"/>
      <c r="F4" s="14">
        <f>ROW()-ROW(RACINE[[#Headers],[INDEX]])</f>
        <v>3</v>
      </c>
      <c r="G4" s="15" t="s">
        <v>66</v>
      </c>
      <c r="H4" s="14" t="s">
        <v>72</v>
      </c>
      <c r="I4" s="14"/>
      <c r="J4" s="14"/>
      <c r="K4" s="15" t="s">
        <v>23</v>
      </c>
      <c r="L4" s="14"/>
      <c r="M4" s="14"/>
      <c r="N4" s="14"/>
      <c r="O4" s="14"/>
    </row>
    <row r="5" spans="1:15" ht="33.75" x14ac:dyDescent="0.25">
      <c r="A5" s="1" t="s">
        <v>4</v>
      </c>
      <c r="B5" s="5" t="s">
        <v>81</v>
      </c>
      <c r="C5" s="5"/>
      <c r="D5" s="5" t="s">
        <v>67</v>
      </c>
      <c r="E5" s="23"/>
      <c r="F5" s="14">
        <f>ROW()-ROW(RACINE[[#Headers],[INDEX]])</f>
        <v>4</v>
      </c>
      <c r="G5" s="15" t="s">
        <v>67</v>
      </c>
      <c r="H5" s="14" t="s">
        <v>72</v>
      </c>
      <c r="I5" s="14"/>
      <c r="J5" s="14" t="s">
        <v>62</v>
      </c>
      <c r="K5" s="2" t="s">
        <v>1</v>
      </c>
      <c r="L5" s="14"/>
      <c r="M5" s="14"/>
      <c r="N5" s="14"/>
      <c r="O5" s="14"/>
    </row>
    <row r="6" spans="1:15" ht="22.5" x14ac:dyDescent="0.25">
      <c r="A6" s="1" t="s">
        <v>5</v>
      </c>
      <c r="B6" s="5" t="s">
        <v>78</v>
      </c>
      <c r="C6" s="5"/>
      <c r="D6" s="5"/>
      <c r="E6" s="23"/>
      <c r="F6" s="14">
        <f>ROW()-ROW(RACINE[[#Headers],[INDEX]])</f>
        <v>5</v>
      </c>
      <c r="G6" s="2" t="s">
        <v>66</v>
      </c>
      <c r="H6" s="14" t="s">
        <v>75</v>
      </c>
      <c r="I6" s="14"/>
      <c r="J6" s="14"/>
      <c r="K6" s="2" t="s">
        <v>1</v>
      </c>
      <c r="L6" s="14"/>
      <c r="M6" s="14"/>
      <c r="N6" s="14"/>
      <c r="O6" s="14"/>
    </row>
    <row r="7" spans="1:15" ht="22.5" x14ac:dyDescent="0.25">
      <c r="A7" s="1" t="s">
        <v>6</v>
      </c>
      <c r="B7" s="5" t="s">
        <v>82</v>
      </c>
      <c r="C7" s="5"/>
      <c r="D7" s="5"/>
      <c r="E7" s="23"/>
      <c r="F7" s="14">
        <f>ROW()-ROW(RACINE[[#Headers],[INDEX]])</f>
        <v>6</v>
      </c>
      <c r="G7" s="2" t="s">
        <v>66</v>
      </c>
      <c r="H7" s="14" t="s">
        <v>75</v>
      </c>
      <c r="I7" s="14"/>
      <c r="J7" s="14"/>
      <c r="K7" s="2" t="s">
        <v>1</v>
      </c>
      <c r="L7" s="14"/>
      <c r="M7" s="14"/>
      <c r="N7" s="14"/>
      <c r="O7" s="14"/>
    </row>
    <row r="8" spans="1:15" ht="22.5" x14ac:dyDescent="0.25">
      <c r="A8" s="1" t="s">
        <v>7</v>
      </c>
      <c r="B8" s="5" t="s">
        <v>83</v>
      </c>
      <c r="C8" s="5"/>
      <c r="D8" s="5"/>
      <c r="E8" s="23"/>
      <c r="F8" s="14">
        <f>ROW()-ROW(RACINE[[#Headers],[INDEX]])</f>
        <v>7</v>
      </c>
      <c r="G8" s="2" t="s">
        <v>67</v>
      </c>
      <c r="H8" s="14" t="s">
        <v>75</v>
      </c>
      <c r="I8" s="14"/>
      <c r="J8" s="14"/>
      <c r="K8" s="2" t="s">
        <v>15</v>
      </c>
      <c r="L8" s="14"/>
      <c r="M8" s="14"/>
      <c r="N8" s="14"/>
      <c r="O8" s="14"/>
    </row>
    <row r="9" spans="1:15" ht="56.25" x14ac:dyDescent="0.25">
      <c r="A9" s="1" t="s">
        <v>8</v>
      </c>
      <c r="B9" s="5" t="s">
        <v>84</v>
      </c>
      <c r="C9" s="5"/>
      <c r="D9" s="5"/>
      <c r="E9" s="23"/>
      <c r="F9" s="14">
        <f>ROW()-ROW(RACINE[[#Headers],[INDEX]])</f>
        <v>8</v>
      </c>
      <c r="G9" s="15" t="s">
        <v>67</v>
      </c>
      <c r="H9" s="14" t="s">
        <v>75</v>
      </c>
      <c r="I9" s="14"/>
      <c r="J9" s="14"/>
      <c r="K9" s="15" t="s">
        <v>1</v>
      </c>
      <c r="L9" s="14"/>
      <c r="M9" s="14"/>
      <c r="N9" s="14"/>
      <c r="O9" s="14"/>
    </row>
    <row r="10" spans="1:15" ht="22.5" x14ac:dyDescent="0.25">
      <c r="A10" s="1" t="s">
        <v>9</v>
      </c>
      <c r="B10" s="5" t="s">
        <v>77</v>
      </c>
      <c r="C10" s="5"/>
      <c r="D10" s="5"/>
      <c r="E10" s="23"/>
      <c r="F10" s="14">
        <f>ROW()-ROW(RACINE[[#Headers],[INDEX]])</f>
        <v>9</v>
      </c>
      <c r="G10" s="2" t="s">
        <v>70</v>
      </c>
      <c r="H10" s="14" t="s">
        <v>75</v>
      </c>
      <c r="I10" s="14" t="s">
        <v>70</v>
      </c>
      <c r="J10" s="14" t="s">
        <v>70</v>
      </c>
      <c r="K10" s="2" t="s">
        <v>70</v>
      </c>
      <c r="L10" s="14" t="s">
        <v>70</v>
      </c>
      <c r="M10" s="14" t="s">
        <v>70</v>
      </c>
      <c r="N10" s="14" t="s">
        <v>70</v>
      </c>
      <c r="O10" s="14"/>
    </row>
    <row r="11" spans="1:15" ht="22.5" x14ac:dyDescent="0.25">
      <c r="A11" s="1" t="s">
        <v>10</v>
      </c>
      <c r="B11" s="5" t="s">
        <v>85</v>
      </c>
      <c r="C11" s="5"/>
      <c r="D11" s="5"/>
      <c r="E11" s="23"/>
      <c r="F11" s="14">
        <f>ROW()-ROW(RACINE[[#Headers],[INDEX]])</f>
        <v>10</v>
      </c>
      <c r="G11" s="2" t="s">
        <v>67</v>
      </c>
      <c r="H11" s="14" t="s">
        <v>76</v>
      </c>
      <c r="I11" s="14"/>
      <c r="J11" s="14"/>
      <c r="K11" s="2" t="s">
        <v>1</v>
      </c>
      <c r="L11" s="14"/>
      <c r="M11" s="14"/>
      <c r="N11" s="14"/>
      <c r="O11" s="14"/>
    </row>
    <row r="12" spans="1:15" x14ac:dyDescent="0.25">
      <c r="A12" s="1" t="s">
        <v>11</v>
      </c>
      <c r="B12" s="5" t="s">
        <v>80</v>
      </c>
      <c r="C12" s="5"/>
      <c r="D12" s="5"/>
      <c r="E12" s="23"/>
      <c r="F12" s="14">
        <f>ROW()-ROW(RACINE[[#Headers],[INDEX]])</f>
        <v>11</v>
      </c>
      <c r="G12" s="2" t="s">
        <v>66</v>
      </c>
      <c r="H12" s="14" t="s">
        <v>76</v>
      </c>
      <c r="I12" s="14"/>
      <c r="J12" s="14"/>
      <c r="K12" s="2" t="s">
        <v>30</v>
      </c>
      <c r="L12" s="14"/>
      <c r="M12" s="14"/>
      <c r="N12" s="14"/>
      <c r="O12" s="14"/>
    </row>
    <row r="13" spans="1:15" ht="22.5" x14ac:dyDescent="0.25">
      <c r="A13" s="2" t="s">
        <v>12</v>
      </c>
      <c r="B13" s="5" t="s">
        <v>73</v>
      </c>
      <c r="C13" s="5"/>
      <c r="D13" s="5"/>
      <c r="E13" s="23"/>
      <c r="F13" s="14">
        <f>ROW()-ROW(RACINE[[#Headers],[INDEX]])</f>
        <v>12</v>
      </c>
      <c r="G13" s="2" t="s">
        <v>65</v>
      </c>
      <c r="H13" s="14" t="s">
        <v>76</v>
      </c>
      <c r="I13" s="14"/>
      <c r="J13" s="14"/>
      <c r="K13" s="2" t="s">
        <v>1</v>
      </c>
      <c r="L13" s="14"/>
      <c r="M13" s="14"/>
      <c r="N13" s="14"/>
      <c r="O13" s="14"/>
    </row>
    <row r="14" spans="1:15" ht="22.5" x14ac:dyDescent="0.25">
      <c r="A14" s="1" t="s">
        <v>13</v>
      </c>
      <c r="B14" s="5" t="s">
        <v>86</v>
      </c>
      <c r="C14" s="5"/>
      <c r="D14" s="5"/>
      <c r="E14" s="23"/>
      <c r="F14" s="14">
        <f>ROW()-ROW(RACINE[[#Headers],[INDEX]])</f>
        <v>13</v>
      </c>
      <c r="G14" s="2" t="s">
        <v>67</v>
      </c>
      <c r="H14" s="14" t="s">
        <v>76</v>
      </c>
      <c r="I14" s="14"/>
      <c r="J14" s="14"/>
      <c r="K14" s="2" t="s">
        <v>1</v>
      </c>
      <c r="L14" s="14"/>
      <c r="M14" s="14"/>
      <c r="N14" s="14"/>
      <c r="O14" s="14"/>
    </row>
    <row r="15" spans="1:15" ht="22.5" x14ac:dyDescent="0.25">
      <c r="A15" s="1" t="s">
        <v>14</v>
      </c>
      <c r="B15" s="5" t="s">
        <v>74</v>
      </c>
      <c r="C15" s="5"/>
      <c r="D15" s="5"/>
      <c r="E15" s="23"/>
      <c r="F15" s="14">
        <f>ROW()-ROW(RACINE[[#Headers],[INDEX]])</f>
        <v>14</v>
      </c>
      <c r="G15" s="2" t="s">
        <v>70</v>
      </c>
      <c r="H15" s="14" t="s">
        <v>76</v>
      </c>
      <c r="I15" s="14" t="s">
        <v>70</v>
      </c>
      <c r="J15" s="14" t="s">
        <v>70</v>
      </c>
      <c r="K15" s="2" t="s">
        <v>70</v>
      </c>
      <c r="L15" s="14" t="s">
        <v>70</v>
      </c>
      <c r="M15" s="14" t="s">
        <v>70</v>
      </c>
      <c r="N15" s="14" t="s">
        <v>70</v>
      </c>
      <c r="O15" s="14"/>
    </row>
    <row r="16" spans="1:15" ht="22.5" x14ac:dyDescent="0.25">
      <c r="A16" s="1" t="s">
        <v>15</v>
      </c>
      <c r="B16" s="5" t="s">
        <v>79</v>
      </c>
      <c r="C16" s="5"/>
      <c r="D16" s="5"/>
      <c r="E16" s="23"/>
      <c r="F16" s="14">
        <f>ROW()-ROW(RACINE[[#Headers],[INDEX]])</f>
        <v>15</v>
      </c>
      <c r="G16" s="2" t="s">
        <v>65</v>
      </c>
      <c r="H16" s="14" t="s">
        <v>81</v>
      </c>
      <c r="I16" s="14"/>
      <c r="J16" s="14"/>
      <c r="K16" s="2" t="s">
        <v>22</v>
      </c>
      <c r="L16" s="14"/>
      <c r="M16" s="14"/>
      <c r="N16" s="14"/>
      <c r="O16" s="14"/>
    </row>
    <row r="17" spans="1:15" ht="22.5" x14ac:dyDescent="0.25">
      <c r="A17" s="1" t="s">
        <v>16</v>
      </c>
      <c r="B17" s="5"/>
      <c r="C17" s="5"/>
      <c r="D17" s="5"/>
      <c r="E17" s="23"/>
      <c r="F17" s="14">
        <f>ROW()-ROW(RACINE[[#Headers],[INDEX]])</f>
        <v>16</v>
      </c>
      <c r="G17" s="2" t="s">
        <v>65</v>
      </c>
      <c r="H17" s="14" t="s">
        <v>81</v>
      </c>
      <c r="I17" s="14"/>
      <c r="J17" s="14"/>
      <c r="K17" s="2" t="s">
        <v>26</v>
      </c>
      <c r="L17" s="14"/>
      <c r="M17" s="14"/>
      <c r="N17" s="14"/>
      <c r="O17" s="14"/>
    </row>
    <row r="18" spans="1:15" ht="22.5" x14ac:dyDescent="0.25">
      <c r="A18" s="1" t="s">
        <v>17</v>
      </c>
      <c r="B18" s="5"/>
      <c r="C18" s="5"/>
      <c r="D18" s="5"/>
      <c r="E18" s="23"/>
      <c r="F18" s="14">
        <f>ROW()-ROW(RACINE[[#Headers],[INDEX]])</f>
        <v>17</v>
      </c>
      <c r="G18" s="2" t="s">
        <v>65</v>
      </c>
      <c r="H18" s="14" t="s">
        <v>81</v>
      </c>
      <c r="I18" s="14"/>
      <c r="J18" s="14"/>
      <c r="K18" s="2" t="s">
        <v>1</v>
      </c>
      <c r="L18" s="14"/>
      <c r="M18" s="14"/>
      <c r="N18" s="14"/>
      <c r="O18" s="14"/>
    </row>
    <row r="19" spans="1:15" ht="22.5" x14ac:dyDescent="0.25">
      <c r="A19" s="1" t="s">
        <v>18</v>
      </c>
      <c r="B19" s="5"/>
      <c r="C19" s="5"/>
      <c r="D19" s="5"/>
      <c r="E19" s="23"/>
      <c r="F19" s="14">
        <f>ROW()-ROW(RACINE[[#Headers],[INDEX]])</f>
        <v>18</v>
      </c>
      <c r="G19" s="2" t="s">
        <v>67</v>
      </c>
      <c r="H19" s="14" t="s">
        <v>81</v>
      </c>
      <c r="I19" s="14"/>
      <c r="J19" s="14"/>
      <c r="K19" s="2" t="s">
        <v>1</v>
      </c>
      <c r="L19" s="14"/>
      <c r="M19" s="14"/>
      <c r="N19" s="14"/>
      <c r="O19" s="14"/>
    </row>
    <row r="20" spans="1:15" ht="22.5" x14ac:dyDescent="0.25">
      <c r="A20" s="1" t="s">
        <v>19</v>
      </c>
      <c r="B20" s="5"/>
      <c r="C20" s="5"/>
      <c r="D20" s="5"/>
      <c r="E20" s="23"/>
      <c r="F20" s="14">
        <f>ROW()-ROW(RACINE[[#Headers],[INDEX]])</f>
        <v>19</v>
      </c>
      <c r="G20" s="15" t="s">
        <v>65</v>
      </c>
      <c r="H20" s="14" t="s">
        <v>81</v>
      </c>
      <c r="I20" s="14"/>
      <c r="J20" s="20"/>
      <c r="K20" s="15" t="s">
        <v>1</v>
      </c>
      <c r="L20" s="20"/>
      <c r="M20" s="14"/>
      <c r="N20" s="14"/>
      <c r="O20" s="14"/>
    </row>
    <row r="21" spans="1:15" ht="22.5" x14ac:dyDescent="0.25">
      <c r="A21" s="1" t="s">
        <v>20</v>
      </c>
      <c r="B21" s="5"/>
      <c r="C21" s="5"/>
      <c r="D21" s="5"/>
      <c r="E21" s="23"/>
      <c r="F21" s="14">
        <f>ROW()-ROW(RACINE[[#Headers],[INDEX]])</f>
        <v>20</v>
      </c>
      <c r="G21" s="2" t="s">
        <v>67</v>
      </c>
      <c r="H21" s="14" t="s">
        <v>78</v>
      </c>
      <c r="I21" s="14"/>
      <c r="J21" s="14"/>
      <c r="K21" s="2" t="s">
        <v>19</v>
      </c>
      <c r="L21" s="14"/>
      <c r="M21" s="14"/>
      <c r="N21" s="14"/>
      <c r="O21" s="14"/>
    </row>
    <row r="22" spans="1:15" ht="22.5" x14ac:dyDescent="0.25">
      <c r="A22" s="1" t="s">
        <v>21</v>
      </c>
      <c r="B22" s="5"/>
      <c r="C22" s="5"/>
      <c r="D22" s="5"/>
      <c r="E22" s="23"/>
      <c r="F22" s="14">
        <f>ROW()-ROW(RACINE[[#Headers],[INDEX]])</f>
        <v>21</v>
      </c>
      <c r="G22" s="2" t="s">
        <v>65</v>
      </c>
      <c r="H22" s="14" t="s">
        <v>78</v>
      </c>
      <c r="I22" s="14"/>
      <c r="J22" s="14"/>
      <c r="K22" s="2" t="s">
        <v>1</v>
      </c>
      <c r="L22" s="14"/>
      <c r="M22" s="14"/>
      <c r="N22" s="14"/>
      <c r="O22" s="14"/>
    </row>
    <row r="23" spans="1:15" ht="22.5" x14ac:dyDescent="0.25">
      <c r="A23" s="1" t="s">
        <v>22</v>
      </c>
      <c r="B23" s="5"/>
      <c r="C23" s="5"/>
      <c r="D23" s="5"/>
      <c r="E23" s="23"/>
      <c r="F23" s="14">
        <f>ROW()-ROW(RACINE[[#Headers],[INDEX]])</f>
        <v>22</v>
      </c>
      <c r="G23" s="2" t="s">
        <v>65</v>
      </c>
      <c r="H23" s="14" t="s">
        <v>78</v>
      </c>
      <c r="I23" s="14"/>
      <c r="J23" s="14"/>
      <c r="K23" s="2" t="s">
        <v>1</v>
      </c>
      <c r="L23" s="14"/>
      <c r="M23" s="14"/>
      <c r="N23" s="14"/>
      <c r="O23" s="14"/>
    </row>
    <row r="24" spans="1:15" x14ac:dyDescent="0.25">
      <c r="A24" s="1" t="s">
        <v>23</v>
      </c>
      <c r="B24" s="5"/>
      <c r="C24" s="5"/>
      <c r="D24" s="5"/>
      <c r="E24" s="23"/>
      <c r="F24" s="14">
        <f>ROW()-ROW(RACINE[[#Headers],[INDEX]])</f>
        <v>23</v>
      </c>
      <c r="G24" s="2" t="s">
        <v>66</v>
      </c>
      <c r="H24" s="14" t="s">
        <v>78</v>
      </c>
      <c r="I24" s="14"/>
      <c r="J24" s="14"/>
      <c r="K24" s="2" t="s">
        <v>10</v>
      </c>
      <c r="L24" s="14"/>
      <c r="M24" s="14"/>
      <c r="N24" s="14"/>
      <c r="O24" s="14"/>
    </row>
    <row r="25" spans="1:15" ht="22.5" x14ac:dyDescent="0.25">
      <c r="A25" s="1" t="s">
        <v>24</v>
      </c>
      <c r="B25" s="5"/>
      <c r="C25" s="5"/>
      <c r="D25" s="5"/>
      <c r="E25" s="23"/>
      <c r="F25" s="14">
        <f>ROW()-ROW(RACINE[[#Headers],[INDEX]])</f>
        <v>24</v>
      </c>
      <c r="G25" s="15" t="s">
        <v>65</v>
      </c>
      <c r="H25" s="14" t="s">
        <v>78</v>
      </c>
      <c r="I25" s="14"/>
      <c r="J25" s="20"/>
      <c r="K25" s="15" t="s">
        <v>1</v>
      </c>
      <c r="L25" s="20"/>
      <c r="M25" s="14"/>
      <c r="N25" s="14"/>
      <c r="O25" s="14"/>
    </row>
    <row r="26" spans="1:15" ht="22.5" x14ac:dyDescent="0.25">
      <c r="A26" s="1" t="s">
        <v>25</v>
      </c>
      <c r="B26" s="5"/>
      <c r="C26" s="5"/>
      <c r="D26" s="5"/>
      <c r="E26" s="23"/>
      <c r="F26" s="14">
        <f>ROW()-ROW(RACINE[[#Headers],[INDEX]])</f>
        <v>25</v>
      </c>
      <c r="G26" s="2" t="s">
        <v>66</v>
      </c>
      <c r="H26" s="14" t="s">
        <v>82</v>
      </c>
      <c r="I26" s="14"/>
      <c r="J26" s="14"/>
      <c r="K26" s="2" t="s">
        <v>14</v>
      </c>
      <c r="L26" s="14"/>
      <c r="M26" s="14"/>
      <c r="N26" s="14"/>
      <c r="O26" s="14"/>
    </row>
    <row r="27" spans="1:15" ht="22.5" x14ac:dyDescent="0.25">
      <c r="A27" s="1" t="s">
        <v>26</v>
      </c>
      <c r="B27" s="5"/>
      <c r="C27" s="5"/>
      <c r="D27" s="5"/>
      <c r="E27" s="23"/>
      <c r="F27" s="14">
        <f>ROW()-ROW(RACINE[[#Headers],[INDEX]])</f>
        <v>26</v>
      </c>
      <c r="G27" s="2" t="s">
        <v>64</v>
      </c>
      <c r="H27" s="14" t="s">
        <v>82</v>
      </c>
      <c r="I27" s="14"/>
      <c r="J27" s="14"/>
      <c r="K27" s="2" t="s">
        <v>1</v>
      </c>
      <c r="L27" s="14"/>
      <c r="M27" s="14"/>
      <c r="N27" s="14"/>
      <c r="O27" s="14"/>
    </row>
    <row r="28" spans="1:15" ht="22.5" x14ac:dyDescent="0.25">
      <c r="A28" s="1" t="s">
        <v>27</v>
      </c>
      <c r="B28" s="5"/>
      <c r="C28" s="5"/>
      <c r="D28" s="5"/>
      <c r="E28" s="23"/>
      <c r="F28" s="14">
        <f>ROW()-ROW(RACINE[[#Headers],[INDEX]])</f>
        <v>27</v>
      </c>
      <c r="G28" s="2" t="s">
        <v>65</v>
      </c>
      <c r="H28" s="14" t="s">
        <v>82</v>
      </c>
      <c r="I28" s="14"/>
      <c r="J28" s="14" t="s">
        <v>62</v>
      </c>
      <c r="K28" s="2" t="s">
        <v>1</v>
      </c>
      <c r="L28" s="14"/>
      <c r="M28" s="14"/>
      <c r="N28" s="14"/>
      <c r="O28" s="14"/>
    </row>
    <row r="29" spans="1:15" ht="22.5" x14ac:dyDescent="0.25">
      <c r="A29" s="1" t="s">
        <v>21</v>
      </c>
      <c r="B29" s="5"/>
      <c r="C29" s="5"/>
      <c r="D29" s="5"/>
      <c r="E29" s="23"/>
      <c r="F29" s="14">
        <f>ROW()-ROW(RACINE[[#Headers],[INDEX]])</f>
        <v>28</v>
      </c>
      <c r="G29" s="2" t="s">
        <v>66</v>
      </c>
      <c r="H29" s="14" t="s">
        <v>82</v>
      </c>
      <c r="I29" s="14"/>
      <c r="J29" s="14"/>
      <c r="K29" s="2" t="s">
        <v>19</v>
      </c>
      <c r="L29" s="14"/>
      <c r="M29" s="14"/>
      <c r="N29" s="14"/>
      <c r="O29" s="14"/>
    </row>
    <row r="30" spans="1:15" ht="22.5" x14ac:dyDescent="0.25">
      <c r="A30" s="1" t="s">
        <v>28</v>
      </c>
      <c r="B30" s="5"/>
      <c r="C30" s="5"/>
      <c r="D30" s="5"/>
      <c r="E30" s="23"/>
      <c r="F30" s="14">
        <f>ROW()-ROW(RACINE[[#Headers],[INDEX]])</f>
        <v>29</v>
      </c>
      <c r="G30" s="15" t="s">
        <v>65</v>
      </c>
      <c r="H30" s="14" t="s">
        <v>82</v>
      </c>
      <c r="I30" s="14"/>
      <c r="J30" s="20"/>
      <c r="K30" s="15" t="s">
        <v>1</v>
      </c>
      <c r="L30" s="20"/>
      <c r="M30" s="14"/>
      <c r="N30" s="14"/>
      <c r="O30" s="14"/>
    </row>
    <row r="31" spans="1:15" ht="22.5" x14ac:dyDescent="0.25">
      <c r="A31" s="1" t="s">
        <v>29</v>
      </c>
      <c r="B31" s="5"/>
      <c r="C31" s="5"/>
      <c r="D31" s="5"/>
      <c r="E31" s="23"/>
      <c r="F31" s="14">
        <f>ROW()-ROW(RACINE[[#Headers],[INDEX]])</f>
        <v>30</v>
      </c>
      <c r="G31" s="2" t="s">
        <v>65</v>
      </c>
      <c r="H31" s="14" t="s">
        <v>83</v>
      </c>
      <c r="I31" s="14"/>
      <c r="J31" s="14"/>
      <c r="K31" s="2" t="s">
        <v>1</v>
      </c>
      <c r="L31" s="14"/>
      <c r="M31" s="14"/>
      <c r="N31" s="14"/>
      <c r="O31" s="14"/>
    </row>
    <row r="32" spans="1:15" ht="22.5" x14ac:dyDescent="0.25">
      <c r="A32" s="1" t="s">
        <v>30</v>
      </c>
      <c r="B32" s="5"/>
      <c r="C32" s="5"/>
      <c r="D32" s="5"/>
      <c r="E32" s="23"/>
      <c r="F32" s="14">
        <f>ROW()-ROW(RACINE[[#Headers],[INDEX]])</f>
        <v>31</v>
      </c>
      <c r="G32" s="2" t="s">
        <v>64</v>
      </c>
      <c r="H32" s="14" t="s">
        <v>83</v>
      </c>
      <c r="I32" s="14"/>
      <c r="J32" s="14"/>
      <c r="K32" s="2" t="s">
        <v>1</v>
      </c>
      <c r="L32" s="14"/>
      <c r="M32" s="14"/>
      <c r="N32" s="14"/>
      <c r="O32" s="14"/>
    </row>
    <row r="33" spans="1:15" ht="22.5" x14ac:dyDescent="0.25">
      <c r="A33" s="1" t="s">
        <v>31</v>
      </c>
      <c r="B33" s="5"/>
      <c r="C33" s="5"/>
      <c r="D33" s="5"/>
      <c r="E33" s="23"/>
      <c r="F33" s="14">
        <f>ROW()-ROW(RACINE[[#Headers],[INDEX]])</f>
        <v>32</v>
      </c>
      <c r="G33" s="2" t="s">
        <v>65</v>
      </c>
      <c r="H33" s="14" t="s">
        <v>83</v>
      </c>
      <c r="I33" s="14"/>
      <c r="J33" s="14"/>
      <c r="K33" s="2" t="s">
        <v>1</v>
      </c>
      <c r="L33" s="14"/>
      <c r="M33" s="14"/>
      <c r="N33" s="14"/>
      <c r="O33" s="14"/>
    </row>
    <row r="34" spans="1:15" ht="22.5" x14ac:dyDescent="0.25">
      <c r="A34" s="1" t="s">
        <v>32</v>
      </c>
      <c r="B34" s="5"/>
      <c r="C34" s="5"/>
      <c r="D34" s="5"/>
      <c r="E34" s="23"/>
      <c r="F34" s="14">
        <f>ROW()-ROW(RACINE[[#Headers],[INDEX]])</f>
        <v>33</v>
      </c>
      <c r="G34" s="2" t="s">
        <v>67</v>
      </c>
      <c r="H34" s="14" t="s">
        <v>83</v>
      </c>
      <c r="I34" s="14"/>
      <c r="J34" s="14"/>
      <c r="K34" s="2" t="s">
        <v>24</v>
      </c>
      <c r="L34" s="14"/>
      <c r="M34" s="14"/>
      <c r="N34" s="14"/>
      <c r="O34" s="14"/>
    </row>
    <row r="35" spans="1:15" ht="22.5" x14ac:dyDescent="0.25">
      <c r="A35" s="1" t="s">
        <v>33</v>
      </c>
      <c r="B35" s="5"/>
      <c r="C35" s="5"/>
      <c r="D35" s="5"/>
      <c r="E35" s="23"/>
      <c r="F35" s="14">
        <f>ROW()-ROW(RACINE[[#Headers],[INDEX]])</f>
        <v>34</v>
      </c>
      <c r="G35" s="2" t="s">
        <v>66</v>
      </c>
      <c r="H35" s="14" t="s">
        <v>83</v>
      </c>
      <c r="I35" s="14"/>
      <c r="J35" s="20"/>
      <c r="K35" s="2" t="s">
        <v>1</v>
      </c>
      <c r="L35" s="20"/>
      <c r="M35" s="14"/>
      <c r="N35" s="14"/>
      <c r="O35" s="14"/>
    </row>
    <row r="36" spans="1:15" ht="22.5" x14ac:dyDescent="0.25">
      <c r="A36" s="1" t="s">
        <v>34</v>
      </c>
      <c r="B36" s="5"/>
      <c r="C36" s="5"/>
      <c r="D36" s="5"/>
      <c r="E36" s="23"/>
      <c r="F36" s="14">
        <f>ROW()-ROW(RACINE[[#Headers],[INDEX]])</f>
        <v>35</v>
      </c>
      <c r="G36" s="2" t="s">
        <v>64</v>
      </c>
      <c r="H36" s="14" t="s">
        <v>84</v>
      </c>
      <c r="I36" s="14"/>
      <c r="J36" s="14" t="s">
        <v>62</v>
      </c>
      <c r="K36" s="2" t="s">
        <v>1</v>
      </c>
      <c r="L36" s="14"/>
      <c r="M36" s="14"/>
      <c r="N36" s="14"/>
      <c r="O36" s="14"/>
    </row>
    <row r="37" spans="1:15" ht="22.5" x14ac:dyDescent="0.25">
      <c r="A37" s="1" t="s">
        <v>35</v>
      </c>
      <c r="B37" s="5"/>
      <c r="C37" s="5"/>
      <c r="D37" s="5"/>
      <c r="E37" s="23"/>
      <c r="F37" s="14">
        <f>ROW()-ROW(RACINE[[#Headers],[INDEX]])</f>
        <v>36</v>
      </c>
      <c r="G37" s="2" t="s">
        <v>66</v>
      </c>
      <c r="H37" s="14" t="s">
        <v>84</v>
      </c>
      <c r="I37" s="14"/>
      <c r="J37" s="14"/>
      <c r="K37" s="2" t="s">
        <v>1</v>
      </c>
      <c r="L37" s="14"/>
      <c r="M37" s="14"/>
      <c r="N37" s="14"/>
      <c r="O37" s="14"/>
    </row>
    <row r="38" spans="1:15" ht="33.75" x14ac:dyDescent="0.25">
      <c r="A38" s="2" t="s">
        <v>36</v>
      </c>
      <c r="B38" s="5"/>
      <c r="C38" s="5"/>
      <c r="D38" s="5"/>
      <c r="E38" s="23"/>
      <c r="F38" s="14">
        <f>ROW()-ROW(RACINE[[#Headers],[INDEX]])</f>
        <v>37</v>
      </c>
      <c r="G38" s="2" t="s">
        <v>64</v>
      </c>
      <c r="H38" s="14" t="s">
        <v>72</v>
      </c>
      <c r="I38" s="14" t="s">
        <v>70</v>
      </c>
      <c r="J38" s="14" t="s">
        <v>70</v>
      </c>
      <c r="K38" s="2" t="s">
        <v>69</v>
      </c>
      <c r="L38" s="14" t="s">
        <v>70</v>
      </c>
      <c r="M38" s="14" t="s">
        <v>70</v>
      </c>
      <c r="N38" s="14" t="s">
        <v>70</v>
      </c>
      <c r="O38" s="14"/>
    </row>
    <row r="39" spans="1:15" x14ac:dyDescent="0.25">
      <c r="F39" s="14">
        <f>ROW()-ROW(RACINE[[#Headers],[INDEX]])</f>
        <v>38</v>
      </c>
      <c r="G39" s="2" t="s">
        <v>64</v>
      </c>
      <c r="H39" s="14" t="s">
        <v>84</v>
      </c>
      <c r="I39" s="14"/>
      <c r="J39" s="14"/>
      <c r="K39" s="2" t="s">
        <v>16</v>
      </c>
      <c r="L39" s="14"/>
      <c r="M39" s="14"/>
      <c r="N39" s="14"/>
      <c r="O39" s="14"/>
    </row>
    <row r="40" spans="1:15" ht="22.5" x14ac:dyDescent="0.25">
      <c r="F40" s="14">
        <f>ROW()-ROW(RACINE[[#Headers],[INDEX]])</f>
        <v>39</v>
      </c>
      <c r="G40" s="2" t="s">
        <v>66</v>
      </c>
      <c r="H40" s="14" t="s">
        <v>84</v>
      </c>
      <c r="I40" s="14"/>
      <c r="J40" s="20"/>
      <c r="K40" s="2" t="s">
        <v>1</v>
      </c>
      <c r="L40" s="20"/>
      <c r="M40" s="14"/>
      <c r="N40" s="14"/>
      <c r="O40" s="14"/>
    </row>
    <row r="41" spans="1:15" ht="22.5" x14ac:dyDescent="0.25">
      <c r="F41" s="14">
        <f>ROW()-ROW(RACINE[[#Headers],[INDEX]])</f>
        <v>40</v>
      </c>
      <c r="G41" s="2" t="s">
        <v>64</v>
      </c>
      <c r="H41" s="14" t="s">
        <v>77</v>
      </c>
      <c r="I41" s="14"/>
      <c r="J41" s="14"/>
      <c r="K41" s="2" t="s">
        <v>1</v>
      </c>
      <c r="L41" s="14"/>
      <c r="M41" s="14"/>
      <c r="N41" s="14"/>
      <c r="O41" s="14"/>
    </row>
    <row r="42" spans="1:15" ht="22.5" x14ac:dyDescent="0.25">
      <c r="F42" s="14">
        <f>ROW()-ROW(RACINE[[#Headers],[INDEX]])</f>
        <v>41</v>
      </c>
      <c r="G42" s="2" t="s">
        <v>66</v>
      </c>
      <c r="H42" s="14" t="s">
        <v>77</v>
      </c>
      <c r="I42" s="14"/>
      <c r="J42" s="14"/>
      <c r="K42" s="2" t="s">
        <v>1</v>
      </c>
      <c r="L42" s="14"/>
      <c r="M42" s="14"/>
      <c r="N42" s="14"/>
      <c r="O42" s="14"/>
    </row>
    <row r="43" spans="1:15" ht="22.5" x14ac:dyDescent="0.25">
      <c r="F43" s="14">
        <f>ROW()-ROW(RACINE[[#Headers],[INDEX]])</f>
        <v>42</v>
      </c>
      <c r="G43" s="2" t="s">
        <v>64</v>
      </c>
      <c r="H43" s="14" t="s">
        <v>77</v>
      </c>
      <c r="I43" s="14"/>
      <c r="J43" s="14" t="s">
        <v>63</v>
      </c>
      <c r="K43" s="2" t="s">
        <v>1</v>
      </c>
      <c r="L43" s="14"/>
      <c r="M43" s="14"/>
      <c r="N43" s="14"/>
      <c r="O43" s="14"/>
    </row>
    <row r="44" spans="1:15" ht="22.5" x14ac:dyDescent="0.25">
      <c r="F44" s="14">
        <f>ROW()-ROW(RACINE[[#Headers],[INDEX]])</f>
        <v>43</v>
      </c>
      <c r="G44" s="2" t="s">
        <v>67</v>
      </c>
      <c r="H44" s="14" t="s">
        <v>77</v>
      </c>
      <c r="I44" s="14"/>
      <c r="J44" s="14"/>
      <c r="K44" s="2" t="s">
        <v>16</v>
      </c>
      <c r="L44" s="14"/>
      <c r="M44" s="14"/>
      <c r="N44" s="14"/>
      <c r="O44" s="14"/>
    </row>
    <row r="45" spans="1:15" ht="22.5" x14ac:dyDescent="0.25">
      <c r="F45" s="14">
        <f>ROW()-ROW(RACINE[[#Headers],[INDEX]])</f>
        <v>44</v>
      </c>
      <c r="G45" s="2" t="s">
        <v>66</v>
      </c>
      <c r="H45" s="14" t="s">
        <v>77</v>
      </c>
      <c r="I45" s="14"/>
      <c r="J45" s="20"/>
      <c r="K45" s="2" t="s">
        <v>1</v>
      </c>
      <c r="L45" s="20"/>
      <c r="M45" s="14"/>
      <c r="N45" s="14"/>
      <c r="O45" s="14"/>
    </row>
    <row r="46" spans="1:15" ht="22.5" x14ac:dyDescent="0.25">
      <c r="F46" s="14">
        <f>ROW()-ROW(RACINE[[#Headers],[INDEX]])</f>
        <v>45</v>
      </c>
      <c r="G46" s="2" t="s">
        <v>67</v>
      </c>
      <c r="H46" s="14" t="s">
        <v>85</v>
      </c>
      <c r="I46" s="14"/>
      <c r="J46" s="14"/>
      <c r="K46" s="2" t="s">
        <v>20</v>
      </c>
      <c r="L46" s="14"/>
      <c r="M46" s="14"/>
      <c r="N46" s="14"/>
      <c r="O46" s="14"/>
    </row>
    <row r="47" spans="1:15" ht="22.5" x14ac:dyDescent="0.25">
      <c r="F47" s="14">
        <f>ROW()-ROW(RACINE[[#Headers],[INDEX]])</f>
        <v>46</v>
      </c>
      <c r="G47" s="2" t="s">
        <v>67</v>
      </c>
      <c r="H47" s="14" t="s">
        <v>85</v>
      </c>
      <c r="I47" s="14"/>
      <c r="J47" s="14" t="s">
        <v>62</v>
      </c>
      <c r="K47" s="2" t="s">
        <v>1</v>
      </c>
      <c r="L47" s="14"/>
      <c r="M47" s="14"/>
      <c r="N47" s="14"/>
      <c r="O47" s="14"/>
    </row>
    <row r="48" spans="1:15" ht="22.5" x14ac:dyDescent="0.25">
      <c r="F48" s="14">
        <f>ROW()-ROW(RACINE[[#Headers],[INDEX]])</f>
        <v>47</v>
      </c>
      <c r="G48" s="2" t="s">
        <v>64</v>
      </c>
      <c r="H48" s="14" t="s">
        <v>85</v>
      </c>
      <c r="I48" s="14"/>
      <c r="J48" s="14"/>
      <c r="K48" s="2" t="s">
        <v>1</v>
      </c>
      <c r="L48" s="14"/>
      <c r="M48" s="14"/>
      <c r="N48" s="14"/>
      <c r="O48" s="14"/>
    </row>
    <row r="49" spans="6:15" ht="22.5" x14ac:dyDescent="0.25">
      <c r="F49" s="14">
        <f>ROW()-ROW(RACINE[[#Headers],[INDEX]])</f>
        <v>48</v>
      </c>
      <c r="G49" s="2" t="s">
        <v>65</v>
      </c>
      <c r="H49" s="14" t="s">
        <v>85</v>
      </c>
      <c r="I49" s="14"/>
      <c r="J49" s="14" t="s">
        <v>62</v>
      </c>
      <c r="K49" s="2" t="s">
        <v>14</v>
      </c>
      <c r="L49" s="14"/>
      <c r="M49" s="14"/>
      <c r="N49" s="14"/>
      <c r="O49" s="14"/>
    </row>
    <row r="50" spans="6:15" ht="22.5" x14ac:dyDescent="0.25">
      <c r="F50" s="14">
        <f>ROW()-ROW(RACINE[[#Headers],[INDEX]])</f>
        <v>49</v>
      </c>
      <c r="G50" s="2" t="s">
        <v>67</v>
      </c>
      <c r="H50" s="14" t="s">
        <v>85</v>
      </c>
      <c r="I50" s="14"/>
      <c r="J50" s="20"/>
      <c r="K50" s="2" t="s">
        <v>1</v>
      </c>
      <c r="L50" s="20"/>
      <c r="M50" s="14"/>
      <c r="N50" s="14"/>
      <c r="O50" s="14"/>
    </row>
    <row r="51" spans="6:15" x14ac:dyDescent="0.25">
      <c r="F51" s="14">
        <f>ROW()-ROW(RACINE[[#Headers],[INDEX]])</f>
        <v>50</v>
      </c>
      <c r="G51" s="2" t="s">
        <v>64</v>
      </c>
      <c r="H51" s="14" t="s">
        <v>80</v>
      </c>
      <c r="I51" s="14"/>
      <c r="J51" s="14"/>
      <c r="K51" s="2" t="s">
        <v>25</v>
      </c>
      <c r="L51" s="14"/>
      <c r="M51" s="14"/>
      <c r="N51" s="14"/>
      <c r="O51" s="14"/>
    </row>
    <row r="52" spans="6:15" ht="22.5" x14ac:dyDescent="0.25">
      <c r="F52" s="14">
        <f>ROW()-ROW(RACINE[[#Headers],[INDEX]])</f>
        <v>51</v>
      </c>
      <c r="G52" s="2" t="s">
        <v>67</v>
      </c>
      <c r="H52" s="14" t="s">
        <v>80</v>
      </c>
      <c r="I52" s="14"/>
      <c r="J52" s="14"/>
      <c r="K52" s="2" t="s">
        <v>1</v>
      </c>
      <c r="L52" s="14"/>
      <c r="M52" s="14"/>
      <c r="N52" s="14"/>
      <c r="O52" s="14"/>
    </row>
    <row r="53" spans="6:15" ht="22.5" x14ac:dyDescent="0.25">
      <c r="F53" s="14">
        <f>ROW()-ROW(RACINE[[#Headers],[INDEX]])</f>
        <v>52</v>
      </c>
      <c r="G53" s="2" t="s">
        <v>64</v>
      </c>
      <c r="H53" s="14" t="s">
        <v>80</v>
      </c>
      <c r="I53" s="14"/>
      <c r="J53" s="14"/>
      <c r="K53" s="2" t="s">
        <v>1</v>
      </c>
      <c r="L53" s="14"/>
      <c r="M53" s="14"/>
      <c r="N53" s="14"/>
      <c r="O53" s="14"/>
    </row>
    <row r="54" spans="6:15" ht="22.5" x14ac:dyDescent="0.25">
      <c r="F54" s="14">
        <f>ROW()-ROW(RACINE[[#Headers],[INDEX]])</f>
        <v>53</v>
      </c>
      <c r="G54" s="2" t="s">
        <v>66</v>
      </c>
      <c r="H54" s="14" t="s">
        <v>80</v>
      </c>
      <c r="I54" s="14"/>
      <c r="J54" s="14" t="s">
        <v>63</v>
      </c>
      <c r="K54" s="2" t="s">
        <v>15</v>
      </c>
      <c r="L54" s="14"/>
      <c r="M54" s="14"/>
      <c r="N54" s="14"/>
      <c r="O54" s="14"/>
    </row>
    <row r="55" spans="6:15" ht="22.5" x14ac:dyDescent="0.25">
      <c r="F55" s="14">
        <f>ROW()-ROW(RACINE[[#Headers],[INDEX]])</f>
        <v>54</v>
      </c>
      <c r="G55" s="2" t="s">
        <v>67</v>
      </c>
      <c r="H55" s="14" t="s">
        <v>80</v>
      </c>
      <c r="I55" s="14"/>
      <c r="J55" s="20"/>
      <c r="K55" s="2" t="s">
        <v>1</v>
      </c>
      <c r="L55" s="20"/>
      <c r="M55" s="14"/>
      <c r="N55" s="14"/>
      <c r="O55" s="14"/>
    </row>
    <row r="56" spans="6:15" x14ac:dyDescent="0.25">
      <c r="F56" s="14">
        <f>ROW()-ROW(RACINE[[#Headers],[INDEX]])</f>
        <v>55</v>
      </c>
      <c r="G56" s="2" t="s">
        <v>65</v>
      </c>
      <c r="H56" s="14" t="s">
        <v>73</v>
      </c>
      <c r="I56" s="14"/>
      <c r="J56" s="14"/>
      <c r="K56" s="2" t="s">
        <v>17</v>
      </c>
      <c r="L56" s="14"/>
      <c r="M56" s="14"/>
      <c r="N56" s="14"/>
      <c r="O56" s="14"/>
    </row>
    <row r="57" spans="6:15" ht="22.5" x14ac:dyDescent="0.25">
      <c r="F57" s="14">
        <f>ROW()-ROW(RACINE[[#Headers],[INDEX]])</f>
        <v>56</v>
      </c>
      <c r="G57" s="2" t="s">
        <v>67</v>
      </c>
      <c r="H57" s="14" t="s">
        <v>73</v>
      </c>
      <c r="I57" s="14"/>
      <c r="J57" s="14"/>
      <c r="K57" s="2" t="s">
        <v>1</v>
      </c>
      <c r="L57" s="14"/>
      <c r="M57" s="14"/>
      <c r="N57" s="14"/>
      <c r="O57" s="14"/>
    </row>
    <row r="58" spans="6:15" ht="22.5" x14ac:dyDescent="0.25">
      <c r="F58" s="14">
        <f>ROW()-ROW(RACINE[[#Headers],[INDEX]])</f>
        <v>57</v>
      </c>
      <c r="G58" s="2" t="s">
        <v>66</v>
      </c>
      <c r="H58" s="14" t="s">
        <v>73</v>
      </c>
      <c r="I58" s="14"/>
      <c r="J58" s="14" t="s">
        <v>63</v>
      </c>
      <c r="K58" s="2" t="s">
        <v>1</v>
      </c>
      <c r="L58" s="14"/>
      <c r="M58" s="14"/>
      <c r="N58" s="14"/>
      <c r="O58" s="14"/>
    </row>
    <row r="59" spans="6:15" x14ac:dyDescent="0.25">
      <c r="F59" s="14">
        <f>ROW()-ROW(RACINE[[#Headers],[INDEX]])</f>
        <v>58</v>
      </c>
      <c r="G59" s="15" t="s">
        <v>65</v>
      </c>
      <c r="H59" s="14" t="s">
        <v>73</v>
      </c>
      <c r="I59" s="14"/>
      <c r="J59" s="14"/>
      <c r="K59" s="15" t="s">
        <v>5</v>
      </c>
      <c r="L59" s="14"/>
      <c r="M59" s="14"/>
      <c r="N59" s="14"/>
      <c r="O59" s="14"/>
    </row>
    <row r="60" spans="6:15" ht="22.5" x14ac:dyDescent="0.25">
      <c r="F60" s="14">
        <f>ROW()-ROW(RACINE[[#Headers],[INDEX]])</f>
        <v>59</v>
      </c>
      <c r="G60" s="2" t="s">
        <v>65</v>
      </c>
      <c r="H60" s="14" t="s">
        <v>86</v>
      </c>
      <c r="I60" s="14"/>
      <c r="J60" s="14"/>
      <c r="K60" s="2" t="s">
        <v>1</v>
      </c>
      <c r="L60" s="14"/>
      <c r="M60" s="14"/>
      <c r="N60" s="14"/>
      <c r="O60" s="14"/>
    </row>
    <row r="61" spans="6:15" ht="22.5" x14ac:dyDescent="0.25">
      <c r="F61" s="14">
        <f>ROW()-ROW(RACINE[[#Headers],[INDEX]])</f>
        <v>60</v>
      </c>
      <c r="G61" s="2" t="s">
        <v>67</v>
      </c>
      <c r="H61" s="14" t="s">
        <v>86</v>
      </c>
      <c r="I61" s="14"/>
      <c r="J61" s="14"/>
      <c r="K61" s="2" t="s">
        <v>1</v>
      </c>
      <c r="L61" s="14"/>
      <c r="M61" s="14"/>
      <c r="N61" s="14"/>
      <c r="O61" s="14"/>
    </row>
    <row r="62" spans="6:15" ht="22.5" x14ac:dyDescent="0.25">
      <c r="F62" s="14">
        <f>ROW()-ROW(RACINE[[#Headers],[INDEX]])</f>
        <v>61</v>
      </c>
      <c r="G62" s="2" t="s">
        <v>66</v>
      </c>
      <c r="H62" s="14" t="s">
        <v>86</v>
      </c>
      <c r="I62" s="14"/>
      <c r="J62" s="14"/>
      <c r="K62" s="2" t="s">
        <v>1</v>
      </c>
      <c r="L62" s="14"/>
      <c r="M62" s="14"/>
      <c r="N62" s="14"/>
      <c r="O62" s="14"/>
    </row>
    <row r="63" spans="6:15" x14ac:dyDescent="0.25">
      <c r="F63" s="14">
        <f>ROW()-ROW(RACINE[[#Headers],[INDEX]])</f>
        <v>62</v>
      </c>
      <c r="G63" s="2" t="s">
        <v>64</v>
      </c>
      <c r="H63" s="14" t="s">
        <v>86</v>
      </c>
      <c r="I63" s="14"/>
      <c r="J63" s="14"/>
      <c r="K63" s="2" t="s">
        <v>5</v>
      </c>
      <c r="L63" s="14"/>
      <c r="M63" s="14"/>
      <c r="N63" s="14"/>
      <c r="O63" s="14"/>
    </row>
    <row r="64" spans="6:15" ht="22.5" x14ac:dyDescent="0.25">
      <c r="F64" s="14">
        <f>ROW()-ROW(RACINE[[#Headers],[INDEX]])</f>
        <v>63</v>
      </c>
      <c r="G64" s="2" t="s">
        <v>65</v>
      </c>
      <c r="H64" s="14" t="s">
        <v>74</v>
      </c>
      <c r="I64" s="14"/>
      <c r="J64" s="14" t="s">
        <v>63</v>
      </c>
      <c r="K64" s="2" t="s">
        <v>1</v>
      </c>
      <c r="L64" s="14"/>
      <c r="M64" s="14"/>
      <c r="N64" s="14"/>
      <c r="O64" s="14"/>
    </row>
    <row r="65" spans="6:15" x14ac:dyDescent="0.25">
      <c r="F65" s="14">
        <f>ROW()-ROW(RACINE[[#Headers],[INDEX]])</f>
        <v>64</v>
      </c>
      <c r="G65" s="2" t="s">
        <v>64</v>
      </c>
      <c r="H65" s="14" t="s">
        <v>74</v>
      </c>
      <c r="I65" s="14"/>
      <c r="J65" s="14"/>
      <c r="K65" s="2" t="s">
        <v>20</v>
      </c>
      <c r="L65" s="14"/>
      <c r="M65" s="14"/>
      <c r="N65" s="14"/>
      <c r="O65" s="14"/>
    </row>
    <row r="66" spans="6:15" ht="22.5" x14ac:dyDescent="0.25">
      <c r="F66" s="14">
        <f>ROW()-ROW(RACINE[[#Headers],[INDEX]])</f>
        <v>65</v>
      </c>
      <c r="G66" s="2" t="s">
        <v>66</v>
      </c>
      <c r="H66" s="14" t="s">
        <v>74</v>
      </c>
      <c r="I66" s="14"/>
      <c r="J66" s="14"/>
      <c r="K66" s="2" t="s">
        <v>1</v>
      </c>
      <c r="L66" s="14"/>
      <c r="M66" s="14"/>
      <c r="N66" s="14"/>
      <c r="O66" s="14"/>
    </row>
    <row r="67" spans="6:15" x14ac:dyDescent="0.25">
      <c r="F67" s="14">
        <f>ROW()-ROW(RACINE[[#Headers],[INDEX]])</f>
        <v>66</v>
      </c>
      <c r="G67" s="2" t="s">
        <v>64</v>
      </c>
      <c r="H67" s="14" t="s">
        <v>74</v>
      </c>
      <c r="I67" s="14"/>
      <c r="J67" s="14"/>
      <c r="K67" s="2" t="s">
        <v>17</v>
      </c>
      <c r="L67" s="14"/>
      <c r="M67" s="14"/>
      <c r="N67" s="14"/>
      <c r="O67" s="14"/>
    </row>
    <row r="68" spans="6:15" x14ac:dyDescent="0.25">
      <c r="F68" s="14">
        <f>ROW()-ROW(RACINE[[#Headers],[INDEX]])</f>
        <v>67</v>
      </c>
      <c r="G68" s="2" t="s">
        <v>64</v>
      </c>
      <c r="H68" s="14"/>
      <c r="I68" s="14"/>
      <c r="J68" s="20"/>
      <c r="K68" s="2" t="s">
        <v>30</v>
      </c>
      <c r="L68" s="20"/>
      <c r="M68" s="14"/>
      <c r="N68" s="14"/>
      <c r="O68" s="14"/>
    </row>
    <row r="69" spans="6:15" x14ac:dyDescent="0.25">
      <c r="F69" s="14">
        <f>ROW()-ROW(RACINE[[#Headers],[INDEX]])</f>
        <v>68</v>
      </c>
      <c r="G69" s="2" t="s">
        <v>66</v>
      </c>
      <c r="H69" s="14"/>
      <c r="I69" s="14"/>
      <c r="J69" s="20"/>
      <c r="K69" s="2" t="s">
        <v>22</v>
      </c>
      <c r="L69" s="20"/>
      <c r="M69" s="14"/>
      <c r="N69" s="14"/>
      <c r="O69" s="14"/>
    </row>
    <row r="70" spans="6:15" ht="22.5" x14ac:dyDescent="0.25">
      <c r="F70" s="14">
        <f>ROW()-ROW(RACINE[[#Headers],[INDEX]])</f>
        <v>69</v>
      </c>
      <c r="G70" s="2" t="s">
        <v>67</v>
      </c>
      <c r="H70" s="14"/>
      <c r="I70" s="14"/>
      <c r="J70" s="20"/>
      <c r="K70" s="2" t="s">
        <v>23</v>
      </c>
      <c r="L70" s="20"/>
      <c r="M70" s="14"/>
      <c r="N70" s="14"/>
      <c r="O70" s="14"/>
    </row>
    <row r="71" spans="6:15" x14ac:dyDescent="0.25">
      <c r="F71" s="14">
        <f>ROW()-ROW(RACINE[[#Headers],[INDEX]])</f>
        <v>70</v>
      </c>
      <c r="G71" s="2" t="s">
        <v>65</v>
      </c>
      <c r="H71" s="14"/>
      <c r="I71" s="14"/>
      <c r="J71" s="20"/>
      <c r="K71" s="2" t="s">
        <v>25</v>
      </c>
      <c r="L71" s="20"/>
      <c r="M71" s="14"/>
      <c r="N71" s="14"/>
      <c r="O71" s="14"/>
    </row>
    <row r="72" spans="6:15" ht="22.5" x14ac:dyDescent="0.25">
      <c r="F72" s="14">
        <f>ROW()-ROW(RACINE[[#Headers],[INDEX]])</f>
        <v>71</v>
      </c>
      <c r="G72" s="2" t="s">
        <v>64</v>
      </c>
      <c r="H72" s="14"/>
      <c r="I72" s="14"/>
      <c r="J72" s="20"/>
      <c r="K72" s="2" t="s">
        <v>24</v>
      </c>
      <c r="L72" s="20"/>
      <c r="M72" s="14"/>
      <c r="N72" s="14"/>
      <c r="O72" s="14"/>
    </row>
    <row r="73" spans="6:15" ht="22.5" x14ac:dyDescent="0.25">
      <c r="F73" s="14">
        <f>ROW()-ROW(RACINE[[#Headers],[INDEX]])</f>
        <v>72</v>
      </c>
      <c r="G73" s="2" t="s">
        <v>66</v>
      </c>
      <c r="H73" s="14"/>
      <c r="I73" s="14"/>
      <c r="J73" s="20"/>
      <c r="K73" s="2" t="s">
        <v>26</v>
      </c>
      <c r="L73" s="20"/>
      <c r="M73" s="14"/>
      <c r="N73" s="14"/>
      <c r="O73" s="14"/>
    </row>
    <row r="74" spans="6:15" x14ac:dyDescent="0.25">
      <c r="F74" s="14">
        <f>ROW()-ROW(RACINE[[#Headers],[INDEX]])</f>
        <v>73</v>
      </c>
      <c r="G74" s="2" t="s">
        <v>64</v>
      </c>
      <c r="H74" s="14"/>
      <c r="I74" s="14"/>
      <c r="J74" s="20"/>
      <c r="K74" s="2" t="s">
        <v>34</v>
      </c>
      <c r="L74" s="20"/>
      <c r="M74" s="14"/>
      <c r="N74" s="14"/>
      <c r="O74" s="14"/>
    </row>
    <row r="75" spans="6:15" ht="22.5" x14ac:dyDescent="0.25">
      <c r="F75" s="14">
        <f>ROW()-ROW(RACINE[[#Headers],[INDEX]])</f>
        <v>74</v>
      </c>
      <c r="G75" s="2" t="s">
        <v>67</v>
      </c>
      <c r="H75" s="14"/>
      <c r="I75" s="14"/>
      <c r="J75" s="20"/>
      <c r="K75" s="2" t="s">
        <v>27</v>
      </c>
      <c r="L75" s="20"/>
      <c r="M75" s="14"/>
      <c r="N75" s="14"/>
      <c r="O75" s="14"/>
    </row>
  </sheetData>
  <pageMargins left="0.70000000000000007" right="0.70000000000000007" top="0.75" bottom="0.75" header="0.30000000000000004" footer="0.30000000000000004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53"/>
  <sheetViews>
    <sheetView tabSelected="1" topLeftCell="G1" workbookViewId="0">
      <selection activeCell="N17" sqref="N17"/>
    </sheetView>
  </sheetViews>
  <sheetFormatPr defaultColWidth="11.42578125" defaultRowHeight="15" x14ac:dyDescent="0.25"/>
  <cols>
    <col min="1" max="1" width="27" style="8" bestFit="1" customWidth="1"/>
    <col min="2" max="2" width="27.140625" style="8" bestFit="1" customWidth="1"/>
    <col min="3" max="3" width="22.5703125" style="8" bestFit="1" customWidth="1"/>
    <col min="4" max="4" width="10.7109375" style="8" bestFit="1" customWidth="1"/>
    <col min="5" max="5" width="27" style="8" bestFit="1" customWidth="1"/>
    <col min="6" max="6" width="81" style="8" bestFit="1" customWidth="1"/>
    <col min="7" max="7" width="9.85546875" style="8" bestFit="1" customWidth="1"/>
    <col min="8" max="8" width="10.42578125" style="8" bestFit="1" customWidth="1"/>
    <col min="9" max="9" width="20.140625" style="8" bestFit="1" customWidth="1"/>
    <col min="10" max="15" width="11.42578125" style="8"/>
    <col min="16" max="16" width="16.140625" style="8" bestFit="1" customWidth="1"/>
    <col min="17" max="17" width="12" style="8" bestFit="1" customWidth="1"/>
    <col min="18" max="16384" width="11.42578125" style="8"/>
  </cols>
  <sheetData>
    <row r="1" spans="1:19" x14ac:dyDescent="0.25">
      <c r="A1" s="10" t="s">
        <v>39</v>
      </c>
      <c r="B1" s="7" t="s">
        <v>51</v>
      </c>
      <c r="C1" s="21">
        <v>0</v>
      </c>
      <c r="K1" s="22"/>
      <c r="L1" s="22"/>
      <c r="M1" s="22"/>
      <c r="N1" s="22"/>
      <c r="O1" s="22"/>
      <c r="P1" s="22" t="s">
        <v>52</v>
      </c>
      <c r="Q1" s="22" t="s">
        <v>49</v>
      </c>
      <c r="R1" s="22" t="s">
        <v>50</v>
      </c>
      <c r="S1" s="22" t="s">
        <v>61</v>
      </c>
    </row>
    <row r="2" spans="1:19" x14ac:dyDescent="0.25">
      <c r="A2" s="10" t="s">
        <v>40</v>
      </c>
      <c r="B2" s="24" t="s">
        <v>51</v>
      </c>
      <c r="C2" s="21">
        <v>0</v>
      </c>
      <c r="K2" s="33" t="s">
        <v>47</v>
      </c>
      <c r="L2" s="33"/>
      <c r="M2" s="22"/>
      <c r="N2" s="22"/>
      <c r="O2" s="22"/>
      <c r="P2" s="22" t="s">
        <v>53</v>
      </c>
      <c r="Q2" s="22">
        <f>IF(AND($C$1=1,$C$2=1,$C$3=1),_xlfn.MINIFS(RACINE[INDEX],RACINE[POSTE],$B$1,RACINE[FORMATION],$B$2,RACINE[PERSONNEL],$B$3),0)</f>
        <v>0</v>
      </c>
      <c r="R2" s="22">
        <f>IF(AND($C$1=1,$C$2=1,$C$3=1),_xlfn.MAXIFS(RACINE[INDEX],RACINE[POSTE],$B$1,RACINE[FORMATION],$B$2,RACINE[PERSONNEL],$B$3),0)</f>
        <v>0</v>
      </c>
      <c r="S2" s="22">
        <f>IF(AND($C$1=1,$C$2=1,$C$3=1),COUNTIFS(RACINE[POSTE],$B$1,RACINE[FORMATION],$B$2,RACINE[PERSONNEL],$B$3),0)</f>
        <v>0</v>
      </c>
    </row>
    <row r="3" spans="1:19" x14ac:dyDescent="0.25">
      <c r="A3" s="10" t="s">
        <v>46</v>
      </c>
      <c r="B3" s="10" t="s">
        <v>72</v>
      </c>
      <c r="C3" s="21">
        <v>1</v>
      </c>
      <c r="F3" s="8" t="s">
        <v>71</v>
      </c>
      <c r="K3" s="22" t="s">
        <v>49</v>
      </c>
      <c r="L3" s="22">
        <f>IF(MAX(Q2:Q9)=0,0,MAX(Q2:Q9))</f>
        <v>1</v>
      </c>
      <c r="M3" s="22"/>
      <c r="N3" s="22"/>
      <c r="O3" s="22"/>
      <c r="P3" s="22" t="s">
        <v>54</v>
      </c>
      <c r="Q3" s="22">
        <f>IF(AND($C$1=1,$C$2=0,$C$3=0),_xlfn.MINIFS(RACINE[INDEX],RACINE[POSTE],$B$1),0)</f>
        <v>0</v>
      </c>
      <c r="R3" s="22">
        <f>IF(AND($C$1=1,$C$2=0,$C$3=0),_xlfn.MAXIFS(RACINE[INDEX],RACINE[POSTE],$B$1),0)</f>
        <v>0</v>
      </c>
      <c r="S3" s="22">
        <f>IF(AND($C$1=1,$C$2=0,$C$3=0),COUNTIFS(RACINE[POSTE],$B$1),0)</f>
        <v>0</v>
      </c>
    </row>
    <row r="4" spans="1:19" ht="15.75" thickBot="1" x14ac:dyDescent="0.3">
      <c r="K4" s="22" t="s">
        <v>50</v>
      </c>
      <c r="L4" s="22">
        <f>IF(MAX(R2:R9)=0,0,MAX(R2:R9))</f>
        <v>37</v>
      </c>
      <c r="M4" s="22"/>
      <c r="N4" s="22"/>
      <c r="O4" s="22"/>
      <c r="P4" s="22" t="s">
        <v>60</v>
      </c>
      <c r="Q4" s="22">
        <f>IF(AND($C$1=1,$C$2=1,$C$3=0),_xlfn.MINIFS(RACINE[INDEX],RACINE[POSTE],$B$1,RACINE[FORMATION],$B$2),0)</f>
        <v>0</v>
      </c>
      <c r="R4" s="22">
        <f>IF(AND($C$1=1,$C$2=1,$C$3=0),_xlfn.MAXIFS(RACINE[INDEX],RACINE[POSTE],$B$1,RACINE[FORMATION],$B$2),0)</f>
        <v>0</v>
      </c>
      <c r="S4" s="22">
        <f>IF(AND($C$1=1,$C$2=1,$C$3=0),COUNTIFS(RACINE[POSTE],$B$1,RACINE[FORMATION],$B$2),0)</f>
        <v>0</v>
      </c>
    </row>
    <row r="5" spans="1:19" ht="15.75" thickBot="1" x14ac:dyDescent="0.3">
      <c r="A5" s="25" t="s">
        <v>68</v>
      </c>
      <c r="B5" s="30" t="s">
        <v>0</v>
      </c>
      <c r="C5" s="31" t="s">
        <v>38</v>
      </c>
      <c r="D5" s="31" t="s">
        <v>41</v>
      </c>
      <c r="E5" s="31" t="s">
        <v>42</v>
      </c>
      <c r="F5" s="31" t="s">
        <v>37</v>
      </c>
      <c r="G5" s="31" t="s">
        <v>43</v>
      </c>
      <c r="H5" s="31" t="s">
        <v>44</v>
      </c>
      <c r="I5" s="32" t="s">
        <v>45</v>
      </c>
      <c r="K5" s="22"/>
      <c r="L5" s="22">
        <f>MAX(S2:S9)</f>
        <v>5</v>
      </c>
      <c r="M5" s="22"/>
      <c r="N5" s="22"/>
      <c r="O5" s="22"/>
      <c r="P5" s="22" t="s">
        <v>55</v>
      </c>
      <c r="Q5" s="22">
        <f>IF(AND($C$1=1,$C$2=0,$C$3=1),_xlfn.MINIFS(RACINE[INDEX],RACINE[POSTE],$B$1,RACINE[PERSONNEL],$B$3),0)</f>
        <v>0</v>
      </c>
      <c r="R5" s="22">
        <f>IF(AND($C$1=1,$C$2=0,$C$3=1),_xlfn.MAXIFS(RACINE[INDEX],RACINE[POSTE],$B$1,RACINE[PERSONNEL],$B$3),0)</f>
        <v>0</v>
      </c>
      <c r="S5" s="22">
        <f>IF(AND($C$1=1,$C$2=0,$C$3=1),COUNTIFS(RACINE[POSTE],$B$1,RACINE[PERSONNEL],$B$3),0)</f>
        <v>0</v>
      </c>
    </row>
    <row r="6" spans="1:19" ht="15.75" thickBot="1" x14ac:dyDescent="0.3">
      <c r="B6" s="26" t="s">
        <v>64</v>
      </c>
      <c r="C6" s="27" t="s">
        <v>72</v>
      </c>
      <c r="D6" s="28" t="s">
        <v>70</v>
      </c>
      <c r="E6" s="27" t="s">
        <v>70</v>
      </c>
      <c r="F6" s="27" t="s">
        <v>69</v>
      </c>
      <c r="G6" s="27" t="s">
        <v>70</v>
      </c>
      <c r="H6" s="27" t="s">
        <v>70</v>
      </c>
      <c r="I6" s="29" t="s">
        <v>70</v>
      </c>
      <c r="K6" s="22"/>
      <c r="L6" s="22"/>
      <c r="M6" s="22"/>
      <c r="N6" s="22"/>
      <c r="O6" s="22"/>
      <c r="P6" s="22" t="s">
        <v>56</v>
      </c>
      <c r="Q6" s="22">
        <f>IF(AND($C$1=0,$C$2=0,$C$3=1),_xlfn.MINIFS(RACINE[INDEX],RACINE[PERSONNEL],$B$3),0)</f>
        <v>1</v>
      </c>
      <c r="R6" s="22">
        <f>IF(AND($C$1=0,$C$2=0,$C$3=1),_xlfn.MAXIFS(RACINE[INDEX],RACINE[PERSONNEL],$B$3),0)</f>
        <v>37</v>
      </c>
      <c r="S6" s="22">
        <f>IF(AND($C$1=0,$C$2=0,$C$3=1),COUNTIFS(RACINE[PERSONNEL],$B$3),0)</f>
        <v>5</v>
      </c>
    </row>
    <row r="7" spans="1:19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>
        <v>6</v>
      </c>
      <c r="G7" s="21">
        <v>7</v>
      </c>
      <c r="H7" s="21">
        <v>8</v>
      </c>
      <c r="I7" s="21">
        <v>9</v>
      </c>
      <c r="K7" s="22"/>
      <c r="L7" s="22"/>
      <c r="M7" s="22"/>
      <c r="N7" s="22"/>
      <c r="O7" s="22"/>
      <c r="P7" s="22" t="s">
        <v>57</v>
      </c>
      <c r="Q7" s="22">
        <f>IF(AND($C$1=0,$C$2=1,$C$3=0),_xlfn.MINIFS(RACINE[INDEX],RACINE[FORMATION],$B$2),0)</f>
        <v>0</v>
      </c>
      <c r="R7" s="22">
        <f>IF(AND($C$1=0,$C$2=1,$C$3=0),_xlfn.MAXIFS(RACINE[INDEX],RACINE[FORMATION],$B$2),0)</f>
        <v>0</v>
      </c>
      <c r="S7" s="22">
        <f>IF(AND($C$1=0,$C$2=1,$C$3=0),COUNTIFS(RACINE[FORMATION],$B$2),0)</f>
        <v>0</v>
      </c>
    </row>
    <row r="8" spans="1:19" x14ac:dyDescent="0.25">
      <c r="A8" s="9" t="s">
        <v>48</v>
      </c>
      <c r="B8" s="16" t="s">
        <v>0</v>
      </c>
      <c r="C8" s="16" t="s">
        <v>38</v>
      </c>
      <c r="D8" s="16" t="s">
        <v>41</v>
      </c>
      <c r="E8" s="16" t="s">
        <v>42</v>
      </c>
      <c r="F8" s="16" t="s">
        <v>37</v>
      </c>
      <c r="G8" s="16" t="s">
        <v>43</v>
      </c>
      <c r="H8" s="16" t="s">
        <v>44</v>
      </c>
      <c r="I8" s="16" t="s">
        <v>45</v>
      </c>
      <c r="K8" s="22"/>
      <c r="L8" s="22"/>
      <c r="M8" s="22"/>
      <c r="N8" s="22"/>
      <c r="O8" s="22"/>
      <c r="P8" s="22" t="s">
        <v>58</v>
      </c>
      <c r="Q8" s="22">
        <f>IF(AND($C$1=0,$C$2=1,$C$3=1),_xlfn.MINIFS(RACINE[INDEX],RACINE[FORMATION],$B$2,RACINE[PERSONNEL],$B$3),0)</f>
        <v>0</v>
      </c>
      <c r="R8" s="22">
        <f>IF(AND($C$1=0,$C$2=1,$C$3=1),_xlfn.MAXIFS(RACINE[INDEX],RACINE[FORMATION],$B$2,RACINE[PERSONNEL],$B$3),0)</f>
        <v>0</v>
      </c>
      <c r="S8" s="22">
        <f>IF(AND($C$1=0,$C$2=1,$C$3=1),COUNTIFS(RACINE[FORMATION],$B$2,RACINE[PERSONNEL],$B$3),0)</f>
        <v>0</v>
      </c>
    </row>
    <row r="9" spans="1:19" x14ac:dyDescent="0.25">
      <c r="A9" s="8">
        <f t="shared" ref="A9" si="0">IF(OR($L$3=0,$L$4=0),"",IF(OR(A8="",A8=$L$4),"",IF(A8="N°LIGNE",$L$3,A8+1)))</f>
        <v>1</v>
      </c>
      <c r="B9" s="16" t="str">
        <f>IF(RECHERCHE[[#This Row],[N°LIGNE]]="","",IFERROR(IF(INDEX(RACINE[],RECHERCHE[[#This Row],[N°LIGNE]],B$7)=0,"",INDEX(RACINE[],RECHERCHE[[#This Row],[N°LIGNE]],B$7)),""))</f>
        <v>PRODUCTION</v>
      </c>
      <c r="C9" s="16" t="str">
        <f>IF(RECHERCHE[[#This Row],[N°LIGNE]]="","",IFERROR(IF(INDEX(RACINE[],RECHERCHE[[#This Row],[N°LIGNE]],C$7)=0,"",INDEX(RACINE[],RECHERCHE[[#This Row],[N°LIGNE]],C$7)),""))</f>
        <v>A</v>
      </c>
      <c r="D9" s="16" t="str">
        <f>IF(RECHERCHE[[#This Row],[N°LIGNE]]="","",IFERROR(IF(INDEX(RACINE[],RECHERCHE[[#This Row],[N°LIGNE]],D$7)=0,"",INDEX(RACINE[],RECHERCHE[[#This Row],[N°LIGNE]],D$7)),""))</f>
        <v/>
      </c>
      <c r="E9" s="16" t="str">
        <f>IF(RECHERCHE[[#This Row],[N°LIGNE]]="","",IFERROR(IF(INDEX(RACINE[],RECHERCHE[[#This Row],[N°LIGNE]],E$7)=0,"",INDEX(RACINE[],RECHERCHE[[#This Row],[N°LIGNE]],E$7)),""))</f>
        <v/>
      </c>
      <c r="F9" s="16" t="str">
        <f>IF(RECHERCHE[[#This Row],[N°LIGNE]]="","",IFERROR(IF(INDEX(RACINE[],RECHERCHE[[#This Row],[N°LIGNE]],F$7)=0,"",INDEX(RACINE[],RECHERCHE[[#This Row],[N°LIGNE]],F$7)),""))</f>
        <v>CACES 3 (chariots élévateurs)</v>
      </c>
      <c r="G9" s="16" t="str">
        <f>IF(RECHERCHE[[#This Row],[N°LIGNE]]="","",IFERROR(IF(INDEX(RACINE[],RECHERCHE[[#This Row],[N°LIGNE]],G$7)=0,"",INDEX(RACINE[],RECHERCHE[[#This Row],[N°LIGNE]],G$7)),""))</f>
        <v/>
      </c>
      <c r="H9" s="16" t="str">
        <f>IF(RECHERCHE[[#This Row],[N°LIGNE]]="","",IFERROR(IF(INDEX(RACINE[],RECHERCHE[[#This Row],[N°LIGNE]],H$7)=0,"",INDEX(RACINE[],RECHERCHE[[#This Row],[N°LIGNE]],H$7)),""))</f>
        <v/>
      </c>
      <c r="I9" s="16" t="str">
        <f>IF(RECHERCHE[[#This Row],[N°LIGNE]]="","",IFERROR(IF(INDEX(RACINE[],RECHERCHE[[#This Row],[N°LIGNE]],I$7)=0,"",INDEX(RACINE[],RECHERCHE[[#This Row],[N°LIGNE]],I$7)),""))</f>
        <v/>
      </c>
      <c r="K9" s="22"/>
      <c r="L9" s="22"/>
      <c r="M9" s="22"/>
      <c r="N9" s="22"/>
      <c r="O9" s="22"/>
      <c r="P9" s="22" t="s">
        <v>59</v>
      </c>
      <c r="Q9" s="22">
        <f>IF(AND($C$1=0,$C$2=0,$C$3=0),0,0)</f>
        <v>0</v>
      </c>
      <c r="R9" s="22">
        <f>IF(AND($C$1=0,$C$2=0,$C$3=0),0,0)</f>
        <v>0</v>
      </c>
      <c r="S9" s="22">
        <f>IF(AND($C$1=0,$C$2=0,$C$3=0),0,0)</f>
        <v>0</v>
      </c>
    </row>
    <row r="10" spans="1:19" x14ac:dyDescent="0.25">
      <c r="A10" s="17">
        <f>IF(OR($L$3=0,$L$4=0),"",IF(OR(A9="",A9=$L$4),"",IF(A9="N°LIGNE",$L$3,A9+1)))</f>
        <v>2</v>
      </c>
      <c r="B10" s="16" t="str">
        <f>IF(RECHERCHE[[#This Row],[N°LIGNE]]="","",IFERROR(IF(INDEX(RACINE[],RECHERCHE[[#This Row],[N°LIGNE]],B$7)=0,"",INDEX(RACINE[],RECHERCHE[[#This Row],[N°LIGNE]],B$7)),""))</f>
        <v>MAGASIN</v>
      </c>
      <c r="C10" s="16" t="str">
        <f>IF(RECHERCHE[[#This Row],[N°LIGNE]]="","",IFERROR(IF(INDEX(RACINE[],RECHERCHE[[#This Row],[N°LIGNE]],C$7)=0,"",INDEX(RACINE[],RECHERCHE[[#This Row],[N°LIGNE]],C$7)),""))</f>
        <v>A</v>
      </c>
      <c r="D10" s="16" t="str">
        <f>IF(RECHERCHE[[#This Row],[N°LIGNE]]="","",IFERROR(IF(INDEX(RACINE[],RECHERCHE[[#This Row],[N°LIGNE]],D$7)=0,"",INDEX(RACINE[],RECHERCHE[[#This Row],[N°LIGNE]],D$7)),""))</f>
        <v/>
      </c>
      <c r="E10" s="16" t="str">
        <f>IF(RECHERCHE[[#This Row],[N°LIGNE]]="","",IFERROR(IF(INDEX(RACINE[],RECHERCHE[[#This Row],[N°LIGNE]],E$7)=0,"",INDEX(RACINE[],RECHERCHE[[#This Row],[N°LIGNE]],E$7)),""))</f>
        <v/>
      </c>
      <c r="F10" s="16" t="str">
        <f>IF(RECHERCHE[[#This Row],[N°LIGNE]]="","",IFERROR(IF(INDEX(RACINE[],RECHERCHE[[#This Row],[N°LIGNE]],F$7)=0,"",INDEX(RACINE[],RECHERCHE[[#This Row],[N°LIGNE]],F$7)),""))</f>
        <v>CACES 3 (chariots élévateurs)</v>
      </c>
      <c r="G10" s="16" t="str">
        <f>IF(RECHERCHE[[#This Row],[N°LIGNE]]="","",IFERROR(IF(INDEX(RACINE[],RECHERCHE[[#This Row],[N°LIGNE]],G$7)=0,"",INDEX(RACINE[],RECHERCHE[[#This Row],[N°LIGNE]],G$7)),""))</f>
        <v/>
      </c>
      <c r="H10" s="16" t="str">
        <f>IF(RECHERCHE[[#This Row],[N°LIGNE]]="","",IFERROR(IF(INDEX(RACINE[],RECHERCHE[[#This Row],[N°LIGNE]],H$7)=0,"",INDEX(RACINE[],RECHERCHE[[#This Row],[N°LIGNE]],H$7)),""))</f>
        <v/>
      </c>
      <c r="I10" s="16" t="str">
        <f>IF(RECHERCHE[[#This Row],[N°LIGNE]]="","",IFERROR(IF(INDEX(RACINE[],RECHERCHE[[#This Row],[N°LIGNE]],I$7)=0,"",INDEX(RACINE[],RECHERCHE[[#This Row],[N°LIGNE]],I$7)),""))</f>
        <v/>
      </c>
    </row>
    <row r="11" spans="1:19" x14ac:dyDescent="0.25">
      <c r="A11" s="17">
        <f t="shared" ref="A11:A12" si="1">IF(OR($L$3=0,$L$4=0),"",IF(OR(A10="",A10=$L$4),"",IF(A10="N°LIGNE",$L$3,A10+1)))</f>
        <v>3</v>
      </c>
      <c r="B11" s="16" t="str">
        <f>IF(RECHERCHE[[#This Row],[N°LIGNE]]="","",IFERROR(IF(INDEX(RACINE[],RECHERCHE[[#This Row],[N°LIGNE]],B$7)=0,"",INDEX(RACINE[],RECHERCHE[[#This Row],[N°LIGNE]],B$7)),""))</f>
        <v>PRODUCTION</v>
      </c>
      <c r="C11" s="16" t="str">
        <f>IF(RECHERCHE[[#This Row],[N°LIGNE]]="","",IFERROR(IF(INDEX(RACINE[],RECHERCHE[[#This Row],[N°LIGNE]],C$7)=0,"",INDEX(RACINE[],RECHERCHE[[#This Row],[N°LIGNE]],C$7)),""))</f>
        <v>A</v>
      </c>
      <c r="D11" s="16" t="str">
        <f>IF(RECHERCHE[[#This Row],[N°LIGNE]]="","",IFERROR(IF(INDEX(RACINE[],RECHERCHE[[#This Row],[N°LIGNE]],D$7)=0,"",INDEX(RACINE[],RECHERCHE[[#This Row],[N°LIGNE]],D$7)),""))</f>
        <v/>
      </c>
      <c r="E11" s="16" t="str">
        <f>IF(RECHERCHE[[#This Row],[N°LIGNE]]="","",IFERROR(IF(INDEX(RACINE[],RECHERCHE[[#This Row],[N°LIGNE]],E$7)=0,"",INDEX(RACINE[],RECHERCHE[[#This Row],[N°LIGNE]],E$7)),""))</f>
        <v/>
      </c>
      <c r="F11" s="16" t="str">
        <f>IF(RECHERCHE[[#This Row],[N°LIGNE]]="","",IFERROR(IF(INDEX(RACINE[],RECHERCHE[[#This Row],[N°LIGNE]],F$7)=0,"",INDEX(RACINE[],RECHERCHE[[#This Row],[N°LIGNE]],F$7)),""))</f>
        <v>Etiq Dépal 28g</v>
      </c>
      <c r="G11" s="16" t="str">
        <f>IF(RECHERCHE[[#This Row],[N°LIGNE]]="","",IFERROR(IF(INDEX(RACINE[],RECHERCHE[[#This Row],[N°LIGNE]],G$7)=0,"",INDEX(RACINE[],RECHERCHE[[#This Row],[N°LIGNE]],G$7)),""))</f>
        <v/>
      </c>
      <c r="H11" s="16" t="str">
        <f>IF(RECHERCHE[[#This Row],[N°LIGNE]]="","",IFERROR(IF(INDEX(RACINE[],RECHERCHE[[#This Row],[N°LIGNE]],H$7)=0,"",INDEX(RACINE[],RECHERCHE[[#This Row],[N°LIGNE]],H$7)),""))</f>
        <v/>
      </c>
      <c r="I11" s="16" t="str">
        <f>IF(RECHERCHE[[#This Row],[N°LIGNE]]="","",IFERROR(IF(INDEX(RACINE[],RECHERCHE[[#This Row],[N°LIGNE]],I$7)=0,"",INDEX(RACINE[],RECHERCHE[[#This Row],[N°LIGNE]],I$7)),""))</f>
        <v/>
      </c>
    </row>
    <row r="12" spans="1:19" x14ac:dyDescent="0.25">
      <c r="A12" s="19">
        <f t="shared" si="1"/>
        <v>4</v>
      </c>
      <c r="B12" s="8" t="str">
        <f>IF(RECHERCHE[[#This Row],[N°LIGNE]]="","",IFERROR(IF(INDEX(RACINE[],RECHERCHE[[#This Row],[N°LIGNE]],B$7)=0,"",INDEX(RACINE[],RECHERCHE[[#This Row],[N°LIGNE]],B$7)),""))</f>
        <v>PRODUCTION MARRON</v>
      </c>
      <c r="C12" s="8" t="str">
        <f>IF(RECHERCHE[[#This Row],[N°LIGNE]]="","",IFERROR(IF(INDEX(RACINE[],RECHERCHE[[#This Row],[N°LIGNE]],C$7)=0,"",INDEX(RACINE[],RECHERCHE[[#This Row],[N°LIGNE]],C$7)),""))</f>
        <v>A</v>
      </c>
      <c r="D12" s="8" t="str">
        <f>IF(RECHERCHE[[#This Row],[N°LIGNE]]="","",IFERROR(IF(INDEX(RACINE[],RECHERCHE[[#This Row],[N°LIGNE]],D$7)=0,"",INDEX(RACINE[],RECHERCHE[[#This Row],[N°LIGNE]],D$7)),""))</f>
        <v/>
      </c>
      <c r="E12" s="8" t="str">
        <f>IF(RECHERCHE[[#This Row],[N°LIGNE]]="","",IFERROR(IF(INDEX(RACINE[],RECHERCHE[[#This Row],[N°LIGNE]],E$7)=0,"",INDEX(RACINE[],RECHERCHE[[#This Row],[N°LIGNE]],E$7)),""))</f>
        <v>GD</v>
      </c>
      <c r="F12" s="8" t="str">
        <f>IF(RECHERCHE[[#This Row],[N°LIGNE]]="","",IFERROR(IF(INDEX(RACINE[],RECHERCHE[[#This Row],[N°LIGNE]],F$7)=0,"",INDEX(RACINE[],RECHERCHE[[#This Row],[N°LIGNE]],F$7)),""))</f>
        <v>CACES 3 (chariots élévateurs)</v>
      </c>
      <c r="G12" s="8" t="str">
        <f>IF(RECHERCHE[[#This Row],[N°LIGNE]]="","",IFERROR(IF(INDEX(RACINE[],RECHERCHE[[#This Row],[N°LIGNE]],G$7)=0,"",INDEX(RACINE[],RECHERCHE[[#This Row],[N°LIGNE]],G$7)),""))</f>
        <v/>
      </c>
      <c r="H12" s="8" t="str">
        <f>IF(RECHERCHE[[#This Row],[N°LIGNE]]="","",IFERROR(IF(INDEX(RACINE[],RECHERCHE[[#This Row],[N°LIGNE]],H$7)=0,"",INDEX(RACINE[],RECHERCHE[[#This Row],[N°LIGNE]],H$7)),""))</f>
        <v/>
      </c>
      <c r="I12" s="8" t="str">
        <f>IF(RECHERCHE[[#This Row],[N°LIGNE]]="","",IFERROR(IF(INDEX(RACINE[],RECHERCHE[[#This Row],[N°LIGNE]],I$7)=0,"",INDEX(RACINE[],RECHERCHE[[#This Row],[N°LIGNE]],I$7)),""))</f>
        <v/>
      </c>
    </row>
    <row r="13" spans="1:19" x14ac:dyDescent="0.25">
      <c r="A13" s="19"/>
    </row>
    <row r="14" spans="1:19" x14ac:dyDescent="0.25">
      <c r="A14" s="19"/>
    </row>
    <row r="15" spans="1:19" x14ac:dyDescent="0.25">
      <c r="A15" s="19"/>
    </row>
    <row r="16" spans="1:19" x14ac:dyDescent="0.25">
      <c r="A16" s="19"/>
    </row>
    <row r="17" spans="1:1" x14ac:dyDescent="0.25">
      <c r="A17" s="19"/>
    </row>
    <row r="18" spans="1:1" x14ac:dyDescent="0.25">
      <c r="A18" s="19"/>
    </row>
    <row r="19" spans="1:1" x14ac:dyDescent="0.25">
      <c r="A19" s="19"/>
    </row>
    <row r="20" spans="1:1" x14ac:dyDescent="0.25">
      <c r="A20" s="19"/>
    </row>
    <row r="21" spans="1:1" x14ac:dyDescent="0.25">
      <c r="A21" s="19"/>
    </row>
    <row r="22" spans="1:1" x14ac:dyDescent="0.25">
      <c r="A22" s="19"/>
    </row>
    <row r="23" spans="1:1" x14ac:dyDescent="0.25">
      <c r="A23" s="19"/>
    </row>
    <row r="24" spans="1:1" x14ac:dyDescent="0.25">
      <c r="A24" s="19"/>
    </row>
    <row r="25" spans="1:1" x14ac:dyDescent="0.25">
      <c r="A25" s="19"/>
    </row>
    <row r="26" spans="1:1" x14ac:dyDescent="0.25">
      <c r="A26" s="19"/>
    </row>
    <row r="27" spans="1:1" x14ac:dyDescent="0.25">
      <c r="A27" s="19"/>
    </row>
    <row r="28" spans="1:1" x14ac:dyDescent="0.25">
      <c r="A28" s="19"/>
    </row>
    <row r="29" spans="1:1" x14ac:dyDescent="0.25">
      <c r="A29" s="19"/>
    </row>
    <row r="30" spans="1:1" x14ac:dyDescent="0.25">
      <c r="A30" s="19"/>
    </row>
    <row r="31" spans="1:1" x14ac:dyDescent="0.25">
      <c r="A31" s="19"/>
    </row>
    <row r="32" spans="1:1" x14ac:dyDescent="0.25">
      <c r="A32" s="19"/>
    </row>
    <row r="33" spans="1:1" x14ac:dyDescent="0.25">
      <c r="A33" s="19"/>
    </row>
    <row r="34" spans="1:1" x14ac:dyDescent="0.25">
      <c r="A34" s="19"/>
    </row>
    <row r="35" spans="1:1" x14ac:dyDescent="0.25">
      <c r="A35" s="19"/>
    </row>
    <row r="36" spans="1:1" x14ac:dyDescent="0.25">
      <c r="A36" s="19"/>
    </row>
    <row r="37" spans="1:1" x14ac:dyDescent="0.25">
      <c r="A37" s="19"/>
    </row>
    <row r="38" spans="1:1" x14ac:dyDescent="0.25">
      <c r="A38" s="19"/>
    </row>
    <row r="39" spans="1:1" x14ac:dyDescent="0.25">
      <c r="A39" s="19"/>
    </row>
    <row r="40" spans="1:1" x14ac:dyDescent="0.25">
      <c r="A40" s="19"/>
    </row>
    <row r="41" spans="1:1" x14ac:dyDescent="0.25">
      <c r="A41" s="19"/>
    </row>
    <row r="42" spans="1:1" x14ac:dyDescent="0.25">
      <c r="A42" s="19"/>
    </row>
    <row r="43" spans="1:1" x14ac:dyDescent="0.25">
      <c r="A43" s="19"/>
    </row>
    <row r="44" spans="1:1" x14ac:dyDescent="0.25">
      <c r="A44" s="19"/>
    </row>
    <row r="45" spans="1:1" x14ac:dyDescent="0.25">
      <c r="A45" s="19"/>
    </row>
    <row r="46" spans="1:1" x14ac:dyDescent="0.25">
      <c r="A46" s="19"/>
    </row>
    <row r="47" spans="1:1" x14ac:dyDescent="0.25">
      <c r="A47" s="19"/>
    </row>
    <row r="48" spans="1:1" x14ac:dyDescent="0.25">
      <c r="A48" s="19"/>
    </row>
    <row r="49" spans="1:1" x14ac:dyDescent="0.25">
      <c r="A49" s="19"/>
    </row>
    <row r="50" spans="1:1" x14ac:dyDescent="0.25">
      <c r="A50" s="19"/>
    </row>
    <row r="51" spans="1:1" x14ac:dyDescent="0.25">
      <c r="A51" s="19"/>
    </row>
    <row r="52" spans="1:1" x14ac:dyDescent="0.25">
      <c r="A52" s="19"/>
    </row>
    <row r="53" spans="1:1" x14ac:dyDescent="0.25">
      <c r="A53" s="19"/>
    </row>
  </sheetData>
  <mergeCells count="1">
    <mergeCell ref="K2:L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9525</xdr:colOff>
                <xdr:row>3</xdr:row>
                <xdr:rowOff>180975</xdr:rowOff>
              </from>
              <to>
                <xdr:col>10</xdr:col>
                <xdr:colOff>752475</xdr:colOff>
                <xdr:row>5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I1048576"/>
    </sheetView>
  </sheetViews>
  <sheetFormatPr defaultColWidth="11.42578125" defaultRowHeight="15" x14ac:dyDescent="0.25"/>
  <cols>
    <col min="1" max="1" width="3" bestFit="1" customWidth="1"/>
    <col min="2" max="2" width="21.7109375" bestFit="1" customWidth="1"/>
    <col min="3" max="3" width="22.5703125" bestFit="1" customWidth="1"/>
    <col min="5" max="5" width="3.5703125" bestFit="1" customWidth="1"/>
    <col min="6" max="6" width="32.285156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</vt:lpstr>
      <vt:lpstr>TEST</vt:lpstr>
      <vt:lpstr>TEST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Gaétan DEMEURS</dc:creator>
  <cp:lastModifiedBy>Jean-Eric Pelouas</cp:lastModifiedBy>
  <dcterms:created xsi:type="dcterms:W3CDTF">2019-05-28T08:43:32Z</dcterms:created>
  <dcterms:modified xsi:type="dcterms:W3CDTF">2019-05-31T09:15:08Z</dcterms:modified>
</cp:coreProperties>
</file>