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tables/table1.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660" tabRatio="1000" activeTab="5"/>
  </bookViews>
  <sheets>
    <sheet name="03 08" sheetId="19" r:id="rId1"/>
    <sheet name="04 08" sheetId="20" r:id="rId2"/>
    <sheet name="1909" sheetId="47" r:id="rId3"/>
    <sheet name="2009" sheetId="48" r:id="rId4"/>
    <sheet name="CONSOL" sheetId="18" r:id="rId5"/>
    <sheet name="DONNEES NORMALISEES" sheetId="50" r:id="rId6"/>
    <sheet name="TCD" sheetId="17" r:id="rId7"/>
  </sheets>
  <definedNames>
    <definedName name="_xlnm._FilterDatabase" localSheetId="0" hidden="1">'03 08'!$A$1:$I$32</definedName>
  </definedNames>
  <calcPr calcId="162913"/>
  <pivotCaches>
    <pivotCache cacheId="53" r:id="rId8"/>
  </pivotCaches>
</workbook>
</file>

<file path=xl/calcChain.xml><?xml version="1.0" encoding="utf-8"?>
<calcChain xmlns="http://schemas.openxmlformats.org/spreadsheetml/2006/main">
  <c r="J85" i="18" l="1"/>
  <c r="J86" i="18"/>
  <c r="J87" i="18"/>
  <c r="J88" i="18"/>
  <c r="J89" i="18"/>
  <c r="J90" i="18"/>
  <c r="J91" i="18"/>
  <c r="J92" i="18"/>
  <c r="J84" i="18"/>
  <c r="H46" i="19" l="1"/>
  <c r="H45" i="19"/>
  <c r="H44" i="19"/>
  <c r="H43" i="19"/>
  <c r="H42" i="19"/>
  <c r="M41" i="19"/>
  <c r="M42" i="19" s="1"/>
  <c r="O42" i="19" s="1"/>
  <c r="H41" i="19"/>
  <c r="H40" i="19"/>
  <c r="H39" i="19"/>
  <c r="M38" i="19"/>
  <c r="M39" i="19" s="1"/>
  <c r="H38" i="19"/>
  <c r="H37" i="19"/>
  <c r="H36" i="19"/>
  <c r="N35" i="19"/>
  <c r="H35" i="19"/>
  <c r="H34" i="19"/>
  <c r="H33" i="19"/>
  <c r="H32" i="19"/>
  <c r="L31" i="19"/>
  <c r="M31" i="19" s="1"/>
  <c r="H31" i="19"/>
  <c r="H30" i="19"/>
  <c r="H29" i="19"/>
  <c r="H28" i="19"/>
  <c r="H27" i="19"/>
  <c r="H26" i="19"/>
  <c r="N25" i="19"/>
  <c r="H25" i="19"/>
  <c r="H24" i="19"/>
  <c r="H23" i="19"/>
  <c r="H22" i="19"/>
  <c r="H21" i="19"/>
  <c r="H20" i="19"/>
  <c r="H19" i="19"/>
  <c r="H18" i="19"/>
  <c r="H17" i="19"/>
  <c r="H16" i="19"/>
  <c r="H15" i="19"/>
  <c r="H14" i="19"/>
  <c r="H13" i="19"/>
  <c r="H12" i="19"/>
  <c r="K11" i="19"/>
  <c r="K18" i="19" s="1"/>
  <c r="H11" i="19"/>
  <c r="M10" i="19"/>
  <c r="H10" i="19"/>
  <c r="H9" i="19"/>
  <c r="H8" i="19"/>
  <c r="H7" i="19"/>
  <c r="N6" i="19"/>
  <c r="H6" i="19"/>
  <c r="N5" i="19"/>
  <c r="H5" i="19"/>
  <c r="H4" i="19"/>
  <c r="H3" i="19"/>
  <c r="H2" i="19"/>
  <c r="K12" i="19" l="1"/>
  <c r="K17" i="19" l="1"/>
  <c r="K14" i="19"/>
  <c r="K16" i="19" s="1"/>
  <c r="L22" i="19" s="1"/>
</calcChain>
</file>

<file path=xl/sharedStrings.xml><?xml version="1.0" encoding="utf-8"?>
<sst xmlns="http://schemas.openxmlformats.org/spreadsheetml/2006/main" count="379" uniqueCount="111">
  <si>
    <t>LRATTANA</t>
  </si>
  <si>
    <t>Lot</t>
  </si>
  <si>
    <t>Etape</t>
  </si>
  <si>
    <t>Temps d'attente lot n-1</t>
  </si>
  <si>
    <t>Debut</t>
  </si>
  <si>
    <t>Fin</t>
  </si>
  <si>
    <t>Temps total</t>
  </si>
  <si>
    <t>Nombre de documents</t>
  </si>
  <si>
    <t>Vitesse par heure</t>
  </si>
  <si>
    <t>PKIMHENG</t>
  </si>
  <si>
    <t>Jeudi</t>
  </si>
  <si>
    <t>0.00</t>
  </si>
  <si>
    <t>41.05</t>
  </si>
  <si>
    <t>40.34</t>
  </si>
  <si>
    <t>TOTO</t>
  </si>
  <si>
    <t>Mardi</t>
  </si>
  <si>
    <t>Nom</t>
  </si>
  <si>
    <t>Date</t>
  </si>
  <si>
    <t>arret</t>
  </si>
  <si>
    <t>prod</t>
  </si>
  <si>
    <t>qte</t>
  </si>
  <si>
    <t>pimheng</t>
  </si>
  <si>
    <t>Rattana</t>
  </si>
  <si>
    <t>Enproduction</t>
  </si>
  <si>
    <t>heure presence</t>
  </si>
  <si>
    <t>production</t>
  </si>
  <si>
    <t>prod par operateur</t>
  </si>
  <si>
    <t>facturation operateur</t>
  </si>
  <si>
    <t>cout par document</t>
  </si>
  <si>
    <t>cout horaire production</t>
  </si>
  <si>
    <t>cout horaire payé</t>
  </si>
  <si>
    <t>7.58</t>
  </si>
  <si>
    <t>18.18</t>
  </si>
  <si>
    <t>16.58</t>
  </si>
  <si>
    <t>19.80</t>
  </si>
  <si>
    <t>21.64</t>
  </si>
  <si>
    <t>22.00</t>
  </si>
  <si>
    <t>24.16</t>
  </si>
  <si>
    <t>26.46</t>
  </si>
  <si>
    <t>22.97</t>
  </si>
  <si>
    <t>18.48</t>
  </si>
  <si>
    <t>27.78</t>
  </si>
  <si>
    <t>19.12</t>
  </si>
  <si>
    <t>24.76</t>
  </si>
  <si>
    <t>19.20</t>
  </si>
  <si>
    <t>22.13</t>
  </si>
  <si>
    <t>24.58</t>
  </si>
  <si>
    <t>Lundi</t>
  </si>
  <si>
    <t>26.98</t>
  </si>
  <si>
    <t>34.57</t>
  </si>
  <si>
    <t>30.67</t>
  </si>
  <si>
    <t>31.94</t>
  </si>
  <si>
    <t>31.86</t>
  </si>
  <si>
    <t>39.63</t>
  </si>
  <si>
    <t>44.67</t>
  </si>
  <si>
    <t>34.27</t>
  </si>
  <si>
    <t>32.95</t>
  </si>
  <si>
    <t>34.67</t>
  </si>
  <si>
    <t>34.97</t>
  </si>
  <si>
    <t>34.21</t>
  </si>
  <si>
    <t>47.80</t>
  </si>
  <si>
    <t>51.90</t>
  </si>
  <si>
    <t>34.82</t>
  </si>
  <si>
    <t>47.52</t>
  </si>
  <si>
    <t>39.20</t>
  </si>
  <si>
    <t>24.47</t>
  </si>
  <si>
    <t>39.66</t>
  </si>
  <si>
    <t>27.80</t>
  </si>
  <si>
    <t>29.45</t>
  </si>
  <si>
    <t>30.18</t>
  </si>
  <si>
    <t>37.36</t>
  </si>
  <si>
    <t>37.69</t>
  </si>
  <si>
    <t>41.92</t>
  </si>
  <si>
    <t>34.55</t>
  </si>
  <si>
    <t>38.15</t>
  </si>
  <si>
    <t>39.59</t>
  </si>
  <si>
    <t>31.77</t>
  </si>
  <si>
    <t>34.36</t>
  </si>
  <si>
    <t>37.53</t>
  </si>
  <si>
    <t>28.26</t>
  </si>
  <si>
    <t>29.02</t>
  </si>
  <si>
    <t>32.27</t>
  </si>
  <si>
    <t>37.43</t>
  </si>
  <si>
    <t>34.03</t>
  </si>
  <si>
    <t>41.47</t>
  </si>
  <si>
    <t>29.26</t>
  </si>
  <si>
    <t>33.58</t>
  </si>
  <si>
    <t>29.41</t>
  </si>
  <si>
    <t>28.29</t>
  </si>
  <si>
    <t>Bonjour à tous,</t>
  </si>
  <si>
    <t xml:space="preserve">J'ai regardé en long, en large et en travers dans le forum (ici et ailleurs) pour trouver une solution à mon problème... mais  :GRR!! avec à mon niveau en VBA !il y a toujours quelque chose qui merdouille!!! </t>
  </si>
  <si>
    <t>Je vous sollicite donc...</t>
  </si>
  <si>
    <t>J'ai besoin de compiler dans un seul onglet excel (pour pouvoir faire des TCD ensuite) plusieurs bases de données (identiques en colonnes mais variables en nb de lignes)</t>
  </si>
  <si>
    <t>A l'aide d'une macro, j'ai déjà presque réussi à copier tous mes onglets dans une feuille "CONSOL"</t>
  </si>
  <si>
    <t>sauf que ma macro me mange des lignes (ca c'est juste pour faire une petite svg</t>
  </si>
  <si>
    <t>ensuite je voudrais reprendre les cellule en jaune de chaque onglet pour les placer les une en dessous des autre</t>
  </si>
  <si>
    <t xml:space="preserve">dans l'onglet  "TAB " (comme en exemple) </t>
  </si>
  <si>
    <t xml:space="preserve">de ce fait je pourrait toujours effacer les onglets apres traitement  </t>
  </si>
  <si>
    <t xml:space="preserve">Je me retrouve donc avec un fichier excel X onglets </t>
  </si>
  <si>
    <t>La difficulté (pour moi en tout cas) réside dans le fait que chaque onglet ne contient pas le même nombre de lignes et que forcément, j'ai besoin, dans mon onglet de consolidation, de copier toutes les données les unes après les autres.</t>
  </si>
  <si>
    <t xml:space="preserve">Je vous joins un exemple que je viens de construire pour que cela soit plus clair </t>
  </si>
  <si>
    <t>Que dire de plus ? un grand merci d'avance à tous ceux qui voudront bien prendre un peu de leur temps pour m'aider à finir ce travail !</t>
  </si>
  <si>
    <t xml:space="preserve">merci </t>
  </si>
  <si>
    <t>Jean louis !!</t>
  </si>
  <si>
    <t>Total général</t>
  </si>
  <si>
    <t xml:space="preserve">Temps d'attente lot n-1 </t>
  </si>
  <si>
    <t xml:space="preserve">Temps total </t>
  </si>
  <si>
    <t>NB documents</t>
  </si>
  <si>
    <t>Somme de Champ1</t>
  </si>
  <si>
    <t>(vide)</t>
  </si>
  <si>
    <t>Total (vide)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</si>
</sst>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 _€"/>
    <numFmt numFmtId="165" formatCode="0.0%"/>
    <numFmt numFmtId="167" formatCode="[hh]:mm:ss"/>
  </numFmts>
  <fonts count="6" x14ac:knownFonts="1">
    <font>
      <sz val="11"/>
      <color theme="1"/>
      <name val="Calibri"/>
      <family val="2"/>
      <scheme val="minor"/>
    </font>
    <font>
      <b/>
      <sz val="11"/>
      <color theme="1"/>
      <name val="Calibri"/>
      <family val="2"/>
      <scheme val="minor"/>
    </font>
    <font>
      <sz val="11"/>
      <color theme="1"/>
      <name val="Calibri"/>
      <family val="2"/>
      <scheme val="minor"/>
    </font>
    <font>
      <sz val="11"/>
      <color rgb="FF000000"/>
      <name val="Calibri"/>
      <family val="2"/>
    </font>
    <font>
      <sz val="12"/>
      <color theme="1"/>
      <name val="Times New Roman"/>
      <family val="1"/>
    </font>
    <font>
      <sz val="10"/>
      <color theme="1"/>
      <name val="Times New Roman"/>
      <family val="1"/>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1">
    <border>
      <left/>
      <right/>
      <top/>
      <bottom/>
      <diagonal/>
    </border>
  </borders>
  <cellStyleXfs count="2">
    <xf numFmtId="0" fontId="0" fillId="0" borderId="0"/>
    <xf numFmtId="9" fontId="2" fillId="0" borderId="0" applyFont="0" applyFill="0" applyBorder="0" applyAlignment="0" applyProtection="0"/>
  </cellStyleXfs>
  <cellXfs count="51">
    <xf numFmtId="0" fontId="0" fillId="0" borderId="0" xfId="0"/>
    <xf numFmtId="49" fontId="0" fillId="0" borderId="0" xfId="0" applyNumberFormat="1" applyFont="1" applyAlignment="1">
      <alignment horizontal="right"/>
    </xf>
    <xf numFmtId="14" fontId="0" fillId="0" borderId="0" xfId="0" applyNumberFormat="1" applyFont="1" applyAlignment="1">
      <alignment horizontal="center"/>
    </xf>
    <xf numFmtId="14" fontId="0" fillId="0" borderId="0" xfId="0" applyNumberFormat="1" applyFont="1" applyAlignment="1">
      <alignment horizontal="right"/>
    </xf>
    <xf numFmtId="49" fontId="0" fillId="0" borderId="0" xfId="0" applyNumberFormat="1" applyFont="1" applyFill="1" applyAlignment="1">
      <alignment horizontal="right"/>
    </xf>
    <xf numFmtId="14" fontId="0" fillId="0" borderId="0" xfId="0" applyNumberFormat="1" applyFont="1"/>
    <xf numFmtId="1" fontId="0" fillId="0" borderId="0" xfId="0" applyNumberFormat="1" applyFont="1"/>
    <xf numFmtId="21" fontId="0" fillId="0" borderId="0" xfId="0" applyNumberFormat="1" applyFont="1"/>
    <xf numFmtId="21" fontId="0" fillId="0" borderId="0" xfId="0" applyNumberFormat="1" applyFont="1" applyAlignment="1">
      <alignment horizontal="right"/>
    </xf>
    <xf numFmtId="2" fontId="0" fillId="0" borderId="0" xfId="0" applyNumberFormat="1" applyFont="1"/>
    <xf numFmtId="21" fontId="0" fillId="0" borderId="0" xfId="0" applyNumberFormat="1" applyFont="1" applyFill="1" applyAlignment="1">
      <alignment horizontal="right"/>
    </xf>
    <xf numFmtId="21" fontId="1" fillId="0" borderId="0" xfId="0" applyNumberFormat="1" applyFont="1" applyAlignment="1">
      <alignment horizontal="right"/>
    </xf>
    <xf numFmtId="21" fontId="1" fillId="0" borderId="0" xfId="0" applyNumberFormat="1" applyFont="1" applyFill="1" applyAlignment="1">
      <alignment horizontal="right"/>
    </xf>
    <xf numFmtId="49" fontId="0" fillId="0" borderId="0" xfId="0" applyNumberFormat="1" applyAlignment="1">
      <alignment horizontal="right"/>
    </xf>
    <xf numFmtId="14" fontId="0" fillId="0" borderId="0" xfId="0" applyNumberFormat="1" applyAlignment="1">
      <alignment horizontal="center"/>
    </xf>
    <xf numFmtId="49" fontId="0" fillId="2" borderId="0" xfId="0" applyNumberFormat="1" applyFont="1" applyFill="1" applyAlignment="1">
      <alignment horizontal="right"/>
    </xf>
    <xf numFmtId="21" fontId="0" fillId="0" borderId="0" xfId="0" applyNumberFormat="1"/>
    <xf numFmtId="2" fontId="0" fillId="0" borderId="0" xfId="0" applyNumberFormat="1"/>
    <xf numFmtId="164" fontId="0" fillId="0" borderId="0" xfId="0" applyNumberFormat="1"/>
    <xf numFmtId="46" fontId="0" fillId="0" borderId="0" xfId="0" applyNumberFormat="1"/>
    <xf numFmtId="9" fontId="0" fillId="0" borderId="0" xfId="0" applyNumberFormat="1"/>
    <xf numFmtId="20" fontId="0" fillId="0" borderId="0" xfId="0" applyNumberFormat="1" applyFont="1" applyAlignment="1">
      <alignment horizontal="right"/>
    </xf>
    <xf numFmtId="165" fontId="0" fillId="0" borderId="0" xfId="1" applyNumberFormat="1" applyFont="1"/>
    <xf numFmtId="14" fontId="0" fillId="0" borderId="0" xfId="0" applyNumberFormat="1"/>
    <xf numFmtId="21" fontId="3" fillId="0" borderId="0" xfId="0" applyNumberFormat="1" applyFont="1" applyAlignment="1">
      <alignment horizontal="right" vertical="center"/>
    </xf>
    <xf numFmtId="0" fontId="4" fillId="0" borderId="0" xfId="0" applyFont="1" applyAlignment="1">
      <alignment vertical="center"/>
    </xf>
    <xf numFmtId="0" fontId="3" fillId="0" borderId="0" xfId="0" applyFont="1" applyAlignment="1">
      <alignment horizontal="right" vertical="center"/>
    </xf>
    <xf numFmtId="0" fontId="5" fillId="0" borderId="0" xfId="0" applyFont="1"/>
    <xf numFmtId="1" fontId="0" fillId="0" borderId="0" xfId="0" applyNumberFormat="1"/>
    <xf numFmtId="49" fontId="0" fillId="3" borderId="0" xfId="0" applyNumberFormat="1" applyFont="1" applyFill="1" applyAlignment="1">
      <alignment horizontal="right"/>
    </xf>
    <xf numFmtId="21" fontId="0" fillId="3" borderId="0" xfId="0" applyNumberFormat="1" applyFont="1" applyFill="1" applyAlignment="1">
      <alignment horizontal="right"/>
    </xf>
    <xf numFmtId="49" fontId="1" fillId="3" borderId="0" xfId="0" applyNumberFormat="1" applyFont="1" applyFill="1" applyAlignment="1">
      <alignment horizontal="right"/>
    </xf>
    <xf numFmtId="14" fontId="1" fillId="3" borderId="0" xfId="0" applyNumberFormat="1" applyFont="1" applyFill="1" applyAlignment="1">
      <alignment horizontal="center"/>
    </xf>
    <xf numFmtId="21" fontId="1" fillId="3" borderId="0" xfId="0" applyNumberFormat="1" applyFont="1" applyFill="1"/>
    <xf numFmtId="21" fontId="1" fillId="3" borderId="0" xfId="0" applyNumberFormat="1" applyFont="1" applyFill="1" applyAlignment="1">
      <alignment horizontal="right"/>
    </xf>
    <xf numFmtId="2" fontId="1" fillId="3" borderId="0" xfId="0" applyNumberFormat="1" applyFont="1" applyFill="1"/>
    <xf numFmtId="21" fontId="0" fillId="3" borderId="0" xfId="0" applyNumberFormat="1" applyFont="1" applyFill="1"/>
    <xf numFmtId="2" fontId="0" fillId="3" borderId="0" xfId="0" applyNumberFormat="1" applyFont="1" applyFill="1"/>
    <xf numFmtId="0" fontId="1" fillId="0" borderId="0" xfId="0" applyFont="1"/>
    <xf numFmtId="49" fontId="0" fillId="0" borderId="0" xfId="0" applyNumberFormat="1" applyFont="1" applyAlignment="1"/>
    <xf numFmtId="14" fontId="0" fillId="0" borderId="0" xfId="0" applyNumberFormat="1" applyAlignment="1"/>
    <xf numFmtId="0" fontId="0" fillId="0" borderId="0" xfId="0" applyAlignment="1"/>
    <xf numFmtId="1" fontId="0" fillId="0" borderId="0" xfId="0" applyNumberFormat="1" applyAlignment="1"/>
    <xf numFmtId="21" fontId="0" fillId="0" borderId="0" xfId="0" applyNumberFormat="1" applyAlignment="1"/>
    <xf numFmtId="21" fontId="0" fillId="0" borderId="0" xfId="0" applyNumberFormat="1" applyFont="1" applyAlignment="1"/>
    <xf numFmtId="2" fontId="0" fillId="0" borderId="0" xfId="0" applyNumberFormat="1" applyAlignment="1"/>
    <xf numFmtId="0" fontId="0" fillId="0" borderId="0" xfId="0" pivotButton="1"/>
    <xf numFmtId="0" fontId="0" fillId="0" borderId="0" xfId="0" applyNumberFormat="1"/>
    <xf numFmtId="0" fontId="1" fillId="0" borderId="0" xfId="0" applyNumberFormat="1" applyFont="1"/>
    <xf numFmtId="167" fontId="0" fillId="0" borderId="0" xfId="0" applyNumberFormat="1"/>
    <xf numFmtId="0" fontId="0" fillId="0" borderId="0" xfId="0" applyNumberFormat="1" applyAlignment="1"/>
  </cellXfs>
  <cellStyles count="2">
    <cellStyle name="Normal" xfId="0" builtinId="0"/>
    <cellStyle name="Pourcentage" xfId="1" builtinId="5"/>
  </cellStyles>
  <dxfs count="12">
    <dxf>
      <numFmt numFmtId="0" formatCode="General"/>
      <alignment horizontal="general" vertical="bottom" textRotation="0" wrapText="0" indent="0" justifyLastLine="0" shrinkToFit="0" readingOrder="0"/>
    </dxf>
    <dxf>
      <numFmt numFmtId="2" formatCode="0.00"/>
      <alignment horizontal="general" vertical="bottom" textRotation="0" wrapText="0" indent="0" justifyLastLine="0" shrinkToFit="0" readingOrder="0"/>
    </dxf>
    <dxf>
      <numFmt numFmtId="26" formatCode="hh:mm:ss"/>
      <alignment horizontal="general" vertical="bottom" textRotation="0" wrapText="0" indent="0" justifyLastLine="0" shrinkToFit="0" readingOrder="0"/>
    </dxf>
    <dxf>
      <numFmt numFmtId="26" formatCode="hh:mm:ss"/>
      <alignment horizontal="general" vertical="bottom" textRotation="0" wrapText="0" indent="0" justifyLastLine="0" shrinkToFit="0" readingOrder="0"/>
    </dxf>
    <dxf>
      <numFmt numFmtId="26" formatCode="hh:mm:ss"/>
      <alignment horizontal="general" vertical="bottom" textRotation="0" wrapText="0" indent="0" justifyLastLine="0" shrinkToFit="0" readingOrder="0"/>
    </dxf>
    <dxf>
      <numFmt numFmtId="26" formatCode="hh:mm:ss"/>
      <alignment horizontal="general" vertical="bottom" textRotation="0" wrapText="0" indent="0" justifyLastLine="0" shrinkToFit="0" readingOrder="0"/>
    </dxf>
    <dxf>
      <numFmt numFmtId="1" formatCode="0"/>
      <alignment horizontal="general" vertical="bottom" textRotation="0" wrapText="0" indent="0" justifyLastLine="0" shrinkToFit="0" readingOrder="0"/>
    </dxf>
    <dxf>
      <numFmt numFmtId="30" formatCode="@"/>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0</xdr:colOff>
          <xdr:row>0</xdr:row>
          <xdr:rowOff>0</xdr:rowOff>
        </xdr:from>
        <xdr:to>
          <xdr:col>11</xdr:col>
          <xdr:colOff>800100</xdr:colOff>
          <xdr:row>1</xdr:row>
          <xdr:rowOff>133350</xdr:rowOff>
        </xdr:to>
        <xdr:sp macro="" textlink="">
          <xdr:nvSpPr>
            <xdr:cNvPr id="9217" name="cmdConsolider" hidden="1">
              <a:extLst>
                <a:ext uri="{63B3BB69-23CF-44E3-9099-C40C66FF867C}">
                  <a14:compatExt spid="_x0000_s9217"/>
                </a:ext>
              </a:extLst>
            </xdr:cNvPr>
            <xdr:cNvSpPr/>
          </xdr:nvSpPr>
          <xdr:spPr bwMode="auto">
            <a:xfrm>
              <a:off x="0" y="0"/>
              <a:ext cx="0" cy="0"/>
            </a:xfrm>
            <a:prstGeom prst="rect">
              <a:avLst/>
            </a:prstGeom>
            <a:solidFill>
              <a:srgbClr val="FFFFFF" mc:Ignorable="a14" a14:legacySpreadsheetColorIndex="65"/>
            </a:solidFill>
            <a:ln>
              <a:noFill/>
            </a:ln>
            <a:effectLst/>
            <a:extLst>
              <a:ext uri="{91240B29-F687-4F45-9708-019B960494DF}">
                <a14:hiddenLine w="9525">
                  <a:solidFill>
                    <a:srgbClr val="000000" mc:Ignorable="a14" a14:legacySpreadsheetColorIndex="64"/>
                  </a:solidFill>
                  <a:prstDash val="solid"/>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0</xdr:colOff>
          <xdr:row>2</xdr:row>
          <xdr:rowOff>0</xdr:rowOff>
        </xdr:from>
        <xdr:to>
          <xdr:col>11</xdr:col>
          <xdr:colOff>390525</xdr:colOff>
          <xdr:row>3</xdr:row>
          <xdr:rowOff>133350</xdr:rowOff>
        </xdr:to>
        <xdr:sp macro="" textlink="">
          <xdr:nvSpPr>
            <xdr:cNvPr id="9218" name="cmdRaz" hidden="1">
              <a:extLst>
                <a:ext uri="{63B3BB69-23CF-44E3-9099-C40C66FF867C}">
                  <a14:compatExt spid="_x0000_s9218"/>
                </a:ext>
              </a:extLst>
            </xdr:cNvPr>
            <xdr:cNvSpPr/>
          </xdr:nvSpPr>
          <xdr:spPr bwMode="auto">
            <a:xfrm>
              <a:off x="0" y="0"/>
              <a:ext cx="0" cy="0"/>
            </a:xfrm>
            <a:prstGeom prst="rect">
              <a:avLst/>
            </a:prstGeom>
            <a:solidFill>
              <a:srgbClr val="FFFFFF" mc:Ignorable="a14" a14:legacySpreadsheetColorIndex="65"/>
            </a:solidFill>
            <a:ln>
              <a:noFill/>
            </a:ln>
            <a:effectLst/>
            <a:extLst>
              <a:ext uri="{91240B29-F687-4F45-9708-019B960494DF}">
                <a14:hiddenLine w="9525">
                  <a:solidFill>
                    <a:srgbClr val="000000" mc:Ignorable="a14" a14:legacySpreadsheetColorIndex="64"/>
                  </a:solidFill>
                  <a:prstDash val="solid"/>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Pelouas" refreshedDate="42660.553535648149" createdVersion="6" refreshedVersion="6" minRefreshableVersion="3" recordCount="1">
  <cacheSource type="worksheet">
    <worksheetSource name="tbl_Données"/>
  </cacheSource>
  <cacheFields count="11">
    <cacheField name="Date" numFmtId="14">
      <sharedItems containsNonDate="0" containsDate="1" containsString="0" containsBlank="1" minDate="2016-08-04T00:00:00" maxDate="2016-09-21T00:00:00" count="4">
        <m/>
        <d v="2016-08-04T00:00:00" u="1"/>
        <d v="2016-09-19T00:00:00" u="1"/>
        <d v="2016-09-20T00:00:00" u="1"/>
      </sharedItems>
    </cacheField>
    <cacheField name="Nom" numFmtId="0">
      <sharedItems containsNonDate="0" containsBlank="1" count="4">
        <m/>
        <s v="TOTO" u="1"/>
        <s v="PKIMHENG" u="1"/>
        <s v="LRATTANA" u="1"/>
      </sharedItems>
    </cacheField>
    <cacheField name="Lot" numFmtId="49">
      <sharedItems containsNonDate="0" containsString="0" containsBlank="1"/>
    </cacheField>
    <cacheField name="Etape" numFmtId="1">
      <sharedItems containsNonDate="0" containsString="0" containsBlank="1"/>
    </cacheField>
    <cacheField name="Temps d'attente lot n-1" numFmtId="21">
      <sharedItems containsNonDate="0" containsString="0" containsBlank="1"/>
    </cacheField>
    <cacheField name="Debut" numFmtId="21">
      <sharedItems containsNonDate="0" containsString="0" containsBlank="1"/>
    </cacheField>
    <cacheField name="Fin" numFmtId="21">
      <sharedItems containsNonDate="0" containsString="0" containsBlank="1"/>
    </cacheField>
    <cacheField name="Temps total" numFmtId="21">
      <sharedItems containsNonDate="0" containsString="0" containsBlank="1"/>
    </cacheField>
    <cacheField name="Nombre de documents" numFmtId="2">
      <sharedItems containsNonDate="0" containsString="0" containsBlank="1"/>
    </cacheField>
    <cacheField name="Vitesse par heure" numFmtId="0">
      <sharedItems containsNonDate="0" containsString="0" containsBlank="1"/>
    </cacheField>
    <cacheField name="Champ1" numFmtId="0" formula="'Nombre de documents' /'Temps total' /24"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
  <r>
    <x v="0"/>
    <x v="0"/>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53" applyNumberFormats="0" applyBorderFormats="0" applyFontFormats="0" applyPatternFormats="0" applyAlignmentFormats="0" applyWidthHeightFormats="1" dataCaption="Valeurs" updatedVersion="6" minRefreshableVersion="3" useAutoFormatting="1" itemPrintTitles="1" createdVersion="6" indent="0" compact="0" compactData="0" multipleFieldFilters="0">
  <location ref="A2:F5" firstHeaderRow="0" firstDataRow="1" firstDataCol="2"/>
  <pivotFields count="11">
    <pivotField axis="axisRow" compact="0" numFmtId="14" outline="0" showAll="0">
      <items count="5">
        <item m="1" x="1"/>
        <item m="1" x="2"/>
        <item m="1" x="3"/>
        <item x="0"/>
        <item t="default"/>
      </items>
    </pivotField>
    <pivotField axis="axisRow" compact="0" outline="0" showAll="0">
      <items count="5">
        <item m="1" x="3"/>
        <item m="1" x="2"/>
        <item m="1" x="1"/>
        <item x="0"/>
        <item t="default"/>
      </items>
    </pivotField>
    <pivotField compact="0" numFmtId="49" outline="0" showAll="0"/>
    <pivotField compact="0" numFmtId="1" outline="0" showAll="0"/>
    <pivotField dataField="1" compact="0" numFmtId="21" outline="0" showAll="0"/>
    <pivotField compact="0" numFmtId="21" outline="0" showAll="0"/>
    <pivotField compact="0" numFmtId="21" outline="0" showAll="0"/>
    <pivotField dataField="1" compact="0" numFmtId="21" outline="0" showAll="0"/>
    <pivotField dataField="1" compact="0" numFmtId="2" outline="0" showAll="0"/>
    <pivotField compact="0" outline="0" showAll="0"/>
    <pivotField dataField="1" compact="0" outline="0" dragToRow="0" dragToCol="0" dragToPage="0" showAll="0" defaultSubtotal="0"/>
  </pivotFields>
  <rowFields count="2">
    <field x="1"/>
    <field x="0"/>
  </rowFields>
  <rowItems count="3">
    <i>
      <x v="3"/>
      <x v="3"/>
    </i>
    <i t="default">
      <x v="3"/>
    </i>
    <i t="grand">
      <x/>
    </i>
  </rowItems>
  <colFields count="1">
    <field x="-2"/>
  </colFields>
  <colItems count="4">
    <i>
      <x/>
    </i>
    <i i="1">
      <x v="1"/>
    </i>
    <i i="2">
      <x v="2"/>
    </i>
    <i i="3">
      <x v="3"/>
    </i>
  </colItems>
  <dataFields count="4">
    <dataField name="Temps d'attente lot n-1 " fld="4" baseField="1" baseItem="0" numFmtId="167"/>
    <dataField name="Temps total " fld="7" baseField="1" baseItem="0" numFmtId="167"/>
    <dataField name="NB documents" fld="8" baseField="0" baseItem="0"/>
    <dataField name="Somme de Champ1" fld="10" baseField="0" baseItem="263" numFmtId="2"/>
  </dataField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bl_Données" displayName="tbl_Données" ref="A1:J2" insertRow="1" totalsRowShown="0" headerRowDxfId="11" dataDxfId="8">
  <autoFilter ref="A1:J2"/>
  <tableColumns count="10">
    <tableColumn id="1" name="Date" dataDxfId="10"/>
    <tableColumn id="2" name="Nom" dataDxfId="9"/>
    <tableColumn id="3" name="Lot" dataDxfId="7"/>
    <tableColumn id="4" name="Etape" dataDxfId="6"/>
    <tableColumn id="5" name="Temps d'attente lot n-1" dataDxfId="5"/>
    <tableColumn id="6" name="Debut" dataDxfId="4"/>
    <tableColumn id="7" name="Fin" dataDxfId="3"/>
    <tableColumn id="8" name="Temps total" dataDxfId="2"/>
    <tableColumn id="9" name="Nombre de documents" dataDxfId="1"/>
    <tableColumn id="10" name="Vitesse par heure"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3.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O46"/>
  <sheetViews>
    <sheetView workbookViewId="0"/>
  </sheetViews>
  <sheetFormatPr baseColWidth="10" defaultRowHeight="15" x14ac:dyDescent="0.25"/>
  <cols>
    <col min="3" max="3" width="13.25" customWidth="1"/>
  </cols>
  <sheetData>
    <row r="1" spans="1:15" x14ac:dyDescent="0.25">
      <c r="A1" s="13" t="s">
        <v>16</v>
      </c>
      <c r="B1" s="14" t="s">
        <v>17</v>
      </c>
      <c r="C1" s="14" t="s">
        <v>18</v>
      </c>
      <c r="D1" s="2"/>
      <c r="E1" s="2"/>
      <c r="F1" s="14" t="s">
        <v>19</v>
      </c>
      <c r="G1" s="14" t="s">
        <v>20</v>
      </c>
      <c r="H1" s="2"/>
    </row>
    <row r="2" spans="1:15" x14ac:dyDescent="0.25">
      <c r="A2" s="15" t="s">
        <v>9</v>
      </c>
      <c r="B2" s="2">
        <v>42585</v>
      </c>
      <c r="C2" s="16">
        <v>1.3946759259259258E-2</v>
      </c>
      <c r="D2" s="16"/>
      <c r="E2" s="16"/>
      <c r="F2" s="7">
        <v>6.7974537037037042E-2</v>
      </c>
      <c r="G2" s="17">
        <v>26</v>
      </c>
      <c r="H2" s="18">
        <f>+I2*G2/F2</f>
        <v>15.93734037119019</v>
      </c>
      <c r="I2" s="16">
        <v>4.1666666666666664E-2</v>
      </c>
    </row>
    <row r="3" spans="1:15" x14ac:dyDescent="0.25">
      <c r="A3" s="4" t="s">
        <v>0</v>
      </c>
      <c r="B3" s="2">
        <v>42586</v>
      </c>
      <c r="C3" s="16">
        <v>6.1782407407407404E-2</v>
      </c>
      <c r="D3" s="16"/>
      <c r="E3" s="16"/>
      <c r="F3" s="8">
        <v>0.22969907407407408</v>
      </c>
      <c r="G3" s="17">
        <v>113</v>
      </c>
      <c r="H3" s="18">
        <f t="shared" ref="H3:H46" si="0">+I3*G3/F3</f>
        <v>20.497833316537335</v>
      </c>
      <c r="I3" s="16">
        <v>4.1666666666666664E-2</v>
      </c>
    </row>
    <row r="4" spans="1:15" x14ac:dyDescent="0.25">
      <c r="A4" s="1" t="s">
        <v>9</v>
      </c>
      <c r="B4" s="2">
        <v>42586</v>
      </c>
      <c r="C4" s="16">
        <v>7.4594907407407415E-2</v>
      </c>
      <c r="D4" s="16"/>
      <c r="E4" s="16"/>
      <c r="F4" s="8">
        <v>0.19840277777777779</v>
      </c>
      <c r="G4" s="17">
        <v>100</v>
      </c>
      <c r="H4" s="18">
        <f t="shared" si="0"/>
        <v>21.00105005250262</v>
      </c>
      <c r="I4" s="16">
        <v>4.1666666666666664E-2</v>
      </c>
    </row>
    <row r="5" spans="1:15" x14ac:dyDescent="0.25">
      <c r="A5" s="4" t="s">
        <v>9</v>
      </c>
      <c r="B5" s="2">
        <v>42587</v>
      </c>
      <c r="C5" s="16">
        <v>2.3912037037037034E-2</v>
      </c>
      <c r="D5" s="16"/>
      <c r="E5" s="16"/>
      <c r="F5" s="8">
        <v>0.15287037037037035</v>
      </c>
      <c r="G5" s="17">
        <v>72</v>
      </c>
      <c r="H5" s="18">
        <f t="shared" si="0"/>
        <v>19.624470018170808</v>
      </c>
      <c r="I5" s="16">
        <v>4.1666666666666664E-2</v>
      </c>
      <c r="K5" t="s">
        <v>21</v>
      </c>
      <c r="L5">
        <v>2511</v>
      </c>
      <c r="M5" s="19">
        <v>4.0369675925925925</v>
      </c>
      <c r="N5" s="17">
        <f>+O5*L5/M5</f>
        <v>25.916730218983126</v>
      </c>
      <c r="O5" s="16">
        <v>4.1666666666666664E-2</v>
      </c>
    </row>
    <row r="6" spans="1:15" x14ac:dyDescent="0.25">
      <c r="A6" s="1" t="s">
        <v>0</v>
      </c>
      <c r="B6" s="2">
        <v>42587</v>
      </c>
      <c r="C6" s="16">
        <v>2.0324074074074074E-2</v>
      </c>
      <c r="D6" s="16"/>
      <c r="E6" s="16"/>
      <c r="F6" s="8">
        <v>0.14390046296296297</v>
      </c>
      <c r="G6" s="17">
        <v>66</v>
      </c>
      <c r="H6" s="18">
        <f t="shared" si="0"/>
        <v>19.110431915064748</v>
      </c>
      <c r="I6" s="16">
        <v>4.1666666666666664E-2</v>
      </c>
      <c r="K6" t="s">
        <v>22</v>
      </c>
      <c r="L6">
        <v>2569</v>
      </c>
      <c r="M6" s="19">
        <v>4.0110995370370368</v>
      </c>
      <c r="N6" s="17">
        <f>+O6*L6/M6</f>
        <v>26.686365092235377</v>
      </c>
      <c r="O6" s="16">
        <v>4.1666666666666664E-2</v>
      </c>
    </row>
    <row r="7" spans="1:15" x14ac:dyDescent="0.25">
      <c r="A7" s="4" t="s">
        <v>0</v>
      </c>
      <c r="B7" s="2">
        <v>42594</v>
      </c>
      <c r="C7" s="7">
        <v>3.0115740740740738E-2</v>
      </c>
      <c r="D7" s="7"/>
      <c r="E7" s="7"/>
      <c r="F7" s="8">
        <v>0.3125</v>
      </c>
      <c r="G7" s="9">
        <v>184</v>
      </c>
      <c r="H7" s="18">
        <f t="shared" si="0"/>
        <v>24.533333333333331</v>
      </c>
      <c r="I7" s="16">
        <v>4.1666666666666664E-2</v>
      </c>
      <c r="N7" s="19"/>
    </row>
    <row r="8" spans="1:15" x14ac:dyDescent="0.25">
      <c r="A8" s="1" t="s">
        <v>9</v>
      </c>
      <c r="B8" s="2">
        <v>42594</v>
      </c>
      <c r="C8" s="7">
        <v>3.172453703703703E-2</v>
      </c>
      <c r="D8" s="7"/>
      <c r="E8" s="7"/>
      <c r="F8" s="8">
        <v>0.31005787037037036</v>
      </c>
      <c r="G8" s="9">
        <v>140</v>
      </c>
      <c r="H8" s="18">
        <f t="shared" si="0"/>
        <v>18.813692187091718</v>
      </c>
      <c r="I8" s="16">
        <v>4.1666666666666664E-2</v>
      </c>
    </row>
    <row r="9" spans="1:15" x14ac:dyDescent="0.25">
      <c r="A9" s="4" t="s">
        <v>9</v>
      </c>
      <c r="B9" s="2">
        <v>42597</v>
      </c>
      <c r="C9" s="7">
        <v>3.6990740740740741E-2</v>
      </c>
      <c r="D9" s="7"/>
      <c r="E9" s="7"/>
      <c r="F9" s="10">
        <v>0.31670138888888888</v>
      </c>
      <c r="G9" s="9">
        <v>158</v>
      </c>
      <c r="H9" s="18">
        <f t="shared" si="0"/>
        <v>20.787194386580417</v>
      </c>
      <c r="I9" s="16">
        <v>4.1666666666666664E-2</v>
      </c>
    </row>
    <row r="10" spans="1:15" x14ac:dyDescent="0.25">
      <c r="A10" s="1" t="s">
        <v>0</v>
      </c>
      <c r="B10" s="2">
        <v>42597</v>
      </c>
      <c r="C10" s="7">
        <v>2.9675925925925925E-2</v>
      </c>
      <c r="D10" s="7"/>
      <c r="E10" s="7"/>
      <c r="F10" s="8">
        <v>0.31918981481481484</v>
      </c>
      <c r="G10" s="9">
        <v>189</v>
      </c>
      <c r="H10" s="18">
        <f t="shared" si="0"/>
        <v>24.671839872362025</v>
      </c>
      <c r="I10" s="16">
        <v>4.1666666666666664E-2</v>
      </c>
      <c r="K10">
        <v>7.5</v>
      </c>
      <c r="L10">
        <v>8.5</v>
      </c>
      <c r="M10">
        <f>+K10/L10</f>
        <v>0.88235294117647056</v>
      </c>
      <c r="N10" s="20">
        <v>0.88</v>
      </c>
      <c r="O10" t="s">
        <v>23</v>
      </c>
    </row>
    <row r="11" spans="1:15" x14ac:dyDescent="0.25">
      <c r="A11" s="4" t="s">
        <v>9</v>
      </c>
      <c r="B11" s="2">
        <v>42598</v>
      </c>
      <c r="C11" s="7">
        <v>4.1840277777777775E-2</v>
      </c>
      <c r="D11" s="7"/>
      <c r="E11" s="7"/>
      <c r="F11" s="10">
        <v>0.31010416666666668</v>
      </c>
      <c r="G11" s="9">
        <v>181</v>
      </c>
      <c r="H11" s="18">
        <f t="shared" si="0"/>
        <v>24.31978501847497</v>
      </c>
      <c r="I11" s="16">
        <v>4.1666666666666664E-2</v>
      </c>
      <c r="K11">
        <f>44*4</f>
        <v>176</v>
      </c>
      <c r="L11" t="s">
        <v>24</v>
      </c>
    </row>
    <row r="12" spans="1:15" x14ac:dyDescent="0.25">
      <c r="A12" s="1" t="s">
        <v>0</v>
      </c>
      <c r="B12" s="2">
        <v>42598</v>
      </c>
      <c r="C12" s="7">
        <v>3.6805555555555557E-2</v>
      </c>
      <c r="D12" s="7"/>
      <c r="E12" s="7"/>
      <c r="F12" s="8">
        <v>0.31346064814814817</v>
      </c>
      <c r="G12" s="9">
        <v>200</v>
      </c>
      <c r="H12" s="18">
        <f t="shared" si="0"/>
        <v>26.58494258390872</v>
      </c>
      <c r="I12" s="16">
        <v>4.1666666666666664E-2</v>
      </c>
      <c r="K12">
        <f>+K11*N10</f>
        <v>154.88</v>
      </c>
      <c r="L12" t="s">
        <v>25</v>
      </c>
    </row>
    <row r="13" spans="1:15" x14ac:dyDescent="0.25">
      <c r="A13" s="4" t="s">
        <v>9</v>
      </c>
      <c r="B13" s="2">
        <v>42599</v>
      </c>
      <c r="C13" s="7">
        <v>4.2997685185185187E-2</v>
      </c>
      <c r="D13" s="7"/>
      <c r="E13" s="7"/>
      <c r="F13" s="8">
        <v>0.29815972222222226</v>
      </c>
      <c r="G13" s="9">
        <v>200</v>
      </c>
      <c r="H13" s="18">
        <f t="shared" si="0"/>
        <v>27.949225573541394</v>
      </c>
      <c r="I13" s="16">
        <v>4.1666666666666664E-2</v>
      </c>
    </row>
    <row r="14" spans="1:15" x14ac:dyDescent="0.25">
      <c r="A14" s="1" t="s">
        <v>0</v>
      </c>
      <c r="B14" s="2">
        <v>42599</v>
      </c>
      <c r="C14" s="7">
        <v>3.4872685185185187E-2</v>
      </c>
      <c r="D14" s="7"/>
      <c r="E14" s="7"/>
      <c r="F14" s="8">
        <v>0.30024305555555558</v>
      </c>
      <c r="G14" s="9">
        <v>200</v>
      </c>
      <c r="H14" s="18">
        <f t="shared" si="0"/>
        <v>27.755290852318716</v>
      </c>
      <c r="I14" s="16">
        <v>4.1666666666666664E-2</v>
      </c>
      <c r="K14">
        <f>+K12*30</f>
        <v>4646.3999999999996</v>
      </c>
      <c r="L14" t="s">
        <v>26</v>
      </c>
    </row>
    <row r="15" spans="1:15" x14ac:dyDescent="0.25">
      <c r="A15" s="4" t="s">
        <v>9</v>
      </c>
      <c r="B15" s="2">
        <v>42600</v>
      </c>
      <c r="C15" s="7">
        <v>4.2546296296296297E-2</v>
      </c>
      <c r="D15" s="7"/>
      <c r="E15" s="7"/>
      <c r="F15" s="8">
        <v>0.3094675925925926</v>
      </c>
      <c r="G15" s="9">
        <v>197</v>
      </c>
      <c r="H15" s="18">
        <f t="shared" si="0"/>
        <v>26.524048171142191</v>
      </c>
      <c r="I15" s="16">
        <v>4.1666666666666664E-2</v>
      </c>
      <c r="K15">
        <v>990</v>
      </c>
      <c r="L15" t="s">
        <v>27</v>
      </c>
    </row>
    <row r="16" spans="1:15" x14ac:dyDescent="0.25">
      <c r="A16" s="1" t="s">
        <v>0</v>
      </c>
      <c r="B16" s="2">
        <v>42600</v>
      </c>
      <c r="C16" s="7">
        <v>3.7604166666666668E-2</v>
      </c>
      <c r="D16" s="7"/>
      <c r="E16" s="7"/>
      <c r="F16" s="8">
        <v>0.31359953703703702</v>
      </c>
      <c r="G16" s="9">
        <v>215</v>
      </c>
      <c r="H16" s="18">
        <f t="shared" si="0"/>
        <v>28.566156117364827</v>
      </c>
      <c r="I16" s="16">
        <v>4.1666666666666664E-2</v>
      </c>
      <c r="K16">
        <f>+K15/K14</f>
        <v>0.21306818181818182</v>
      </c>
      <c r="L16" t="s">
        <v>28</v>
      </c>
    </row>
    <row r="17" spans="1:14" x14ac:dyDescent="0.25">
      <c r="A17" s="4" t="s">
        <v>0</v>
      </c>
      <c r="B17" s="2">
        <v>42601</v>
      </c>
      <c r="C17" s="7">
        <v>3.7060185185185189E-2</v>
      </c>
      <c r="D17" s="7"/>
      <c r="E17" s="7"/>
      <c r="F17" s="8">
        <v>0.31538194444444445</v>
      </c>
      <c r="G17" s="9">
        <v>212</v>
      </c>
      <c r="H17" s="18">
        <f t="shared" si="0"/>
        <v>28.008367279533189</v>
      </c>
      <c r="I17" s="16">
        <v>4.1666666666666664E-2</v>
      </c>
      <c r="K17">
        <f>+K15/K12</f>
        <v>6.392045454545455</v>
      </c>
      <c r="L17" t="s">
        <v>29</v>
      </c>
    </row>
    <row r="18" spans="1:14" x14ac:dyDescent="0.25">
      <c r="A18" s="1" t="s">
        <v>9</v>
      </c>
      <c r="B18" s="2">
        <v>42601</v>
      </c>
      <c r="C18" s="7">
        <v>8.6319444444444449E-2</v>
      </c>
      <c r="D18" s="7"/>
      <c r="E18" s="7"/>
      <c r="F18" s="8">
        <v>0.26752314814814815</v>
      </c>
      <c r="G18" s="9">
        <v>167</v>
      </c>
      <c r="H18" s="18">
        <f t="shared" si="0"/>
        <v>26.010210262178767</v>
      </c>
      <c r="I18" s="16">
        <v>4.1666666666666664E-2</v>
      </c>
      <c r="K18">
        <f>+K15/K11</f>
        <v>5.625</v>
      </c>
      <c r="L18" t="s">
        <v>30</v>
      </c>
    </row>
    <row r="19" spans="1:14" x14ac:dyDescent="0.25">
      <c r="A19" s="4" t="s">
        <v>9</v>
      </c>
      <c r="B19" s="2">
        <v>42604</v>
      </c>
      <c r="C19" s="7">
        <v>4.2592592592592592E-2</v>
      </c>
      <c r="D19" s="7"/>
      <c r="E19" s="7"/>
      <c r="F19" s="8">
        <v>0.30693287037037037</v>
      </c>
      <c r="G19" s="9">
        <v>211</v>
      </c>
      <c r="H19" s="18">
        <f t="shared" si="0"/>
        <v>28.643614012594742</v>
      </c>
      <c r="I19" s="16">
        <v>4.1666666666666664E-2</v>
      </c>
    </row>
    <row r="20" spans="1:14" x14ac:dyDescent="0.25">
      <c r="A20" s="1" t="s">
        <v>0</v>
      </c>
      <c r="B20" s="2">
        <v>42604</v>
      </c>
      <c r="C20" s="7">
        <v>3.5555555555555556E-2</v>
      </c>
      <c r="D20" s="7"/>
      <c r="E20" s="7"/>
      <c r="F20" s="8">
        <v>0.31537037037037036</v>
      </c>
      <c r="G20" s="9">
        <v>198</v>
      </c>
      <c r="H20" s="18">
        <f t="shared" si="0"/>
        <v>26.15971814445097</v>
      </c>
      <c r="I20" s="16">
        <v>4.1666666666666664E-2</v>
      </c>
    </row>
    <row r="21" spans="1:14" x14ac:dyDescent="0.25">
      <c r="A21" s="4" t="s">
        <v>0</v>
      </c>
      <c r="B21" s="2">
        <v>42605</v>
      </c>
      <c r="C21" s="7">
        <v>4.614583333333333E-2</v>
      </c>
      <c r="D21" s="7"/>
      <c r="E21" s="7"/>
      <c r="F21" s="8">
        <v>0.30532407407407408</v>
      </c>
      <c r="G21" s="9">
        <v>209</v>
      </c>
      <c r="H21" s="18">
        <f t="shared" si="0"/>
        <v>28.521607278241088</v>
      </c>
      <c r="I21" s="16">
        <v>4.1666666666666664E-2</v>
      </c>
    </row>
    <row r="22" spans="1:14" x14ac:dyDescent="0.25">
      <c r="A22" s="1" t="s">
        <v>9</v>
      </c>
      <c r="B22" s="2">
        <v>42605</v>
      </c>
      <c r="C22" s="7">
        <v>4.614583333333333E-2</v>
      </c>
      <c r="D22" s="7"/>
      <c r="E22" s="7"/>
      <c r="F22" s="8">
        <v>0.30532407407407408</v>
      </c>
      <c r="G22" s="9">
        <v>209</v>
      </c>
      <c r="H22" s="18">
        <f t="shared" si="0"/>
        <v>28.521607278241088</v>
      </c>
      <c r="I22" s="16">
        <v>4.1666666666666664E-2</v>
      </c>
      <c r="L22">
        <f>+K16</f>
        <v>0.21306818181818182</v>
      </c>
      <c r="M22">
        <v>0.2</v>
      </c>
    </row>
    <row r="23" spans="1:14" x14ac:dyDescent="0.25">
      <c r="A23" s="4" t="s">
        <v>0</v>
      </c>
      <c r="B23" s="2">
        <v>42606</v>
      </c>
      <c r="C23" s="7">
        <v>0.17518518518518519</v>
      </c>
      <c r="D23" s="7"/>
      <c r="E23" s="7"/>
      <c r="F23" s="8">
        <v>9.1435185185185178E-3</v>
      </c>
      <c r="G23" s="9">
        <v>2</v>
      </c>
      <c r="H23" s="18">
        <f t="shared" si="0"/>
        <v>9.113924050632912</v>
      </c>
      <c r="I23" s="16">
        <v>4.1666666666666664E-2</v>
      </c>
    </row>
    <row r="24" spans="1:14" x14ac:dyDescent="0.25">
      <c r="A24" s="1" t="s">
        <v>9</v>
      </c>
      <c r="B24" s="2">
        <v>42606</v>
      </c>
      <c r="C24" s="7">
        <v>0.1814351851851852</v>
      </c>
      <c r="D24" s="7"/>
      <c r="E24" s="7"/>
      <c r="F24" s="21">
        <v>1.4120370370370369E-3</v>
      </c>
      <c r="G24" s="9">
        <v>0</v>
      </c>
      <c r="H24" s="18">
        <f t="shared" si="0"/>
        <v>0</v>
      </c>
      <c r="I24" s="16">
        <v>4.1666666666666664E-2</v>
      </c>
    </row>
    <row r="25" spans="1:14" x14ac:dyDescent="0.25">
      <c r="A25" s="4" t="s">
        <v>0</v>
      </c>
      <c r="B25" s="2">
        <v>42607</v>
      </c>
      <c r="C25" s="7">
        <v>0.10101851851851851</v>
      </c>
      <c r="D25" s="7"/>
      <c r="E25" s="7"/>
      <c r="F25" s="8">
        <v>0.2525810185185185</v>
      </c>
      <c r="G25" s="9">
        <v>123</v>
      </c>
      <c r="H25" s="18">
        <f t="shared" si="0"/>
        <v>20.290519177015078</v>
      </c>
      <c r="I25" s="16">
        <v>4.1666666666666664E-2</v>
      </c>
      <c r="L25">
        <v>5080</v>
      </c>
      <c r="M25">
        <v>900</v>
      </c>
      <c r="N25">
        <f>+M25/L25</f>
        <v>0.17716535433070865</v>
      </c>
    </row>
    <row r="26" spans="1:14" x14ac:dyDescent="0.25">
      <c r="A26" s="1" t="s">
        <v>9</v>
      </c>
      <c r="B26" s="2">
        <v>42607</v>
      </c>
      <c r="C26" s="7">
        <v>3.3738425925925929E-2</v>
      </c>
      <c r="D26" s="7"/>
      <c r="E26" s="7"/>
      <c r="F26" s="8">
        <v>0.25988425925925923</v>
      </c>
      <c r="G26" s="9">
        <v>150</v>
      </c>
      <c r="H26" s="18">
        <f t="shared" si="0"/>
        <v>24.049167186247441</v>
      </c>
      <c r="I26" s="16">
        <v>4.1666666666666664E-2</v>
      </c>
    </row>
    <row r="27" spans="1:14" x14ac:dyDescent="0.25">
      <c r="A27" s="4" t="s">
        <v>9</v>
      </c>
      <c r="B27" s="2">
        <v>42611</v>
      </c>
      <c r="C27" s="7">
        <v>4.3506944444444445E-2</v>
      </c>
      <c r="D27" s="7"/>
      <c r="E27" s="7"/>
      <c r="F27" s="8">
        <v>0.30505787037037035</v>
      </c>
      <c r="G27" s="9">
        <v>251</v>
      </c>
      <c r="H27" s="18">
        <f t="shared" si="0"/>
        <v>34.283112645596994</v>
      </c>
      <c r="I27" s="16">
        <v>4.1666666666666664E-2</v>
      </c>
    </row>
    <row r="28" spans="1:14" x14ac:dyDescent="0.25">
      <c r="A28" s="1" t="s">
        <v>0</v>
      </c>
      <c r="B28" s="2">
        <v>42611</v>
      </c>
      <c r="C28" s="7">
        <v>8.6087962962962963E-2</v>
      </c>
      <c r="D28" s="7"/>
      <c r="E28" s="7"/>
      <c r="F28" s="8">
        <v>0.26250000000000001</v>
      </c>
      <c r="G28" s="9">
        <v>208</v>
      </c>
      <c r="H28" s="18">
        <f t="shared" si="0"/>
        <v>33.015873015873012</v>
      </c>
      <c r="I28" s="16">
        <v>4.1666666666666664E-2</v>
      </c>
    </row>
    <row r="29" spans="1:14" x14ac:dyDescent="0.25">
      <c r="A29" s="4" t="s">
        <v>0</v>
      </c>
      <c r="B29" s="2">
        <v>42612</v>
      </c>
      <c r="C29" s="7">
        <v>5.0011574074074076E-2</v>
      </c>
      <c r="D29" s="7"/>
      <c r="E29" s="7"/>
      <c r="F29" s="8">
        <v>0.30159722222222224</v>
      </c>
      <c r="G29" s="9">
        <v>218</v>
      </c>
      <c r="H29" s="18">
        <f t="shared" si="0"/>
        <v>30.117430347685925</v>
      </c>
      <c r="I29" s="16">
        <v>4.1666666666666664E-2</v>
      </c>
      <c r="L29">
        <v>2511</v>
      </c>
    </row>
    <row r="30" spans="1:14" x14ac:dyDescent="0.25">
      <c r="A30" s="1" t="s">
        <v>9</v>
      </c>
      <c r="B30" s="2">
        <v>42612</v>
      </c>
      <c r="C30" s="7">
        <v>3.2025462962962964E-2</v>
      </c>
      <c r="D30" s="7"/>
      <c r="E30" s="7"/>
      <c r="F30" s="8">
        <v>0.31959490740740742</v>
      </c>
      <c r="G30" s="9">
        <v>212</v>
      </c>
      <c r="H30" s="18">
        <f t="shared" si="0"/>
        <v>27.639155470249516</v>
      </c>
      <c r="I30" s="16">
        <v>4.1666666666666664E-2</v>
      </c>
      <c r="L30">
        <v>2569</v>
      </c>
    </row>
    <row r="31" spans="1:14" x14ac:dyDescent="0.25">
      <c r="A31" s="4" t="s">
        <v>9</v>
      </c>
      <c r="B31" s="2">
        <v>42613</v>
      </c>
      <c r="C31" s="7">
        <v>4.296296296296296E-2</v>
      </c>
      <c r="D31" s="7"/>
      <c r="E31" s="7"/>
      <c r="F31" s="8">
        <v>0.3075</v>
      </c>
      <c r="G31" s="9">
        <v>237</v>
      </c>
      <c r="H31" s="18">
        <f t="shared" si="0"/>
        <v>32.113821138211385</v>
      </c>
      <c r="I31" s="16">
        <v>4.1666666666666664E-2</v>
      </c>
      <c r="L31">
        <f>+L30+L29</f>
        <v>5080</v>
      </c>
      <c r="M31">
        <f>+L31*0.13</f>
        <v>660.4</v>
      </c>
    </row>
    <row r="32" spans="1:14" x14ac:dyDescent="0.25">
      <c r="A32" s="1" t="s">
        <v>0</v>
      </c>
      <c r="B32" s="2">
        <v>42613</v>
      </c>
      <c r="C32" s="7">
        <v>3.5983796296296298E-2</v>
      </c>
      <c r="D32" s="7"/>
      <c r="E32" s="7"/>
      <c r="F32" s="8">
        <v>0.31660879629629629</v>
      </c>
      <c r="G32" s="9">
        <v>232</v>
      </c>
      <c r="H32" s="18">
        <f t="shared" si="0"/>
        <v>30.531895448729664</v>
      </c>
      <c r="I32" s="16">
        <v>4.1666666666666664E-2</v>
      </c>
    </row>
    <row r="33" spans="1:15" x14ac:dyDescent="0.25">
      <c r="A33" s="4" t="s">
        <v>9</v>
      </c>
      <c r="B33" s="2">
        <v>42614</v>
      </c>
      <c r="C33" s="7">
        <v>4.762731481481481E-2</v>
      </c>
      <c r="D33" s="7"/>
      <c r="E33" s="7"/>
      <c r="F33" s="8">
        <v>0.29938657407407404</v>
      </c>
      <c r="G33" s="9">
        <v>172</v>
      </c>
      <c r="H33" s="18">
        <f t="shared" si="0"/>
        <v>23.937835852630766</v>
      </c>
      <c r="I33" s="16">
        <v>4.1666666666666664E-2</v>
      </c>
    </row>
    <row r="34" spans="1:15" x14ac:dyDescent="0.25">
      <c r="A34" s="1" t="s">
        <v>0</v>
      </c>
      <c r="B34" s="2">
        <v>42614</v>
      </c>
      <c r="C34" s="7">
        <v>3.7592592592592594E-2</v>
      </c>
      <c r="D34" s="7"/>
      <c r="E34" s="7"/>
      <c r="F34" s="8">
        <v>0.31234953703703705</v>
      </c>
      <c r="G34" s="9">
        <v>259</v>
      </c>
      <c r="H34" s="18">
        <f t="shared" si="0"/>
        <v>34.549968503353462</v>
      </c>
      <c r="I34" s="16">
        <v>4.1666666666666664E-2</v>
      </c>
    </row>
    <row r="35" spans="1:15" x14ac:dyDescent="0.25">
      <c r="A35" s="4" t="s">
        <v>9</v>
      </c>
      <c r="B35" s="2">
        <v>42615</v>
      </c>
      <c r="C35" s="7">
        <v>6.2129629629629625E-2</v>
      </c>
      <c r="D35" s="7"/>
      <c r="E35" s="7"/>
      <c r="F35" s="12">
        <v>0.28885416666666669</v>
      </c>
      <c r="G35" s="9">
        <v>175</v>
      </c>
      <c r="H35" s="18">
        <f t="shared" si="0"/>
        <v>25.243418680129817</v>
      </c>
      <c r="I35" s="16">
        <v>4.1666666666666664E-2</v>
      </c>
      <c r="L35">
        <v>0.13</v>
      </c>
      <c r="M35">
        <v>150</v>
      </c>
      <c r="N35">
        <f>+M35/20</f>
        <v>7.5</v>
      </c>
    </row>
    <row r="36" spans="1:15" x14ac:dyDescent="0.25">
      <c r="A36" s="1" t="s">
        <v>0</v>
      </c>
      <c r="B36" s="2">
        <v>42615</v>
      </c>
      <c r="C36" s="7">
        <v>4.0625000000000001E-2</v>
      </c>
      <c r="D36" s="7"/>
      <c r="E36" s="7"/>
      <c r="F36" s="11">
        <v>0.30832175925925925</v>
      </c>
      <c r="G36" s="9">
        <v>240</v>
      </c>
      <c r="H36" s="18">
        <f t="shared" si="0"/>
        <v>32.433649911783476</v>
      </c>
      <c r="I36" s="16">
        <v>4.1666666666666664E-2</v>
      </c>
    </row>
    <row r="37" spans="1:15" x14ac:dyDescent="0.25">
      <c r="A37" s="4" t="s">
        <v>9</v>
      </c>
      <c r="B37" s="2">
        <v>42619</v>
      </c>
      <c r="C37" s="7">
        <v>0.24553240740740742</v>
      </c>
      <c r="D37" s="7"/>
      <c r="E37" s="7"/>
      <c r="F37" s="8">
        <v>0.10340277777777777</v>
      </c>
      <c r="G37" s="9">
        <v>77</v>
      </c>
      <c r="H37" s="18">
        <f t="shared" si="0"/>
        <v>31.027535258562793</v>
      </c>
      <c r="I37" s="16">
        <v>4.1666666666666664E-2</v>
      </c>
      <c r="M37">
        <v>990</v>
      </c>
    </row>
    <row r="38" spans="1:15" x14ac:dyDescent="0.25">
      <c r="A38" s="1" t="s">
        <v>0</v>
      </c>
      <c r="B38" s="2">
        <v>42619</v>
      </c>
      <c r="C38" s="7">
        <v>0.17060185185185184</v>
      </c>
      <c r="D38" s="7"/>
      <c r="E38" s="7"/>
      <c r="F38" s="8">
        <v>0.1801851851851852</v>
      </c>
      <c r="G38" s="9">
        <v>127</v>
      </c>
      <c r="H38" s="18">
        <f t="shared" si="0"/>
        <v>29.367934224049325</v>
      </c>
      <c r="I38" s="16">
        <v>4.1666666666666664E-2</v>
      </c>
      <c r="M38">
        <f>+M37/M35</f>
        <v>6.6</v>
      </c>
    </row>
    <row r="39" spans="1:15" x14ac:dyDescent="0.25">
      <c r="A39" s="4" t="s">
        <v>9</v>
      </c>
      <c r="B39" s="2">
        <v>42620</v>
      </c>
      <c r="C39" s="7">
        <v>4.971064814814815E-2</v>
      </c>
      <c r="D39" s="7"/>
      <c r="E39" s="7"/>
      <c r="F39" s="8">
        <v>0.29789351851851853</v>
      </c>
      <c r="G39" s="9">
        <v>205</v>
      </c>
      <c r="H39" s="18">
        <f t="shared" si="0"/>
        <v>28.673556608905116</v>
      </c>
      <c r="I39" s="16">
        <v>4.1666666666666664E-2</v>
      </c>
      <c r="M39">
        <f>+M38/L35</f>
        <v>50.769230769230766</v>
      </c>
    </row>
    <row r="40" spans="1:15" x14ac:dyDescent="0.25">
      <c r="A40" s="1" t="s">
        <v>0</v>
      </c>
      <c r="B40" s="2">
        <v>42620</v>
      </c>
      <c r="C40" s="7">
        <v>4.296296296296296E-2</v>
      </c>
      <c r="D40" s="7"/>
      <c r="E40" s="7"/>
      <c r="F40" s="8">
        <v>0.30931712962962959</v>
      </c>
      <c r="G40" s="9">
        <v>186</v>
      </c>
      <c r="H40" s="18">
        <f t="shared" si="0"/>
        <v>25.055191768007486</v>
      </c>
      <c r="I40" s="16">
        <v>4.1666666666666664E-2</v>
      </c>
    </row>
    <row r="41" spans="1:15" x14ac:dyDescent="0.25">
      <c r="A41" s="4" t="s">
        <v>0</v>
      </c>
      <c r="B41" s="2">
        <v>42621</v>
      </c>
      <c r="C41" s="7">
        <v>3.4976851851851849E-2</v>
      </c>
      <c r="D41" s="7"/>
      <c r="E41" s="7"/>
      <c r="F41" s="8">
        <v>0.31322916666666667</v>
      </c>
      <c r="G41" s="9">
        <v>265</v>
      </c>
      <c r="H41" s="18">
        <f t="shared" si="0"/>
        <v>35.251080811439969</v>
      </c>
      <c r="I41" s="16">
        <v>4.1666666666666664E-2</v>
      </c>
      <c r="M41">
        <f>40*M35</f>
        <v>6000</v>
      </c>
    </row>
    <row r="42" spans="1:15" x14ac:dyDescent="0.25">
      <c r="A42" s="1" t="s">
        <v>9</v>
      </c>
      <c r="B42" s="2">
        <v>42621</v>
      </c>
      <c r="C42" s="7">
        <v>3.9756944444444449E-2</v>
      </c>
      <c r="D42" s="7"/>
      <c r="E42" s="7"/>
      <c r="F42" s="8">
        <v>0.3087152777777778</v>
      </c>
      <c r="G42" s="9">
        <v>187</v>
      </c>
      <c r="H42" s="18">
        <f t="shared" si="0"/>
        <v>25.239005736137663</v>
      </c>
      <c r="I42" s="16">
        <v>4.1666666666666664E-2</v>
      </c>
      <c r="M42">
        <f>+M41*L35</f>
        <v>780</v>
      </c>
      <c r="O42" s="22">
        <f>12/M42</f>
        <v>1.5384615384615385E-2</v>
      </c>
    </row>
    <row r="43" spans="1:15" ht="15.75" x14ac:dyDescent="0.25">
      <c r="A43" s="4" t="s">
        <v>0</v>
      </c>
      <c r="B43" s="23">
        <v>42622</v>
      </c>
      <c r="C43" s="24">
        <v>6.2256944444444441E-2</v>
      </c>
      <c r="D43" s="25"/>
      <c r="E43" s="25"/>
      <c r="F43" s="24">
        <v>0.28584490740740742</v>
      </c>
      <c r="G43" s="26">
        <v>249</v>
      </c>
      <c r="H43" s="18">
        <f t="shared" si="0"/>
        <v>36.295906385390936</v>
      </c>
      <c r="I43" s="16">
        <v>4.1666666666666664E-2</v>
      </c>
    </row>
    <row r="44" spans="1:15" ht="15.75" x14ac:dyDescent="0.25">
      <c r="A44" s="1" t="s">
        <v>9</v>
      </c>
      <c r="B44" s="23">
        <v>42530</v>
      </c>
      <c r="C44" s="24">
        <v>3.9131944444444448E-2</v>
      </c>
      <c r="D44" s="25"/>
      <c r="E44" s="25"/>
      <c r="F44" s="24">
        <v>0.30888888888888888</v>
      </c>
      <c r="G44" s="26">
        <v>197</v>
      </c>
      <c r="H44" s="18">
        <f t="shared" si="0"/>
        <v>26.57374100719424</v>
      </c>
      <c r="I44" s="16">
        <v>4.1666666666666664E-2</v>
      </c>
    </row>
    <row r="45" spans="1:15" x14ac:dyDescent="0.25">
      <c r="A45" s="4" t="s">
        <v>0</v>
      </c>
      <c r="B45" s="23">
        <v>42623</v>
      </c>
      <c r="C45" s="24">
        <v>4.7743055555555552E-2</v>
      </c>
      <c r="D45" s="27"/>
      <c r="E45" s="27"/>
      <c r="F45" s="24">
        <v>0.30216435185185186</v>
      </c>
      <c r="G45" s="26">
        <v>237</v>
      </c>
      <c r="H45" s="18">
        <f t="shared" si="0"/>
        <v>32.680890182709618</v>
      </c>
      <c r="I45" s="16">
        <v>4.1666666666666664E-2</v>
      </c>
    </row>
    <row r="46" spans="1:15" x14ac:dyDescent="0.25">
      <c r="A46" s="1" t="s">
        <v>9</v>
      </c>
      <c r="B46" s="23">
        <v>42623</v>
      </c>
      <c r="C46" s="24">
        <v>5.7303240740740745E-2</v>
      </c>
      <c r="D46" s="27"/>
      <c r="E46" s="27"/>
      <c r="F46" s="24">
        <v>0.29157407407407404</v>
      </c>
      <c r="G46" s="26">
        <v>236</v>
      </c>
      <c r="H46" s="18">
        <f t="shared" si="0"/>
        <v>33.724992060971736</v>
      </c>
      <c r="I46" s="16">
        <v>4.1666666666666664E-2</v>
      </c>
    </row>
  </sheetData>
  <autoFilter ref="A1:I32"/>
  <dataConsolidate/>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35"/>
  <sheetViews>
    <sheetView topLeftCell="A7" workbookViewId="0">
      <selection activeCell="J29" sqref="J29"/>
    </sheetView>
  </sheetViews>
  <sheetFormatPr baseColWidth="10" defaultRowHeight="15" x14ac:dyDescent="0.25"/>
  <sheetData>
    <row r="1" spans="1:10" x14ac:dyDescent="0.25">
      <c r="A1" s="1" t="s">
        <v>10</v>
      </c>
      <c r="B1" s="32">
        <v>42586</v>
      </c>
      <c r="C1" s="2"/>
      <c r="D1" s="2"/>
      <c r="E1" s="2"/>
      <c r="F1" s="3"/>
      <c r="G1" s="2"/>
      <c r="H1" s="2"/>
    </row>
    <row r="2" spans="1:10" x14ac:dyDescent="0.25">
      <c r="A2" s="31" t="s">
        <v>0</v>
      </c>
      <c r="B2" s="2"/>
      <c r="C2" s="16"/>
      <c r="D2" s="16"/>
      <c r="E2" s="16"/>
      <c r="F2" s="8"/>
      <c r="G2" s="17"/>
    </row>
    <row r="3" spans="1:10" x14ac:dyDescent="0.25">
      <c r="A3" s="1" t="s">
        <v>1</v>
      </c>
      <c r="B3" s="23" t="s">
        <v>2</v>
      </c>
      <c r="C3" s="23" t="s">
        <v>3</v>
      </c>
      <c r="D3" s="23" t="s">
        <v>4</v>
      </c>
      <c r="E3" s="23" t="s">
        <v>5</v>
      </c>
      <c r="F3" s="3" t="s">
        <v>6</v>
      </c>
      <c r="G3" s="23" t="s">
        <v>7</v>
      </c>
      <c r="H3" s="23" t="s">
        <v>8</v>
      </c>
    </row>
    <row r="4" spans="1:10" x14ac:dyDescent="0.25">
      <c r="A4" s="1">
        <v>460</v>
      </c>
      <c r="B4" s="28">
        <v>5</v>
      </c>
      <c r="C4" s="16">
        <v>0</v>
      </c>
      <c r="D4" s="16">
        <v>9.1805555555555543E-2</v>
      </c>
      <c r="E4" s="16">
        <v>9.3645833333333331E-2</v>
      </c>
      <c r="F4" s="8">
        <v>1.8287037037037037E-3</v>
      </c>
      <c r="G4" s="17">
        <v>0</v>
      </c>
      <c r="H4" s="23" t="s">
        <v>11</v>
      </c>
    </row>
    <row r="5" spans="1:10" x14ac:dyDescent="0.25">
      <c r="A5" s="1">
        <v>460</v>
      </c>
      <c r="B5" s="28">
        <v>5</v>
      </c>
      <c r="C5" s="16">
        <v>7.9282407407407409E-3</v>
      </c>
      <c r="D5" s="16">
        <v>0.10157407407407408</v>
      </c>
      <c r="E5" s="16">
        <v>0.10181712962962963</v>
      </c>
      <c r="F5" s="8">
        <v>2.3148148148148146E-4</v>
      </c>
      <c r="G5" s="17">
        <v>0</v>
      </c>
      <c r="H5" s="23" t="s">
        <v>11</v>
      </c>
    </row>
    <row r="6" spans="1:10" x14ac:dyDescent="0.25">
      <c r="A6" s="1">
        <v>460</v>
      </c>
      <c r="B6" s="28">
        <v>5</v>
      </c>
      <c r="C6" s="16">
        <v>2.5231481481481481E-3</v>
      </c>
      <c r="D6" s="16">
        <v>0.10434027777777777</v>
      </c>
      <c r="E6" s="16">
        <v>0.10984953703703704</v>
      </c>
      <c r="F6" s="8">
        <v>5.4976851851851853E-3</v>
      </c>
      <c r="G6" s="17">
        <v>1</v>
      </c>
      <c r="H6" s="23" t="s">
        <v>31</v>
      </c>
    </row>
    <row r="7" spans="1:10" x14ac:dyDescent="0.25">
      <c r="A7" s="1">
        <v>460</v>
      </c>
      <c r="B7" s="28">
        <v>5</v>
      </c>
      <c r="C7" s="16">
        <v>1.8680555555555554E-2</v>
      </c>
      <c r="D7" s="16">
        <v>0.1285300925925926</v>
      </c>
      <c r="E7" s="16">
        <v>0.16520833333333332</v>
      </c>
      <c r="F7" s="8">
        <v>3.6666666666666667E-2</v>
      </c>
      <c r="G7" s="17">
        <v>16</v>
      </c>
      <c r="H7" s="23" t="s">
        <v>32</v>
      </c>
    </row>
    <row r="8" spans="1:10" x14ac:dyDescent="0.25">
      <c r="A8" s="1">
        <v>460</v>
      </c>
      <c r="B8" s="28">
        <v>5</v>
      </c>
      <c r="C8" s="16">
        <v>4.6296296296296293E-4</v>
      </c>
      <c r="D8" s="16">
        <v>0.16567129629629629</v>
      </c>
      <c r="E8" s="16">
        <v>0.17572916666666669</v>
      </c>
      <c r="F8" s="10">
        <v>1.0046296296296296E-2</v>
      </c>
      <c r="G8" s="17">
        <v>4</v>
      </c>
      <c r="H8" s="23" t="s">
        <v>33</v>
      </c>
    </row>
    <row r="9" spans="1:10" x14ac:dyDescent="0.25">
      <c r="A9" s="1">
        <v>460</v>
      </c>
      <c r="B9" s="28">
        <v>5</v>
      </c>
      <c r="C9" s="16">
        <v>1.736111111111111E-3</v>
      </c>
      <c r="D9" s="16">
        <v>0.17746527777777776</v>
      </c>
      <c r="E9" s="16">
        <v>0.20273148148148148</v>
      </c>
      <c r="F9" s="8">
        <v>2.525462962962963E-2</v>
      </c>
      <c r="G9" s="17">
        <v>12</v>
      </c>
      <c r="H9" s="23" t="s">
        <v>34</v>
      </c>
    </row>
    <row r="10" spans="1:10" x14ac:dyDescent="0.25">
      <c r="A10" s="4">
        <v>460</v>
      </c>
      <c r="B10" s="28">
        <v>5</v>
      </c>
      <c r="C10" s="16">
        <v>8.1481481481481474E-3</v>
      </c>
      <c r="D10" s="16">
        <v>0.21087962962962961</v>
      </c>
      <c r="E10" s="16">
        <v>0.26864583333333331</v>
      </c>
      <c r="F10" s="8">
        <v>5.7754629629629628E-2</v>
      </c>
      <c r="G10" s="17">
        <v>30</v>
      </c>
      <c r="H10" s="23" t="s">
        <v>35</v>
      </c>
    </row>
    <row r="11" spans="1:10" x14ac:dyDescent="0.25">
      <c r="A11" s="1">
        <v>460</v>
      </c>
      <c r="B11" s="28">
        <v>5</v>
      </c>
      <c r="C11" s="16">
        <v>1.8240740740740741E-2</v>
      </c>
      <c r="D11" s="16">
        <v>0.28688657407407409</v>
      </c>
      <c r="E11" s="16">
        <v>0.32476851851851851</v>
      </c>
      <c r="F11" s="8">
        <v>3.7870370370370367E-2</v>
      </c>
      <c r="G11" s="17">
        <v>20</v>
      </c>
      <c r="H11" s="23" t="s">
        <v>36</v>
      </c>
    </row>
    <row r="12" spans="1:10" x14ac:dyDescent="0.25">
      <c r="A12" s="1">
        <v>460</v>
      </c>
      <c r="B12" s="28">
        <v>5</v>
      </c>
      <c r="C12" s="16">
        <v>2.8703703703703708E-3</v>
      </c>
      <c r="D12" s="16">
        <v>0.32763888888888887</v>
      </c>
      <c r="E12" s="16">
        <v>0.35696759259259259</v>
      </c>
      <c r="F12" s="8">
        <v>2.9317129629629634E-2</v>
      </c>
      <c r="G12" s="17">
        <v>17</v>
      </c>
      <c r="H12" s="23" t="s">
        <v>37</v>
      </c>
      <c r="J12" s="23"/>
    </row>
    <row r="13" spans="1:10" x14ac:dyDescent="0.25">
      <c r="A13" s="1">
        <v>465</v>
      </c>
      <c r="B13" s="28">
        <v>5</v>
      </c>
      <c r="C13" s="16">
        <v>2.3148148148148147E-5</v>
      </c>
      <c r="D13" s="16">
        <v>0.35699074074074072</v>
      </c>
      <c r="E13" s="16">
        <v>0.359375</v>
      </c>
      <c r="F13" s="8">
        <v>2.3726851851851851E-3</v>
      </c>
      <c r="G13" s="17">
        <v>0</v>
      </c>
      <c r="H13" s="23" t="s">
        <v>11</v>
      </c>
    </row>
    <row r="14" spans="1:10" x14ac:dyDescent="0.25">
      <c r="A14" s="1">
        <v>465</v>
      </c>
      <c r="B14" s="28">
        <v>5</v>
      </c>
      <c r="C14" s="16">
        <v>9.2592592592592585E-4</v>
      </c>
      <c r="D14" s="16">
        <v>0.36030092592592594</v>
      </c>
      <c r="E14" s="16">
        <v>0.36503472222222227</v>
      </c>
      <c r="F14" s="10">
        <v>4.7222222222222223E-3</v>
      </c>
      <c r="G14" s="17">
        <v>3</v>
      </c>
      <c r="H14" s="23" t="s">
        <v>38</v>
      </c>
    </row>
    <row r="15" spans="1:10" x14ac:dyDescent="0.25">
      <c r="A15" s="1">
        <v>465</v>
      </c>
      <c r="B15" s="28">
        <v>5</v>
      </c>
      <c r="C15" s="16">
        <v>2.4305555555555552E-4</v>
      </c>
      <c r="D15" s="16">
        <v>0.36527777777777781</v>
      </c>
      <c r="E15" s="16">
        <v>0.38342592592592589</v>
      </c>
      <c r="F15" s="8">
        <v>1.8136574074074072E-2</v>
      </c>
      <c r="G15" s="17">
        <v>10</v>
      </c>
      <c r="H15" s="23" t="s">
        <v>39</v>
      </c>
    </row>
    <row r="16" spans="1:10" x14ac:dyDescent="0.25">
      <c r="B16" s="28"/>
      <c r="C16" s="33">
        <v>6.1782407407407404E-2</v>
      </c>
      <c r="D16" s="16"/>
      <c r="E16" s="16"/>
      <c r="F16" s="34">
        <v>0.22969907407407408</v>
      </c>
      <c r="G16" s="35">
        <v>113</v>
      </c>
      <c r="H16" s="23"/>
    </row>
    <row r="17" spans="1:10" x14ac:dyDescent="0.25">
      <c r="B17" s="28"/>
      <c r="C17" s="16"/>
      <c r="D17" s="16"/>
      <c r="E17" s="16"/>
      <c r="F17" s="11">
        <v>0.22916666666666666</v>
      </c>
      <c r="G17" s="17"/>
      <c r="H17" s="23"/>
    </row>
    <row r="18" spans="1:10" x14ac:dyDescent="0.25">
      <c r="B18" s="28"/>
      <c r="C18" s="16"/>
      <c r="D18" s="16"/>
      <c r="E18" s="16"/>
      <c r="F18" s="8"/>
      <c r="G18" s="17"/>
      <c r="H18" s="23"/>
    </row>
    <row r="19" spans="1:10" x14ac:dyDescent="0.25">
      <c r="A19" s="31" t="s">
        <v>9</v>
      </c>
      <c r="B19" s="2"/>
      <c r="C19" s="16"/>
      <c r="D19" s="16"/>
      <c r="E19" s="16"/>
      <c r="F19" s="8"/>
      <c r="G19" s="17"/>
      <c r="H19" s="23"/>
    </row>
    <row r="20" spans="1:10" x14ac:dyDescent="0.25">
      <c r="A20" s="1" t="s">
        <v>1</v>
      </c>
      <c r="B20" s="28" t="s">
        <v>2</v>
      </c>
      <c r="C20" s="16" t="s">
        <v>3</v>
      </c>
      <c r="D20" s="16" t="s">
        <v>4</v>
      </c>
      <c r="E20" s="16" t="s">
        <v>5</v>
      </c>
      <c r="F20" s="8" t="s">
        <v>6</v>
      </c>
      <c r="G20" s="17" t="s">
        <v>7</v>
      </c>
      <c r="H20" s="23" t="s">
        <v>8</v>
      </c>
    </row>
    <row r="21" spans="1:10" x14ac:dyDescent="0.25">
      <c r="A21" s="39">
        <v>461</v>
      </c>
      <c r="B21" s="28">
        <v>5</v>
      </c>
      <c r="C21" s="16">
        <v>0</v>
      </c>
      <c r="D21" s="16">
        <v>0.10686342592592592</v>
      </c>
      <c r="E21" s="16">
        <v>0.10842592592592593</v>
      </c>
      <c r="F21" s="8">
        <v>1.5509259259259261E-3</v>
      </c>
      <c r="G21" s="17">
        <v>0</v>
      </c>
      <c r="H21" s="23" t="s">
        <v>11</v>
      </c>
    </row>
    <row r="22" spans="1:10" x14ac:dyDescent="0.25">
      <c r="A22" s="39">
        <v>461</v>
      </c>
      <c r="B22" s="28">
        <v>5</v>
      </c>
      <c r="C22" s="16">
        <v>2.1504629629629627E-2</v>
      </c>
      <c r="D22" s="16">
        <v>0.12993055555555555</v>
      </c>
      <c r="E22" s="16">
        <v>0.16374999999999998</v>
      </c>
      <c r="F22" s="21">
        <v>3.380787037037037E-2</v>
      </c>
      <c r="G22" s="17">
        <v>15</v>
      </c>
      <c r="H22" s="23" t="s">
        <v>40</v>
      </c>
    </row>
    <row r="23" spans="1:10" x14ac:dyDescent="0.25">
      <c r="A23" s="39">
        <v>461</v>
      </c>
      <c r="B23" s="28">
        <v>5</v>
      </c>
      <c r="C23" s="16">
        <v>8.449074074074075E-4</v>
      </c>
      <c r="D23" s="16">
        <v>0.16459490740740743</v>
      </c>
      <c r="E23" s="16">
        <v>0.17359953703703704</v>
      </c>
      <c r="F23" s="8">
        <v>8.9930555555555545E-3</v>
      </c>
      <c r="G23" s="17">
        <v>6</v>
      </c>
      <c r="H23" s="23" t="s">
        <v>41</v>
      </c>
    </row>
    <row r="24" spans="1:10" x14ac:dyDescent="0.25">
      <c r="A24" s="39">
        <v>461</v>
      </c>
      <c r="B24" s="28">
        <v>5</v>
      </c>
      <c r="C24" s="16">
        <v>3.9930555555555561E-3</v>
      </c>
      <c r="D24" s="16">
        <v>0.17759259259259261</v>
      </c>
      <c r="E24" s="16">
        <v>0.19285879629629629</v>
      </c>
      <c r="F24" s="8">
        <v>1.525462962962963E-2</v>
      </c>
      <c r="G24" s="17">
        <v>7</v>
      </c>
      <c r="H24" s="23" t="s">
        <v>42</v>
      </c>
    </row>
    <row r="25" spans="1:10" x14ac:dyDescent="0.25">
      <c r="A25" s="39">
        <v>461</v>
      </c>
      <c r="B25" s="28">
        <v>5</v>
      </c>
      <c r="C25" s="16">
        <v>3.2407407407407406E-4</v>
      </c>
      <c r="D25" s="16">
        <v>0.19318287037037038</v>
      </c>
      <c r="E25" s="16">
        <v>0.20159722222222221</v>
      </c>
      <c r="F25" s="8">
        <v>8.4027777777777781E-3</v>
      </c>
      <c r="G25" s="17">
        <v>5</v>
      </c>
      <c r="H25" s="23" t="s">
        <v>43</v>
      </c>
    </row>
    <row r="26" spans="1:10" x14ac:dyDescent="0.25">
      <c r="A26" s="39">
        <v>461</v>
      </c>
      <c r="B26" s="28">
        <v>5</v>
      </c>
      <c r="C26" s="16">
        <v>1.042824074074074E-2</v>
      </c>
      <c r="D26" s="16">
        <v>0.21202546296296296</v>
      </c>
      <c r="E26" s="16">
        <v>0.26844907407407409</v>
      </c>
      <c r="F26" s="8">
        <v>5.6412037037037038E-2</v>
      </c>
      <c r="G26" s="17">
        <v>26</v>
      </c>
      <c r="H26" s="23" t="s">
        <v>44</v>
      </c>
    </row>
    <row r="27" spans="1:10" x14ac:dyDescent="0.25">
      <c r="A27" s="39">
        <v>461</v>
      </c>
      <c r="B27" s="28">
        <v>5</v>
      </c>
      <c r="C27" s="16">
        <v>1.877314814814815E-2</v>
      </c>
      <c r="D27" s="16">
        <v>0.28722222222222221</v>
      </c>
      <c r="E27" s="16">
        <v>0.33240740740740743</v>
      </c>
      <c r="F27" s="8">
        <v>4.5173611111111116E-2</v>
      </c>
      <c r="G27" s="17">
        <v>24</v>
      </c>
      <c r="H27" s="23" t="s">
        <v>45</v>
      </c>
    </row>
    <row r="28" spans="1:10" x14ac:dyDescent="0.25">
      <c r="A28" s="39">
        <v>461</v>
      </c>
      <c r="B28" s="28">
        <v>5</v>
      </c>
      <c r="C28" s="16">
        <v>1.8726851851851852E-2</v>
      </c>
      <c r="D28" s="16">
        <v>0.35113425925925923</v>
      </c>
      <c r="E28" s="16">
        <v>0.37995370370370374</v>
      </c>
      <c r="F28" s="8">
        <v>2.8807870370370373E-2</v>
      </c>
      <c r="G28" s="17">
        <v>17</v>
      </c>
      <c r="H28" s="23" t="s">
        <v>46</v>
      </c>
    </row>
    <row r="29" spans="1:10" x14ac:dyDescent="0.25">
      <c r="B29" s="28"/>
      <c r="C29" s="33">
        <v>7.4594907407407415E-2</v>
      </c>
      <c r="D29" s="16"/>
      <c r="E29" s="16"/>
      <c r="F29" s="34">
        <v>0.19840277777777779</v>
      </c>
      <c r="G29" s="35">
        <v>100</v>
      </c>
      <c r="H29" s="23"/>
      <c r="J29" s="47"/>
    </row>
    <row r="30" spans="1:10" x14ac:dyDescent="0.25">
      <c r="B30" s="28"/>
      <c r="C30" s="16"/>
      <c r="D30" s="16"/>
      <c r="E30" s="16"/>
      <c r="F30" s="11">
        <v>0.19791666666666666</v>
      </c>
      <c r="G30" s="17"/>
      <c r="H30" s="23"/>
    </row>
    <row r="32" spans="1:10" x14ac:dyDescent="0.25">
      <c r="A32" s="29" t="s">
        <v>14</v>
      </c>
      <c r="B32" s="6"/>
      <c r="C32" s="7"/>
      <c r="D32" s="7"/>
      <c r="E32" s="7"/>
      <c r="F32" s="8"/>
      <c r="G32" s="9"/>
      <c r="H32" s="5"/>
    </row>
    <row r="33" spans="1:8" x14ac:dyDescent="0.25">
      <c r="A33" s="1" t="s">
        <v>1</v>
      </c>
      <c r="B33" s="6" t="s">
        <v>2</v>
      </c>
      <c r="C33" s="7" t="s">
        <v>3</v>
      </c>
      <c r="D33" s="7" t="s">
        <v>4</v>
      </c>
      <c r="E33" s="7" t="s">
        <v>5</v>
      </c>
      <c r="F33" s="8" t="s">
        <v>6</v>
      </c>
      <c r="G33" s="9" t="s">
        <v>7</v>
      </c>
      <c r="H33" s="5" t="s">
        <v>8</v>
      </c>
    </row>
    <row r="34" spans="1:8" x14ac:dyDescent="0.25">
      <c r="A34" s="1">
        <v>854</v>
      </c>
      <c r="B34" s="6">
        <v>5</v>
      </c>
      <c r="C34" s="7">
        <v>0</v>
      </c>
      <c r="D34" s="7">
        <v>0.13292824074074075</v>
      </c>
      <c r="E34" s="7">
        <v>0.13349537037037038</v>
      </c>
      <c r="F34" s="8">
        <v>5.5555555555555556E-4</v>
      </c>
      <c r="G34" s="9">
        <v>0</v>
      </c>
      <c r="H34" s="5" t="s">
        <v>11</v>
      </c>
    </row>
    <row r="35" spans="1:8" x14ac:dyDescent="0.25">
      <c r="A35" s="1"/>
      <c r="B35" s="6"/>
      <c r="C35" s="36">
        <v>0</v>
      </c>
      <c r="D35" s="7"/>
      <c r="E35" s="7"/>
      <c r="F35" s="30">
        <v>5.5555555555555556E-4</v>
      </c>
      <c r="G35" s="37">
        <v>0</v>
      </c>
      <c r="H35" s="5"/>
    </row>
  </sheetData>
  <pageMargins left="0.7" right="0.7" top="0.75" bottom="0.75" header="0.3" footer="0.3"/>
  <pageSetup paperSize="9" orientation="portrait" verticalDpi="2"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7"/>
  <dimension ref="A1:H43"/>
  <sheetViews>
    <sheetView topLeftCell="A19" workbookViewId="0">
      <selection activeCell="C24" sqref="C24"/>
    </sheetView>
  </sheetViews>
  <sheetFormatPr baseColWidth="10" defaultRowHeight="15" x14ac:dyDescent="0.25"/>
  <sheetData>
    <row r="1" spans="1:8" x14ac:dyDescent="0.25">
      <c r="A1" s="1" t="s">
        <v>47</v>
      </c>
      <c r="B1" s="2">
        <v>42632</v>
      </c>
      <c r="C1" s="2"/>
      <c r="D1" s="2"/>
      <c r="E1" s="2"/>
      <c r="F1" s="3"/>
      <c r="G1" s="2"/>
      <c r="H1" s="2"/>
    </row>
    <row r="2" spans="1:8" x14ac:dyDescent="0.25">
      <c r="A2" s="4" t="s">
        <v>0</v>
      </c>
      <c r="B2" s="1"/>
      <c r="C2" s="1"/>
      <c r="D2" s="1"/>
      <c r="E2" s="1"/>
      <c r="F2" s="1"/>
      <c r="G2" s="1"/>
      <c r="H2" s="1"/>
    </row>
    <row r="3" spans="1:8" x14ac:dyDescent="0.25">
      <c r="A3" s="1" t="s">
        <v>1</v>
      </c>
      <c r="B3" s="5" t="s">
        <v>2</v>
      </c>
      <c r="C3" s="5" t="s">
        <v>3</v>
      </c>
      <c r="D3" s="5" t="s">
        <v>4</v>
      </c>
      <c r="E3" s="5" t="s">
        <v>5</v>
      </c>
      <c r="F3" s="3" t="s">
        <v>6</v>
      </c>
      <c r="G3" s="5" t="s">
        <v>7</v>
      </c>
      <c r="H3" s="5" t="s">
        <v>8</v>
      </c>
    </row>
    <row r="4" spans="1:8" x14ac:dyDescent="0.25">
      <c r="A4" s="1">
        <v>852</v>
      </c>
      <c r="B4" s="6">
        <v>5</v>
      </c>
      <c r="C4" s="7">
        <v>0</v>
      </c>
      <c r="D4" s="7">
        <v>3.7523148148148146E-2</v>
      </c>
      <c r="E4" s="7">
        <v>5.5833333333333325E-2</v>
      </c>
      <c r="F4" s="8">
        <v>1.8298611111111113E-2</v>
      </c>
      <c r="G4" s="9">
        <v>14</v>
      </c>
      <c r="H4" s="5" t="s">
        <v>52</v>
      </c>
    </row>
    <row r="5" spans="1:8" x14ac:dyDescent="0.25">
      <c r="A5" s="1">
        <v>852</v>
      </c>
      <c r="B5" s="6">
        <v>5</v>
      </c>
      <c r="C5" s="7">
        <v>1.5740740740740741E-3</v>
      </c>
      <c r="D5" s="7">
        <v>5.7407407407407407E-2</v>
      </c>
      <c r="E5" s="7">
        <v>0.11839120370370371</v>
      </c>
      <c r="F5" s="8">
        <v>6.0972222222222226E-2</v>
      </c>
      <c r="G5" s="9">
        <v>58</v>
      </c>
      <c r="H5" s="5" t="s">
        <v>53</v>
      </c>
    </row>
    <row r="6" spans="1:8" x14ac:dyDescent="0.25">
      <c r="A6" s="1">
        <v>852</v>
      </c>
      <c r="B6" s="6">
        <v>5</v>
      </c>
      <c r="C6" s="7">
        <v>7.083333333333333E-3</v>
      </c>
      <c r="D6" s="7">
        <v>0.12547453703703704</v>
      </c>
      <c r="E6" s="7">
        <v>0.15159722222222222</v>
      </c>
      <c r="F6" s="8">
        <v>2.6111111111111113E-2</v>
      </c>
      <c r="G6" s="9">
        <v>28</v>
      </c>
      <c r="H6" s="5" t="s">
        <v>54</v>
      </c>
    </row>
    <row r="7" spans="1:8" x14ac:dyDescent="0.25">
      <c r="A7" s="1">
        <v>855</v>
      </c>
      <c r="B7" s="6">
        <v>5</v>
      </c>
      <c r="C7" s="7">
        <v>1.1574074074074073E-5</v>
      </c>
      <c r="D7" s="7">
        <v>0.15160879629629628</v>
      </c>
      <c r="E7" s="7">
        <v>0.15172453703703703</v>
      </c>
      <c r="F7" s="8">
        <v>1.0416666666666667E-4</v>
      </c>
      <c r="G7" s="9">
        <v>0</v>
      </c>
      <c r="H7" s="5" t="s">
        <v>11</v>
      </c>
    </row>
    <row r="8" spans="1:8" x14ac:dyDescent="0.25">
      <c r="A8" s="1">
        <v>855</v>
      </c>
      <c r="B8" s="6">
        <v>5</v>
      </c>
      <c r="C8" s="7">
        <v>4.9768518518518521E-4</v>
      </c>
      <c r="D8" s="7">
        <v>0.15222222222222223</v>
      </c>
      <c r="E8" s="7">
        <v>0.17653935185185185</v>
      </c>
      <c r="F8" s="10">
        <v>2.4305555555555556E-2</v>
      </c>
      <c r="G8" s="9">
        <v>20</v>
      </c>
      <c r="H8" s="5" t="s">
        <v>55</v>
      </c>
    </row>
    <row r="9" spans="1:8" x14ac:dyDescent="0.25">
      <c r="A9" s="1">
        <v>855</v>
      </c>
      <c r="B9" s="6">
        <v>5</v>
      </c>
      <c r="C9" s="7">
        <v>8.6805555555555551E-4</v>
      </c>
      <c r="D9" s="7">
        <v>0.17740740740740743</v>
      </c>
      <c r="E9" s="7">
        <v>0.2018634259259259</v>
      </c>
      <c r="F9" s="8">
        <v>2.4444444444444446E-2</v>
      </c>
      <c r="G9" s="9">
        <v>18</v>
      </c>
      <c r="H9" s="5" t="s">
        <v>50</v>
      </c>
    </row>
    <row r="10" spans="1:8" x14ac:dyDescent="0.25">
      <c r="A10" s="4">
        <v>855</v>
      </c>
      <c r="B10" s="6">
        <v>5</v>
      </c>
      <c r="C10" s="7">
        <v>1.7881944444444443E-2</v>
      </c>
      <c r="D10" s="7">
        <v>0.21974537037037037</v>
      </c>
      <c r="E10" s="7">
        <v>0.26401620370370371</v>
      </c>
      <c r="F10" s="8">
        <v>4.4259259259259255E-2</v>
      </c>
      <c r="G10" s="9">
        <v>35</v>
      </c>
      <c r="H10" s="5" t="s">
        <v>56</v>
      </c>
    </row>
    <row r="11" spans="1:8" x14ac:dyDescent="0.25">
      <c r="A11" s="1">
        <v>855</v>
      </c>
      <c r="B11" s="6">
        <v>5</v>
      </c>
      <c r="C11" s="7">
        <v>2.2534722222222223E-2</v>
      </c>
      <c r="D11" s="7">
        <v>0.28655092592592596</v>
      </c>
      <c r="E11" s="7">
        <v>0.30819444444444444</v>
      </c>
      <c r="F11" s="8">
        <v>2.1631944444444443E-2</v>
      </c>
      <c r="G11" s="9">
        <v>18</v>
      </c>
      <c r="H11" s="5" t="s">
        <v>57</v>
      </c>
    </row>
    <row r="12" spans="1:8" x14ac:dyDescent="0.25">
      <c r="A12" s="1">
        <v>855</v>
      </c>
      <c r="B12" s="6">
        <v>5</v>
      </c>
      <c r="C12" s="7">
        <v>3.1828703703703702E-3</v>
      </c>
      <c r="D12" s="7">
        <v>0.31137731481481484</v>
      </c>
      <c r="E12" s="7">
        <v>0.32210648148148152</v>
      </c>
      <c r="F12" s="8">
        <v>1.0717592592592593E-2</v>
      </c>
      <c r="G12" s="9">
        <v>9</v>
      </c>
      <c r="H12" s="5" t="s">
        <v>58</v>
      </c>
    </row>
    <row r="13" spans="1:8" x14ac:dyDescent="0.25">
      <c r="A13" s="1">
        <v>858</v>
      </c>
      <c r="B13" s="6">
        <v>5</v>
      </c>
      <c r="C13" s="7">
        <v>1.9675925925925926E-4</v>
      </c>
      <c r="D13" s="7">
        <v>0.32230324074074074</v>
      </c>
      <c r="E13" s="7">
        <v>0.32353009259259258</v>
      </c>
      <c r="F13" s="8">
        <v>1.2152777777777778E-3</v>
      </c>
      <c r="G13" s="9">
        <v>1</v>
      </c>
      <c r="H13" s="5" t="s">
        <v>59</v>
      </c>
    </row>
    <row r="14" spans="1:8" x14ac:dyDescent="0.25">
      <c r="A14" s="1">
        <v>858</v>
      </c>
      <c r="B14" s="6">
        <v>5</v>
      </c>
      <c r="C14" s="7">
        <v>2.3032407407407407E-3</v>
      </c>
      <c r="D14" s="7">
        <v>0.32583333333333336</v>
      </c>
      <c r="E14" s="7">
        <v>0.35236111111111112</v>
      </c>
      <c r="F14" s="10">
        <v>2.6516203703703698E-2</v>
      </c>
      <c r="G14" s="9">
        <v>22</v>
      </c>
      <c r="H14" s="5" t="s">
        <v>49</v>
      </c>
    </row>
    <row r="15" spans="1:8" x14ac:dyDescent="0.25">
      <c r="A15" s="1">
        <v>858</v>
      </c>
      <c r="B15" s="6">
        <v>5</v>
      </c>
      <c r="C15" s="7">
        <v>2.2083333333333333E-2</v>
      </c>
      <c r="D15" s="7">
        <v>0.37444444444444441</v>
      </c>
      <c r="E15" s="7">
        <v>0.3886574074074074</v>
      </c>
      <c r="F15" s="8">
        <v>1.4201388888888888E-2</v>
      </c>
      <c r="G15" s="9">
        <v>14</v>
      </c>
      <c r="H15" s="5" t="s">
        <v>12</v>
      </c>
    </row>
    <row r="16" spans="1:8" x14ac:dyDescent="0.25">
      <c r="A16" s="1"/>
      <c r="B16" s="6"/>
      <c r="C16" s="7">
        <v>7.8217592592592589E-2</v>
      </c>
      <c r="D16" s="7"/>
      <c r="E16" s="7"/>
      <c r="F16" s="8">
        <v>0.27277777777777779</v>
      </c>
      <c r="G16" s="9">
        <v>237</v>
      </c>
      <c r="H16" s="5"/>
    </row>
    <row r="17" spans="1:8" x14ac:dyDescent="0.25">
      <c r="A17" s="1"/>
      <c r="B17" s="6"/>
      <c r="C17" s="7"/>
      <c r="D17" s="7"/>
      <c r="E17" s="7"/>
      <c r="F17" s="8">
        <v>0.27083333333333331</v>
      </c>
      <c r="G17" s="9"/>
      <c r="H17" s="5"/>
    </row>
    <row r="18" spans="1:8" x14ac:dyDescent="0.25">
      <c r="A18" s="1"/>
      <c r="B18" s="6"/>
      <c r="C18" s="7"/>
      <c r="D18" s="7"/>
      <c r="E18" s="7"/>
      <c r="F18" s="8"/>
      <c r="G18" s="9"/>
      <c r="H18" s="5"/>
    </row>
    <row r="19" spans="1:8" x14ac:dyDescent="0.25">
      <c r="A19" s="1" t="s">
        <v>9</v>
      </c>
      <c r="B19" s="6"/>
      <c r="C19" s="7"/>
      <c r="D19" s="7"/>
      <c r="E19" s="7"/>
      <c r="F19" s="8"/>
      <c r="G19" s="9"/>
      <c r="H19" s="5"/>
    </row>
    <row r="20" spans="1:8" x14ac:dyDescent="0.25">
      <c r="A20" s="1" t="s">
        <v>1</v>
      </c>
      <c r="B20" s="6" t="s">
        <v>2</v>
      </c>
      <c r="C20" s="7" t="s">
        <v>3</v>
      </c>
      <c r="D20" s="7" t="s">
        <v>4</v>
      </c>
      <c r="E20" s="7" t="s">
        <v>5</v>
      </c>
      <c r="F20" s="8" t="s">
        <v>6</v>
      </c>
      <c r="G20" s="9" t="s">
        <v>7</v>
      </c>
      <c r="H20" s="5" t="s">
        <v>8</v>
      </c>
    </row>
    <row r="21" spans="1:8" x14ac:dyDescent="0.25">
      <c r="A21" s="1">
        <v>853</v>
      </c>
      <c r="B21" s="6">
        <v>5</v>
      </c>
      <c r="C21" s="7">
        <v>0</v>
      </c>
      <c r="D21" s="7">
        <v>4.3252314814814813E-2</v>
      </c>
      <c r="E21" s="7">
        <v>0.11143518518518519</v>
      </c>
      <c r="F21" s="8">
        <v>6.8171296296296299E-2</v>
      </c>
      <c r="G21" s="9">
        <v>66</v>
      </c>
      <c r="H21" s="5" t="s">
        <v>13</v>
      </c>
    </row>
    <row r="22" spans="1:8" x14ac:dyDescent="0.25">
      <c r="A22" s="1">
        <v>853</v>
      </c>
      <c r="B22" s="6">
        <v>5</v>
      </c>
      <c r="C22" s="7">
        <v>2.3842592592592591E-3</v>
      </c>
      <c r="D22" s="7">
        <v>0.11381944444444443</v>
      </c>
      <c r="E22" s="7">
        <v>0.11818287037037038</v>
      </c>
      <c r="F22" s="8">
        <v>4.3518518518518515E-3</v>
      </c>
      <c r="G22" s="9">
        <v>5</v>
      </c>
      <c r="H22" s="5" t="s">
        <v>60</v>
      </c>
    </row>
    <row r="23" spans="1:8" x14ac:dyDescent="0.25">
      <c r="A23" s="1">
        <v>853</v>
      </c>
      <c r="B23" s="6">
        <v>5</v>
      </c>
      <c r="C23" s="7">
        <v>7.0254629629629634E-3</v>
      </c>
      <c r="D23" s="7">
        <v>0.12520833333333334</v>
      </c>
      <c r="E23" s="7">
        <v>0.14849537037037039</v>
      </c>
      <c r="F23" s="8">
        <v>2.327546296296296E-2</v>
      </c>
      <c r="G23" s="9">
        <v>29</v>
      </c>
      <c r="H23" s="5" t="s">
        <v>61</v>
      </c>
    </row>
    <row r="24" spans="1:8" x14ac:dyDescent="0.25">
      <c r="A24" s="1">
        <v>854</v>
      </c>
      <c r="B24" s="6">
        <v>5</v>
      </c>
      <c r="C24" s="7">
        <v>7.5231481481481471E-4</v>
      </c>
      <c r="D24" s="7">
        <v>0.14924768518518519</v>
      </c>
      <c r="E24" s="7">
        <v>0.15284722222222222</v>
      </c>
      <c r="F24" s="8">
        <v>3.5879629629629629E-3</v>
      </c>
      <c r="G24" s="9">
        <v>3</v>
      </c>
      <c r="H24" s="5" t="s">
        <v>62</v>
      </c>
    </row>
    <row r="25" spans="1:8" x14ac:dyDescent="0.25">
      <c r="A25" s="1">
        <v>854</v>
      </c>
      <c r="B25" s="6">
        <v>5</v>
      </c>
      <c r="C25" s="7">
        <v>4.7453703703703704E-4</v>
      </c>
      <c r="D25" s="7">
        <v>0.15332175925925925</v>
      </c>
      <c r="E25" s="7">
        <v>0.1691087962962963</v>
      </c>
      <c r="F25" s="8">
        <v>1.577546296296296E-2</v>
      </c>
      <c r="G25" s="9">
        <v>18</v>
      </c>
      <c r="H25" s="5" t="s">
        <v>63</v>
      </c>
    </row>
    <row r="26" spans="1:8" x14ac:dyDescent="0.25">
      <c r="A26" s="1">
        <v>854</v>
      </c>
      <c r="B26" s="6">
        <v>5</v>
      </c>
      <c r="C26" s="7">
        <v>3.1828703703703702E-3</v>
      </c>
      <c r="D26" s="7">
        <v>0.17229166666666665</v>
      </c>
      <c r="E26" s="7">
        <v>0.20206018518518518</v>
      </c>
      <c r="F26" s="8">
        <v>2.9756944444444447E-2</v>
      </c>
      <c r="G26" s="9">
        <v>28</v>
      </c>
      <c r="H26" s="5" t="s">
        <v>64</v>
      </c>
    </row>
    <row r="27" spans="1:8" x14ac:dyDescent="0.25">
      <c r="A27" s="1">
        <v>854</v>
      </c>
      <c r="B27" s="6">
        <v>5</v>
      </c>
      <c r="C27" s="7">
        <v>9.0509259259259258E-3</v>
      </c>
      <c r="D27" s="7">
        <v>0.21111111111111111</v>
      </c>
      <c r="E27" s="7">
        <v>0.21282407407407408</v>
      </c>
      <c r="F27" s="8">
        <v>1.7013888888888892E-3</v>
      </c>
      <c r="G27" s="9">
        <v>1</v>
      </c>
      <c r="H27" s="5" t="s">
        <v>65</v>
      </c>
    </row>
    <row r="28" spans="1:8" x14ac:dyDescent="0.25">
      <c r="A28" s="1">
        <v>854</v>
      </c>
      <c r="B28" s="6">
        <v>5</v>
      </c>
      <c r="C28" s="7">
        <v>4.3055555555555555E-3</v>
      </c>
      <c r="D28" s="7">
        <v>0.21712962962962964</v>
      </c>
      <c r="E28" s="7">
        <v>0.26755787037037038</v>
      </c>
      <c r="F28" s="8">
        <v>5.0416666666666665E-2</v>
      </c>
      <c r="G28" s="9">
        <v>48</v>
      </c>
      <c r="H28" s="5" t="s">
        <v>66</v>
      </c>
    </row>
    <row r="29" spans="1:8" x14ac:dyDescent="0.25">
      <c r="A29" s="1">
        <v>854</v>
      </c>
      <c r="B29" s="6">
        <v>5</v>
      </c>
      <c r="C29" s="7">
        <v>1.8587962962962962E-2</v>
      </c>
      <c r="D29" s="7">
        <v>0.28614583333333332</v>
      </c>
      <c r="E29" s="7">
        <v>0.28818287037037038</v>
      </c>
      <c r="F29" s="8">
        <v>2.0254629629629629E-3</v>
      </c>
      <c r="G29" s="9">
        <v>2</v>
      </c>
      <c r="H29" s="5" t="s">
        <v>12</v>
      </c>
    </row>
    <row r="30" spans="1:8" x14ac:dyDescent="0.25">
      <c r="A30" s="1">
        <v>856</v>
      </c>
      <c r="B30" s="6">
        <v>5</v>
      </c>
      <c r="C30" s="7">
        <v>1.1574074074074073E-5</v>
      </c>
      <c r="D30" s="7">
        <v>0.28819444444444448</v>
      </c>
      <c r="E30" s="7">
        <v>0.2986921296296296</v>
      </c>
      <c r="F30" s="8">
        <v>1.0486111111111111E-2</v>
      </c>
      <c r="G30" s="9">
        <v>7</v>
      </c>
      <c r="H30" s="5" t="s">
        <v>67</v>
      </c>
    </row>
    <row r="31" spans="1:8" x14ac:dyDescent="0.25">
      <c r="A31" s="1">
        <v>856</v>
      </c>
      <c r="B31" s="6">
        <v>5</v>
      </c>
      <c r="C31" s="7">
        <v>1.0879629629629629E-3</v>
      </c>
      <c r="D31" s="7">
        <v>0.29978009259259258</v>
      </c>
      <c r="E31" s="7">
        <v>0.30827546296296299</v>
      </c>
      <c r="F31" s="8">
        <v>8.4837962962962966E-3</v>
      </c>
      <c r="G31" s="9">
        <v>6</v>
      </c>
      <c r="H31" s="5" t="s">
        <v>68</v>
      </c>
    </row>
    <row r="32" spans="1:8" x14ac:dyDescent="0.25">
      <c r="A32" s="1">
        <v>856</v>
      </c>
      <c r="B32" s="6">
        <v>5</v>
      </c>
      <c r="C32" s="7">
        <v>4.386574074074074E-3</v>
      </c>
      <c r="D32" s="7">
        <v>0.31266203703703704</v>
      </c>
      <c r="E32" s="7">
        <v>0.32646990740740739</v>
      </c>
      <c r="F32" s="8">
        <v>1.3796296296296298E-2</v>
      </c>
      <c r="G32" s="9">
        <v>10</v>
      </c>
      <c r="H32" s="5" t="s">
        <v>69</v>
      </c>
    </row>
    <row r="33" spans="1:8" x14ac:dyDescent="0.25">
      <c r="A33" s="1">
        <v>859</v>
      </c>
      <c r="B33" s="6">
        <v>5</v>
      </c>
      <c r="C33" s="7">
        <v>8.7962962962962962E-4</v>
      </c>
      <c r="D33" s="7">
        <v>0.32734953703703701</v>
      </c>
      <c r="E33" s="7">
        <v>0.33961805555555552</v>
      </c>
      <c r="F33" s="8">
        <v>1.2256944444444444E-2</v>
      </c>
      <c r="G33" s="9">
        <v>11</v>
      </c>
      <c r="H33" s="5" t="s">
        <v>70</v>
      </c>
    </row>
    <row r="34" spans="1:8" x14ac:dyDescent="0.25">
      <c r="A34" s="1">
        <v>859</v>
      </c>
      <c r="B34" s="6">
        <v>5</v>
      </c>
      <c r="C34" s="7">
        <v>6.3657407407407402E-4</v>
      </c>
      <c r="D34" s="7">
        <v>0.3402546296296296</v>
      </c>
      <c r="E34" s="7">
        <v>0.35241898148148149</v>
      </c>
      <c r="F34" s="8">
        <v>1.2152777777777778E-2</v>
      </c>
      <c r="G34" s="9">
        <v>11</v>
      </c>
      <c r="H34" s="5" t="s">
        <v>71</v>
      </c>
    </row>
    <row r="35" spans="1:8" x14ac:dyDescent="0.25">
      <c r="A35" s="1">
        <v>859</v>
      </c>
      <c r="B35" s="6">
        <v>5</v>
      </c>
      <c r="C35" s="7">
        <v>2.2025462962962958E-2</v>
      </c>
      <c r="D35" s="7">
        <v>0.37444444444444441</v>
      </c>
      <c r="E35" s="7">
        <v>0.37743055555555555</v>
      </c>
      <c r="F35" s="8">
        <v>2.9745370370370373E-3</v>
      </c>
      <c r="G35" s="9">
        <v>3</v>
      </c>
      <c r="H35" s="5" t="s">
        <v>72</v>
      </c>
    </row>
    <row r="36" spans="1:8" x14ac:dyDescent="0.25">
      <c r="A36" s="1">
        <v>859</v>
      </c>
      <c r="B36" s="6">
        <v>5</v>
      </c>
      <c r="C36" s="7">
        <v>1.2152777777777778E-3</v>
      </c>
      <c r="D36" s="7">
        <v>0.37864583333333335</v>
      </c>
      <c r="E36" s="7">
        <v>0.38829861111111108</v>
      </c>
      <c r="F36" s="8">
        <v>9.6412037037037039E-3</v>
      </c>
      <c r="G36" s="9">
        <v>8</v>
      </c>
      <c r="H36" s="5" t="s">
        <v>73</v>
      </c>
    </row>
    <row r="37" spans="1:8" x14ac:dyDescent="0.25">
      <c r="A37" s="1"/>
      <c r="B37" s="6"/>
      <c r="C37" s="7">
        <v>7.6006944444444446E-2</v>
      </c>
      <c r="D37" s="7"/>
      <c r="E37" s="7"/>
      <c r="F37" s="8">
        <v>0.26885416666666667</v>
      </c>
      <c r="G37" s="9">
        <v>256</v>
      </c>
      <c r="H37" s="5"/>
    </row>
    <row r="38" spans="1:8" x14ac:dyDescent="0.25">
      <c r="A38" s="1"/>
      <c r="B38" s="6"/>
      <c r="C38" s="7"/>
      <c r="D38" s="7"/>
      <c r="E38" s="7"/>
      <c r="F38" s="8">
        <v>0.27083333333333331</v>
      </c>
      <c r="G38" s="9"/>
      <c r="H38" s="5"/>
    </row>
    <row r="39" spans="1:8" x14ac:dyDescent="0.25">
      <c r="A39" s="1"/>
      <c r="B39" s="6"/>
      <c r="C39" s="7"/>
      <c r="D39" s="7"/>
      <c r="E39" s="7"/>
      <c r="F39" s="8"/>
      <c r="G39" s="9"/>
      <c r="H39" s="5"/>
    </row>
    <row r="40" spans="1:8" x14ac:dyDescent="0.25">
      <c r="A40" s="1" t="s">
        <v>14</v>
      </c>
      <c r="B40" s="6"/>
      <c r="C40" s="7"/>
      <c r="D40" s="7"/>
      <c r="E40" s="7"/>
      <c r="F40" s="8"/>
      <c r="G40" s="9"/>
      <c r="H40" s="5"/>
    </row>
    <row r="41" spans="1:8" x14ac:dyDescent="0.25">
      <c r="A41" s="1" t="s">
        <v>1</v>
      </c>
      <c r="B41" s="6" t="s">
        <v>2</v>
      </c>
      <c r="C41" s="7" t="s">
        <v>3</v>
      </c>
      <c r="D41" s="7" t="s">
        <v>4</v>
      </c>
      <c r="E41" s="7" t="s">
        <v>5</v>
      </c>
      <c r="F41" s="8" t="s">
        <v>6</v>
      </c>
      <c r="G41" s="9" t="s">
        <v>7</v>
      </c>
      <c r="H41" s="5" t="s">
        <v>8</v>
      </c>
    </row>
    <row r="42" spans="1:8" x14ac:dyDescent="0.25">
      <c r="A42" s="1">
        <v>854</v>
      </c>
      <c r="B42" s="6">
        <v>5</v>
      </c>
      <c r="C42" s="7">
        <v>0</v>
      </c>
      <c r="D42" s="7">
        <v>0.13292824074074075</v>
      </c>
      <c r="E42" s="7">
        <v>0.13349537037037038</v>
      </c>
      <c r="F42" s="8">
        <v>5.5555555555555556E-4</v>
      </c>
      <c r="G42" s="9">
        <v>0</v>
      </c>
      <c r="H42" s="5" t="s">
        <v>11</v>
      </c>
    </row>
    <row r="43" spans="1:8" x14ac:dyDescent="0.25">
      <c r="A43" s="1"/>
      <c r="B43" s="6"/>
      <c r="C43" s="7">
        <v>0</v>
      </c>
      <c r="D43" s="7"/>
      <c r="E43" s="7"/>
      <c r="F43" s="8">
        <v>5.5555555555555556E-4</v>
      </c>
      <c r="G43" s="9">
        <v>0</v>
      </c>
      <c r="H43" s="5"/>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8"/>
  <dimension ref="A1:H27"/>
  <sheetViews>
    <sheetView workbookViewId="0">
      <selection activeCell="A3" sqref="A3:H3"/>
    </sheetView>
  </sheetViews>
  <sheetFormatPr baseColWidth="10" defaultRowHeight="15" x14ac:dyDescent="0.25"/>
  <cols>
    <col min="7" max="7" width="18.375" bestFit="1" customWidth="1"/>
  </cols>
  <sheetData>
    <row r="1" spans="1:8" x14ac:dyDescent="0.25">
      <c r="A1" s="1" t="s">
        <v>15</v>
      </c>
      <c r="B1" s="2">
        <v>42633</v>
      </c>
      <c r="C1" s="2"/>
      <c r="D1" s="2"/>
      <c r="E1" s="2"/>
      <c r="F1" s="3"/>
      <c r="G1" s="2"/>
      <c r="H1" s="2"/>
    </row>
    <row r="2" spans="1:8" x14ac:dyDescent="0.25">
      <c r="A2" s="4" t="s">
        <v>0</v>
      </c>
      <c r="B2" s="1"/>
      <c r="C2" s="1"/>
      <c r="D2" s="1"/>
      <c r="E2" s="1"/>
      <c r="F2" s="1"/>
      <c r="G2" s="1"/>
      <c r="H2" s="1"/>
    </row>
    <row r="3" spans="1:8" x14ac:dyDescent="0.25">
      <c r="A3" s="1" t="s">
        <v>1</v>
      </c>
      <c r="B3" s="5" t="s">
        <v>2</v>
      </c>
      <c r="C3" s="5" t="s">
        <v>3</v>
      </c>
      <c r="D3" s="5" t="s">
        <v>4</v>
      </c>
      <c r="E3" s="5" t="s">
        <v>5</v>
      </c>
      <c r="F3" s="3" t="s">
        <v>6</v>
      </c>
      <c r="G3" s="5" t="s">
        <v>7</v>
      </c>
      <c r="H3" s="5" t="s">
        <v>8</v>
      </c>
    </row>
    <row r="4" spans="1:8" x14ac:dyDescent="0.25">
      <c r="A4" s="1">
        <v>863</v>
      </c>
      <c r="B4" s="6">
        <v>5</v>
      </c>
      <c r="C4" s="7">
        <v>0</v>
      </c>
      <c r="D4" s="7">
        <v>3.847222222222222E-2</v>
      </c>
      <c r="E4" s="7">
        <v>9.8553240740740747E-2</v>
      </c>
      <c r="F4" s="8">
        <v>6.0069444444444446E-2</v>
      </c>
      <c r="G4" s="9">
        <v>55</v>
      </c>
      <c r="H4" s="5" t="s">
        <v>74</v>
      </c>
    </row>
    <row r="5" spans="1:8" x14ac:dyDescent="0.25">
      <c r="A5" s="1">
        <v>863</v>
      </c>
      <c r="B5" s="6">
        <v>5</v>
      </c>
      <c r="C5" s="7">
        <v>4.6296296296296294E-5</v>
      </c>
      <c r="D5" s="7">
        <v>9.8599537037037041E-2</v>
      </c>
      <c r="E5" s="7">
        <v>0.11859953703703703</v>
      </c>
      <c r="F5" s="8">
        <v>1.9988425925925927E-2</v>
      </c>
      <c r="G5" s="9">
        <v>19</v>
      </c>
      <c r="H5" s="5" t="s">
        <v>75</v>
      </c>
    </row>
    <row r="6" spans="1:8" x14ac:dyDescent="0.25">
      <c r="A6" s="1">
        <v>863</v>
      </c>
      <c r="B6" s="6">
        <v>5</v>
      </c>
      <c r="C6" s="7">
        <v>7.2569444444444443E-3</v>
      </c>
      <c r="D6" s="7">
        <v>0.12585648148148149</v>
      </c>
      <c r="E6" s="7">
        <v>0.15996527777777778</v>
      </c>
      <c r="F6" s="8">
        <v>3.4097222222222223E-2</v>
      </c>
      <c r="G6" s="9">
        <v>26</v>
      </c>
      <c r="H6" s="5" t="s">
        <v>76</v>
      </c>
    </row>
    <row r="7" spans="1:8" x14ac:dyDescent="0.25">
      <c r="A7" s="1">
        <v>865</v>
      </c>
      <c r="B7" s="6">
        <v>5</v>
      </c>
      <c r="C7" s="7">
        <v>2.6967592592592594E-3</v>
      </c>
      <c r="D7" s="7">
        <v>0.16266203703703705</v>
      </c>
      <c r="E7" s="7">
        <v>0.20148148148148148</v>
      </c>
      <c r="F7" s="8">
        <v>3.8807870370370375E-2</v>
      </c>
      <c r="G7" s="9">
        <v>32</v>
      </c>
      <c r="H7" s="5" t="s">
        <v>77</v>
      </c>
    </row>
    <row r="8" spans="1:8" x14ac:dyDescent="0.25">
      <c r="A8" s="1">
        <v>865</v>
      </c>
      <c r="B8" s="6">
        <v>5</v>
      </c>
      <c r="C8" s="7">
        <v>9.4444444444444445E-3</v>
      </c>
      <c r="D8" s="7">
        <v>0.21092592592592593</v>
      </c>
      <c r="E8" s="7">
        <v>0.21537037037037035</v>
      </c>
      <c r="F8" s="10">
        <v>4.4328703703703709E-3</v>
      </c>
      <c r="G8" s="9">
        <v>4</v>
      </c>
      <c r="H8" s="5" t="s">
        <v>78</v>
      </c>
    </row>
    <row r="9" spans="1:8" x14ac:dyDescent="0.25">
      <c r="A9" s="1">
        <v>865</v>
      </c>
      <c r="B9" s="6">
        <v>5</v>
      </c>
      <c r="C9" s="7">
        <v>3.8194444444444446E-4</v>
      </c>
      <c r="D9" s="7">
        <v>0.21575231481481483</v>
      </c>
      <c r="E9" s="7">
        <v>0.2673611111111111</v>
      </c>
      <c r="F9" s="8">
        <v>5.1597222222222218E-2</v>
      </c>
      <c r="G9" s="9">
        <v>35</v>
      </c>
      <c r="H9" s="5" t="s">
        <v>79</v>
      </c>
    </row>
    <row r="10" spans="1:8" x14ac:dyDescent="0.25">
      <c r="A10" s="4">
        <v>865</v>
      </c>
      <c r="B10" s="6">
        <v>5</v>
      </c>
      <c r="C10" s="7">
        <v>1.7870370370370373E-2</v>
      </c>
      <c r="D10" s="7">
        <v>0.28523148148148147</v>
      </c>
      <c r="E10" s="7">
        <v>0.30103009259259256</v>
      </c>
      <c r="F10" s="8">
        <v>1.5787037037037037E-2</v>
      </c>
      <c r="G10" s="9">
        <v>11</v>
      </c>
      <c r="H10" s="5" t="s">
        <v>80</v>
      </c>
    </row>
    <row r="11" spans="1:8" x14ac:dyDescent="0.25">
      <c r="A11" s="1">
        <v>865</v>
      </c>
      <c r="B11" s="6">
        <v>5</v>
      </c>
      <c r="C11" s="7">
        <v>1.3194444444444443E-3</v>
      </c>
      <c r="D11" s="7">
        <v>0.30234953703703704</v>
      </c>
      <c r="E11" s="7">
        <v>0.32559027777777777</v>
      </c>
      <c r="F11" s="8">
        <v>2.3229166666666665E-2</v>
      </c>
      <c r="G11" s="9">
        <v>18</v>
      </c>
      <c r="H11" s="5" t="s">
        <v>81</v>
      </c>
    </row>
    <row r="12" spans="1:8" x14ac:dyDescent="0.25">
      <c r="A12" s="1">
        <v>867</v>
      </c>
      <c r="B12" s="6">
        <v>5</v>
      </c>
      <c r="C12" s="7">
        <v>4.1423611111111112E-2</v>
      </c>
      <c r="D12" s="7">
        <v>0.36701388888888892</v>
      </c>
      <c r="E12" s="7">
        <v>0.39018518518518519</v>
      </c>
      <c r="F12" s="8">
        <v>2.3159722222222224E-2</v>
      </c>
      <c r="G12" s="9">
        <v>15</v>
      </c>
      <c r="H12" s="5" t="s">
        <v>48</v>
      </c>
    </row>
    <row r="13" spans="1:8" x14ac:dyDescent="0.25">
      <c r="A13" s="1"/>
      <c r="B13" s="6"/>
      <c r="C13" s="7">
        <v>8.0439814814814811E-2</v>
      </c>
      <c r="D13" s="7"/>
      <c r="E13" s="7"/>
      <c r="F13" s="8">
        <v>0.2711689814814815</v>
      </c>
      <c r="G13" s="9">
        <v>215</v>
      </c>
      <c r="H13" s="5"/>
    </row>
    <row r="14" spans="1:8" x14ac:dyDescent="0.25">
      <c r="A14" s="1"/>
      <c r="B14" s="6"/>
      <c r="C14" s="7"/>
      <c r="D14" s="7"/>
      <c r="E14" s="7"/>
      <c r="F14" s="12">
        <v>0.27083333333333331</v>
      </c>
      <c r="G14" s="9"/>
      <c r="H14" s="5"/>
    </row>
    <row r="15" spans="1:8" x14ac:dyDescent="0.25">
      <c r="A15" s="1"/>
      <c r="B15" s="6"/>
      <c r="C15" s="7"/>
      <c r="D15" s="7"/>
      <c r="E15" s="7"/>
      <c r="F15" s="8"/>
      <c r="G15" s="9"/>
      <c r="H15" s="5"/>
    </row>
    <row r="16" spans="1:8" x14ac:dyDescent="0.25">
      <c r="A16" s="1" t="s">
        <v>9</v>
      </c>
      <c r="B16" s="6"/>
      <c r="C16" s="7"/>
      <c r="D16" s="7"/>
      <c r="E16" s="7"/>
      <c r="F16" s="8"/>
      <c r="G16" s="9"/>
      <c r="H16" s="5"/>
    </row>
    <row r="17" spans="1:8" x14ac:dyDescent="0.25">
      <c r="A17" s="1" t="s">
        <v>1</v>
      </c>
      <c r="B17" s="6" t="s">
        <v>2</v>
      </c>
      <c r="C17" s="7" t="s">
        <v>3</v>
      </c>
      <c r="D17" s="7" t="s">
        <v>4</v>
      </c>
      <c r="E17" s="7" t="s">
        <v>5</v>
      </c>
      <c r="F17" s="8" t="s">
        <v>6</v>
      </c>
      <c r="G17" s="9" t="s">
        <v>7</v>
      </c>
      <c r="H17" s="5" t="s">
        <v>8</v>
      </c>
    </row>
    <row r="18" spans="1:8" x14ac:dyDescent="0.25">
      <c r="A18" s="1">
        <v>862</v>
      </c>
      <c r="B18" s="6">
        <v>5</v>
      </c>
      <c r="C18" s="7">
        <v>0</v>
      </c>
      <c r="D18" s="7">
        <v>3.5335648148148151E-2</v>
      </c>
      <c r="E18" s="7">
        <v>0.10658564814814815</v>
      </c>
      <c r="F18" s="8">
        <v>7.1238425925925927E-2</v>
      </c>
      <c r="G18" s="9">
        <v>64</v>
      </c>
      <c r="H18" s="5" t="s">
        <v>82</v>
      </c>
    </row>
    <row r="19" spans="1:8" x14ac:dyDescent="0.25">
      <c r="A19" s="1">
        <v>862</v>
      </c>
      <c r="B19" s="6">
        <v>5</v>
      </c>
      <c r="C19" s="7">
        <v>4.1666666666666669E-4</v>
      </c>
      <c r="D19" s="7">
        <v>0.10700231481481481</v>
      </c>
      <c r="E19" s="7">
        <v>0.11803240740740741</v>
      </c>
      <c r="F19" s="8">
        <v>1.1018518518518518E-2</v>
      </c>
      <c r="G19" s="9">
        <v>9</v>
      </c>
      <c r="H19" s="5" t="s">
        <v>83</v>
      </c>
    </row>
    <row r="20" spans="1:8" x14ac:dyDescent="0.25">
      <c r="A20" s="1">
        <v>862</v>
      </c>
      <c r="B20" s="6">
        <v>5</v>
      </c>
      <c r="C20" s="7">
        <v>7.719907407407408E-3</v>
      </c>
      <c r="D20" s="7">
        <v>0.12575231481481483</v>
      </c>
      <c r="E20" s="7">
        <v>0.14182870370370371</v>
      </c>
      <c r="F20" s="8">
        <v>1.6064814814814813E-2</v>
      </c>
      <c r="G20" s="9">
        <v>16</v>
      </c>
      <c r="H20" s="5" t="s">
        <v>84</v>
      </c>
    </row>
    <row r="21" spans="1:8" x14ac:dyDescent="0.25">
      <c r="A21" s="1">
        <v>862</v>
      </c>
      <c r="B21" s="6">
        <v>5</v>
      </c>
      <c r="C21" s="7">
        <v>1.0532407407407407E-3</v>
      </c>
      <c r="D21" s="7">
        <v>0.14288194444444444</v>
      </c>
      <c r="E21" s="7">
        <v>0.15855324074074076</v>
      </c>
      <c r="F21" s="8">
        <v>1.5659722222222224E-2</v>
      </c>
      <c r="G21" s="9">
        <v>11</v>
      </c>
      <c r="H21" s="5" t="s">
        <v>85</v>
      </c>
    </row>
    <row r="22" spans="1:8" x14ac:dyDescent="0.25">
      <c r="A22" s="1">
        <v>864</v>
      </c>
      <c r="B22" s="6">
        <v>5</v>
      </c>
      <c r="C22" s="7">
        <v>4.6296296296296294E-5</v>
      </c>
      <c r="D22" s="7">
        <v>0.15859953703703702</v>
      </c>
      <c r="E22" s="7">
        <v>0.20203703703703701</v>
      </c>
      <c r="F22" s="8">
        <v>4.3425925925925923E-2</v>
      </c>
      <c r="G22" s="9">
        <v>35</v>
      </c>
      <c r="H22" s="5" t="s">
        <v>86</v>
      </c>
    </row>
    <row r="23" spans="1:8" x14ac:dyDescent="0.25">
      <c r="A23" s="1">
        <v>864</v>
      </c>
      <c r="B23" s="6">
        <v>5</v>
      </c>
      <c r="C23" s="7">
        <v>9.5949074074074079E-3</v>
      </c>
      <c r="D23" s="7">
        <v>0.21163194444444444</v>
      </c>
      <c r="E23" s="7">
        <v>0.26829861111111114</v>
      </c>
      <c r="F23" s="8">
        <v>5.6655092592592597E-2</v>
      </c>
      <c r="G23" s="9">
        <v>40</v>
      </c>
      <c r="H23" s="5" t="s">
        <v>87</v>
      </c>
    </row>
    <row r="24" spans="1:8" x14ac:dyDescent="0.25">
      <c r="A24" s="1">
        <v>864</v>
      </c>
      <c r="B24" s="6">
        <v>5</v>
      </c>
      <c r="C24" s="7">
        <v>1.7060185185185185E-2</v>
      </c>
      <c r="D24" s="7">
        <v>0.28535879629629629</v>
      </c>
      <c r="E24" s="7">
        <v>0.31797453703703704</v>
      </c>
      <c r="F24" s="8">
        <v>3.260416666666667E-2</v>
      </c>
      <c r="G24" s="9">
        <v>25</v>
      </c>
      <c r="H24" s="5" t="s">
        <v>51</v>
      </c>
    </row>
    <row r="25" spans="1:8" x14ac:dyDescent="0.25">
      <c r="A25" s="1">
        <v>866</v>
      </c>
      <c r="B25" s="6">
        <v>5</v>
      </c>
      <c r="C25" s="7">
        <v>2.8935185185185189E-4</v>
      </c>
      <c r="D25" s="7">
        <v>0.3182638888888889</v>
      </c>
      <c r="E25" s="7">
        <v>0.38895833333333335</v>
      </c>
      <c r="F25" s="8">
        <v>7.0682870370370368E-2</v>
      </c>
      <c r="G25" s="9">
        <v>48</v>
      </c>
      <c r="H25" s="5" t="s">
        <v>88</v>
      </c>
    </row>
    <row r="26" spans="1:8" x14ac:dyDescent="0.25">
      <c r="A26" s="1"/>
      <c r="B26" s="6"/>
      <c r="C26" s="7">
        <v>3.6180555555555556E-2</v>
      </c>
      <c r="D26" s="7"/>
      <c r="E26" s="7"/>
      <c r="F26" s="8">
        <v>0.317349537037037</v>
      </c>
      <c r="G26" s="9">
        <v>248</v>
      </c>
      <c r="H26" s="5"/>
    </row>
    <row r="27" spans="1:8" x14ac:dyDescent="0.25">
      <c r="A27" s="1"/>
      <c r="B27" s="6"/>
      <c r="C27" s="7"/>
      <c r="D27" s="7"/>
      <c r="E27" s="7"/>
      <c r="F27" s="11">
        <v>0.31666666666666665</v>
      </c>
      <c r="G27" s="9"/>
      <c r="H27"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O107"/>
  <sheetViews>
    <sheetView topLeftCell="A31" workbookViewId="0">
      <selection activeCell="C16" sqref="C16"/>
    </sheetView>
  </sheetViews>
  <sheetFormatPr baseColWidth="10" defaultRowHeight="15" x14ac:dyDescent="0.25"/>
  <sheetData>
    <row r="1" spans="1:8" x14ac:dyDescent="0.25">
      <c r="A1" s="1" t="s">
        <v>10</v>
      </c>
      <c r="B1" s="32">
        <v>42586</v>
      </c>
      <c r="C1" s="2"/>
      <c r="D1" s="2"/>
      <c r="E1" s="2"/>
      <c r="F1" s="3"/>
      <c r="G1" s="2"/>
      <c r="H1" s="2"/>
    </row>
    <row r="2" spans="1:8" x14ac:dyDescent="0.25">
      <c r="A2" s="31" t="s">
        <v>0</v>
      </c>
      <c r="B2" s="2"/>
      <c r="C2" s="16"/>
      <c r="D2" s="16"/>
      <c r="E2" s="16"/>
      <c r="F2" s="8"/>
      <c r="G2" s="17"/>
    </row>
    <row r="3" spans="1:8" x14ac:dyDescent="0.25">
      <c r="A3" s="1" t="s">
        <v>1</v>
      </c>
      <c r="B3" s="23" t="s">
        <v>2</v>
      </c>
      <c r="C3" s="23" t="s">
        <v>3</v>
      </c>
      <c r="D3" s="23" t="s">
        <v>4</v>
      </c>
      <c r="E3" s="23" t="s">
        <v>5</v>
      </c>
      <c r="F3" s="3" t="s">
        <v>6</v>
      </c>
      <c r="G3" s="23" t="s">
        <v>7</v>
      </c>
      <c r="H3" s="23" t="s">
        <v>8</v>
      </c>
    </row>
    <row r="4" spans="1:8" x14ac:dyDescent="0.25">
      <c r="A4" s="1">
        <v>460</v>
      </c>
      <c r="B4" s="28">
        <v>5</v>
      </c>
      <c r="C4" s="16">
        <v>0</v>
      </c>
      <c r="D4" s="16">
        <v>9.1805555555555543E-2</v>
      </c>
      <c r="E4" s="16">
        <v>9.3645833333333331E-2</v>
      </c>
      <c r="F4" s="8">
        <v>1.8287037037037037E-3</v>
      </c>
      <c r="G4" s="17">
        <v>0</v>
      </c>
      <c r="H4" s="23" t="s">
        <v>11</v>
      </c>
    </row>
    <row r="5" spans="1:8" x14ac:dyDescent="0.25">
      <c r="A5" s="1">
        <v>460</v>
      </c>
      <c r="B5" s="28">
        <v>5</v>
      </c>
      <c r="C5" s="16">
        <v>7.9282407407407409E-3</v>
      </c>
      <c r="D5" s="16">
        <v>0.10157407407407408</v>
      </c>
      <c r="E5" s="16">
        <v>0.10181712962962963</v>
      </c>
      <c r="F5" s="8">
        <v>2.3148148148148146E-4</v>
      </c>
      <c r="G5" s="17">
        <v>0</v>
      </c>
      <c r="H5" s="23" t="s">
        <v>11</v>
      </c>
    </row>
    <row r="6" spans="1:8" x14ac:dyDescent="0.25">
      <c r="A6" s="1">
        <v>460</v>
      </c>
      <c r="B6" s="28">
        <v>5</v>
      </c>
      <c r="C6" s="16">
        <v>2.5231481481481481E-3</v>
      </c>
      <c r="D6" s="16">
        <v>0.10434027777777777</v>
      </c>
      <c r="E6" s="16">
        <v>0.10984953703703704</v>
      </c>
      <c r="F6" s="8">
        <v>5.4976851851851853E-3</v>
      </c>
      <c r="G6" s="17">
        <v>1</v>
      </c>
      <c r="H6" s="23" t="s">
        <v>31</v>
      </c>
    </row>
    <row r="7" spans="1:8" x14ac:dyDescent="0.25">
      <c r="A7" s="1">
        <v>460</v>
      </c>
      <c r="B7" s="28">
        <v>5</v>
      </c>
      <c r="C7" s="16">
        <v>1.8680555555555554E-2</v>
      </c>
      <c r="D7" s="16">
        <v>0.1285300925925926</v>
      </c>
      <c r="E7" s="16">
        <v>0.16520833333333332</v>
      </c>
      <c r="F7" s="8">
        <v>3.6666666666666667E-2</v>
      </c>
      <c r="G7" s="17">
        <v>16</v>
      </c>
      <c r="H7" s="23" t="s">
        <v>32</v>
      </c>
    </row>
    <row r="8" spans="1:8" x14ac:dyDescent="0.25">
      <c r="A8" s="1">
        <v>460</v>
      </c>
      <c r="B8" s="28">
        <v>5</v>
      </c>
      <c r="C8" s="16">
        <v>4.6296296296296293E-4</v>
      </c>
      <c r="D8" s="16">
        <v>0.16567129629629629</v>
      </c>
      <c r="E8" s="16">
        <v>0.17572916666666669</v>
      </c>
      <c r="F8" s="10">
        <v>1.0046296296296296E-2</v>
      </c>
      <c r="G8" s="17">
        <v>4</v>
      </c>
      <c r="H8" s="23" t="s">
        <v>33</v>
      </c>
    </row>
    <row r="9" spans="1:8" x14ac:dyDescent="0.25">
      <c r="A9" s="1">
        <v>460</v>
      </c>
      <c r="B9" s="28">
        <v>5</v>
      </c>
      <c r="C9" s="16">
        <v>1.736111111111111E-3</v>
      </c>
      <c r="D9" s="16">
        <v>0.17746527777777776</v>
      </c>
      <c r="E9" s="16">
        <v>0.20273148148148148</v>
      </c>
      <c r="F9" s="8">
        <v>2.525462962962963E-2</v>
      </c>
      <c r="G9" s="17">
        <v>12</v>
      </c>
      <c r="H9" s="23" t="s">
        <v>34</v>
      </c>
    </row>
    <row r="10" spans="1:8" x14ac:dyDescent="0.25">
      <c r="A10" s="4">
        <v>460</v>
      </c>
      <c r="B10" s="28">
        <v>5</v>
      </c>
      <c r="C10" s="16">
        <v>8.1481481481481474E-3</v>
      </c>
      <c r="D10" s="16">
        <v>0.21087962962962961</v>
      </c>
      <c r="E10" s="16">
        <v>0.26864583333333331</v>
      </c>
      <c r="F10" s="8">
        <v>5.7754629629629628E-2</v>
      </c>
      <c r="G10" s="17">
        <v>30</v>
      </c>
      <c r="H10" s="23" t="s">
        <v>35</v>
      </c>
    </row>
    <row r="11" spans="1:8" x14ac:dyDescent="0.25">
      <c r="A11" s="1">
        <v>460</v>
      </c>
      <c r="B11" s="28">
        <v>5</v>
      </c>
      <c r="C11" s="16">
        <v>1.8240740740740741E-2</v>
      </c>
      <c r="D11" s="16">
        <v>0.28688657407407409</v>
      </c>
      <c r="E11" s="16">
        <v>0.32476851851851851</v>
      </c>
      <c r="F11" s="8">
        <v>3.7870370370370367E-2</v>
      </c>
      <c r="G11" s="17">
        <v>20</v>
      </c>
      <c r="H11" s="23" t="s">
        <v>36</v>
      </c>
    </row>
    <row r="12" spans="1:8" x14ac:dyDescent="0.25">
      <c r="A12" s="1">
        <v>460</v>
      </c>
      <c r="B12" s="28">
        <v>5</v>
      </c>
      <c r="C12" s="16">
        <v>2.8703703703703708E-3</v>
      </c>
      <c r="D12" s="16">
        <v>0.32763888888888887</v>
      </c>
      <c r="E12" s="16">
        <v>0.35696759259259259</v>
      </c>
      <c r="F12" s="8">
        <v>2.9317129629629634E-2</v>
      </c>
      <c r="G12" s="17">
        <v>17</v>
      </c>
      <c r="H12" s="23" t="s">
        <v>37</v>
      </c>
    </row>
    <row r="13" spans="1:8" x14ac:dyDescent="0.25">
      <c r="A13" s="1">
        <v>465</v>
      </c>
      <c r="B13" s="28">
        <v>5</v>
      </c>
      <c r="C13" s="16">
        <v>2.3148148148148147E-5</v>
      </c>
      <c r="D13" s="16">
        <v>0.35699074074074072</v>
      </c>
      <c r="E13" s="16">
        <v>0.359375</v>
      </c>
      <c r="F13" s="8">
        <v>2.3726851851851851E-3</v>
      </c>
      <c r="G13" s="17">
        <v>0</v>
      </c>
      <c r="H13" s="23" t="s">
        <v>11</v>
      </c>
    </row>
    <row r="14" spans="1:8" x14ac:dyDescent="0.25">
      <c r="A14" s="1">
        <v>465</v>
      </c>
      <c r="B14" s="28">
        <v>5</v>
      </c>
      <c r="C14" s="16">
        <v>9.2592592592592585E-4</v>
      </c>
      <c r="D14" s="16">
        <v>0.36030092592592594</v>
      </c>
      <c r="E14" s="16">
        <v>0.36503472222222227</v>
      </c>
      <c r="F14" s="10">
        <v>4.7222222222222223E-3</v>
      </c>
      <c r="G14" s="17">
        <v>3</v>
      </c>
      <c r="H14" s="23" t="s">
        <v>38</v>
      </c>
    </row>
    <row r="15" spans="1:8" x14ac:dyDescent="0.25">
      <c r="A15" s="1">
        <v>465</v>
      </c>
      <c r="B15" s="28">
        <v>5</v>
      </c>
      <c r="C15" s="16">
        <v>2.4305555555555552E-4</v>
      </c>
      <c r="D15" s="16">
        <v>0.36527777777777781</v>
      </c>
      <c r="E15" s="16">
        <v>0.38342592592592589</v>
      </c>
      <c r="F15" s="8">
        <v>1.8136574074074072E-2</v>
      </c>
      <c r="G15" s="17">
        <v>10</v>
      </c>
      <c r="H15" s="23" t="s">
        <v>39</v>
      </c>
    </row>
    <row r="16" spans="1:8" x14ac:dyDescent="0.25">
      <c r="B16" s="28"/>
      <c r="C16" s="33">
        <v>6.1782407407407404E-2</v>
      </c>
      <c r="D16" s="16"/>
      <c r="E16" s="16"/>
      <c r="F16" s="34">
        <v>0.22969907407407408</v>
      </c>
      <c r="G16" s="35">
        <v>113</v>
      </c>
      <c r="H16" s="23"/>
    </row>
    <row r="17" spans="1:8" x14ac:dyDescent="0.25">
      <c r="B17" s="28"/>
      <c r="C17" s="16"/>
      <c r="D17" s="16"/>
      <c r="E17" s="16"/>
      <c r="F17" s="11">
        <v>0.22916666666666666</v>
      </c>
      <c r="G17" s="17"/>
      <c r="H17" s="23"/>
    </row>
    <row r="18" spans="1:8" x14ac:dyDescent="0.25">
      <c r="B18" s="28"/>
      <c r="C18" s="16"/>
      <c r="D18" s="16"/>
      <c r="E18" s="16"/>
      <c r="F18" s="8"/>
      <c r="G18" s="17"/>
      <c r="H18" s="23"/>
    </row>
    <row r="19" spans="1:8" x14ac:dyDescent="0.25">
      <c r="A19" s="31" t="s">
        <v>9</v>
      </c>
      <c r="B19" s="2"/>
      <c r="C19" s="16"/>
      <c r="D19" s="16"/>
      <c r="E19" s="16"/>
      <c r="F19" s="8"/>
      <c r="G19" s="17"/>
      <c r="H19" s="23"/>
    </row>
    <row r="20" spans="1:8" x14ac:dyDescent="0.25">
      <c r="A20" s="1" t="s">
        <v>1</v>
      </c>
      <c r="B20" s="28" t="s">
        <v>2</v>
      </c>
      <c r="C20" s="16" t="s">
        <v>3</v>
      </c>
      <c r="D20" s="16" t="s">
        <v>4</v>
      </c>
      <c r="E20" s="16" t="s">
        <v>5</v>
      </c>
      <c r="F20" s="8" t="s">
        <v>6</v>
      </c>
      <c r="G20" s="17" t="s">
        <v>7</v>
      </c>
      <c r="H20" s="23" t="s">
        <v>8</v>
      </c>
    </row>
    <row r="21" spans="1:8" x14ac:dyDescent="0.25">
      <c r="A21" s="1">
        <v>461</v>
      </c>
      <c r="B21" s="28">
        <v>5</v>
      </c>
      <c r="C21" s="16">
        <v>0</v>
      </c>
      <c r="D21" s="16">
        <v>0.10686342592592592</v>
      </c>
      <c r="E21" s="16">
        <v>0.10842592592592593</v>
      </c>
      <c r="F21" s="8">
        <v>1.5509259259259261E-3</v>
      </c>
      <c r="G21" s="17">
        <v>0</v>
      </c>
      <c r="H21" s="23" t="s">
        <v>11</v>
      </c>
    </row>
    <row r="22" spans="1:8" x14ac:dyDescent="0.25">
      <c r="A22" s="1">
        <v>461</v>
      </c>
      <c r="B22" s="28">
        <v>5</v>
      </c>
      <c r="C22" s="16">
        <v>2.1504629629629627E-2</v>
      </c>
      <c r="D22" s="16">
        <v>0.12993055555555555</v>
      </c>
      <c r="E22" s="16">
        <v>0.16374999999999998</v>
      </c>
      <c r="F22" s="21">
        <v>3.380787037037037E-2</v>
      </c>
      <c r="G22" s="17">
        <v>15</v>
      </c>
      <c r="H22" s="23" t="s">
        <v>40</v>
      </c>
    </row>
    <row r="23" spans="1:8" x14ac:dyDescent="0.25">
      <c r="A23" s="1">
        <v>461</v>
      </c>
      <c r="B23" s="28">
        <v>5</v>
      </c>
      <c r="C23" s="16">
        <v>8.449074074074075E-4</v>
      </c>
      <c r="D23" s="16">
        <v>0.16459490740740743</v>
      </c>
      <c r="E23" s="16">
        <v>0.17359953703703704</v>
      </c>
      <c r="F23" s="8">
        <v>8.9930555555555545E-3</v>
      </c>
      <c r="G23" s="17">
        <v>6</v>
      </c>
      <c r="H23" s="23" t="s">
        <v>41</v>
      </c>
    </row>
    <row r="24" spans="1:8" x14ac:dyDescent="0.25">
      <c r="A24" s="1">
        <v>461</v>
      </c>
      <c r="B24" s="28">
        <v>5</v>
      </c>
      <c r="C24" s="16">
        <v>3.9930555555555561E-3</v>
      </c>
      <c r="D24" s="16">
        <v>0.17759259259259261</v>
      </c>
      <c r="E24" s="16">
        <v>0.19285879629629629</v>
      </c>
      <c r="F24" s="8">
        <v>1.525462962962963E-2</v>
      </c>
      <c r="G24" s="17">
        <v>7</v>
      </c>
      <c r="H24" s="23" t="s">
        <v>42</v>
      </c>
    </row>
    <row r="25" spans="1:8" x14ac:dyDescent="0.25">
      <c r="A25" s="1">
        <v>461</v>
      </c>
      <c r="B25" s="28">
        <v>5</v>
      </c>
      <c r="C25" s="16">
        <v>3.2407407407407406E-4</v>
      </c>
      <c r="D25" s="16">
        <v>0.19318287037037038</v>
      </c>
      <c r="E25" s="16">
        <v>0.20159722222222221</v>
      </c>
      <c r="F25" s="8">
        <v>8.4027777777777781E-3</v>
      </c>
      <c r="G25" s="17">
        <v>5</v>
      </c>
      <c r="H25" s="23" t="s">
        <v>43</v>
      </c>
    </row>
    <row r="26" spans="1:8" x14ac:dyDescent="0.25">
      <c r="A26" s="1">
        <v>461</v>
      </c>
      <c r="B26" s="28">
        <v>5</v>
      </c>
      <c r="C26" s="16">
        <v>1.042824074074074E-2</v>
      </c>
      <c r="D26" s="16">
        <v>0.21202546296296296</v>
      </c>
      <c r="E26" s="16">
        <v>0.26844907407407409</v>
      </c>
      <c r="F26" s="8">
        <v>5.6412037037037038E-2</v>
      </c>
      <c r="G26" s="17">
        <v>26</v>
      </c>
      <c r="H26" s="23" t="s">
        <v>44</v>
      </c>
    </row>
    <row r="27" spans="1:8" x14ac:dyDescent="0.25">
      <c r="A27" s="1">
        <v>461</v>
      </c>
      <c r="B27" s="28">
        <v>5</v>
      </c>
      <c r="C27" s="16">
        <v>1.877314814814815E-2</v>
      </c>
      <c r="D27" s="16">
        <v>0.28722222222222221</v>
      </c>
      <c r="E27" s="16">
        <v>0.33240740740740743</v>
      </c>
      <c r="F27" s="8">
        <v>4.5173611111111116E-2</v>
      </c>
      <c r="G27" s="17">
        <v>24</v>
      </c>
      <c r="H27" s="23" t="s">
        <v>45</v>
      </c>
    </row>
    <row r="28" spans="1:8" x14ac:dyDescent="0.25">
      <c r="A28" s="1">
        <v>461</v>
      </c>
      <c r="B28" s="28">
        <v>5</v>
      </c>
      <c r="C28" s="16">
        <v>1.8726851851851852E-2</v>
      </c>
      <c r="D28" s="16">
        <v>0.35113425925925923</v>
      </c>
      <c r="E28" s="16">
        <v>0.37995370370370374</v>
      </c>
      <c r="F28" s="8">
        <v>2.8807870370370373E-2</v>
      </c>
      <c r="G28" s="17">
        <v>17</v>
      </c>
      <c r="H28" s="23" t="s">
        <v>46</v>
      </c>
    </row>
    <row r="29" spans="1:8" x14ac:dyDescent="0.25">
      <c r="B29" s="28"/>
      <c r="C29" s="33">
        <v>7.4594907407407415E-2</v>
      </c>
      <c r="D29" s="16"/>
      <c r="E29" s="16"/>
      <c r="F29" s="34">
        <v>0.19840277777777779</v>
      </c>
      <c r="G29" s="35">
        <v>100</v>
      </c>
      <c r="H29" s="23"/>
    </row>
    <row r="30" spans="1:8" x14ac:dyDescent="0.25">
      <c r="B30" s="28"/>
      <c r="C30" s="16"/>
      <c r="D30" s="16"/>
      <c r="E30" s="16"/>
      <c r="F30" s="11">
        <v>0.19791666666666666</v>
      </c>
      <c r="G30" s="17"/>
      <c r="H30" s="23"/>
    </row>
    <row r="32" spans="1:8" x14ac:dyDescent="0.25">
      <c r="A32" s="29" t="s">
        <v>14</v>
      </c>
      <c r="B32" s="6"/>
      <c r="C32" s="7"/>
      <c r="D32" s="7"/>
      <c r="E32" s="7"/>
      <c r="F32" s="8"/>
      <c r="G32" s="9"/>
      <c r="H32" s="5"/>
    </row>
    <row r="33" spans="1:8" x14ac:dyDescent="0.25">
      <c r="A33" s="1" t="s">
        <v>1</v>
      </c>
      <c r="B33" s="6" t="s">
        <v>2</v>
      </c>
      <c r="C33" s="7" t="s">
        <v>3</v>
      </c>
      <c r="D33" s="7" t="s">
        <v>4</v>
      </c>
      <c r="E33" s="7" t="s">
        <v>5</v>
      </c>
      <c r="F33" s="8" t="s">
        <v>6</v>
      </c>
      <c r="G33" s="9" t="s">
        <v>7</v>
      </c>
      <c r="H33" s="5" t="s">
        <v>8</v>
      </c>
    </row>
    <row r="34" spans="1:8" x14ac:dyDescent="0.25">
      <c r="A34" s="1">
        <v>854</v>
      </c>
      <c r="B34" s="6">
        <v>5</v>
      </c>
      <c r="C34" s="7">
        <v>0</v>
      </c>
      <c r="D34" s="7">
        <v>0.13292824074074075</v>
      </c>
      <c r="E34" s="7">
        <v>0.13349537037037038</v>
      </c>
      <c r="F34" s="8">
        <v>5.5555555555555556E-4</v>
      </c>
      <c r="G34" s="9">
        <v>0</v>
      </c>
      <c r="H34" s="5" t="s">
        <v>11</v>
      </c>
    </row>
    <row r="35" spans="1:8" x14ac:dyDescent="0.25">
      <c r="A35" s="1"/>
      <c r="B35" s="6"/>
      <c r="C35" s="36">
        <v>0</v>
      </c>
      <c r="D35" s="7"/>
      <c r="E35" s="7"/>
      <c r="F35" s="30">
        <v>5.5555555555555556E-4</v>
      </c>
      <c r="G35" s="37">
        <v>0</v>
      </c>
      <c r="H35" s="5"/>
    </row>
    <row r="36" spans="1:8" x14ac:dyDescent="0.25">
      <c r="A36" s="1"/>
      <c r="B36" s="28"/>
      <c r="C36" s="16"/>
      <c r="D36" s="16"/>
      <c r="E36" s="16"/>
      <c r="F36" s="8"/>
      <c r="G36" s="17"/>
      <c r="H36" s="23"/>
    </row>
    <row r="37" spans="1:8" x14ac:dyDescent="0.25">
      <c r="A37" s="1" t="s">
        <v>47</v>
      </c>
      <c r="B37" s="2">
        <v>42632</v>
      </c>
      <c r="C37" s="2"/>
      <c r="D37" s="2"/>
      <c r="E37" s="2"/>
      <c r="F37" s="3"/>
      <c r="G37" s="2"/>
      <c r="H37" s="2"/>
    </row>
    <row r="38" spans="1:8" x14ac:dyDescent="0.25">
      <c r="A38" s="4" t="s">
        <v>0</v>
      </c>
      <c r="B38" s="1"/>
      <c r="C38" s="1"/>
      <c r="D38" s="1"/>
      <c r="E38" s="1"/>
      <c r="F38" s="1"/>
      <c r="G38" s="1"/>
      <c r="H38" s="1"/>
    </row>
    <row r="39" spans="1:8" x14ac:dyDescent="0.25">
      <c r="A39" s="1" t="s">
        <v>1</v>
      </c>
      <c r="B39" s="5" t="s">
        <v>2</v>
      </c>
      <c r="C39" s="5" t="s">
        <v>3</v>
      </c>
      <c r="D39" s="5" t="s">
        <v>4</v>
      </c>
      <c r="E39" s="5" t="s">
        <v>5</v>
      </c>
      <c r="F39" s="3" t="s">
        <v>6</v>
      </c>
      <c r="G39" s="5" t="s">
        <v>7</v>
      </c>
      <c r="H39" s="5" t="s">
        <v>8</v>
      </c>
    </row>
    <row r="40" spans="1:8" x14ac:dyDescent="0.25">
      <c r="A40" s="1">
        <v>852</v>
      </c>
      <c r="B40" s="6">
        <v>5</v>
      </c>
      <c r="C40" s="7">
        <v>0</v>
      </c>
      <c r="D40" s="7">
        <v>3.7523148148148146E-2</v>
      </c>
      <c r="E40" s="7">
        <v>5.5833333333333325E-2</v>
      </c>
      <c r="F40" s="8">
        <v>1.8298611111111113E-2</v>
      </c>
      <c r="G40" s="9">
        <v>14</v>
      </c>
      <c r="H40" s="5" t="s">
        <v>52</v>
      </c>
    </row>
    <row r="41" spans="1:8" x14ac:dyDescent="0.25">
      <c r="A41" s="1">
        <v>852</v>
      </c>
      <c r="B41" s="6">
        <v>5</v>
      </c>
      <c r="C41" s="7">
        <v>1.5740740740740741E-3</v>
      </c>
      <c r="D41" s="7">
        <v>5.7407407407407407E-2</v>
      </c>
      <c r="E41" s="7">
        <v>0.11839120370370371</v>
      </c>
      <c r="F41" s="8">
        <v>6.0972222222222226E-2</v>
      </c>
      <c r="G41" s="9">
        <v>58</v>
      </c>
      <c r="H41" s="5" t="s">
        <v>53</v>
      </c>
    </row>
    <row r="42" spans="1:8" x14ac:dyDescent="0.25">
      <c r="A42" s="1">
        <v>852</v>
      </c>
      <c r="B42" s="6">
        <v>5</v>
      </c>
      <c r="C42" s="7">
        <v>7.083333333333333E-3</v>
      </c>
      <c r="D42" s="7">
        <v>0.12547453703703704</v>
      </c>
      <c r="E42" s="7">
        <v>0.15159722222222222</v>
      </c>
      <c r="F42" s="8">
        <v>2.6111111111111113E-2</v>
      </c>
      <c r="G42" s="9">
        <v>28</v>
      </c>
      <c r="H42" s="5" t="s">
        <v>54</v>
      </c>
    </row>
    <row r="43" spans="1:8" x14ac:dyDescent="0.25">
      <c r="A43" s="1">
        <v>855</v>
      </c>
      <c r="B43" s="6">
        <v>5</v>
      </c>
      <c r="C43" s="7">
        <v>1.1574074074074073E-5</v>
      </c>
      <c r="D43" s="7">
        <v>0.15160879629629628</v>
      </c>
      <c r="E43" s="7">
        <v>0.15172453703703703</v>
      </c>
      <c r="F43" s="8">
        <v>1.0416666666666667E-4</v>
      </c>
      <c r="G43" s="9">
        <v>0</v>
      </c>
      <c r="H43" s="5" t="s">
        <v>11</v>
      </c>
    </row>
    <row r="44" spans="1:8" x14ac:dyDescent="0.25">
      <c r="A44" s="1">
        <v>855</v>
      </c>
      <c r="B44" s="6">
        <v>5</v>
      </c>
      <c r="C44" s="7">
        <v>4.9768518518518521E-4</v>
      </c>
      <c r="D44" s="7">
        <v>0.15222222222222223</v>
      </c>
      <c r="E44" s="7">
        <v>0.17653935185185185</v>
      </c>
      <c r="F44" s="10">
        <v>2.4305555555555556E-2</v>
      </c>
      <c r="G44" s="9">
        <v>20</v>
      </c>
      <c r="H44" s="5" t="s">
        <v>55</v>
      </c>
    </row>
    <row r="45" spans="1:8" x14ac:dyDescent="0.25">
      <c r="A45" s="1">
        <v>855</v>
      </c>
      <c r="B45" s="6">
        <v>5</v>
      </c>
      <c r="C45" s="7">
        <v>8.6805555555555551E-4</v>
      </c>
      <c r="D45" s="7">
        <v>0.17740740740740743</v>
      </c>
      <c r="E45" s="7">
        <v>0.2018634259259259</v>
      </c>
      <c r="F45" s="8">
        <v>2.4444444444444446E-2</v>
      </c>
      <c r="G45" s="9">
        <v>18</v>
      </c>
      <c r="H45" s="5" t="s">
        <v>50</v>
      </c>
    </row>
    <row r="46" spans="1:8" x14ac:dyDescent="0.25">
      <c r="A46" s="4">
        <v>855</v>
      </c>
      <c r="B46" s="6">
        <v>5</v>
      </c>
      <c r="C46" s="7">
        <v>1.7881944444444443E-2</v>
      </c>
      <c r="D46" s="7">
        <v>0.21974537037037037</v>
      </c>
      <c r="E46" s="7">
        <v>0.26401620370370371</v>
      </c>
      <c r="F46" s="8">
        <v>4.4259259259259255E-2</v>
      </c>
      <c r="G46" s="9">
        <v>35</v>
      </c>
      <c r="H46" s="5" t="s">
        <v>56</v>
      </c>
    </row>
    <row r="47" spans="1:8" x14ac:dyDescent="0.25">
      <c r="A47" s="1">
        <v>855</v>
      </c>
      <c r="B47" s="6">
        <v>5</v>
      </c>
      <c r="C47" s="7">
        <v>2.2534722222222223E-2</v>
      </c>
      <c r="D47" s="7">
        <v>0.28655092592592596</v>
      </c>
      <c r="E47" s="7">
        <v>0.30819444444444444</v>
      </c>
      <c r="F47" s="8">
        <v>2.1631944444444443E-2</v>
      </c>
      <c r="G47" s="9">
        <v>18</v>
      </c>
      <c r="H47" s="5" t="s">
        <v>57</v>
      </c>
    </row>
    <row r="48" spans="1:8" x14ac:dyDescent="0.25">
      <c r="A48" s="1">
        <v>855</v>
      </c>
      <c r="B48" s="6">
        <v>5</v>
      </c>
      <c r="C48" s="7">
        <v>3.1828703703703702E-3</v>
      </c>
      <c r="D48" s="7">
        <v>0.31137731481481484</v>
      </c>
      <c r="E48" s="7">
        <v>0.32210648148148152</v>
      </c>
      <c r="F48" s="8">
        <v>1.0717592592592593E-2</v>
      </c>
      <c r="G48" s="9">
        <v>9</v>
      </c>
      <c r="H48" s="5" t="s">
        <v>58</v>
      </c>
    </row>
    <row r="49" spans="1:8" x14ac:dyDescent="0.25">
      <c r="A49" s="1">
        <v>858</v>
      </c>
      <c r="B49" s="6">
        <v>5</v>
      </c>
      <c r="C49" s="7">
        <v>1.9675925925925926E-4</v>
      </c>
      <c r="D49" s="7">
        <v>0.32230324074074074</v>
      </c>
      <c r="E49" s="7">
        <v>0.32353009259259258</v>
      </c>
      <c r="F49" s="8">
        <v>1.2152777777777778E-3</v>
      </c>
      <c r="G49" s="9">
        <v>1</v>
      </c>
      <c r="H49" s="5" t="s">
        <v>59</v>
      </c>
    </row>
    <row r="50" spans="1:8" x14ac:dyDescent="0.25">
      <c r="A50" s="1">
        <v>858</v>
      </c>
      <c r="B50" s="6">
        <v>5</v>
      </c>
      <c r="C50" s="7">
        <v>2.3032407407407407E-3</v>
      </c>
      <c r="D50" s="7">
        <v>0.32583333333333336</v>
      </c>
      <c r="E50" s="7">
        <v>0.35236111111111112</v>
      </c>
      <c r="F50" s="10">
        <v>2.6516203703703698E-2</v>
      </c>
      <c r="G50" s="9">
        <v>22</v>
      </c>
      <c r="H50" s="5" t="s">
        <v>49</v>
      </c>
    </row>
    <row r="51" spans="1:8" x14ac:dyDescent="0.25">
      <c r="A51" s="1">
        <v>858</v>
      </c>
      <c r="B51" s="6">
        <v>5</v>
      </c>
      <c r="C51" s="7">
        <v>2.2083333333333333E-2</v>
      </c>
      <c r="D51" s="7">
        <v>0.37444444444444441</v>
      </c>
      <c r="E51" s="7">
        <v>0.3886574074074074</v>
      </c>
      <c r="F51" s="8">
        <v>1.4201388888888888E-2</v>
      </c>
      <c r="G51" s="9">
        <v>14</v>
      </c>
      <c r="H51" s="5" t="s">
        <v>12</v>
      </c>
    </row>
    <row r="52" spans="1:8" x14ac:dyDescent="0.25">
      <c r="A52" s="1"/>
      <c r="B52" s="6"/>
      <c r="C52" s="7">
        <v>7.8217592592592589E-2</v>
      </c>
      <c r="D52" s="7"/>
      <c r="E52" s="7"/>
      <c r="F52" s="8">
        <v>0.27277777777777779</v>
      </c>
      <c r="G52" s="9">
        <v>237</v>
      </c>
      <c r="H52" s="5"/>
    </row>
    <row r="53" spans="1:8" x14ac:dyDescent="0.25">
      <c r="A53" s="1"/>
      <c r="B53" s="6"/>
      <c r="C53" s="7"/>
      <c r="D53" s="7"/>
      <c r="E53" s="7"/>
      <c r="F53" s="8">
        <v>0.27083333333333331</v>
      </c>
      <c r="G53" s="9"/>
      <c r="H53" s="5"/>
    </row>
    <row r="54" spans="1:8" x14ac:dyDescent="0.25">
      <c r="A54" s="1"/>
      <c r="B54" s="6"/>
      <c r="C54" s="7"/>
      <c r="D54" s="7"/>
      <c r="E54" s="7"/>
      <c r="F54" s="8"/>
      <c r="G54" s="9"/>
      <c r="H54" s="5"/>
    </row>
    <row r="55" spans="1:8" x14ac:dyDescent="0.25">
      <c r="A55" s="1" t="s">
        <v>9</v>
      </c>
      <c r="B55" s="6"/>
      <c r="C55" s="7"/>
      <c r="D55" s="7"/>
      <c r="E55" s="7"/>
      <c r="F55" s="8"/>
      <c r="G55" s="9"/>
      <c r="H55" s="5"/>
    </row>
    <row r="56" spans="1:8" x14ac:dyDescent="0.25">
      <c r="A56" s="1" t="s">
        <v>1</v>
      </c>
      <c r="B56" s="6" t="s">
        <v>2</v>
      </c>
      <c r="C56" s="7" t="s">
        <v>3</v>
      </c>
      <c r="D56" s="7" t="s">
        <v>4</v>
      </c>
      <c r="E56" s="7" t="s">
        <v>5</v>
      </c>
      <c r="F56" s="8" t="s">
        <v>6</v>
      </c>
      <c r="G56" s="9" t="s">
        <v>7</v>
      </c>
      <c r="H56" s="5" t="s">
        <v>8</v>
      </c>
    </row>
    <row r="57" spans="1:8" x14ac:dyDescent="0.25">
      <c r="A57" s="1">
        <v>853</v>
      </c>
      <c r="B57" s="6">
        <v>5</v>
      </c>
      <c r="C57" s="7">
        <v>0</v>
      </c>
      <c r="D57" s="7">
        <v>4.3252314814814813E-2</v>
      </c>
      <c r="E57" s="7">
        <v>0.11143518518518519</v>
      </c>
      <c r="F57" s="8">
        <v>6.8171296296296299E-2</v>
      </c>
      <c r="G57" s="9">
        <v>66</v>
      </c>
      <c r="H57" s="5" t="s">
        <v>13</v>
      </c>
    </row>
    <row r="58" spans="1:8" x14ac:dyDescent="0.25">
      <c r="A58" s="1">
        <v>853</v>
      </c>
      <c r="B58" s="6">
        <v>5</v>
      </c>
      <c r="C58" s="7">
        <v>2.3842592592592591E-3</v>
      </c>
      <c r="D58" s="7">
        <v>0.11381944444444443</v>
      </c>
      <c r="E58" s="7">
        <v>0.11818287037037038</v>
      </c>
      <c r="F58" s="8">
        <v>4.3518518518518515E-3</v>
      </c>
      <c r="G58" s="9">
        <v>5</v>
      </c>
      <c r="H58" s="5" t="s">
        <v>60</v>
      </c>
    </row>
    <row r="59" spans="1:8" x14ac:dyDescent="0.25">
      <c r="A59" s="1">
        <v>853</v>
      </c>
      <c r="B59" s="6">
        <v>5</v>
      </c>
      <c r="C59" s="7">
        <v>7.0254629629629634E-3</v>
      </c>
      <c r="D59" s="7">
        <v>0.12520833333333334</v>
      </c>
      <c r="E59" s="7">
        <v>0.14849537037037039</v>
      </c>
      <c r="F59" s="8">
        <v>2.327546296296296E-2</v>
      </c>
      <c r="G59" s="9">
        <v>29</v>
      </c>
      <c r="H59" s="5" t="s">
        <v>61</v>
      </c>
    </row>
    <row r="60" spans="1:8" x14ac:dyDescent="0.25">
      <c r="A60" s="1">
        <v>854</v>
      </c>
      <c r="B60" s="6">
        <v>5</v>
      </c>
      <c r="C60" s="7">
        <v>7.5231481481481471E-4</v>
      </c>
      <c r="D60" s="7">
        <v>0.14924768518518519</v>
      </c>
      <c r="E60" s="7">
        <v>0.15284722222222222</v>
      </c>
      <c r="F60" s="8">
        <v>3.5879629629629629E-3</v>
      </c>
      <c r="G60" s="9">
        <v>3</v>
      </c>
      <c r="H60" s="5" t="s">
        <v>62</v>
      </c>
    </row>
    <row r="61" spans="1:8" x14ac:dyDescent="0.25">
      <c r="A61" s="1">
        <v>854</v>
      </c>
      <c r="B61" s="6">
        <v>5</v>
      </c>
      <c r="C61" s="7">
        <v>4.7453703703703704E-4</v>
      </c>
      <c r="D61" s="7">
        <v>0.15332175925925925</v>
      </c>
      <c r="E61" s="7">
        <v>0.1691087962962963</v>
      </c>
      <c r="F61" s="8">
        <v>1.577546296296296E-2</v>
      </c>
      <c r="G61" s="9">
        <v>18</v>
      </c>
      <c r="H61" s="5" t="s">
        <v>63</v>
      </c>
    </row>
    <row r="62" spans="1:8" x14ac:dyDescent="0.25">
      <c r="A62" s="1">
        <v>854</v>
      </c>
      <c r="B62" s="6">
        <v>5</v>
      </c>
      <c r="C62" s="7">
        <v>3.1828703703703702E-3</v>
      </c>
      <c r="D62" s="7">
        <v>0.17229166666666665</v>
      </c>
      <c r="E62" s="7">
        <v>0.20206018518518518</v>
      </c>
      <c r="F62" s="8">
        <v>2.9756944444444447E-2</v>
      </c>
      <c r="G62" s="9">
        <v>28</v>
      </c>
      <c r="H62" s="5" t="s">
        <v>64</v>
      </c>
    </row>
    <row r="63" spans="1:8" x14ac:dyDescent="0.25">
      <c r="A63" s="1">
        <v>854</v>
      </c>
      <c r="B63" s="6">
        <v>5</v>
      </c>
      <c r="C63" s="7">
        <v>9.0509259259259258E-3</v>
      </c>
      <c r="D63" s="7">
        <v>0.21111111111111111</v>
      </c>
      <c r="E63" s="7">
        <v>0.21282407407407408</v>
      </c>
      <c r="F63" s="8">
        <v>1.7013888888888892E-3</v>
      </c>
      <c r="G63" s="9">
        <v>1</v>
      </c>
      <c r="H63" s="5" t="s">
        <v>65</v>
      </c>
    </row>
    <row r="64" spans="1:8" x14ac:dyDescent="0.25">
      <c r="A64" s="1">
        <v>854</v>
      </c>
      <c r="B64" s="6">
        <v>5</v>
      </c>
      <c r="C64" s="7">
        <v>4.3055555555555555E-3</v>
      </c>
      <c r="D64" s="7">
        <v>0.21712962962962964</v>
      </c>
      <c r="E64" s="7">
        <v>0.26755787037037038</v>
      </c>
      <c r="F64" s="8">
        <v>5.0416666666666665E-2</v>
      </c>
      <c r="G64" s="9">
        <v>48</v>
      </c>
      <c r="H64" s="5" t="s">
        <v>66</v>
      </c>
    </row>
    <row r="65" spans="1:15" x14ac:dyDescent="0.25">
      <c r="A65" s="1">
        <v>854</v>
      </c>
      <c r="B65" s="6">
        <v>5</v>
      </c>
      <c r="C65" s="7">
        <v>1.8587962962962962E-2</v>
      </c>
      <c r="D65" s="7">
        <v>0.28614583333333332</v>
      </c>
      <c r="E65" s="7">
        <v>0.28818287037037038</v>
      </c>
      <c r="F65" s="8">
        <v>2.0254629629629629E-3</v>
      </c>
      <c r="G65" s="9">
        <v>2</v>
      </c>
      <c r="H65" s="5" t="s">
        <v>12</v>
      </c>
    </row>
    <row r="66" spans="1:15" x14ac:dyDescent="0.25">
      <c r="A66" s="1">
        <v>856</v>
      </c>
      <c r="B66" s="6">
        <v>5</v>
      </c>
      <c r="C66" s="7">
        <v>1.1574074074074073E-5</v>
      </c>
      <c r="D66" s="7">
        <v>0.28819444444444448</v>
      </c>
      <c r="E66" s="7">
        <v>0.2986921296296296</v>
      </c>
      <c r="F66" s="8">
        <v>1.0486111111111111E-2</v>
      </c>
      <c r="G66" s="9">
        <v>7</v>
      </c>
      <c r="H66" s="5" t="s">
        <v>67</v>
      </c>
    </row>
    <row r="67" spans="1:15" x14ac:dyDescent="0.25">
      <c r="A67" s="1">
        <v>856</v>
      </c>
      <c r="B67" s="6">
        <v>5</v>
      </c>
      <c r="C67" s="7">
        <v>1.0879629629629629E-3</v>
      </c>
      <c r="D67" s="7">
        <v>0.29978009259259258</v>
      </c>
      <c r="E67" s="7">
        <v>0.30827546296296299</v>
      </c>
      <c r="F67" s="8">
        <v>8.4837962962962966E-3</v>
      </c>
      <c r="G67" s="9">
        <v>6</v>
      </c>
      <c r="H67" s="5" t="s">
        <v>68</v>
      </c>
    </row>
    <row r="68" spans="1:15" x14ac:dyDescent="0.25">
      <c r="A68" s="1">
        <v>856</v>
      </c>
      <c r="B68" s="6">
        <v>5</v>
      </c>
      <c r="C68" s="7">
        <v>4.386574074074074E-3</v>
      </c>
      <c r="D68" s="7">
        <v>0.31266203703703704</v>
      </c>
      <c r="E68" s="7">
        <v>0.32646990740740739</v>
      </c>
      <c r="F68" s="8">
        <v>1.3796296296296298E-2</v>
      </c>
      <c r="G68" s="9">
        <v>10</v>
      </c>
      <c r="H68" s="5" t="s">
        <v>69</v>
      </c>
    </row>
    <row r="69" spans="1:15" x14ac:dyDescent="0.25">
      <c r="A69" s="1">
        <v>859</v>
      </c>
      <c r="B69" s="6">
        <v>5</v>
      </c>
      <c r="C69" s="7">
        <v>8.7962962962962962E-4</v>
      </c>
      <c r="D69" s="7">
        <v>0.32734953703703701</v>
      </c>
      <c r="E69" s="7">
        <v>0.33961805555555552</v>
      </c>
      <c r="F69" s="8">
        <v>1.2256944444444444E-2</v>
      </c>
      <c r="G69" s="9">
        <v>11</v>
      </c>
      <c r="H69" s="5" t="s">
        <v>70</v>
      </c>
    </row>
    <row r="70" spans="1:15" x14ac:dyDescent="0.25">
      <c r="A70" s="1">
        <v>859</v>
      </c>
      <c r="B70" s="6">
        <v>5</v>
      </c>
      <c r="C70" s="7">
        <v>6.3657407407407402E-4</v>
      </c>
      <c r="D70" s="7">
        <v>0.3402546296296296</v>
      </c>
      <c r="E70" s="7">
        <v>0.35241898148148149</v>
      </c>
      <c r="F70" s="8">
        <v>1.2152777777777778E-2</v>
      </c>
      <c r="G70" s="9">
        <v>11</v>
      </c>
      <c r="H70" s="5" t="s">
        <v>71</v>
      </c>
    </row>
    <row r="71" spans="1:15" x14ac:dyDescent="0.25">
      <c r="A71" s="1">
        <v>859</v>
      </c>
      <c r="B71" s="6">
        <v>5</v>
      </c>
      <c r="C71" s="7">
        <v>2.2025462962962958E-2</v>
      </c>
      <c r="D71" s="7">
        <v>0.37444444444444441</v>
      </c>
      <c r="E71" s="7">
        <v>0.37743055555555555</v>
      </c>
      <c r="F71" s="8">
        <v>2.9745370370370373E-3</v>
      </c>
      <c r="G71" s="9">
        <v>3</v>
      </c>
      <c r="H71" s="5" t="s">
        <v>72</v>
      </c>
    </row>
    <row r="72" spans="1:15" x14ac:dyDescent="0.25">
      <c r="A72" s="1">
        <v>859</v>
      </c>
      <c r="B72" s="6">
        <v>5</v>
      </c>
      <c r="C72" s="7">
        <v>1.2152777777777778E-3</v>
      </c>
      <c r="D72" s="7">
        <v>0.37864583333333335</v>
      </c>
      <c r="E72" s="7">
        <v>0.38829861111111108</v>
      </c>
      <c r="F72" s="8">
        <v>9.6412037037037039E-3</v>
      </c>
      <c r="G72" s="9">
        <v>8</v>
      </c>
      <c r="H72" s="5" t="s">
        <v>73</v>
      </c>
    </row>
    <row r="73" spans="1:15" x14ac:dyDescent="0.25">
      <c r="A73" s="1"/>
      <c r="B73" s="6"/>
      <c r="C73" s="7">
        <v>7.6006944444444446E-2</v>
      </c>
      <c r="D73" s="7"/>
      <c r="E73" s="7"/>
      <c r="F73" s="8">
        <v>0.26885416666666667</v>
      </c>
      <c r="G73" s="9">
        <v>256</v>
      </c>
      <c r="H73" s="5"/>
    </row>
    <row r="74" spans="1:15" x14ac:dyDescent="0.25">
      <c r="A74" s="1"/>
      <c r="B74" s="6"/>
      <c r="C74" s="7"/>
      <c r="D74" s="7"/>
      <c r="E74" s="7"/>
      <c r="F74" s="8">
        <v>0.27083333333333331</v>
      </c>
      <c r="G74" s="9"/>
      <c r="H74" s="5"/>
    </row>
    <row r="75" spans="1:15" x14ac:dyDescent="0.25">
      <c r="A75" s="1"/>
      <c r="B75" s="6"/>
      <c r="C75" s="7"/>
      <c r="D75" s="7"/>
      <c r="E75" s="7"/>
      <c r="F75" s="8"/>
      <c r="G75" s="9"/>
      <c r="H75" s="5"/>
    </row>
    <row r="76" spans="1:15" x14ac:dyDescent="0.25">
      <c r="A76" s="1" t="s">
        <v>14</v>
      </c>
      <c r="B76" s="6"/>
      <c r="C76" s="7"/>
      <c r="D76" s="7"/>
      <c r="E76" s="7"/>
      <c r="F76" s="8"/>
      <c r="G76" s="9"/>
      <c r="H76" s="5"/>
    </row>
    <row r="77" spans="1:15" x14ac:dyDescent="0.25">
      <c r="A77" s="1" t="s">
        <v>1</v>
      </c>
      <c r="B77" s="6" t="s">
        <v>2</v>
      </c>
      <c r="C77" s="7" t="s">
        <v>3</v>
      </c>
      <c r="D77" s="7" t="s">
        <v>4</v>
      </c>
      <c r="E77" s="7" t="s">
        <v>5</v>
      </c>
      <c r="F77" s="8" t="s">
        <v>6</v>
      </c>
      <c r="G77" s="9" t="s">
        <v>7</v>
      </c>
      <c r="H77" s="5" t="s">
        <v>8</v>
      </c>
    </row>
    <row r="78" spans="1:15" x14ac:dyDescent="0.25">
      <c r="A78" s="1">
        <v>854</v>
      </c>
      <c r="B78" s="6">
        <v>5</v>
      </c>
      <c r="C78" s="7">
        <v>0</v>
      </c>
      <c r="D78" s="7">
        <v>0.13292824074074075</v>
      </c>
      <c r="E78" s="7">
        <v>0.13349537037037038</v>
      </c>
      <c r="F78" s="8">
        <v>5.5555555555555556E-4</v>
      </c>
      <c r="G78" s="9">
        <v>0</v>
      </c>
      <c r="H78" s="5" t="s">
        <v>11</v>
      </c>
      <c r="O78" t="s">
        <v>89</v>
      </c>
    </row>
    <row r="79" spans="1:15" x14ac:dyDescent="0.25">
      <c r="A79" s="1"/>
      <c r="B79" s="6"/>
      <c r="C79" s="7">
        <v>0</v>
      </c>
      <c r="D79" s="7"/>
      <c r="E79" s="7"/>
      <c r="F79" s="8">
        <v>5.5555555555555556E-4</v>
      </c>
      <c r="G79" s="9">
        <v>0</v>
      </c>
      <c r="H79" s="5"/>
    </row>
    <row r="80" spans="1:15" x14ac:dyDescent="0.25">
      <c r="A80" s="1"/>
      <c r="B80" s="6"/>
      <c r="C80" s="7"/>
      <c r="D80" s="7"/>
      <c r="E80" s="7"/>
      <c r="F80" s="8"/>
      <c r="G80" s="9"/>
      <c r="H80" s="5"/>
      <c r="O80" t="s">
        <v>90</v>
      </c>
    </row>
    <row r="81" spans="1:15" x14ac:dyDescent="0.25">
      <c r="A81" s="1" t="s">
        <v>15</v>
      </c>
      <c r="B81" s="2">
        <v>42633</v>
      </c>
      <c r="C81" s="2"/>
      <c r="D81" s="2"/>
      <c r="E81" s="2"/>
      <c r="F81" s="3"/>
      <c r="G81" s="2"/>
      <c r="H81" s="2"/>
      <c r="O81" t="s">
        <v>91</v>
      </c>
    </row>
    <row r="82" spans="1:15" x14ac:dyDescent="0.25">
      <c r="A82" s="4" t="s">
        <v>0</v>
      </c>
      <c r="B82" s="1"/>
      <c r="C82" s="1"/>
      <c r="D82" s="1"/>
      <c r="E82" s="1"/>
      <c r="F82" s="1"/>
      <c r="G82" s="1"/>
      <c r="H82" s="1"/>
    </row>
    <row r="83" spans="1:15" x14ac:dyDescent="0.25">
      <c r="A83" s="1" t="s">
        <v>1</v>
      </c>
      <c r="B83" s="5" t="s">
        <v>2</v>
      </c>
      <c r="C83" s="5" t="s">
        <v>3</v>
      </c>
      <c r="D83" s="5" t="s">
        <v>4</v>
      </c>
      <c r="E83" s="5" t="s">
        <v>5</v>
      </c>
      <c r="F83" s="3" t="s">
        <v>6</v>
      </c>
      <c r="G83" s="5" t="s">
        <v>7</v>
      </c>
      <c r="H83" s="5" t="s">
        <v>8</v>
      </c>
      <c r="O83" t="s">
        <v>92</v>
      </c>
    </row>
    <row r="84" spans="1:15" x14ac:dyDescent="0.25">
      <c r="A84" s="1">
        <v>863</v>
      </c>
      <c r="B84" s="6">
        <v>5</v>
      </c>
      <c r="C84" s="7">
        <v>0</v>
      </c>
      <c r="D84" s="7">
        <v>3.847222222222222E-2</v>
      </c>
      <c r="E84" s="7">
        <v>9.8553240740740747E-2</v>
      </c>
      <c r="F84" s="8">
        <v>6.0069444444444446E-2</v>
      </c>
      <c r="G84" s="9">
        <v>55</v>
      </c>
      <c r="H84" s="5" t="s">
        <v>74</v>
      </c>
      <c r="J84" s="16">
        <f>E84-D84-1/86400</f>
        <v>6.0069444444444453E-2</v>
      </c>
    </row>
    <row r="85" spans="1:15" x14ac:dyDescent="0.25">
      <c r="A85" s="1">
        <v>863</v>
      </c>
      <c r="B85" s="6">
        <v>5</v>
      </c>
      <c r="C85" s="7">
        <v>4.6296296296296294E-5</v>
      </c>
      <c r="D85" s="7">
        <v>9.8599537037037041E-2</v>
      </c>
      <c r="E85" s="7">
        <v>0.11859953703703703</v>
      </c>
      <c r="F85" s="8">
        <v>1.9988425925925927E-2</v>
      </c>
      <c r="G85" s="9">
        <v>19</v>
      </c>
      <c r="H85" s="5" t="s">
        <v>75</v>
      </c>
      <c r="J85" s="16">
        <f t="shared" ref="J85:J92" si="0">E85-D85-1/86400</f>
        <v>1.9988425925925916E-2</v>
      </c>
      <c r="O85" t="s">
        <v>93</v>
      </c>
    </row>
    <row r="86" spans="1:15" x14ac:dyDescent="0.25">
      <c r="A86" s="1">
        <v>863</v>
      </c>
      <c r="B86" s="6">
        <v>5</v>
      </c>
      <c r="C86" s="7">
        <v>7.2569444444444443E-3</v>
      </c>
      <c r="D86" s="7">
        <v>0.12585648148148149</v>
      </c>
      <c r="E86" s="7">
        <v>0.15996527777777778</v>
      </c>
      <c r="F86" s="8">
        <v>3.4097222222222223E-2</v>
      </c>
      <c r="G86" s="9">
        <v>26</v>
      </c>
      <c r="H86" s="5" t="s">
        <v>76</v>
      </c>
      <c r="J86" s="16">
        <f t="shared" si="0"/>
        <v>3.4097222222222216E-2</v>
      </c>
      <c r="O86" t="s">
        <v>94</v>
      </c>
    </row>
    <row r="87" spans="1:15" x14ac:dyDescent="0.25">
      <c r="A87" s="1">
        <v>865</v>
      </c>
      <c r="B87" s="6">
        <v>5</v>
      </c>
      <c r="C87" s="7">
        <v>2.6967592592592594E-3</v>
      </c>
      <c r="D87" s="7">
        <v>0.16266203703703705</v>
      </c>
      <c r="E87" s="7">
        <v>0.20148148148148148</v>
      </c>
      <c r="F87" s="8">
        <v>3.8807870370370375E-2</v>
      </c>
      <c r="G87" s="9">
        <v>32</v>
      </c>
      <c r="H87" s="5" t="s">
        <v>77</v>
      </c>
      <c r="J87" s="16">
        <f t="shared" si="0"/>
        <v>3.8807870370370361E-2</v>
      </c>
    </row>
    <row r="88" spans="1:15" x14ac:dyDescent="0.25">
      <c r="A88" s="1">
        <v>865</v>
      </c>
      <c r="B88" s="6">
        <v>5</v>
      </c>
      <c r="C88" s="7">
        <v>9.4444444444444445E-3</v>
      </c>
      <c r="D88" s="7">
        <v>0.21092592592592593</v>
      </c>
      <c r="E88" s="7">
        <v>0.21537037037037035</v>
      </c>
      <c r="F88" s="10">
        <v>4.4328703703703709E-3</v>
      </c>
      <c r="G88" s="9">
        <v>4</v>
      </c>
      <c r="H88" s="5" t="s">
        <v>78</v>
      </c>
      <c r="J88" s="16">
        <f t="shared" si="0"/>
        <v>4.4328703703703431E-3</v>
      </c>
      <c r="O88" t="s">
        <v>95</v>
      </c>
    </row>
    <row r="89" spans="1:15" x14ac:dyDescent="0.25">
      <c r="A89" s="1">
        <v>865</v>
      </c>
      <c r="B89" s="6">
        <v>5</v>
      </c>
      <c r="C89" s="7">
        <v>3.8194444444444446E-4</v>
      </c>
      <c r="D89" s="7">
        <v>0.21575231481481483</v>
      </c>
      <c r="E89" s="7">
        <v>0.2673611111111111</v>
      </c>
      <c r="F89" s="8">
        <v>5.1597222222222218E-2</v>
      </c>
      <c r="G89" s="9">
        <v>35</v>
      </c>
      <c r="H89" s="5" t="s">
        <v>79</v>
      </c>
      <c r="J89" s="16">
        <f t="shared" si="0"/>
        <v>5.1597222222222204E-2</v>
      </c>
      <c r="O89" t="s">
        <v>96</v>
      </c>
    </row>
    <row r="90" spans="1:15" x14ac:dyDescent="0.25">
      <c r="A90" s="4">
        <v>865</v>
      </c>
      <c r="B90" s="6">
        <v>5</v>
      </c>
      <c r="C90" s="7">
        <v>1.7870370370370373E-2</v>
      </c>
      <c r="D90" s="7">
        <v>0.28523148148148147</v>
      </c>
      <c r="E90" s="7">
        <v>0.30103009259259256</v>
      </c>
      <c r="F90" s="8">
        <v>1.5787037037037037E-2</v>
      </c>
      <c r="G90" s="9">
        <v>11</v>
      </c>
      <c r="H90" s="5" t="s">
        <v>80</v>
      </c>
      <c r="J90" s="16">
        <f t="shared" si="0"/>
        <v>1.5787037037037009E-2</v>
      </c>
      <c r="O90" t="s">
        <v>97</v>
      </c>
    </row>
    <row r="91" spans="1:15" x14ac:dyDescent="0.25">
      <c r="A91" s="1">
        <v>865</v>
      </c>
      <c r="B91" s="6">
        <v>5</v>
      </c>
      <c r="C91" s="7">
        <v>1.3194444444444443E-3</v>
      </c>
      <c r="D91" s="7">
        <v>0.30234953703703704</v>
      </c>
      <c r="E91" s="7">
        <v>0.32559027777777777</v>
      </c>
      <c r="F91" s="8">
        <v>2.3229166666666665E-2</v>
      </c>
      <c r="G91" s="9">
        <v>18</v>
      </c>
      <c r="H91" s="5" t="s">
        <v>81</v>
      </c>
      <c r="J91" s="16">
        <f t="shared" si="0"/>
        <v>2.3229166666666655E-2</v>
      </c>
    </row>
    <row r="92" spans="1:15" x14ac:dyDescent="0.25">
      <c r="A92" s="1">
        <v>867</v>
      </c>
      <c r="B92" s="6">
        <v>5</v>
      </c>
      <c r="C92" s="7">
        <v>4.1423611111111112E-2</v>
      </c>
      <c r="D92" s="7">
        <v>0.36701388888888892</v>
      </c>
      <c r="E92" s="7">
        <v>0.39018518518518519</v>
      </c>
      <c r="F92" s="8">
        <v>2.3159722222222224E-2</v>
      </c>
      <c r="G92" s="9">
        <v>15</v>
      </c>
      <c r="H92" s="5" t="s">
        <v>48</v>
      </c>
      <c r="J92" s="16">
        <f t="shared" si="0"/>
        <v>2.31597222222222E-2</v>
      </c>
      <c r="O92" t="s">
        <v>98</v>
      </c>
    </row>
    <row r="93" spans="1:15" x14ac:dyDescent="0.25">
      <c r="A93" s="1"/>
      <c r="B93" s="6"/>
      <c r="C93" s="7">
        <v>8.0439814814814811E-2</v>
      </c>
      <c r="D93" s="7"/>
      <c r="E93" s="7"/>
      <c r="F93" s="8">
        <v>0.2711689814814815</v>
      </c>
      <c r="G93" s="9">
        <v>215</v>
      </c>
      <c r="H93" s="5"/>
      <c r="O93" t="s">
        <v>99</v>
      </c>
    </row>
    <row r="94" spans="1:15" x14ac:dyDescent="0.25">
      <c r="A94" s="1"/>
      <c r="B94" s="6"/>
      <c r="C94" s="7"/>
      <c r="D94" s="7"/>
      <c r="E94" s="7"/>
      <c r="F94" s="12">
        <v>0.27083333333333331</v>
      </c>
      <c r="G94" s="9"/>
      <c r="H94" s="5"/>
    </row>
    <row r="95" spans="1:15" x14ac:dyDescent="0.25">
      <c r="A95" s="1"/>
      <c r="B95" s="6"/>
      <c r="C95" s="7"/>
      <c r="D95" s="7"/>
      <c r="E95" s="7"/>
      <c r="F95" s="8"/>
      <c r="G95" s="9"/>
      <c r="H95" s="5"/>
      <c r="O95" t="s">
        <v>100</v>
      </c>
    </row>
    <row r="96" spans="1:15" x14ac:dyDescent="0.25">
      <c r="A96" s="1" t="s">
        <v>9</v>
      </c>
      <c r="B96" s="6"/>
      <c r="C96" s="7"/>
      <c r="D96" s="7"/>
      <c r="E96" s="7"/>
      <c r="F96" s="8"/>
      <c r="G96" s="9"/>
      <c r="H96" s="5"/>
    </row>
    <row r="97" spans="1:15" x14ac:dyDescent="0.25">
      <c r="A97" s="1" t="s">
        <v>1</v>
      </c>
      <c r="B97" s="6" t="s">
        <v>2</v>
      </c>
      <c r="C97" s="7" t="s">
        <v>3</v>
      </c>
      <c r="D97" s="7" t="s">
        <v>4</v>
      </c>
      <c r="E97" s="7" t="s">
        <v>5</v>
      </c>
      <c r="F97" s="8" t="s">
        <v>6</v>
      </c>
      <c r="G97" s="9" t="s">
        <v>7</v>
      </c>
      <c r="H97" s="5" t="s">
        <v>8</v>
      </c>
      <c r="O97" t="s">
        <v>101</v>
      </c>
    </row>
    <row r="98" spans="1:15" x14ac:dyDescent="0.25">
      <c r="A98" s="1">
        <v>862</v>
      </c>
      <c r="B98" s="6">
        <v>5</v>
      </c>
      <c r="C98" s="7">
        <v>0</v>
      </c>
      <c r="D98" s="7">
        <v>3.5335648148148151E-2</v>
      </c>
      <c r="E98" s="7">
        <v>0.10658564814814815</v>
      </c>
      <c r="F98" s="8">
        <v>7.1238425925925927E-2</v>
      </c>
      <c r="G98" s="9">
        <v>64</v>
      </c>
      <c r="H98" s="5" t="s">
        <v>82</v>
      </c>
      <c r="O98" t="s">
        <v>102</v>
      </c>
    </row>
    <row r="99" spans="1:15" x14ac:dyDescent="0.25">
      <c r="A99" s="1">
        <v>862</v>
      </c>
      <c r="B99" s="6">
        <v>5</v>
      </c>
      <c r="C99" s="7">
        <v>4.1666666666666669E-4</v>
      </c>
      <c r="D99" s="7">
        <v>0.10700231481481481</v>
      </c>
      <c r="E99" s="7">
        <v>0.11803240740740741</v>
      </c>
      <c r="F99" s="8">
        <v>1.1018518518518518E-2</v>
      </c>
      <c r="G99" s="9">
        <v>9</v>
      </c>
      <c r="H99" s="5" t="s">
        <v>83</v>
      </c>
      <c r="O99" t="s">
        <v>103</v>
      </c>
    </row>
    <row r="100" spans="1:15" x14ac:dyDescent="0.25">
      <c r="A100" s="1">
        <v>862</v>
      </c>
      <c r="B100" s="6">
        <v>5</v>
      </c>
      <c r="C100" s="7">
        <v>7.719907407407408E-3</v>
      </c>
      <c r="D100" s="7">
        <v>0.12575231481481483</v>
      </c>
      <c r="E100" s="7">
        <v>0.14182870370370371</v>
      </c>
      <c r="F100" s="8">
        <v>1.6064814814814813E-2</v>
      </c>
      <c r="G100" s="9">
        <v>16</v>
      </c>
      <c r="H100" s="5" t="s">
        <v>84</v>
      </c>
    </row>
    <row r="101" spans="1:15" x14ac:dyDescent="0.25">
      <c r="A101" s="1">
        <v>862</v>
      </c>
      <c r="B101" s="6">
        <v>5</v>
      </c>
      <c r="C101" s="7">
        <v>1.0532407407407407E-3</v>
      </c>
      <c r="D101" s="7">
        <v>0.14288194444444444</v>
      </c>
      <c r="E101" s="7">
        <v>0.15855324074074076</v>
      </c>
      <c r="F101" s="8">
        <v>1.5659722222222224E-2</v>
      </c>
      <c r="G101" s="9">
        <v>11</v>
      </c>
      <c r="H101" s="5" t="s">
        <v>85</v>
      </c>
    </row>
    <row r="102" spans="1:15" x14ac:dyDescent="0.25">
      <c r="A102" s="1">
        <v>864</v>
      </c>
      <c r="B102" s="6">
        <v>5</v>
      </c>
      <c r="C102" s="7">
        <v>4.6296296296296294E-5</v>
      </c>
      <c r="D102" s="7">
        <v>0.15859953703703702</v>
      </c>
      <c r="E102" s="7">
        <v>0.20203703703703701</v>
      </c>
      <c r="F102" s="8">
        <v>4.3425925925925923E-2</v>
      </c>
      <c r="G102" s="9">
        <v>35</v>
      </c>
      <c r="H102" s="5" t="s">
        <v>86</v>
      </c>
    </row>
    <row r="103" spans="1:15" x14ac:dyDescent="0.25">
      <c r="A103" s="1">
        <v>864</v>
      </c>
      <c r="B103" s="6">
        <v>5</v>
      </c>
      <c r="C103" s="7">
        <v>9.5949074074074079E-3</v>
      </c>
      <c r="D103" s="7">
        <v>0.21163194444444444</v>
      </c>
      <c r="E103" s="7">
        <v>0.26829861111111114</v>
      </c>
      <c r="F103" s="8">
        <v>5.6655092592592597E-2</v>
      </c>
      <c r="G103" s="9">
        <v>40</v>
      </c>
      <c r="H103" s="5" t="s">
        <v>87</v>
      </c>
    </row>
    <row r="104" spans="1:15" x14ac:dyDescent="0.25">
      <c r="A104" s="1">
        <v>864</v>
      </c>
      <c r="B104" s="6">
        <v>5</v>
      </c>
      <c r="C104" s="7">
        <v>1.7060185185185185E-2</v>
      </c>
      <c r="D104" s="7">
        <v>0.28535879629629629</v>
      </c>
      <c r="E104" s="7">
        <v>0.31797453703703704</v>
      </c>
      <c r="F104" s="8">
        <v>3.260416666666667E-2</v>
      </c>
      <c r="G104" s="9">
        <v>25</v>
      </c>
      <c r="H104" s="5" t="s">
        <v>51</v>
      </c>
    </row>
    <row r="105" spans="1:15" x14ac:dyDescent="0.25">
      <c r="A105" s="1">
        <v>866</v>
      </c>
      <c r="B105" s="6">
        <v>5</v>
      </c>
      <c r="C105" s="7">
        <v>2.8935185185185189E-4</v>
      </c>
      <c r="D105" s="7">
        <v>0.3182638888888889</v>
      </c>
      <c r="E105" s="7">
        <v>0.38895833333333335</v>
      </c>
      <c r="F105" s="8">
        <v>7.0682870370370368E-2</v>
      </c>
      <c r="G105" s="9">
        <v>48</v>
      </c>
      <c r="H105" s="5" t="s">
        <v>88</v>
      </c>
    </row>
    <row r="106" spans="1:15" x14ac:dyDescent="0.25">
      <c r="A106" s="1"/>
      <c r="B106" s="6"/>
      <c r="C106" s="7">
        <v>3.6180555555555556E-2</v>
      </c>
      <c r="D106" s="7"/>
      <c r="E106" s="7"/>
      <c r="F106" s="8">
        <v>0.317349537037037</v>
      </c>
      <c r="G106" s="9">
        <v>248</v>
      </c>
      <c r="H106" s="5"/>
    </row>
    <row r="107" spans="1:15" x14ac:dyDescent="0.25">
      <c r="A107" s="1"/>
      <c r="B107" s="6"/>
      <c r="C107" s="7"/>
      <c r="D107" s="7"/>
      <c r="E107" s="7"/>
      <c r="F107" s="11">
        <v>0.31666666666666665</v>
      </c>
      <c r="G107" s="9"/>
      <c r="H107"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J2"/>
  <sheetViews>
    <sheetView showGridLines="0" tabSelected="1" workbookViewId="0">
      <selection activeCell="C61" sqref="C61:J68"/>
    </sheetView>
  </sheetViews>
  <sheetFormatPr baseColWidth="10" defaultRowHeight="15" x14ac:dyDescent="0.25"/>
  <cols>
    <col min="5" max="5" width="21.25" bestFit="1" customWidth="1"/>
    <col min="8" max="8" width="11.625" customWidth="1"/>
    <col min="9" max="9" width="20.125" customWidth="1"/>
    <col min="10" max="10" width="15.75" customWidth="1"/>
  </cols>
  <sheetData>
    <row r="1" spans="1:10" x14ac:dyDescent="0.25">
      <c r="A1" s="38" t="s">
        <v>17</v>
      </c>
      <c r="B1" s="38" t="s">
        <v>16</v>
      </c>
      <c r="C1" s="38" t="s">
        <v>1</v>
      </c>
      <c r="D1" s="38" t="s">
        <v>2</v>
      </c>
      <c r="E1" s="38" t="s">
        <v>3</v>
      </c>
      <c r="F1" s="38" t="s">
        <v>4</v>
      </c>
      <c r="G1" s="38" t="s">
        <v>5</v>
      </c>
      <c r="H1" s="38" t="s">
        <v>6</v>
      </c>
      <c r="I1" s="38" t="s">
        <v>7</v>
      </c>
      <c r="J1" s="48" t="s">
        <v>8</v>
      </c>
    </row>
    <row r="2" spans="1:10" x14ac:dyDescent="0.25">
      <c r="A2" s="40"/>
      <c r="B2" s="41"/>
      <c r="C2" s="39"/>
      <c r="D2" s="42"/>
      <c r="E2" s="43"/>
      <c r="F2" s="43"/>
      <c r="G2" s="43"/>
      <c r="H2" s="44"/>
      <c r="I2" s="45"/>
      <c r="J2" s="50"/>
    </row>
  </sheetData>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9218" r:id="rId4" name="cmdRaz">
          <controlPr defaultSize="0" print="0" autoLine="0" r:id="rId5">
            <anchor moveWithCells="1">
              <from>
                <xdr:col>11</xdr:col>
                <xdr:colOff>0</xdr:colOff>
                <xdr:row>2</xdr:row>
                <xdr:rowOff>0</xdr:rowOff>
              </from>
              <to>
                <xdr:col>11</xdr:col>
                <xdr:colOff>390525</xdr:colOff>
                <xdr:row>3</xdr:row>
                <xdr:rowOff>133350</xdr:rowOff>
              </to>
            </anchor>
          </controlPr>
        </control>
      </mc:Choice>
      <mc:Fallback>
        <control shapeId="9218" r:id="rId4" name="cmdRaz"/>
      </mc:Fallback>
    </mc:AlternateContent>
    <mc:AlternateContent xmlns:mc="http://schemas.openxmlformats.org/markup-compatibility/2006">
      <mc:Choice Requires="x14">
        <control shapeId="9217" r:id="rId6" name="cmdConsolider">
          <controlPr defaultSize="0" print="0" autoLine="0" r:id="rId7">
            <anchor moveWithCells="1">
              <from>
                <xdr:col>11</xdr:col>
                <xdr:colOff>0</xdr:colOff>
                <xdr:row>0</xdr:row>
                <xdr:rowOff>0</xdr:rowOff>
              </from>
              <to>
                <xdr:col>11</xdr:col>
                <xdr:colOff>800100</xdr:colOff>
                <xdr:row>1</xdr:row>
                <xdr:rowOff>133350</xdr:rowOff>
              </to>
            </anchor>
          </controlPr>
        </control>
      </mc:Choice>
      <mc:Fallback>
        <control shapeId="9217" r:id="rId6" name="cmdConsolider"/>
      </mc:Fallback>
    </mc:AlternateContent>
  </controls>
  <tableParts count="1">
    <tablePart r:id="rId8"/>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F5"/>
  <sheetViews>
    <sheetView showGridLines="0" workbookViewId="0">
      <selection activeCell="G26" sqref="G26"/>
    </sheetView>
  </sheetViews>
  <sheetFormatPr baseColWidth="10" defaultRowHeight="15" x14ac:dyDescent="0.25"/>
  <cols>
    <col min="1" max="1" width="18.375" bestFit="1" customWidth="1"/>
    <col min="2" max="2" width="6.375" customWidth="1"/>
    <col min="3" max="3" width="19" customWidth="1"/>
    <col min="4" max="4" width="10.125" customWidth="1"/>
    <col min="5" max="5" width="12" customWidth="1"/>
    <col min="6" max="6" width="15.625" customWidth="1"/>
  </cols>
  <sheetData>
    <row r="2" spans="1:6" x14ac:dyDescent="0.25">
      <c r="A2" s="46" t="s">
        <v>16</v>
      </c>
      <c r="B2" s="46" t="s">
        <v>17</v>
      </c>
      <c r="C2" t="s">
        <v>105</v>
      </c>
      <c r="D2" t="s">
        <v>106</v>
      </c>
      <c r="E2" t="s">
        <v>107</v>
      </c>
      <c r="F2" t="s">
        <v>108</v>
      </c>
    </row>
    <row r="3" spans="1:6" x14ac:dyDescent="0.25">
      <c r="A3" t="s">
        <v>109</v>
      </c>
      <c r="B3" s="23" t="s">
        <v>109</v>
      </c>
      <c r="C3" s="49"/>
      <c r="D3" s="49"/>
      <c r="E3" s="47"/>
      <c r="F3" s="17" t="e">
        <v>#DIV/0!</v>
      </c>
    </row>
    <row r="4" spans="1:6" x14ac:dyDescent="0.25">
      <c r="A4" t="s">
        <v>110</v>
      </c>
      <c r="C4" s="49"/>
      <c r="D4" s="49"/>
      <c r="E4" s="47"/>
      <c r="F4" s="17" t="e">
        <v>#DIV/0!</v>
      </c>
    </row>
    <row r="5" spans="1:6" x14ac:dyDescent="0.25">
      <c r="A5" t="s">
        <v>104</v>
      </c>
      <c r="C5" s="49"/>
      <c r="D5" s="49"/>
      <c r="E5" s="47"/>
      <c r="F5" s="17" t="e">
        <v>#DIV/0!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03 08</vt:lpstr>
      <vt:lpstr>04 08</vt:lpstr>
      <vt:lpstr>1909</vt:lpstr>
      <vt:lpstr>2009</vt:lpstr>
      <vt:lpstr>CONSOL</vt:lpstr>
      <vt:lpstr>DONNEES NORMALISEES</vt:lpstr>
      <vt:lpstr>TCD</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CERF Damien</dc:creator>
  <cp:lastModifiedBy>Jean-Eric Pelouas</cp:lastModifiedBy>
  <dcterms:created xsi:type="dcterms:W3CDTF">2016-09-28T14:28:24Z</dcterms:created>
  <dcterms:modified xsi:type="dcterms:W3CDTF">2016-10-17T11:18:16Z</dcterms:modified>
</cp:coreProperties>
</file>