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01" sheetId="1" r:id="rId1"/>
    <sheet name="02" sheetId="3" r:id="rId2"/>
    <sheet name="00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5" i="2"/>
  <c r="E2" i="2" l="1"/>
  <c r="D2" i="2"/>
  <c r="E1" i="2"/>
  <c r="D1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2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5" i="2"/>
  <c r="E3" i="2" l="1"/>
  <c r="D3" i="2"/>
  <c r="C1" i="2"/>
  <c r="C2" i="2"/>
  <c r="C3" i="2" l="1"/>
</calcChain>
</file>

<file path=xl/sharedStrings.xml><?xml version="1.0" encoding="utf-8"?>
<sst xmlns="http://schemas.openxmlformats.org/spreadsheetml/2006/main" count="208" uniqueCount="64">
  <si>
    <t>Ch.Af.</t>
  </si>
  <si>
    <t>Payé</t>
  </si>
  <si>
    <t>Impayé</t>
  </si>
  <si>
    <t>Mois</t>
  </si>
  <si>
    <t>N° Fact.</t>
  </si>
  <si>
    <t>Montant HT</t>
  </si>
  <si>
    <t>1</t>
  </si>
  <si>
    <t>2</t>
  </si>
  <si>
    <t>N°</t>
  </si>
  <si>
    <t xml:space="preserve">Mois </t>
  </si>
  <si>
    <t>Date</t>
  </si>
  <si>
    <t>N° Facture</t>
  </si>
  <si>
    <t>Client</t>
  </si>
  <si>
    <t>Etat</t>
  </si>
  <si>
    <t>payé</t>
  </si>
  <si>
    <t>0</t>
  </si>
  <si>
    <t>18-21</t>
  </si>
  <si>
    <t>18-22</t>
  </si>
  <si>
    <t>18-23</t>
  </si>
  <si>
    <t>18-24</t>
  </si>
  <si>
    <t>18-25</t>
  </si>
  <si>
    <t>18-26</t>
  </si>
  <si>
    <t>18-27</t>
  </si>
  <si>
    <t>18-28</t>
  </si>
  <si>
    <t>18-29</t>
  </si>
  <si>
    <t>18-30</t>
  </si>
  <si>
    <t>18-31</t>
  </si>
  <si>
    <t>18-32</t>
  </si>
  <si>
    <t>18-33</t>
  </si>
  <si>
    <t>18-34</t>
  </si>
  <si>
    <t>18-35</t>
  </si>
  <si>
    <t>18-36</t>
  </si>
  <si>
    <t>18-37</t>
  </si>
  <si>
    <t>18-38</t>
  </si>
  <si>
    <t>18-39</t>
  </si>
  <si>
    <t>18-40</t>
  </si>
  <si>
    <t>18-01</t>
  </si>
  <si>
    <t>18-02</t>
  </si>
  <si>
    <t>18-03</t>
  </si>
  <si>
    <t>18-04</t>
  </si>
  <si>
    <t>18-05</t>
  </si>
  <si>
    <t>18-06</t>
  </si>
  <si>
    <t>18-07</t>
  </si>
  <si>
    <t>18-08</t>
  </si>
  <si>
    <t>18-09</t>
  </si>
  <si>
    <t>18-10</t>
  </si>
  <si>
    <t>18-11</t>
  </si>
  <si>
    <t>18-12</t>
  </si>
  <si>
    <t>18-13</t>
  </si>
  <si>
    <t>18-14</t>
  </si>
  <si>
    <t>18-15</t>
  </si>
  <si>
    <t>18-16</t>
  </si>
  <si>
    <t>18-17</t>
  </si>
  <si>
    <t>18-18</t>
  </si>
  <si>
    <t>18-19</t>
  </si>
  <si>
    <t>18-20</t>
  </si>
  <si>
    <t xml:space="preserve">Client </t>
  </si>
  <si>
    <t>JANVIER</t>
  </si>
  <si>
    <t>FEVRIER</t>
  </si>
  <si>
    <t xml:space="preserve">Montant HT </t>
  </si>
  <si>
    <t>POUR AVOIR LES MONTANTS PAYES DE</t>
  </si>
  <si>
    <t>CHACUNE DES FACTURES PAR RAPPORT</t>
  </si>
  <si>
    <t>AUX FEUILLES '01' et '02'</t>
  </si>
  <si>
    <t>RECHERCHE FORMULE POUR COLONNES "D" ET"E"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</si>
</sst>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/yy;@"/>
    <numFmt numFmtId="165" formatCode="dd/mm/yy;@"/>
    <numFmt numFmtId="167" formatCode="#,##0.00_ ;[Red]\-#,##0.00\ 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medium">
        <color theme="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4" borderId="0" xfId="0" applyFont="1" applyFill="1" applyAlignment="1"/>
    <xf numFmtId="0" fontId="0" fillId="0" borderId="0" xfId="0" applyAlignment="1"/>
    <xf numFmtId="0" fontId="5" fillId="2" borderId="1" xfId="0" applyFont="1" applyFill="1" applyBorder="1" applyAlignment="1">
      <alignment vertical="top" wrapText="1"/>
    </xf>
    <xf numFmtId="0" fontId="5" fillId="2" borderId="2" xfId="0" applyFont="1" applyFill="1" applyBorder="1" applyAlignment="1">
      <alignment vertical="top" wrapText="1"/>
    </xf>
    <xf numFmtId="165" fontId="5" fillId="2" borderId="3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vertical="top"/>
    </xf>
    <xf numFmtId="14" fontId="4" fillId="0" borderId="5" xfId="0" applyNumberFormat="1" applyFont="1" applyFill="1" applyBorder="1" applyAlignment="1">
      <alignment vertical="top"/>
    </xf>
    <xf numFmtId="49" fontId="3" fillId="0" borderId="5" xfId="0" applyNumberFormat="1" applyFont="1" applyFill="1" applyBorder="1" applyAlignment="1">
      <alignment vertical="top"/>
    </xf>
    <xf numFmtId="0" fontId="3" fillId="0" borderId="5" xfId="0" applyNumberFormat="1" applyFont="1" applyFill="1" applyBorder="1" applyAlignment="1">
      <alignment vertical="top"/>
    </xf>
    <xf numFmtId="4" fontId="6" fillId="0" borderId="5" xfId="0" applyNumberFormat="1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5" xfId="0" applyNumberFormat="1" applyFont="1" applyBorder="1" applyAlignment="1">
      <alignment vertical="top"/>
    </xf>
    <xf numFmtId="0" fontId="4" fillId="0" borderId="5" xfId="0" applyFont="1" applyFill="1" applyBorder="1" applyAlignment="1">
      <alignment vertical="top"/>
    </xf>
    <xf numFmtId="0" fontId="2" fillId="0" borderId="0" xfId="0" applyFont="1" applyAlignment="1" applyProtection="1"/>
    <xf numFmtId="0" fontId="3" fillId="0" borderId="0" xfId="0" applyFont="1" applyAlignment="1" applyProtection="1"/>
    <xf numFmtId="4" fontId="3" fillId="0" borderId="0" xfId="0" applyNumberFormat="1" applyFont="1" applyAlignment="1" applyProtection="1"/>
    <xf numFmtId="4" fontId="4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5" fillId="2" borderId="0" xfId="0" applyNumberFormat="1" applyFont="1" applyFill="1" applyAlignment="1" applyProtection="1">
      <alignment vertical="center" wrapText="1"/>
    </xf>
    <xf numFmtId="4" fontId="5" fillId="2" borderId="0" xfId="0" applyNumberFormat="1" applyFont="1" applyFill="1" applyAlignment="1" applyProtection="1">
      <alignment vertical="center" wrapText="1"/>
    </xf>
    <xf numFmtId="164" fontId="5" fillId="2" borderId="0" xfId="0" applyNumberFormat="1" applyFont="1" applyFill="1" applyAlignment="1" applyProtection="1">
      <alignment vertical="center" wrapText="1"/>
    </xf>
    <xf numFmtId="0" fontId="2" fillId="0" borderId="6" xfId="0" applyFont="1" applyBorder="1" applyAlignment="1" applyProtection="1"/>
    <xf numFmtId="49" fontId="4" fillId="0" borderId="6" xfId="0" applyNumberFormat="1" applyFont="1" applyBorder="1" applyAlignment="1" applyProtection="1"/>
    <xf numFmtId="4" fontId="3" fillId="0" borderId="6" xfId="0" applyNumberFormat="1" applyFont="1" applyBorder="1" applyAlignment="1" applyProtection="1"/>
    <xf numFmtId="167" fontId="4" fillId="0" borderId="6" xfId="0" applyNumberFormat="1" applyFont="1" applyBorder="1" applyAlignment="1" applyProtection="1"/>
    <xf numFmtId="0" fontId="2" fillId="0" borderId="7" xfId="0" applyFont="1" applyBorder="1" applyAlignment="1" applyProtection="1"/>
    <xf numFmtId="49" fontId="4" fillId="0" borderId="7" xfId="0" applyNumberFormat="1" applyFont="1" applyBorder="1" applyAlignment="1" applyProtection="1"/>
    <xf numFmtId="4" fontId="3" fillId="0" borderId="7" xfId="0" applyNumberFormat="1" applyFont="1" applyBorder="1" applyAlignment="1" applyProtection="1"/>
    <xf numFmtId="0" fontId="2" fillId="0" borderId="8" xfId="0" applyFont="1" applyBorder="1" applyAlignment="1" applyProtection="1"/>
    <xf numFmtId="49" fontId="4" fillId="0" borderId="8" xfId="0" applyNumberFormat="1" applyFont="1" applyBorder="1" applyAlignment="1" applyProtection="1"/>
    <xf numFmtId="4" fontId="3" fillId="0" borderId="8" xfId="0" applyNumberFormat="1" applyFont="1" applyBorder="1" applyAlignment="1" applyProtection="1"/>
    <xf numFmtId="164" fontId="4" fillId="0" borderId="0" xfId="0" applyNumberFormat="1" applyFont="1" applyAlignment="1" applyProtection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workbookViewId="0">
      <selection activeCell="G9" sqref="G9"/>
    </sheetView>
  </sheetViews>
  <sheetFormatPr baseColWidth="10" defaultRowHeight="15" x14ac:dyDescent="0.25"/>
  <cols>
    <col min="1" max="1" width="3" style="2" bestFit="1" customWidth="1"/>
    <col min="2" max="2" width="5.140625" style="2" bestFit="1" customWidth="1"/>
    <col min="3" max="3" width="12.42578125" style="2" customWidth="1"/>
    <col min="4" max="4" width="10.42578125" style="2" bestFit="1" customWidth="1"/>
    <col min="5" max="5" width="10" style="2" customWidth="1"/>
    <col min="6" max="6" width="11.28515625" style="2" bestFit="1" customWidth="1"/>
    <col min="7" max="7" width="5" style="2" bestFit="1" customWidth="1"/>
    <col min="8" max="16384" width="11.42578125" style="2"/>
  </cols>
  <sheetData>
    <row r="2" spans="1:7" x14ac:dyDescent="0.25">
      <c r="C2" s="2" t="s">
        <v>57</v>
      </c>
    </row>
    <row r="4" spans="1:7" ht="15.75" thickBot="1" x14ac:dyDescent="0.3">
      <c r="A4" s="3" t="s">
        <v>8</v>
      </c>
      <c r="B4" s="4" t="s">
        <v>9</v>
      </c>
      <c r="C4" s="5" t="s">
        <v>10</v>
      </c>
      <c r="D4" s="6" t="s">
        <v>11</v>
      </c>
      <c r="E4" s="6" t="s">
        <v>12</v>
      </c>
      <c r="F4" s="6" t="s">
        <v>59</v>
      </c>
      <c r="G4" s="7" t="s">
        <v>13</v>
      </c>
    </row>
    <row r="5" spans="1:7" x14ac:dyDescent="0.25">
      <c r="A5" s="8">
        <v>1</v>
      </c>
      <c r="B5" s="8" t="s">
        <v>6</v>
      </c>
      <c r="C5" s="9">
        <v>43102</v>
      </c>
      <c r="D5" s="10" t="s">
        <v>36</v>
      </c>
      <c r="E5" s="11" t="s">
        <v>56</v>
      </c>
      <c r="F5" s="12">
        <v>268.91000000000003</v>
      </c>
      <c r="G5" s="13" t="s">
        <v>14</v>
      </c>
    </row>
    <row r="6" spans="1:7" x14ac:dyDescent="0.25">
      <c r="A6" s="8">
        <v>2</v>
      </c>
      <c r="B6" s="8" t="s">
        <v>6</v>
      </c>
      <c r="C6" s="9">
        <v>43109</v>
      </c>
      <c r="D6" s="10" t="s">
        <v>37</v>
      </c>
      <c r="E6" s="11" t="s">
        <v>56</v>
      </c>
      <c r="F6" s="12">
        <v>453.78</v>
      </c>
      <c r="G6" s="14" t="s">
        <v>14</v>
      </c>
    </row>
    <row r="7" spans="1:7" x14ac:dyDescent="0.25">
      <c r="A7" s="8">
        <v>3</v>
      </c>
      <c r="B7" s="8" t="s">
        <v>6</v>
      </c>
      <c r="C7" s="9">
        <v>43109</v>
      </c>
      <c r="D7" s="10" t="s">
        <v>38</v>
      </c>
      <c r="E7" s="11" t="s">
        <v>56</v>
      </c>
      <c r="F7" s="12">
        <v>848.74</v>
      </c>
      <c r="G7" s="13" t="s">
        <v>14</v>
      </c>
    </row>
    <row r="8" spans="1:7" x14ac:dyDescent="0.25">
      <c r="A8" s="8">
        <v>4</v>
      </c>
      <c r="B8" s="8" t="s">
        <v>6</v>
      </c>
      <c r="C8" s="9">
        <v>43110</v>
      </c>
      <c r="D8" s="10" t="s">
        <v>39</v>
      </c>
      <c r="E8" s="11" t="s">
        <v>56</v>
      </c>
      <c r="F8" s="12">
        <v>798.32</v>
      </c>
      <c r="G8" s="14" t="s">
        <v>14</v>
      </c>
    </row>
    <row r="9" spans="1:7" x14ac:dyDescent="0.25">
      <c r="A9" s="8">
        <v>5</v>
      </c>
      <c r="B9" s="8" t="s">
        <v>6</v>
      </c>
      <c r="C9" s="9">
        <v>43110</v>
      </c>
      <c r="D9" s="10" t="s">
        <v>40</v>
      </c>
      <c r="E9" s="11" t="s">
        <v>56</v>
      </c>
      <c r="F9" s="12">
        <v>580.67150000000004</v>
      </c>
      <c r="G9" s="13" t="s">
        <v>15</v>
      </c>
    </row>
    <row r="10" spans="1:7" x14ac:dyDescent="0.25">
      <c r="A10" s="8">
        <v>6</v>
      </c>
      <c r="B10" s="8" t="s">
        <v>6</v>
      </c>
      <c r="C10" s="9">
        <v>43110</v>
      </c>
      <c r="D10" s="10" t="s">
        <v>41</v>
      </c>
      <c r="E10" s="11" t="s">
        <v>56</v>
      </c>
      <c r="F10" s="12">
        <v>317.64999999999998</v>
      </c>
      <c r="G10" s="14" t="s">
        <v>14</v>
      </c>
    </row>
    <row r="11" spans="1:7" x14ac:dyDescent="0.25">
      <c r="A11" s="8">
        <v>7</v>
      </c>
      <c r="B11" s="8" t="s">
        <v>6</v>
      </c>
      <c r="C11" s="9">
        <v>43110</v>
      </c>
      <c r="D11" s="10" t="s">
        <v>42</v>
      </c>
      <c r="E11" s="11" t="s">
        <v>56</v>
      </c>
      <c r="F11" s="12">
        <v>647.05999999999995</v>
      </c>
      <c r="G11" s="13" t="s">
        <v>15</v>
      </c>
    </row>
    <row r="12" spans="1:7" x14ac:dyDescent="0.25">
      <c r="A12" s="8">
        <v>8</v>
      </c>
      <c r="B12" s="8" t="s">
        <v>6</v>
      </c>
      <c r="C12" s="9">
        <v>43110</v>
      </c>
      <c r="D12" s="10" t="s">
        <v>43</v>
      </c>
      <c r="E12" s="11" t="s">
        <v>56</v>
      </c>
      <c r="F12" s="12">
        <v>40.340000000000003</v>
      </c>
      <c r="G12" s="14" t="s">
        <v>15</v>
      </c>
    </row>
    <row r="13" spans="1:7" x14ac:dyDescent="0.25">
      <c r="A13" s="8">
        <v>9</v>
      </c>
      <c r="B13" s="8" t="s">
        <v>6</v>
      </c>
      <c r="C13" s="9">
        <v>43113</v>
      </c>
      <c r="D13" s="10" t="s">
        <v>44</v>
      </c>
      <c r="E13" s="11" t="s">
        <v>56</v>
      </c>
      <c r="F13" s="12">
        <v>159.66</v>
      </c>
      <c r="G13" s="13" t="s">
        <v>14</v>
      </c>
    </row>
    <row r="14" spans="1:7" x14ac:dyDescent="0.25">
      <c r="A14" s="8">
        <v>10</v>
      </c>
      <c r="B14" s="8" t="s">
        <v>6</v>
      </c>
      <c r="C14" s="9">
        <v>43115</v>
      </c>
      <c r="D14" s="10" t="s">
        <v>45</v>
      </c>
      <c r="E14" s="11" t="s">
        <v>56</v>
      </c>
      <c r="F14" s="12">
        <v>268.91000000000003</v>
      </c>
      <c r="G14" s="14" t="s">
        <v>14</v>
      </c>
    </row>
    <row r="15" spans="1:7" x14ac:dyDescent="0.25">
      <c r="A15" s="8">
        <v>11</v>
      </c>
      <c r="B15" s="8" t="s">
        <v>6</v>
      </c>
      <c r="C15" s="9">
        <v>43115</v>
      </c>
      <c r="D15" s="10" t="s">
        <v>46</v>
      </c>
      <c r="E15" s="11" t="s">
        <v>56</v>
      </c>
      <c r="F15" s="12">
        <v>201.68</v>
      </c>
      <c r="G15" s="13" t="s">
        <v>14</v>
      </c>
    </row>
    <row r="16" spans="1:7" x14ac:dyDescent="0.25">
      <c r="A16" s="8">
        <v>12</v>
      </c>
      <c r="B16" s="8" t="s">
        <v>6</v>
      </c>
      <c r="C16" s="9">
        <v>43115</v>
      </c>
      <c r="D16" s="10" t="s">
        <v>47</v>
      </c>
      <c r="E16" s="11" t="s">
        <v>56</v>
      </c>
      <c r="F16" s="12">
        <v>882.35</v>
      </c>
      <c r="G16" s="14" t="s">
        <v>14</v>
      </c>
    </row>
    <row r="17" spans="1:7" x14ac:dyDescent="0.25">
      <c r="A17" s="8">
        <v>13</v>
      </c>
      <c r="B17" s="8" t="s">
        <v>6</v>
      </c>
      <c r="C17" s="9">
        <v>43115</v>
      </c>
      <c r="D17" s="10" t="s">
        <v>48</v>
      </c>
      <c r="E17" s="11" t="s">
        <v>56</v>
      </c>
      <c r="F17" s="12">
        <v>983.19</v>
      </c>
      <c r="G17" s="13" t="s">
        <v>15</v>
      </c>
    </row>
    <row r="18" spans="1:7" x14ac:dyDescent="0.25">
      <c r="A18" s="8">
        <v>14</v>
      </c>
      <c r="B18" s="8" t="s">
        <v>6</v>
      </c>
      <c r="C18" s="9">
        <v>43115</v>
      </c>
      <c r="D18" s="10" t="s">
        <v>49</v>
      </c>
      <c r="E18" s="11" t="s">
        <v>56</v>
      </c>
      <c r="F18" s="12">
        <v>159.66</v>
      </c>
      <c r="G18" s="14" t="s">
        <v>14</v>
      </c>
    </row>
    <row r="19" spans="1:7" x14ac:dyDescent="0.25">
      <c r="A19" s="8">
        <v>15</v>
      </c>
      <c r="B19" s="8" t="s">
        <v>6</v>
      </c>
      <c r="C19" s="9">
        <v>43115</v>
      </c>
      <c r="D19" s="10" t="s">
        <v>50</v>
      </c>
      <c r="E19" s="11" t="s">
        <v>56</v>
      </c>
      <c r="F19" s="12">
        <v>605.04</v>
      </c>
      <c r="G19" s="13" t="s">
        <v>14</v>
      </c>
    </row>
    <row r="20" spans="1:7" x14ac:dyDescent="0.25">
      <c r="A20" s="8">
        <v>16</v>
      </c>
      <c r="B20" s="8" t="s">
        <v>6</v>
      </c>
      <c r="C20" s="9">
        <v>43118</v>
      </c>
      <c r="D20" s="10" t="s">
        <v>51</v>
      </c>
      <c r="E20" s="11" t="s">
        <v>56</v>
      </c>
      <c r="F20" s="12">
        <v>16.809999999999999</v>
      </c>
      <c r="G20" s="14" t="s">
        <v>15</v>
      </c>
    </row>
    <row r="21" spans="1:7" x14ac:dyDescent="0.25">
      <c r="A21" s="8">
        <v>17</v>
      </c>
      <c r="B21" s="8" t="s">
        <v>6</v>
      </c>
      <c r="C21" s="9">
        <v>43118</v>
      </c>
      <c r="D21" s="10" t="s">
        <v>52</v>
      </c>
      <c r="E21" s="11" t="s">
        <v>56</v>
      </c>
      <c r="F21" s="12">
        <v>108.4</v>
      </c>
      <c r="G21" s="13" t="s">
        <v>15</v>
      </c>
    </row>
    <row r="22" spans="1:7" x14ac:dyDescent="0.25">
      <c r="A22" s="8">
        <v>18</v>
      </c>
      <c r="B22" s="8" t="s">
        <v>6</v>
      </c>
      <c r="C22" s="9">
        <v>43118</v>
      </c>
      <c r="D22" s="10" t="s">
        <v>53</v>
      </c>
      <c r="E22" s="11" t="s">
        <v>56</v>
      </c>
      <c r="F22" s="12">
        <v>521.01</v>
      </c>
      <c r="G22" s="14" t="s">
        <v>14</v>
      </c>
    </row>
    <row r="23" spans="1:7" x14ac:dyDescent="0.25">
      <c r="A23" s="8">
        <v>19</v>
      </c>
      <c r="B23" s="8" t="s">
        <v>6</v>
      </c>
      <c r="C23" s="9">
        <v>43120</v>
      </c>
      <c r="D23" s="10" t="s">
        <v>54</v>
      </c>
      <c r="E23" s="11" t="s">
        <v>56</v>
      </c>
      <c r="F23" s="12">
        <v>268.91000000000003</v>
      </c>
      <c r="G23" s="13" t="s">
        <v>14</v>
      </c>
    </row>
    <row r="24" spans="1:7" x14ac:dyDescent="0.25">
      <c r="A24" s="15">
        <v>20</v>
      </c>
      <c r="B24" s="8" t="s">
        <v>6</v>
      </c>
      <c r="C24" s="9">
        <v>43121</v>
      </c>
      <c r="D24" s="10" t="s">
        <v>55</v>
      </c>
      <c r="E24" s="11" t="s">
        <v>56</v>
      </c>
      <c r="F24" s="12">
        <v>567.23</v>
      </c>
      <c r="G24" s="14" t="s">
        <v>14</v>
      </c>
    </row>
  </sheetData>
  <conditionalFormatting sqref="G5:G24">
    <cfRule type="containsText" dxfId="3" priority="1" operator="containsText" text="payé">
      <formula>NOT(ISERROR(SEARCH("payé",G5)))</formula>
    </cfRule>
    <cfRule type="containsText" dxfId="2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workbookViewId="0">
      <selection activeCell="I10" sqref="I10"/>
    </sheetView>
  </sheetViews>
  <sheetFormatPr baseColWidth="10" defaultColWidth="14.140625" defaultRowHeight="15" x14ac:dyDescent="0.25"/>
  <cols>
    <col min="1" max="1" width="3" style="2" bestFit="1" customWidth="1"/>
    <col min="2" max="2" width="5.140625" style="2" bestFit="1" customWidth="1"/>
    <col min="3" max="3" width="12" style="2" customWidth="1"/>
    <col min="4" max="4" width="10.42578125" style="2" bestFit="1" customWidth="1"/>
    <col min="5" max="5" width="6.85546875" style="2" bestFit="1" customWidth="1"/>
    <col min="6" max="6" width="11.28515625" style="2" bestFit="1" customWidth="1"/>
    <col min="7" max="7" width="5" style="2" bestFit="1" customWidth="1"/>
    <col min="8" max="16384" width="14.140625" style="2"/>
  </cols>
  <sheetData>
    <row r="2" spans="1:7" x14ac:dyDescent="0.25">
      <c r="C2" s="2" t="s">
        <v>58</v>
      </c>
    </row>
    <row r="4" spans="1:7" ht="15.75" thickBot="1" x14ac:dyDescent="0.3">
      <c r="A4" s="3" t="s">
        <v>8</v>
      </c>
      <c r="B4" s="4" t="s">
        <v>9</v>
      </c>
      <c r="C4" s="5" t="s">
        <v>10</v>
      </c>
      <c r="D4" s="6" t="s">
        <v>11</v>
      </c>
      <c r="E4" s="6" t="s">
        <v>12</v>
      </c>
      <c r="F4" s="6" t="s">
        <v>59</v>
      </c>
      <c r="G4" s="7" t="s">
        <v>13</v>
      </c>
    </row>
    <row r="5" spans="1:7" x14ac:dyDescent="0.25">
      <c r="A5" s="8">
        <v>1</v>
      </c>
      <c r="B5" s="8">
        <v>2</v>
      </c>
      <c r="C5" s="9">
        <v>46785</v>
      </c>
      <c r="D5" s="11" t="s">
        <v>16</v>
      </c>
      <c r="E5" s="11" t="s">
        <v>56</v>
      </c>
      <c r="F5" s="12">
        <v>983.19</v>
      </c>
      <c r="G5" s="16" t="s">
        <v>14</v>
      </c>
    </row>
    <row r="6" spans="1:7" x14ac:dyDescent="0.25">
      <c r="A6" s="8">
        <v>2</v>
      </c>
      <c r="B6" s="8">
        <v>2</v>
      </c>
      <c r="C6" s="9">
        <v>46792</v>
      </c>
      <c r="D6" s="11" t="s">
        <v>17</v>
      </c>
      <c r="E6" s="11" t="s">
        <v>56</v>
      </c>
      <c r="F6" s="12">
        <v>882.35</v>
      </c>
      <c r="G6" s="16" t="s">
        <v>15</v>
      </c>
    </row>
    <row r="7" spans="1:7" x14ac:dyDescent="0.25">
      <c r="A7" s="8">
        <v>3</v>
      </c>
      <c r="B7" s="8">
        <v>2</v>
      </c>
      <c r="C7" s="9">
        <v>46792</v>
      </c>
      <c r="D7" s="11" t="s">
        <v>18</v>
      </c>
      <c r="E7" s="11" t="s">
        <v>56</v>
      </c>
      <c r="F7" s="12">
        <v>848.74</v>
      </c>
      <c r="G7" s="16" t="s">
        <v>15</v>
      </c>
    </row>
    <row r="8" spans="1:7" x14ac:dyDescent="0.25">
      <c r="A8" s="8">
        <v>4</v>
      </c>
      <c r="B8" s="8">
        <v>2</v>
      </c>
      <c r="C8" s="9">
        <v>46793</v>
      </c>
      <c r="D8" s="11" t="s">
        <v>19</v>
      </c>
      <c r="E8" s="11" t="s">
        <v>56</v>
      </c>
      <c r="F8" s="12">
        <v>840.34</v>
      </c>
      <c r="G8" s="16" t="s">
        <v>14</v>
      </c>
    </row>
    <row r="9" spans="1:7" x14ac:dyDescent="0.25">
      <c r="A9" s="8">
        <v>5</v>
      </c>
      <c r="B9" s="8">
        <v>2</v>
      </c>
      <c r="C9" s="9">
        <v>46793</v>
      </c>
      <c r="D9" s="11" t="s">
        <v>20</v>
      </c>
      <c r="E9" s="11" t="s">
        <v>56</v>
      </c>
      <c r="F9" s="12">
        <v>798.32</v>
      </c>
      <c r="G9" s="16" t="s">
        <v>14</v>
      </c>
    </row>
    <row r="10" spans="1:7" x14ac:dyDescent="0.25">
      <c r="A10" s="8">
        <v>6</v>
      </c>
      <c r="B10" s="8">
        <v>2</v>
      </c>
      <c r="C10" s="9">
        <v>46793</v>
      </c>
      <c r="D10" s="11" t="s">
        <v>21</v>
      </c>
      <c r="E10" s="11" t="s">
        <v>56</v>
      </c>
      <c r="F10" s="12">
        <v>647.05999999999995</v>
      </c>
      <c r="G10" s="16" t="s">
        <v>14</v>
      </c>
    </row>
    <row r="11" spans="1:7" x14ac:dyDescent="0.25">
      <c r="A11" s="8">
        <v>7</v>
      </c>
      <c r="B11" s="8">
        <v>2</v>
      </c>
      <c r="C11" s="9">
        <v>46793</v>
      </c>
      <c r="D11" s="11" t="s">
        <v>22</v>
      </c>
      <c r="E11" s="11" t="s">
        <v>56</v>
      </c>
      <c r="F11" s="12">
        <v>605.04</v>
      </c>
      <c r="G11" s="16" t="s">
        <v>14</v>
      </c>
    </row>
    <row r="12" spans="1:7" x14ac:dyDescent="0.25">
      <c r="A12" s="8">
        <v>8</v>
      </c>
      <c r="B12" s="8">
        <v>2</v>
      </c>
      <c r="C12" s="9">
        <v>46793</v>
      </c>
      <c r="D12" s="11" t="s">
        <v>23</v>
      </c>
      <c r="E12" s="11" t="s">
        <v>56</v>
      </c>
      <c r="F12" s="12">
        <v>580.67150000000004</v>
      </c>
      <c r="G12" s="16" t="s">
        <v>15</v>
      </c>
    </row>
    <row r="13" spans="1:7" x14ac:dyDescent="0.25">
      <c r="A13" s="8">
        <v>9</v>
      </c>
      <c r="B13" s="8">
        <v>2</v>
      </c>
      <c r="C13" s="9">
        <v>46796</v>
      </c>
      <c r="D13" s="11" t="s">
        <v>24</v>
      </c>
      <c r="E13" s="11" t="s">
        <v>56</v>
      </c>
      <c r="F13" s="12">
        <v>567.23</v>
      </c>
      <c r="G13" s="16" t="s">
        <v>14</v>
      </c>
    </row>
    <row r="14" spans="1:7" x14ac:dyDescent="0.25">
      <c r="A14" s="8">
        <v>10</v>
      </c>
      <c r="B14" s="8">
        <v>2</v>
      </c>
      <c r="C14" s="9">
        <v>46798</v>
      </c>
      <c r="D14" s="11" t="s">
        <v>25</v>
      </c>
      <c r="E14" s="11" t="s">
        <v>56</v>
      </c>
      <c r="F14" s="12">
        <v>521.01</v>
      </c>
      <c r="G14" s="16" t="s">
        <v>14</v>
      </c>
    </row>
    <row r="15" spans="1:7" x14ac:dyDescent="0.25">
      <c r="A15" s="8">
        <v>11</v>
      </c>
      <c r="B15" s="8">
        <v>2</v>
      </c>
      <c r="C15" s="9">
        <v>46798</v>
      </c>
      <c r="D15" s="11" t="s">
        <v>26</v>
      </c>
      <c r="E15" s="11" t="s">
        <v>56</v>
      </c>
      <c r="F15" s="12">
        <v>453.78</v>
      </c>
      <c r="G15" s="16" t="s">
        <v>14</v>
      </c>
    </row>
    <row r="16" spans="1:7" x14ac:dyDescent="0.25">
      <c r="A16" s="8">
        <v>12</v>
      </c>
      <c r="B16" s="8">
        <v>2</v>
      </c>
      <c r="C16" s="9">
        <v>46798</v>
      </c>
      <c r="D16" s="11" t="s">
        <v>27</v>
      </c>
      <c r="E16" s="11" t="s">
        <v>56</v>
      </c>
      <c r="F16" s="12">
        <v>317.64999999999998</v>
      </c>
      <c r="G16" s="16" t="s">
        <v>14</v>
      </c>
    </row>
    <row r="17" spans="1:7" x14ac:dyDescent="0.25">
      <c r="A17" s="8">
        <v>13</v>
      </c>
      <c r="B17" s="8">
        <v>2</v>
      </c>
      <c r="C17" s="9">
        <v>46798</v>
      </c>
      <c r="D17" s="11" t="s">
        <v>28</v>
      </c>
      <c r="E17" s="11" t="s">
        <v>56</v>
      </c>
      <c r="F17" s="12">
        <v>268.91000000000003</v>
      </c>
      <c r="G17" s="16" t="s">
        <v>15</v>
      </c>
    </row>
    <row r="18" spans="1:7" x14ac:dyDescent="0.25">
      <c r="A18" s="8">
        <v>14</v>
      </c>
      <c r="B18" s="8">
        <v>2</v>
      </c>
      <c r="C18" s="9">
        <v>46798</v>
      </c>
      <c r="D18" s="11" t="s">
        <v>29</v>
      </c>
      <c r="E18" s="11" t="s">
        <v>56</v>
      </c>
      <c r="F18" s="12">
        <v>268.91000000000003</v>
      </c>
      <c r="G18" s="16" t="s">
        <v>15</v>
      </c>
    </row>
    <row r="19" spans="1:7" x14ac:dyDescent="0.25">
      <c r="A19" s="8">
        <v>15</v>
      </c>
      <c r="B19" s="8">
        <v>2</v>
      </c>
      <c r="C19" s="9">
        <v>46798</v>
      </c>
      <c r="D19" s="11" t="s">
        <v>30</v>
      </c>
      <c r="E19" s="11" t="s">
        <v>56</v>
      </c>
      <c r="F19" s="12">
        <v>268.91000000000003</v>
      </c>
      <c r="G19" s="16" t="s">
        <v>14</v>
      </c>
    </row>
    <row r="20" spans="1:7" x14ac:dyDescent="0.25">
      <c r="A20" s="8">
        <v>16</v>
      </c>
      <c r="B20" s="8">
        <v>2</v>
      </c>
      <c r="C20" s="9">
        <v>46801</v>
      </c>
      <c r="D20" s="11" t="s">
        <v>31</v>
      </c>
      <c r="E20" s="11" t="s">
        <v>56</v>
      </c>
      <c r="F20" s="12">
        <v>201.68</v>
      </c>
      <c r="G20" s="16" t="s">
        <v>15</v>
      </c>
    </row>
    <row r="21" spans="1:7" x14ac:dyDescent="0.25">
      <c r="A21" s="8">
        <v>17</v>
      </c>
      <c r="B21" s="8">
        <v>2</v>
      </c>
      <c r="C21" s="9">
        <v>46801</v>
      </c>
      <c r="D21" s="11" t="s">
        <v>32</v>
      </c>
      <c r="E21" s="11" t="s">
        <v>56</v>
      </c>
      <c r="F21" s="12">
        <v>159.66</v>
      </c>
      <c r="G21" s="16" t="s">
        <v>14</v>
      </c>
    </row>
    <row r="22" spans="1:7" x14ac:dyDescent="0.25">
      <c r="A22" s="8">
        <v>18</v>
      </c>
      <c r="B22" s="8">
        <v>2</v>
      </c>
      <c r="C22" s="9">
        <v>46801</v>
      </c>
      <c r="D22" s="11" t="s">
        <v>33</v>
      </c>
      <c r="E22" s="11" t="s">
        <v>56</v>
      </c>
      <c r="F22" s="12">
        <v>159.66</v>
      </c>
      <c r="G22" s="16" t="s">
        <v>14</v>
      </c>
    </row>
    <row r="23" spans="1:7" x14ac:dyDescent="0.25">
      <c r="A23" s="8">
        <v>19</v>
      </c>
      <c r="B23" s="8">
        <v>2</v>
      </c>
      <c r="C23" s="9">
        <v>46803</v>
      </c>
      <c r="D23" s="11" t="s">
        <v>34</v>
      </c>
      <c r="E23" s="11" t="s">
        <v>56</v>
      </c>
      <c r="F23" s="12">
        <v>116.81</v>
      </c>
      <c r="G23" s="16" t="s">
        <v>14</v>
      </c>
    </row>
    <row r="24" spans="1:7" x14ac:dyDescent="0.25">
      <c r="A24" s="8">
        <v>20</v>
      </c>
      <c r="B24" s="8">
        <v>2</v>
      </c>
      <c r="C24" s="9">
        <v>46804</v>
      </c>
      <c r="D24" s="11" t="s">
        <v>35</v>
      </c>
      <c r="E24" s="11" t="s">
        <v>56</v>
      </c>
      <c r="F24" s="12">
        <v>108.4</v>
      </c>
      <c r="G24" s="16" t="s">
        <v>14</v>
      </c>
    </row>
  </sheetData>
  <sortState ref="F5:F24">
    <sortCondition descending="1" ref="F5:F24"/>
  </sortState>
  <conditionalFormatting sqref="G5:G24">
    <cfRule type="containsText" dxfId="1" priority="1" operator="containsText" text="payé">
      <formula>NOT(ISERROR(SEARCH("payé",G5)))</formula>
    </cfRule>
    <cfRule type="containsText" dxfId="0" priority="2" operator="containsText" text="0">
      <formula>NOT(ISERROR(SEARCH("0",G5)))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E5" sqref="E5"/>
    </sheetView>
  </sheetViews>
  <sheetFormatPr baseColWidth="10" defaultRowHeight="15" x14ac:dyDescent="0.25"/>
  <cols>
    <col min="1" max="1" width="6.85546875" style="17" customWidth="1"/>
    <col min="2" max="2" width="9.5703125" style="17" customWidth="1"/>
    <col min="3" max="3" width="12.5703125" style="19" customWidth="1"/>
    <col min="4" max="4" width="12.5703125" style="36" customWidth="1"/>
    <col min="5" max="5" width="12.5703125" style="17" customWidth="1"/>
    <col min="6" max="16384" width="11.42578125" style="2"/>
  </cols>
  <sheetData>
    <row r="1" spans="1:10" x14ac:dyDescent="0.25">
      <c r="B1" s="18" t="s">
        <v>0</v>
      </c>
      <c r="C1" s="19">
        <f>SUM(D1:E1)</f>
        <v>18296.643</v>
      </c>
      <c r="D1" s="20">
        <f>SUMIF($A5:$A999,"1",$C5:$C999)</f>
        <v>8698.3215</v>
      </c>
      <c r="E1" s="20">
        <f>SUMIF($A5:$A999,"2",$C5:$C999)</f>
        <v>9598.3215</v>
      </c>
    </row>
    <row r="2" spans="1:10" x14ac:dyDescent="0.25">
      <c r="A2" s="21"/>
      <c r="B2" s="22" t="s">
        <v>1</v>
      </c>
      <c r="C2" s="19">
        <f>SUM(D2:E2)</f>
        <v>6321.85</v>
      </c>
      <c r="D2" s="20">
        <f>SUMIF($A5:$A999,"1",$D5:$D999)</f>
        <v>6321.85</v>
      </c>
      <c r="E2" s="20">
        <f>SUMIF($A5:$A999,"2",$D5:$D999)</f>
        <v>0</v>
      </c>
    </row>
    <row r="3" spans="1:10" x14ac:dyDescent="0.25">
      <c r="A3" s="21"/>
      <c r="B3" s="22" t="s">
        <v>2</v>
      </c>
      <c r="C3" s="19">
        <f>SUM(D3:E3)</f>
        <v>11974.793</v>
      </c>
      <c r="D3" s="20">
        <f>D1-D2</f>
        <v>2376.4714999999997</v>
      </c>
      <c r="E3" s="20">
        <f t="shared" ref="E3" si="0">E1-E2</f>
        <v>9598.3215</v>
      </c>
    </row>
    <row r="4" spans="1:10" x14ac:dyDescent="0.25">
      <c r="A4" s="23" t="s">
        <v>3</v>
      </c>
      <c r="B4" s="23" t="s">
        <v>4</v>
      </c>
      <c r="C4" s="24" t="s">
        <v>5</v>
      </c>
      <c r="D4" s="25" t="s">
        <v>6</v>
      </c>
      <c r="E4" s="23" t="s">
        <v>7</v>
      </c>
      <c r="G4" s="1" t="s">
        <v>63</v>
      </c>
      <c r="H4" s="1"/>
      <c r="I4" s="1"/>
      <c r="J4" s="1"/>
    </row>
    <row r="5" spans="1:10" x14ac:dyDescent="0.25">
      <c r="A5" s="26">
        <v>1</v>
      </c>
      <c r="B5" s="27" t="s">
        <v>36</v>
      </c>
      <c r="C5" s="28">
        <f>'01'!F5</f>
        <v>268.91000000000003</v>
      </c>
      <c r="D5" s="29">
        <f>SUMIFS('01'!$F$5:$F$24,'01'!$D$5:$D$24,'00'!B5,'01'!$G$5:$G$24,"payé")</f>
        <v>268.91000000000003</v>
      </c>
      <c r="E5" s="29">
        <f>SUMIFS('02'!$F$5:$F$24,'02'!$D$5:$D$24,'00'!B5,'02'!$G$5:$G$24,"payé")</f>
        <v>0</v>
      </c>
      <c r="G5" s="1" t="s">
        <v>60</v>
      </c>
      <c r="H5" s="1"/>
      <c r="I5" s="1"/>
      <c r="J5" s="1"/>
    </row>
    <row r="6" spans="1:10" x14ac:dyDescent="0.25">
      <c r="A6" s="26">
        <v>1</v>
      </c>
      <c r="B6" s="27" t="s">
        <v>37</v>
      </c>
      <c r="C6" s="28">
        <f>'01'!F6</f>
        <v>453.78</v>
      </c>
      <c r="D6" s="29">
        <f>SUMIFS('01'!$F$5:$F$24,'01'!$D$5:$D$24,'00'!B6,'01'!$G$5:$G$24,"payé")</f>
        <v>453.78</v>
      </c>
      <c r="E6" s="29">
        <f>SUMIFS('02'!$F$5:$F$24,'02'!$D$5:$D$24,'00'!B6,'02'!$G$5:$G$24,"payé")</f>
        <v>0</v>
      </c>
      <c r="G6" s="1" t="s">
        <v>61</v>
      </c>
      <c r="H6" s="1"/>
      <c r="I6" s="1"/>
      <c r="J6" s="1"/>
    </row>
    <row r="7" spans="1:10" x14ac:dyDescent="0.25">
      <c r="A7" s="26">
        <v>1</v>
      </c>
      <c r="B7" s="27" t="s">
        <v>38</v>
      </c>
      <c r="C7" s="28">
        <f>'01'!F7</f>
        <v>848.74</v>
      </c>
      <c r="D7" s="29">
        <f>SUMIFS('01'!$F$5:$F$24,'01'!$D$5:$D$24,'00'!B7,'01'!$G$5:$G$24,"payé")</f>
        <v>848.74</v>
      </c>
      <c r="E7" s="29">
        <f>SUMIFS('02'!$F$5:$F$24,'02'!$D$5:$D$24,'00'!B7,'02'!$G$5:$G$24,"payé")</f>
        <v>0</v>
      </c>
      <c r="G7" s="1" t="s">
        <v>62</v>
      </c>
      <c r="H7" s="1"/>
      <c r="I7" s="1"/>
      <c r="J7" s="1"/>
    </row>
    <row r="8" spans="1:10" x14ac:dyDescent="0.25">
      <c r="A8" s="26">
        <v>1</v>
      </c>
      <c r="B8" s="27" t="s">
        <v>39</v>
      </c>
      <c r="C8" s="28">
        <f>'01'!F8</f>
        <v>798.32</v>
      </c>
      <c r="D8" s="29">
        <f>SUMIFS('01'!$F$5:$F$24,'01'!$D$5:$D$24,'00'!B8,'01'!$G$5:$G$24,"payé")</f>
        <v>798.32</v>
      </c>
      <c r="E8" s="29">
        <f>SUMIFS('02'!$F$5:$F$24,'02'!$D$5:$D$24,'00'!B8,'02'!$G$5:$G$24,"payé")</f>
        <v>0</v>
      </c>
    </row>
    <row r="9" spans="1:10" x14ac:dyDescent="0.25">
      <c r="A9" s="26">
        <v>1</v>
      </c>
      <c r="B9" s="27" t="s">
        <v>40</v>
      </c>
      <c r="C9" s="28">
        <f>'01'!F9</f>
        <v>580.67150000000004</v>
      </c>
      <c r="D9" s="29">
        <f>SUMIFS('01'!$F$5:$F$24,'01'!$D$5:$D$24,'00'!B9,'01'!$G$5:$G$24,"payé")</f>
        <v>0</v>
      </c>
      <c r="E9" s="29">
        <f>SUMIFS('02'!$F$5:$F$24,'02'!$D$5:$D$24,'00'!B9,'02'!$G$5:$G$24,"payé")</f>
        <v>0</v>
      </c>
    </row>
    <row r="10" spans="1:10" x14ac:dyDescent="0.25">
      <c r="A10" s="26">
        <v>1</v>
      </c>
      <c r="B10" s="27" t="s">
        <v>41</v>
      </c>
      <c r="C10" s="28">
        <f>'01'!F10</f>
        <v>317.64999999999998</v>
      </c>
      <c r="D10" s="29">
        <f>SUMIFS('01'!$F$5:$F$24,'01'!$D$5:$D$24,'00'!B10,'01'!$G$5:$G$24,"payé")</f>
        <v>317.64999999999998</v>
      </c>
      <c r="E10" s="29">
        <f>SUMIFS('02'!$F$5:$F$24,'02'!$D$5:$D$24,'00'!B10,'02'!$G$5:$G$24,"payé")</f>
        <v>0</v>
      </c>
    </row>
    <row r="11" spans="1:10" x14ac:dyDescent="0.25">
      <c r="A11" s="26">
        <v>1</v>
      </c>
      <c r="B11" s="27" t="s">
        <v>42</v>
      </c>
      <c r="C11" s="28">
        <f>'01'!F11</f>
        <v>647.05999999999995</v>
      </c>
      <c r="D11" s="29">
        <f>SUMIFS('01'!$F$5:$F$24,'01'!$D$5:$D$24,'00'!B11,'01'!$G$5:$G$24,"payé")</f>
        <v>0</v>
      </c>
      <c r="E11" s="29">
        <f>SUMIFS('02'!$F$5:$F$24,'02'!$D$5:$D$24,'00'!B11,'02'!$G$5:$G$24,"payé")</f>
        <v>0</v>
      </c>
    </row>
    <row r="12" spans="1:10" x14ac:dyDescent="0.25">
      <c r="A12" s="26">
        <v>1</v>
      </c>
      <c r="B12" s="27" t="s">
        <v>43</v>
      </c>
      <c r="C12" s="28">
        <f>'01'!F12</f>
        <v>40.340000000000003</v>
      </c>
      <c r="D12" s="29">
        <f>SUMIFS('01'!$F$5:$F$24,'01'!$D$5:$D$24,'00'!B12,'01'!$G$5:$G$24,"payé")</f>
        <v>0</v>
      </c>
      <c r="E12" s="29">
        <f>SUMIFS('02'!$F$5:$F$24,'02'!$D$5:$D$24,'00'!B12,'02'!$G$5:$G$24,"payé")</f>
        <v>0</v>
      </c>
    </row>
    <row r="13" spans="1:10" x14ac:dyDescent="0.25">
      <c r="A13" s="26">
        <v>1</v>
      </c>
      <c r="B13" s="27" t="s">
        <v>44</v>
      </c>
      <c r="C13" s="28">
        <f>'01'!F13</f>
        <v>159.66</v>
      </c>
      <c r="D13" s="29">
        <f>SUMIFS('01'!$F$5:$F$24,'01'!$D$5:$D$24,'00'!B13,'01'!$G$5:$G$24,"payé")</f>
        <v>159.66</v>
      </c>
      <c r="E13" s="29">
        <f>SUMIFS('02'!$F$5:$F$24,'02'!$D$5:$D$24,'00'!B13,'02'!$G$5:$G$24,"payé")</f>
        <v>0</v>
      </c>
    </row>
    <row r="14" spans="1:10" x14ac:dyDescent="0.25">
      <c r="A14" s="26">
        <v>1</v>
      </c>
      <c r="B14" s="27" t="s">
        <v>45</v>
      </c>
      <c r="C14" s="28">
        <f>'01'!F14</f>
        <v>268.91000000000003</v>
      </c>
      <c r="D14" s="29">
        <f>SUMIFS('01'!$F$5:$F$24,'01'!$D$5:$D$24,'00'!B14,'01'!$G$5:$G$24,"payé")</f>
        <v>268.91000000000003</v>
      </c>
      <c r="E14" s="29">
        <f>SUMIFS('02'!$F$5:$F$24,'02'!$D$5:$D$24,'00'!B14,'02'!$G$5:$G$24,"payé")</f>
        <v>0</v>
      </c>
    </row>
    <row r="15" spans="1:10" x14ac:dyDescent="0.25">
      <c r="A15" s="26">
        <v>1</v>
      </c>
      <c r="B15" s="27" t="s">
        <v>46</v>
      </c>
      <c r="C15" s="28">
        <f>'01'!F15</f>
        <v>201.68</v>
      </c>
      <c r="D15" s="29">
        <f>SUMIFS('01'!$F$5:$F$24,'01'!$D$5:$D$24,'00'!B15,'01'!$G$5:$G$24,"payé")</f>
        <v>201.68</v>
      </c>
      <c r="E15" s="29">
        <f>SUMIFS('02'!$F$5:$F$24,'02'!$D$5:$D$24,'00'!B15,'02'!$G$5:$G$24,"payé")</f>
        <v>0</v>
      </c>
    </row>
    <row r="16" spans="1:10" x14ac:dyDescent="0.25">
      <c r="A16" s="26">
        <v>1</v>
      </c>
      <c r="B16" s="27" t="s">
        <v>47</v>
      </c>
      <c r="C16" s="28">
        <f>'01'!F16</f>
        <v>882.35</v>
      </c>
      <c r="D16" s="29">
        <f>SUMIFS('01'!$F$5:$F$24,'01'!$D$5:$D$24,'00'!B16,'01'!$G$5:$G$24,"payé")</f>
        <v>882.35</v>
      </c>
      <c r="E16" s="29">
        <f>SUMIFS('02'!$F$5:$F$24,'02'!$D$5:$D$24,'00'!B16,'02'!$G$5:$G$24,"payé")</f>
        <v>0</v>
      </c>
    </row>
    <row r="17" spans="1:5" x14ac:dyDescent="0.25">
      <c r="A17" s="26">
        <v>1</v>
      </c>
      <c r="B17" s="27" t="s">
        <v>48</v>
      </c>
      <c r="C17" s="28">
        <f>'01'!F17</f>
        <v>983.19</v>
      </c>
      <c r="D17" s="29">
        <f>SUMIFS('01'!$F$5:$F$24,'01'!$D$5:$D$24,'00'!B17,'01'!$G$5:$G$24,"payé")</f>
        <v>0</v>
      </c>
      <c r="E17" s="29">
        <f>SUMIFS('02'!$F$5:$F$24,'02'!$D$5:$D$24,'00'!B17,'02'!$G$5:$G$24,"payé")</f>
        <v>0</v>
      </c>
    </row>
    <row r="18" spans="1:5" x14ac:dyDescent="0.25">
      <c r="A18" s="26">
        <v>1</v>
      </c>
      <c r="B18" s="27" t="s">
        <v>49</v>
      </c>
      <c r="C18" s="28">
        <f>'01'!F18</f>
        <v>159.66</v>
      </c>
      <c r="D18" s="29">
        <f>SUMIFS('01'!$F$5:$F$24,'01'!$D$5:$D$24,'00'!B18,'01'!$G$5:$G$24,"payé")</f>
        <v>159.66</v>
      </c>
      <c r="E18" s="29">
        <f>SUMIFS('02'!$F$5:$F$24,'02'!$D$5:$D$24,'00'!B18,'02'!$G$5:$G$24,"payé")</f>
        <v>0</v>
      </c>
    </row>
    <row r="19" spans="1:5" x14ac:dyDescent="0.25">
      <c r="A19" s="26">
        <v>1</v>
      </c>
      <c r="B19" s="27" t="s">
        <v>50</v>
      </c>
      <c r="C19" s="28">
        <f>'01'!F19</f>
        <v>605.04</v>
      </c>
      <c r="D19" s="29">
        <f>SUMIFS('01'!$F$5:$F$24,'01'!$D$5:$D$24,'00'!B19,'01'!$G$5:$G$24,"payé")</f>
        <v>605.04</v>
      </c>
      <c r="E19" s="29">
        <f>SUMIFS('02'!$F$5:$F$24,'02'!$D$5:$D$24,'00'!B19,'02'!$G$5:$G$24,"payé")</f>
        <v>0</v>
      </c>
    </row>
    <row r="20" spans="1:5" x14ac:dyDescent="0.25">
      <c r="A20" s="26">
        <v>1</v>
      </c>
      <c r="B20" s="27" t="s">
        <v>51</v>
      </c>
      <c r="C20" s="28">
        <f>'01'!F20</f>
        <v>16.809999999999999</v>
      </c>
      <c r="D20" s="29">
        <f>SUMIFS('01'!$F$5:$F$24,'01'!$D$5:$D$24,'00'!B20,'01'!$G$5:$G$24,"payé")</f>
        <v>0</v>
      </c>
      <c r="E20" s="29">
        <f>SUMIFS('02'!$F$5:$F$24,'02'!$D$5:$D$24,'00'!B20,'02'!$G$5:$G$24,"payé")</f>
        <v>0</v>
      </c>
    </row>
    <row r="21" spans="1:5" x14ac:dyDescent="0.25">
      <c r="A21" s="26">
        <v>1</v>
      </c>
      <c r="B21" s="27" t="s">
        <v>52</v>
      </c>
      <c r="C21" s="28">
        <f>'01'!F21</f>
        <v>108.4</v>
      </c>
      <c r="D21" s="29">
        <f>SUMIFS('01'!$F$5:$F$24,'01'!$D$5:$D$24,'00'!B21,'01'!$G$5:$G$24,"payé")</f>
        <v>0</v>
      </c>
      <c r="E21" s="29">
        <f>SUMIFS('02'!$F$5:$F$24,'02'!$D$5:$D$24,'00'!B21,'02'!$G$5:$G$24,"payé")</f>
        <v>0</v>
      </c>
    </row>
    <row r="22" spans="1:5" x14ac:dyDescent="0.25">
      <c r="A22" s="26">
        <v>1</v>
      </c>
      <c r="B22" s="27" t="s">
        <v>53</v>
      </c>
      <c r="C22" s="28">
        <f>'01'!F22</f>
        <v>521.01</v>
      </c>
      <c r="D22" s="29">
        <f>SUMIFS('01'!$F$5:$F$24,'01'!$D$5:$D$24,'00'!B22,'01'!$G$5:$G$24,"payé")</f>
        <v>521.01</v>
      </c>
      <c r="E22" s="29">
        <f>SUMIFS('02'!$F$5:$F$24,'02'!$D$5:$D$24,'00'!B22,'02'!$G$5:$G$24,"payé")</f>
        <v>0</v>
      </c>
    </row>
    <row r="23" spans="1:5" x14ac:dyDescent="0.25">
      <c r="A23" s="26">
        <v>1</v>
      </c>
      <c r="B23" s="27" t="s">
        <v>54</v>
      </c>
      <c r="C23" s="28">
        <f>'01'!F23</f>
        <v>268.91000000000003</v>
      </c>
      <c r="D23" s="29">
        <f>SUMIFS('01'!$F$5:$F$24,'01'!$D$5:$D$24,'00'!B23,'01'!$G$5:$G$24,"payé")</f>
        <v>268.91000000000003</v>
      </c>
      <c r="E23" s="29">
        <f>SUMIFS('02'!$F$5:$F$24,'02'!$D$5:$D$24,'00'!B23,'02'!$G$5:$G$24,"payé")</f>
        <v>0</v>
      </c>
    </row>
    <row r="24" spans="1:5" ht="15.75" thickBot="1" x14ac:dyDescent="0.3">
      <c r="A24" s="30">
        <v>1</v>
      </c>
      <c r="B24" s="31" t="s">
        <v>55</v>
      </c>
      <c r="C24" s="32">
        <f>'01'!F24</f>
        <v>567.23</v>
      </c>
      <c r="D24" s="29">
        <f>SUMIFS('01'!$F$5:$F$24,'01'!$D$5:$D$24,'00'!B24,'01'!$G$5:$G$24,"payé")</f>
        <v>567.23</v>
      </c>
      <c r="E24" s="29">
        <f>SUMIFS('02'!$F$5:$F$24,'02'!$D$5:$D$24,'00'!B24,'02'!$G$5:$G$24,"payé")</f>
        <v>0</v>
      </c>
    </row>
    <row r="25" spans="1:5" x14ac:dyDescent="0.25">
      <c r="A25" s="33">
        <v>2</v>
      </c>
      <c r="B25" s="34" t="s">
        <v>16</v>
      </c>
      <c r="C25" s="35">
        <f>'02'!F5</f>
        <v>983.19</v>
      </c>
      <c r="D25" s="29">
        <f>SUMIFS('01'!$F$5:$F$24,'01'!$D$5:$D$24,'00'!B25,'01'!$G$5:$G$24,"payé")</f>
        <v>0</v>
      </c>
      <c r="E25" s="29">
        <f>SUMIFS('02'!$F$5:$F$24,'02'!$D$5:$D$24,'00'!B25,'02'!$G$5:$G$24,"payé")</f>
        <v>983.19</v>
      </c>
    </row>
    <row r="26" spans="1:5" x14ac:dyDescent="0.25">
      <c r="A26" s="26">
        <v>2</v>
      </c>
      <c r="B26" s="27" t="s">
        <v>17</v>
      </c>
      <c r="C26" s="28">
        <f>'02'!F6</f>
        <v>882.35</v>
      </c>
      <c r="D26" s="29">
        <f>SUMIFS('01'!$F$5:$F$24,'01'!$D$5:$D$24,'00'!B26,'01'!$G$5:$G$24,"payé")</f>
        <v>0</v>
      </c>
      <c r="E26" s="29">
        <f>SUMIFS('02'!$F$5:$F$24,'02'!$D$5:$D$24,'00'!B26,'02'!$G$5:$G$24,"payé")</f>
        <v>0</v>
      </c>
    </row>
    <row r="27" spans="1:5" x14ac:dyDescent="0.25">
      <c r="A27" s="26">
        <v>2</v>
      </c>
      <c r="B27" s="27" t="s">
        <v>18</v>
      </c>
      <c r="C27" s="28">
        <f>'02'!F7</f>
        <v>848.74</v>
      </c>
      <c r="D27" s="29">
        <f>SUMIFS('01'!$F$5:$F$24,'01'!$D$5:$D$24,'00'!B27,'01'!$G$5:$G$24,"payé")</f>
        <v>0</v>
      </c>
      <c r="E27" s="29">
        <f>SUMIFS('02'!$F$5:$F$24,'02'!$D$5:$D$24,'00'!B27,'02'!$G$5:$G$24,"payé")</f>
        <v>0</v>
      </c>
    </row>
    <row r="28" spans="1:5" x14ac:dyDescent="0.25">
      <c r="A28" s="26">
        <v>2</v>
      </c>
      <c r="B28" s="27" t="s">
        <v>19</v>
      </c>
      <c r="C28" s="28">
        <f>'02'!F8</f>
        <v>840.34</v>
      </c>
      <c r="D28" s="29">
        <f>SUMIFS('01'!$F$5:$F$24,'01'!$D$5:$D$24,'00'!B28,'01'!$G$5:$G$24,"payé")</f>
        <v>0</v>
      </c>
      <c r="E28" s="29">
        <f>SUMIFS('02'!$F$5:$F$24,'02'!$D$5:$D$24,'00'!B28,'02'!$G$5:$G$24,"payé")</f>
        <v>840.34</v>
      </c>
    </row>
    <row r="29" spans="1:5" x14ac:dyDescent="0.25">
      <c r="A29" s="26">
        <v>2</v>
      </c>
      <c r="B29" s="27" t="s">
        <v>20</v>
      </c>
      <c r="C29" s="28">
        <f>'02'!F9</f>
        <v>798.32</v>
      </c>
      <c r="D29" s="29">
        <f>SUMIFS('01'!$F$5:$F$24,'01'!$D$5:$D$24,'00'!B29,'01'!$G$5:$G$24,"payé")</f>
        <v>0</v>
      </c>
      <c r="E29" s="29">
        <f>SUMIFS('02'!$F$5:$F$24,'02'!$D$5:$D$24,'00'!B29,'02'!$G$5:$G$24,"payé")</f>
        <v>798.32</v>
      </c>
    </row>
    <row r="30" spans="1:5" x14ac:dyDescent="0.25">
      <c r="A30" s="26">
        <v>2</v>
      </c>
      <c r="B30" s="27" t="s">
        <v>21</v>
      </c>
      <c r="C30" s="28">
        <f>'02'!F10</f>
        <v>647.05999999999995</v>
      </c>
      <c r="D30" s="29">
        <f>SUMIFS('01'!$F$5:$F$24,'01'!$D$5:$D$24,'00'!B30,'01'!$G$5:$G$24,"payé")</f>
        <v>0</v>
      </c>
      <c r="E30" s="29">
        <f>SUMIFS('02'!$F$5:$F$24,'02'!$D$5:$D$24,'00'!B30,'02'!$G$5:$G$24,"payé")</f>
        <v>647.05999999999995</v>
      </c>
    </row>
    <row r="31" spans="1:5" x14ac:dyDescent="0.25">
      <c r="A31" s="26">
        <v>2</v>
      </c>
      <c r="B31" s="27" t="s">
        <v>22</v>
      </c>
      <c r="C31" s="28">
        <f>'02'!F11</f>
        <v>605.04</v>
      </c>
      <c r="D31" s="29">
        <f>SUMIFS('01'!$F$5:$F$24,'01'!$D$5:$D$24,'00'!B31,'01'!$G$5:$G$24,"payé")</f>
        <v>0</v>
      </c>
      <c r="E31" s="29">
        <f>SUMIFS('02'!$F$5:$F$24,'02'!$D$5:$D$24,'00'!B31,'02'!$G$5:$G$24,"payé")</f>
        <v>605.04</v>
      </c>
    </row>
    <row r="32" spans="1:5" x14ac:dyDescent="0.25">
      <c r="A32" s="26">
        <v>2</v>
      </c>
      <c r="B32" s="27" t="s">
        <v>23</v>
      </c>
      <c r="C32" s="28">
        <f>'02'!F12</f>
        <v>580.67150000000004</v>
      </c>
      <c r="D32" s="29">
        <f>SUMIFS('01'!$F$5:$F$24,'01'!$D$5:$D$24,'00'!B32,'01'!$G$5:$G$24,"payé")</f>
        <v>0</v>
      </c>
      <c r="E32" s="29">
        <f>SUMIFS('02'!$F$5:$F$24,'02'!$D$5:$D$24,'00'!B32,'02'!$G$5:$G$24,"payé")</f>
        <v>0</v>
      </c>
    </row>
    <row r="33" spans="1:5" x14ac:dyDescent="0.25">
      <c r="A33" s="26">
        <v>2</v>
      </c>
      <c r="B33" s="27" t="s">
        <v>24</v>
      </c>
      <c r="C33" s="28">
        <f>'02'!F13</f>
        <v>567.23</v>
      </c>
      <c r="D33" s="29">
        <f>SUMIFS('01'!$F$5:$F$24,'01'!$D$5:$D$24,'00'!B33,'01'!$G$5:$G$24,"payé")</f>
        <v>0</v>
      </c>
      <c r="E33" s="29">
        <f>SUMIFS('02'!$F$5:$F$24,'02'!$D$5:$D$24,'00'!B33,'02'!$G$5:$G$24,"payé")</f>
        <v>567.23</v>
      </c>
    </row>
    <row r="34" spans="1:5" x14ac:dyDescent="0.25">
      <c r="A34" s="26">
        <v>2</v>
      </c>
      <c r="B34" s="27" t="s">
        <v>25</v>
      </c>
      <c r="C34" s="28">
        <f>'02'!F14</f>
        <v>521.01</v>
      </c>
      <c r="D34" s="29">
        <f>SUMIFS('01'!$F$5:$F$24,'01'!$D$5:$D$24,'00'!B34,'01'!$G$5:$G$24,"payé")</f>
        <v>0</v>
      </c>
      <c r="E34" s="29">
        <f>SUMIFS('02'!$F$5:$F$24,'02'!$D$5:$D$24,'00'!B34,'02'!$G$5:$G$24,"payé")</f>
        <v>521.01</v>
      </c>
    </row>
    <row r="35" spans="1:5" x14ac:dyDescent="0.25">
      <c r="A35" s="26">
        <v>2</v>
      </c>
      <c r="B35" s="27" t="s">
        <v>26</v>
      </c>
      <c r="C35" s="28">
        <f>'02'!F15</f>
        <v>453.78</v>
      </c>
      <c r="D35" s="29">
        <f>SUMIFS('01'!$F$5:$F$24,'01'!$D$5:$D$24,'00'!B35,'01'!$G$5:$G$24,"payé")</f>
        <v>0</v>
      </c>
      <c r="E35" s="29">
        <f>SUMIFS('02'!$F$5:$F$24,'02'!$D$5:$D$24,'00'!B35,'02'!$G$5:$G$24,"payé")</f>
        <v>453.78</v>
      </c>
    </row>
    <row r="36" spans="1:5" x14ac:dyDescent="0.25">
      <c r="A36" s="26">
        <v>2</v>
      </c>
      <c r="B36" s="27" t="s">
        <v>27</v>
      </c>
      <c r="C36" s="28">
        <f>'02'!F16</f>
        <v>317.64999999999998</v>
      </c>
      <c r="D36" s="29">
        <f>SUMIFS('01'!$F$5:$F$24,'01'!$D$5:$D$24,'00'!B36,'01'!$G$5:$G$24,"payé")</f>
        <v>0</v>
      </c>
      <c r="E36" s="29">
        <f>SUMIFS('02'!$F$5:$F$24,'02'!$D$5:$D$24,'00'!B36,'02'!$G$5:$G$24,"payé")</f>
        <v>317.64999999999998</v>
      </c>
    </row>
    <row r="37" spans="1:5" x14ac:dyDescent="0.25">
      <c r="A37" s="26">
        <v>2</v>
      </c>
      <c r="B37" s="27" t="s">
        <v>28</v>
      </c>
      <c r="C37" s="28">
        <f>'02'!F17</f>
        <v>268.91000000000003</v>
      </c>
      <c r="D37" s="29">
        <f>SUMIFS('01'!$F$5:$F$24,'01'!$D$5:$D$24,'00'!B37,'01'!$G$5:$G$24,"payé")</f>
        <v>0</v>
      </c>
      <c r="E37" s="29">
        <f>SUMIFS('02'!$F$5:$F$24,'02'!$D$5:$D$24,'00'!B37,'02'!$G$5:$G$24,"payé")</f>
        <v>0</v>
      </c>
    </row>
    <row r="38" spans="1:5" x14ac:dyDescent="0.25">
      <c r="A38" s="26">
        <v>2</v>
      </c>
      <c r="B38" s="27" t="s">
        <v>29</v>
      </c>
      <c r="C38" s="28">
        <f>'02'!F18</f>
        <v>268.91000000000003</v>
      </c>
      <c r="D38" s="29">
        <f>SUMIFS('01'!$F$5:$F$24,'01'!$D$5:$D$24,'00'!B38,'01'!$G$5:$G$24,"payé")</f>
        <v>0</v>
      </c>
      <c r="E38" s="29">
        <f>SUMIFS('02'!$F$5:$F$24,'02'!$D$5:$D$24,'00'!B38,'02'!$G$5:$G$24,"payé")</f>
        <v>0</v>
      </c>
    </row>
    <row r="39" spans="1:5" x14ac:dyDescent="0.25">
      <c r="A39" s="26">
        <v>2</v>
      </c>
      <c r="B39" s="27" t="s">
        <v>30</v>
      </c>
      <c r="C39" s="28">
        <f>'02'!F19</f>
        <v>268.91000000000003</v>
      </c>
      <c r="D39" s="29">
        <f>SUMIFS('01'!$F$5:$F$24,'01'!$D$5:$D$24,'00'!B39,'01'!$G$5:$G$24,"payé")</f>
        <v>0</v>
      </c>
      <c r="E39" s="29">
        <f>SUMIFS('02'!$F$5:$F$24,'02'!$D$5:$D$24,'00'!B39,'02'!$G$5:$G$24,"payé")</f>
        <v>268.91000000000003</v>
      </c>
    </row>
    <row r="40" spans="1:5" x14ac:dyDescent="0.25">
      <c r="A40" s="26">
        <v>2</v>
      </c>
      <c r="B40" s="27" t="s">
        <v>31</v>
      </c>
      <c r="C40" s="28">
        <f>'02'!F20</f>
        <v>201.68</v>
      </c>
      <c r="D40" s="29">
        <f>SUMIFS('01'!$F$5:$F$24,'01'!$D$5:$D$24,'00'!B40,'01'!$G$5:$G$24,"payé")</f>
        <v>0</v>
      </c>
      <c r="E40" s="29">
        <f>SUMIFS('02'!$F$5:$F$24,'02'!$D$5:$D$24,'00'!B40,'02'!$G$5:$G$24,"payé")</f>
        <v>0</v>
      </c>
    </row>
    <row r="41" spans="1:5" x14ac:dyDescent="0.25">
      <c r="A41" s="26">
        <v>2</v>
      </c>
      <c r="B41" s="27" t="s">
        <v>32</v>
      </c>
      <c r="C41" s="28">
        <f>'02'!F21</f>
        <v>159.66</v>
      </c>
      <c r="D41" s="29">
        <f>SUMIFS('01'!$F$5:$F$24,'01'!$D$5:$D$24,'00'!B41,'01'!$G$5:$G$24,"payé")</f>
        <v>0</v>
      </c>
      <c r="E41" s="29">
        <f>SUMIFS('02'!$F$5:$F$24,'02'!$D$5:$D$24,'00'!B41,'02'!$G$5:$G$24,"payé")</f>
        <v>159.66</v>
      </c>
    </row>
    <row r="42" spans="1:5" x14ac:dyDescent="0.25">
      <c r="A42" s="26">
        <v>2</v>
      </c>
      <c r="B42" s="27" t="s">
        <v>33</v>
      </c>
      <c r="C42" s="28">
        <f>'02'!F22</f>
        <v>159.66</v>
      </c>
      <c r="D42" s="29">
        <f>SUMIFS('01'!$F$5:$F$24,'01'!$D$5:$D$24,'00'!B42,'01'!$G$5:$G$24,"payé")</f>
        <v>0</v>
      </c>
      <c r="E42" s="29">
        <f>SUMIFS('02'!$F$5:$F$24,'02'!$D$5:$D$24,'00'!B42,'02'!$G$5:$G$24,"payé")</f>
        <v>159.66</v>
      </c>
    </row>
    <row r="43" spans="1:5" x14ac:dyDescent="0.25">
      <c r="A43" s="26">
        <v>2</v>
      </c>
      <c r="B43" s="27" t="s">
        <v>34</v>
      </c>
      <c r="C43" s="28">
        <f>'02'!F23</f>
        <v>116.81</v>
      </c>
      <c r="D43" s="29">
        <f>SUMIFS('01'!$F$5:$F$24,'01'!$D$5:$D$24,'00'!B43,'01'!$G$5:$G$24,"payé")</f>
        <v>0</v>
      </c>
      <c r="E43" s="29">
        <f>SUMIFS('02'!$F$5:$F$24,'02'!$D$5:$D$24,'00'!B43,'02'!$G$5:$G$24,"payé")</f>
        <v>116.81</v>
      </c>
    </row>
    <row r="44" spans="1:5" ht="15.75" thickBot="1" x14ac:dyDescent="0.3">
      <c r="A44" s="30">
        <v>2</v>
      </c>
      <c r="B44" s="31" t="s">
        <v>35</v>
      </c>
      <c r="C44" s="32">
        <f>'02'!F24</f>
        <v>108.4</v>
      </c>
      <c r="D44" s="29">
        <f>SUMIFS('01'!$F$5:$F$24,'01'!$D$5:$D$24,'00'!B44,'01'!$G$5:$G$24,"payé")</f>
        <v>0</v>
      </c>
      <c r="E44" s="29">
        <f>SUMIFS('02'!$F$5:$F$24,'02'!$D$5:$D$24,'00'!B44,'02'!$G$5:$G$24,"payé")</f>
        <v>108.4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Fathallah</dc:creator>
  <cp:lastModifiedBy>Jean-Eric Pelouas</cp:lastModifiedBy>
  <dcterms:created xsi:type="dcterms:W3CDTF">2018-05-04T16:33:36Z</dcterms:created>
  <dcterms:modified xsi:type="dcterms:W3CDTF">2018-05-04T17:25:20Z</dcterms:modified>
</cp:coreProperties>
</file>