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67662AB7-D250-45FE-B282-38185DF391FE}" xr6:coauthVersionLast="43" xr6:coauthVersionMax="43" xr10:uidLastSave="{00000000-0000-0000-0000-000000000000}"/>
  <bookViews>
    <workbookView xWindow="-120" yWindow="-120" windowWidth="24240" windowHeight="13740" xr2:uid="{00000000-000D-0000-FFFF-FFFF00000000}"/>
  </bookViews>
  <sheets>
    <sheet name="TCD" sheetId="2" r:id="rId1"/>
    <sheet name="Données" sheetId="1" r:id="rId2"/>
  </sheets>
  <definedNames>
    <definedName name="_xlnm._FilterDatabase" localSheetId="1" hidden="1">Données!$A$1:$S$1</definedName>
  </definedNames>
  <calcPr calcId="191029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272" i="1" l="1"/>
  <c r="A272" i="1"/>
  <c r="B272" i="1"/>
  <c r="C272" i="1"/>
  <c r="D272" i="1"/>
  <c r="E272" i="1"/>
  <c r="F272" i="1"/>
  <c r="G272" i="1"/>
  <c r="H272" i="1"/>
  <c r="I272" i="1"/>
  <c r="J272" i="1"/>
  <c r="K272" i="1"/>
  <c r="L272" i="1"/>
  <c r="M272" i="1"/>
  <c r="N272" i="1"/>
  <c r="O272" i="1"/>
  <c r="Q272" i="1"/>
  <c r="R272" i="1"/>
  <c r="S272" i="1"/>
</calcChain>
</file>

<file path=xl/sharedStrings.xml><?xml version="1.0" encoding="utf-8"?>
<sst xmlns="http://schemas.openxmlformats.org/spreadsheetml/2006/main" count="2287" uniqueCount="347">
  <si>
    <t>Jour</t>
  </si>
  <si>
    <t>Pièce</t>
  </si>
  <si>
    <t>Compte général</t>
  </si>
  <si>
    <t>N° de DI</t>
  </si>
  <si>
    <t>Tech</t>
  </si>
  <si>
    <t>Temp</t>
  </si>
  <si>
    <t>N° de DV</t>
  </si>
  <si>
    <t>Libellé</t>
  </si>
  <si>
    <t>Résidence</t>
  </si>
  <si>
    <t>Adresse</t>
  </si>
  <si>
    <t>Référence</t>
  </si>
  <si>
    <t>Origine client</t>
  </si>
  <si>
    <t>Interlocuteur</t>
  </si>
  <si>
    <t>CE  CH</t>
  </si>
  <si>
    <t>Documents associés</t>
  </si>
  <si>
    <t>TVA</t>
  </si>
  <si>
    <t>Débit</t>
  </si>
  <si>
    <t>Crédit</t>
  </si>
  <si>
    <t>Lettrage</t>
  </si>
  <si>
    <t>41110ALEGRT</t>
  </si>
  <si>
    <t>DI-19-0300</t>
  </si>
  <si>
    <t>GS</t>
  </si>
  <si>
    <t>ALEGRE Catherine 10%</t>
  </si>
  <si>
    <t>80, Rue Alfred Duméril</t>
  </si>
  <si>
    <t>ALEGRE Catherine</t>
  </si>
  <si>
    <t>True</t>
  </si>
  <si>
    <t>False</t>
  </si>
  <si>
    <t>708DEP</t>
  </si>
  <si>
    <t>41110DASPET</t>
  </si>
  <si>
    <t>DI-18-0714</t>
  </si>
  <si>
    <t>GS AR</t>
  </si>
  <si>
    <t>DASPET Hélène 10%</t>
  </si>
  <si>
    <t>12, Rue d'Arcachon</t>
  </si>
  <si>
    <t>DASPET Hélène</t>
  </si>
  <si>
    <t>706M10</t>
  </si>
  <si>
    <t>AR</t>
  </si>
  <si>
    <t>41110SOGEMT</t>
  </si>
  <si>
    <t>DI-19-0306</t>
  </si>
  <si>
    <t>SOGEM 10%</t>
  </si>
  <si>
    <t>LE HAMEAU LANGUEDOCIEN</t>
  </si>
  <si>
    <t>3, Impasse Charles Geniaux (1) 2, Place Louis Méroc (2)</t>
  </si>
  <si>
    <t>GODERIAUX Marie Gaelle</t>
  </si>
  <si>
    <t>41110CUNISG</t>
  </si>
  <si>
    <t>DI-19-0331</t>
  </si>
  <si>
    <t>RA</t>
  </si>
  <si>
    <t>CUNISSE PEYRE Odile 10%</t>
  </si>
  <si>
    <t>21, Rue Jean Louis Soula</t>
  </si>
  <si>
    <t>CUNISSE PEYRE Odile</t>
  </si>
  <si>
    <t>DI-19-0332</t>
  </si>
  <si>
    <t>8 PONT MONTAUDRAN</t>
  </si>
  <si>
    <t>8, Rue du Pont Montaudran</t>
  </si>
  <si>
    <t>SUP CENTRE</t>
  </si>
  <si>
    <t>DI-19-0329</t>
  </si>
  <si>
    <t>GS RA</t>
  </si>
  <si>
    <t>10, Rue du Pont Montaudran</t>
  </si>
  <si>
    <t>LEMAISTRE François</t>
  </si>
  <si>
    <t>DI-18-0217</t>
  </si>
  <si>
    <t>1 IMPASSE MARCEL PAGNOL</t>
  </si>
  <si>
    <t>1, Impasse Marcel Pagnol</t>
  </si>
  <si>
    <t>DI-19-0065</t>
  </si>
  <si>
    <t>GS ER RA</t>
  </si>
  <si>
    <t>23, Avenue des Mazades</t>
  </si>
  <si>
    <t>FOURNIE Brigitte</t>
  </si>
  <si>
    <t>ER</t>
  </si>
  <si>
    <t>41110CARLIT</t>
  </si>
  <si>
    <t>DI-19-0284</t>
  </si>
  <si>
    <t>AR APCQ</t>
  </si>
  <si>
    <t>CARLIT IMMOBILIER 10%</t>
  </si>
  <si>
    <t>Lieu-dit "La Gare" Route de Montcabrier</t>
  </si>
  <si>
    <t>JEAMMET Natacha</t>
  </si>
  <si>
    <t>41110MARGT</t>
  </si>
  <si>
    <t>DI-19-0317</t>
  </si>
  <si>
    <t>MARTIN GESTION 10%</t>
  </si>
  <si>
    <t>18bis, Avenue du Maréchal Foch</t>
  </si>
  <si>
    <t>MONTAUDRY Céline</t>
  </si>
  <si>
    <t>4110EMALESGLO</t>
  </si>
  <si>
    <t>DI-19-0147</t>
  </si>
  <si>
    <t>EMALEC 0%</t>
  </si>
  <si>
    <t>17, Avenue de Grande Bretagne</t>
  </si>
  <si>
    <t>CS326432</t>
  </si>
  <si>
    <t>PIERI Thomas</t>
  </si>
  <si>
    <t>706MNC</t>
  </si>
  <si>
    <t>708DNC</t>
  </si>
  <si>
    <t>41110SAPIET</t>
  </si>
  <si>
    <t>DI-19-0259</t>
  </si>
  <si>
    <t>NR ER</t>
  </si>
  <si>
    <t>SCI SAINT PIERRE 10%</t>
  </si>
  <si>
    <t>27, Route de Toulouse</t>
  </si>
  <si>
    <t>MOULLIN-TRAFFORT Christian</t>
  </si>
  <si>
    <t>NR</t>
  </si>
  <si>
    <t>DI-19-0083</t>
  </si>
  <si>
    <t>GS RA ER</t>
  </si>
  <si>
    <t>41110LUSSAM</t>
  </si>
  <si>
    <t>DI-19-0120</t>
  </si>
  <si>
    <t>PA</t>
  </si>
  <si>
    <t>LUSSAGNET Mickaël 10%</t>
  </si>
  <si>
    <t>21, Allée des Rosiers</t>
  </si>
  <si>
    <t>LUSSAGNET Mickaël</t>
  </si>
  <si>
    <t>41110TORDJT</t>
  </si>
  <si>
    <t>DI-19-0100</t>
  </si>
  <si>
    <t>SCI LEA 10%</t>
  </si>
  <si>
    <t>1, Place de la Patte d'Oie</t>
  </si>
  <si>
    <t>TORDJEMAN André</t>
  </si>
  <si>
    <t>CH</t>
  </si>
  <si>
    <t>704ECE</t>
  </si>
  <si>
    <t>706MC1</t>
  </si>
  <si>
    <t>4115JULVAPSG</t>
  </si>
  <si>
    <t>DI-19-0007</t>
  </si>
  <si>
    <t>COLLEGE Jules Vallès 5,5%</t>
  </si>
  <si>
    <t>21, Avenue Salvador Allende Intendance</t>
  </si>
  <si>
    <t>GENTIL Isabelle</t>
  </si>
  <si>
    <t>704EC5</t>
  </si>
  <si>
    <t>708D05</t>
  </si>
  <si>
    <t>706MC5</t>
  </si>
  <si>
    <t>4112JULVAPSG</t>
  </si>
  <si>
    <t>COLLEGE Jules Vallès 20%</t>
  </si>
  <si>
    <t>708D20</t>
  </si>
  <si>
    <t>41110V3J</t>
  </si>
  <si>
    <t>DI-19-0068</t>
  </si>
  <si>
    <t>GS PA</t>
  </si>
  <si>
    <t>V3J Promotion 10%</t>
  </si>
  <si>
    <t>ATOS</t>
  </si>
  <si>
    <t>6, Impasse Alice Guy</t>
  </si>
  <si>
    <t>DOMERGUE Hélène</t>
  </si>
  <si>
    <t>PS 003</t>
  </si>
  <si>
    <t>DI-</t>
  </si>
  <si>
    <t>DI-19-0066</t>
  </si>
  <si>
    <t>AR NR</t>
  </si>
  <si>
    <t>LES MAZADES</t>
  </si>
  <si>
    <t>4112CAPGET</t>
  </si>
  <si>
    <t>DI-19-0184</t>
  </si>
  <si>
    <t>GS LIO</t>
  </si>
  <si>
    <t>CAPGEMINI THECHNOLOGY SERVICES 20%</t>
  </si>
  <si>
    <t>109, Avenue du Général Eisenhower</t>
  </si>
  <si>
    <t>FR160X04 100229103 MTASIAUX</t>
  </si>
  <si>
    <t>706M20</t>
  </si>
  <si>
    <t>LIO</t>
  </si>
  <si>
    <t>DI-17-1756</t>
  </si>
  <si>
    <t>LIO NR</t>
  </si>
  <si>
    <t>FR03MFSS 100111134 MTASIAUX</t>
  </si>
  <si>
    <t>VERGE Marc</t>
  </si>
  <si>
    <t>41110SIBGT</t>
  </si>
  <si>
    <t>DI-18-1453</t>
  </si>
  <si>
    <t>S.I.B.G  10%</t>
  </si>
  <si>
    <t>30, Rue de la Digue</t>
  </si>
  <si>
    <t>Demande n°3033</t>
  </si>
  <si>
    <t>Lot n°07 0070 4203</t>
  </si>
  <si>
    <t>WILLIAMS Thomas</t>
  </si>
  <si>
    <t>ER RA</t>
  </si>
  <si>
    <t>RA ER</t>
  </si>
  <si>
    <t>DI-19-0244</t>
  </si>
  <si>
    <t>SOGETI HIGH TECH</t>
  </si>
  <si>
    <t>Site de Aeropark 3, Chemin Laporte</t>
  </si>
  <si>
    <t>CRIVELLARI Sylvie</t>
  </si>
  <si>
    <t>41110EZEJRT</t>
  </si>
  <si>
    <t>DI-19-0140</t>
  </si>
  <si>
    <t>LIO ER</t>
  </si>
  <si>
    <t>EZES Jean-Michel 10%</t>
  </si>
  <si>
    <t>4bis, Chemin de Hollande</t>
  </si>
  <si>
    <t>EZES Jean-Michel</t>
  </si>
  <si>
    <t>4115BALATT</t>
  </si>
  <si>
    <t>DI-18-1493</t>
  </si>
  <si>
    <t>BALAT Jean 5.5%</t>
  </si>
  <si>
    <t>54, Port Saint Sauveur</t>
  </si>
  <si>
    <t>BALAT Jean</t>
  </si>
  <si>
    <t>706MO5</t>
  </si>
  <si>
    <t>41110GABANT</t>
  </si>
  <si>
    <t>DI-19-0360</t>
  </si>
  <si>
    <t>GABANOU Virginie 10%</t>
  </si>
  <si>
    <t>7, Rue du Vignemale</t>
  </si>
  <si>
    <t>GABANOU Virginie</t>
  </si>
  <si>
    <t>41110SILETIT</t>
  </si>
  <si>
    <t>DI-19-0227</t>
  </si>
  <si>
    <t>LIO PA</t>
  </si>
  <si>
    <t>SILET I  10%</t>
  </si>
  <si>
    <t>13bis, Allée Charles De Fitte</t>
  </si>
  <si>
    <t>Demande n°3323</t>
  </si>
  <si>
    <t>Lot n°08 0080 1411</t>
  </si>
  <si>
    <t>EXPOSITO Fabrice</t>
  </si>
  <si>
    <t>41110BOURGTL</t>
  </si>
  <si>
    <t>DI-19-0340</t>
  </si>
  <si>
    <t>BOURGADE Lionel 10%</t>
  </si>
  <si>
    <t>11, Rue de la Colombette</t>
  </si>
  <si>
    <t>BOURGADE Lione</t>
  </si>
  <si>
    <t>4112APSYSB</t>
  </si>
  <si>
    <t>DI-19-0347</t>
  </si>
  <si>
    <t>APSYS 20%</t>
  </si>
  <si>
    <t>36, Rue Raymond Grimaud</t>
  </si>
  <si>
    <t>MAYER Sylvie</t>
  </si>
  <si>
    <t>4112ACINGT</t>
  </si>
  <si>
    <t>DI-19-0348</t>
  </si>
  <si>
    <t>ACTIA INGENIERIE 20%</t>
  </si>
  <si>
    <t>JEANNEAU Elisabeth</t>
  </si>
  <si>
    <t>4112PACIFN</t>
  </si>
  <si>
    <t>DI-19-0121</t>
  </si>
  <si>
    <t>RA NR</t>
  </si>
  <si>
    <t>PACIFICA 20%</t>
  </si>
  <si>
    <t>7, Rue des Pyrénées</t>
  </si>
  <si>
    <t>Alexandre</t>
  </si>
  <si>
    <t>41110MAZENT</t>
  </si>
  <si>
    <t>DI-19-0357</t>
  </si>
  <si>
    <t>MAZENC Huguette 10%</t>
  </si>
  <si>
    <t>64, Rue des 36 Ponts</t>
  </si>
  <si>
    <t>MAZENC Huguette</t>
  </si>
  <si>
    <t>41110PROMOT</t>
  </si>
  <si>
    <t>DI-19-0365</t>
  </si>
  <si>
    <t>PROMOPYRENE 20%</t>
  </si>
  <si>
    <t>18, Rue des Bougainvilliers</t>
  </si>
  <si>
    <t>DALET Laetitia</t>
  </si>
  <si>
    <t>DI-18-1073</t>
  </si>
  <si>
    <t>DI-19-0322</t>
  </si>
  <si>
    <t>AR ER</t>
  </si>
  <si>
    <t>PROMOPYRENE 10%</t>
  </si>
  <si>
    <t>B54</t>
  </si>
  <si>
    <t>2, Allée Monts d'Olmes</t>
  </si>
  <si>
    <t>BAZOLA Charlotte</t>
  </si>
  <si>
    <t>41110LESOBT</t>
  </si>
  <si>
    <t>DI-19-0299</t>
  </si>
  <si>
    <t>LESOBRE Rose 10%</t>
  </si>
  <si>
    <t>9, Rue Claude Augé</t>
  </si>
  <si>
    <t>LESOBRE Rose</t>
  </si>
  <si>
    <t>41110IMMDF</t>
  </si>
  <si>
    <t>DI-19-0318</t>
  </si>
  <si>
    <t>PA AR</t>
  </si>
  <si>
    <t>IMMO DE FRANCE - MIDI HABITAT 10%</t>
  </si>
  <si>
    <t>7, Rue Jean Bardou</t>
  </si>
  <si>
    <t>SCI DES CHAROUSSETS</t>
  </si>
  <si>
    <t>DENIS Sandrine</t>
  </si>
  <si>
    <t>DI-19-0352</t>
  </si>
  <si>
    <t>7, Rue des Amandiers</t>
  </si>
  <si>
    <t>41110NEXITC</t>
  </si>
  <si>
    <t>DI-19-0176</t>
  </si>
  <si>
    <t>NEXITY Colomiers 10%</t>
  </si>
  <si>
    <t>COTEAUX ST AGNE ESTEREL</t>
  </si>
  <si>
    <t>LES COTEAUX DE SAINT AGNE Avenue Tolosane</t>
  </si>
  <si>
    <t>INT4255532</t>
  </si>
  <si>
    <t>PERRIN Brigitte</t>
  </si>
  <si>
    <t>4112DIEHLT</t>
  </si>
  <si>
    <t>DI-18-0914</t>
  </si>
  <si>
    <t>DIEHL AVIATION 20%</t>
  </si>
  <si>
    <t>6, Avenue Guynemer</t>
  </si>
  <si>
    <t>ADELL Julie</t>
  </si>
  <si>
    <t>DI-18-0935</t>
  </si>
  <si>
    <t>BOURGADE Lionel</t>
  </si>
  <si>
    <t>41110BAROAT</t>
  </si>
  <si>
    <t>DI-19-0335</t>
  </si>
  <si>
    <t>BARON Alain  10%</t>
  </si>
  <si>
    <t>78, Chemin du Séminaire</t>
  </si>
  <si>
    <t>BARON Alain</t>
  </si>
  <si>
    <t>41110BRUGUC</t>
  </si>
  <si>
    <t>DI-19-0392</t>
  </si>
  <si>
    <t>BRUGUIERE 10%</t>
  </si>
  <si>
    <t>18, Allée de Barcelone</t>
  </si>
  <si>
    <t>MME et MR BRUGIERE</t>
  </si>
  <si>
    <t>BRUGUIERE</t>
  </si>
  <si>
    <t>4112AERTEC</t>
  </si>
  <si>
    <t>DI-19-0385</t>
  </si>
  <si>
    <t>AERTEC 20%</t>
  </si>
  <si>
    <t>7bis, Rue de Caulet  ZAC St Martin du Touch</t>
  </si>
  <si>
    <t>LAMERAT Yannick</t>
  </si>
  <si>
    <t>41110VINCEB</t>
  </si>
  <si>
    <t>DI-19-0350</t>
  </si>
  <si>
    <t>LIO ER NR</t>
  </si>
  <si>
    <t>VINCENT Arlette 10%</t>
  </si>
  <si>
    <t>45, Avenue de Cornebarrieu</t>
  </si>
  <si>
    <t>VINCENT Arlette</t>
  </si>
  <si>
    <t>41110AGVIAT</t>
  </si>
  <si>
    <t>DI-19-0368</t>
  </si>
  <si>
    <t>VIA  10%</t>
  </si>
  <si>
    <t>10, Rue de la Trinité Rue Des Quatre Billards (Parking)</t>
  </si>
  <si>
    <t>PUECH Chantal</t>
  </si>
  <si>
    <t>DI-19-0087</t>
  </si>
  <si>
    <t>LE DOME SAINT NICOLAS</t>
  </si>
  <si>
    <t>48, Grande Rue Saint Nicolas</t>
  </si>
  <si>
    <t>41110ASSPRT</t>
  </si>
  <si>
    <t>DI-19-0371</t>
  </si>
  <si>
    <t>Association PRISM 10%</t>
  </si>
  <si>
    <t>16, Boulevard de la Marquette</t>
  </si>
  <si>
    <t>ZERGUI Lahouari</t>
  </si>
  <si>
    <t>DI-19-0115</t>
  </si>
  <si>
    <t>GS AR ER</t>
  </si>
  <si>
    <t>19, Rue Achille Viadieu</t>
  </si>
  <si>
    <t>Demande n°3250</t>
  </si>
  <si>
    <t>Lot n°08 0085 3603</t>
  </si>
  <si>
    <t>41110NEXITT</t>
  </si>
  <si>
    <t>DI-19-0325</t>
  </si>
  <si>
    <t>NEXITY Toulouse Carnot 10%</t>
  </si>
  <si>
    <t>AMELIA</t>
  </si>
  <si>
    <t>22&amp;24,Allée du Béarnais</t>
  </si>
  <si>
    <t>INT4291778</t>
  </si>
  <si>
    <t>DEDIEU Charles</t>
  </si>
  <si>
    <t>DI-19-0362</t>
  </si>
  <si>
    <t>Résidence FONTAINES DE LARREY</t>
  </si>
  <si>
    <t>14, Place de Bologne</t>
  </si>
  <si>
    <t>DI-19-0353</t>
  </si>
  <si>
    <t>DI-19-0279</t>
  </si>
  <si>
    <t>0051 -2/4 CERDAGNE</t>
  </si>
  <si>
    <t>6, Allée de la Cerdagne</t>
  </si>
  <si>
    <t>41110SERRYT</t>
  </si>
  <si>
    <t>DI-19-0027</t>
  </si>
  <si>
    <t>SERRES Yvette 10%</t>
  </si>
  <si>
    <t>15, Rue Lascrosses</t>
  </si>
  <si>
    <t>SERRES Yvette</t>
  </si>
  <si>
    <t>41110FRANL</t>
  </si>
  <si>
    <t>DI-19-0384</t>
  </si>
  <si>
    <t>PA NR</t>
  </si>
  <si>
    <t>FRANCOIS Martine 10%</t>
  </si>
  <si>
    <t>3, Rue Albert Many</t>
  </si>
  <si>
    <t>FRANCOIS Martine</t>
  </si>
  <si>
    <t>DI-19-0355</t>
  </si>
  <si>
    <t>DI-19-0183</t>
  </si>
  <si>
    <t>MINIMES BOURBAKI</t>
  </si>
  <si>
    <t>4, Rue Claire Cazelles</t>
  </si>
  <si>
    <t>INT4230137</t>
  </si>
  <si>
    <t>MONTOLOIX-ABADIE</t>
  </si>
  <si>
    <t>DI-19-0386</t>
  </si>
  <si>
    <t>14, Rue Edouard Manet</t>
  </si>
  <si>
    <t>INT4327804</t>
  </si>
  <si>
    <t>MME SANNAC</t>
  </si>
  <si>
    <t>4115STOCRT</t>
  </si>
  <si>
    <t>DI-19-0377</t>
  </si>
  <si>
    <t>STOCK 5,5%</t>
  </si>
  <si>
    <t>3, Place Jean Mermoz</t>
  </si>
  <si>
    <t>STOCK</t>
  </si>
  <si>
    <t>P2 0352</t>
  </si>
  <si>
    <t>41110VALLET</t>
  </si>
  <si>
    <t>DI-19-0373</t>
  </si>
  <si>
    <t>VALLE    10%</t>
  </si>
  <si>
    <t>144, Avenue de Muret</t>
  </si>
  <si>
    <t>Mme BENAMOUR</t>
  </si>
  <si>
    <t>VALLE</t>
  </si>
  <si>
    <t>DI-19-0018</t>
  </si>
  <si>
    <t>8, Rue Claire Cazelles</t>
  </si>
  <si>
    <t>INT4179517</t>
  </si>
  <si>
    <t>41110RIEDET</t>
  </si>
  <si>
    <t>DI-2019-0132</t>
  </si>
  <si>
    <t>RIEDEL Séverine 10%</t>
  </si>
  <si>
    <t>4, Rue de l'Est</t>
  </si>
  <si>
    <t>RIEDEL Séverine</t>
  </si>
  <si>
    <t>ENT</t>
  </si>
  <si>
    <t>Entretien et contrat Chaudière 10%</t>
  </si>
  <si>
    <t>Déplacement des prestations 10%</t>
  </si>
  <si>
    <t>5.5%</t>
  </si>
  <si>
    <t xml:space="preserve"> TVA </t>
  </si>
  <si>
    <t xml:space="preserve">Débit </t>
  </si>
  <si>
    <t xml:space="preserve">Crédit 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</si>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</sst>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/>
    <xf numFmtId="15" fontId="0" fillId="0" borderId="0" xfId="0" applyNumberFormat="1" applyAlignment="1"/>
    <xf numFmtId="9" fontId="0" fillId="0" borderId="0" xfId="0" applyNumberFormat="1" applyAlignment="1"/>
    <xf numFmtId="0" fontId="0" fillId="0" borderId="0" xfId="0" applyAlignment="1">
      <alignment vertical="top"/>
    </xf>
    <xf numFmtId="0" fontId="0" fillId="0" borderId="0" xfId="0" pivotButton="1"/>
    <xf numFmtId="9" fontId="0" fillId="0" borderId="0" xfId="0" applyNumberFormat="1"/>
    <xf numFmtId="164" fontId="0" fillId="0" borderId="0" xfId="0" applyNumberFormat="1"/>
    <xf numFmtId="0" fontId="0" fillId="0" borderId="0" xfId="0" applyNumberFormat="1" applyFont="1" applyFill="1" applyBorder="1" applyAlignment="1" applyProtection="1"/>
  </cellXfs>
  <cellStyles count="1">
    <cellStyle name="Normal" xfId="0" builtinId="0"/>
  </cellStyles>
  <dxfs count="5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3" formatCode="0%"/>
    </dxf>
    <dxf>
      <numFmt numFmtId="164" formatCode="#,##0.00_ ;[Red]\-#,##0.00\ ;"/>
    </dxf>
    <dxf>
      <numFmt numFmtId="13" formatCode="0%"/>
    </dxf>
    <dxf>
      <numFmt numFmtId="164" formatCode="#,##0.00_ ;[Red]\-#,##0.00\ ;"/>
    </dxf>
    <dxf>
      <numFmt numFmtId="13" formatCode="0%"/>
    </dxf>
    <dxf>
      <numFmt numFmtId="164" formatCode="#,##0.00_ ;[Red]\-#,##0.00\ ;"/>
    </dxf>
    <dxf>
      <numFmt numFmtId="164" formatCode="#,##0.00_ ;[Red]\-#,##0.00\ ;"/>
    </dxf>
    <dxf>
      <numFmt numFmtId="13" formatCode="0%"/>
    </dxf>
    <dxf>
      <alignment horizontal="general" vertical="top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numFmt numFmtId="20" formatCode="dd\-mmm\-yy"/>
      <alignment horizontal="general" textRotation="0" wrapText="0" indent="0" justifyLastLine="0" shrinkToFit="0" readingOrder="0"/>
    </dxf>
    <dxf>
      <numFmt numFmtId="20" formatCode="dd\-mmm\-yy"/>
      <alignment horizontal="general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660.489422106482" createdVersion="6" refreshedVersion="6" minRefreshableVersion="3" recordCount="270" xr:uid="{7B50E9EA-5057-492B-A8B8-9C263BA3FB71}">
  <cacheSource type="worksheet">
    <worksheetSource name="Tableau1"/>
  </cacheSource>
  <cacheFields count="19">
    <cacheField name="Jour" numFmtId="15">
      <sharedItems containsSemiMixedTypes="0" containsNonDate="0" containsDate="1" containsString="0" minDate="2019-04-01T00:00:00" maxDate="2019-05-01T00:00:00"/>
    </cacheField>
    <cacheField name="Pièce" numFmtId="0">
      <sharedItems containsSemiMixedTypes="0" containsString="0" containsNumber="1" containsInteger="1" minValue="5042" maxValue="5190174"/>
    </cacheField>
    <cacheField name="Compte général" numFmtId="0">
      <sharedItems containsMixedTypes="1" containsNumber="1" containsInteger="1" minValue="706100" maxValue="706800" count="57">
        <s v="41110ALEGRT"/>
        <s v="708DEP"/>
        <s v="41110DASPET"/>
        <s v="706M10"/>
        <n v="706800"/>
        <s v="41110SOGEMT"/>
        <s v="41110CUNISG"/>
        <s v="41110CARLIT"/>
        <s v="41110MARGT"/>
        <s v="4110EMALESGLO"/>
        <s v="706MNC"/>
        <s v="708DNC"/>
        <n v="706100"/>
        <s v="41110SAPIET"/>
        <s v="41110LUSSAM"/>
        <s v="41110TORDJT"/>
        <s v="704ECE"/>
        <s v="706MC1"/>
        <s v="4115JULVAPSG"/>
        <s v="704EC5"/>
        <s v="708D05"/>
        <s v="706MC5"/>
        <s v="4112JULVAPSG"/>
        <s v="708D20"/>
        <s v="41110V3J"/>
        <s v="4112CAPGET"/>
        <s v="706M20"/>
        <n v="706200"/>
        <s v="41110SIBGT"/>
        <s v="41110EZEJRT"/>
        <s v="4115BALATT"/>
        <s v="706MO5"/>
        <n v="706500"/>
        <s v="41110GABANT"/>
        <s v="41110SILETIT"/>
        <s v="41110BOURGTL"/>
        <s v="4112APSYSB"/>
        <s v="4112ACINGT"/>
        <s v="4112PACIFN"/>
        <s v="41110MAZENT"/>
        <s v="41110PROMOT"/>
        <s v="41110LESOBT"/>
        <s v="41110IMMDF"/>
        <s v="41110NEXITC"/>
        <s v="4112DIEHLT"/>
        <s v="41110BAROAT"/>
        <s v="41110BRUGUC"/>
        <s v="4112AERTEC"/>
        <s v="41110VINCEB"/>
        <s v="41110AGVIAT"/>
        <s v="41110ASSPRT"/>
        <s v="41110NEXITT"/>
        <s v="41110SERRYT"/>
        <s v="41110FRANL"/>
        <s v="4115STOCRT"/>
        <s v="41110VALLET"/>
        <s v="41110RIEDET"/>
      </sharedItems>
    </cacheField>
    <cacheField name="N° de DI" numFmtId="0">
      <sharedItems/>
    </cacheField>
    <cacheField name="Tech" numFmtId="0">
      <sharedItems containsBlank="1" count="28">
        <s v="GS"/>
        <s v="GS AR"/>
        <s v="AR"/>
        <m/>
        <s v="RA"/>
        <s v="GS RA"/>
        <s v="GS ER RA"/>
        <s v="ER"/>
        <s v="AR APCQ"/>
        <s v="NR ER"/>
        <s v="NR"/>
        <s v="GS RA ER"/>
        <s v="PA"/>
        <s v="GS PA"/>
        <s v="AR NR"/>
        <s v="GS LIO"/>
        <s v="LIO"/>
        <s v="LIO NR"/>
        <s v="ER RA"/>
        <s v="RA ER"/>
        <s v="LIO ER"/>
        <s v="LIO PA"/>
        <s v="RA NR"/>
        <s v="AR ER"/>
        <s v="PA AR"/>
        <s v="LIO ER NR"/>
        <s v="GS AR ER"/>
        <s v="PA NR"/>
      </sharedItems>
    </cacheField>
    <cacheField name="Temp" numFmtId="0">
      <sharedItems containsString="0" containsBlank="1" containsNumber="1" minValue="0.5" maxValue="54"/>
    </cacheField>
    <cacheField name="N° de DV" numFmtId="0">
      <sharedItems containsString="0" containsBlank="1" containsNumber="1" containsInteger="1" minValue="11327" maxValue="12264"/>
    </cacheField>
    <cacheField name="Libellé" numFmtId="0">
      <sharedItems/>
    </cacheField>
    <cacheField name="Résidence" numFmtId="0">
      <sharedItems containsBlank="1" containsMixedTypes="1" containsNumber="1" containsInteger="1" minValue="99" maxValue="99"/>
    </cacheField>
    <cacheField name="Adresse" numFmtId="0">
      <sharedItems containsBlank="1"/>
    </cacheField>
    <cacheField name="Référence" numFmtId="0">
      <sharedItems containsBlank="1" containsMixedTypes="1" containsNumber="1" containsInteger="1" minValue="4746202908" maxValue="4746202908"/>
    </cacheField>
    <cacheField name="Origine client" numFmtId="0">
      <sharedItems containsBlank="1"/>
    </cacheField>
    <cacheField name="Interlocuteur" numFmtId="0">
      <sharedItems containsBlank="1"/>
    </cacheField>
    <cacheField name="CE  CH" numFmtId="0">
      <sharedItems containsBlank="1"/>
    </cacheField>
    <cacheField name="Documents associés" numFmtId="0">
      <sharedItems/>
    </cacheField>
    <cacheField name="TVA" numFmtId="0">
      <sharedItems containsBlank="1" containsMixedTypes="1" containsNumber="1" minValue="0" maxValue="0.2"/>
    </cacheField>
    <cacheField name="Débit" numFmtId="0">
      <sharedItems containsString="0" containsBlank="1" containsNumber="1" minValue="33" maxValue="6978.26"/>
    </cacheField>
    <cacheField name="Crédit" numFmtId="0">
      <sharedItems containsString="0" containsBlank="1" containsNumber="1" minValue="0" maxValue="5764.46"/>
    </cacheField>
    <cacheField name="Lettrage" numFmtId="0">
      <sharedItems containsNonDate="0"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0">
  <r>
    <d v="2019-04-05T00:00:00"/>
    <n v="4190170"/>
    <x v="0"/>
    <s v="DI-19-0300"/>
    <x v="0"/>
    <m/>
    <m/>
    <s v="ALEGRE Catherine 10%"/>
    <m/>
    <s v="80, Rue Alfred Duméril"/>
    <m/>
    <m/>
    <s v="ALEGRE Catherine"/>
    <m/>
    <s v="True"/>
    <n v="0.1"/>
    <n v="33"/>
    <m/>
    <x v="0"/>
  </r>
  <r>
    <d v="2019-04-05T00:00:00"/>
    <n v="4190170"/>
    <x v="1"/>
    <s v="DI-19-0300"/>
    <x v="0"/>
    <n v="1"/>
    <m/>
    <s v="ALEGRE Catherine 10%"/>
    <m/>
    <s v="80, Rue Alfred Duméril"/>
    <m/>
    <m/>
    <s v="ALEGRE Catherine"/>
    <m/>
    <s v="False"/>
    <m/>
    <m/>
    <n v="30"/>
    <x v="0"/>
  </r>
  <r>
    <d v="2019-04-05T00:00:00"/>
    <n v="4190171"/>
    <x v="2"/>
    <s v="DI-18-0714"/>
    <x v="1"/>
    <m/>
    <m/>
    <s v="DASPET Hélène 10%"/>
    <m/>
    <s v="12, Rue d'Arcachon"/>
    <m/>
    <m/>
    <s v="DASPET Hélène"/>
    <m/>
    <s v="True"/>
    <n v="0.1"/>
    <n v="145.08000000000001"/>
    <m/>
    <x v="0"/>
  </r>
  <r>
    <d v="2019-04-05T00:00:00"/>
    <n v="4190171"/>
    <x v="3"/>
    <s v="DI-18-0714"/>
    <x v="0"/>
    <n v="1"/>
    <m/>
    <s v="DASPET Hélène 10%"/>
    <m/>
    <s v="12, Rue d'Arcachon"/>
    <m/>
    <m/>
    <s v="DASPET Hélène"/>
    <m/>
    <s v="False"/>
    <m/>
    <m/>
    <n v="44"/>
    <x v="0"/>
  </r>
  <r>
    <d v="2019-04-05T00:00:00"/>
    <n v="4190171"/>
    <x v="3"/>
    <s v="DI-18-0714"/>
    <x v="2"/>
    <n v="0.5"/>
    <m/>
    <s v="DASPET Hélène 10%"/>
    <m/>
    <s v="12, Rue d'Arcachon"/>
    <m/>
    <m/>
    <s v="DASPET Hélène"/>
    <m/>
    <s v="False"/>
    <m/>
    <m/>
    <n v="22"/>
    <x v="0"/>
  </r>
  <r>
    <d v="2019-04-05T00:00:00"/>
    <n v="4190171"/>
    <x v="1"/>
    <s v="DI-18-0714"/>
    <x v="1"/>
    <n v="2"/>
    <m/>
    <s v="DASPET Hélène 10%"/>
    <m/>
    <s v="12, Rue d'Arcachon"/>
    <m/>
    <m/>
    <s v="DASPET Hélène"/>
    <m/>
    <s v="False"/>
    <m/>
    <m/>
    <n v="60"/>
    <x v="0"/>
  </r>
  <r>
    <d v="2019-04-05T00:00:00"/>
    <n v="4190171"/>
    <x v="4"/>
    <s v="DI-18-0714"/>
    <x v="3"/>
    <m/>
    <m/>
    <s v="DASPET Hélène 10%"/>
    <m/>
    <s v="12, Rue d'Arcachon"/>
    <m/>
    <m/>
    <s v="DASPET Hélène"/>
    <m/>
    <s v="False"/>
    <m/>
    <m/>
    <n v="5.89"/>
    <x v="0"/>
  </r>
  <r>
    <d v="2019-04-05T00:00:00"/>
    <n v="4190172"/>
    <x v="5"/>
    <s v="DI-19-0306"/>
    <x v="0"/>
    <m/>
    <m/>
    <s v="SOGEM 10%"/>
    <s v="LE HAMEAU LANGUEDOCIEN"/>
    <s v="3, Impasse Charles Geniaux (1) 2, Place Louis Méroc (2)"/>
    <m/>
    <m/>
    <s v="GODERIAUX Marie Gaelle"/>
    <m/>
    <s v="True"/>
    <n v="0.1"/>
    <n v="82.01"/>
    <m/>
    <x v="0"/>
  </r>
  <r>
    <d v="2019-04-05T00:00:00"/>
    <n v="4190172"/>
    <x v="3"/>
    <s v="DI-19-0306"/>
    <x v="0"/>
    <n v="1"/>
    <m/>
    <s v="SOGEM 10%"/>
    <s v="LE HAMEAU LANGUEDOCIEN"/>
    <s v="3, Impasse Charles Geniaux (1) 2, Place Louis Méroc (2)"/>
    <m/>
    <m/>
    <s v="GODERIAUX Marie Gaelle"/>
    <m/>
    <s v="False"/>
    <m/>
    <m/>
    <n v="44.55"/>
    <x v="0"/>
  </r>
  <r>
    <d v="2019-04-05T00:00:00"/>
    <n v="4190172"/>
    <x v="1"/>
    <s v="DI-19-0306"/>
    <x v="0"/>
    <n v="1"/>
    <m/>
    <s v="SOGEM 10%"/>
    <s v="LE HAMEAU LANGUEDOCIEN"/>
    <s v="3, Impasse Charles Geniaux (1) 2, Place Louis Méroc (2)"/>
    <m/>
    <m/>
    <s v="GODERIAUX Marie Gaelle"/>
    <m/>
    <s v="False"/>
    <m/>
    <m/>
    <n v="30"/>
    <x v="0"/>
  </r>
  <r>
    <d v="2019-04-10T00:00:00"/>
    <n v="4190173"/>
    <x v="6"/>
    <s v="DI-19-0331"/>
    <x v="4"/>
    <m/>
    <m/>
    <s v="CUNISSE PEYRE Odile 10%"/>
    <m/>
    <s v="21, Rue Jean Louis Soula"/>
    <m/>
    <m/>
    <s v="CUNISSE PEYRE Odile"/>
    <m/>
    <s v="True"/>
    <n v="0.1"/>
    <n v="186.42"/>
    <m/>
    <x v="0"/>
  </r>
  <r>
    <d v="2019-04-10T00:00:00"/>
    <n v="4190173"/>
    <x v="3"/>
    <s v="DI-19-0331"/>
    <x v="4"/>
    <n v="1.5"/>
    <m/>
    <s v="CUNISSE PEYRE Odile 10%"/>
    <m/>
    <s v="21, Rue Jean Louis Soula"/>
    <m/>
    <m/>
    <s v="CUNISSE PEYRE Odile"/>
    <m/>
    <s v="False"/>
    <m/>
    <m/>
    <n v="66"/>
    <x v="0"/>
  </r>
  <r>
    <d v="2019-04-10T00:00:00"/>
    <n v="4190173"/>
    <x v="1"/>
    <s v="DI-19-0331"/>
    <x v="4"/>
    <n v="1"/>
    <m/>
    <s v="CUNISSE PEYRE Odile 10%"/>
    <m/>
    <s v="21, Rue Jean Louis Soula"/>
    <m/>
    <m/>
    <s v="CUNISSE PEYRE Odile"/>
    <m/>
    <s v="False"/>
    <m/>
    <m/>
    <n v="26"/>
    <x v="0"/>
  </r>
  <r>
    <d v="2019-04-10T00:00:00"/>
    <n v="4190173"/>
    <x v="4"/>
    <s v="DI-19-0331"/>
    <x v="3"/>
    <m/>
    <m/>
    <s v="CUNISSE PEYRE Odile 10%"/>
    <m/>
    <s v="21, Rue Jean Louis Soula"/>
    <m/>
    <m/>
    <s v="CUNISSE PEYRE Odile"/>
    <m/>
    <s v="False"/>
    <m/>
    <m/>
    <n v="77.47"/>
    <x v="0"/>
  </r>
  <r>
    <d v="2019-04-10T00:00:00"/>
    <n v="5190174"/>
    <x v="5"/>
    <s v="DI-19-0332"/>
    <x v="0"/>
    <m/>
    <m/>
    <s v="SOGEM 10%"/>
    <s v="8 PONT MONTAUDRAN"/>
    <s v="8, Rue du Pont Montaudran"/>
    <m/>
    <m/>
    <s v="GODERIAUX Marie Gaelle"/>
    <m/>
    <s v="True"/>
    <n v="0.1"/>
    <n v="85.53"/>
    <n v="0"/>
    <x v="0"/>
  </r>
  <r>
    <d v="2019-04-10T00:00:00"/>
    <n v="5190174"/>
    <x v="3"/>
    <s v="DI-19-0332"/>
    <x v="0"/>
    <n v="1"/>
    <m/>
    <s v="SOGEM 10%"/>
    <s v="8 PONT MONTAUDRAN"/>
    <s v="8, Rue du Pont Montaudran"/>
    <m/>
    <m/>
    <s v="GODERIAUX Marie Gaelle"/>
    <m/>
    <s v="False"/>
    <m/>
    <m/>
    <n v="44.55"/>
    <x v="0"/>
  </r>
  <r>
    <d v="2019-04-10T00:00:00"/>
    <n v="5190174"/>
    <x v="1"/>
    <s v="DI-19-0332"/>
    <x v="0"/>
    <n v="1"/>
    <m/>
    <s v="SOGEM 10%"/>
    <s v="8 PONT MONTAUDRAN"/>
    <s v="8, Rue du Pont Montaudran"/>
    <m/>
    <s v="SUP CENTRE"/>
    <s v="GODERIAUX Marie Gaelle"/>
    <m/>
    <s v="False"/>
    <m/>
    <m/>
    <n v="31.36"/>
    <x v="0"/>
  </r>
  <r>
    <d v="2019-04-10T00:00:00"/>
    <n v="5190174"/>
    <x v="4"/>
    <s v="DI-19-0332"/>
    <x v="3"/>
    <m/>
    <m/>
    <s v="SOGEM 10%"/>
    <s v="8 PONT MONTAUDRAN"/>
    <s v="8, Rue du Pont Montaudran"/>
    <m/>
    <m/>
    <s v="GODERIAUX Marie Gaelle"/>
    <m/>
    <s v="False"/>
    <m/>
    <m/>
    <n v="1.84"/>
    <x v="0"/>
  </r>
  <r>
    <d v="2019-04-10T00:00:00"/>
    <n v="4190175"/>
    <x v="5"/>
    <s v="DI-19-0329"/>
    <x v="5"/>
    <m/>
    <m/>
    <s v="SOGEM 10%"/>
    <m/>
    <s v="10, Rue du Pont Montaudran"/>
    <m/>
    <m/>
    <s v="LEMAISTRE François"/>
    <m/>
    <s v="True"/>
    <n v="0.1"/>
    <n v="965.45"/>
    <m/>
    <x v="0"/>
  </r>
  <r>
    <d v="2019-04-10T00:00:00"/>
    <n v="4190175"/>
    <x v="3"/>
    <s v="DI-19-0329"/>
    <x v="0"/>
    <n v="5"/>
    <m/>
    <s v="SOGEM 10%"/>
    <m/>
    <s v="10, Rue du Pont Montaudran"/>
    <m/>
    <m/>
    <s v="LEMAISTRE François"/>
    <m/>
    <s v="False"/>
    <m/>
    <m/>
    <n v="200"/>
    <x v="0"/>
  </r>
  <r>
    <d v="2019-04-10T00:00:00"/>
    <n v="4190175"/>
    <x v="3"/>
    <s v="DI-19-0329"/>
    <x v="4"/>
    <n v="8"/>
    <m/>
    <s v="SOGEM 10%"/>
    <m/>
    <s v="10, Rue du Pont Montaudran"/>
    <m/>
    <m/>
    <s v="LEMAISTRE François"/>
    <m/>
    <s v="False"/>
    <m/>
    <m/>
    <n v="320"/>
    <x v="0"/>
  </r>
  <r>
    <d v="2019-04-10T00:00:00"/>
    <n v="4190175"/>
    <x v="1"/>
    <s v="DI-19-0329"/>
    <x v="5"/>
    <n v="2"/>
    <m/>
    <s v="SOGEM 10%"/>
    <m/>
    <s v="10, Rue du Pont Montaudran"/>
    <m/>
    <s v="SUP CENTRE"/>
    <s v="LEMAISTRE François"/>
    <m/>
    <s v="False"/>
    <m/>
    <m/>
    <n v="75.680000000000007"/>
    <x v="0"/>
  </r>
  <r>
    <d v="2019-04-10T00:00:00"/>
    <n v="4190175"/>
    <x v="4"/>
    <s v="DI-19-0329"/>
    <x v="3"/>
    <m/>
    <m/>
    <s v="SOGEM 10%"/>
    <m/>
    <s v="10, Rue du Pont Montaudran"/>
    <m/>
    <m/>
    <s v="LEMAISTRE François"/>
    <m/>
    <s v="False"/>
    <m/>
    <m/>
    <n v="282"/>
    <x v="0"/>
  </r>
  <r>
    <d v="2019-04-10T00:00:00"/>
    <n v="4190176"/>
    <x v="5"/>
    <s v="DI-18-0217"/>
    <x v="1"/>
    <m/>
    <n v="11327"/>
    <s v="SOGEM 10%"/>
    <s v="1 IMPASSE MARCEL PAGNOL"/>
    <s v="1, Impasse Marcel Pagnol"/>
    <m/>
    <m/>
    <s v="LEMAISTRE François"/>
    <m/>
    <s v="True"/>
    <n v="0.1"/>
    <n v="898.48"/>
    <m/>
    <x v="0"/>
  </r>
  <r>
    <d v="2019-04-10T00:00:00"/>
    <n v="4190176"/>
    <x v="3"/>
    <s v="DI-18-0217"/>
    <x v="0"/>
    <n v="2"/>
    <n v="11327"/>
    <s v="SOGEM 10%"/>
    <s v="1 IMPASSE MARCEL PAGNOL"/>
    <s v="1, Impasse Marcel Pagnol"/>
    <m/>
    <m/>
    <s v="LEMAISTRE François"/>
    <m/>
    <s v="False"/>
    <m/>
    <m/>
    <n v="80"/>
    <x v="0"/>
  </r>
  <r>
    <d v="2019-04-10T00:00:00"/>
    <n v="4190176"/>
    <x v="3"/>
    <s v="DI-18-0217"/>
    <x v="2"/>
    <n v="10"/>
    <n v="11327"/>
    <s v="SOGEM 10%"/>
    <s v="1 IMPASSE MARCEL PAGNOL"/>
    <s v="1, Impasse Marcel Pagnol"/>
    <m/>
    <m/>
    <s v="LEMAISTRE François"/>
    <m/>
    <s v="False"/>
    <m/>
    <m/>
    <n v="400"/>
    <x v="0"/>
  </r>
  <r>
    <d v="2019-04-10T00:00:00"/>
    <n v="4190176"/>
    <x v="1"/>
    <s v="DI-18-0217"/>
    <x v="1"/>
    <n v="2"/>
    <n v="11327"/>
    <s v="SOGEM 10%"/>
    <s v="1 IMPASSE MARCEL PAGNOL"/>
    <s v="1, Impasse Marcel Pagnol"/>
    <m/>
    <m/>
    <s v="LEMAISTRE François"/>
    <m/>
    <s v="False"/>
    <m/>
    <m/>
    <n v="30"/>
    <x v="0"/>
  </r>
  <r>
    <d v="2019-04-10T00:00:00"/>
    <n v="4190176"/>
    <x v="4"/>
    <s v="DI-18-0217"/>
    <x v="3"/>
    <m/>
    <n v="11327"/>
    <s v="SOGEM 10%"/>
    <s v="1 IMPASSE MARCEL PAGNOL"/>
    <s v="1, Impasse Marcel Pagnol"/>
    <m/>
    <m/>
    <s v="LEMAISTRE François"/>
    <m/>
    <s v="False"/>
    <m/>
    <m/>
    <n v="306.8"/>
    <x v="0"/>
  </r>
  <r>
    <d v="2019-04-10T00:00:00"/>
    <n v="4190177"/>
    <x v="5"/>
    <s v="DI-19-0065"/>
    <x v="6"/>
    <m/>
    <n v="12087"/>
    <s v="SOGEM 10%"/>
    <m/>
    <s v="23, Avenue des Mazades"/>
    <m/>
    <m/>
    <s v="FOURNIE Brigitte"/>
    <m/>
    <s v="True"/>
    <n v="0.1"/>
    <n v="524.28"/>
    <m/>
    <x v="0"/>
  </r>
  <r>
    <d v="2019-04-10T00:00:00"/>
    <n v="4190177"/>
    <x v="3"/>
    <s v="DI-19-0065"/>
    <x v="0"/>
    <n v="1"/>
    <n v="12087"/>
    <s v="SOGEM 10%"/>
    <m/>
    <s v="23, Avenue des Mazades"/>
    <m/>
    <m/>
    <s v="FOURNIE Brigitte"/>
    <m/>
    <s v="False"/>
    <m/>
    <m/>
    <n v="41"/>
    <x v="0"/>
  </r>
  <r>
    <d v="2019-04-10T00:00:00"/>
    <n v="4190177"/>
    <x v="3"/>
    <s v="DI-19-0065"/>
    <x v="7"/>
    <n v="3.5"/>
    <n v="12087"/>
    <s v="SOGEM 10%"/>
    <m/>
    <s v="23, Avenue des Mazades"/>
    <m/>
    <m/>
    <s v="FOURNIE Brigitte"/>
    <m/>
    <s v="False"/>
    <m/>
    <m/>
    <n v="143.5"/>
    <x v="0"/>
  </r>
  <r>
    <d v="2019-04-10T00:00:00"/>
    <n v="4190177"/>
    <x v="3"/>
    <s v="DI-19-0065"/>
    <x v="4"/>
    <n v="3.5"/>
    <n v="12087"/>
    <s v="SOGEM 10%"/>
    <m/>
    <s v="23, Avenue des Mazades"/>
    <m/>
    <m/>
    <s v="FOURNIE Brigitte"/>
    <m/>
    <s v="False"/>
    <m/>
    <m/>
    <n v="143.5"/>
    <x v="0"/>
  </r>
  <r>
    <d v="2019-04-10T00:00:00"/>
    <n v="4190177"/>
    <x v="1"/>
    <s v="DI-19-0065"/>
    <x v="6"/>
    <n v="1"/>
    <n v="12087"/>
    <s v="SOGEM 10%"/>
    <m/>
    <s v="23, Avenue des Mazades"/>
    <m/>
    <m/>
    <s v="FOURNIE Brigitte"/>
    <m/>
    <s v="False"/>
    <m/>
    <m/>
    <n v="30"/>
    <x v="0"/>
  </r>
  <r>
    <d v="2019-04-10T00:00:00"/>
    <n v="4190177"/>
    <x v="4"/>
    <s v="DI-19-0065"/>
    <x v="3"/>
    <m/>
    <n v="12087"/>
    <s v="SOGEM 10%"/>
    <m/>
    <s v="23, Avenue des Mazades"/>
    <m/>
    <m/>
    <s v="FOURNIE Brigitte"/>
    <m/>
    <s v="False"/>
    <m/>
    <m/>
    <n v="118.62"/>
    <x v="0"/>
  </r>
  <r>
    <d v="2019-04-10T00:00:00"/>
    <n v="4190178"/>
    <x v="7"/>
    <s v="DI-19-0284"/>
    <x v="8"/>
    <m/>
    <n v="12216"/>
    <s v="CARLIT IMMOBILIER 10%"/>
    <m/>
    <s v="Lieu-dit &quot;La Gare&quot; Route de Montcabrier"/>
    <m/>
    <m/>
    <s v="JEAMMET Natacha"/>
    <m/>
    <s v="True"/>
    <n v="0.1"/>
    <n v="772.08"/>
    <m/>
    <x v="0"/>
  </r>
  <r>
    <d v="2019-04-10T00:00:00"/>
    <n v="4190178"/>
    <x v="3"/>
    <s v="DI-19-0284"/>
    <x v="8"/>
    <n v="5"/>
    <n v="12216"/>
    <s v="CARLIT IMMOBILIER 10%"/>
    <m/>
    <s v="Lieu-dit &quot;La Gare&quot; Route de Montcabrier"/>
    <m/>
    <m/>
    <s v="JEAMMET Natacha"/>
    <m/>
    <s v="False"/>
    <m/>
    <m/>
    <n v="205"/>
    <x v="0"/>
  </r>
  <r>
    <d v="2019-04-10T00:00:00"/>
    <n v="4190178"/>
    <x v="1"/>
    <s v="DI-19-0284"/>
    <x v="8"/>
    <n v="1"/>
    <n v="12216"/>
    <s v="CARLIT IMMOBILIER 10%"/>
    <m/>
    <s v="Lieu-dit &quot;La Gare&quot; Route de Montcabrier"/>
    <m/>
    <m/>
    <s v="JEAMMET Natacha"/>
    <m/>
    <s v="False"/>
    <m/>
    <m/>
    <n v="30"/>
    <x v="0"/>
  </r>
  <r>
    <d v="2019-04-10T00:00:00"/>
    <n v="4190178"/>
    <x v="4"/>
    <s v="DI-19-0284"/>
    <x v="3"/>
    <m/>
    <n v="12216"/>
    <s v="CARLIT IMMOBILIER 10%"/>
    <m/>
    <s v="Lieu-dit &quot;La Gare&quot; Route de Montcabrier"/>
    <m/>
    <m/>
    <s v="JEAMMET Natacha"/>
    <m/>
    <s v="False"/>
    <m/>
    <m/>
    <n v="466.89"/>
    <x v="0"/>
  </r>
  <r>
    <d v="2019-04-11T00:00:00"/>
    <n v="4190179"/>
    <x v="8"/>
    <s v="DI-19-0317"/>
    <x v="0"/>
    <m/>
    <n v="12221"/>
    <s v="MARTIN GESTION 10%"/>
    <m/>
    <s v="18bis, Avenue du Maréchal Foch"/>
    <m/>
    <m/>
    <s v="MONTAUDRY Céline"/>
    <m/>
    <s v="True"/>
    <n v="0.1"/>
    <n v="318.64999999999998"/>
    <m/>
    <x v="0"/>
  </r>
  <r>
    <d v="2019-04-11T00:00:00"/>
    <n v="4190179"/>
    <x v="4"/>
    <s v="DI-19-0317"/>
    <x v="3"/>
    <m/>
    <n v="12221"/>
    <s v="MARTIN GESTION 10%"/>
    <m/>
    <s v="18bis, Avenue du Maréchal Foch"/>
    <m/>
    <m/>
    <s v="MONTAUDRY Céline"/>
    <m/>
    <s v="False"/>
    <m/>
    <m/>
    <n v="289.68"/>
    <x v="0"/>
  </r>
  <r>
    <d v="2019-04-11T00:00:00"/>
    <n v="4190180"/>
    <x v="9"/>
    <s v="DI-19-0147"/>
    <x v="4"/>
    <m/>
    <n v="12112"/>
    <s v="EMALEC 0%"/>
    <m/>
    <s v="17, Avenue de Grande Bretagne"/>
    <s v="CS326432"/>
    <m/>
    <s v="PIERI Thomas"/>
    <m/>
    <s v="True"/>
    <n v="0"/>
    <n v="196.8"/>
    <m/>
    <x v="0"/>
  </r>
  <r>
    <d v="2019-04-11T00:00:00"/>
    <n v="4190180"/>
    <x v="10"/>
    <s v="DI-19-0147"/>
    <x v="4"/>
    <n v="2"/>
    <n v="12112"/>
    <s v="EMALEC 0%"/>
    <m/>
    <s v="17, Avenue de Grande Bretagne"/>
    <s v="CS326432"/>
    <m/>
    <s v="PIERI Thomas"/>
    <m/>
    <s v="False"/>
    <m/>
    <m/>
    <n v="87"/>
    <x v="0"/>
  </r>
  <r>
    <d v="2019-04-11T00:00:00"/>
    <n v="4190180"/>
    <x v="11"/>
    <s v="DI-19-0147"/>
    <x v="4"/>
    <n v="1"/>
    <n v="12112"/>
    <s v="EMALEC 0%"/>
    <m/>
    <s v="17, Avenue de Grande Bretagne"/>
    <s v="CS326432"/>
    <m/>
    <s v="PIERI Thomas"/>
    <m/>
    <s v="False"/>
    <m/>
    <m/>
    <n v="30"/>
    <x v="0"/>
  </r>
  <r>
    <d v="2019-04-11T00:00:00"/>
    <n v="4190180"/>
    <x v="12"/>
    <s v="DI-19-0147"/>
    <x v="3"/>
    <m/>
    <n v="12112"/>
    <s v="EMALEC 0%"/>
    <m/>
    <s v="17, Avenue de Grande Bretagne"/>
    <s v="CS326432"/>
    <m/>
    <s v="PIERI Thomas"/>
    <m/>
    <s v="False"/>
    <m/>
    <m/>
    <n v="79.8"/>
    <x v="0"/>
  </r>
  <r>
    <d v="2019-04-11T00:00:00"/>
    <n v="4190181"/>
    <x v="13"/>
    <s v="DI-19-0259"/>
    <x v="9"/>
    <m/>
    <n v="12186"/>
    <s v="SCI SAINT PIERRE 10%"/>
    <m/>
    <s v="27, Route de Toulouse"/>
    <m/>
    <m/>
    <s v="MOULLIN-TRAFFORT Christian"/>
    <m/>
    <s v="True"/>
    <n v="0.1"/>
    <n v="664.29"/>
    <m/>
    <x v="0"/>
  </r>
  <r>
    <d v="2019-04-11T00:00:00"/>
    <n v="4190181"/>
    <x v="3"/>
    <s v="DI-19-0259"/>
    <x v="10"/>
    <n v="1"/>
    <n v="12186"/>
    <s v="SCI SAINT PIERRE 10%"/>
    <m/>
    <s v="27, Route de Toulouse"/>
    <m/>
    <m/>
    <s v="MOULLIN-TRAFFORT Christian"/>
    <m/>
    <s v="False"/>
    <m/>
    <m/>
    <n v="41"/>
    <x v="0"/>
  </r>
  <r>
    <d v="2019-04-11T00:00:00"/>
    <n v="4190181"/>
    <x v="3"/>
    <s v="DI-19-0259"/>
    <x v="7"/>
    <n v="4"/>
    <n v="12186"/>
    <s v="SCI SAINT PIERRE 10%"/>
    <m/>
    <s v="27, Route de Toulouse"/>
    <m/>
    <m/>
    <s v="MOULLIN-TRAFFORT Christian"/>
    <m/>
    <s v="False"/>
    <m/>
    <m/>
    <n v="164"/>
    <x v="0"/>
  </r>
  <r>
    <d v="2019-04-11T00:00:00"/>
    <n v="4190181"/>
    <x v="1"/>
    <s v="DI-19-0259"/>
    <x v="9"/>
    <n v="1"/>
    <n v="12186"/>
    <s v="SCI SAINT PIERRE 10%"/>
    <m/>
    <s v="27, Route de Toulouse"/>
    <m/>
    <m/>
    <s v="MOULLIN-TRAFFORT Christian"/>
    <m/>
    <s v="False"/>
    <m/>
    <m/>
    <n v="30"/>
    <x v="0"/>
  </r>
  <r>
    <d v="2019-04-11T00:00:00"/>
    <n v="4190181"/>
    <x v="4"/>
    <s v="DI-19-0259"/>
    <x v="3"/>
    <m/>
    <n v="12186"/>
    <s v="SCI SAINT PIERRE 10%"/>
    <m/>
    <s v="27, Route de Toulouse"/>
    <m/>
    <m/>
    <s v="MOULLIN-TRAFFORT Christian"/>
    <m/>
    <s v="False"/>
    <m/>
    <m/>
    <n v="368.9"/>
    <x v="0"/>
  </r>
  <r>
    <d v="2019-04-11T00:00:00"/>
    <n v="4190182"/>
    <x v="5"/>
    <s v="DI-19-0083"/>
    <x v="11"/>
    <m/>
    <n v="12113"/>
    <s v="SOGEM 10%"/>
    <s v="8 PONT MONTAUDRAN"/>
    <s v="8, Rue du Pont Montaudran"/>
    <m/>
    <m/>
    <s v="GODERIAUX Marie Gaelle"/>
    <m/>
    <s v="True"/>
    <n v="0.1"/>
    <n v="2386.19"/>
    <m/>
    <x v="0"/>
  </r>
  <r>
    <d v="2019-04-11T00:00:00"/>
    <n v="4190182"/>
    <x v="3"/>
    <s v="DI-19-0083"/>
    <x v="0"/>
    <n v="1"/>
    <n v="12113"/>
    <s v="SOGEM 10%"/>
    <s v="8 PONT MONTAUDRAN"/>
    <s v="8, Rue du Pont Montaudran"/>
    <m/>
    <m/>
    <s v="GODERIAUX Marie Gaelle"/>
    <m/>
    <s v="False"/>
    <m/>
    <m/>
    <n v="39.5"/>
    <x v="0"/>
  </r>
  <r>
    <d v="2019-04-11T00:00:00"/>
    <n v="4190182"/>
    <x v="3"/>
    <s v="DI-19-0083"/>
    <x v="4"/>
    <n v="17"/>
    <n v="12113"/>
    <s v="SOGEM 10%"/>
    <s v="8 PONT MONTAUDRAN"/>
    <s v="8, Rue du Pont Montaudran"/>
    <m/>
    <m/>
    <s v="GODERIAUX Marie Gaelle"/>
    <m/>
    <s v="False"/>
    <m/>
    <m/>
    <n v="671.5"/>
    <x v="0"/>
  </r>
  <r>
    <d v="2019-04-11T00:00:00"/>
    <n v="4190182"/>
    <x v="3"/>
    <s v="DI-19-0083"/>
    <x v="7"/>
    <n v="17"/>
    <n v="12113"/>
    <s v="SOGEM 10%"/>
    <s v="8 PONT MONTAUDRAN"/>
    <s v="8, Rue du Pont Montaudran"/>
    <m/>
    <m/>
    <s v="GODERIAUX Marie Gaelle"/>
    <m/>
    <s v="False"/>
    <m/>
    <m/>
    <n v="671.5"/>
    <x v="0"/>
  </r>
  <r>
    <d v="2019-04-11T00:00:00"/>
    <n v="4190182"/>
    <x v="1"/>
    <s v="DI-19-0083"/>
    <x v="11"/>
    <n v="3"/>
    <n v="12113"/>
    <s v="SOGEM 10%"/>
    <s v="8 PONT MONTAUDRAN"/>
    <s v="8, Rue du Pont Montaudran"/>
    <m/>
    <m/>
    <s v="GODERIAUX Marie Gaelle"/>
    <m/>
    <s v="False"/>
    <m/>
    <m/>
    <n v="87"/>
    <x v="0"/>
  </r>
  <r>
    <d v="2019-04-11T00:00:00"/>
    <n v="4190182"/>
    <x v="4"/>
    <s v="DI-19-0083"/>
    <x v="3"/>
    <m/>
    <n v="12113"/>
    <s v="SOGEM 10%"/>
    <s v="8 PONT MONTAUDRAN"/>
    <s v="8, Rue du Pont Montaudran"/>
    <m/>
    <m/>
    <s v="GODERIAUX Marie Gaelle"/>
    <m/>
    <s v="False"/>
    <m/>
    <m/>
    <n v="699.76"/>
    <x v="0"/>
  </r>
  <r>
    <d v="2019-04-12T00:00:00"/>
    <n v="4190183"/>
    <x v="14"/>
    <s v="DI-19-0120"/>
    <x v="12"/>
    <m/>
    <n v="12101"/>
    <s v="LUSSAGNET Mickaël 10%"/>
    <m/>
    <s v="21, Allée des Rosiers"/>
    <m/>
    <m/>
    <s v="LUSSAGNET Mickaël"/>
    <m/>
    <s v="True"/>
    <n v="0.1"/>
    <n v="560.41"/>
    <m/>
    <x v="0"/>
  </r>
  <r>
    <d v="2019-04-12T00:00:00"/>
    <n v="4190183"/>
    <x v="3"/>
    <s v="DI-19-0120"/>
    <x v="12"/>
    <n v="8"/>
    <n v="12101"/>
    <s v="LUSSAGNET Mickaël 10%"/>
    <m/>
    <s v="21, Allée des Rosiers"/>
    <m/>
    <m/>
    <s v="LUSSAGNET Mickaël"/>
    <m/>
    <s v="False"/>
    <m/>
    <m/>
    <n v="328"/>
    <x v="0"/>
  </r>
  <r>
    <d v="2019-04-12T00:00:00"/>
    <n v="4190183"/>
    <x v="1"/>
    <s v="DI-19-0120"/>
    <x v="12"/>
    <n v="1"/>
    <n v="12101"/>
    <s v="LUSSAGNET Mickaël 10%"/>
    <m/>
    <s v="21, Allée des Rosiers"/>
    <m/>
    <m/>
    <s v="LUSSAGNET Mickaël"/>
    <m/>
    <s v="False"/>
    <m/>
    <m/>
    <n v="26"/>
    <x v="0"/>
  </r>
  <r>
    <d v="2019-04-12T00:00:00"/>
    <n v="4190183"/>
    <x v="4"/>
    <s v="DI-19-0120"/>
    <x v="3"/>
    <m/>
    <n v="12101"/>
    <s v="LUSSAGNET Mickaël 10%"/>
    <m/>
    <s v="21, Allée des Rosiers"/>
    <m/>
    <m/>
    <s v="LUSSAGNET Mickaël"/>
    <m/>
    <s v="False"/>
    <m/>
    <m/>
    <n v="155.46"/>
    <x v="0"/>
  </r>
  <r>
    <d v="2019-04-12T00:00:00"/>
    <n v="4190184"/>
    <x v="15"/>
    <s v="DI-19-0100"/>
    <x v="12"/>
    <m/>
    <n v="12174"/>
    <s v="SCI LEA 10%"/>
    <m/>
    <s v="1, Place de la Patte d'Oie"/>
    <m/>
    <m/>
    <s v="TORDJEMAN André"/>
    <s v="CH"/>
    <s v="True"/>
    <n v="0.1"/>
    <n v="269.20999999999998"/>
    <m/>
    <x v="0"/>
  </r>
  <r>
    <d v="2019-04-12T00:00:00"/>
    <n v="4190184"/>
    <x v="16"/>
    <s v="DI-19-0100"/>
    <x v="12"/>
    <n v="3"/>
    <n v="12174"/>
    <s v="SCI LEA 10%"/>
    <m/>
    <s v="1, Place de la Patte d'Oie"/>
    <m/>
    <m/>
    <s v="TORDJEMAN André"/>
    <s v="CH"/>
    <s v="False"/>
    <m/>
    <m/>
    <n v="127.5"/>
    <x v="0"/>
  </r>
  <r>
    <d v="2019-04-12T00:00:00"/>
    <n v="4190184"/>
    <x v="1"/>
    <s v="DI-19-0100"/>
    <x v="12"/>
    <n v="1"/>
    <n v="12174"/>
    <s v="SCI LEA 10%"/>
    <m/>
    <s v="1, Place de la Patte d'Oie"/>
    <m/>
    <m/>
    <s v="TORDJEMAN André"/>
    <s v="CH"/>
    <s v="False"/>
    <m/>
    <m/>
    <n v="30"/>
    <x v="0"/>
  </r>
  <r>
    <d v="2019-04-12T00:00:00"/>
    <n v="4190184"/>
    <x v="17"/>
    <s v="DI-19-0100"/>
    <x v="3"/>
    <m/>
    <n v="12174"/>
    <s v="SCI LEA 10%"/>
    <m/>
    <s v="1, Place de la Patte d'Oie"/>
    <m/>
    <m/>
    <s v="TORDJEMAN André"/>
    <s v="CH"/>
    <s v="False"/>
    <m/>
    <m/>
    <n v="87.24"/>
    <x v="0"/>
  </r>
  <r>
    <d v="2019-04-12T00:00:00"/>
    <n v="4190185"/>
    <x v="18"/>
    <s v="DI-19-0007"/>
    <x v="12"/>
    <m/>
    <n v="12074"/>
    <s v="COLLEGE Jules Vallès 5,5%"/>
    <m/>
    <s v="21, Avenue Salvador Allende Intendance"/>
    <m/>
    <m/>
    <s v="GENTIL Isabelle"/>
    <s v="CH"/>
    <s v="True"/>
    <s v="5.5%"/>
    <n v="182.21"/>
    <m/>
    <x v="0"/>
  </r>
  <r>
    <d v="2019-04-12T00:00:00"/>
    <n v="4190185"/>
    <x v="19"/>
    <s v="DI-19-0007"/>
    <x v="12"/>
    <n v="1"/>
    <n v="12074"/>
    <s v="COLLEGE Jules Vallès 5,5%"/>
    <m/>
    <s v="21, Avenue Salvador Allende Intendance"/>
    <m/>
    <m/>
    <s v="GENTIL Isabelle"/>
    <s v="CH"/>
    <s v="False"/>
    <m/>
    <m/>
    <n v="44.55"/>
    <x v="0"/>
  </r>
  <r>
    <d v="2019-04-12T00:00:00"/>
    <n v="4190185"/>
    <x v="20"/>
    <s v="DI-19-0007"/>
    <x v="12"/>
    <n v="1"/>
    <n v="12074"/>
    <s v="COLLEGE Jules Vallès 5,5%"/>
    <m/>
    <s v="21, Avenue Salvador Allende Intendance"/>
    <m/>
    <m/>
    <s v="GENTIL Isabelle"/>
    <s v="CH"/>
    <s v="False"/>
    <m/>
    <m/>
    <n v="30"/>
    <x v="0"/>
  </r>
  <r>
    <d v="2019-04-12T00:00:00"/>
    <n v="4190185"/>
    <x v="21"/>
    <s v="DI-19-0007"/>
    <x v="3"/>
    <m/>
    <n v="12074"/>
    <s v="COLLEGE Jules Vallès 5,5%"/>
    <m/>
    <s v="21, Avenue Salvador Allende Intendance"/>
    <m/>
    <m/>
    <s v="GENTIL Isabelle"/>
    <s v="CH"/>
    <s v="False"/>
    <m/>
    <m/>
    <n v="98.16"/>
    <x v="0"/>
  </r>
  <r>
    <d v="2019-04-12T00:00:00"/>
    <n v="4190186"/>
    <x v="22"/>
    <s v="DI-19-0007"/>
    <x v="12"/>
    <m/>
    <m/>
    <s v="COLLEGE Jules Vallès 20%"/>
    <m/>
    <s v="21, Avenue Salvador Allende Intendance"/>
    <m/>
    <m/>
    <s v="GENTIL Isabelle"/>
    <m/>
    <s v="True"/>
    <n v="0.2"/>
    <n v="36"/>
    <m/>
    <x v="0"/>
  </r>
  <r>
    <d v="2019-04-12T00:00:00"/>
    <n v="4190186"/>
    <x v="23"/>
    <s v="DI-19-0007"/>
    <x v="12"/>
    <n v="1"/>
    <m/>
    <s v="COLLEGE Jules Vallès 20%"/>
    <m/>
    <s v="21, Avenue Salvador Allende Intendance"/>
    <m/>
    <m/>
    <s v="GENTIL Isabelle"/>
    <m/>
    <s v="False"/>
    <m/>
    <m/>
    <n v="30"/>
    <x v="0"/>
  </r>
  <r>
    <d v="2019-04-12T00:00:00"/>
    <n v="4190187"/>
    <x v="24"/>
    <s v="DI-19-0068"/>
    <x v="13"/>
    <m/>
    <n v="12180"/>
    <s v="V3J Promotion 10%"/>
    <s v="ATOS"/>
    <s v="6, Impasse Alice Guy"/>
    <m/>
    <m/>
    <s v="DOMERGUE Hélène"/>
    <s v="PS 003"/>
    <s v="False"/>
    <n v="0.1"/>
    <n v="1058.33"/>
    <m/>
    <x v="0"/>
  </r>
  <r>
    <d v="2019-04-12T00:00:00"/>
    <n v="4190187"/>
    <x v="3"/>
    <s v="DI-"/>
    <x v="0"/>
    <n v="7"/>
    <n v="12180"/>
    <s v="V3J Promotion 10%"/>
    <s v="ATOS"/>
    <s v="6, Impasse Alice Guy"/>
    <m/>
    <m/>
    <s v="DOMERGUE Hélène"/>
    <s v="PS 003"/>
    <s v="False"/>
    <m/>
    <m/>
    <n v="287"/>
    <x v="0"/>
  </r>
  <r>
    <d v="2019-04-12T00:00:00"/>
    <n v="4190187"/>
    <x v="3"/>
    <s v="DI-19-0068"/>
    <x v="12"/>
    <n v="1"/>
    <n v="12180"/>
    <s v="V3J Promotion 10%"/>
    <s v="ATOS"/>
    <s v="6, Impasse Alice Guy"/>
    <m/>
    <m/>
    <s v="DOMERGUE Hélène"/>
    <s v="PS 003"/>
    <s v="False"/>
    <m/>
    <m/>
    <n v="41"/>
    <x v="0"/>
  </r>
  <r>
    <d v="2019-04-12T00:00:00"/>
    <n v="4190187"/>
    <x v="1"/>
    <s v="DI-19-0068"/>
    <x v="13"/>
    <n v="1"/>
    <n v="12180"/>
    <s v="V3J Promotion 10%"/>
    <s v="ATOS"/>
    <s v="6, Impasse Alice Guy"/>
    <m/>
    <m/>
    <s v="DOMERGUE Hélène"/>
    <s v="PS 003"/>
    <s v="False"/>
    <m/>
    <m/>
    <n v="30"/>
    <x v="0"/>
  </r>
  <r>
    <d v="2019-04-12T00:00:00"/>
    <n v="4190187"/>
    <x v="4"/>
    <s v="DI-19-0068"/>
    <x v="3"/>
    <m/>
    <n v="12180"/>
    <s v="V3J Promotion 10%"/>
    <s v="ATOS"/>
    <s v="6, Impasse Alice Guy"/>
    <m/>
    <m/>
    <s v="DOMERGUE Hélène"/>
    <s v="PS 003"/>
    <s v="False"/>
    <m/>
    <m/>
    <n v="604.12"/>
    <x v="0"/>
  </r>
  <r>
    <d v="2019-04-12T00:00:00"/>
    <n v="4190188"/>
    <x v="5"/>
    <s v="DI-19-0066"/>
    <x v="14"/>
    <m/>
    <n v="12092"/>
    <s v="SOGEM 10%"/>
    <s v="LES MAZADES"/>
    <s v="12, Rue d'Arcachon"/>
    <m/>
    <m/>
    <s v="FOURNIE Brigitte"/>
    <m/>
    <s v="True"/>
    <n v="0.1"/>
    <n v="1591.76"/>
    <m/>
    <x v="0"/>
  </r>
  <r>
    <d v="2019-04-12T00:00:00"/>
    <n v="4190188"/>
    <x v="3"/>
    <s v="DI-19-0066"/>
    <x v="2"/>
    <n v="12"/>
    <n v="12092"/>
    <s v="SOGEM 10%"/>
    <s v="LES MAZADES"/>
    <s v="12, Rue d'Arcachon"/>
    <m/>
    <m/>
    <s v="FOURNIE Brigitte"/>
    <m/>
    <s v="False"/>
    <m/>
    <m/>
    <n v="480"/>
    <x v="0"/>
  </r>
  <r>
    <d v="2019-04-12T00:00:00"/>
    <n v="4190188"/>
    <x v="3"/>
    <s v="DI-19-0066"/>
    <x v="10"/>
    <n v="12"/>
    <n v="12092"/>
    <s v="SOGEM 10%"/>
    <s v="LES MAZADES"/>
    <s v="12, Rue d'Arcachon"/>
    <m/>
    <m/>
    <s v="FOURNIE Brigitte"/>
    <m/>
    <s v="False"/>
    <m/>
    <m/>
    <n v="480"/>
    <x v="0"/>
  </r>
  <r>
    <d v="2019-04-12T00:00:00"/>
    <n v="4190188"/>
    <x v="1"/>
    <s v="DI-19-0066"/>
    <x v="14"/>
    <n v="2"/>
    <n v="12092"/>
    <s v="SOGEM 10%"/>
    <s v="LES MAZADES"/>
    <s v="12, Rue d'Arcachon"/>
    <m/>
    <m/>
    <s v="FOURNIE Brigitte"/>
    <m/>
    <s v="False"/>
    <m/>
    <m/>
    <n v="58"/>
    <x v="0"/>
  </r>
  <r>
    <d v="2019-04-12T00:00:00"/>
    <n v="4190188"/>
    <x v="4"/>
    <s v="DI-19-0066"/>
    <x v="3"/>
    <m/>
    <n v="12092"/>
    <s v="SOGEM 10%"/>
    <s v="LES MAZADES"/>
    <s v="12, Rue d'Arcachon"/>
    <m/>
    <m/>
    <s v="FOURNIE Brigitte"/>
    <m/>
    <s v="False"/>
    <m/>
    <m/>
    <n v="429.05"/>
    <x v="0"/>
  </r>
  <r>
    <d v="2019-04-12T00:00:00"/>
    <n v="4190189"/>
    <x v="25"/>
    <s v="DI-19-0184"/>
    <x v="15"/>
    <m/>
    <n v="12164"/>
    <s v="CAPGEMINI THECHNOLOGY SERVICES 20%"/>
    <m/>
    <s v="109, Avenue du Général Eisenhower"/>
    <s v="FR160X04 100229103 MTASIAUX"/>
    <m/>
    <m/>
    <m/>
    <s v="True"/>
    <n v="0.2"/>
    <n v="539.24"/>
    <m/>
    <x v="0"/>
  </r>
  <r>
    <d v="2019-04-12T00:00:00"/>
    <n v="4190189"/>
    <x v="26"/>
    <s v="DI-19-0184"/>
    <x v="0"/>
    <n v="2"/>
    <n v="12164"/>
    <s v="CAPGEMINI THECHNOLOGY SERVICES 20%"/>
    <m/>
    <s v="109, Avenue du Général Eisenhower"/>
    <s v="FR160X04 100229103 MTASIAUX"/>
    <m/>
    <m/>
    <m/>
    <s v="False"/>
    <m/>
    <m/>
    <n v="85"/>
    <x v="0"/>
  </r>
  <r>
    <d v="2019-04-12T00:00:00"/>
    <n v="4190189"/>
    <x v="26"/>
    <s v="DI-19-0184"/>
    <x v="16"/>
    <n v="1"/>
    <n v="12164"/>
    <s v="CAPGEMINI THECHNOLOGY SERVICES 20%"/>
    <m/>
    <s v="109, Avenue du Général Eisenhower"/>
    <s v="FR160X04 100229103 MTASIAUX"/>
    <m/>
    <m/>
    <m/>
    <s v="False"/>
    <m/>
    <m/>
    <n v="42.5"/>
    <x v="0"/>
  </r>
  <r>
    <d v="2019-04-12T00:00:00"/>
    <n v="4190189"/>
    <x v="23"/>
    <s v="DI-19-0184"/>
    <x v="15"/>
    <n v="1"/>
    <n v="12164"/>
    <s v="CAPGEMINI THECHNOLOGY SERVICES 20%"/>
    <m/>
    <s v="109, Avenue du Général Eisenhower"/>
    <s v="FR160X04 100229103 MTASIAUX"/>
    <m/>
    <m/>
    <m/>
    <s v="False"/>
    <m/>
    <m/>
    <n v="30"/>
    <x v="0"/>
  </r>
  <r>
    <d v="2019-04-12T00:00:00"/>
    <n v="4190189"/>
    <x v="27"/>
    <s v="DI-19-0184"/>
    <x v="3"/>
    <m/>
    <n v="12164"/>
    <s v="CAPGEMINI THECHNOLOGY SERVICES 20%"/>
    <m/>
    <s v="109, Avenue du Général Eisenhower"/>
    <s v="FR160X04 100229103 MTASIAUX"/>
    <m/>
    <m/>
    <m/>
    <s v="False"/>
    <m/>
    <m/>
    <n v="291.87"/>
    <x v="0"/>
  </r>
  <r>
    <d v="2019-04-15T00:00:00"/>
    <n v="4190190"/>
    <x v="25"/>
    <s v="DI-17-1756"/>
    <x v="17"/>
    <m/>
    <n v="12201"/>
    <s v="CAPGEMINI THECHNOLOGY SERVICES 20%"/>
    <m/>
    <s v="109, Avenue du Général Eisenhower"/>
    <s v="FR03MFSS 100111134 MTASIAUX"/>
    <m/>
    <s v="VERGE Marc"/>
    <m/>
    <s v="True"/>
    <n v="0.2"/>
    <n v="2485.86"/>
    <m/>
    <x v="0"/>
  </r>
  <r>
    <d v="2019-04-15T00:00:00"/>
    <n v="4190190"/>
    <x v="26"/>
    <s v="DI-17-1756"/>
    <x v="16"/>
    <n v="8"/>
    <n v="12201"/>
    <s v="CAPGEMINI THECHNOLOGY SERVICES 20%"/>
    <m/>
    <s v="109, Avenue du Général Eisenhower"/>
    <s v="FR03MFSS 100111134 MTASIAUX"/>
    <m/>
    <s v="VERGE Marc"/>
    <m/>
    <s v="False"/>
    <m/>
    <m/>
    <n v="320"/>
    <x v="0"/>
  </r>
  <r>
    <d v="2019-04-15T00:00:00"/>
    <n v="4190190"/>
    <x v="26"/>
    <s v="DI-17-1756"/>
    <x v="10"/>
    <n v="8"/>
    <n v="12201"/>
    <s v="CAPGEMINI THECHNOLOGY SERVICES 20%"/>
    <m/>
    <s v="109, Avenue du Général Eisenhower"/>
    <s v="FR03MFSS 100111134 MTASIAUX"/>
    <m/>
    <s v="VERGE Marc"/>
    <m/>
    <s v="False"/>
    <m/>
    <m/>
    <n v="320"/>
    <x v="0"/>
  </r>
  <r>
    <d v="2019-04-15T00:00:00"/>
    <n v="4190190"/>
    <x v="23"/>
    <s v="DI-17-1756"/>
    <x v="17"/>
    <n v="2"/>
    <n v="12201"/>
    <s v="CAPGEMINI THECHNOLOGY SERVICES 20%"/>
    <m/>
    <s v="109, Avenue du Général Eisenhower"/>
    <s v="FR03MFSS 100111134 MTASIAUX"/>
    <m/>
    <s v="VERGE Marc"/>
    <m/>
    <s v="False"/>
    <m/>
    <m/>
    <n v="58"/>
    <x v="0"/>
  </r>
  <r>
    <d v="2019-04-15T00:00:00"/>
    <n v="4190190"/>
    <x v="27"/>
    <s v="DI-17-1756"/>
    <x v="3"/>
    <m/>
    <n v="12201"/>
    <s v="CAPGEMINI THECHNOLOGY SERVICES 20%"/>
    <m/>
    <s v="109, Avenue du Général Eisenhower"/>
    <s v="FR03MFSS 100111134 MTASIAUX"/>
    <m/>
    <s v="VERGE Marc"/>
    <m/>
    <s v="False"/>
    <m/>
    <m/>
    <n v="1373.55"/>
    <x v="0"/>
  </r>
  <r>
    <d v="2019-04-15T00:00:00"/>
    <n v="4190191"/>
    <x v="28"/>
    <s v="DI-18-1453"/>
    <x v="6"/>
    <m/>
    <n v="11978"/>
    <s v="S.I.B.G  10%"/>
    <m/>
    <s v="30, Rue de la Digue"/>
    <s v="Demande n°3033"/>
    <s v="Lot n°07 0070 4203"/>
    <s v="WILLIAMS Thomas"/>
    <m/>
    <s v="True"/>
    <n v="0.1"/>
    <n v="2009.15"/>
    <m/>
    <x v="0"/>
  </r>
  <r>
    <d v="2019-04-15T00:00:00"/>
    <n v="4190191"/>
    <x v="3"/>
    <s v="DI-18-1453"/>
    <x v="0"/>
    <n v="1"/>
    <n v="11978"/>
    <s v="S.I.B.G  10%"/>
    <m/>
    <s v="30, Rue de la Digue"/>
    <s v="Demande n°3033"/>
    <s v="Lot n°07 0070 4203"/>
    <s v="WILLIAMS Thomas"/>
    <m/>
    <s v="False"/>
    <m/>
    <m/>
    <n v="40"/>
    <x v="0"/>
  </r>
  <r>
    <d v="2019-04-15T00:00:00"/>
    <n v="4190191"/>
    <x v="3"/>
    <s v="DI-18-1453"/>
    <x v="7"/>
    <n v="15.5"/>
    <n v="11978"/>
    <s v="S.I.B.G  10%"/>
    <m/>
    <s v="30, Rue de la Digue"/>
    <s v="Demande n°3033"/>
    <s v="Lot n°07 0070 4203"/>
    <s v="WILLIAMS Thomas"/>
    <m/>
    <s v="False"/>
    <m/>
    <m/>
    <n v="620"/>
    <x v="0"/>
  </r>
  <r>
    <d v="2019-04-15T00:00:00"/>
    <n v="4190191"/>
    <x v="3"/>
    <s v="DI-18-1453"/>
    <x v="4"/>
    <n v="15.5"/>
    <n v="11978"/>
    <s v="S.I.B.G  10%"/>
    <m/>
    <s v="30, Rue de la Digue"/>
    <s v="Demande n°3033"/>
    <s v="Lot n°07 0070 4203"/>
    <s v="WILLIAMS Thomas"/>
    <m/>
    <s v="False"/>
    <m/>
    <m/>
    <n v="620"/>
    <x v="0"/>
  </r>
  <r>
    <d v="2019-04-15T00:00:00"/>
    <n v="4190191"/>
    <x v="1"/>
    <s v="DI-18-1453"/>
    <x v="18"/>
    <n v="2"/>
    <n v="11978"/>
    <s v="S.I.B.G  10%"/>
    <m/>
    <s v="30, Rue de la Digue"/>
    <s v="Demande n°3033"/>
    <s v="Lot n°07 0070 4203"/>
    <s v="WILLIAMS Thomas"/>
    <m/>
    <s v="False"/>
    <m/>
    <m/>
    <n v="58"/>
    <x v="0"/>
  </r>
  <r>
    <d v="2019-04-15T00:00:00"/>
    <n v="4190191"/>
    <x v="4"/>
    <s v="DI-18-1453"/>
    <x v="3"/>
    <m/>
    <n v="11978"/>
    <s v="S.I.B.G  10%"/>
    <m/>
    <s v="30, Rue de la Digue"/>
    <s v="Demande n°3033"/>
    <s v="Lot n°07 0070 4203"/>
    <s v="WILLIAMS Thomas"/>
    <m/>
    <s v="False"/>
    <m/>
    <m/>
    <n v="488.5"/>
    <x v="0"/>
  </r>
  <r>
    <d v="2019-04-15T00:00:00"/>
    <n v="4190192"/>
    <x v="28"/>
    <s v="DI-18-1453"/>
    <x v="11"/>
    <m/>
    <n v="11977"/>
    <s v="S.I.B.G  10%"/>
    <m/>
    <s v="30, Rue de la Digue"/>
    <s v="Demande n°3033"/>
    <s v="Lot n°07 0070 4203"/>
    <s v="WILLIAMS Thomas"/>
    <m/>
    <s v="True"/>
    <n v="0.1"/>
    <n v="1350.48"/>
    <m/>
    <x v="0"/>
  </r>
  <r>
    <d v="2019-04-15T00:00:00"/>
    <n v="4190192"/>
    <x v="3"/>
    <s v="DI-18-1453"/>
    <x v="0"/>
    <n v="1"/>
    <n v="11977"/>
    <s v="S.I.B.G  10%"/>
    <m/>
    <s v="30, Rue de la Digue"/>
    <s v="Demande n°3033"/>
    <s v="Lot n°07 0070 4203"/>
    <s v="WILLIAMS Thomas"/>
    <m/>
    <s v="False"/>
    <m/>
    <m/>
    <n v="40"/>
    <x v="0"/>
  </r>
  <r>
    <d v="2019-04-15T00:00:00"/>
    <n v="4190192"/>
    <x v="3"/>
    <s v="DI-18-1453"/>
    <x v="4"/>
    <n v="9.5"/>
    <n v="11977"/>
    <s v="S.I.B.G  10%"/>
    <m/>
    <s v="30, Rue de la Digue"/>
    <s v="Demande n°3033"/>
    <s v="Lot n°07 0070 4203"/>
    <s v="WILLIAMS Thomas"/>
    <m/>
    <s v="False"/>
    <m/>
    <m/>
    <n v="380"/>
    <x v="0"/>
  </r>
  <r>
    <d v="2019-04-15T00:00:00"/>
    <n v="4190192"/>
    <x v="3"/>
    <s v="DI-18-1453"/>
    <x v="7"/>
    <n v="9.5"/>
    <n v="11977"/>
    <s v="S.I.B.G  10%"/>
    <m/>
    <s v="30, Rue de la Digue"/>
    <s v="Demande n°3033"/>
    <s v="Lot n°07 0070 4203"/>
    <s v="WILLIAMS Thomas"/>
    <m/>
    <s v="False"/>
    <m/>
    <m/>
    <n v="380"/>
    <x v="0"/>
  </r>
  <r>
    <d v="2019-04-15T00:00:00"/>
    <n v="4190192"/>
    <x v="1"/>
    <s v="DI-18-1453"/>
    <x v="19"/>
    <n v="2"/>
    <n v="11977"/>
    <s v="S.I.B.G  10%"/>
    <m/>
    <s v="30, Rue de la Digue"/>
    <s v="Demande n°3033"/>
    <s v="Lot n°07 0070 4203"/>
    <s v="WILLIAMS Thomas"/>
    <m/>
    <s v="False"/>
    <m/>
    <m/>
    <n v="58"/>
    <x v="0"/>
  </r>
  <r>
    <d v="2019-04-15T00:00:00"/>
    <n v="4190192"/>
    <x v="4"/>
    <s v="DI-18-1453"/>
    <x v="3"/>
    <m/>
    <n v="11977"/>
    <s v="S.I.B.G  10%"/>
    <m/>
    <s v="30, Rue de la Digue"/>
    <s v="Demande n°3033"/>
    <s v="Lot n°07 0070 4203"/>
    <s v="WILLIAMS Thomas"/>
    <m/>
    <s v="False"/>
    <m/>
    <m/>
    <n v="369.71"/>
    <x v="0"/>
  </r>
  <r>
    <d v="2019-04-15T00:00:00"/>
    <n v="4190193"/>
    <x v="25"/>
    <s v="DI-19-0244"/>
    <x v="19"/>
    <m/>
    <n v="12194"/>
    <s v="CAPGEMINI THECHNOLOGY SERVICES 20%"/>
    <s v="SOGETI HIGH TECH"/>
    <s v="Site de Aeropark 3, Chemin Laporte"/>
    <m/>
    <m/>
    <s v="CRIVELLARI Sylvie"/>
    <m/>
    <s v="True"/>
    <n v="0.2"/>
    <n v="1024.97"/>
    <m/>
    <x v="0"/>
  </r>
  <r>
    <d v="2019-04-15T00:00:00"/>
    <n v="4190193"/>
    <x v="26"/>
    <s v="DI-19-0244"/>
    <x v="4"/>
    <n v="4"/>
    <n v="12194"/>
    <s v="CAPGEMINI THECHNOLOGY SERVICES 20%"/>
    <s v="SOGETI HIGH TECH"/>
    <s v="Site de Aeropark 3, Chemin Laporte"/>
    <m/>
    <m/>
    <s v="CRIVELLARI Sylvie"/>
    <m/>
    <s v="False"/>
    <m/>
    <m/>
    <n v="164"/>
    <x v="0"/>
  </r>
  <r>
    <d v="2019-04-15T00:00:00"/>
    <n v="4190193"/>
    <x v="26"/>
    <s v="DI-19-0244"/>
    <x v="7"/>
    <n v="4"/>
    <n v="12194"/>
    <s v="CAPGEMINI THECHNOLOGY SERVICES 20%"/>
    <s v="SOGETI HIGH TECH"/>
    <s v="Site de Aeropark 3, Chemin Laporte"/>
    <m/>
    <m/>
    <s v="CRIVELLARI Sylvie"/>
    <m/>
    <s v="False"/>
    <m/>
    <m/>
    <n v="164"/>
    <x v="0"/>
  </r>
  <r>
    <d v="2019-04-15T00:00:00"/>
    <n v="4190193"/>
    <x v="23"/>
    <s v="DI-19-0244"/>
    <x v="19"/>
    <n v="1"/>
    <n v="12194"/>
    <s v="CAPGEMINI THECHNOLOGY SERVICES 20%"/>
    <s v="SOGETI HIGH TECH"/>
    <s v="Site de Aeropark 3, Chemin Laporte"/>
    <m/>
    <m/>
    <s v="CRIVELLARI Sylvie"/>
    <m/>
    <s v="False"/>
    <m/>
    <m/>
    <n v="30"/>
    <x v="0"/>
  </r>
  <r>
    <d v="2019-04-15T00:00:00"/>
    <n v="4190193"/>
    <x v="27"/>
    <s v="DI-19-0244"/>
    <x v="3"/>
    <m/>
    <n v="12194"/>
    <s v="CAPGEMINI THECHNOLOGY SERVICES 20%"/>
    <s v="SOGETI HIGH TECH"/>
    <s v="Site de Aeropark 3, Chemin Laporte"/>
    <m/>
    <m/>
    <s v="CRIVELLARI Sylvie"/>
    <m/>
    <s v="False"/>
    <m/>
    <m/>
    <n v="496.14"/>
    <x v="0"/>
  </r>
  <r>
    <d v="2019-04-18T00:00:00"/>
    <n v="4190194"/>
    <x v="29"/>
    <s v="DI-19-0140"/>
    <x v="20"/>
    <m/>
    <n v="12121"/>
    <s v="EZES Jean-Michel 10%"/>
    <m/>
    <s v="4bis, Chemin de Hollande"/>
    <m/>
    <m/>
    <s v="EZES Jean-Michel"/>
    <m/>
    <s v="True"/>
    <n v="0.1"/>
    <n v="1592.8"/>
    <m/>
    <x v="0"/>
  </r>
  <r>
    <d v="2019-04-18T00:00:00"/>
    <n v="4190194"/>
    <x v="3"/>
    <s v="DI-19-0140"/>
    <x v="16"/>
    <n v="8"/>
    <n v="12121"/>
    <s v="EZES Jean-Michel 10%"/>
    <m/>
    <s v="4bis, Chemin de Hollande"/>
    <m/>
    <m/>
    <s v="EZES Jean-Michel"/>
    <m/>
    <s v="False"/>
    <m/>
    <m/>
    <n v="320"/>
    <x v="0"/>
  </r>
  <r>
    <d v="2019-04-18T00:00:00"/>
    <n v="4190194"/>
    <x v="3"/>
    <s v="DI-19-0140"/>
    <x v="7"/>
    <n v="8"/>
    <n v="12121"/>
    <s v="EZES Jean-Michel 10%"/>
    <m/>
    <s v="4bis, Chemin de Hollande"/>
    <m/>
    <m/>
    <s v="EZES Jean-Michel"/>
    <m/>
    <s v="False"/>
    <m/>
    <m/>
    <n v="320"/>
    <x v="0"/>
  </r>
  <r>
    <d v="2019-04-18T00:00:00"/>
    <n v="4190194"/>
    <x v="1"/>
    <s v="DI-19-0140"/>
    <x v="20"/>
    <n v="2"/>
    <n v="12121"/>
    <s v="EZES Jean-Michel 10%"/>
    <m/>
    <s v="4bis, Chemin de Hollande"/>
    <m/>
    <m/>
    <s v="EZES Jean-Michel"/>
    <m/>
    <s v="False"/>
    <m/>
    <m/>
    <n v="50"/>
    <x v="0"/>
  </r>
  <r>
    <d v="2019-04-18T00:00:00"/>
    <n v="4190194"/>
    <x v="4"/>
    <s v="DI-19-0140"/>
    <x v="3"/>
    <m/>
    <n v="12121"/>
    <s v="EZES Jean-Michel 10%"/>
    <m/>
    <s v="4bis, Chemin de Hollande"/>
    <m/>
    <m/>
    <s v="EZES Jean-Michel"/>
    <m/>
    <s v="False"/>
    <m/>
    <m/>
    <n v="758"/>
    <x v="0"/>
  </r>
  <r>
    <d v="2019-04-18T00:00:00"/>
    <n v="4190195"/>
    <x v="30"/>
    <s v="DI-18-1493"/>
    <x v="2"/>
    <m/>
    <n v="12032"/>
    <s v="BALAT Jean 5.5%"/>
    <m/>
    <s v="54, Port Saint Sauveur"/>
    <m/>
    <m/>
    <s v="BALAT Jean"/>
    <m/>
    <s v="True"/>
    <s v="5.5%"/>
    <n v="4688.76"/>
    <n v="0"/>
    <x v="0"/>
  </r>
  <r>
    <d v="2019-04-18T00:00:00"/>
    <n v="4190195"/>
    <x v="31"/>
    <s v="DI-18-1493"/>
    <x v="2"/>
    <n v="54"/>
    <n v="12032"/>
    <s v="BALAT Jean 5.5%"/>
    <m/>
    <s v="54, Port Saint Sauveur"/>
    <m/>
    <m/>
    <s v="BALAT Jean"/>
    <m/>
    <s v="False"/>
    <m/>
    <m/>
    <n v="2106"/>
    <x v="0"/>
  </r>
  <r>
    <d v="2019-04-18T00:00:00"/>
    <n v="4190195"/>
    <x v="20"/>
    <s v="DI-18-1493"/>
    <x v="2"/>
    <n v="4"/>
    <n v="12032"/>
    <s v="BALAT Jean 5.5%"/>
    <m/>
    <s v="54, Port Saint Sauveur"/>
    <m/>
    <m/>
    <s v="BALAT Jean"/>
    <m/>
    <s v="False"/>
    <m/>
    <m/>
    <n v="116"/>
    <x v="0"/>
  </r>
  <r>
    <d v="2019-04-18T00:00:00"/>
    <n v="4190195"/>
    <x v="32"/>
    <s v="DI-18-1493"/>
    <x v="3"/>
    <m/>
    <n v="12032"/>
    <s v="BALAT Jean 5.5%"/>
    <m/>
    <s v="54, Port Saint Sauveur"/>
    <m/>
    <m/>
    <s v="BALAT Jean"/>
    <m/>
    <s v="False"/>
    <m/>
    <m/>
    <n v="2222.3200000000002"/>
    <x v="0"/>
  </r>
  <r>
    <d v="2019-04-19T00:00:00"/>
    <n v="4190196"/>
    <x v="33"/>
    <s v="DI-19-0360"/>
    <x v="2"/>
    <m/>
    <n v="12246"/>
    <s v="GABANOU Virginie 10%"/>
    <m/>
    <s v="7, Rue du Vignemale"/>
    <m/>
    <m/>
    <s v="GABANOU Virginie"/>
    <m/>
    <s v="True"/>
    <n v="0.1"/>
    <n v="935.02"/>
    <m/>
    <x v="0"/>
  </r>
  <r>
    <d v="2019-04-19T00:00:00"/>
    <n v="4190196"/>
    <x v="3"/>
    <s v="DI-19-0360"/>
    <x v="2"/>
    <n v="6"/>
    <n v="12246"/>
    <s v="GABANOU Virginie 10%"/>
    <m/>
    <s v="7, Rue du Vignemale"/>
    <m/>
    <m/>
    <s v="GABANOU Virginie"/>
    <m/>
    <s v="False"/>
    <m/>
    <m/>
    <n v="246"/>
    <x v="0"/>
  </r>
  <r>
    <d v="2019-04-19T00:00:00"/>
    <n v="4190196"/>
    <x v="1"/>
    <s v="DI-19-0360"/>
    <x v="2"/>
    <n v="1"/>
    <n v="12246"/>
    <s v="GABANOU Virginie 10%"/>
    <m/>
    <s v="7, Rue du Vignemale"/>
    <m/>
    <m/>
    <s v="GABANOU Virginie"/>
    <m/>
    <s v="False"/>
    <m/>
    <m/>
    <n v="30"/>
    <x v="0"/>
  </r>
  <r>
    <d v="2019-04-19T00:00:00"/>
    <n v="4190196"/>
    <x v="4"/>
    <s v="DI-19-0360"/>
    <x v="3"/>
    <m/>
    <n v="12246"/>
    <s v="GABANOU Virginie 10%"/>
    <m/>
    <s v="7, Rue du Vignemale"/>
    <m/>
    <m/>
    <s v="GABANOU Virginie"/>
    <m/>
    <s v="False"/>
    <m/>
    <m/>
    <n v="574.02"/>
    <x v="0"/>
  </r>
  <r>
    <d v="2019-04-19T00:00:00"/>
    <n v="4190197"/>
    <x v="34"/>
    <s v="DI-19-0227"/>
    <x v="21"/>
    <m/>
    <n v="12182"/>
    <s v="SILET I  10%"/>
    <m/>
    <s v="13bis, Allée Charles De Fitte"/>
    <s v="Demande n°3323"/>
    <s v="Lot n°08 0080 1411"/>
    <s v="EXPOSITO Fabrice"/>
    <m/>
    <s v="True"/>
    <n v="0.1"/>
    <n v="837.4"/>
    <m/>
    <x v="0"/>
  </r>
  <r>
    <d v="2019-04-19T00:00:00"/>
    <n v="4190197"/>
    <x v="3"/>
    <s v="DI-19-0227"/>
    <x v="16"/>
    <n v="6"/>
    <n v="12182"/>
    <s v="SILET I  10%"/>
    <m/>
    <s v="13bis, Allée Charles De Fitte"/>
    <s v="Demande n°3323"/>
    <s v="Lot n°08 0080 1411"/>
    <s v="EXPOSITO Fabrice"/>
    <m/>
    <s v="False"/>
    <m/>
    <m/>
    <n v="240"/>
    <x v="0"/>
  </r>
  <r>
    <d v="2019-04-19T00:00:00"/>
    <n v="4190197"/>
    <x v="3"/>
    <s v="DI-19-0227"/>
    <x v="12"/>
    <n v="6"/>
    <n v="12182"/>
    <s v="SILET I  10%"/>
    <m/>
    <s v="13bis, Allée Charles De Fitte"/>
    <s v="Demande n°3323"/>
    <s v="Lot n°08 0080 1411"/>
    <s v="EXPOSITO Fabrice"/>
    <m/>
    <s v="False"/>
    <m/>
    <m/>
    <n v="240"/>
    <x v="0"/>
  </r>
  <r>
    <d v="2019-04-19T00:00:00"/>
    <n v="4190197"/>
    <x v="1"/>
    <s v="DI-19-0227"/>
    <x v="21"/>
    <n v="2"/>
    <n v="12182"/>
    <s v="SILET I  10%"/>
    <m/>
    <s v="13bis, Allée Charles De Fitte"/>
    <s v="Demande n°3323"/>
    <s v="Lot n°08 0080 1411"/>
    <s v="EXPOSITO Fabrice"/>
    <m/>
    <s v="False"/>
    <m/>
    <m/>
    <n v="58"/>
    <x v="0"/>
  </r>
  <r>
    <d v="2019-04-19T00:00:00"/>
    <n v="4190197"/>
    <x v="4"/>
    <s v="DI-19-0227"/>
    <x v="3"/>
    <m/>
    <n v="12182"/>
    <s v="SILET I  10%"/>
    <m/>
    <s v="13bis, Allée Charles De Fitte"/>
    <s v="Demande n°3323"/>
    <s v="Lot n°08 0080 1411"/>
    <s v="EXPOSITO Fabrice"/>
    <m/>
    <s v="False"/>
    <n v="0.1"/>
    <m/>
    <n v="223.27"/>
    <x v="0"/>
  </r>
  <r>
    <d v="2019-04-19T00:00:00"/>
    <n v="4190198"/>
    <x v="35"/>
    <s v="DI-19-0340"/>
    <x v="10"/>
    <m/>
    <m/>
    <s v="BOURGADE Lionel 10%"/>
    <m/>
    <s v="11, Rue de la Colombette"/>
    <m/>
    <m/>
    <s v="BOURGADE Lione"/>
    <m/>
    <s v="True"/>
    <n v="0.1"/>
    <n v="153.74"/>
    <m/>
    <x v="0"/>
  </r>
  <r>
    <d v="2019-04-19T00:00:00"/>
    <n v="4190198"/>
    <x v="3"/>
    <s v="DI-19-0340"/>
    <x v="10"/>
    <n v="1"/>
    <m/>
    <s v="BOURGADE Lionel 10%"/>
    <m/>
    <s v="11, Rue de la Colombette"/>
    <m/>
    <m/>
    <s v="BOURGADE Lione"/>
    <m/>
    <s v="False"/>
    <m/>
    <m/>
    <n v="44.55"/>
    <x v="0"/>
  </r>
  <r>
    <d v="2019-04-19T00:00:00"/>
    <n v="4190198"/>
    <x v="1"/>
    <s v="DI-19-0340"/>
    <x v="10"/>
    <n v="1"/>
    <m/>
    <s v="BOURGADE Lionel 10%"/>
    <m/>
    <s v="11, Rue de la Colombette"/>
    <m/>
    <s v="SUP CENTRE"/>
    <s v="BOURGADE Lione"/>
    <m/>
    <s v="False"/>
    <m/>
    <m/>
    <n v="31.36"/>
    <x v="0"/>
  </r>
  <r>
    <d v="2019-04-19T00:00:00"/>
    <n v="4190198"/>
    <x v="4"/>
    <s v="DI-19-0340"/>
    <x v="3"/>
    <m/>
    <m/>
    <s v="BOURGADE Lionel 10%"/>
    <m/>
    <s v="11, Rue de la Colombette"/>
    <m/>
    <m/>
    <s v="BOURGADE Lione"/>
    <m/>
    <s v="False"/>
    <m/>
    <m/>
    <n v="63.85"/>
    <x v="0"/>
  </r>
  <r>
    <d v="2019-04-19T00:00:00"/>
    <n v="4190199"/>
    <x v="36"/>
    <s v="DI-19-0347"/>
    <x v="16"/>
    <m/>
    <m/>
    <s v="APSYS 20%"/>
    <m/>
    <s v="36, Rue Raymond Grimaud"/>
    <m/>
    <m/>
    <s v="MAYER Sylvie"/>
    <m/>
    <s v="True"/>
    <n v="0.2"/>
    <n v="89.46"/>
    <m/>
    <x v="0"/>
  </r>
  <r>
    <d v="2019-04-19T00:00:00"/>
    <n v="4190199"/>
    <x v="26"/>
    <s v="DI-19-0347"/>
    <x v="16"/>
    <n v="1"/>
    <m/>
    <s v="APSYS 20%"/>
    <m/>
    <s v="36, Rue Raymond Grimaud"/>
    <m/>
    <m/>
    <s v="MAYER Sylvie"/>
    <m/>
    <s v="False"/>
    <m/>
    <m/>
    <n v="44.55"/>
    <x v="0"/>
  </r>
  <r>
    <d v="2019-04-19T00:00:00"/>
    <n v="4190199"/>
    <x v="23"/>
    <s v="DI-19-0347"/>
    <x v="16"/>
    <n v="1"/>
    <m/>
    <s v="APSYS 20%"/>
    <m/>
    <s v="36, Rue Raymond Grimaud"/>
    <m/>
    <m/>
    <s v="MAYER Sylvie"/>
    <m/>
    <s v="False"/>
    <m/>
    <m/>
    <n v="30"/>
    <x v="0"/>
  </r>
  <r>
    <d v="2019-04-19T00:00:00"/>
    <n v="4190200"/>
    <x v="37"/>
    <s v="DI-19-0348"/>
    <x v="16"/>
    <m/>
    <m/>
    <s v="ACTIA INGENIERIE 20%"/>
    <m/>
    <s v="36, Rue Raymond Grimaud"/>
    <m/>
    <m/>
    <s v="JEANNEAU Elisabeth"/>
    <m/>
    <s v="True"/>
    <n v="0.2"/>
    <n v="129.97"/>
    <m/>
    <x v="0"/>
  </r>
  <r>
    <d v="2019-04-19T00:00:00"/>
    <n v="4190200"/>
    <x v="26"/>
    <s v="DI-19-0348"/>
    <x v="16"/>
    <n v="1"/>
    <m/>
    <s v="ACTIA INGENIERIE 20%"/>
    <m/>
    <s v="36, Rue Raymond Grimaud"/>
    <m/>
    <m/>
    <s v="JEANNEAU Elisabeth"/>
    <m/>
    <s v="False"/>
    <m/>
    <m/>
    <n v="44.55"/>
    <x v="0"/>
  </r>
  <r>
    <d v="2019-04-19T00:00:00"/>
    <n v="4190200"/>
    <x v="23"/>
    <s v="DI-19-0348"/>
    <x v="16"/>
    <n v="1"/>
    <m/>
    <s v="ACTIA INGENIERIE 20%"/>
    <m/>
    <s v="36, Rue Raymond Grimaud"/>
    <m/>
    <m/>
    <s v="JEANNEAU Elisabeth"/>
    <m/>
    <s v="False"/>
    <m/>
    <m/>
    <n v="15"/>
    <x v="0"/>
  </r>
  <r>
    <d v="2019-04-19T00:00:00"/>
    <n v="4190200"/>
    <x v="27"/>
    <s v="DI-19-0348"/>
    <x v="3"/>
    <m/>
    <m/>
    <s v="ACTIA INGENIERIE 20%"/>
    <m/>
    <s v="36, Rue Raymond Grimaud"/>
    <m/>
    <m/>
    <s v="JEANNEAU Elisabeth"/>
    <m/>
    <s v="False"/>
    <m/>
    <m/>
    <n v="48.76"/>
    <x v="0"/>
  </r>
  <r>
    <d v="2019-04-19T00:00:00"/>
    <n v="4190201"/>
    <x v="38"/>
    <s v="DI-19-0121"/>
    <x v="22"/>
    <m/>
    <m/>
    <s v="PACIFICA 20%"/>
    <m/>
    <s v="7, Rue des Pyrénées"/>
    <n v="4746202908"/>
    <m/>
    <s v="Alexandre"/>
    <m/>
    <s v="True"/>
    <n v="0.2"/>
    <n v="201.7"/>
    <m/>
    <x v="0"/>
  </r>
  <r>
    <d v="2019-04-19T00:00:00"/>
    <n v="4190201"/>
    <x v="26"/>
    <s v="DI-19-0121"/>
    <x v="22"/>
    <n v="2"/>
    <m/>
    <s v="PACIFICA 20%"/>
    <m/>
    <s v="7, Rue des Pyrénées"/>
    <n v="4746202908"/>
    <m/>
    <s v="Alexandre"/>
    <m/>
    <s v="False"/>
    <m/>
    <m/>
    <n v="87"/>
    <x v="0"/>
  </r>
  <r>
    <d v="2019-04-19T00:00:00"/>
    <n v="4190201"/>
    <x v="23"/>
    <s v="DI-19-0121"/>
    <x v="22"/>
    <n v="1"/>
    <m/>
    <s v="PACIFICA 20%"/>
    <m/>
    <s v="7, Rue des Pyrénées"/>
    <n v="4746202908"/>
    <m/>
    <s v="Alexandre"/>
    <m/>
    <s v="False"/>
    <m/>
    <m/>
    <n v="30"/>
    <x v="0"/>
  </r>
  <r>
    <d v="2019-04-19T00:00:00"/>
    <n v="4190201"/>
    <x v="27"/>
    <s v="DI-19-0121"/>
    <x v="3"/>
    <m/>
    <m/>
    <s v="PACIFICA 20%"/>
    <m/>
    <s v="7, Rue des Pyrénées"/>
    <n v="4746202908"/>
    <m/>
    <s v="Alexandre"/>
    <m/>
    <s v="False"/>
    <m/>
    <m/>
    <n v="51.08"/>
    <x v="0"/>
  </r>
  <r>
    <d v="2019-04-19T00:00:00"/>
    <n v="4190202"/>
    <x v="39"/>
    <s v="DI-19-0357"/>
    <x v="7"/>
    <m/>
    <m/>
    <s v="MAZENC Huguette 10%"/>
    <m/>
    <s v="64, Rue des 36 Ponts"/>
    <m/>
    <m/>
    <s v="MAZENC Huguette"/>
    <m/>
    <s v="True"/>
    <n v="0.1"/>
    <n v="98.4"/>
    <m/>
    <x v="0"/>
  </r>
  <r>
    <d v="2019-04-19T00:00:00"/>
    <n v="4190202"/>
    <x v="3"/>
    <s v="DI-19-0357"/>
    <x v="7"/>
    <n v="1"/>
    <m/>
    <s v="MAZENC Huguette 10%"/>
    <m/>
    <s v="64, Rue des 36 Ponts"/>
    <m/>
    <m/>
    <s v="MAZENC Huguette"/>
    <m/>
    <s v="False"/>
    <m/>
    <m/>
    <n v="44.55"/>
    <x v="0"/>
  </r>
  <r>
    <d v="2019-04-19T00:00:00"/>
    <n v="4190202"/>
    <x v="1"/>
    <s v="DI-19-0357"/>
    <x v="7"/>
    <n v="1"/>
    <m/>
    <s v="MAZENC Huguette 10%"/>
    <m/>
    <s v="64, Rue des 36 Ponts"/>
    <m/>
    <m/>
    <s v="MAZENC Huguette"/>
    <m/>
    <s v="False"/>
    <m/>
    <m/>
    <n v="30"/>
    <x v="0"/>
  </r>
  <r>
    <d v="2019-04-19T00:00:00"/>
    <n v="4190202"/>
    <x v="4"/>
    <s v="DI-19-0357"/>
    <x v="3"/>
    <m/>
    <m/>
    <s v="MAZENC Huguette 10%"/>
    <m/>
    <s v="64, Rue des 36 Ponts"/>
    <m/>
    <m/>
    <s v="MAZENC Huguette"/>
    <m/>
    <s v="False"/>
    <m/>
    <m/>
    <n v="14.9"/>
    <x v="0"/>
  </r>
  <r>
    <d v="2019-04-23T00:00:00"/>
    <n v="4190203"/>
    <x v="40"/>
    <s v="DI-19-0365"/>
    <x v="2"/>
    <m/>
    <m/>
    <s v="PROMOPYRENE 20%"/>
    <n v="99"/>
    <s v="18, Rue des Bougainvilliers"/>
    <m/>
    <m/>
    <s v="DALET Laetitia"/>
    <m/>
    <s v="True"/>
    <n v="0.2"/>
    <n v="205.26"/>
    <m/>
    <x v="0"/>
  </r>
  <r>
    <d v="2019-04-23T00:00:00"/>
    <n v="4190203"/>
    <x v="3"/>
    <s v="DI-19-0365"/>
    <x v="2"/>
    <n v="2"/>
    <m/>
    <s v="PROMOPYRENE 20%"/>
    <n v="99"/>
    <s v="18, Rue des Bougainvilliers"/>
    <m/>
    <m/>
    <s v="DALET Laetitia"/>
    <m/>
    <s v="False"/>
    <m/>
    <m/>
    <n v="87"/>
    <x v="0"/>
  </r>
  <r>
    <d v="2019-04-23T00:00:00"/>
    <n v="4190203"/>
    <x v="1"/>
    <s v="DI-19-0365"/>
    <x v="2"/>
    <n v="1"/>
    <m/>
    <s v="PROMOPYRENE 20%"/>
    <n v="99"/>
    <s v="18, Rue des Bougainvilliers"/>
    <m/>
    <m/>
    <s v="DALET Laetitia"/>
    <m/>
    <s v="False"/>
    <m/>
    <m/>
    <n v="30"/>
    <x v="0"/>
  </r>
  <r>
    <d v="2019-04-23T00:00:00"/>
    <n v="4190203"/>
    <x v="4"/>
    <s v="DI-19-0365"/>
    <x v="3"/>
    <m/>
    <m/>
    <s v="PROMOPYRENE 20%"/>
    <n v="99"/>
    <s v="18, Rue des Bougainvilliers"/>
    <m/>
    <m/>
    <s v="DALET Laetitia"/>
    <m/>
    <s v="False"/>
    <m/>
    <m/>
    <n v="69.599999999999994"/>
    <x v="0"/>
  </r>
  <r>
    <d v="2019-04-23T00:00:00"/>
    <n v="4190204"/>
    <x v="5"/>
    <s v="DI-18-1073"/>
    <x v="20"/>
    <m/>
    <n v="11841"/>
    <s v="SOGEM 10%"/>
    <m/>
    <s v="12, Rue d'Arcachon"/>
    <m/>
    <m/>
    <s v="FOURNIE Brigitte"/>
    <m/>
    <s v="True"/>
    <n v="0.1"/>
    <n v="645.33000000000004"/>
    <m/>
    <x v="0"/>
  </r>
  <r>
    <d v="2019-04-23T00:00:00"/>
    <n v="4190204"/>
    <x v="3"/>
    <s v="DI-18-1073"/>
    <x v="16"/>
    <n v="1"/>
    <n v="11841"/>
    <s v="SOGEM 10%"/>
    <m/>
    <s v="12, Rue d'Arcachon"/>
    <m/>
    <m/>
    <s v="FOURNIE Brigitte"/>
    <m/>
    <s v="False"/>
    <m/>
    <m/>
    <n v="41"/>
    <x v="0"/>
  </r>
  <r>
    <d v="2019-04-23T00:00:00"/>
    <n v="4190204"/>
    <x v="3"/>
    <s v="DI-18-1073"/>
    <x v="7"/>
    <n v="5"/>
    <n v="11841"/>
    <s v="SOGEM 10%"/>
    <m/>
    <s v="12, Rue d'Arcachon"/>
    <m/>
    <m/>
    <s v="FOURNIE Brigitte"/>
    <m/>
    <s v="False"/>
    <m/>
    <m/>
    <n v="205"/>
    <x v="0"/>
  </r>
  <r>
    <d v="2019-04-23T00:00:00"/>
    <n v="4190204"/>
    <x v="1"/>
    <s v="DI-18-1073"/>
    <x v="20"/>
    <n v="1"/>
    <n v="11841"/>
    <s v="SOGEM 10%"/>
    <m/>
    <s v="12, Rue d'Arcachon"/>
    <m/>
    <m/>
    <s v="FOURNIE Brigitte"/>
    <m/>
    <s v="False"/>
    <m/>
    <m/>
    <n v="30"/>
    <x v="0"/>
  </r>
  <r>
    <d v="2019-04-23T00:00:00"/>
    <n v="4190204"/>
    <x v="4"/>
    <s v="DI-18-1073"/>
    <x v="3"/>
    <m/>
    <n v="11841"/>
    <s v="SOGEM 10%"/>
    <m/>
    <s v="12, Rue d'Arcachon"/>
    <m/>
    <m/>
    <s v="FOURNIE Brigitte"/>
    <m/>
    <s v="False"/>
    <m/>
    <m/>
    <n v="310.66000000000003"/>
    <x v="0"/>
  </r>
  <r>
    <d v="2019-04-23T00:00:00"/>
    <n v="4190205"/>
    <x v="40"/>
    <s v="DI-19-0322"/>
    <x v="23"/>
    <m/>
    <n v="12238"/>
    <s v="PROMOPYRENE 10%"/>
    <s v="B54"/>
    <s v="2, Allée Monts d'Olmes"/>
    <m/>
    <m/>
    <s v="BAZOLA Charlotte"/>
    <m/>
    <s v="True"/>
    <n v="0.1"/>
    <n v="551.07000000000005"/>
    <m/>
    <x v="0"/>
  </r>
  <r>
    <d v="2019-04-23T00:00:00"/>
    <n v="4190205"/>
    <x v="3"/>
    <s v="DI-19-0322"/>
    <x v="2"/>
    <n v="4"/>
    <n v="12238"/>
    <s v="PROMOPYRENE 10%"/>
    <s v="B54"/>
    <s v="2, Allée Monts d'Olmes"/>
    <m/>
    <m/>
    <s v="BAZOLA Charlotte"/>
    <m/>
    <s v="False"/>
    <m/>
    <m/>
    <n v="164"/>
    <x v="0"/>
  </r>
  <r>
    <d v="2019-04-23T00:00:00"/>
    <n v="4190205"/>
    <x v="3"/>
    <s v="DI-19-0322"/>
    <x v="7"/>
    <n v="4"/>
    <n v="12238"/>
    <s v="PROMOPYRENE 10%"/>
    <s v="B54"/>
    <s v="2, Allée Monts d'Olmes"/>
    <m/>
    <m/>
    <s v="BAZOLA Charlotte"/>
    <m/>
    <s v="False"/>
    <m/>
    <m/>
    <n v="164"/>
    <x v="0"/>
  </r>
  <r>
    <d v="2019-04-23T00:00:00"/>
    <n v="4190205"/>
    <x v="1"/>
    <s v="DI-19-0322"/>
    <x v="23"/>
    <n v="1"/>
    <n v="12238"/>
    <s v="PROMOPYRENE 10%"/>
    <s v="B54"/>
    <s v="2, Allée Monts d'Olmes"/>
    <m/>
    <m/>
    <s v="BAZOLA Charlotte"/>
    <m/>
    <s v="False"/>
    <m/>
    <m/>
    <n v="30"/>
    <x v="0"/>
  </r>
  <r>
    <d v="2019-04-23T00:00:00"/>
    <n v="4190205"/>
    <x v="4"/>
    <s v="DI-19-0322"/>
    <x v="3"/>
    <m/>
    <n v="12238"/>
    <s v="PROMOPYRENE 10%"/>
    <s v="B54"/>
    <s v="2, Allée Monts d'Olmes"/>
    <m/>
    <m/>
    <s v="BAZOLA Charlotte"/>
    <m/>
    <s v="False"/>
    <m/>
    <m/>
    <n v="142.97"/>
    <x v="0"/>
  </r>
  <r>
    <d v="2019-04-23T00:00:00"/>
    <n v="4190206"/>
    <x v="41"/>
    <s v="DI-19-0299"/>
    <x v="23"/>
    <m/>
    <n v="12243"/>
    <s v="LESOBRE Rose 10%"/>
    <m/>
    <s v="9, Rue Claude Augé"/>
    <m/>
    <m/>
    <s v="LESOBRE Rose"/>
    <m/>
    <s v="True"/>
    <n v="0.1"/>
    <n v="1649.4"/>
    <m/>
    <x v="0"/>
  </r>
  <r>
    <d v="2019-04-23T00:00:00"/>
    <n v="4190206"/>
    <x v="3"/>
    <s v="DI-19-0299"/>
    <x v="2"/>
    <n v="8"/>
    <n v="12243"/>
    <s v="LESOBRE Rose 10%"/>
    <m/>
    <s v="9, Rue Claude Augé"/>
    <m/>
    <m/>
    <s v="LESOBRE Rose"/>
    <m/>
    <s v="False"/>
    <m/>
    <m/>
    <n v="320"/>
    <x v="0"/>
  </r>
  <r>
    <d v="2019-04-23T00:00:00"/>
    <n v="4190206"/>
    <x v="3"/>
    <s v="DI-19-0299"/>
    <x v="7"/>
    <n v="8"/>
    <n v="12243"/>
    <s v="LESOBRE Rose 10%"/>
    <m/>
    <s v="9, Rue Claude Augé"/>
    <m/>
    <m/>
    <s v="LESOBRE Rose"/>
    <m/>
    <s v="False"/>
    <m/>
    <m/>
    <n v="320"/>
    <x v="0"/>
  </r>
  <r>
    <d v="2019-04-23T00:00:00"/>
    <n v="4190206"/>
    <x v="1"/>
    <s v="DI-19-0299"/>
    <x v="23"/>
    <n v="2"/>
    <n v="12243"/>
    <s v="LESOBRE Rose 10%"/>
    <m/>
    <s v="9, Rue Claude Augé"/>
    <m/>
    <m/>
    <s v="LESOBRE Rose"/>
    <m/>
    <s v="False"/>
    <m/>
    <m/>
    <n v="58"/>
    <x v="0"/>
  </r>
  <r>
    <d v="2019-04-23T00:00:00"/>
    <n v="4190206"/>
    <x v="4"/>
    <s v="DI-19-0299"/>
    <x v="3"/>
    <m/>
    <n v="12243"/>
    <s v="LESOBRE Rose 10%"/>
    <m/>
    <s v="9, Rue Claude Augé"/>
    <m/>
    <m/>
    <s v="LESOBRE Rose"/>
    <m/>
    <s v="False"/>
    <m/>
    <m/>
    <n v="801.45"/>
    <x v="0"/>
  </r>
  <r>
    <d v="2019-04-23T00:00:00"/>
    <n v="4190207"/>
    <x v="42"/>
    <s v="DI-19-0318"/>
    <x v="24"/>
    <m/>
    <n v="12237"/>
    <s v="IMMO DE FRANCE - MIDI HABITAT 10%"/>
    <m/>
    <s v="7, Rue Jean Bardou"/>
    <m/>
    <s v="SCI DES CHAROUSSETS"/>
    <s v="DENIS Sandrine"/>
    <s v="CH"/>
    <s v="True"/>
    <n v="0.1"/>
    <n v="1995.73"/>
    <m/>
    <x v="0"/>
  </r>
  <r>
    <d v="2019-04-23T00:00:00"/>
    <n v="4190207"/>
    <x v="3"/>
    <s v="DI-19-0318"/>
    <x v="12"/>
    <n v="4"/>
    <n v="12237"/>
    <s v="IMMO DE FRANCE - MIDI HABITAT 10%"/>
    <m/>
    <s v="7, Rue Jean Bardou"/>
    <m/>
    <s v="SCI DES CHAROUSSETS"/>
    <s v="DENIS Sandrine"/>
    <s v="CH"/>
    <s v="False"/>
    <m/>
    <m/>
    <n v="164"/>
    <x v="0"/>
  </r>
  <r>
    <d v="2019-04-23T00:00:00"/>
    <n v="4190207"/>
    <x v="3"/>
    <s v="DI-19-0318"/>
    <x v="2"/>
    <n v="2"/>
    <n v="12237"/>
    <s v="IMMO DE FRANCE - MIDI HABITAT 10%"/>
    <m/>
    <s v="7, Rue Jean Bardou"/>
    <m/>
    <s v="SCI DES CHAROUSSETS"/>
    <s v="DENIS Sandrine"/>
    <s v="CH"/>
    <s v="False"/>
    <m/>
    <m/>
    <n v="82"/>
    <x v="0"/>
  </r>
  <r>
    <d v="2019-04-23T00:00:00"/>
    <n v="4190207"/>
    <x v="1"/>
    <s v="DI-19-0318"/>
    <x v="24"/>
    <n v="1"/>
    <n v="12237"/>
    <s v="IMMO DE FRANCE - MIDI HABITAT 10%"/>
    <m/>
    <s v="7, Rue Jean Bardou"/>
    <m/>
    <s v="SCI DES CHAROUSSETS"/>
    <s v="DENIS Sandrine"/>
    <s v="CH"/>
    <s v="False"/>
    <m/>
    <m/>
    <n v="30"/>
    <x v="0"/>
  </r>
  <r>
    <d v="2019-04-23T00:00:00"/>
    <n v="4190207"/>
    <x v="4"/>
    <s v="DI-19-0318"/>
    <x v="3"/>
    <m/>
    <n v="12237"/>
    <s v="IMMO DE FRANCE - MIDI HABITAT 10%"/>
    <m/>
    <s v="7, Rue Jean Bardou"/>
    <m/>
    <s v="SCI DES CHAROUSSETS"/>
    <s v="DENIS Sandrine"/>
    <s v="CH"/>
    <s v="False"/>
    <m/>
    <m/>
    <n v="1538.3"/>
    <x v="0"/>
  </r>
  <r>
    <d v="2019-04-23T00:00:00"/>
    <n v="4190208"/>
    <x v="40"/>
    <s v="DI-19-0352"/>
    <x v="10"/>
    <m/>
    <n v="12248"/>
    <s v="PROMOPYRENE 10%"/>
    <m/>
    <s v="7, Rue des Amandiers"/>
    <m/>
    <m/>
    <s v="DALET Laetitia"/>
    <m/>
    <s v="True"/>
    <n v="0.1"/>
    <n v="127.6"/>
    <m/>
    <x v="0"/>
  </r>
  <r>
    <d v="2019-04-23T00:00:00"/>
    <n v="4190208"/>
    <x v="3"/>
    <s v="DI-19-0352"/>
    <x v="10"/>
    <n v="1.5"/>
    <n v="12248"/>
    <s v="PROMOPYRENE 10%"/>
    <m/>
    <s v="7, Rue des Amandiers"/>
    <m/>
    <m/>
    <s v="DALET Laetitia"/>
    <m/>
    <s v="False"/>
    <m/>
    <m/>
    <n v="66"/>
    <x v="0"/>
  </r>
  <r>
    <d v="2019-04-23T00:00:00"/>
    <n v="4190208"/>
    <x v="1"/>
    <s v="DI-19-0352"/>
    <x v="10"/>
    <n v="1"/>
    <n v="12248"/>
    <s v="PROMOPYRENE 10%"/>
    <m/>
    <s v="7, Rue des Amandiers"/>
    <m/>
    <m/>
    <s v="DALET Laetitia"/>
    <m/>
    <s v="False"/>
    <m/>
    <m/>
    <n v="30"/>
    <x v="0"/>
  </r>
  <r>
    <d v="2019-04-23T00:00:00"/>
    <n v="4190208"/>
    <x v="4"/>
    <s v="DI-19-0352"/>
    <x v="3"/>
    <m/>
    <n v="12248"/>
    <s v="PROMOPYRENE 10%"/>
    <m/>
    <s v="7, Rue des Amandiers"/>
    <m/>
    <m/>
    <s v="DALET Laetitia"/>
    <m/>
    <s v="False"/>
    <m/>
    <m/>
    <n v="20"/>
    <x v="0"/>
  </r>
  <r>
    <d v="2019-04-30T00:00:00"/>
    <n v="4190209"/>
    <x v="43"/>
    <s v="DI-19-0176"/>
    <x v="17"/>
    <m/>
    <n v="12146"/>
    <s v="NEXITY Colomiers 10%"/>
    <s v="COTEAUX ST AGNE ESTEREL"/>
    <s v="LES COTEAUX DE SAINT AGNE Avenue Tolosane"/>
    <s v="INT4255532"/>
    <m/>
    <s v="PERRIN Brigitte"/>
    <m/>
    <s v="True"/>
    <n v="0.1"/>
    <n v="410.3"/>
    <m/>
    <x v="0"/>
  </r>
  <r>
    <d v="2019-04-30T00:00:00"/>
    <n v="4190209"/>
    <x v="3"/>
    <s v="DI-19-0176"/>
    <x v="16"/>
    <n v="4"/>
    <n v="12146"/>
    <s v="NEXITY Colomiers 10%"/>
    <s v="COTEAUX ST AGNE ESTEREL"/>
    <s v="LES COTEAUX DE SAINT AGNE Avenue Tolosane"/>
    <s v="INT4255532"/>
    <m/>
    <s v="PERRIN Brigitte"/>
    <m/>
    <s v="False"/>
    <m/>
    <m/>
    <n v="164"/>
    <x v="0"/>
  </r>
  <r>
    <d v="2019-04-30T00:00:00"/>
    <n v="4190209"/>
    <x v="3"/>
    <s v="DI-19-0176"/>
    <x v="10"/>
    <n v="4"/>
    <n v="12146"/>
    <s v="NEXITY Colomiers 10%"/>
    <s v="COTEAUX ST AGNE ESTEREL"/>
    <s v="LES COTEAUX DE SAINT AGNE Avenue Tolosane"/>
    <s v="INT4255532"/>
    <m/>
    <s v="PERRIN Brigitte"/>
    <m/>
    <s v="False"/>
    <m/>
    <m/>
    <n v="164"/>
    <x v="0"/>
  </r>
  <r>
    <d v="2019-04-30T00:00:00"/>
    <n v="4190209"/>
    <x v="1"/>
    <s v="DI-19-0176"/>
    <x v="17"/>
    <n v="1"/>
    <n v="12146"/>
    <s v="NEXITY Colomiers 10%"/>
    <s v="COTEAUX ST AGNE ESTEREL"/>
    <s v="LES COTEAUX DE SAINT AGNE Avenue Tolosane"/>
    <s v="INT4255532"/>
    <m/>
    <s v="PERRIN Brigitte"/>
    <m/>
    <s v="False"/>
    <m/>
    <m/>
    <n v="30"/>
    <x v="0"/>
  </r>
  <r>
    <d v="2019-04-30T00:00:00"/>
    <n v="4190209"/>
    <x v="4"/>
    <s v="DI-19-0176"/>
    <x v="3"/>
    <m/>
    <n v="12146"/>
    <s v="NEXITY Colomiers 10%"/>
    <s v="COTEAUX ST AGNE ESTEREL"/>
    <s v="LES COTEAUX DE SAINT AGNE Avenue Tolosane"/>
    <s v="INT4255532"/>
    <m/>
    <s v="PERRIN Brigitte"/>
    <m/>
    <s v="False"/>
    <m/>
    <m/>
    <n v="15"/>
    <x v="0"/>
  </r>
  <r>
    <d v="2019-04-30T00:00:00"/>
    <n v="4190210"/>
    <x v="44"/>
    <s v="DI-18-0914"/>
    <x v="4"/>
    <m/>
    <n v="12262"/>
    <s v="DIEHL AVIATION 20%"/>
    <m/>
    <s v="6, Avenue Guynemer"/>
    <m/>
    <m/>
    <s v="ADELL Julie"/>
    <m/>
    <s v="True"/>
    <n v="0.2"/>
    <n v="429"/>
    <m/>
    <x v="0"/>
  </r>
  <r>
    <d v="2019-04-30T00:00:00"/>
    <n v="4190210"/>
    <x v="26"/>
    <s v="DI-18-0914"/>
    <x v="4"/>
    <n v="6"/>
    <n v="12262"/>
    <s v="DIEHL AVIATION 20%"/>
    <m/>
    <s v="6, Avenue Guynemer"/>
    <m/>
    <m/>
    <s v="ADELL Julie"/>
    <m/>
    <s v="False"/>
    <m/>
    <m/>
    <n v="246"/>
    <x v="0"/>
  </r>
  <r>
    <d v="2019-04-30T00:00:00"/>
    <n v="4190210"/>
    <x v="23"/>
    <s v="DI-18-0914"/>
    <x v="4"/>
    <n v="1"/>
    <n v="12262"/>
    <s v="DIEHL AVIATION 20%"/>
    <m/>
    <s v="6, Avenue Guynemer"/>
    <m/>
    <m/>
    <s v="ADELL Julie"/>
    <m/>
    <s v="False"/>
    <m/>
    <m/>
    <n v="30"/>
    <x v="0"/>
  </r>
  <r>
    <d v="2019-04-30T00:00:00"/>
    <n v="4190210"/>
    <x v="27"/>
    <s v="DI-18-0914"/>
    <x v="3"/>
    <m/>
    <n v="12262"/>
    <s v="DIEHL AVIATION 20%"/>
    <m/>
    <s v="6, Avenue Guynemer"/>
    <m/>
    <m/>
    <s v="ADELL Julie"/>
    <m/>
    <s v="False"/>
    <m/>
    <m/>
    <n v="81.5"/>
    <x v="0"/>
  </r>
  <r>
    <d v="2019-04-30T00:00:00"/>
    <n v="4190211"/>
    <x v="35"/>
    <s v="DI-18-0935"/>
    <x v="10"/>
    <m/>
    <n v="11755"/>
    <s v="BOURGADE Lionel 10%"/>
    <m/>
    <s v="11, Rue de la Colombette"/>
    <m/>
    <m/>
    <s v="BOURGADE Lionel"/>
    <m/>
    <s v="True"/>
    <n v="0.1"/>
    <n v="233.11"/>
    <m/>
    <x v="0"/>
  </r>
  <r>
    <d v="2019-04-30T00:00:00"/>
    <n v="4190211"/>
    <x v="3"/>
    <s v="DI-18-0935"/>
    <x v="10"/>
    <n v="2"/>
    <n v="11755"/>
    <s v="BOURGADE Lionel 10%"/>
    <m/>
    <s v="11, Rue de la Colombette"/>
    <m/>
    <m/>
    <s v="BOURGADE Lionel"/>
    <m/>
    <s v="False"/>
    <m/>
    <m/>
    <n v="87"/>
    <x v="0"/>
  </r>
  <r>
    <d v="2019-04-30T00:00:00"/>
    <n v="4190211"/>
    <x v="1"/>
    <s v="DI-18-0935"/>
    <x v="10"/>
    <n v="1"/>
    <n v="11755"/>
    <s v="BOURGADE Lionel 10%"/>
    <m/>
    <s v="11, Rue de la Colombette"/>
    <m/>
    <s v="SUP CENTRE"/>
    <s v="BOURGADE Lionel"/>
    <m/>
    <s v="False"/>
    <m/>
    <m/>
    <n v="32.72"/>
    <x v="0"/>
  </r>
  <r>
    <d v="2019-04-30T00:00:00"/>
    <n v="4190211"/>
    <x v="4"/>
    <s v="DI-18-0935"/>
    <x v="3"/>
    <m/>
    <n v="11755"/>
    <s v="BOURGADE Lionel 10%"/>
    <m/>
    <s v="11, Rue de la Colombette"/>
    <m/>
    <m/>
    <s v="BOURGADE Lionel"/>
    <m/>
    <s v="False"/>
    <m/>
    <m/>
    <n v="92.2"/>
    <x v="0"/>
  </r>
  <r>
    <d v="2019-04-30T00:00:00"/>
    <n v="4190212"/>
    <x v="45"/>
    <s v="DI-19-0335"/>
    <x v="10"/>
    <m/>
    <n v="12252"/>
    <s v="BARON Alain  10%"/>
    <m/>
    <s v="78, Chemin du Séminaire"/>
    <m/>
    <m/>
    <s v="BARON Alain"/>
    <m/>
    <s v="True"/>
    <n v="0.1"/>
    <n v="218.39"/>
    <m/>
    <x v="0"/>
  </r>
  <r>
    <d v="2019-04-30T00:00:00"/>
    <n v="4190212"/>
    <x v="3"/>
    <s v="DI-19-0335"/>
    <x v="10"/>
    <n v="3"/>
    <n v="12252"/>
    <s v="BARON Alain  10%"/>
    <m/>
    <s v="78, Chemin du Séminaire"/>
    <m/>
    <m/>
    <s v="BARON Alain"/>
    <m/>
    <s v="False"/>
    <m/>
    <m/>
    <n v="127.5"/>
    <x v="0"/>
  </r>
  <r>
    <d v="2019-04-30T00:00:00"/>
    <n v="4190212"/>
    <x v="1"/>
    <s v="DI-19-0335"/>
    <x v="10"/>
    <n v="1"/>
    <n v="12252"/>
    <s v="BARON Alain  10%"/>
    <m/>
    <s v="78, Chemin du Séminaire"/>
    <m/>
    <m/>
    <s v="BARON Alain"/>
    <m/>
    <s v="False"/>
    <m/>
    <m/>
    <n v="30"/>
    <x v="0"/>
  </r>
  <r>
    <d v="2019-04-30T00:00:00"/>
    <n v="4190212"/>
    <x v="4"/>
    <s v="DI-19-0335"/>
    <x v="3"/>
    <m/>
    <n v="12252"/>
    <s v="BARON Alain  10%"/>
    <m/>
    <s v="78, Chemin du Séminaire"/>
    <m/>
    <m/>
    <s v="BARON Alain"/>
    <m/>
    <s v="False"/>
    <m/>
    <m/>
    <n v="41.04"/>
    <x v="0"/>
  </r>
  <r>
    <d v="2019-04-30T00:00:00"/>
    <n v="4190213"/>
    <x v="46"/>
    <s v="DI-19-0392"/>
    <x v="2"/>
    <m/>
    <m/>
    <s v="BRUGUIERE 10%"/>
    <m/>
    <s v="18, Allée de Barcelone"/>
    <m/>
    <s v="MME et MR BRUGIERE"/>
    <s v="BRUGUIERE"/>
    <m/>
    <s v="True"/>
    <n v="0.1"/>
    <n v="110.51"/>
    <m/>
    <x v="0"/>
  </r>
  <r>
    <d v="2019-04-30T00:00:00"/>
    <n v="4190213"/>
    <x v="3"/>
    <s v="DI-19-0392"/>
    <x v="2"/>
    <n v="1"/>
    <m/>
    <s v="BRUGUIERE 10%"/>
    <m/>
    <s v="18, Allée de Barcelone"/>
    <m/>
    <s v="MME et MR BRUGIERE"/>
    <s v="BRUGUIERE"/>
    <m/>
    <s v="False"/>
    <m/>
    <m/>
    <n v="44.55"/>
    <x v="0"/>
  </r>
  <r>
    <d v="2019-04-30T00:00:00"/>
    <n v="4190213"/>
    <x v="1"/>
    <s v="DI-19-0392"/>
    <x v="2"/>
    <n v="1"/>
    <m/>
    <s v="BRUGUIERE 10%"/>
    <m/>
    <s v="18, Allée de Barcelone"/>
    <s v="SUP CENTRE"/>
    <s v="MME et MR BRUGIERE"/>
    <s v="BRUGUIERE"/>
    <m/>
    <s v="False"/>
    <m/>
    <m/>
    <n v="31.36"/>
    <x v="0"/>
  </r>
  <r>
    <d v="2019-04-30T00:00:00"/>
    <n v="4190213"/>
    <x v="4"/>
    <s v="DI-19-0392"/>
    <x v="3"/>
    <m/>
    <m/>
    <s v="BRUGUIERE 10%"/>
    <m/>
    <s v="18, Allée de Barcelone"/>
    <m/>
    <s v="MME et MR BRUGIERE"/>
    <s v="BRUGUIERE"/>
    <m/>
    <s v="False"/>
    <m/>
    <m/>
    <n v="24.55"/>
    <x v="0"/>
  </r>
  <r>
    <d v="2019-04-30T00:00:00"/>
    <n v="4190214"/>
    <x v="47"/>
    <s v="DI-19-0385"/>
    <x v="16"/>
    <m/>
    <m/>
    <s v="AERTEC 20%"/>
    <m/>
    <s v="7bis, Rue de Caulet  ZAC St Martin du Touch"/>
    <m/>
    <m/>
    <s v="LAMERAT Yannick"/>
    <m/>
    <s v="True"/>
    <n v="0.2"/>
    <n v="89.46"/>
    <m/>
    <x v="0"/>
  </r>
  <r>
    <d v="2019-04-30T00:00:00"/>
    <n v="4190214"/>
    <x v="26"/>
    <s v="DI-19-0385"/>
    <x v="16"/>
    <n v="1"/>
    <m/>
    <s v="AERTEC 20%"/>
    <m/>
    <s v="7bis, Rue de Caulet  ZAC St Martin du Touch"/>
    <m/>
    <m/>
    <s v="LAMERAT Yannick"/>
    <m/>
    <s v="False"/>
    <m/>
    <m/>
    <n v="44.55"/>
    <x v="0"/>
  </r>
  <r>
    <d v="2019-04-30T00:00:00"/>
    <n v="4190214"/>
    <x v="23"/>
    <s v="DI-19-0385"/>
    <x v="16"/>
    <n v="1"/>
    <m/>
    <s v="AERTEC 20%"/>
    <m/>
    <s v="7bis, Rue de Caulet  ZAC St Martin du Touch"/>
    <m/>
    <m/>
    <s v="LAMERAT Yannick"/>
    <m/>
    <s v="False"/>
    <m/>
    <m/>
    <n v="30"/>
    <x v="0"/>
  </r>
  <r>
    <d v="2019-04-30T00:00:00"/>
    <n v="4190215"/>
    <x v="48"/>
    <s v="DI-19-0350"/>
    <x v="25"/>
    <m/>
    <n v="12257"/>
    <s v="VINCENT Arlette 10%"/>
    <m/>
    <s v="45, Avenue de Cornebarrieu"/>
    <m/>
    <m/>
    <s v="VINCENT Arlette"/>
    <m/>
    <s v="True"/>
    <n v="0.1"/>
    <n v="930.6"/>
    <m/>
    <x v="0"/>
  </r>
  <r>
    <d v="2019-04-30T00:00:00"/>
    <n v="4190215"/>
    <x v="3"/>
    <s v="DI-19-0350"/>
    <x v="16"/>
    <n v="1"/>
    <n v="12257"/>
    <s v="VINCENT Arlette 10%"/>
    <m/>
    <s v="45, Avenue de Cornebarrieu"/>
    <m/>
    <m/>
    <s v="VINCENT Arlette"/>
    <m/>
    <s v="False"/>
    <m/>
    <m/>
    <n v="40"/>
    <x v="0"/>
  </r>
  <r>
    <d v="2019-04-30T00:00:00"/>
    <n v="4190215"/>
    <x v="3"/>
    <s v="DI-19-0350"/>
    <x v="7"/>
    <n v="8.5"/>
    <n v="12257"/>
    <s v="VINCENT Arlette 10%"/>
    <m/>
    <s v="45, Avenue de Cornebarrieu"/>
    <m/>
    <m/>
    <s v="VINCENT Arlette"/>
    <m/>
    <s v="False"/>
    <m/>
    <m/>
    <n v="340"/>
    <x v="0"/>
  </r>
  <r>
    <d v="2019-04-30T00:00:00"/>
    <n v="4190215"/>
    <x v="3"/>
    <s v="DI-19-0350"/>
    <x v="10"/>
    <n v="8.5"/>
    <n v="12257"/>
    <s v="VINCENT Arlette 10%"/>
    <m/>
    <s v="45, Avenue de Cornebarrieu"/>
    <m/>
    <m/>
    <s v="VINCENT Arlette"/>
    <m/>
    <s v="False"/>
    <m/>
    <m/>
    <n v="340"/>
    <x v="0"/>
  </r>
  <r>
    <d v="2019-04-30T00:00:00"/>
    <n v="4190215"/>
    <x v="1"/>
    <s v="DI-19-0350"/>
    <x v="25"/>
    <n v="2"/>
    <n v="12257"/>
    <s v="VINCENT Arlette 10%"/>
    <m/>
    <s v="45, Avenue de Cornebarrieu"/>
    <m/>
    <m/>
    <s v="VINCENT Arlette"/>
    <m/>
    <s v="False"/>
    <m/>
    <m/>
    <n v="58"/>
    <x v="0"/>
  </r>
  <r>
    <d v="2019-04-30T00:00:00"/>
    <n v="4190215"/>
    <x v="4"/>
    <s v="DI-19-0350"/>
    <x v="3"/>
    <m/>
    <n v="12257"/>
    <s v="VINCENT Arlette 10%"/>
    <m/>
    <s v="45, Avenue de Cornebarrieu"/>
    <m/>
    <m/>
    <s v="VINCENT Arlette"/>
    <m/>
    <s v="False"/>
    <m/>
    <m/>
    <n v="68"/>
    <x v="0"/>
  </r>
  <r>
    <d v="2019-04-30T00:00:00"/>
    <n v="4190216"/>
    <x v="49"/>
    <s v="DI-19-0368"/>
    <x v="12"/>
    <m/>
    <m/>
    <s v="VIA  10%"/>
    <m/>
    <s v="10, Rue de la Trinité Rue Des Quatre Billards (Parking)"/>
    <m/>
    <m/>
    <s v="PUECH Chantal"/>
    <s v="CH"/>
    <s v="True"/>
    <n v="0.1"/>
    <n v="83.5"/>
    <m/>
    <x v="0"/>
  </r>
  <r>
    <d v="2019-04-30T00:00:00"/>
    <n v="4190216"/>
    <x v="3"/>
    <s v="DI-19-0368"/>
    <x v="12"/>
    <n v="1"/>
    <m/>
    <s v="VIA  10%"/>
    <m/>
    <s v="10, Rue de la Trinité Rue Des Quatre Billards (Parking)"/>
    <m/>
    <m/>
    <s v="PUECH Chantal"/>
    <s v="CH"/>
    <s v="False"/>
    <m/>
    <m/>
    <n v="44.55"/>
    <x v="0"/>
  </r>
  <r>
    <d v="2019-04-30T00:00:00"/>
    <n v="4190216"/>
    <x v="1"/>
    <s v="DI-19-0368"/>
    <x v="12"/>
    <n v="1"/>
    <m/>
    <s v="VIA  10%"/>
    <m/>
    <s v="10, Rue de la Trinité Rue Des Quatre Billards (Parking)"/>
    <m/>
    <s v="SUP CENTRE"/>
    <s v="PUECH Chantal"/>
    <s v="CH"/>
    <s v="False"/>
    <m/>
    <m/>
    <n v="31.36"/>
    <x v="0"/>
  </r>
  <r>
    <d v="2019-04-30T00:00:00"/>
    <n v="4190217"/>
    <x v="5"/>
    <s v="DI-19-0087"/>
    <x v="1"/>
    <m/>
    <n v="12100"/>
    <s v="SOGEM 10%"/>
    <s v="LE DOME SAINT NICOLAS"/>
    <s v="48, Grande Rue Saint Nicolas"/>
    <m/>
    <m/>
    <s v="GODERIAUX Marie Gaelle"/>
    <m/>
    <s v="True"/>
    <n v="0.1"/>
    <n v="739.15"/>
    <m/>
    <x v="0"/>
  </r>
  <r>
    <d v="2019-04-30T00:00:00"/>
    <n v="4190217"/>
    <x v="3"/>
    <s v="DI-19-0087"/>
    <x v="0"/>
    <n v="1"/>
    <n v="12100"/>
    <s v="SOGEM 10%"/>
    <s v="LE DOME SAINT NICOLAS"/>
    <s v="48, Grande Rue Saint Nicolas"/>
    <m/>
    <m/>
    <s v="GODERIAUX Marie Gaelle"/>
    <m/>
    <s v="False"/>
    <m/>
    <m/>
    <n v="41"/>
    <x v="0"/>
  </r>
  <r>
    <d v="2019-04-30T00:00:00"/>
    <n v="4190217"/>
    <x v="3"/>
    <s v="DI-19-0087"/>
    <x v="2"/>
    <n v="7"/>
    <n v="12100"/>
    <s v="SOGEM 10%"/>
    <s v="LE DOME SAINT NICOLAS"/>
    <s v="48, Grande Rue Saint Nicolas"/>
    <m/>
    <m/>
    <s v="GODERIAUX Marie Gaelle"/>
    <m/>
    <s v="False"/>
    <m/>
    <m/>
    <n v="287"/>
    <x v="0"/>
  </r>
  <r>
    <d v="2019-04-30T00:00:00"/>
    <n v="4190217"/>
    <x v="1"/>
    <s v="DI-19-0087"/>
    <x v="1"/>
    <n v="1"/>
    <n v="12100"/>
    <s v="SOGEM 10%"/>
    <s v="LE DOME SAINT NICOLAS"/>
    <s v="48, Grande Rue Saint Nicolas"/>
    <m/>
    <m/>
    <s v="GODERIAUX Marie Gaelle"/>
    <m/>
    <s v="False"/>
    <m/>
    <m/>
    <n v="30"/>
    <x v="0"/>
  </r>
  <r>
    <d v="2019-04-30T00:00:00"/>
    <n v="4190217"/>
    <x v="4"/>
    <s v="DI-19-0087"/>
    <x v="3"/>
    <m/>
    <n v="12100"/>
    <s v="SOGEM 10%"/>
    <s v="LE DOME SAINT NICOLAS"/>
    <s v="48, Grande Rue Saint Nicolas"/>
    <m/>
    <m/>
    <s v="GODERIAUX Marie Gaelle"/>
    <m/>
    <s v="False"/>
    <m/>
    <m/>
    <n v="313.95"/>
    <x v="0"/>
  </r>
  <r>
    <d v="2019-04-30T00:00:00"/>
    <n v="4190218"/>
    <x v="8"/>
    <s v="DI-19-0317"/>
    <x v="14"/>
    <m/>
    <n v="12221"/>
    <s v="MARTIN GESTION 10%"/>
    <m/>
    <s v="18bis, Avenue du Maréchal Foch"/>
    <m/>
    <m/>
    <s v="MONTAUDRY Céline"/>
    <m/>
    <s v="True"/>
    <n v="0.1"/>
    <n v="743.52"/>
    <m/>
    <x v="0"/>
  </r>
  <r>
    <d v="2019-04-30T00:00:00"/>
    <n v="4190218"/>
    <x v="3"/>
    <s v="DI-19-0317"/>
    <x v="2"/>
    <n v="8"/>
    <n v="12221"/>
    <s v="MARTIN GESTION 10%"/>
    <m/>
    <s v="18bis, Avenue du Maréchal Foch"/>
    <m/>
    <m/>
    <s v="MONTAUDRY Céline"/>
    <m/>
    <s v="False"/>
    <m/>
    <m/>
    <n v="308.95999999999998"/>
    <x v="0"/>
  </r>
  <r>
    <d v="2019-04-30T00:00:00"/>
    <n v="4190218"/>
    <x v="3"/>
    <s v="DI-19-0317"/>
    <x v="10"/>
    <n v="8"/>
    <n v="12221"/>
    <s v="MARTIN GESTION 10%"/>
    <m/>
    <s v="18bis, Avenue du Maréchal Foch"/>
    <m/>
    <m/>
    <s v="MONTAUDRY Céline"/>
    <m/>
    <s v="False"/>
    <m/>
    <m/>
    <n v="308.97000000000003"/>
    <x v="0"/>
  </r>
  <r>
    <d v="2019-04-30T00:00:00"/>
    <n v="4190218"/>
    <x v="1"/>
    <s v="DI-19-0317"/>
    <x v="14"/>
    <n v="2"/>
    <n v="12221"/>
    <s v="MARTIN GESTION 10%"/>
    <m/>
    <s v="18bis, Avenue du Maréchal Foch"/>
    <m/>
    <m/>
    <s v="MONTAUDRY Céline"/>
    <m/>
    <s v="False"/>
    <m/>
    <m/>
    <n v="58"/>
    <x v="0"/>
  </r>
  <r>
    <d v="2019-04-30T00:00:00"/>
    <n v="4190219"/>
    <x v="50"/>
    <s v="DI-19-0371"/>
    <x v="7"/>
    <m/>
    <m/>
    <s v="Association PRISM 10%"/>
    <m/>
    <s v="16, Boulevard de la Marquette"/>
    <m/>
    <m/>
    <s v="ZERGUI Lahouari"/>
    <m/>
    <s v="True"/>
    <n v="0.1"/>
    <n v="116.4"/>
    <m/>
    <x v="0"/>
  </r>
  <r>
    <d v="2019-04-30T00:00:00"/>
    <n v="4190219"/>
    <x v="3"/>
    <s v="DI-19-0371"/>
    <x v="7"/>
    <n v="1"/>
    <m/>
    <s v="Association PRISM 10%"/>
    <m/>
    <s v="16, Boulevard de la Marquette"/>
    <m/>
    <m/>
    <s v="ZERGUI Lahouari"/>
    <m/>
    <s v="False"/>
    <m/>
    <m/>
    <n v="44.55"/>
    <x v="0"/>
  </r>
  <r>
    <d v="2019-04-30T00:00:00"/>
    <n v="4190219"/>
    <x v="1"/>
    <s v="DI-19-0371"/>
    <x v="7"/>
    <n v="1"/>
    <m/>
    <s v="Association PRISM 10%"/>
    <m/>
    <s v="16, Boulevard de la Marquette"/>
    <m/>
    <s v="SUP CENTRE"/>
    <s v="ZERGUI Lahouari"/>
    <m/>
    <s v="False"/>
    <m/>
    <m/>
    <n v="31.36"/>
    <x v="0"/>
  </r>
  <r>
    <d v="2019-04-30T00:00:00"/>
    <n v="4190219"/>
    <x v="4"/>
    <s v="DI-19-0371"/>
    <x v="3"/>
    <m/>
    <m/>
    <s v="Association PRISM 10%"/>
    <m/>
    <s v="16, Boulevard de la Marquette"/>
    <m/>
    <m/>
    <s v="ZERGUI Lahouari"/>
    <m/>
    <s v="False"/>
    <m/>
    <m/>
    <n v="29.91"/>
    <x v="0"/>
  </r>
  <r>
    <d v="2019-04-30T00:00:00"/>
    <n v="4190220"/>
    <x v="34"/>
    <s v="DI-19-0115"/>
    <x v="26"/>
    <m/>
    <n v="12159"/>
    <s v="SILET I  10%"/>
    <m/>
    <s v="19, Rue Achille Viadieu"/>
    <s v="Demande n°3250"/>
    <s v="Lot n°08 0085 3603"/>
    <s v="WILLIAMS Thomas"/>
    <m/>
    <s v="True"/>
    <n v="0.1"/>
    <n v="1512.05"/>
    <m/>
    <x v="0"/>
  </r>
  <r>
    <d v="2019-04-30T00:00:00"/>
    <n v="4190220"/>
    <x v="3"/>
    <s v="DI-19-0115"/>
    <x v="0"/>
    <n v="1"/>
    <n v="12159"/>
    <s v="SILET I  10%"/>
    <m/>
    <s v="19, Rue Achille Viadieu"/>
    <s v="Demande n°3250"/>
    <s v="Lot n°08 0085 3603"/>
    <s v="WILLIAMS Thomas"/>
    <m/>
    <s v="False"/>
    <m/>
    <m/>
    <n v="40.5"/>
    <x v="0"/>
  </r>
  <r>
    <d v="2019-04-30T00:00:00"/>
    <n v="4190220"/>
    <x v="3"/>
    <s v="DI-19-0115"/>
    <x v="2"/>
    <n v="7.5"/>
    <n v="12159"/>
    <s v="SILET I  10%"/>
    <m/>
    <s v="19, Rue Achille Viadieu"/>
    <s v="Demande n°3250"/>
    <s v="Lot n°08 0085 3603"/>
    <s v="WILLIAMS Thomas"/>
    <m/>
    <s v="False"/>
    <m/>
    <m/>
    <n v="303.75"/>
    <x v="0"/>
  </r>
  <r>
    <d v="2019-04-30T00:00:00"/>
    <n v="4190220"/>
    <x v="3"/>
    <s v="DI-19-0115"/>
    <x v="7"/>
    <n v="7.5"/>
    <n v="12159"/>
    <s v="SILET I  10%"/>
    <m/>
    <s v="19, Rue Achille Viadieu"/>
    <s v="Demande n°3250"/>
    <s v="Lot n°08 0085 3603"/>
    <s v="WILLIAMS Thomas"/>
    <m/>
    <s v="False"/>
    <m/>
    <m/>
    <n v="303.75"/>
    <x v="0"/>
  </r>
  <r>
    <d v="2019-04-30T00:00:00"/>
    <n v="4190220"/>
    <x v="1"/>
    <s v="DI-19-0115"/>
    <x v="26"/>
    <n v="2"/>
    <n v="12159"/>
    <s v="SILET I  10%"/>
    <m/>
    <s v="19, Rue Achille Viadieu"/>
    <s v="Demande n°3250"/>
    <s v="Lot n°08 0085 3603"/>
    <s v="WILLIAMS Thomas"/>
    <m/>
    <s v="False"/>
    <m/>
    <m/>
    <n v="58"/>
    <x v="0"/>
  </r>
  <r>
    <d v="2019-04-30T00:00:00"/>
    <n v="4190220"/>
    <x v="4"/>
    <s v="DI-19-0115"/>
    <x v="3"/>
    <m/>
    <n v="12159"/>
    <s v="SILET I  10%"/>
    <m/>
    <s v="19, Rue Achille Viadieu"/>
    <s v="Demande n°3250"/>
    <s v="Lot n°08 0085 3603"/>
    <s v="WILLIAMS Thomas"/>
    <m/>
    <s v="False"/>
    <m/>
    <m/>
    <n v="668.59"/>
    <x v="0"/>
  </r>
  <r>
    <d v="2019-04-30T00:00:00"/>
    <n v="4190221"/>
    <x v="51"/>
    <s v="DI-19-0325"/>
    <x v="0"/>
    <m/>
    <m/>
    <s v="NEXITY Toulouse Carnot 10%"/>
    <s v="AMELIA"/>
    <s v="22&amp;24,Allée du Béarnais"/>
    <s v="INT4291778"/>
    <m/>
    <s v="DEDIEU Charles"/>
    <m/>
    <s v="True"/>
    <n v="0.1"/>
    <n v="115.01"/>
    <m/>
    <x v="0"/>
  </r>
  <r>
    <d v="2019-04-30T00:00:00"/>
    <n v="4190221"/>
    <x v="3"/>
    <s v="DI-19-0325"/>
    <x v="0"/>
    <n v="1"/>
    <m/>
    <s v="NEXITY Toulouse Carnot 10%"/>
    <s v="AMELIA"/>
    <s v="22&amp;24,Allée du Béarnais"/>
    <s v="INT4291778"/>
    <m/>
    <s v="DEDIEU Charles"/>
    <m/>
    <s v="False"/>
    <m/>
    <m/>
    <n v="44.55"/>
    <x v="0"/>
  </r>
  <r>
    <d v="2019-04-30T00:00:00"/>
    <n v="4190221"/>
    <x v="1"/>
    <s v="DI-19-0325"/>
    <x v="0"/>
    <n v="2"/>
    <m/>
    <s v="NEXITY Toulouse Carnot 10%"/>
    <s v="AMELIA"/>
    <s v="22&amp;24,Allée du Béarnais"/>
    <s v="INT4291778"/>
    <m/>
    <s v="DEDIEU Charles"/>
    <m/>
    <s v="False"/>
    <m/>
    <m/>
    <n v="60"/>
    <x v="0"/>
  </r>
  <r>
    <d v="2019-04-30T00:00:00"/>
    <n v="4190222"/>
    <x v="5"/>
    <s v="DI-19-0362"/>
    <x v="0"/>
    <m/>
    <m/>
    <s v="SOGEM 10%"/>
    <s v="Résidence FONTAINES DE LARREY"/>
    <s v="14, Place de Bologne"/>
    <m/>
    <m/>
    <s v="FOURNIE Brigitte"/>
    <m/>
    <s v="True"/>
    <n v="0.1"/>
    <n v="83.5"/>
    <m/>
    <x v="0"/>
  </r>
  <r>
    <d v="2019-04-30T00:00:00"/>
    <n v="4190222"/>
    <x v="3"/>
    <s v="DI-19-0362"/>
    <x v="0"/>
    <n v="1"/>
    <m/>
    <s v="SOGEM 10%"/>
    <s v="Résidence FONTAINES DE LARREY"/>
    <s v="14, Place de Bologne"/>
    <m/>
    <m/>
    <s v="FOURNIE Brigitte"/>
    <m/>
    <s v="False"/>
    <m/>
    <m/>
    <n v="44.55"/>
    <x v="0"/>
  </r>
  <r>
    <d v="2019-04-30T00:00:00"/>
    <n v="4190222"/>
    <x v="1"/>
    <s v="DI-19-0362"/>
    <x v="0"/>
    <n v="1"/>
    <m/>
    <s v="SOGEM 10%"/>
    <s v="Résidence FONTAINES DE LARREY"/>
    <s v="14, Place de Bologne"/>
    <m/>
    <m/>
    <s v="FOURNIE Brigitte"/>
    <m/>
    <s v="False"/>
    <m/>
    <m/>
    <n v="31.36"/>
    <x v="0"/>
  </r>
  <r>
    <d v="2019-04-30T00:00:00"/>
    <n v="4190223"/>
    <x v="5"/>
    <s v="DI-19-0353"/>
    <x v="0"/>
    <m/>
    <m/>
    <s v="SOGEM 10%"/>
    <m/>
    <s v="10, Rue du Pont Montaudran"/>
    <m/>
    <m/>
    <s v="LEMAISTRE François"/>
    <m/>
    <s v="True"/>
    <n v="0.1"/>
    <n v="170.15"/>
    <m/>
    <x v="0"/>
  </r>
  <r>
    <d v="2019-04-30T00:00:00"/>
    <n v="4190223"/>
    <x v="3"/>
    <s v="DI-19-0353"/>
    <x v="0"/>
    <n v="1.5"/>
    <m/>
    <s v="SOGEM 10%"/>
    <m/>
    <s v="10, Rue du Pont Montaudran"/>
    <m/>
    <m/>
    <s v="LEMAISTRE François"/>
    <m/>
    <s v="False"/>
    <m/>
    <m/>
    <n v="66"/>
    <x v="0"/>
  </r>
  <r>
    <d v="2019-04-30T00:00:00"/>
    <n v="4190223"/>
    <x v="1"/>
    <s v="DI-19-0353"/>
    <x v="0"/>
    <n v="1"/>
    <m/>
    <s v="SOGEM 10%"/>
    <m/>
    <s v="10, Rue du Pont Montaudran"/>
    <m/>
    <m/>
    <s v="LEMAISTRE François"/>
    <m/>
    <s v="False"/>
    <m/>
    <m/>
    <n v="32.04"/>
    <x v="0"/>
  </r>
  <r>
    <d v="2019-04-30T00:00:00"/>
    <n v="4190223"/>
    <x v="4"/>
    <s v="DI-19-0353"/>
    <x v="3"/>
    <m/>
    <m/>
    <s v="SOGEM 10%"/>
    <m/>
    <s v="10, Rue du Pont Montaudran"/>
    <m/>
    <m/>
    <s v="LEMAISTRE François"/>
    <m/>
    <s v="False"/>
    <m/>
    <m/>
    <n v="56.64"/>
    <x v="0"/>
  </r>
  <r>
    <d v="2019-04-30T00:00:00"/>
    <n v="4190224"/>
    <x v="40"/>
    <s v="DI-19-0279"/>
    <x v="4"/>
    <m/>
    <n v="12218"/>
    <s v="PROMOPYRENE 10%"/>
    <s v="0051 -2/4 CERDAGNE"/>
    <s v="6, Allée de la Cerdagne"/>
    <m/>
    <m/>
    <s v="BAZOLA Charlotte"/>
    <m/>
    <s v="True"/>
    <n v="0.1"/>
    <n v="258.43"/>
    <m/>
    <x v="0"/>
  </r>
  <r>
    <d v="2019-04-30T00:00:00"/>
    <n v="4190224"/>
    <x v="3"/>
    <s v="DI-19-0279"/>
    <x v="4"/>
    <n v="4"/>
    <n v="12218"/>
    <s v="PROMOPYRENE 10%"/>
    <s v="0051 -2/4 CERDAGNE"/>
    <s v="6, Allée de la Cerdagne"/>
    <m/>
    <m/>
    <s v="BAZOLA Charlotte"/>
    <m/>
    <s v="False"/>
    <m/>
    <m/>
    <n v="166"/>
    <x v="0"/>
  </r>
  <r>
    <d v="2019-04-30T00:00:00"/>
    <n v="4190224"/>
    <x v="1"/>
    <s v="DI-19-0279"/>
    <x v="4"/>
    <n v="1"/>
    <n v="12218"/>
    <s v="PROMOPYRENE 10%"/>
    <s v="0051 -2/4 CERDAGNE"/>
    <s v="6, Allée de la Cerdagne"/>
    <m/>
    <m/>
    <s v="BAZOLA Charlotte"/>
    <m/>
    <s v="False"/>
    <m/>
    <m/>
    <n v="30"/>
    <x v="0"/>
  </r>
  <r>
    <d v="2019-04-30T00:00:00"/>
    <n v="4190224"/>
    <x v="4"/>
    <s v="DI-19-0279"/>
    <x v="3"/>
    <m/>
    <n v="12218"/>
    <s v="PROMOPYRENE 10%"/>
    <s v="0051 -2/4 CERDAGNE"/>
    <s v="6, Allée de la Cerdagne"/>
    <m/>
    <m/>
    <s v="BAZOLA Charlotte"/>
    <m/>
    <s v="False"/>
    <m/>
    <m/>
    <n v="38.94"/>
    <x v="0"/>
  </r>
  <r>
    <d v="2019-04-30T00:00:00"/>
    <n v="4190225"/>
    <x v="52"/>
    <s v="DI-19-0027"/>
    <x v="5"/>
    <m/>
    <n v="12197"/>
    <s v="SERRES Yvette 10%"/>
    <m/>
    <s v="15, Rue Lascrosses"/>
    <m/>
    <m/>
    <s v="SERRES Yvette"/>
    <m/>
    <s v="True"/>
    <n v="0.1"/>
    <n v="1064.95"/>
    <m/>
    <x v="0"/>
  </r>
  <r>
    <d v="2019-04-30T00:00:00"/>
    <n v="4190225"/>
    <x v="3"/>
    <s v="DI-19-0027"/>
    <x v="0"/>
    <n v="1"/>
    <n v="12197"/>
    <s v="SERRES Yvette 10%"/>
    <m/>
    <s v="15, Rue Lascrosses"/>
    <m/>
    <m/>
    <s v="SERRES Yvette"/>
    <m/>
    <s v="False"/>
    <m/>
    <m/>
    <n v="40"/>
    <x v="0"/>
  </r>
  <r>
    <d v="2019-04-30T00:00:00"/>
    <n v="4190225"/>
    <x v="3"/>
    <s v="DI-19-0027"/>
    <x v="4"/>
    <n v="13"/>
    <n v="12197"/>
    <s v="SERRES Yvette 10%"/>
    <m/>
    <s v="15, Rue Lascrosses"/>
    <m/>
    <m/>
    <s v="SERRES Yvette"/>
    <m/>
    <s v="False"/>
    <m/>
    <m/>
    <n v="520"/>
    <x v="0"/>
  </r>
  <r>
    <d v="2019-04-30T00:00:00"/>
    <n v="4190225"/>
    <x v="1"/>
    <s v="DI-19-0027"/>
    <x v="5"/>
    <n v="2"/>
    <n v="12197"/>
    <s v="SERRES Yvette 10%"/>
    <m/>
    <s v="15, Rue Lascrosses"/>
    <m/>
    <m/>
    <s v="SERRES Yvette"/>
    <m/>
    <s v="False"/>
    <m/>
    <m/>
    <n v="58"/>
    <x v="0"/>
  </r>
  <r>
    <d v="2019-04-30T00:00:00"/>
    <n v="4190225"/>
    <x v="4"/>
    <s v="DI-19-0027"/>
    <x v="3"/>
    <m/>
    <n v="12197"/>
    <s v="SERRES Yvette 10%"/>
    <m/>
    <s v="15, Rue Lascrosses"/>
    <m/>
    <m/>
    <s v="SERRES Yvette"/>
    <m/>
    <s v="False"/>
    <m/>
    <m/>
    <n v="350.14"/>
    <x v="0"/>
  </r>
  <r>
    <d v="2019-04-30T00:00:00"/>
    <n v="4190226"/>
    <x v="53"/>
    <s v="DI-19-0384"/>
    <x v="27"/>
    <m/>
    <n v="12264"/>
    <s v="FRANCOIS Martine 10%"/>
    <m/>
    <s v="3, Rue Albert Many"/>
    <m/>
    <m/>
    <s v="FRANCOIS Martine"/>
    <m/>
    <s v="True"/>
    <n v="0.1"/>
    <n v="1000"/>
    <m/>
    <x v="0"/>
  </r>
  <r>
    <d v="2019-04-30T00:00:00"/>
    <n v="4190226"/>
    <x v="3"/>
    <s v="DI-19-0384"/>
    <x v="12"/>
    <n v="4"/>
    <n v="12264"/>
    <s v="FRANCOIS Martine 10%"/>
    <m/>
    <s v="3, Rue Albert Many"/>
    <m/>
    <m/>
    <s v="FRANCOIS Martine"/>
    <m/>
    <s v="False"/>
    <m/>
    <m/>
    <n v="164"/>
    <x v="0"/>
  </r>
  <r>
    <d v="2019-04-30T00:00:00"/>
    <n v="4190226"/>
    <x v="3"/>
    <s v="DI-19-0384"/>
    <x v="10"/>
    <n v="1"/>
    <n v="12264"/>
    <s v="FRANCOIS Martine 10%"/>
    <m/>
    <s v="3, Rue Albert Many"/>
    <m/>
    <m/>
    <s v="FRANCOIS Martine"/>
    <m/>
    <s v="False"/>
    <m/>
    <m/>
    <n v="41"/>
    <x v="0"/>
  </r>
  <r>
    <d v="2019-04-30T00:00:00"/>
    <n v="4190226"/>
    <x v="1"/>
    <s v="DI-19-0384"/>
    <x v="27"/>
    <n v="1"/>
    <n v="12264"/>
    <s v="FRANCOIS Martine 10%"/>
    <m/>
    <s v="3, Rue Albert Many"/>
    <m/>
    <m/>
    <s v="FRANCOIS Martine"/>
    <m/>
    <s v="False"/>
    <m/>
    <m/>
    <n v="30"/>
    <x v="0"/>
  </r>
  <r>
    <d v="2019-04-30T00:00:00"/>
    <n v="4190226"/>
    <x v="4"/>
    <s v="DI-19-0384"/>
    <x v="3"/>
    <m/>
    <n v="12264"/>
    <s v="FRANCOIS Martine 10%"/>
    <m/>
    <s v="3, Rue Albert Many"/>
    <m/>
    <m/>
    <s v="FRANCOIS Martine"/>
    <m/>
    <s v="False"/>
    <m/>
    <m/>
    <n v="674.09"/>
    <x v="0"/>
  </r>
  <r>
    <d v="2019-04-30T00:00:00"/>
    <n v="4190236"/>
    <x v="36"/>
    <s v="DI-19-0355"/>
    <x v="4"/>
    <m/>
    <m/>
    <s v="APSYS 20%"/>
    <m/>
    <s v="36, Rue Raymond Grimaud"/>
    <m/>
    <m/>
    <s v="MAYER Sylvie"/>
    <m/>
    <s v="True"/>
    <n v="0.2"/>
    <n v="89.46"/>
    <m/>
    <x v="0"/>
  </r>
  <r>
    <d v="2019-04-30T00:00:00"/>
    <n v="4190236"/>
    <x v="26"/>
    <s v="DI-19-0355"/>
    <x v="4"/>
    <n v="1"/>
    <m/>
    <s v="APSYS 20%"/>
    <m/>
    <s v="36, Rue Raymond Grimaud"/>
    <m/>
    <m/>
    <s v="MAYER Sylvie"/>
    <m/>
    <s v="False"/>
    <m/>
    <m/>
    <n v="44.55"/>
    <x v="0"/>
  </r>
  <r>
    <d v="2019-04-30T00:00:00"/>
    <n v="4190236"/>
    <x v="23"/>
    <s v="DI-19-0355"/>
    <x v="4"/>
    <n v="1"/>
    <m/>
    <s v="APSYS 20%"/>
    <m/>
    <s v="36, Rue Raymond Grimaud"/>
    <m/>
    <m/>
    <s v="MAYER Sylvie"/>
    <m/>
    <s v="False"/>
    <m/>
    <m/>
    <n v="30"/>
    <x v="0"/>
  </r>
  <r>
    <d v="2019-04-30T00:00:00"/>
    <n v="4190237"/>
    <x v="51"/>
    <s v="DI-19-0183"/>
    <x v="0"/>
    <m/>
    <m/>
    <s v="NEXITY Toulouse Carnot 10%"/>
    <s v="MINIMES BOURBAKI"/>
    <s v="4, Rue Claire Cazelles"/>
    <s v="INT4230137"/>
    <s v="MONTOLOIX-ABADIE"/>
    <s v="DEDIEU Charles"/>
    <m/>
    <s v="True"/>
    <n v="0.1"/>
    <n v="82.01"/>
    <m/>
    <x v="0"/>
  </r>
  <r>
    <d v="2019-04-30T00:00:00"/>
    <n v="4190237"/>
    <x v="3"/>
    <s v="DI-19-0183"/>
    <x v="0"/>
    <n v="1"/>
    <m/>
    <s v="NEXITY Toulouse Carnot 10%"/>
    <s v="MINIMES BOURBAKI"/>
    <s v="4, Rue Claire Cazelles"/>
    <s v="INT4230137"/>
    <s v="MONTOLOIX-ABADIE"/>
    <s v="DEDIEU Charles"/>
    <m/>
    <s v="False"/>
    <m/>
    <m/>
    <n v="44.55"/>
    <x v="0"/>
  </r>
  <r>
    <d v="2019-04-30T00:00:00"/>
    <n v="4190237"/>
    <x v="1"/>
    <s v="DI-19-0183"/>
    <x v="0"/>
    <n v="1"/>
    <m/>
    <s v="NEXITY Toulouse Carnot 10%"/>
    <s v="MINIMES BOURBAKI"/>
    <s v="4, Rue Claire Cazelles"/>
    <s v="INT4230137"/>
    <s v="MONTOLOIX-ABADIE"/>
    <s v="DEDIEU Charles"/>
    <m/>
    <s v="False"/>
    <m/>
    <m/>
    <n v="30"/>
    <x v="0"/>
  </r>
  <r>
    <d v="2019-04-30T00:00:00"/>
    <n v="4190238"/>
    <x v="51"/>
    <s v="DI-19-0386"/>
    <x v="0"/>
    <m/>
    <m/>
    <s v="NEXITY Toulouse Carnot 10%"/>
    <m/>
    <s v="14, Rue Edouard Manet"/>
    <s v="INT4327804"/>
    <s v="MME SANNAC"/>
    <s v="DEDIEU Charles"/>
    <m/>
    <s v="True"/>
    <n v="0.1"/>
    <n v="120.45"/>
    <m/>
    <x v="0"/>
  </r>
  <r>
    <d v="2019-04-30T00:00:00"/>
    <n v="4190238"/>
    <x v="3"/>
    <s v="DI-19-0386"/>
    <x v="0"/>
    <n v="1.5"/>
    <m/>
    <s v="NEXITY Toulouse Carnot 10%"/>
    <m/>
    <s v="14, Rue Edouard Manet"/>
    <s v="INT4327804"/>
    <s v="MME SANNAC"/>
    <s v="DEDIEU Charles"/>
    <m/>
    <s v="False"/>
    <m/>
    <m/>
    <n v="66"/>
    <x v="0"/>
  </r>
  <r>
    <d v="2019-04-30T00:00:00"/>
    <n v="4190238"/>
    <x v="1"/>
    <s v="DI-19-0386"/>
    <x v="0"/>
    <n v="1"/>
    <m/>
    <s v="NEXITY Toulouse Carnot 10%"/>
    <m/>
    <s v="14, Rue Edouard Manet"/>
    <s v="INT4327804"/>
    <s v="MME SANNAC"/>
    <s v="DEDIEU Charles"/>
    <m/>
    <s v="False"/>
    <m/>
    <m/>
    <n v="43.5"/>
    <x v="0"/>
  </r>
  <r>
    <d v="2019-04-30T00:00:00"/>
    <n v="4190239"/>
    <x v="54"/>
    <s v="DI-19-0377"/>
    <x v="12"/>
    <m/>
    <n v="12261"/>
    <s v="STOCK 5,5%"/>
    <m/>
    <s v="3, Place Jean Mermoz"/>
    <m/>
    <m/>
    <s v="STOCK"/>
    <s v="P2 0352"/>
    <s v="True"/>
    <s v="5.5%"/>
    <n v="6978.26"/>
    <m/>
    <x v="0"/>
  </r>
  <r>
    <d v="2019-04-30T00:00:00"/>
    <n v="4190239"/>
    <x v="19"/>
    <s v="DI-19-0377"/>
    <x v="12"/>
    <n v="20"/>
    <n v="12261"/>
    <s v="STOCK 5,5%"/>
    <m/>
    <s v="3, Place Jean Mermoz"/>
    <m/>
    <m/>
    <s v="STOCK"/>
    <s v="P2 0352"/>
    <s v="False"/>
    <m/>
    <m/>
    <n v="792"/>
    <x v="0"/>
  </r>
  <r>
    <d v="2019-04-30T00:00:00"/>
    <n v="4190239"/>
    <x v="20"/>
    <s v="DI-19-0377"/>
    <x v="12"/>
    <n v="2"/>
    <n v="12261"/>
    <s v="STOCK 5,5%"/>
    <m/>
    <s v="3, Place Jean Mermoz"/>
    <m/>
    <m/>
    <s v="STOCK"/>
    <s v="P2 0352"/>
    <s v="False"/>
    <m/>
    <m/>
    <n v="58"/>
    <x v="0"/>
  </r>
  <r>
    <d v="2019-04-30T00:00:00"/>
    <n v="4190239"/>
    <x v="21"/>
    <s v="DI-19-0377"/>
    <x v="3"/>
    <m/>
    <n v="12261"/>
    <s v="STOCK 5,5%"/>
    <m/>
    <s v="3, Place Jean Mermoz"/>
    <m/>
    <m/>
    <s v="STOCK"/>
    <s v="P2 0352"/>
    <s v="False"/>
    <m/>
    <m/>
    <n v="5764.46"/>
    <x v="0"/>
  </r>
  <r>
    <d v="2019-04-30T00:00:00"/>
    <n v="4190240"/>
    <x v="55"/>
    <s v="DI-19-0373"/>
    <x v="0"/>
    <m/>
    <m/>
    <s v="VALLE    10%"/>
    <m/>
    <s v="144, Avenue de Muret"/>
    <m/>
    <s v="Mme BENAMOUR"/>
    <s v="VALLE"/>
    <m/>
    <s v="True"/>
    <n v="0.1"/>
    <n v="148.01"/>
    <m/>
    <x v="0"/>
  </r>
  <r>
    <d v="2019-04-30T00:00:00"/>
    <n v="4190240"/>
    <x v="3"/>
    <s v="DI-19-0373"/>
    <x v="0"/>
    <n v="1"/>
    <m/>
    <s v="VALLE    10%"/>
    <m/>
    <s v="144, Avenue de Muret"/>
    <m/>
    <s v="Mme BENAMOUR"/>
    <s v="VALLE"/>
    <m/>
    <s v="False"/>
    <m/>
    <m/>
    <n v="44.55"/>
    <x v="0"/>
  </r>
  <r>
    <d v="2019-04-30T00:00:00"/>
    <n v="4190240"/>
    <x v="1"/>
    <s v="DI-19-0373"/>
    <x v="0"/>
    <n v="1"/>
    <m/>
    <s v="VALLE    10%"/>
    <m/>
    <s v="144, Avenue de Muret"/>
    <m/>
    <s v="Mme BENAMOUR"/>
    <s v="VALLE"/>
    <m/>
    <s v="False"/>
    <m/>
    <m/>
    <n v="30"/>
    <x v="0"/>
  </r>
  <r>
    <d v="2019-04-30T00:00:00"/>
    <n v="4190240"/>
    <x v="4"/>
    <s v="DI-19-0373"/>
    <x v="3"/>
    <m/>
    <m/>
    <s v="VALLE    10%"/>
    <m/>
    <s v="144, Avenue de Muret"/>
    <m/>
    <s v="Mme BENAMOUR"/>
    <s v="VALLE"/>
    <m/>
    <s v="False"/>
    <m/>
    <m/>
    <n v="60"/>
    <x v="0"/>
  </r>
  <r>
    <d v="2019-04-30T00:00:00"/>
    <n v="4190241"/>
    <x v="51"/>
    <s v="DI-19-0018"/>
    <x v="0"/>
    <m/>
    <m/>
    <s v="NEXITY Toulouse Carnot 10%"/>
    <s v="MINIMES BOURBAKI"/>
    <s v="8, Rue Claire Cazelles"/>
    <s v="INT4179517"/>
    <m/>
    <s v="DEDIEU Charles"/>
    <m/>
    <s v="True"/>
    <n v="0.1"/>
    <n v="82.01"/>
    <m/>
    <x v="0"/>
  </r>
  <r>
    <d v="2019-04-30T00:00:00"/>
    <n v="4190241"/>
    <x v="3"/>
    <s v="DI-19-0018"/>
    <x v="0"/>
    <n v="1"/>
    <m/>
    <s v="NEXITY Toulouse Carnot 10%"/>
    <s v="MINIMES BOURBAKI"/>
    <s v="8, Rue Claire Cazelles"/>
    <s v="INT4179517"/>
    <m/>
    <s v="DEDIEU Charles"/>
    <m/>
    <s v="False"/>
    <m/>
    <m/>
    <n v="44.55"/>
    <x v="0"/>
  </r>
  <r>
    <d v="2019-04-30T00:00:00"/>
    <n v="4190241"/>
    <x v="1"/>
    <s v="DI-19-0018"/>
    <x v="0"/>
    <n v="1"/>
    <m/>
    <s v="NEXITY Toulouse Carnot 10%"/>
    <s v="MINIMES BOURBAKI"/>
    <s v="8, Rue Claire Cazelles"/>
    <s v="INT4179517"/>
    <m/>
    <s v="DEDIEU Charles"/>
    <m/>
    <s v="False"/>
    <m/>
    <m/>
    <n v="30"/>
    <x v="0"/>
  </r>
  <r>
    <d v="2019-04-01T00:00:00"/>
    <n v="5042"/>
    <x v="56"/>
    <s v="DI-2019-0132"/>
    <x v="12"/>
    <m/>
    <m/>
    <s v="RIEDEL Séverine 10%"/>
    <m/>
    <s v="4, Rue de l'Est"/>
    <m/>
    <s v="RIEDEL Séverine"/>
    <s v="RIEDEL Séverine"/>
    <s v="ENT"/>
    <s v="False"/>
    <n v="0.1"/>
    <n v="80"/>
    <m/>
    <x v="0"/>
  </r>
  <r>
    <d v="2019-04-01T00:00:00"/>
    <n v="5042"/>
    <x v="16"/>
    <s v="DI-"/>
    <x v="12"/>
    <n v="1"/>
    <m/>
    <s v="Entretien et contrat Chaudière 10%"/>
    <m/>
    <m/>
    <m/>
    <m/>
    <m/>
    <m/>
    <s v="False"/>
    <m/>
    <m/>
    <n v="42.73"/>
    <x v="0"/>
  </r>
  <r>
    <d v="2019-04-01T00:00:00"/>
    <n v="5042"/>
    <x v="1"/>
    <s v="DI-"/>
    <x v="12"/>
    <n v="1"/>
    <m/>
    <s v="Déplacement des prestations 10%"/>
    <m/>
    <m/>
    <m/>
    <m/>
    <m/>
    <m/>
    <s v="False"/>
    <m/>
    <m/>
    <n v="3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452DCD2-171A-46E8-B578-0999474715E7}" name="PivotTable1" cacheId="4" applyNumberFormats="0" applyBorderFormats="0" applyFontFormats="0" applyPatternFormats="0" applyAlignmentFormats="0" applyWidthHeightFormats="1" dataCaption="Values" updatedVersion="6" minRefreshableVersion="3" useAutoFormatting="1" rowGrandTotals="0" colGrandTotals="0" itemPrintTitles="1" createdVersion="6" indent="0" compact="0" compactData="0" multipleFieldFilters="0">
  <location ref="A3:F117" firstHeaderRow="0" firstDataRow="1" firstDataCol="3"/>
  <pivotFields count="19">
    <pivotField compact="0" numFmtId="15" outline="0" showAll="0" defaultSubtotal="0"/>
    <pivotField compact="0" outline="0" showAll="0" defaultSubtotal="0"/>
    <pivotField axis="axisRow" compact="0" outline="0" showAll="0" defaultSubtotal="0">
      <items count="57">
        <item x="12"/>
        <item x="27"/>
        <item x="32"/>
        <item x="4"/>
        <item x="9"/>
        <item x="49"/>
        <item x="0"/>
        <item x="50"/>
        <item x="45"/>
        <item x="35"/>
        <item x="46"/>
        <item x="7"/>
        <item x="6"/>
        <item x="2"/>
        <item x="29"/>
        <item x="53"/>
        <item x="33"/>
        <item x="42"/>
        <item x="41"/>
        <item x="14"/>
        <item x="8"/>
        <item x="39"/>
        <item x="43"/>
        <item x="51"/>
        <item x="40"/>
        <item x="56"/>
        <item x="13"/>
        <item x="52"/>
        <item x="28"/>
        <item x="34"/>
        <item x="5"/>
        <item x="15"/>
        <item x="24"/>
        <item x="55"/>
        <item x="48"/>
        <item x="37"/>
        <item x="47"/>
        <item x="36"/>
        <item x="25"/>
        <item x="44"/>
        <item x="22"/>
        <item x="38"/>
        <item x="30"/>
        <item x="18"/>
        <item x="54"/>
        <item x="19"/>
        <item x="16"/>
        <item x="3"/>
        <item x="26"/>
        <item x="17"/>
        <item x="21"/>
        <item x="10"/>
        <item x="31"/>
        <item x="20"/>
        <item x="23"/>
        <item x="1"/>
        <item x="11"/>
      </items>
    </pivotField>
    <pivotField compact="0" outline="0" showAll="0" defaultSubtotal="0"/>
    <pivotField axis="axisRow" compact="0" outline="0" showAll="0" defaultSubtotal="0">
      <items count="28">
        <item x="2"/>
        <item x="8"/>
        <item x="23"/>
        <item x="14"/>
        <item x="7"/>
        <item x="18"/>
        <item x="0"/>
        <item x="1"/>
        <item x="26"/>
        <item x="6"/>
        <item x="15"/>
        <item x="13"/>
        <item x="5"/>
        <item x="11"/>
        <item x="16"/>
        <item x="20"/>
        <item x="25"/>
        <item x="17"/>
        <item x="21"/>
        <item x="10"/>
        <item x="9"/>
        <item x="12"/>
        <item x="24"/>
        <item x="27"/>
        <item x="4"/>
        <item x="19"/>
        <item x="22"/>
        <item n=" " x="3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axis="axisRow" compact="0" outline="0" showAll="0" defaultSubtotal="0">
      <items count="1">
        <item n=" " x="0"/>
      </items>
    </pivotField>
  </pivotFields>
  <rowFields count="3">
    <field x="2"/>
    <field x="4"/>
    <field x="18"/>
  </rowFields>
  <rowItems count="114">
    <i>
      <x/>
      <x v="27"/>
      <x/>
    </i>
    <i>
      <x v="1"/>
      <x v="27"/>
      <x/>
    </i>
    <i>
      <x v="2"/>
      <x v="27"/>
      <x/>
    </i>
    <i>
      <x v="3"/>
      <x v="27"/>
      <x/>
    </i>
    <i>
      <x v="4"/>
      <x v="24"/>
      <x/>
    </i>
    <i>
      <x v="5"/>
      <x v="21"/>
      <x/>
    </i>
    <i>
      <x v="6"/>
      <x v="6"/>
      <x/>
    </i>
    <i>
      <x v="7"/>
      <x v="4"/>
      <x/>
    </i>
    <i>
      <x v="8"/>
      <x v="19"/>
      <x/>
    </i>
    <i>
      <x v="9"/>
      <x v="19"/>
      <x/>
    </i>
    <i>
      <x v="10"/>
      <x/>
      <x/>
    </i>
    <i>
      <x v="11"/>
      <x v="1"/>
      <x/>
    </i>
    <i>
      <x v="12"/>
      <x v="24"/>
      <x/>
    </i>
    <i>
      <x v="13"/>
      <x v="7"/>
      <x/>
    </i>
    <i>
      <x v="14"/>
      <x v="15"/>
      <x/>
    </i>
    <i>
      <x v="15"/>
      <x v="23"/>
      <x/>
    </i>
    <i>
      <x v="16"/>
      <x/>
      <x/>
    </i>
    <i>
      <x v="17"/>
      <x v="22"/>
      <x/>
    </i>
    <i>
      <x v="18"/>
      <x v="2"/>
      <x/>
    </i>
    <i>
      <x v="19"/>
      <x v="21"/>
      <x/>
    </i>
    <i>
      <x v="20"/>
      <x v="3"/>
      <x/>
    </i>
    <i r="1">
      <x v="6"/>
      <x/>
    </i>
    <i>
      <x v="21"/>
      <x v="4"/>
      <x/>
    </i>
    <i>
      <x v="22"/>
      <x v="17"/>
      <x/>
    </i>
    <i>
      <x v="23"/>
      <x v="6"/>
      <x/>
    </i>
    <i>
      <x v="24"/>
      <x/>
      <x/>
    </i>
    <i r="1">
      <x v="2"/>
      <x/>
    </i>
    <i r="1">
      <x v="19"/>
      <x/>
    </i>
    <i r="1">
      <x v="24"/>
      <x/>
    </i>
    <i>
      <x v="25"/>
      <x v="21"/>
      <x/>
    </i>
    <i>
      <x v="26"/>
      <x v="20"/>
      <x/>
    </i>
    <i>
      <x v="27"/>
      <x v="12"/>
      <x/>
    </i>
    <i>
      <x v="28"/>
      <x v="9"/>
      <x/>
    </i>
    <i r="1">
      <x v="13"/>
      <x/>
    </i>
    <i>
      <x v="29"/>
      <x v="8"/>
      <x/>
    </i>
    <i r="1">
      <x v="18"/>
      <x/>
    </i>
    <i>
      <x v="30"/>
      <x v="3"/>
      <x/>
    </i>
    <i r="1">
      <x v="6"/>
      <x/>
    </i>
    <i r="1">
      <x v="7"/>
      <x/>
    </i>
    <i r="1">
      <x v="9"/>
      <x/>
    </i>
    <i r="1">
      <x v="12"/>
      <x/>
    </i>
    <i r="1">
      <x v="13"/>
      <x/>
    </i>
    <i r="1">
      <x v="15"/>
      <x/>
    </i>
    <i>
      <x v="31"/>
      <x v="21"/>
      <x/>
    </i>
    <i>
      <x v="32"/>
      <x v="11"/>
      <x/>
    </i>
    <i>
      <x v="33"/>
      <x v="6"/>
      <x/>
    </i>
    <i>
      <x v="34"/>
      <x v="16"/>
      <x/>
    </i>
    <i>
      <x v="35"/>
      <x v="14"/>
      <x/>
    </i>
    <i>
      <x v="36"/>
      <x v="14"/>
      <x/>
    </i>
    <i>
      <x v="37"/>
      <x v="14"/>
      <x/>
    </i>
    <i r="1">
      <x v="24"/>
      <x/>
    </i>
    <i>
      <x v="38"/>
      <x v="10"/>
      <x/>
    </i>
    <i r="1">
      <x v="17"/>
      <x/>
    </i>
    <i r="1">
      <x v="25"/>
      <x/>
    </i>
    <i>
      <x v="39"/>
      <x v="24"/>
      <x/>
    </i>
    <i>
      <x v="40"/>
      <x v="21"/>
      <x/>
    </i>
    <i>
      <x v="41"/>
      <x v="26"/>
      <x/>
    </i>
    <i>
      <x v="42"/>
      <x/>
      <x/>
    </i>
    <i>
      <x v="43"/>
      <x v="21"/>
      <x/>
    </i>
    <i>
      <x v="44"/>
      <x v="21"/>
      <x/>
    </i>
    <i>
      <x v="45"/>
      <x v="21"/>
      <x/>
    </i>
    <i>
      <x v="46"/>
      <x v="21"/>
      <x/>
    </i>
    <i>
      <x v="47"/>
      <x/>
      <x/>
    </i>
    <i r="1">
      <x v="1"/>
      <x/>
    </i>
    <i r="1">
      <x v="4"/>
      <x/>
    </i>
    <i r="1">
      <x v="6"/>
      <x/>
    </i>
    <i r="1">
      <x v="14"/>
      <x/>
    </i>
    <i r="1">
      <x v="19"/>
      <x/>
    </i>
    <i r="1">
      <x v="21"/>
      <x/>
    </i>
    <i r="1">
      <x v="24"/>
      <x/>
    </i>
    <i>
      <x v="48"/>
      <x v="4"/>
      <x/>
    </i>
    <i r="1">
      <x v="6"/>
      <x/>
    </i>
    <i r="1">
      <x v="14"/>
      <x/>
    </i>
    <i r="1">
      <x v="19"/>
      <x/>
    </i>
    <i r="1">
      <x v="24"/>
      <x/>
    </i>
    <i r="1">
      <x v="26"/>
      <x/>
    </i>
    <i>
      <x v="49"/>
      <x v="27"/>
      <x/>
    </i>
    <i>
      <x v="50"/>
      <x v="27"/>
      <x/>
    </i>
    <i>
      <x v="51"/>
      <x v="24"/>
      <x/>
    </i>
    <i>
      <x v="52"/>
      <x/>
      <x/>
    </i>
    <i>
      <x v="53"/>
      <x/>
      <x/>
    </i>
    <i r="1">
      <x v="21"/>
      <x/>
    </i>
    <i>
      <x v="54"/>
      <x v="10"/>
      <x/>
    </i>
    <i r="1">
      <x v="14"/>
      <x/>
    </i>
    <i r="1">
      <x v="17"/>
      <x/>
    </i>
    <i r="1">
      <x v="21"/>
      <x/>
    </i>
    <i r="1">
      <x v="24"/>
      <x/>
    </i>
    <i r="1">
      <x v="25"/>
      <x/>
    </i>
    <i r="1">
      <x v="26"/>
      <x/>
    </i>
    <i>
      <x v="55"/>
      <x/>
      <x/>
    </i>
    <i r="1">
      <x v="1"/>
      <x/>
    </i>
    <i r="1">
      <x v="2"/>
      <x/>
    </i>
    <i r="1">
      <x v="3"/>
      <x/>
    </i>
    <i r="1">
      <x v="4"/>
      <x/>
    </i>
    <i r="1">
      <x v="5"/>
      <x/>
    </i>
    <i r="1">
      <x v="6"/>
      <x/>
    </i>
    <i r="1">
      <x v="7"/>
      <x/>
    </i>
    <i r="1">
      <x v="8"/>
      <x/>
    </i>
    <i r="1">
      <x v="9"/>
      <x/>
    </i>
    <i r="1">
      <x v="11"/>
      <x/>
    </i>
    <i r="1">
      <x v="12"/>
      <x/>
    </i>
    <i r="1">
      <x v="13"/>
      <x/>
    </i>
    <i r="1">
      <x v="15"/>
      <x/>
    </i>
    <i r="1">
      <x v="16"/>
      <x/>
    </i>
    <i r="1">
      <x v="17"/>
      <x/>
    </i>
    <i r="1">
      <x v="18"/>
      <x/>
    </i>
    <i r="1">
      <x v="19"/>
      <x/>
    </i>
    <i r="1">
      <x v="20"/>
      <x/>
    </i>
    <i r="1">
      <x v="21"/>
      <x/>
    </i>
    <i r="1">
      <x v="22"/>
      <x/>
    </i>
    <i r="1">
      <x v="23"/>
      <x/>
    </i>
    <i r="1">
      <x v="24"/>
      <x/>
    </i>
    <i r="1">
      <x v="25"/>
      <x/>
    </i>
    <i>
      <x v="56"/>
      <x v="24"/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 TVA " fld="15" baseField="18" baseItem="0"/>
    <dataField name="Débit " fld="16" baseField="0" baseItem="0"/>
    <dataField name="Crédit " fld="17" baseField="0" baseItem="0"/>
  </dataFields>
  <formats count="3">
    <format dxfId="8">
      <pivotArea dataOnly="0" outline="0" fieldPosition="0">
        <references count="1">
          <reference field="4294967294" count="1">
            <x v="0"/>
          </reference>
        </references>
      </pivotArea>
    </format>
    <format dxfId="7">
      <pivotArea dataOnly="0" outline="0" fieldPosition="0">
        <references count="1">
          <reference field="4294967294" count="2">
            <x v="1"/>
            <x v="2"/>
          </reference>
        </references>
      </pivotArea>
    </format>
    <format dxfId="0">
      <pivotArea dataOnly="0" labelOnly="1" outline="0" fieldPosition="0">
        <references count="1">
          <reference field="4294967294" count="2">
            <x v="1"/>
            <x v="2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S272" totalsRowCount="1" headerRowDxfId="9" dataDxfId="10" totalsRowDxfId="11">
  <autoFilter ref="A1:S271" xr:uid="{00000000-0009-0000-0100-000001000000}"/>
  <tableColumns count="19">
    <tableColumn id="1" xr3:uid="{00000000-0010-0000-0000-000001000000}" name="Jour" totalsRowFunction="sum" dataDxfId="49" totalsRowDxfId="48"/>
    <tableColumn id="2" xr3:uid="{00000000-0010-0000-0000-000002000000}" name="Pièce" totalsRowFunction="sum" dataDxfId="47" totalsRowDxfId="46"/>
    <tableColumn id="3" xr3:uid="{00000000-0010-0000-0000-000003000000}" name="Compte général" totalsRowFunction="sum" dataDxfId="45" totalsRowDxfId="44"/>
    <tableColumn id="4" xr3:uid="{00000000-0010-0000-0000-000004000000}" name="N° de DI" totalsRowFunction="sum" dataDxfId="43" totalsRowDxfId="42"/>
    <tableColumn id="5" xr3:uid="{00000000-0010-0000-0000-000005000000}" name="Tech" totalsRowFunction="sum" dataDxfId="41" totalsRowDxfId="40"/>
    <tableColumn id="6" xr3:uid="{00000000-0010-0000-0000-000006000000}" name="Temp" totalsRowFunction="sum" dataDxfId="39" totalsRowDxfId="38"/>
    <tableColumn id="7" xr3:uid="{00000000-0010-0000-0000-000007000000}" name="N° de DV" totalsRowFunction="sum" dataDxfId="37" totalsRowDxfId="36"/>
    <tableColumn id="8" xr3:uid="{00000000-0010-0000-0000-000008000000}" name="Libellé" totalsRowFunction="sum" dataDxfId="35" totalsRowDxfId="34"/>
    <tableColumn id="9" xr3:uid="{00000000-0010-0000-0000-000009000000}" name="Résidence" totalsRowFunction="sum" dataDxfId="33" totalsRowDxfId="32"/>
    <tableColumn id="10" xr3:uid="{00000000-0010-0000-0000-00000A000000}" name="Adresse" totalsRowFunction="sum" dataDxfId="31" totalsRowDxfId="30"/>
    <tableColumn id="11" xr3:uid="{00000000-0010-0000-0000-00000B000000}" name="Référence" totalsRowFunction="sum" dataDxfId="29" totalsRowDxfId="28"/>
    <tableColumn id="12" xr3:uid="{00000000-0010-0000-0000-00000C000000}" name="Origine client" totalsRowFunction="sum" dataDxfId="27" totalsRowDxfId="26"/>
    <tableColumn id="13" xr3:uid="{00000000-0010-0000-0000-00000D000000}" name="Interlocuteur" totalsRowFunction="sum" dataDxfId="25" totalsRowDxfId="24"/>
    <tableColumn id="14" xr3:uid="{00000000-0010-0000-0000-00000E000000}" name="CE  CH" totalsRowFunction="sum" dataDxfId="23" totalsRowDxfId="22"/>
    <tableColumn id="15" xr3:uid="{00000000-0010-0000-0000-00000F000000}" name="Documents associés" totalsRowFunction="sum" dataDxfId="21" totalsRowDxfId="20"/>
    <tableColumn id="16" xr3:uid="{00000000-0010-0000-0000-000010000000}" name="TVA" totalsRowFunction="average" dataDxfId="19" totalsRowDxfId="18"/>
    <tableColumn id="17" xr3:uid="{00000000-0010-0000-0000-000011000000}" name="Débit" totalsRowFunction="sum" dataDxfId="17" totalsRowDxfId="16"/>
    <tableColumn id="18" xr3:uid="{00000000-0010-0000-0000-000012000000}" name="Crédit" totalsRowFunction="sum" dataDxfId="15" totalsRowDxfId="14"/>
    <tableColumn id="19" xr3:uid="{00000000-0010-0000-0000-000013000000}" name="Lettrage" totalsRowFunction="sum" dataDxfId="13" totalsRowDxfId="1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DB9C0-F878-4039-B816-03AF785A29B4}">
  <dimension ref="A3:F117"/>
  <sheetViews>
    <sheetView showGridLines="0" tabSelected="1" workbookViewId="0">
      <selection activeCell="B37" sqref="B37"/>
    </sheetView>
  </sheetViews>
  <sheetFormatPr defaultRowHeight="15" x14ac:dyDescent="0.25"/>
  <cols>
    <col min="1" max="2" width="17.7109375" bestFit="1" customWidth="1"/>
    <col min="3" max="3" width="10.5703125" bestFit="1" customWidth="1"/>
    <col min="4" max="4" width="5.42578125" bestFit="1" customWidth="1"/>
    <col min="5" max="5" width="8.42578125" bestFit="1" customWidth="1"/>
    <col min="6" max="6" width="9.42578125" bestFit="1" customWidth="1"/>
  </cols>
  <sheetData>
    <row r="3" spans="1:6" x14ac:dyDescent="0.25">
      <c r="A3" s="5" t="s">
        <v>2</v>
      </c>
      <c r="B3" s="5" t="s">
        <v>4</v>
      </c>
      <c r="C3" s="5" t="s">
        <v>18</v>
      </c>
      <c r="D3" s="6" t="s">
        <v>343</v>
      </c>
      <c r="E3" s="8" t="s">
        <v>344</v>
      </c>
      <c r="F3" s="8" t="s">
        <v>345</v>
      </c>
    </row>
    <row r="4" spans="1:6" x14ac:dyDescent="0.25">
      <c r="A4">
        <v>706100</v>
      </c>
      <c r="B4" t="s">
        <v>346</v>
      </c>
      <c r="C4" t="s">
        <v>346</v>
      </c>
      <c r="D4" s="6"/>
      <c r="E4" s="7"/>
      <c r="F4" s="7">
        <v>79.8</v>
      </c>
    </row>
    <row r="5" spans="1:6" x14ac:dyDescent="0.25">
      <c r="A5">
        <v>706200</v>
      </c>
      <c r="B5" t="s">
        <v>346</v>
      </c>
      <c r="C5" t="s">
        <v>346</v>
      </c>
      <c r="D5" s="6"/>
      <c r="E5" s="7"/>
      <c r="F5" s="7">
        <v>2342.9</v>
      </c>
    </row>
    <row r="6" spans="1:6" x14ac:dyDescent="0.25">
      <c r="A6">
        <v>706500</v>
      </c>
      <c r="B6" t="s">
        <v>346</v>
      </c>
      <c r="C6" t="s">
        <v>346</v>
      </c>
      <c r="D6" s="6"/>
      <c r="E6" s="7"/>
      <c r="F6" s="7">
        <v>2222.3200000000002</v>
      </c>
    </row>
    <row r="7" spans="1:6" x14ac:dyDescent="0.25">
      <c r="A7">
        <v>706800</v>
      </c>
      <c r="B7" t="s">
        <v>346</v>
      </c>
      <c r="C7" t="s">
        <v>346</v>
      </c>
      <c r="D7" s="6">
        <v>0.1</v>
      </c>
      <c r="E7" s="7"/>
      <c r="F7" s="7">
        <v>11614.760000000002</v>
      </c>
    </row>
    <row r="8" spans="1:6" x14ac:dyDescent="0.25">
      <c r="A8" t="s">
        <v>75</v>
      </c>
      <c r="B8" t="s">
        <v>44</v>
      </c>
      <c r="C8" t="s">
        <v>346</v>
      </c>
      <c r="D8" s="6">
        <v>0</v>
      </c>
      <c r="E8" s="7">
        <v>196.8</v>
      </c>
      <c r="F8" s="7"/>
    </row>
    <row r="9" spans="1:6" x14ac:dyDescent="0.25">
      <c r="A9" t="s">
        <v>266</v>
      </c>
      <c r="B9" t="s">
        <v>94</v>
      </c>
      <c r="C9" t="s">
        <v>346</v>
      </c>
      <c r="D9" s="6">
        <v>0.1</v>
      </c>
      <c r="E9" s="7">
        <v>83.5</v>
      </c>
      <c r="F9" s="7"/>
    </row>
    <row r="10" spans="1:6" x14ac:dyDescent="0.25">
      <c r="A10" t="s">
        <v>19</v>
      </c>
      <c r="B10" t="s">
        <v>21</v>
      </c>
      <c r="C10" t="s">
        <v>346</v>
      </c>
      <c r="D10" s="6">
        <v>0.1</v>
      </c>
      <c r="E10" s="7">
        <v>33</v>
      </c>
      <c r="F10" s="7"/>
    </row>
    <row r="11" spans="1:6" x14ac:dyDescent="0.25">
      <c r="A11" t="s">
        <v>274</v>
      </c>
      <c r="B11" t="s">
        <v>63</v>
      </c>
      <c r="C11" t="s">
        <v>346</v>
      </c>
      <c r="D11" s="6">
        <v>0.1</v>
      </c>
      <c r="E11" s="7">
        <v>116.4</v>
      </c>
      <c r="F11" s="7"/>
    </row>
    <row r="12" spans="1:6" x14ac:dyDescent="0.25">
      <c r="A12" t="s">
        <v>244</v>
      </c>
      <c r="B12" t="s">
        <v>89</v>
      </c>
      <c r="C12" t="s">
        <v>346</v>
      </c>
      <c r="D12" s="6">
        <v>0.1</v>
      </c>
      <c r="E12" s="7">
        <v>218.39</v>
      </c>
      <c r="F12" s="7"/>
    </row>
    <row r="13" spans="1:6" x14ac:dyDescent="0.25">
      <c r="A13" t="s">
        <v>179</v>
      </c>
      <c r="B13" t="s">
        <v>89</v>
      </c>
      <c r="C13" t="s">
        <v>346</v>
      </c>
      <c r="D13" s="6">
        <v>0.2</v>
      </c>
      <c r="E13" s="7">
        <v>386.85</v>
      </c>
      <c r="F13" s="7"/>
    </row>
    <row r="14" spans="1:6" x14ac:dyDescent="0.25">
      <c r="A14" t="s">
        <v>249</v>
      </c>
      <c r="B14" t="s">
        <v>35</v>
      </c>
      <c r="C14" t="s">
        <v>346</v>
      </c>
      <c r="D14" s="6">
        <v>0.1</v>
      </c>
      <c r="E14" s="7">
        <v>110.51</v>
      </c>
      <c r="F14" s="7"/>
    </row>
    <row r="15" spans="1:6" x14ac:dyDescent="0.25">
      <c r="A15" t="s">
        <v>64</v>
      </c>
      <c r="B15" t="s">
        <v>66</v>
      </c>
      <c r="C15" t="s">
        <v>346</v>
      </c>
      <c r="D15" s="6">
        <v>0.1</v>
      </c>
      <c r="E15" s="7">
        <v>772.08</v>
      </c>
      <c r="F15" s="7"/>
    </row>
    <row r="16" spans="1:6" x14ac:dyDescent="0.25">
      <c r="A16" t="s">
        <v>42</v>
      </c>
      <c r="B16" t="s">
        <v>44</v>
      </c>
      <c r="C16" t="s">
        <v>346</v>
      </c>
      <c r="D16" s="6">
        <v>0.1</v>
      </c>
      <c r="E16" s="7">
        <v>186.42</v>
      </c>
      <c r="F16" s="7"/>
    </row>
    <row r="17" spans="1:6" x14ac:dyDescent="0.25">
      <c r="A17" t="s">
        <v>28</v>
      </c>
      <c r="B17" t="s">
        <v>30</v>
      </c>
      <c r="C17" t="s">
        <v>346</v>
      </c>
      <c r="D17" s="6">
        <v>0.1</v>
      </c>
      <c r="E17" s="7">
        <v>145.08000000000001</v>
      </c>
      <c r="F17" s="7"/>
    </row>
    <row r="18" spans="1:6" x14ac:dyDescent="0.25">
      <c r="A18" t="s">
        <v>154</v>
      </c>
      <c r="B18" t="s">
        <v>156</v>
      </c>
      <c r="C18" t="s">
        <v>346</v>
      </c>
      <c r="D18" s="6">
        <v>0.1</v>
      </c>
      <c r="E18" s="7">
        <v>1592.8</v>
      </c>
      <c r="F18" s="7"/>
    </row>
    <row r="19" spans="1:6" x14ac:dyDescent="0.25">
      <c r="A19" t="s">
        <v>303</v>
      </c>
      <c r="B19" t="s">
        <v>305</v>
      </c>
      <c r="C19" t="s">
        <v>346</v>
      </c>
      <c r="D19" s="6">
        <v>0.1</v>
      </c>
      <c r="E19" s="7">
        <v>1000</v>
      </c>
      <c r="F19" s="7"/>
    </row>
    <row r="20" spans="1:6" x14ac:dyDescent="0.25">
      <c r="A20" t="s">
        <v>166</v>
      </c>
      <c r="B20" t="s">
        <v>35</v>
      </c>
      <c r="C20" t="s">
        <v>346</v>
      </c>
      <c r="D20" s="6">
        <v>0.1</v>
      </c>
      <c r="E20" s="7">
        <v>935.02</v>
      </c>
      <c r="F20" s="7"/>
    </row>
    <row r="21" spans="1:6" x14ac:dyDescent="0.25">
      <c r="A21" t="s">
        <v>221</v>
      </c>
      <c r="B21" t="s">
        <v>223</v>
      </c>
      <c r="C21" t="s">
        <v>346</v>
      </c>
      <c r="D21" s="6">
        <v>0.1</v>
      </c>
      <c r="E21" s="7">
        <v>1995.73</v>
      </c>
      <c r="F21" s="7"/>
    </row>
    <row r="22" spans="1:6" x14ac:dyDescent="0.25">
      <c r="A22" t="s">
        <v>216</v>
      </c>
      <c r="B22" t="s">
        <v>211</v>
      </c>
      <c r="C22" t="s">
        <v>346</v>
      </c>
      <c r="D22" s="6">
        <v>0.1</v>
      </c>
      <c r="E22" s="7">
        <v>1649.4</v>
      </c>
      <c r="F22" s="7"/>
    </row>
    <row r="23" spans="1:6" x14ac:dyDescent="0.25">
      <c r="A23" t="s">
        <v>92</v>
      </c>
      <c r="B23" t="s">
        <v>94</v>
      </c>
      <c r="C23" t="s">
        <v>346</v>
      </c>
      <c r="D23" s="6">
        <v>0.1</v>
      </c>
      <c r="E23" s="7">
        <v>560.41</v>
      </c>
      <c r="F23" s="7"/>
    </row>
    <row r="24" spans="1:6" x14ac:dyDescent="0.25">
      <c r="A24" t="s">
        <v>70</v>
      </c>
      <c r="B24" t="s">
        <v>127</v>
      </c>
      <c r="C24" t="s">
        <v>346</v>
      </c>
      <c r="D24" s="6">
        <v>0.1</v>
      </c>
      <c r="E24" s="7">
        <v>743.52</v>
      </c>
      <c r="F24" s="7"/>
    </row>
    <row r="25" spans="1:6" x14ac:dyDescent="0.25">
      <c r="B25" t="s">
        <v>21</v>
      </c>
      <c r="C25" t="s">
        <v>346</v>
      </c>
      <c r="D25" s="6">
        <v>0.1</v>
      </c>
      <c r="E25" s="7">
        <v>318.64999999999998</v>
      </c>
      <c r="F25" s="7"/>
    </row>
    <row r="26" spans="1:6" x14ac:dyDescent="0.25">
      <c r="A26" t="s">
        <v>199</v>
      </c>
      <c r="B26" t="s">
        <v>63</v>
      </c>
      <c r="C26" t="s">
        <v>346</v>
      </c>
      <c r="D26" s="6">
        <v>0.1</v>
      </c>
      <c r="E26" s="7">
        <v>98.4</v>
      </c>
      <c r="F26" s="7"/>
    </row>
    <row r="27" spans="1:6" x14ac:dyDescent="0.25">
      <c r="A27" t="s">
        <v>230</v>
      </c>
      <c r="B27" t="s">
        <v>138</v>
      </c>
      <c r="C27" t="s">
        <v>346</v>
      </c>
      <c r="D27" s="6">
        <v>0.1</v>
      </c>
      <c r="E27" s="7">
        <v>410.3</v>
      </c>
      <c r="F27" s="7"/>
    </row>
    <row r="28" spans="1:6" x14ac:dyDescent="0.25">
      <c r="A28" t="s">
        <v>284</v>
      </c>
      <c r="B28" t="s">
        <v>21</v>
      </c>
      <c r="C28" t="s">
        <v>346</v>
      </c>
      <c r="D28" s="6">
        <v>0.4</v>
      </c>
      <c r="E28" s="7">
        <v>399.48</v>
      </c>
      <c r="F28" s="7"/>
    </row>
    <row r="29" spans="1:6" x14ac:dyDescent="0.25">
      <c r="A29" t="s">
        <v>204</v>
      </c>
      <c r="B29" t="s">
        <v>35</v>
      </c>
      <c r="C29" t="s">
        <v>346</v>
      </c>
      <c r="D29" s="6">
        <v>0.2</v>
      </c>
      <c r="E29" s="7">
        <v>205.26</v>
      </c>
      <c r="F29" s="7"/>
    </row>
    <row r="30" spans="1:6" x14ac:dyDescent="0.25">
      <c r="B30" t="s">
        <v>211</v>
      </c>
      <c r="C30" t="s">
        <v>346</v>
      </c>
      <c r="D30" s="6">
        <v>0.1</v>
      </c>
      <c r="E30" s="7">
        <v>551.07000000000005</v>
      </c>
      <c r="F30" s="7"/>
    </row>
    <row r="31" spans="1:6" x14ac:dyDescent="0.25">
      <c r="B31" t="s">
        <v>89</v>
      </c>
      <c r="C31" t="s">
        <v>346</v>
      </c>
      <c r="D31" s="6">
        <v>0.1</v>
      </c>
      <c r="E31" s="7">
        <v>127.6</v>
      </c>
      <c r="F31" s="7"/>
    </row>
    <row r="32" spans="1:6" x14ac:dyDescent="0.25">
      <c r="B32" t="s">
        <v>44</v>
      </c>
      <c r="C32" t="s">
        <v>346</v>
      </c>
      <c r="D32" s="6">
        <v>0.1</v>
      </c>
      <c r="E32" s="7">
        <v>258.43</v>
      </c>
      <c r="F32" s="7"/>
    </row>
    <row r="33" spans="1:6" x14ac:dyDescent="0.25">
      <c r="A33" t="s">
        <v>334</v>
      </c>
      <c r="B33" t="s">
        <v>94</v>
      </c>
      <c r="C33" t="s">
        <v>346</v>
      </c>
      <c r="D33" s="6">
        <v>0.1</v>
      </c>
      <c r="E33" s="7">
        <v>80</v>
      </c>
      <c r="F33" s="7"/>
    </row>
    <row r="34" spans="1:6" x14ac:dyDescent="0.25">
      <c r="A34" t="s">
        <v>83</v>
      </c>
      <c r="B34" t="s">
        <v>85</v>
      </c>
      <c r="C34" t="s">
        <v>346</v>
      </c>
      <c r="D34" s="6">
        <v>0.1</v>
      </c>
      <c r="E34" s="7">
        <v>664.29</v>
      </c>
      <c r="F34" s="7"/>
    </row>
    <row r="35" spans="1:6" x14ac:dyDescent="0.25">
      <c r="A35" t="s">
        <v>298</v>
      </c>
      <c r="B35" t="s">
        <v>53</v>
      </c>
      <c r="C35" t="s">
        <v>346</v>
      </c>
      <c r="D35" s="6">
        <v>0.1</v>
      </c>
      <c r="E35" s="7">
        <v>1064.95</v>
      </c>
      <c r="F35" s="7"/>
    </row>
    <row r="36" spans="1:6" x14ac:dyDescent="0.25">
      <c r="A36" t="s">
        <v>141</v>
      </c>
      <c r="B36" t="s">
        <v>60</v>
      </c>
      <c r="C36" t="s">
        <v>346</v>
      </c>
      <c r="D36" s="6">
        <v>0.1</v>
      </c>
      <c r="E36" s="7">
        <v>2009.15</v>
      </c>
      <c r="F36" s="7"/>
    </row>
    <row r="37" spans="1:6" x14ac:dyDescent="0.25">
      <c r="B37" t="s">
        <v>91</v>
      </c>
      <c r="C37" t="s">
        <v>346</v>
      </c>
      <c r="D37" s="6">
        <v>0.1</v>
      </c>
      <c r="E37" s="7">
        <v>1350.48</v>
      </c>
      <c r="F37" s="7"/>
    </row>
    <row r="38" spans="1:6" x14ac:dyDescent="0.25">
      <c r="A38" t="s">
        <v>171</v>
      </c>
      <c r="B38" t="s">
        <v>280</v>
      </c>
      <c r="C38" t="s">
        <v>346</v>
      </c>
      <c r="D38" s="6">
        <v>0.1</v>
      </c>
      <c r="E38" s="7">
        <v>1512.05</v>
      </c>
      <c r="F38" s="7"/>
    </row>
    <row r="39" spans="1:6" x14ac:dyDescent="0.25">
      <c r="B39" t="s">
        <v>173</v>
      </c>
      <c r="C39" t="s">
        <v>346</v>
      </c>
      <c r="D39" s="6">
        <v>0.1</v>
      </c>
      <c r="E39" s="7">
        <v>837.4</v>
      </c>
      <c r="F39" s="7"/>
    </row>
    <row r="40" spans="1:6" x14ac:dyDescent="0.25">
      <c r="A40" t="s">
        <v>36</v>
      </c>
      <c r="B40" t="s">
        <v>127</v>
      </c>
      <c r="C40" t="s">
        <v>346</v>
      </c>
      <c r="D40" s="6">
        <v>0.1</v>
      </c>
      <c r="E40" s="7">
        <v>1591.76</v>
      </c>
      <c r="F40" s="7"/>
    </row>
    <row r="41" spans="1:6" x14ac:dyDescent="0.25">
      <c r="B41" t="s">
        <v>21</v>
      </c>
      <c r="C41" t="s">
        <v>346</v>
      </c>
      <c r="D41" s="6">
        <v>0.4</v>
      </c>
      <c r="E41" s="7">
        <v>421.19000000000005</v>
      </c>
      <c r="F41" s="7">
        <v>0</v>
      </c>
    </row>
    <row r="42" spans="1:6" x14ac:dyDescent="0.25">
      <c r="B42" t="s">
        <v>30</v>
      </c>
      <c r="C42" t="s">
        <v>346</v>
      </c>
      <c r="D42" s="6">
        <v>0.2</v>
      </c>
      <c r="E42" s="7">
        <v>1637.63</v>
      </c>
      <c r="F42" s="7"/>
    </row>
    <row r="43" spans="1:6" x14ac:dyDescent="0.25">
      <c r="B43" t="s">
        <v>60</v>
      </c>
      <c r="C43" t="s">
        <v>346</v>
      </c>
      <c r="D43" s="6">
        <v>0.1</v>
      </c>
      <c r="E43" s="7">
        <v>524.28</v>
      </c>
      <c r="F43" s="7"/>
    </row>
    <row r="44" spans="1:6" x14ac:dyDescent="0.25">
      <c r="B44" t="s">
        <v>53</v>
      </c>
      <c r="C44" t="s">
        <v>346</v>
      </c>
      <c r="D44" s="6">
        <v>0.1</v>
      </c>
      <c r="E44" s="7">
        <v>965.45</v>
      </c>
      <c r="F44" s="7"/>
    </row>
    <row r="45" spans="1:6" x14ac:dyDescent="0.25">
      <c r="B45" t="s">
        <v>91</v>
      </c>
      <c r="C45" t="s">
        <v>346</v>
      </c>
      <c r="D45" s="6">
        <v>0.1</v>
      </c>
      <c r="E45" s="7">
        <v>2386.19</v>
      </c>
      <c r="F45" s="7"/>
    </row>
    <row r="46" spans="1:6" x14ac:dyDescent="0.25">
      <c r="B46" t="s">
        <v>156</v>
      </c>
      <c r="C46" t="s">
        <v>346</v>
      </c>
      <c r="D46" s="6">
        <v>0.1</v>
      </c>
      <c r="E46" s="7">
        <v>645.33000000000004</v>
      </c>
      <c r="F46" s="7"/>
    </row>
    <row r="47" spans="1:6" x14ac:dyDescent="0.25">
      <c r="A47" t="s">
        <v>98</v>
      </c>
      <c r="B47" t="s">
        <v>94</v>
      </c>
      <c r="C47" t="s">
        <v>346</v>
      </c>
      <c r="D47" s="6">
        <v>0.1</v>
      </c>
      <c r="E47" s="7">
        <v>269.20999999999998</v>
      </c>
      <c r="F47" s="7"/>
    </row>
    <row r="48" spans="1:6" x14ac:dyDescent="0.25">
      <c r="A48" t="s">
        <v>117</v>
      </c>
      <c r="B48" t="s">
        <v>119</v>
      </c>
      <c r="C48" t="s">
        <v>346</v>
      </c>
      <c r="D48" s="6">
        <v>0.1</v>
      </c>
      <c r="E48" s="7">
        <v>1058.33</v>
      </c>
      <c r="F48" s="7"/>
    </row>
    <row r="49" spans="1:6" x14ac:dyDescent="0.25">
      <c r="A49" t="s">
        <v>325</v>
      </c>
      <c r="B49" t="s">
        <v>21</v>
      </c>
      <c r="C49" t="s">
        <v>346</v>
      </c>
      <c r="D49" s="6">
        <v>0.1</v>
      </c>
      <c r="E49" s="7">
        <v>148.01</v>
      </c>
      <c r="F49" s="7"/>
    </row>
    <row r="50" spans="1:6" x14ac:dyDescent="0.25">
      <c r="A50" t="s">
        <v>260</v>
      </c>
      <c r="B50" t="s">
        <v>262</v>
      </c>
      <c r="C50" t="s">
        <v>346</v>
      </c>
      <c r="D50" s="6">
        <v>0.1</v>
      </c>
      <c r="E50" s="7">
        <v>930.6</v>
      </c>
      <c r="F50" s="7"/>
    </row>
    <row r="51" spans="1:6" x14ac:dyDescent="0.25">
      <c r="A51" t="s">
        <v>189</v>
      </c>
      <c r="B51" t="s">
        <v>136</v>
      </c>
      <c r="C51" t="s">
        <v>346</v>
      </c>
      <c r="D51" s="6">
        <v>0.2</v>
      </c>
      <c r="E51" s="7">
        <v>129.97</v>
      </c>
      <c r="F51" s="7"/>
    </row>
    <row r="52" spans="1:6" x14ac:dyDescent="0.25">
      <c r="A52" t="s">
        <v>255</v>
      </c>
      <c r="B52" t="s">
        <v>136</v>
      </c>
      <c r="C52" t="s">
        <v>346</v>
      </c>
      <c r="D52" s="6">
        <v>0.2</v>
      </c>
      <c r="E52" s="7">
        <v>89.46</v>
      </c>
      <c r="F52" s="7"/>
    </row>
    <row r="53" spans="1:6" x14ac:dyDescent="0.25">
      <c r="A53" t="s">
        <v>184</v>
      </c>
      <c r="B53" t="s">
        <v>136</v>
      </c>
      <c r="C53" t="s">
        <v>346</v>
      </c>
      <c r="D53" s="6">
        <v>0.2</v>
      </c>
      <c r="E53" s="7">
        <v>89.46</v>
      </c>
      <c r="F53" s="7"/>
    </row>
    <row r="54" spans="1:6" x14ac:dyDescent="0.25">
      <c r="B54" t="s">
        <v>44</v>
      </c>
      <c r="C54" t="s">
        <v>346</v>
      </c>
      <c r="D54" s="6">
        <v>0.2</v>
      </c>
      <c r="E54" s="7">
        <v>89.46</v>
      </c>
      <c r="F54" s="7"/>
    </row>
    <row r="55" spans="1:6" x14ac:dyDescent="0.25">
      <c r="A55" t="s">
        <v>129</v>
      </c>
      <c r="B55" t="s">
        <v>131</v>
      </c>
      <c r="C55" t="s">
        <v>346</v>
      </c>
      <c r="D55" s="6">
        <v>0.2</v>
      </c>
      <c r="E55" s="7">
        <v>539.24</v>
      </c>
      <c r="F55" s="7"/>
    </row>
    <row r="56" spans="1:6" x14ac:dyDescent="0.25">
      <c r="B56" t="s">
        <v>138</v>
      </c>
      <c r="C56" t="s">
        <v>346</v>
      </c>
      <c r="D56" s="6">
        <v>0.2</v>
      </c>
      <c r="E56" s="7">
        <v>2485.86</v>
      </c>
      <c r="F56" s="7"/>
    </row>
    <row r="57" spans="1:6" x14ac:dyDescent="0.25">
      <c r="B57" t="s">
        <v>149</v>
      </c>
      <c r="C57" t="s">
        <v>346</v>
      </c>
      <c r="D57" s="6">
        <v>0.2</v>
      </c>
      <c r="E57" s="7">
        <v>1024.97</v>
      </c>
      <c r="F57" s="7"/>
    </row>
    <row r="58" spans="1:6" x14ac:dyDescent="0.25">
      <c r="A58" t="s">
        <v>237</v>
      </c>
      <c r="B58" t="s">
        <v>44</v>
      </c>
      <c r="C58" t="s">
        <v>346</v>
      </c>
      <c r="D58" s="6">
        <v>0.2</v>
      </c>
      <c r="E58" s="7">
        <v>429</v>
      </c>
      <c r="F58" s="7"/>
    </row>
    <row r="59" spans="1:6" x14ac:dyDescent="0.25">
      <c r="A59" t="s">
        <v>114</v>
      </c>
      <c r="B59" t="s">
        <v>94</v>
      </c>
      <c r="C59" t="s">
        <v>346</v>
      </c>
      <c r="D59" s="6">
        <v>0.2</v>
      </c>
      <c r="E59" s="7">
        <v>36</v>
      </c>
      <c r="F59" s="7"/>
    </row>
    <row r="60" spans="1:6" x14ac:dyDescent="0.25">
      <c r="A60" t="s">
        <v>193</v>
      </c>
      <c r="B60" t="s">
        <v>195</v>
      </c>
      <c r="C60" t="s">
        <v>346</v>
      </c>
      <c r="D60" s="6">
        <v>0.2</v>
      </c>
      <c r="E60" s="7">
        <v>201.7</v>
      </c>
      <c r="F60" s="7"/>
    </row>
    <row r="61" spans="1:6" x14ac:dyDescent="0.25">
      <c r="A61" t="s">
        <v>160</v>
      </c>
      <c r="B61" t="s">
        <v>35</v>
      </c>
      <c r="C61" t="s">
        <v>346</v>
      </c>
      <c r="D61" s="6">
        <v>0</v>
      </c>
      <c r="E61" s="7">
        <v>4688.76</v>
      </c>
      <c r="F61" s="7">
        <v>0</v>
      </c>
    </row>
    <row r="62" spans="1:6" x14ac:dyDescent="0.25">
      <c r="A62" t="s">
        <v>106</v>
      </c>
      <c r="B62" t="s">
        <v>94</v>
      </c>
      <c r="C62" t="s">
        <v>346</v>
      </c>
      <c r="D62" s="6">
        <v>0</v>
      </c>
      <c r="E62" s="7">
        <v>182.21</v>
      </c>
      <c r="F62" s="7"/>
    </row>
    <row r="63" spans="1:6" x14ac:dyDescent="0.25">
      <c r="A63" t="s">
        <v>319</v>
      </c>
      <c r="B63" t="s">
        <v>94</v>
      </c>
      <c r="C63" t="s">
        <v>346</v>
      </c>
      <c r="D63" s="6">
        <v>0</v>
      </c>
      <c r="E63" s="7">
        <v>6978.26</v>
      </c>
      <c r="F63" s="7"/>
    </row>
    <row r="64" spans="1:6" x14ac:dyDescent="0.25">
      <c r="A64" t="s">
        <v>111</v>
      </c>
      <c r="B64" t="s">
        <v>94</v>
      </c>
      <c r="C64" t="s">
        <v>346</v>
      </c>
      <c r="D64" s="6"/>
      <c r="E64" s="7"/>
      <c r="F64" s="7">
        <v>836.55</v>
      </c>
    </row>
    <row r="65" spans="1:6" x14ac:dyDescent="0.25">
      <c r="A65" t="s">
        <v>104</v>
      </c>
      <c r="B65" t="s">
        <v>94</v>
      </c>
      <c r="C65" t="s">
        <v>346</v>
      </c>
      <c r="D65" s="6"/>
      <c r="E65" s="7"/>
      <c r="F65" s="7">
        <v>170.23</v>
      </c>
    </row>
    <row r="66" spans="1:6" x14ac:dyDescent="0.25">
      <c r="A66" t="s">
        <v>34</v>
      </c>
      <c r="B66" t="s">
        <v>35</v>
      </c>
      <c r="C66" t="s">
        <v>346</v>
      </c>
      <c r="D66" s="6"/>
      <c r="E66" s="7"/>
      <c r="F66" s="7">
        <v>2745.26</v>
      </c>
    </row>
    <row r="67" spans="1:6" x14ac:dyDescent="0.25">
      <c r="B67" t="s">
        <v>66</v>
      </c>
      <c r="C67" t="s">
        <v>346</v>
      </c>
      <c r="D67" s="6"/>
      <c r="E67" s="7"/>
      <c r="F67" s="7">
        <v>205</v>
      </c>
    </row>
    <row r="68" spans="1:6" x14ac:dyDescent="0.25">
      <c r="B68" t="s">
        <v>63</v>
      </c>
      <c r="C68" t="s">
        <v>346</v>
      </c>
      <c r="D68" s="6"/>
      <c r="E68" s="7"/>
      <c r="F68" s="7">
        <v>3720.8500000000004</v>
      </c>
    </row>
    <row r="69" spans="1:6" x14ac:dyDescent="0.25">
      <c r="B69" t="s">
        <v>21</v>
      </c>
      <c r="C69" t="s">
        <v>346</v>
      </c>
      <c r="D69" s="6"/>
      <c r="E69" s="7"/>
      <c r="F69" s="7">
        <v>1336.85</v>
      </c>
    </row>
    <row r="70" spans="1:6" x14ac:dyDescent="0.25">
      <c r="B70" t="s">
        <v>136</v>
      </c>
      <c r="C70" t="s">
        <v>346</v>
      </c>
      <c r="D70" s="6"/>
      <c r="E70" s="7"/>
      <c r="F70" s="7">
        <v>805</v>
      </c>
    </row>
    <row r="71" spans="1:6" x14ac:dyDescent="0.25">
      <c r="B71" t="s">
        <v>89</v>
      </c>
      <c r="C71" t="s">
        <v>346</v>
      </c>
      <c r="D71" s="6"/>
      <c r="E71" s="7"/>
      <c r="F71" s="7">
        <v>1700.02</v>
      </c>
    </row>
    <row r="72" spans="1:6" x14ac:dyDescent="0.25">
      <c r="B72" t="s">
        <v>94</v>
      </c>
      <c r="C72" t="s">
        <v>346</v>
      </c>
      <c r="D72" s="6"/>
      <c r="E72" s="7"/>
      <c r="F72" s="7">
        <v>981.55</v>
      </c>
    </row>
    <row r="73" spans="1:6" x14ac:dyDescent="0.25">
      <c r="B73" t="s">
        <v>44</v>
      </c>
      <c r="C73" t="s">
        <v>346</v>
      </c>
      <c r="D73" s="6"/>
      <c r="E73" s="7"/>
      <c r="F73" s="7">
        <v>2887</v>
      </c>
    </row>
    <row r="74" spans="1:6" x14ac:dyDescent="0.25">
      <c r="A74" t="s">
        <v>135</v>
      </c>
      <c r="B74" t="s">
        <v>63</v>
      </c>
      <c r="C74" t="s">
        <v>346</v>
      </c>
      <c r="D74" s="6"/>
      <c r="E74" s="7"/>
      <c r="F74" s="7">
        <v>164</v>
      </c>
    </row>
    <row r="75" spans="1:6" x14ac:dyDescent="0.25">
      <c r="B75" t="s">
        <v>21</v>
      </c>
      <c r="C75" t="s">
        <v>346</v>
      </c>
      <c r="D75" s="6"/>
      <c r="E75" s="7"/>
      <c r="F75" s="7">
        <v>85</v>
      </c>
    </row>
    <row r="76" spans="1:6" x14ac:dyDescent="0.25">
      <c r="B76" t="s">
        <v>136</v>
      </c>
      <c r="C76" t="s">
        <v>346</v>
      </c>
      <c r="D76" s="6"/>
      <c r="E76" s="7"/>
      <c r="F76" s="7">
        <v>496.15000000000003</v>
      </c>
    </row>
    <row r="77" spans="1:6" x14ac:dyDescent="0.25">
      <c r="B77" t="s">
        <v>89</v>
      </c>
      <c r="C77" t="s">
        <v>346</v>
      </c>
      <c r="D77" s="6"/>
      <c r="E77" s="7"/>
      <c r="F77" s="7">
        <v>320</v>
      </c>
    </row>
    <row r="78" spans="1:6" x14ac:dyDescent="0.25">
      <c r="B78" t="s">
        <v>44</v>
      </c>
      <c r="C78" t="s">
        <v>346</v>
      </c>
      <c r="D78" s="6"/>
      <c r="E78" s="7"/>
      <c r="F78" s="7">
        <v>454.55</v>
      </c>
    </row>
    <row r="79" spans="1:6" x14ac:dyDescent="0.25">
      <c r="B79" t="s">
        <v>195</v>
      </c>
      <c r="C79" t="s">
        <v>346</v>
      </c>
      <c r="D79" s="6"/>
      <c r="E79" s="7"/>
      <c r="F79" s="7">
        <v>87</v>
      </c>
    </row>
    <row r="80" spans="1:6" x14ac:dyDescent="0.25">
      <c r="A80" t="s">
        <v>105</v>
      </c>
      <c r="B80" t="s">
        <v>346</v>
      </c>
      <c r="C80" t="s">
        <v>346</v>
      </c>
      <c r="D80" s="6"/>
      <c r="E80" s="7"/>
      <c r="F80" s="7">
        <v>87.24</v>
      </c>
    </row>
    <row r="81" spans="1:6" x14ac:dyDescent="0.25">
      <c r="A81" t="s">
        <v>113</v>
      </c>
      <c r="B81" t="s">
        <v>346</v>
      </c>
      <c r="C81" t="s">
        <v>346</v>
      </c>
      <c r="D81" s="6"/>
      <c r="E81" s="7"/>
      <c r="F81" s="7">
        <v>5862.62</v>
      </c>
    </row>
    <row r="82" spans="1:6" x14ac:dyDescent="0.25">
      <c r="A82" t="s">
        <v>81</v>
      </c>
      <c r="B82" t="s">
        <v>44</v>
      </c>
      <c r="C82" t="s">
        <v>346</v>
      </c>
      <c r="D82" s="6"/>
      <c r="E82" s="7"/>
      <c r="F82" s="7">
        <v>87</v>
      </c>
    </row>
    <row r="83" spans="1:6" x14ac:dyDescent="0.25">
      <c r="A83" t="s">
        <v>165</v>
      </c>
      <c r="B83" t="s">
        <v>35</v>
      </c>
      <c r="C83" t="s">
        <v>346</v>
      </c>
      <c r="D83" s="6"/>
      <c r="E83" s="7"/>
      <c r="F83" s="7">
        <v>2106</v>
      </c>
    </row>
    <row r="84" spans="1:6" x14ac:dyDescent="0.25">
      <c r="A84" t="s">
        <v>112</v>
      </c>
      <c r="B84" t="s">
        <v>35</v>
      </c>
      <c r="C84" t="s">
        <v>346</v>
      </c>
      <c r="D84" s="6"/>
      <c r="E84" s="7"/>
      <c r="F84" s="7">
        <v>116</v>
      </c>
    </row>
    <row r="85" spans="1:6" x14ac:dyDescent="0.25">
      <c r="B85" t="s">
        <v>94</v>
      </c>
      <c r="C85" t="s">
        <v>346</v>
      </c>
      <c r="D85" s="6"/>
      <c r="E85" s="7"/>
      <c r="F85" s="7">
        <v>88</v>
      </c>
    </row>
    <row r="86" spans="1:6" x14ac:dyDescent="0.25">
      <c r="A86" t="s">
        <v>116</v>
      </c>
      <c r="B86" t="s">
        <v>131</v>
      </c>
      <c r="C86" t="s">
        <v>346</v>
      </c>
      <c r="D86" s="6"/>
      <c r="E86" s="7"/>
      <c r="F86" s="7">
        <v>30</v>
      </c>
    </row>
    <row r="87" spans="1:6" x14ac:dyDescent="0.25">
      <c r="B87" t="s">
        <v>136</v>
      </c>
      <c r="C87" t="s">
        <v>346</v>
      </c>
      <c r="D87" s="6"/>
      <c r="E87" s="7"/>
      <c r="F87" s="7">
        <v>75</v>
      </c>
    </row>
    <row r="88" spans="1:6" x14ac:dyDescent="0.25">
      <c r="B88" t="s">
        <v>138</v>
      </c>
      <c r="C88" t="s">
        <v>346</v>
      </c>
      <c r="D88" s="6"/>
      <c r="E88" s="7"/>
      <c r="F88" s="7">
        <v>58</v>
      </c>
    </row>
    <row r="89" spans="1:6" x14ac:dyDescent="0.25">
      <c r="B89" t="s">
        <v>94</v>
      </c>
      <c r="C89" t="s">
        <v>346</v>
      </c>
      <c r="D89" s="6"/>
      <c r="E89" s="7"/>
      <c r="F89" s="7">
        <v>30</v>
      </c>
    </row>
    <row r="90" spans="1:6" x14ac:dyDescent="0.25">
      <c r="B90" t="s">
        <v>44</v>
      </c>
      <c r="C90" t="s">
        <v>346</v>
      </c>
      <c r="D90" s="6"/>
      <c r="E90" s="7"/>
      <c r="F90" s="7">
        <v>60</v>
      </c>
    </row>
    <row r="91" spans="1:6" x14ac:dyDescent="0.25">
      <c r="B91" t="s">
        <v>149</v>
      </c>
      <c r="C91" t="s">
        <v>346</v>
      </c>
      <c r="D91" s="6"/>
      <c r="E91" s="7"/>
      <c r="F91" s="7">
        <v>30</v>
      </c>
    </row>
    <row r="92" spans="1:6" x14ac:dyDescent="0.25">
      <c r="B92" t="s">
        <v>195</v>
      </c>
      <c r="C92" t="s">
        <v>346</v>
      </c>
      <c r="D92" s="6"/>
      <c r="E92" s="7"/>
      <c r="F92" s="7">
        <v>30</v>
      </c>
    </row>
    <row r="93" spans="1:6" x14ac:dyDescent="0.25">
      <c r="A93" t="s">
        <v>27</v>
      </c>
      <c r="B93" t="s">
        <v>35</v>
      </c>
      <c r="C93" t="s">
        <v>346</v>
      </c>
      <c r="D93" s="6"/>
      <c r="E93" s="7"/>
      <c r="F93" s="7">
        <v>91.36</v>
      </c>
    </row>
    <row r="94" spans="1:6" x14ac:dyDescent="0.25">
      <c r="B94" t="s">
        <v>66</v>
      </c>
      <c r="C94" t="s">
        <v>346</v>
      </c>
      <c r="D94" s="6"/>
      <c r="E94" s="7"/>
      <c r="F94" s="7">
        <v>30</v>
      </c>
    </row>
    <row r="95" spans="1:6" x14ac:dyDescent="0.25">
      <c r="B95" t="s">
        <v>211</v>
      </c>
      <c r="C95" t="s">
        <v>346</v>
      </c>
      <c r="D95" s="6"/>
      <c r="E95" s="7"/>
      <c r="F95" s="7">
        <v>88</v>
      </c>
    </row>
    <row r="96" spans="1:6" x14ac:dyDescent="0.25">
      <c r="B96" t="s">
        <v>127</v>
      </c>
      <c r="C96" t="s">
        <v>346</v>
      </c>
      <c r="D96" s="6"/>
      <c r="E96" s="7"/>
      <c r="F96" s="7">
        <v>116</v>
      </c>
    </row>
    <row r="97" spans="2:6" x14ac:dyDescent="0.25">
      <c r="B97" t="s">
        <v>63</v>
      </c>
      <c r="C97" t="s">
        <v>346</v>
      </c>
      <c r="D97" s="6"/>
      <c r="E97" s="7"/>
      <c r="F97" s="7">
        <v>61.36</v>
      </c>
    </row>
    <row r="98" spans="2:6" x14ac:dyDescent="0.25">
      <c r="B98" t="s">
        <v>148</v>
      </c>
      <c r="C98" t="s">
        <v>346</v>
      </c>
      <c r="D98" s="6"/>
      <c r="E98" s="7"/>
      <c r="F98" s="7">
        <v>58</v>
      </c>
    </row>
    <row r="99" spans="2:6" x14ac:dyDescent="0.25">
      <c r="B99" t="s">
        <v>21</v>
      </c>
      <c r="C99" t="s">
        <v>346</v>
      </c>
      <c r="D99" s="6"/>
      <c r="E99" s="7"/>
      <c r="F99" s="7">
        <v>348.26</v>
      </c>
    </row>
    <row r="100" spans="2:6" x14ac:dyDescent="0.25">
      <c r="B100" t="s">
        <v>30</v>
      </c>
      <c r="C100" t="s">
        <v>346</v>
      </c>
      <c r="D100" s="6"/>
      <c r="E100" s="7"/>
      <c r="F100" s="7">
        <v>120</v>
      </c>
    </row>
    <row r="101" spans="2:6" x14ac:dyDescent="0.25">
      <c r="B101" t="s">
        <v>280</v>
      </c>
      <c r="C101" t="s">
        <v>346</v>
      </c>
      <c r="D101" s="6"/>
      <c r="E101" s="7"/>
      <c r="F101" s="7">
        <v>58</v>
      </c>
    </row>
    <row r="102" spans="2:6" x14ac:dyDescent="0.25">
      <c r="B102" t="s">
        <v>60</v>
      </c>
      <c r="C102" t="s">
        <v>346</v>
      </c>
      <c r="D102" s="6"/>
      <c r="E102" s="7"/>
      <c r="F102" s="7">
        <v>30</v>
      </c>
    </row>
    <row r="103" spans="2:6" x14ac:dyDescent="0.25">
      <c r="B103" t="s">
        <v>119</v>
      </c>
      <c r="C103" t="s">
        <v>346</v>
      </c>
      <c r="D103" s="6"/>
      <c r="E103" s="7"/>
      <c r="F103" s="7">
        <v>30</v>
      </c>
    </row>
    <row r="104" spans="2:6" x14ac:dyDescent="0.25">
      <c r="B104" t="s">
        <v>53</v>
      </c>
      <c r="C104" t="s">
        <v>346</v>
      </c>
      <c r="D104" s="6"/>
      <c r="E104" s="7"/>
      <c r="F104" s="7">
        <v>133.68</v>
      </c>
    </row>
    <row r="105" spans="2:6" x14ac:dyDescent="0.25">
      <c r="B105" t="s">
        <v>91</v>
      </c>
      <c r="C105" t="s">
        <v>346</v>
      </c>
      <c r="D105" s="6"/>
      <c r="E105" s="7"/>
      <c r="F105" s="7">
        <v>87</v>
      </c>
    </row>
    <row r="106" spans="2:6" x14ac:dyDescent="0.25">
      <c r="B106" t="s">
        <v>156</v>
      </c>
      <c r="C106" t="s">
        <v>346</v>
      </c>
      <c r="D106" s="6"/>
      <c r="E106" s="7"/>
      <c r="F106" s="7">
        <v>80</v>
      </c>
    </row>
    <row r="107" spans="2:6" x14ac:dyDescent="0.25">
      <c r="B107" t="s">
        <v>262</v>
      </c>
      <c r="C107" t="s">
        <v>346</v>
      </c>
      <c r="D107" s="6"/>
      <c r="E107" s="7"/>
      <c r="F107" s="7">
        <v>58</v>
      </c>
    </row>
    <row r="108" spans="2:6" x14ac:dyDescent="0.25">
      <c r="B108" t="s">
        <v>138</v>
      </c>
      <c r="C108" t="s">
        <v>346</v>
      </c>
      <c r="D108" s="6"/>
      <c r="E108" s="7"/>
      <c r="F108" s="7">
        <v>30</v>
      </c>
    </row>
    <row r="109" spans="2:6" x14ac:dyDescent="0.25">
      <c r="B109" t="s">
        <v>173</v>
      </c>
      <c r="C109" t="s">
        <v>346</v>
      </c>
      <c r="D109" s="6"/>
      <c r="E109" s="7"/>
      <c r="F109" s="7">
        <v>58</v>
      </c>
    </row>
    <row r="110" spans="2:6" x14ac:dyDescent="0.25">
      <c r="B110" t="s">
        <v>89</v>
      </c>
      <c r="C110" t="s">
        <v>346</v>
      </c>
      <c r="D110" s="6"/>
      <c r="E110" s="7"/>
      <c r="F110" s="7">
        <v>124.08</v>
      </c>
    </row>
    <row r="111" spans="2:6" x14ac:dyDescent="0.25">
      <c r="B111" t="s">
        <v>85</v>
      </c>
      <c r="C111" t="s">
        <v>346</v>
      </c>
      <c r="D111" s="6"/>
      <c r="E111" s="7"/>
      <c r="F111" s="7">
        <v>30</v>
      </c>
    </row>
    <row r="112" spans="2:6" x14ac:dyDescent="0.25">
      <c r="B112" t="s">
        <v>94</v>
      </c>
      <c r="C112" t="s">
        <v>346</v>
      </c>
      <c r="D112" s="6"/>
      <c r="E112" s="7"/>
      <c r="F112" s="7">
        <v>117.36</v>
      </c>
    </row>
    <row r="113" spans="1:6" x14ac:dyDescent="0.25">
      <c r="B113" t="s">
        <v>223</v>
      </c>
      <c r="C113" t="s">
        <v>346</v>
      </c>
      <c r="D113" s="6"/>
      <c r="E113" s="7"/>
      <c r="F113" s="7">
        <v>30</v>
      </c>
    </row>
    <row r="114" spans="1:6" x14ac:dyDescent="0.25">
      <c r="B114" t="s">
        <v>305</v>
      </c>
      <c r="C114" t="s">
        <v>346</v>
      </c>
      <c r="D114" s="6"/>
      <c r="E114" s="7"/>
      <c r="F114" s="7">
        <v>30</v>
      </c>
    </row>
    <row r="115" spans="1:6" x14ac:dyDescent="0.25">
      <c r="B115" t="s">
        <v>44</v>
      </c>
      <c r="C115" t="s">
        <v>346</v>
      </c>
      <c r="D115" s="6"/>
      <c r="E115" s="7"/>
      <c r="F115" s="7">
        <v>56</v>
      </c>
    </row>
    <row r="116" spans="1:6" x14ac:dyDescent="0.25">
      <c r="B116" t="s">
        <v>149</v>
      </c>
      <c r="C116" t="s">
        <v>346</v>
      </c>
      <c r="D116" s="6"/>
      <c r="E116" s="7"/>
      <c r="F116" s="7">
        <v>58</v>
      </c>
    </row>
    <row r="117" spans="1:6" x14ac:dyDescent="0.25">
      <c r="A117" t="s">
        <v>82</v>
      </c>
      <c r="B117" t="s">
        <v>44</v>
      </c>
      <c r="C117" t="s">
        <v>346</v>
      </c>
      <c r="D117" s="6"/>
      <c r="E117" s="7"/>
      <c r="F117" s="7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275"/>
  <sheetViews>
    <sheetView showGridLines="0" workbookViewId="0"/>
  </sheetViews>
  <sheetFormatPr defaultColWidth="11.42578125" defaultRowHeight="15" x14ac:dyDescent="0.25"/>
  <cols>
    <col min="1" max="2" width="11.42578125" style="1"/>
    <col min="3" max="3" width="17.28515625" style="1" customWidth="1"/>
    <col min="4" max="7" width="11.42578125" style="1"/>
    <col min="8" max="8" width="38.28515625" style="1" bestFit="1" customWidth="1"/>
    <col min="9" max="9" width="31" style="1" bestFit="1" customWidth="1"/>
    <col min="10" max="10" width="50.140625" style="1" bestFit="1" customWidth="1"/>
    <col min="11" max="11" width="29.7109375" style="1" bestFit="1" customWidth="1"/>
    <col min="12" max="12" width="20.7109375" style="1" bestFit="1" customWidth="1"/>
    <col min="13" max="13" width="27.7109375" style="1" bestFit="1" customWidth="1"/>
    <col min="14" max="14" width="8.7109375" style="1" bestFit="1" customWidth="1"/>
    <col min="15" max="15" width="21.28515625" style="1" bestFit="1" customWidth="1"/>
    <col min="16" max="16" width="12" style="1" bestFit="1" customWidth="1"/>
    <col min="17" max="18" width="9" style="1" bestFit="1" customWidth="1"/>
    <col min="19" max="19" width="10.5703125" style="1" bestFit="1" customWidth="1"/>
    <col min="20" max="16384" width="11.42578125" style="1"/>
  </cols>
  <sheetData>
    <row r="1" spans="1:19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</row>
    <row r="2" spans="1:19" x14ac:dyDescent="0.25">
      <c r="A2" s="2">
        <v>43560</v>
      </c>
      <c r="B2" s="1">
        <v>4190170</v>
      </c>
      <c r="C2" s="1" t="s">
        <v>19</v>
      </c>
      <c r="D2" s="1" t="s">
        <v>20</v>
      </c>
      <c r="E2" s="1" t="s">
        <v>21</v>
      </c>
      <c r="H2" s="1" t="s">
        <v>22</v>
      </c>
      <c r="J2" s="1" t="s">
        <v>23</v>
      </c>
      <c r="M2" s="1" t="s">
        <v>24</v>
      </c>
      <c r="O2" s="1" t="s">
        <v>25</v>
      </c>
      <c r="P2" s="3">
        <v>0.1</v>
      </c>
      <c r="Q2" s="1">
        <v>33</v>
      </c>
    </row>
    <row r="3" spans="1:19" x14ac:dyDescent="0.25">
      <c r="A3" s="2">
        <v>43560</v>
      </c>
      <c r="B3" s="1">
        <v>4190170</v>
      </c>
      <c r="C3" s="1" t="s">
        <v>27</v>
      </c>
      <c r="D3" s="1" t="s">
        <v>20</v>
      </c>
      <c r="E3" s="1" t="s">
        <v>21</v>
      </c>
      <c r="F3" s="1">
        <v>1</v>
      </c>
      <c r="H3" s="1" t="s">
        <v>22</v>
      </c>
      <c r="J3" s="1" t="s">
        <v>23</v>
      </c>
      <c r="M3" s="1" t="s">
        <v>24</v>
      </c>
      <c r="O3" s="1" t="s">
        <v>26</v>
      </c>
      <c r="R3" s="1">
        <v>30</v>
      </c>
    </row>
    <row r="4" spans="1:19" x14ac:dyDescent="0.25">
      <c r="A4" s="2">
        <v>43560</v>
      </c>
      <c r="B4" s="1">
        <v>4190171</v>
      </c>
      <c r="C4" s="1" t="s">
        <v>28</v>
      </c>
      <c r="D4" s="1" t="s">
        <v>29</v>
      </c>
      <c r="E4" s="1" t="s">
        <v>30</v>
      </c>
      <c r="H4" s="1" t="s">
        <v>31</v>
      </c>
      <c r="J4" s="1" t="s">
        <v>32</v>
      </c>
      <c r="M4" s="1" t="s">
        <v>33</v>
      </c>
      <c r="O4" s="1" t="s">
        <v>25</v>
      </c>
      <c r="P4" s="3">
        <v>0.1</v>
      </c>
      <c r="Q4" s="1">
        <v>145.08000000000001</v>
      </c>
    </row>
    <row r="5" spans="1:19" x14ac:dyDescent="0.25">
      <c r="A5" s="2">
        <v>43560</v>
      </c>
      <c r="B5" s="1">
        <v>4190171</v>
      </c>
      <c r="C5" s="1" t="s">
        <v>34</v>
      </c>
      <c r="D5" s="1" t="s">
        <v>29</v>
      </c>
      <c r="E5" s="1" t="s">
        <v>21</v>
      </c>
      <c r="F5" s="1">
        <v>1</v>
      </c>
      <c r="H5" s="1" t="s">
        <v>31</v>
      </c>
      <c r="J5" s="1" t="s">
        <v>32</v>
      </c>
      <c r="M5" s="1" t="s">
        <v>33</v>
      </c>
      <c r="O5" s="1" t="s">
        <v>26</v>
      </c>
      <c r="R5" s="1">
        <v>44</v>
      </c>
    </row>
    <row r="6" spans="1:19" x14ac:dyDescent="0.25">
      <c r="A6" s="2">
        <v>43560</v>
      </c>
      <c r="B6" s="1">
        <v>4190171</v>
      </c>
      <c r="C6" s="1" t="s">
        <v>34</v>
      </c>
      <c r="D6" s="1" t="s">
        <v>29</v>
      </c>
      <c r="E6" s="1" t="s">
        <v>35</v>
      </c>
      <c r="F6" s="1">
        <v>0.5</v>
      </c>
      <c r="H6" s="1" t="s">
        <v>31</v>
      </c>
      <c r="J6" s="1" t="s">
        <v>32</v>
      </c>
      <c r="M6" s="1" t="s">
        <v>33</v>
      </c>
      <c r="O6" s="1" t="s">
        <v>26</v>
      </c>
      <c r="R6" s="1">
        <v>22</v>
      </c>
    </row>
    <row r="7" spans="1:19" x14ac:dyDescent="0.25">
      <c r="A7" s="2">
        <v>43560</v>
      </c>
      <c r="B7" s="1">
        <v>4190171</v>
      </c>
      <c r="C7" s="1" t="s">
        <v>27</v>
      </c>
      <c r="D7" s="1" t="s">
        <v>29</v>
      </c>
      <c r="E7" s="1" t="s">
        <v>30</v>
      </c>
      <c r="F7" s="1">
        <v>2</v>
      </c>
      <c r="H7" s="1" t="s">
        <v>31</v>
      </c>
      <c r="J7" s="1" t="s">
        <v>32</v>
      </c>
      <c r="M7" s="1" t="s">
        <v>33</v>
      </c>
      <c r="O7" s="1" t="s">
        <v>26</v>
      </c>
      <c r="R7" s="1">
        <v>60</v>
      </c>
    </row>
    <row r="8" spans="1:19" x14ac:dyDescent="0.25">
      <c r="A8" s="2">
        <v>43560</v>
      </c>
      <c r="B8" s="1">
        <v>4190171</v>
      </c>
      <c r="C8" s="1">
        <v>706800</v>
      </c>
      <c r="D8" s="1" t="s">
        <v>29</v>
      </c>
      <c r="H8" s="1" t="s">
        <v>31</v>
      </c>
      <c r="J8" s="1" t="s">
        <v>32</v>
      </c>
      <c r="M8" s="1" t="s">
        <v>33</v>
      </c>
      <c r="O8" s="1" t="s">
        <v>26</v>
      </c>
      <c r="R8" s="1">
        <v>5.89</v>
      </c>
    </row>
    <row r="9" spans="1:19" x14ac:dyDescent="0.25">
      <c r="A9" s="2">
        <v>43560</v>
      </c>
      <c r="B9" s="1">
        <v>4190172</v>
      </c>
      <c r="C9" s="1" t="s">
        <v>36</v>
      </c>
      <c r="D9" s="1" t="s">
        <v>37</v>
      </c>
      <c r="E9" s="1" t="s">
        <v>21</v>
      </c>
      <c r="H9" s="1" t="s">
        <v>38</v>
      </c>
      <c r="I9" s="1" t="s">
        <v>39</v>
      </c>
      <c r="J9" s="1" t="s">
        <v>40</v>
      </c>
      <c r="M9" s="1" t="s">
        <v>41</v>
      </c>
      <c r="O9" s="1" t="s">
        <v>25</v>
      </c>
      <c r="P9" s="3">
        <v>0.1</v>
      </c>
      <c r="Q9" s="1">
        <v>82.01</v>
      </c>
    </row>
    <row r="10" spans="1:19" x14ac:dyDescent="0.25">
      <c r="A10" s="2">
        <v>43560</v>
      </c>
      <c r="B10" s="1">
        <v>4190172</v>
      </c>
      <c r="C10" s="1" t="s">
        <v>34</v>
      </c>
      <c r="D10" s="1" t="s">
        <v>37</v>
      </c>
      <c r="E10" s="1" t="s">
        <v>21</v>
      </c>
      <c r="F10" s="1">
        <v>1</v>
      </c>
      <c r="H10" s="1" t="s">
        <v>38</v>
      </c>
      <c r="I10" s="1" t="s">
        <v>39</v>
      </c>
      <c r="J10" s="1" t="s">
        <v>40</v>
      </c>
      <c r="M10" s="1" t="s">
        <v>41</v>
      </c>
      <c r="O10" s="1" t="s">
        <v>26</v>
      </c>
      <c r="R10" s="1">
        <v>44.55</v>
      </c>
    </row>
    <row r="11" spans="1:19" x14ac:dyDescent="0.25">
      <c r="A11" s="2">
        <v>43560</v>
      </c>
      <c r="B11" s="1">
        <v>4190172</v>
      </c>
      <c r="C11" s="1" t="s">
        <v>27</v>
      </c>
      <c r="D11" s="1" t="s">
        <v>37</v>
      </c>
      <c r="E11" s="1" t="s">
        <v>21</v>
      </c>
      <c r="F11" s="1">
        <v>1</v>
      </c>
      <c r="H11" s="1" t="s">
        <v>38</v>
      </c>
      <c r="I11" s="1" t="s">
        <v>39</v>
      </c>
      <c r="J11" s="1" t="s">
        <v>40</v>
      </c>
      <c r="M11" s="1" t="s">
        <v>41</v>
      </c>
      <c r="O11" s="1" t="s">
        <v>26</v>
      </c>
      <c r="R11" s="1">
        <v>30</v>
      </c>
    </row>
    <row r="12" spans="1:19" x14ac:dyDescent="0.25">
      <c r="A12" s="2">
        <v>43565</v>
      </c>
      <c r="B12" s="1">
        <v>4190173</v>
      </c>
      <c r="C12" s="1" t="s">
        <v>42</v>
      </c>
      <c r="D12" s="1" t="s">
        <v>43</v>
      </c>
      <c r="E12" s="1" t="s">
        <v>44</v>
      </c>
      <c r="H12" s="1" t="s">
        <v>45</v>
      </c>
      <c r="J12" s="1" t="s">
        <v>46</v>
      </c>
      <c r="M12" s="1" t="s">
        <v>47</v>
      </c>
      <c r="O12" s="1" t="s">
        <v>25</v>
      </c>
      <c r="P12" s="3">
        <v>0.1</v>
      </c>
      <c r="Q12" s="1">
        <v>186.42</v>
      </c>
    </row>
    <row r="13" spans="1:19" x14ac:dyDescent="0.25">
      <c r="A13" s="2">
        <v>43565</v>
      </c>
      <c r="B13" s="1">
        <v>4190173</v>
      </c>
      <c r="C13" s="1" t="s">
        <v>34</v>
      </c>
      <c r="D13" s="1" t="s">
        <v>43</v>
      </c>
      <c r="E13" s="1" t="s">
        <v>44</v>
      </c>
      <c r="F13" s="1">
        <v>1.5</v>
      </c>
      <c r="H13" s="1" t="s">
        <v>45</v>
      </c>
      <c r="J13" s="1" t="s">
        <v>46</v>
      </c>
      <c r="M13" s="1" t="s">
        <v>47</v>
      </c>
      <c r="O13" s="1" t="s">
        <v>26</v>
      </c>
      <c r="R13" s="1">
        <v>66</v>
      </c>
    </row>
    <row r="14" spans="1:19" x14ac:dyDescent="0.25">
      <c r="A14" s="2">
        <v>43565</v>
      </c>
      <c r="B14" s="1">
        <v>4190173</v>
      </c>
      <c r="C14" s="1" t="s">
        <v>27</v>
      </c>
      <c r="D14" s="1" t="s">
        <v>43</v>
      </c>
      <c r="E14" s="1" t="s">
        <v>44</v>
      </c>
      <c r="F14" s="1">
        <v>1</v>
      </c>
      <c r="H14" s="1" t="s">
        <v>45</v>
      </c>
      <c r="J14" s="1" t="s">
        <v>46</v>
      </c>
      <c r="M14" s="1" t="s">
        <v>47</v>
      </c>
      <c r="O14" s="1" t="s">
        <v>26</v>
      </c>
      <c r="R14" s="1">
        <v>26</v>
      </c>
    </row>
    <row r="15" spans="1:19" x14ac:dyDescent="0.25">
      <c r="A15" s="2">
        <v>43565</v>
      </c>
      <c r="B15" s="1">
        <v>4190173</v>
      </c>
      <c r="C15" s="1">
        <v>706800</v>
      </c>
      <c r="D15" s="1" t="s">
        <v>43</v>
      </c>
      <c r="H15" s="1" t="s">
        <v>45</v>
      </c>
      <c r="J15" s="1" t="s">
        <v>46</v>
      </c>
      <c r="M15" s="1" t="s">
        <v>47</v>
      </c>
      <c r="O15" s="1" t="s">
        <v>26</v>
      </c>
      <c r="R15" s="1">
        <v>77.47</v>
      </c>
    </row>
    <row r="16" spans="1:19" x14ac:dyDescent="0.25">
      <c r="A16" s="2">
        <v>43565</v>
      </c>
      <c r="B16" s="1">
        <v>5190174</v>
      </c>
      <c r="C16" s="1" t="s">
        <v>36</v>
      </c>
      <c r="D16" s="1" t="s">
        <v>48</v>
      </c>
      <c r="E16" s="1" t="s">
        <v>21</v>
      </c>
      <c r="H16" s="1" t="s">
        <v>38</v>
      </c>
      <c r="I16" s="1" t="s">
        <v>49</v>
      </c>
      <c r="J16" s="1" t="s">
        <v>50</v>
      </c>
      <c r="M16" s="1" t="s">
        <v>41</v>
      </c>
      <c r="O16" s="1" t="s">
        <v>25</v>
      </c>
      <c r="P16" s="3">
        <v>0.1</v>
      </c>
      <c r="Q16" s="1">
        <v>85.53</v>
      </c>
      <c r="R16" s="1">
        <v>0</v>
      </c>
    </row>
    <row r="17" spans="1:18" x14ac:dyDescent="0.25">
      <c r="A17" s="2">
        <v>43565</v>
      </c>
      <c r="B17" s="1">
        <v>5190174</v>
      </c>
      <c r="C17" s="1" t="s">
        <v>34</v>
      </c>
      <c r="D17" s="1" t="s">
        <v>48</v>
      </c>
      <c r="E17" s="1" t="s">
        <v>21</v>
      </c>
      <c r="F17" s="1">
        <v>1</v>
      </c>
      <c r="H17" s="1" t="s">
        <v>38</v>
      </c>
      <c r="I17" s="1" t="s">
        <v>49</v>
      </c>
      <c r="J17" s="1" t="s">
        <v>50</v>
      </c>
      <c r="M17" s="1" t="s">
        <v>41</v>
      </c>
      <c r="O17" s="1" t="s">
        <v>26</v>
      </c>
      <c r="R17" s="1">
        <v>44.55</v>
      </c>
    </row>
    <row r="18" spans="1:18" x14ac:dyDescent="0.25">
      <c r="A18" s="2">
        <v>43565</v>
      </c>
      <c r="B18" s="1">
        <v>5190174</v>
      </c>
      <c r="C18" s="1" t="s">
        <v>27</v>
      </c>
      <c r="D18" s="1" t="s">
        <v>48</v>
      </c>
      <c r="E18" s="1" t="s">
        <v>21</v>
      </c>
      <c r="F18" s="1">
        <v>1</v>
      </c>
      <c r="H18" s="1" t="s">
        <v>38</v>
      </c>
      <c r="I18" s="1" t="s">
        <v>49</v>
      </c>
      <c r="J18" s="1" t="s">
        <v>50</v>
      </c>
      <c r="L18" s="1" t="s">
        <v>51</v>
      </c>
      <c r="M18" s="1" t="s">
        <v>41</v>
      </c>
      <c r="O18" s="1" t="s">
        <v>26</v>
      </c>
      <c r="R18" s="1">
        <v>31.36</v>
      </c>
    </row>
    <row r="19" spans="1:18" x14ac:dyDescent="0.25">
      <c r="A19" s="2">
        <v>43565</v>
      </c>
      <c r="B19" s="1">
        <v>5190174</v>
      </c>
      <c r="C19" s="1">
        <v>706800</v>
      </c>
      <c r="D19" s="1" t="s">
        <v>48</v>
      </c>
      <c r="H19" s="1" t="s">
        <v>38</v>
      </c>
      <c r="I19" s="1" t="s">
        <v>49</v>
      </c>
      <c r="J19" s="1" t="s">
        <v>50</v>
      </c>
      <c r="M19" s="1" t="s">
        <v>41</v>
      </c>
      <c r="O19" s="1" t="s">
        <v>26</v>
      </c>
      <c r="R19" s="1">
        <v>1.84</v>
      </c>
    </row>
    <row r="20" spans="1:18" x14ac:dyDescent="0.25">
      <c r="A20" s="2">
        <v>43565</v>
      </c>
      <c r="B20" s="1">
        <v>4190175</v>
      </c>
      <c r="C20" s="1" t="s">
        <v>36</v>
      </c>
      <c r="D20" s="1" t="s">
        <v>52</v>
      </c>
      <c r="E20" s="1" t="s">
        <v>53</v>
      </c>
      <c r="H20" s="1" t="s">
        <v>38</v>
      </c>
      <c r="J20" s="1" t="s">
        <v>54</v>
      </c>
      <c r="M20" s="1" t="s">
        <v>55</v>
      </c>
      <c r="O20" s="1" t="s">
        <v>25</v>
      </c>
      <c r="P20" s="3">
        <v>0.1</v>
      </c>
      <c r="Q20" s="1">
        <v>965.45</v>
      </c>
    </row>
    <row r="21" spans="1:18" x14ac:dyDescent="0.25">
      <c r="A21" s="2">
        <v>43565</v>
      </c>
      <c r="B21" s="1">
        <v>4190175</v>
      </c>
      <c r="C21" s="1" t="s">
        <v>34</v>
      </c>
      <c r="D21" s="1" t="s">
        <v>52</v>
      </c>
      <c r="E21" s="1" t="s">
        <v>21</v>
      </c>
      <c r="F21" s="1">
        <v>5</v>
      </c>
      <c r="H21" s="1" t="s">
        <v>38</v>
      </c>
      <c r="J21" s="1" t="s">
        <v>54</v>
      </c>
      <c r="M21" s="1" t="s">
        <v>55</v>
      </c>
      <c r="O21" s="1" t="s">
        <v>26</v>
      </c>
      <c r="R21" s="1">
        <v>200</v>
      </c>
    </row>
    <row r="22" spans="1:18" x14ac:dyDescent="0.25">
      <c r="A22" s="2">
        <v>43565</v>
      </c>
      <c r="B22" s="1">
        <v>4190175</v>
      </c>
      <c r="C22" s="1" t="s">
        <v>34</v>
      </c>
      <c r="D22" s="1" t="s">
        <v>52</v>
      </c>
      <c r="E22" s="1" t="s">
        <v>44</v>
      </c>
      <c r="F22" s="1">
        <v>8</v>
      </c>
      <c r="H22" s="1" t="s">
        <v>38</v>
      </c>
      <c r="J22" s="1" t="s">
        <v>54</v>
      </c>
      <c r="M22" s="1" t="s">
        <v>55</v>
      </c>
      <c r="O22" s="1" t="s">
        <v>26</v>
      </c>
      <c r="R22" s="1">
        <v>320</v>
      </c>
    </row>
    <row r="23" spans="1:18" x14ac:dyDescent="0.25">
      <c r="A23" s="2">
        <v>43565</v>
      </c>
      <c r="B23" s="1">
        <v>4190175</v>
      </c>
      <c r="C23" s="1" t="s">
        <v>27</v>
      </c>
      <c r="D23" s="1" t="s">
        <v>52</v>
      </c>
      <c r="E23" s="1" t="s">
        <v>53</v>
      </c>
      <c r="F23" s="1">
        <v>2</v>
      </c>
      <c r="H23" s="1" t="s">
        <v>38</v>
      </c>
      <c r="J23" s="1" t="s">
        <v>54</v>
      </c>
      <c r="L23" s="1" t="s">
        <v>51</v>
      </c>
      <c r="M23" s="1" t="s">
        <v>55</v>
      </c>
      <c r="O23" s="1" t="s">
        <v>26</v>
      </c>
      <c r="R23" s="1">
        <v>75.680000000000007</v>
      </c>
    </row>
    <row r="24" spans="1:18" x14ac:dyDescent="0.25">
      <c r="A24" s="2">
        <v>43565</v>
      </c>
      <c r="B24" s="1">
        <v>4190175</v>
      </c>
      <c r="C24" s="1">
        <v>706800</v>
      </c>
      <c r="D24" s="1" t="s">
        <v>52</v>
      </c>
      <c r="H24" s="1" t="s">
        <v>38</v>
      </c>
      <c r="J24" s="1" t="s">
        <v>54</v>
      </c>
      <c r="M24" s="1" t="s">
        <v>55</v>
      </c>
      <c r="O24" s="1" t="s">
        <v>26</v>
      </c>
      <c r="R24" s="1">
        <v>282</v>
      </c>
    </row>
    <row r="25" spans="1:18" x14ac:dyDescent="0.25">
      <c r="A25" s="2">
        <v>43565</v>
      </c>
      <c r="B25" s="1">
        <v>4190176</v>
      </c>
      <c r="C25" s="1" t="s">
        <v>36</v>
      </c>
      <c r="D25" s="1" t="s">
        <v>56</v>
      </c>
      <c r="E25" s="1" t="s">
        <v>30</v>
      </c>
      <c r="G25" s="1">
        <v>11327</v>
      </c>
      <c r="H25" s="1" t="s">
        <v>38</v>
      </c>
      <c r="I25" s="1" t="s">
        <v>57</v>
      </c>
      <c r="J25" s="1" t="s">
        <v>58</v>
      </c>
      <c r="M25" s="1" t="s">
        <v>55</v>
      </c>
      <c r="O25" s="1" t="s">
        <v>25</v>
      </c>
      <c r="P25" s="3">
        <v>0.1</v>
      </c>
      <c r="Q25" s="1">
        <v>898.48</v>
      </c>
    </row>
    <row r="26" spans="1:18" x14ac:dyDescent="0.25">
      <c r="A26" s="2">
        <v>43565</v>
      </c>
      <c r="B26" s="1">
        <v>4190176</v>
      </c>
      <c r="C26" s="1" t="s">
        <v>34</v>
      </c>
      <c r="D26" s="1" t="s">
        <v>56</v>
      </c>
      <c r="E26" s="1" t="s">
        <v>21</v>
      </c>
      <c r="F26" s="1">
        <v>2</v>
      </c>
      <c r="G26" s="1">
        <v>11327</v>
      </c>
      <c r="H26" s="1" t="s">
        <v>38</v>
      </c>
      <c r="I26" s="1" t="s">
        <v>57</v>
      </c>
      <c r="J26" s="1" t="s">
        <v>58</v>
      </c>
      <c r="M26" s="1" t="s">
        <v>55</v>
      </c>
      <c r="O26" s="1" t="s">
        <v>26</v>
      </c>
      <c r="R26" s="1">
        <v>80</v>
      </c>
    </row>
    <row r="27" spans="1:18" x14ac:dyDescent="0.25">
      <c r="A27" s="2">
        <v>43565</v>
      </c>
      <c r="B27" s="1">
        <v>4190176</v>
      </c>
      <c r="C27" s="1" t="s">
        <v>34</v>
      </c>
      <c r="D27" s="1" t="s">
        <v>56</v>
      </c>
      <c r="E27" s="1" t="s">
        <v>35</v>
      </c>
      <c r="F27" s="1">
        <v>10</v>
      </c>
      <c r="G27" s="1">
        <v>11327</v>
      </c>
      <c r="H27" s="1" t="s">
        <v>38</v>
      </c>
      <c r="I27" s="1" t="s">
        <v>57</v>
      </c>
      <c r="J27" s="1" t="s">
        <v>58</v>
      </c>
      <c r="M27" s="1" t="s">
        <v>55</v>
      </c>
      <c r="O27" s="1" t="s">
        <v>26</v>
      </c>
      <c r="R27" s="1">
        <v>400</v>
      </c>
    </row>
    <row r="28" spans="1:18" x14ac:dyDescent="0.25">
      <c r="A28" s="2">
        <v>43565</v>
      </c>
      <c r="B28" s="1">
        <v>4190176</v>
      </c>
      <c r="C28" s="1" t="s">
        <v>27</v>
      </c>
      <c r="D28" s="1" t="s">
        <v>56</v>
      </c>
      <c r="E28" s="1" t="s">
        <v>30</v>
      </c>
      <c r="F28" s="1">
        <v>2</v>
      </c>
      <c r="G28" s="1">
        <v>11327</v>
      </c>
      <c r="H28" s="1" t="s">
        <v>38</v>
      </c>
      <c r="I28" s="1" t="s">
        <v>57</v>
      </c>
      <c r="J28" s="1" t="s">
        <v>58</v>
      </c>
      <c r="M28" s="1" t="s">
        <v>55</v>
      </c>
      <c r="O28" s="1" t="s">
        <v>26</v>
      </c>
      <c r="R28" s="1">
        <v>30</v>
      </c>
    </row>
    <row r="29" spans="1:18" x14ac:dyDescent="0.25">
      <c r="A29" s="2">
        <v>43565</v>
      </c>
      <c r="B29" s="1">
        <v>4190176</v>
      </c>
      <c r="C29" s="1">
        <v>706800</v>
      </c>
      <c r="D29" s="1" t="s">
        <v>56</v>
      </c>
      <c r="G29" s="1">
        <v>11327</v>
      </c>
      <c r="H29" s="1" t="s">
        <v>38</v>
      </c>
      <c r="I29" s="1" t="s">
        <v>57</v>
      </c>
      <c r="J29" s="1" t="s">
        <v>58</v>
      </c>
      <c r="M29" s="1" t="s">
        <v>55</v>
      </c>
      <c r="O29" s="1" t="s">
        <v>26</v>
      </c>
      <c r="R29" s="1">
        <v>306.8</v>
      </c>
    </row>
    <row r="30" spans="1:18" x14ac:dyDescent="0.25">
      <c r="A30" s="2">
        <v>43565</v>
      </c>
      <c r="B30" s="1">
        <v>4190177</v>
      </c>
      <c r="C30" s="1" t="s">
        <v>36</v>
      </c>
      <c r="D30" s="1" t="s">
        <v>59</v>
      </c>
      <c r="E30" s="1" t="s">
        <v>60</v>
      </c>
      <c r="G30" s="1">
        <v>12087</v>
      </c>
      <c r="H30" s="1" t="s">
        <v>38</v>
      </c>
      <c r="J30" s="1" t="s">
        <v>61</v>
      </c>
      <c r="M30" s="1" t="s">
        <v>62</v>
      </c>
      <c r="O30" s="1" t="s">
        <v>25</v>
      </c>
      <c r="P30" s="3">
        <v>0.1</v>
      </c>
      <c r="Q30" s="1">
        <v>524.28</v>
      </c>
    </row>
    <row r="31" spans="1:18" x14ac:dyDescent="0.25">
      <c r="A31" s="2">
        <v>43565</v>
      </c>
      <c r="B31" s="1">
        <v>4190177</v>
      </c>
      <c r="C31" s="1" t="s">
        <v>34</v>
      </c>
      <c r="D31" s="1" t="s">
        <v>59</v>
      </c>
      <c r="E31" s="1" t="s">
        <v>21</v>
      </c>
      <c r="F31" s="1">
        <v>1</v>
      </c>
      <c r="G31" s="1">
        <v>12087</v>
      </c>
      <c r="H31" s="1" t="s">
        <v>38</v>
      </c>
      <c r="J31" s="1" t="s">
        <v>61</v>
      </c>
      <c r="M31" s="1" t="s">
        <v>62</v>
      </c>
      <c r="O31" s="1" t="s">
        <v>26</v>
      </c>
      <c r="R31" s="1">
        <v>41</v>
      </c>
    </row>
    <row r="32" spans="1:18" x14ac:dyDescent="0.25">
      <c r="A32" s="2">
        <v>43565</v>
      </c>
      <c r="B32" s="1">
        <v>4190177</v>
      </c>
      <c r="C32" s="1" t="s">
        <v>34</v>
      </c>
      <c r="D32" s="1" t="s">
        <v>59</v>
      </c>
      <c r="E32" s="1" t="s">
        <v>63</v>
      </c>
      <c r="F32" s="1">
        <v>3.5</v>
      </c>
      <c r="G32" s="1">
        <v>12087</v>
      </c>
      <c r="H32" s="1" t="s">
        <v>38</v>
      </c>
      <c r="J32" s="1" t="s">
        <v>61</v>
      </c>
      <c r="M32" s="1" t="s">
        <v>62</v>
      </c>
      <c r="O32" s="1" t="s">
        <v>26</v>
      </c>
      <c r="R32" s="1">
        <v>143.5</v>
      </c>
    </row>
    <row r="33" spans="1:18" x14ac:dyDescent="0.25">
      <c r="A33" s="2">
        <v>43565</v>
      </c>
      <c r="B33" s="1">
        <v>4190177</v>
      </c>
      <c r="C33" s="1" t="s">
        <v>34</v>
      </c>
      <c r="D33" s="1" t="s">
        <v>59</v>
      </c>
      <c r="E33" s="1" t="s">
        <v>44</v>
      </c>
      <c r="F33" s="1">
        <v>3.5</v>
      </c>
      <c r="G33" s="1">
        <v>12087</v>
      </c>
      <c r="H33" s="1" t="s">
        <v>38</v>
      </c>
      <c r="J33" s="1" t="s">
        <v>61</v>
      </c>
      <c r="M33" s="1" t="s">
        <v>62</v>
      </c>
      <c r="O33" s="1" t="s">
        <v>26</v>
      </c>
      <c r="R33" s="1">
        <v>143.5</v>
      </c>
    </row>
    <row r="34" spans="1:18" x14ac:dyDescent="0.25">
      <c r="A34" s="2">
        <v>43565</v>
      </c>
      <c r="B34" s="1">
        <v>4190177</v>
      </c>
      <c r="C34" s="1" t="s">
        <v>27</v>
      </c>
      <c r="D34" s="1" t="s">
        <v>59</v>
      </c>
      <c r="E34" s="1" t="s">
        <v>60</v>
      </c>
      <c r="F34" s="1">
        <v>1</v>
      </c>
      <c r="G34" s="1">
        <v>12087</v>
      </c>
      <c r="H34" s="1" t="s">
        <v>38</v>
      </c>
      <c r="J34" s="1" t="s">
        <v>61</v>
      </c>
      <c r="M34" s="1" t="s">
        <v>62</v>
      </c>
      <c r="O34" s="1" t="s">
        <v>26</v>
      </c>
      <c r="R34" s="1">
        <v>30</v>
      </c>
    </row>
    <row r="35" spans="1:18" x14ac:dyDescent="0.25">
      <c r="A35" s="2">
        <v>43565</v>
      </c>
      <c r="B35" s="1">
        <v>4190177</v>
      </c>
      <c r="C35" s="1">
        <v>706800</v>
      </c>
      <c r="D35" s="1" t="s">
        <v>59</v>
      </c>
      <c r="G35" s="1">
        <v>12087</v>
      </c>
      <c r="H35" s="1" t="s">
        <v>38</v>
      </c>
      <c r="J35" s="1" t="s">
        <v>61</v>
      </c>
      <c r="M35" s="1" t="s">
        <v>62</v>
      </c>
      <c r="O35" s="1" t="s">
        <v>26</v>
      </c>
      <c r="R35" s="1">
        <v>118.62</v>
      </c>
    </row>
    <row r="36" spans="1:18" x14ac:dyDescent="0.25">
      <c r="A36" s="2">
        <v>43565</v>
      </c>
      <c r="B36" s="1">
        <v>4190178</v>
      </c>
      <c r="C36" s="1" t="s">
        <v>64</v>
      </c>
      <c r="D36" s="1" t="s">
        <v>65</v>
      </c>
      <c r="E36" s="1" t="s">
        <v>66</v>
      </c>
      <c r="G36" s="1">
        <v>12216</v>
      </c>
      <c r="H36" s="1" t="s">
        <v>67</v>
      </c>
      <c r="J36" s="1" t="s">
        <v>68</v>
      </c>
      <c r="M36" s="1" t="s">
        <v>69</v>
      </c>
      <c r="O36" s="1" t="s">
        <v>25</v>
      </c>
      <c r="P36" s="3">
        <v>0.1</v>
      </c>
      <c r="Q36" s="1">
        <v>772.08</v>
      </c>
    </row>
    <row r="37" spans="1:18" x14ac:dyDescent="0.25">
      <c r="A37" s="2">
        <v>43565</v>
      </c>
      <c r="B37" s="1">
        <v>4190178</v>
      </c>
      <c r="C37" s="1" t="s">
        <v>34</v>
      </c>
      <c r="D37" s="1" t="s">
        <v>65</v>
      </c>
      <c r="E37" s="1" t="s">
        <v>66</v>
      </c>
      <c r="F37" s="1">
        <v>5</v>
      </c>
      <c r="G37" s="1">
        <v>12216</v>
      </c>
      <c r="H37" s="1" t="s">
        <v>67</v>
      </c>
      <c r="J37" s="1" t="s">
        <v>68</v>
      </c>
      <c r="M37" s="1" t="s">
        <v>69</v>
      </c>
      <c r="O37" s="1" t="s">
        <v>26</v>
      </c>
      <c r="R37" s="1">
        <v>205</v>
      </c>
    </row>
    <row r="38" spans="1:18" x14ac:dyDescent="0.25">
      <c r="A38" s="2">
        <v>43565</v>
      </c>
      <c r="B38" s="1">
        <v>4190178</v>
      </c>
      <c r="C38" s="1" t="s">
        <v>27</v>
      </c>
      <c r="D38" s="1" t="s">
        <v>65</v>
      </c>
      <c r="E38" s="1" t="s">
        <v>66</v>
      </c>
      <c r="F38" s="1">
        <v>1</v>
      </c>
      <c r="G38" s="1">
        <v>12216</v>
      </c>
      <c r="H38" s="1" t="s">
        <v>67</v>
      </c>
      <c r="J38" s="1" t="s">
        <v>68</v>
      </c>
      <c r="M38" s="1" t="s">
        <v>69</v>
      </c>
      <c r="O38" s="1" t="s">
        <v>26</v>
      </c>
      <c r="R38" s="1">
        <v>30</v>
      </c>
    </row>
    <row r="39" spans="1:18" x14ac:dyDescent="0.25">
      <c r="A39" s="2">
        <v>43565</v>
      </c>
      <c r="B39" s="1">
        <v>4190178</v>
      </c>
      <c r="C39" s="1">
        <v>706800</v>
      </c>
      <c r="D39" s="1" t="s">
        <v>65</v>
      </c>
      <c r="G39" s="1">
        <v>12216</v>
      </c>
      <c r="H39" s="1" t="s">
        <v>67</v>
      </c>
      <c r="J39" s="1" t="s">
        <v>68</v>
      </c>
      <c r="M39" s="1" t="s">
        <v>69</v>
      </c>
      <c r="O39" s="1" t="s">
        <v>26</v>
      </c>
      <c r="R39" s="1">
        <v>466.89</v>
      </c>
    </row>
    <row r="40" spans="1:18" x14ac:dyDescent="0.25">
      <c r="A40" s="2">
        <v>43566</v>
      </c>
      <c r="B40" s="1">
        <v>4190179</v>
      </c>
      <c r="C40" s="1" t="s">
        <v>70</v>
      </c>
      <c r="D40" s="1" t="s">
        <v>71</v>
      </c>
      <c r="E40" s="1" t="s">
        <v>21</v>
      </c>
      <c r="G40" s="1">
        <v>12221</v>
      </c>
      <c r="H40" s="1" t="s">
        <v>72</v>
      </c>
      <c r="J40" s="1" t="s">
        <v>73</v>
      </c>
      <c r="M40" s="1" t="s">
        <v>74</v>
      </c>
      <c r="O40" s="1" t="s">
        <v>25</v>
      </c>
      <c r="P40" s="3">
        <v>0.1</v>
      </c>
      <c r="Q40" s="1">
        <v>318.64999999999998</v>
      </c>
    </row>
    <row r="41" spans="1:18" x14ac:dyDescent="0.25">
      <c r="A41" s="2">
        <v>43566</v>
      </c>
      <c r="B41" s="1">
        <v>4190179</v>
      </c>
      <c r="C41" s="1">
        <v>706800</v>
      </c>
      <c r="D41" s="1" t="s">
        <v>71</v>
      </c>
      <c r="G41" s="1">
        <v>12221</v>
      </c>
      <c r="H41" s="1" t="s">
        <v>72</v>
      </c>
      <c r="J41" s="1" t="s">
        <v>73</v>
      </c>
      <c r="M41" s="1" t="s">
        <v>74</v>
      </c>
      <c r="O41" s="1" t="s">
        <v>26</v>
      </c>
      <c r="R41" s="1">
        <v>289.68</v>
      </c>
    </row>
    <row r="42" spans="1:18" x14ac:dyDescent="0.25">
      <c r="A42" s="2">
        <v>43566</v>
      </c>
      <c r="B42" s="1">
        <v>4190180</v>
      </c>
      <c r="C42" s="1" t="s">
        <v>75</v>
      </c>
      <c r="D42" s="1" t="s">
        <v>76</v>
      </c>
      <c r="E42" s="1" t="s">
        <v>44</v>
      </c>
      <c r="G42" s="1">
        <v>12112</v>
      </c>
      <c r="H42" s="1" t="s">
        <v>77</v>
      </c>
      <c r="J42" s="1" t="s">
        <v>78</v>
      </c>
      <c r="K42" s="1" t="s">
        <v>79</v>
      </c>
      <c r="M42" s="1" t="s">
        <v>80</v>
      </c>
      <c r="O42" s="1" t="s">
        <v>25</v>
      </c>
      <c r="P42" s="3">
        <v>0</v>
      </c>
      <c r="Q42" s="1">
        <v>196.8</v>
      </c>
    </row>
    <row r="43" spans="1:18" x14ac:dyDescent="0.25">
      <c r="A43" s="2">
        <v>43566</v>
      </c>
      <c r="B43" s="1">
        <v>4190180</v>
      </c>
      <c r="C43" s="1" t="s">
        <v>81</v>
      </c>
      <c r="D43" s="1" t="s">
        <v>76</v>
      </c>
      <c r="E43" s="1" t="s">
        <v>44</v>
      </c>
      <c r="F43" s="1">
        <v>2</v>
      </c>
      <c r="G43" s="1">
        <v>12112</v>
      </c>
      <c r="H43" s="1" t="s">
        <v>77</v>
      </c>
      <c r="J43" s="1" t="s">
        <v>78</v>
      </c>
      <c r="K43" s="1" t="s">
        <v>79</v>
      </c>
      <c r="M43" s="1" t="s">
        <v>80</v>
      </c>
      <c r="O43" s="1" t="s">
        <v>26</v>
      </c>
      <c r="R43" s="1">
        <v>87</v>
      </c>
    </row>
    <row r="44" spans="1:18" x14ac:dyDescent="0.25">
      <c r="A44" s="2">
        <v>43566</v>
      </c>
      <c r="B44" s="1">
        <v>4190180</v>
      </c>
      <c r="C44" s="1" t="s">
        <v>82</v>
      </c>
      <c r="D44" s="1" t="s">
        <v>76</v>
      </c>
      <c r="E44" s="1" t="s">
        <v>44</v>
      </c>
      <c r="F44" s="1">
        <v>1</v>
      </c>
      <c r="G44" s="1">
        <v>12112</v>
      </c>
      <c r="H44" s="1" t="s">
        <v>77</v>
      </c>
      <c r="J44" s="1" t="s">
        <v>78</v>
      </c>
      <c r="K44" s="1" t="s">
        <v>79</v>
      </c>
      <c r="M44" s="1" t="s">
        <v>80</v>
      </c>
      <c r="O44" s="1" t="s">
        <v>26</v>
      </c>
      <c r="R44" s="1">
        <v>30</v>
      </c>
    </row>
    <row r="45" spans="1:18" x14ac:dyDescent="0.25">
      <c r="A45" s="2">
        <v>43566</v>
      </c>
      <c r="B45" s="1">
        <v>4190180</v>
      </c>
      <c r="C45" s="1">
        <v>706100</v>
      </c>
      <c r="D45" s="1" t="s">
        <v>76</v>
      </c>
      <c r="G45" s="1">
        <v>12112</v>
      </c>
      <c r="H45" s="1" t="s">
        <v>77</v>
      </c>
      <c r="J45" s="1" t="s">
        <v>78</v>
      </c>
      <c r="K45" s="1" t="s">
        <v>79</v>
      </c>
      <c r="M45" s="1" t="s">
        <v>80</v>
      </c>
      <c r="O45" s="1" t="s">
        <v>26</v>
      </c>
      <c r="R45" s="1">
        <v>79.8</v>
      </c>
    </row>
    <row r="46" spans="1:18" x14ac:dyDescent="0.25">
      <c r="A46" s="2">
        <v>43566</v>
      </c>
      <c r="B46" s="1">
        <v>4190181</v>
      </c>
      <c r="C46" s="1" t="s">
        <v>83</v>
      </c>
      <c r="D46" s="1" t="s">
        <v>84</v>
      </c>
      <c r="E46" s="1" t="s">
        <v>85</v>
      </c>
      <c r="G46" s="1">
        <v>12186</v>
      </c>
      <c r="H46" s="1" t="s">
        <v>86</v>
      </c>
      <c r="J46" s="1" t="s">
        <v>87</v>
      </c>
      <c r="M46" s="1" t="s">
        <v>88</v>
      </c>
      <c r="O46" s="1" t="s">
        <v>25</v>
      </c>
      <c r="P46" s="3">
        <v>0.1</v>
      </c>
      <c r="Q46" s="1">
        <v>664.29</v>
      </c>
    </row>
    <row r="47" spans="1:18" x14ac:dyDescent="0.25">
      <c r="A47" s="2">
        <v>43566</v>
      </c>
      <c r="B47" s="1">
        <v>4190181</v>
      </c>
      <c r="C47" s="1" t="s">
        <v>34</v>
      </c>
      <c r="D47" s="1" t="s">
        <v>84</v>
      </c>
      <c r="E47" s="1" t="s">
        <v>89</v>
      </c>
      <c r="F47" s="1">
        <v>1</v>
      </c>
      <c r="G47" s="1">
        <v>12186</v>
      </c>
      <c r="H47" s="1" t="s">
        <v>86</v>
      </c>
      <c r="J47" s="1" t="s">
        <v>87</v>
      </c>
      <c r="M47" s="1" t="s">
        <v>88</v>
      </c>
      <c r="O47" s="1" t="s">
        <v>26</v>
      </c>
      <c r="R47" s="1">
        <v>41</v>
      </c>
    </row>
    <row r="48" spans="1:18" x14ac:dyDescent="0.25">
      <c r="A48" s="2">
        <v>43566</v>
      </c>
      <c r="B48" s="1">
        <v>4190181</v>
      </c>
      <c r="C48" s="1" t="s">
        <v>34</v>
      </c>
      <c r="D48" s="1" t="s">
        <v>84</v>
      </c>
      <c r="E48" s="1" t="s">
        <v>63</v>
      </c>
      <c r="F48" s="1">
        <v>4</v>
      </c>
      <c r="G48" s="1">
        <v>12186</v>
      </c>
      <c r="H48" s="1" t="s">
        <v>86</v>
      </c>
      <c r="J48" s="1" t="s">
        <v>87</v>
      </c>
      <c r="M48" s="1" t="s">
        <v>88</v>
      </c>
      <c r="O48" s="1" t="s">
        <v>26</v>
      </c>
      <c r="R48" s="1">
        <v>164</v>
      </c>
    </row>
    <row r="49" spans="1:18" x14ac:dyDescent="0.25">
      <c r="A49" s="2">
        <v>43566</v>
      </c>
      <c r="B49" s="1">
        <v>4190181</v>
      </c>
      <c r="C49" s="1" t="s">
        <v>27</v>
      </c>
      <c r="D49" s="1" t="s">
        <v>84</v>
      </c>
      <c r="E49" s="1" t="s">
        <v>85</v>
      </c>
      <c r="F49" s="1">
        <v>1</v>
      </c>
      <c r="G49" s="1">
        <v>12186</v>
      </c>
      <c r="H49" s="1" t="s">
        <v>86</v>
      </c>
      <c r="J49" s="1" t="s">
        <v>87</v>
      </c>
      <c r="M49" s="1" t="s">
        <v>88</v>
      </c>
      <c r="O49" s="1" t="s">
        <v>26</v>
      </c>
      <c r="R49" s="1">
        <v>30</v>
      </c>
    </row>
    <row r="50" spans="1:18" x14ac:dyDescent="0.25">
      <c r="A50" s="2">
        <v>43566</v>
      </c>
      <c r="B50" s="1">
        <v>4190181</v>
      </c>
      <c r="C50" s="1">
        <v>706800</v>
      </c>
      <c r="D50" s="1" t="s">
        <v>84</v>
      </c>
      <c r="G50" s="1">
        <v>12186</v>
      </c>
      <c r="H50" s="1" t="s">
        <v>86</v>
      </c>
      <c r="J50" s="1" t="s">
        <v>87</v>
      </c>
      <c r="M50" s="1" t="s">
        <v>88</v>
      </c>
      <c r="O50" s="1" t="s">
        <v>26</v>
      </c>
      <c r="R50" s="1">
        <v>368.9</v>
      </c>
    </row>
    <row r="51" spans="1:18" x14ac:dyDescent="0.25">
      <c r="A51" s="2">
        <v>43566</v>
      </c>
      <c r="B51" s="1">
        <v>4190182</v>
      </c>
      <c r="C51" s="1" t="s">
        <v>36</v>
      </c>
      <c r="D51" s="1" t="s">
        <v>90</v>
      </c>
      <c r="E51" s="1" t="s">
        <v>91</v>
      </c>
      <c r="G51" s="1">
        <v>12113</v>
      </c>
      <c r="H51" s="1" t="s">
        <v>38</v>
      </c>
      <c r="I51" s="1" t="s">
        <v>49</v>
      </c>
      <c r="J51" s="1" t="s">
        <v>50</v>
      </c>
      <c r="M51" s="1" t="s">
        <v>41</v>
      </c>
      <c r="O51" s="1" t="s">
        <v>25</v>
      </c>
      <c r="P51" s="3">
        <v>0.1</v>
      </c>
      <c r="Q51" s="1">
        <v>2386.19</v>
      </c>
    </row>
    <row r="52" spans="1:18" x14ac:dyDescent="0.25">
      <c r="A52" s="2">
        <v>43566</v>
      </c>
      <c r="B52" s="1">
        <v>4190182</v>
      </c>
      <c r="C52" s="1" t="s">
        <v>34</v>
      </c>
      <c r="D52" s="1" t="s">
        <v>90</v>
      </c>
      <c r="E52" s="1" t="s">
        <v>21</v>
      </c>
      <c r="F52" s="1">
        <v>1</v>
      </c>
      <c r="G52" s="1">
        <v>12113</v>
      </c>
      <c r="H52" s="1" t="s">
        <v>38</v>
      </c>
      <c r="I52" s="1" t="s">
        <v>49</v>
      </c>
      <c r="J52" s="1" t="s">
        <v>50</v>
      </c>
      <c r="M52" s="1" t="s">
        <v>41</v>
      </c>
      <c r="O52" s="1" t="s">
        <v>26</v>
      </c>
      <c r="R52" s="1">
        <v>39.5</v>
      </c>
    </row>
    <row r="53" spans="1:18" x14ac:dyDescent="0.25">
      <c r="A53" s="2">
        <v>43566</v>
      </c>
      <c r="B53" s="1">
        <v>4190182</v>
      </c>
      <c r="C53" s="1" t="s">
        <v>34</v>
      </c>
      <c r="D53" s="1" t="s">
        <v>90</v>
      </c>
      <c r="E53" s="1" t="s">
        <v>44</v>
      </c>
      <c r="F53" s="1">
        <v>17</v>
      </c>
      <c r="G53" s="1">
        <v>12113</v>
      </c>
      <c r="H53" s="1" t="s">
        <v>38</v>
      </c>
      <c r="I53" s="1" t="s">
        <v>49</v>
      </c>
      <c r="J53" s="1" t="s">
        <v>50</v>
      </c>
      <c r="M53" s="1" t="s">
        <v>41</v>
      </c>
      <c r="O53" s="1" t="s">
        <v>26</v>
      </c>
      <c r="R53" s="1">
        <v>671.5</v>
      </c>
    </row>
    <row r="54" spans="1:18" x14ac:dyDescent="0.25">
      <c r="A54" s="2">
        <v>43566</v>
      </c>
      <c r="B54" s="1">
        <v>4190182</v>
      </c>
      <c r="C54" s="1" t="s">
        <v>34</v>
      </c>
      <c r="D54" s="1" t="s">
        <v>90</v>
      </c>
      <c r="E54" s="1" t="s">
        <v>63</v>
      </c>
      <c r="F54" s="1">
        <v>17</v>
      </c>
      <c r="G54" s="1">
        <v>12113</v>
      </c>
      <c r="H54" s="1" t="s">
        <v>38</v>
      </c>
      <c r="I54" s="1" t="s">
        <v>49</v>
      </c>
      <c r="J54" s="1" t="s">
        <v>50</v>
      </c>
      <c r="M54" s="1" t="s">
        <v>41</v>
      </c>
      <c r="O54" s="1" t="s">
        <v>26</v>
      </c>
      <c r="R54" s="1">
        <v>671.5</v>
      </c>
    </row>
    <row r="55" spans="1:18" x14ac:dyDescent="0.25">
      <c r="A55" s="2">
        <v>43566</v>
      </c>
      <c r="B55" s="1">
        <v>4190182</v>
      </c>
      <c r="C55" s="1" t="s">
        <v>27</v>
      </c>
      <c r="D55" s="1" t="s">
        <v>90</v>
      </c>
      <c r="E55" s="1" t="s">
        <v>91</v>
      </c>
      <c r="F55" s="1">
        <v>3</v>
      </c>
      <c r="G55" s="1">
        <v>12113</v>
      </c>
      <c r="H55" s="1" t="s">
        <v>38</v>
      </c>
      <c r="I55" s="1" t="s">
        <v>49</v>
      </c>
      <c r="J55" s="1" t="s">
        <v>50</v>
      </c>
      <c r="M55" s="1" t="s">
        <v>41</v>
      </c>
      <c r="O55" s="1" t="s">
        <v>26</v>
      </c>
      <c r="R55" s="1">
        <v>87</v>
      </c>
    </row>
    <row r="56" spans="1:18" x14ac:dyDescent="0.25">
      <c r="A56" s="2">
        <v>43566</v>
      </c>
      <c r="B56" s="1">
        <v>4190182</v>
      </c>
      <c r="C56" s="1">
        <v>706800</v>
      </c>
      <c r="D56" s="1" t="s">
        <v>90</v>
      </c>
      <c r="G56" s="1">
        <v>12113</v>
      </c>
      <c r="H56" s="1" t="s">
        <v>38</v>
      </c>
      <c r="I56" s="1" t="s">
        <v>49</v>
      </c>
      <c r="J56" s="1" t="s">
        <v>50</v>
      </c>
      <c r="M56" s="1" t="s">
        <v>41</v>
      </c>
      <c r="O56" s="1" t="s">
        <v>26</v>
      </c>
      <c r="R56" s="1">
        <v>699.76</v>
      </c>
    </row>
    <row r="57" spans="1:18" x14ac:dyDescent="0.25">
      <c r="A57" s="2">
        <v>43567</v>
      </c>
      <c r="B57" s="1">
        <v>4190183</v>
      </c>
      <c r="C57" s="1" t="s">
        <v>92</v>
      </c>
      <c r="D57" s="1" t="s">
        <v>93</v>
      </c>
      <c r="E57" s="1" t="s">
        <v>94</v>
      </c>
      <c r="G57" s="1">
        <v>12101</v>
      </c>
      <c r="H57" s="1" t="s">
        <v>95</v>
      </c>
      <c r="J57" s="1" t="s">
        <v>96</v>
      </c>
      <c r="M57" s="1" t="s">
        <v>97</v>
      </c>
      <c r="O57" s="1" t="s">
        <v>25</v>
      </c>
      <c r="P57" s="3">
        <v>0.1</v>
      </c>
      <c r="Q57" s="1">
        <v>560.41</v>
      </c>
    </row>
    <row r="58" spans="1:18" x14ac:dyDescent="0.25">
      <c r="A58" s="2">
        <v>43567</v>
      </c>
      <c r="B58" s="1">
        <v>4190183</v>
      </c>
      <c r="C58" s="1" t="s">
        <v>34</v>
      </c>
      <c r="D58" s="1" t="s">
        <v>93</v>
      </c>
      <c r="E58" s="1" t="s">
        <v>94</v>
      </c>
      <c r="F58" s="1">
        <v>8</v>
      </c>
      <c r="G58" s="1">
        <v>12101</v>
      </c>
      <c r="H58" s="1" t="s">
        <v>95</v>
      </c>
      <c r="J58" s="1" t="s">
        <v>96</v>
      </c>
      <c r="M58" s="1" t="s">
        <v>97</v>
      </c>
      <c r="O58" s="1" t="s">
        <v>26</v>
      </c>
      <c r="R58" s="1">
        <v>328</v>
      </c>
    </row>
    <row r="59" spans="1:18" x14ac:dyDescent="0.25">
      <c r="A59" s="2">
        <v>43567</v>
      </c>
      <c r="B59" s="1">
        <v>4190183</v>
      </c>
      <c r="C59" s="1" t="s">
        <v>27</v>
      </c>
      <c r="D59" s="1" t="s">
        <v>93</v>
      </c>
      <c r="E59" s="1" t="s">
        <v>94</v>
      </c>
      <c r="F59" s="1">
        <v>1</v>
      </c>
      <c r="G59" s="1">
        <v>12101</v>
      </c>
      <c r="H59" s="1" t="s">
        <v>95</v>
      </c>
      <c r="J59" s="1" t="s">
        <v>96</v>
      </c>
      <c r="M59" s="1" t="s">
        <v>97</v>
      </c>
      <c r="O59" s="1" t="s">
        <v>26</v>
      </c>
      <c r="R59" s="1">
        <v>26</v>
      </c>
    </row>
    <row r="60" spans="1:18" x14ac:dyDescent="0.25">
      <c r="A60" s="2">
        <v>43567</v>
      </c>
      <c r="B60" s="1">
        <v>4190183</v>
      </c>
      <c r="C60" s="1">
        <v>706800</v>
      </c>
      <c r="D60" s="1" t="s">
        <v>93</v>
      </c>
      <c r="G60" s="1">
        <v>12101</v>
      </c>
      <c r="H60" s="1" t="s">
        <v>95</v>
      </c>
      <c r="J60" s="1" t="s">
        <v>96</v>
      </c>
      <c r="M60" s="1" t="s">
        <v>97</v>
      </c>
      <c r="O60" s="1" t="s">
        <v>26</v>
      </c>
      <c r="R60" s="1">
        <v>155.46</v>
      </c>
    </row>
    <row r="61" spans="1:18" x14ac:dyDescent="0.25">
      <c r="A61" s="2">
        <v>43567</v>
      </c>
      <c r="B61" s="1">
        <v>4190184</v>
      </c>
      <c r="C61" s="1" t="s">
        <v>98</v>
      </c>
      <c r="D61" s="1" t="s">
        <v>99</v>
      </c>
      <c r="E61" s="1" t="s">
        <v>94</v>
      </c>
      <c r="G61" s="1">
        <v>12174</v>
      </c>
      <c r="H61" s="1" t="s">
        <v>100</v>
      </c>
      <c r="J61" s="1" t="s">
        <v>101</v>
      </c>
      <c r="M61" s="1" t="s">
        <v>102</v>
      </c>
      <c r="N61" s="1" t="s">
        <v>103</v>
      </c>
      <c r="O61" s="1" t="s">
        <v>25</v>
      </c>
      <c r="P61" s="3">
        <v>0.1</v>
      </c>
      <c r="Q61" s="1">
        <v>269.20999999999998</v>
      </c>
    </row>
    <row r="62" spans="1:18" x14ac:dyDescent="0.25">
      <c r="A62" s="2">
        <v>43567</v>
      </c>
      <c r="B62" s="1">
        <v>4190184</v>
      </c>
      <c r="C62" s="1" t="s">
        <v>104</v>
      </c>
      <c r="D62" s="1" t="s">
        <v>99</v>
      </c>
      <c r="E62" s="1" t="s">
        <v>94</v>
      </c>
      <c r="F62" s="1">
        <v>3</v>
      </c>
      <c r="G62" s="1">
        <v>12174</v>
      </c>
      <c r="H62" s="1" t="s">
        <v>100</v>
      </c>
      <c r="J62" s="1" t="s">
        <v>101</v>
      </c>
      <c r="M62" s="1" t="s">
        <v>102</v>
      </c>
      <c r="N62" s="1" t="s">
        <v>103</v>
      </c>
      <c r="O62" s="1" t="s">
        <v>26</v>
      </c>
      <c r="R62" s="1">
        <v>127.5</v>
      </c>
    </row>
    <row r="63" spans="1:18" x14ac:dyDescent="0.25">
      <c r="A63" s="2">
        <v>43567</v>
      </c>
      <c r="B63" s="1">
        <v>4190184</v>
      </c>
      <c r="C63" s="1" t="s">
        <v>27</v>
      </c>
      <c r="D63" s="1" t="s">
        <v>99</v>
      </c>
      <c r="E63" s="1" t="s">
        <v>94</v>
      </c>
      <c r="F63" s="1">
        <v>1</v>
      </c>
      <c r="G63" s="1">
        <v>12174</v>
      </c>
      <c r="H63" s="1" t="s">
        <v>100</v>
      </c>
      <c r="J63" s="1" t="s">
        <v>101</v>
      </c>
      <c r="M63" s="1" t="s">
        <v>102</v>
      </c>
      <c r="N63" s="1" t="s">
        <v>103</v>
      </c>
      <c r="O63" s="1" t="s">
        <v>26</v>
      </c>
      <c r="R63" s="1">
        <v>30</v>
      </c>
    </row>
    <row r="64" spans="1:18" x14ac:dyDescent="0.25">
      <c r="A64" s="2">
        <v>43567</v>
      </c>
      <c r="B64" s="1">
        <v>4190184</v>
      </c>
      <c r="C64" s="1" t="s">
        <v>105</v>
      </c>
      <c r="D64" s="1" t="s">
        <v>99</v>
      </c>
      <c r="G64" s="1">
        <v>12174</v>
      </c>
      <c r="H64" s="1" t="s">
        <v>100</v>
      </c>
      <c r="J64" s="1" t="s">
        <v>101</v>
      </c>
      <c r="M64" s="1" t="s">
        <v>102</v>
      </c>
      <c r="N64" s="1" t="s">
        <v>103</v>
      </c>
      <c r="O64" s="1" t="s">
        <v>26</v>
      </c>
      <c r="R64" s="1">
        <v>87.24</v>
      </c>
    </row>
    <row r="65" spans="1:18" x14ac:dyDescent="0.25">
      <c r="A65" s="2">
        <v>43567</v>
      </c>
      <c r="B65" s="1">
        <v>4190185</v>
      </c>
      <c r="C65" s="1" t="s">
        <v>106</v>
      </c>
      <c r="D65" s="1" t="s">
        <v>107</v>
      </c>
      <c r="E65" s="1" t="s">
        <v>94</v>
      </c>
      <c r="G65" s="1">
        <v>12074</v>
      </c>
      <c r="H65" s="1" t="s">
        <v>108</v>
      </c>
      <c r="J65" s="1" t="s">
        <v>109</v>
      </c>
      <c r="M65" s="1" t="s">
        <v>110</v>
      </c>
      <c r="N65" s="1" t="s">
        <v>103</v>
      </c>
      <c r="O65" s="1" t="s">
        <v>25</v>
      </c>
      <c r="P65" s="1" t="s">
        <v>342</v>
      </c>
      <c r="Q65" s="1">
        <v>182.21</v>
      </c>
    </row>
    <row r="66" spans="1:18" x14ac:dyDescent="0.25">
      <c r="A66" s="2">
        <v>43567</v>
      </c>
      <c r="B66" s="1">
        <v>4190185</v>
      </c>
      <c r="C66" s="1" t="s">
        <v>111</v>
      </c>
      <c r="D66" s="1" t="s">
        <v>107</v>
      </c>
      <c r="E66" s="1" t="s">
        <v>94</v>
      </c>
      <c r="F66" s="1">
        <v>1</v>
      </c>
      <c r="G66" s="1">
        <v>12074</v>
      </c>
      <c r="H66" s="1" t="s">
        <v>108</v>
      </c>
      <c r="J66" s="1" t="s">
        <v>109</v>
      </c>
      <c r="M66" s="1" t="s">
        <v>110</v>
      </c>
      <c r="N66" s="1" t="s">
        <v>103</v>
      </c>
      <c r="O66" s="1" t="s">
        <v>26</v>
      </c>
      <c r="R66" s="1">
        <v>44.55</v>
      </c>
    </row>
    <row r="67" spans="1:18" x14ac:dyDescent="0.25">
      <c r="A67" s="2">
        <v>43567</v>
      </c>
      <c r="B67" s="1">
        <v>4190185</v>
      </c>
      <c r="C67" s="1" t="s">
        <v>112</v>
      </c>
      <c r="D67" s="1" t="s">
        <v>107</v>
      </c>
      <c r="E67" s="1" t="s">
        <v>94</v>
      </c>
      <c r="F67" s="1">
        <v>1</v>
      </c>
      <c r="G67" s="1">
        <v>12074</v>
      </c>
      <c r="H67" s="1" t="s">
        <v>108</v>
      </c>
      <c r="J67" s="1" t="s">
        <v>109</v>
      </c>
      <c r="M67" s="1" t="s">
        <v>110</v>
      </c>
      <c r="N67" s="1" t="s">
        <v>103</v>
      </c>
      <c r="O67" s="1" t="s">
        <v>26</v>
      </c>
      <c r="R67" s="1">
        <v>30</v>
      </c>
    </row>
    <row r="68" spans="1:18" x14ac:dyDescent="0.25">
      <c r="A68" s="2">
        <v>43567</v>
      </c>
      <c r="B68" s="1">
        <v>4190185</v>
      </c>
      <c r="C68" s="1" t="s">
        <v>113</v>
      </c>
      <c r="D68" s="1" t="s">
        <v>107</v>
      </c>
      <c r="G68" s="1">
        <v>12074</v>
      </c>
      <c r="H68" s="1" t="s">
        <v>108</v>
      </c>
      <c r="J68" s="1" t="s">
        <v>109</v>
      </c>
      <c r="M68" s="1" t="s">
        <v>110</v>
      </c>
      <c r="N68" s="1" t="s">
        <v>103</v>
      </c>
      <c r="O68" s="1" t="s">
        <v>26</v>
      </c>
      <c r="R68" s="1">
        <v>98.16</v>
      </c>
    </row>
    <row r="69" spans="1:18" x14ac:dyDescent="0.25">
      <c r="A69" s="2">
        <v>43567</v>
      </c>
      <c r="B69" s="1">
        <v>4190186</v>
      </c>
      <c r="C69" s="1" t="s">
        <v>114</v>
      </c>
      <c r="D69" s="1" t="s">
        <v>107</v>
      </c>
      <c r="E69" s="1" t="s">
        <v>94</v>
      </c>
      <c r="H69" s="1" t="s">
        <v>115</v>
      </c>
      <c r="J69" s="1" t="s">
        <v>109</v>
      </c>
      <c r="M69" s="1" t="s">
        <v>110</v>
      </c>
      <c r="O69" s="1" t="s">
        <v>25</v>
      </c>
      <c r="P69" s="3">
        <v>0.2</v>
      </c>
      <c r="Q69" s="1">
        <v>36</v>
      </c>
    </row>
    <row r="70" spans="1:18" x14ac:dyDescent="0.25">
      <c r="A70" s="2">
        <v>43567</v>
      </c>
      <c r="B70" s="1">
        <v>4190186</v>
      </c>
      <c r="C70" s="1" t="s">
        <v>116</v>
      </c>
      <c r="D70" s="1" t="s">
        <v>107</v>
      </c>
      <c r="E70" s="1" t="s">
        <v>94</v>
      </c>
      <c r="F70" s="1">
        <v>1</v>
      </c>
      <c r="H70" s="1" t="s">
        <v>115</v>
      </c>
      <c r="J70" s="1" t="s">
        <v>109</v>
      </c>
      <c r="M70" s="1" t="s">
        <v>110</v>
      </c>
      <c r="O70" s="1" t="s">
        <v>26</v>
      </c>
      <c r="R70" s="1">
        <v>30</v>
      </c>
    </row>
    <row r="71" spans="1:18" x14ac:dyDescent="0.25">
      <c r="A71" s="2">
        <v>43567</v>
      </c>
      <c r="B71" s="1">
        <v>4190187</v>
      </c>
      <c r="C71" s="1" t="s">
        <v>117</v>
      </c>
      <c r="D71" s="1" t="s">
        <v>118</v>
      </c>
      <c r="E71" s="1" t="s">
        <v>119</v>
      </c>
      <c r="G71" s="1">
        <v>12180</v>
      </c>
      <c r="H71" s="1" t="s">
        <v>120</v>
      </c>
      <c r="I71" s="1" t="s">
        <v>121</v>
      </c>
      <c r="J71" s="1" t="s">
        <v>122</v>
      </c>
      <c r="M71" s="1" t="s">
        <v>123</v>
      </c>
      <c r="N71" s="1" t="s">
        <v>124</v>
      </c>
      <c r="O71" s="1" t="s">
        <v>26</v>
      </c>
      <c r="P71" s="3">
        <v>0.1</v>
      </c>
      <c r="Q71" s="1">
        <v>1058.33</v>
      </c>
    </row>
    <row r="72" spans="1:18" x14ac:dyDescent="0.25">
      <c r="A72" s="2">
        <v>43567</v>
      </c>
      <c r="B72" s="1">
        <v>4190187</v>
      </c>
      <c r="C72" s="1" t="s">
        <v>34</v>
      </c>
      <c r="D72" s="1" t="s">
        <v>125</v>
      </c>
      <c r="E72" s="1" t="s">
        <v>21</v>
      </c>
      <c r="F72" s="1">
        <v>7</v>
      </c>
      <c r="G72" s="1">
        <v>12180</v>
      </c>
      <c r="H72" s="1" t="s">
        <v>120</v>
      </c>
      <c r="I72" s="1" t="s">
        <v>121</v>
      </c>
      <c r="J72" s="1" t="s">
        <v>122</v>
      </c>
      <c r="M72" s="1" t="s">
        <v>123</v>
      </c>
      <c r="N72" s="1" t="s">
        <v>124</v>
      </c>
      <c r="O72" s="1" t="s">
        <v>26</v>
      </c>
      <c r="R72" s="1">
        <v>287</v>
      </c>
    </row>
    <row r="73" spans="1:18" x14ac:dyDescent="0.25">
      <c r="A73" s="2">
        <v>43567</v>
      </c>
      <c r="B73" s="1">
        <v>4190187</v>
      </c>
      <c r="C73" s="1" t="s">
        <v>34</v>
      </c>
      <c r="D73" s="1" t="s">
        <v>118</v>
      </c>
      <c r="E73" s="1" t="s">
        <v>94</v>
      </c>
      <c r="F73" s="1">
        <v>1</v>
      </c>
      <c r="G73" s="1">
        <v>12180</v>
      </c>
      <c r="H73" s="1" t="s">
        <v>120</v>
      </c>
      <c r="I73" s="1" t="s">
        <v>121</v>
      </c>
      <c r="J73" s="1" t="s">
        <v>122</v>
      </c>
      <c r="M73" s="1" t="s">
        <v>123</v>
      </c>
      <c r="N73" s="1" t="s">
        <v>124</v>
      </c>
      <c r="O73" s="1" t="s">
        <v>26</v>
      </c>
      <c r="R73" s="1">
        <v>41</v>
      </c>
    </row>
    <row r="74" spans="1:18" x14ac:dyDescent="0.25">
      <c r="A74" s="2">
        <v>43567</v>
      </c>
      <c r="B74" s="1">
        <v>4190187</v>
      </c>
      <c r="C74" s="1" t="s">
        <v>27</v>
      </c>
      <c r="D74" s="1" t="s">
        <v>118</v>
      </c>
      <c r="E74" s="1" t="s">
        <v>119</v>
      </c>
      <c r="F74" s="1">
        <v>1</v>
      </c>
      <c r="G74" s="1">
        <v>12180</v>
      </c>
      <c r="H74" s="1" t="s">
        <v>120</v>
      </c>
      <c r="I74" s="1" t="s">
        <v>121</v>
      </c>
      <c r="J74" s="1" t="s">
        <v>122</v>
      </c>
      <c r="M74" s="1" t="s">
        <v>123</v>
      </c>
      <c r="N74" s="1" t="s">
        <v>124</v>
      </c>
      <c r="O74" s="1" t="s">
        <v>26</v>
      </c>
      <c r="R74" s="1">
        <v>30</v>
      </c>
    </row>
    <row r="75" spans="1:18" x14ac:dyDescent="0.25">
      <c r="A75" s="2">
        <v>43567</v>
      </c>
      <c r="B75" s="1">
        <v>4190187</v>
      </c>
      <c r="C75" s="1">
        <v>706800</v>
      </c>
      <c r="D75" s="1" t="s">
        <v>118</v>
      </c>
      <c r="G75" s="1">
        <v>12180</v>
      </c>
      <c r="H75" s="1" t="s">
        <v>120</v>
      </c>
      <c r="I75" s="1" t="s">
        <v>121</v>
      </c>
      <c r="J75" s="1" t="s">
        <v>122</v>
      </c>
      <c r="M75" s="1" t="s">
        <v>123</v>
      </c>
      <c r="N75" s="1" t="s">
        <v>124</v>
      </c>
      <c r="O75" s="1" t="s">
        <v>26</v>
      </c>
      <c r="R75" s="1">
        <v>604.12</v>
      </c>
    </row>
    <row r="76" spans="1:18" x14ac:dyDescent="0.25">
      <c r="A76" s="2">
        <v>43567</v>
      </c>
      <c r="B76" s="1">
        <v>4190188</v>
      </c>
      <c r="C76" s="1" t="s">
        <v>36</v>
      </c>
      <c r="D76" s="1" t="s">
        <v>126</v>
      </c>
      <c r="E76" s="1" t="s">
        <v>127</v>
      </c>
      <c r="G76" s="1">
        <v>12092</v>
      </c>
      <c r="H76" s="1" t="s">
        <v>38</v>
      </c>
      <c r="I76" s="1" t="s">
        <v>128</v>
      </c>
      <c r="J76" s="1" t="s">
        <v>32</v>
      </c>
      <c r="M76" s="1" t="s">
        <v>62</v>
      </c>
      <c r="O76" s="1" t="s">
        <v>25</v>
      </c>
      <c r="P76" s="3">
        <v>0.1</v>
      </c>
      <c r="Q76" s="1">
        <v>1591.76</v>
      </c>
    </row>
    <row r="77" spans="1:18" x14ac:dyDescent="0.25">
      <c r="A77" s="2">
        <v>43567</v>
      </c>
      <c r="B77" s="1">
        <v>4190188</v>
      </c>
      <c r="C77" s="1" t="s">
        <v>34</v>
      </c>
      <c r="D77" s="1" t="s">
        <v>126</v>
      </c>
      <c r="E77" s="1" t="s">
        <v>35</v>
      </c>
      <c r="F77" s="1">
        <v>12</v>
      </c>
      <c r="G77" s="1">
        <v>12092</v>
      </c>
      <c r="H77" s="1" t="s">
        <v>38</v>
      </c>
      <c r="I77" s="1" t="s">
        <v>128</v>
      </c>
      <c r="J77" s="1" t="s">
        <v>32</v>
      </c>
      <c r="M77" s="1" t="s">
        <v>62</v>
      </c>
      <c r="O77" s="1" t="s">
        <v>26</v>
      </c>
      <c r="R77" s="1">
        <v>480</v>
      </c>
    </row>
    <row r="78" spans="1:18" x14ac:dyDescent="0.25">
      <c r="A78" s="2">
        <v>43567</v>
      </c>
      <c r="B78" s="1">
        <v>4190188</v>
      </c>
      <c r="C78" s="1" t="s">
        <v>34</v>
      </c>
      <c r="D78" s="1" t="s">
        <v>126</v>
      </c>
      <c r="E78" s="1" t="s">
        <v>89</v>
      </c>
      <c r="F78" s="1">
        <v>12</v>
      </c>
      <c r="G78" s="1">
        <v>12092</v>
      </c>
      <c r="H78" s="1" t="s">
        <v>38</v>
      </c>
      <c r="I78" s="1" t="s">
        <v>128</v>
      </c>
      <c r="J78" s="1" t="s">
        <v>32</v>
      </c>
      <c r="M78" s="1" t="s">
        <v>62</v>
      </c>
      <c r="O78" s="1" t="s">
        <v>26</v>
      </c>
      <c r="R78" s="1">
        <v>480</v>
      </c>
    </row>
    <row r="79" spans="1:18" x14ac:dyDescent="0.25">
      <c r="A79" s="2">
        <v>43567</v>
      </c>
      <c r="B79" s="1">
        <v>4190188</v>
      </c>
      <c r="C79" s="1" t="s">
        <v>27</v>
      </c>
      <c r="D79" s="1" t="s">
        <v>126</v>
      </c>
      <c r="E79" s="1" t="s">
        <v>127</v>
      </c>
      <c r="F79" s="1">
        <v>2</v>
      </c>
      <c r="G79" s="1">
        <v>12092</v>
      </c>
      <c r="H79" s="1" t="s">
        <v>38</v>
      </c>
      <c r="I79" s="1" t="s">
        <v>128</v>
      </c>
      <c r="J79" s="1" t="s">
        <v>32</v>
      </c>
      <c r="M79" s="1" t="s">
        <v>62</v>
      </c>
      <c r="O79" s="1" t="s">
        <v>26</v>
      </c>
      <c r="R79" s="1">
        <v>58</v>
      </c>
    </row>
    <row r="80" spans="1:18" x14ac:dyDescent="0.25">
      <c r="A80" s="2">
        <v>43567</v>
      </c>
      <c r="B80" s="1">
        <v>4190188</v>
      </c>
      <c r="C80" s="1">
        <v>706800</v>
      </c>
      <c r="D80" s="1" t="s">
        <v>126</v>
      </c>
      <c r="G80" s="1">
        <v>12092</v>
      </c>
      <c r="H80" s="1" t="s">
        <v>38</v>
      </c>
      <c r="I80" s="1" t="s">
        <v>128</v>
      </c>
      <c r="J80" s="1" t="s">
        <v>32</v>
      </c>
      <c r="M80" s="1" t="s">
        <v>62</v>
      </c>
      <c r="O80" s="1" t="s">
        <v>26</v>
      </c>
      <c r="R80" s="1">
        <v>429.05</v>
      </c>
    </row>
    <row r="81" spans="1:18" x14ac:dyDescent="0.25">
      <c r="A81" s="2">
        <v>43567</v>
      </c>
      <c r="B81" s="1">
        <v>4190189</v>
      </c>
      <c r="C81" s="1" t="s">
        <v>129</v>
      </c>
      <c r="D81" s="1" t="s">
        <v>130</v>
      </c>
      <c r="E81" s="1" t="s">
        <v>131</v>
      </c>
      <c r="G81" s="1">
        <v>12164</v>
      </c>
      <c r="H81" s="1" t="s">
        <v>132</v>
      </c>
      <c r="J81" s="1" t="s">
        <v>133</v>
      </c>
      <c r="K81" s="1" t="s">
        <v>134</v>
      </c>
      <c r="O81" s="1" t="s">
        <v>25</v>
      </c>
      <c r="P81" s="3">
        <v>0.2</v>
      </c>
      <c r="Q81" s="1">
        <v>539.24</v>
      </c>
    </row>
    <row r="82" spans="1:18" x14ac:dyDescent="0.25">
      <c r="A82" s="2">
        <v>43567</v>
      </c>
      <c r="B82" s="1">
        <v>4190189</v>
      </c>
      <c r="C82" s="1" t="s">
        <v>135</v>
      </c>
      <c r="D82" s="1" t="s">
        <v>130</v>
      </c>
      <c r="E82" s="1" t="s">
        <v>21</v>
      </c>
      <c r="F82" s="1">
        <v>2</v>
      </c>
      <c r="G82" s="1">
        <v>12164</v>
      </c>
      <c r="H82" s="1" t="s">
        <v>132</v>
      </c>
      <c r="J82" s="1" t="s">
        <v>133</v>
      </c>
      <c r="K82" s="1" t="s">
        <v>134</v>
      </c>
      <c r="O82" s="1" t="s">
        <v>26</v>
      </c>
      <c r="R82" s="1">
        <v>85</v>
      </c>
    </row>
    <row r="83" spans="1:18" x14ac:dyDescent="0.25">
      <c r="A83" s="2">
        <v>43567</v>
      </c>
      <c r="B83" s="1">
        <v>4190189</v>
      </c>
      <c r="C83" s="1" t="s">
        <v>135</v>
      </c>
      <c r="D83" s="1" t="s">
        <v>130</v>
      </c>
      <c r="E83" s="1" t="s">
        <v>136</v>
      </c>
      <c r="F83" s="1">
        <v>1</v>
      </c>
      <c r="G83" s="1">
        <v>12164</v>
      </c>
      <c r="H83" s="1" t="s">
        <v>132</v>
      </c>
      <c r="J83" s="1" t="s">
        <v>133</v>
      </c>
      <c r="K83" s="1" t="s">
        <v>134</v>
      </c>
      <c r="O83" s="1" t="s">
        <v>26</v>
      </c>
      <c r="R83" s="1">
        <v>42.5</v>
      </c>
    </row>
    <row r="84" spans="1:18" x14ac:dyDescent="0.25">
      <c r="A84" s="2">
        <v>43567</v>
      </c>
      <c r="B84" s="1">
        <v>4190189</v>
      </c>
      <c r="C84" s="1" t="s">
        <v>116</v>
      </c>
      <c r="D84" s="1" t="s">
        <v>130</v>
      </c>
      <c r="E84" s="1" t="s">
        <v>131</v>
      </c>
      <c r="F84" s="1">
        <v>1</v>
      </c>
      <c r="G84" s="1">
        <v>12164</v>
      </c>
      <c r="H84" s="1" t="s">
        <v>132</v>
      </c>
      <c r="J84" s="1" t="s">
        <v>133</v>
      </c>
      <c r="K84" s="1" t="s">
        <v>134</v>
      </c>
      <c r="O84" s="1" t="s">
        <v>26</v>
      </c>
      <c r="R84" s="1">
        <v>30</v>
      </c>
    </row>
    <row r="85" spans="1:18" x14ac:dyDescent="0.25">
      <c r="A85" s="2">
        <v>43567</v>
      </c>
      <c r="B85" s="1">
        <v>4190189</v>
      </c>
      <c r="C85" s="1">
        <v>706200</v>
      </c>
      <c r="D85" s="1" t="s">
        <v>130</v>
      </c>
      <c r="G85" s="1">
        <v>12164</v>
      </c>
      <c r="H85" s="1" t="s">
        <v>132</v>
      </c>
      <c r="J85" s="1" t="s">
        <v>133</v>
      </c>
      <c r="K85" s="1" t="s">
        <v>134</v>
      </c>
      <c r="O85" s="1" t="s">
        <v>26</v>
      </c>
      <c r="R85" s="1">
        <v>291.87</v>
      </c>
    </row>
    <row r="86" spans="1:18" x14ac:dyDescent="0.25">
      <c r="A86" s="2">
        <v>43570</v>
      </c>
      <c r="B86" s="1">
        <v>4190190</v>
      </c>
      <c r="C86" s="1" t="s">
        <v>129</v>
      </c>
      <c r="D86" s="1" t="s">
        <v>137</v>
      </c>
      <c r="E86" s="1" t="s">
        <v>138</v>
      </c>
      <c r="G86" s="1">
        <v>12201</v>
      </c>
      <c r="H86" s="1" t="s">
        <v>132</v>
      </c>
      <c r="J86" s="1" t="s">
        <v>133</v>
      </c>
      <c r="K86" s="1" t="s">
        <v>139</v>
      </c>
      <c r="M86" s="1" t="s">
        <v>140</v>
      </c>
      <c r="O86" s="1" t="s">
        <v>25</v>
      </c>
      <c r="P86" s="3">
        <v>0.2</v>
      </c>
      <c r="Q86" s="1">
        <v>2485.86</v>
      </c>
    </row>
    <row r="87" spans="1:18" x14ac:dyDescent="0.25">
      <c r="A87" s="2">
        <v>43570</v>
      </c>
      <c r="B87" s="1">
        <v>4190190</v>
      </c>
      <c r="C87" s="1" t="s">
        <v>135</v>
      </c>
      <c r="D87" s="1" t="s">
        <v>137</v>
      </c>
      <c r="E87" s="1" t="s">
        <v>136</v>
      </c>
      <c r="F87" s="1">
        <v>8</v>
      </c>
      <c r="G87" s="1">
        <v>12201</v>
      </c>
      <c r="H87" s="1" t="s">
        <v>132</v>
      </c>
      <c r="J87" s="1" t="s">
        <v>133</v>
      </c>
      <c r="K87" s="1" t="s">
        <v>139</v>
      </c>
      <c r="M87" s="1" t="s">
        <v>140</v>
      </c>
      <c r="O87" s="1" t="s">
        <v>26</v>
      </c>
      <c r="R87" s="1">
        <v>320</v>
      </c>
    </row>
    <row r="88" spans="1:18" x14ac:dyDescent="0.25">
      <c r="A88" s="2">
        <v>43570</v>
      </c>
      <c r="B88" s="1">
        <v>4190190</v>
      </c>
      <c r="C88" s="1" t="s">
        <v>135</v>
      </c>
      <c r="D88" s="1" t="s">
        <v>137</v>
      </c>
      <c r="E88" s="1" t="s">
        <v>89</v>
      </c>
      <c r="F88" s="1">
        <v>8</v>
      </c>
      <c r="G88" s="1">
        <v>12201</v>
      </c>
      <c r="H88" s="1" t="s">
        <v>132</v>
      </c>
      <c r="J88" s="1" t="s">
        <v>133</v>
      </c>
      <c r="K88" s="1" t="s">
        <v>139</v>
      </c>
      <c r="M88" s="1" t="s">
        <v>140</v>
      </c>
      <c r="O88" s="1" t="s">
        <v>26</v>
      </c>
      <c r="R88" s="1">
        <v>320</v>
      </c>
    </row>
    <row r="89" spans="1:18" x14ac:dyDescent="0.25">
      <c r="A89" s="2">
        <v>43570</v>
      </c>
      <c r="B89" s="1">
        <v>4190190</v>
      </c>
      <c r="C89" s="1" t="s">
        <v>116</v>
      </c>
      <c r="D89" s="1" t="s">
        <v>137</v>
      </c>
      <c r="E89" s="1" t="s">
        <v>138</v>
      </c>
      <c r="F89" s="1">
        <v>2</v>
      </c>
      <c r="G89" s="1">
        <v>12201</v>
      </c>
      <c r="H89" s="1" t="s">
        <v>132</v>
      </c>
      <c r="J89" s="1" t="s">
        <v>133</v>
      </c>
      <c r="K89" s="1" t="s">
        <v>139</v>
      </c>
      <c r="M89" s="1" t="s">
        <v>140</v>
      </c>
      <c r="O89" s="1" t="s">
        <v>26</v>
      </c>
      <c r="R89" s="1">
        <v>58</v>
      </c>
    </row>
    <row r="90" spans="1:18" x14ac:dyDescent="0.25">
      <c r="A90" s="2">
        <v>43570</v>
      </c>
      <c r="B90" s="1">
        <v>4190190</v>
      </c>
      <c r="C90" s="1">
        <v>706200</v>
      </c>
      <c r="D90" s="1" t="s">
        <v>137</v>
      </c>
      <c r="G90" s="1">
        <v>12201</v>
      </c>
      <c r="H90" s="1" t="s">
        <v>132</v>
      </c>
      <c r="J90" s="1" t="s">
        <v>133</v>
      </c>
      <c r="K90" s="1" t="s">
        <v>139</v>
      </c>
      <c r="M90" s="1" t="s">
        <v>140</v>
      </c>
      <c r="O90" s="1" t="s">
        <v>26</v>
      </c>
      <c r="R90" s="1">
        <v>1373.55</v>
      </c>
    </row>
    <row r="91" spans="1:18" x14ac:dyDescent="0.25">
      <c r="A91" s="2">
        <v>43570</v>
      </c>
      <c r="B91" s="1">
        <v>4190191</v>
      </c>
      <c r="C91" s="1" t="s">
        <v>141</v>
      </c>
      <c r="D91" s="1" t="s">
        <v>142</v>
      </c>
      <c r="E91" s="1" t="s">
        <v>60</v>
      </c>
      <c r="G91" s="1">
        <v>11978</v>
      </c>
      <c r="H91" s="1" t="s">
        <v>143</v>
      </c>
      <c r="J91" s="1" t="s">
        <v>144</v>
      </c>
      <c r="K91" s="1" t="s">
        <v>145</v>
      </c>
      <c r="L91" s="1" t="s">
        <v>146</v>
      </c>
      <c r="M91" s="1" t="s">
        <v>147</v>
      </c>
      <c r="O91" s="1" t="s">
        <v>25</v>
      </c>
      <c r="P91" s="3">
        <v>0.1</v>
      </c>
      <c r="Q91" s="1">
        <v>2009.15</v>
      </c>
    </row>
    <row r="92" spans="1:18" x14ac:dyDescent="0.25">
      <c r="A92" s="2">
        <v>43570</v>
      </c>
      <c r="B92" s="1">
        <v>4190191</v>
      </c>
      <c r="C92" s="1" t="s">
        <v>34</v>
      </c>
      <c r="D92" s="1" t="s">
        <v>142</v>
      </c>
      <c r="E92" s="1" t="s">
        <v>21</v>
      </c>
      <c r="F92" s="1">
        <v>1</v>
      </c>
      <c r="G92" s="1">
        <v>11978</v>
      </c>
      <c r="H92" s="1" t="s">
        <v>143</v>
      </c>
      <c r="J92" s="1" t="s">
        <v>144</v>
      </c>
      <c r="K92" s="1" t="s">
        <v>145</v>
      </c>
      <c r="L92" s="1" t="s">
        <v>146</v>
      </c>
      <c r="M92" s="1" t="s">
        <v>147</v>
      </c>
      <c r="O92" s="1" t="s">
        <v>26</v>
      </c>
      <c r="R92" s="1">
        <v>40</v>
      </c>
    </row>
    <row r="93" spans="1:18" x14ac:dyDescent="0.25">
      <c r="A93" s="2">
        <v>43570</v>
      </c>
      <c r="B93" s="1">
        <v>4190191</v>
      </c>
      <c r="C93" s="1" t="s">
        <v>34</v>
      </c>
      <c r="D93" s="1" t="s">
        <v>142</v>
      </c>
      <c r="E93" s="1" t="s">
        <v>63</v>
      </c>
      <c r="F93" s="1">
        <v>15.5</v>
      </c>
      <c r="G93" s="1">
        <v>11978</v>
      </c>
      <c r="H93" s="1" t="s">
        <v>143</v>
      </c>
      <c r="J93" s="1" t="s">
        <v>144</v>
      </c>
      <c r="K93" s="1" t="s">
        <v>145</v>
      </c>
      <c r="L93" s="1" t="s">
        <v>146</v>
      </c>
      <c r="M93" s="1" t="s">
        <v>147</v>
      </c>
      <c r="O93" s="1" t="s">
        <v>26</v>
      </c>
      <c r="R93" s="1">
        <v>620</v>
      </c>
    </row>
    <row r="94" spans="1:18" x14ac:dyDescent="0.25">
      <c r="A94" s="2">
        <v>43570</v>
      </c>
      <c r="B94" s="1">
        <v>4190191</v>
      </c>
      <c r="C94" s="1" t="s">
        <v>34</v>
      </c>
      <c r="D94" s="1" t="s">
        <v>142</v>
      </c>
      <c r="E94" s="1" t="s">
        <v>44</v>
      </c>
      <c r="F94" s="1">
        <v>15.5</v>
      </c>
      <c r="G94" s="1">
        <v>11978</v>
      </c>
      <c r="H94" s="1" t="s">
        <v>143</v>
      </c>
      <c r="J94" s="1" t="s">
        <v>144</v>
      </c>
      <c r="K94" s="1" t="s">
        <v>145</v>
      </c>
      <c r="L94" s="1" t="s">
        <v>146</v>
      </c>
      <c r="M94" s="1" t="s">
        <v>147</v>
      </c>
      <c r="O94" s="1" t="s">
        <v>26</v>
      </c>
      <c r="R94" s="1">
        <v>620</v>
      </c>
    </row>
    <row r="95" spans="1:18" x14ac:dyDescent="0.25">
      <c r="A95" s="2">
        <v>43570</v>
      </c>
      <c r="B95" s="1">
        <v>4190191</v>
      </c>
      <c r="C95" s="1" t="s">
        <v>27</v>
      </c>
      <c r="D95" s="1" t="s">
        <v>142</v>
      </c>
      <c r="E95" s="1" t="s">
        <v>148</v>
      </c>
      <c r="F95" s="1">
        <v>2</v>
      </c>
      <c r="G95" s="1">
        <v>11978</v>
      </c>
      <c r="H95" s="1" t="s">
        <v>143</v>
      </c>
      <c r="J95" s="1" t="s">
        <v>144</v>
      </c>
      <c r="K95" s="1" t="s">
        <v>145</v>
      </c>
      <c r="L95" s="1" t="s">
        <v>146</v>
      </c>
      <c r="M95" s="1" t="s">
        <v>147</v>
      </c>
      <c r="O95" s="1" t="s">
        <v>26</v>
      </c>
      <c r="R95" s="1">
        <v>58</v>
      </c>
    </row>
    <row r="96" spans="1:18" x14ac:dyDescent="0.25">
      <c r="A96" s="2">
        <v>43570</v>
      </c>
      <c r="B96" s="1">
        <v>4190191</v>
      </c>
      <c r="C96" s="1">
        <v>706800</v>
      </c>
      <c r="D96" s="1" t="s">
        <v>142</v>
      </c>
      <c r="G96" s="1">
        <v>11978</v>
      </c>
      <c r="H96" s="1" t="s">
        <v>143</v>
      </c>
      <c r="J96" s="1" t="s">
        <v>144</v>
      </c>
      <c r="K96" s="1" t="s">
        <v>145</v>
      </c>
      <c r="L96" s="1" t="s">
        <v>146</v>
      </c>
      <c r="M96" s="1" t="s">
        <v>147</v>
      </c>
      <c r="O96" s="1" t="s">
        <v>26</v>
      </c>
      <c r="R96" s="1">
        <v>488.5</v>
      </c>
    </row>
    <row r="97" spans="1:18" x14ac:dyDescent="0.25">
      <c r="A97" s="2">
        <v>43570</v>
      </c>
      <c r="B97" s="1">
        <v>4190192</v>
      </c>
      <c r="C97" s="1" t="s">
        <v>141</v>
      </c>
      <c r="D97" s="1" t="s">
        <v>142</v>
      </c>
      <c r="E97" s="1" t="s">
        <v>91</v>
      </c>
      <c r="G97" s="1">
        <v>11977</v>
      </c>
      <c r="H97" s="1" t="s">
        <v>143</v>
      </c>
      <c r="J97" s="1" t="s">
        <v>144</v>
      </c>
      <c r="K97" s="1" t="s">
        <v>145</v>
      </c>
      <c r="L97" s="1" t="s">
        <v>146</v>
      </c>
      <c r="M97" s="1" t="s">
        <v>147</v>
      </c>
      <c r="O97" s="1" t="s">
        <v>25</v>
      </c>
      <c r="P97" s="3">
        <v>0.1</v>
      </c>
      <c r="Q97" s="1">
        <v>1350.48</v>
      </c>
    </row>
    <row r="98" spans="1:18" x14ac:dyDescent="0.25">
      <c r="A98" s="2">
        <v>43570</v>
      </c>
      <c r="B98" s="1">
        <v>4190192</v>
      </c>
      <c r="C98" s="1" t="s">
        <v>34</v>
      </c>
      <c r="D98" s="1" t="s">
        <v>142</v>
      </c>
      <c r="E98" s="1" t="s">
        <v>21</v>
      </c>
      <c r="F98" s="1">
        <v>1</v>
      </c>
      <c r="G98" s="1">
        <v>11977</v>
      </c>
      <c r="H98" s="1" t="s">
        <v>143</v>
      </c>
      <c r="J98" s="1" t="s">
        <v>144</v>
      </c>
      <c r="K98" s="1" t="s">
        <v>145</v>
      </c>
      <c r="L98" s="1" t="s">
        <v>146</v>
      </c>
      <c r="M98" s="1" t="s">
        <v>147</v>
      </c>
      <c r="O98" s="1" t="s">
        <v>26</v>
      </c>
      <c r="R98" s="1">
        <v>40</v>
      </c>
    </row>
    <row r="99" spans="1:18" x14ac:dyDescent="0.25">
      <c r="A99" s="2">
        <v>43570</v>
      </c>
      <c r="B99" s="1">
        <v>4190192</v>
      </c>
      <c r="C99" s="1" t="s">
        <v>34</v>
      </c>
      <c r="D99" s="1" t="s">
        <v>142</v>
      </c>
      <c r="E99" s="1" t="s">
        <v>44</v>
      </c>
      <c r="F99" s="1">
        <v>9.5</v>
      </c>
      <c r="G99" s="1">
        <v>11977</v>
      </c>
      <c r="H99" s="1" t="s">
        <v>143</v>
      </c>
      <c r="J99" s="1" t="s">
        <v>144</v>
      </c>
      <c r="K99" s="1" t="s">
        <v>145</v>
      </c>
      <c r="L99" s="1" t="s">
        <v>146</v>
      </c>
      <c r="M99" s="1" t="s">
        <v>147</v>
      </c>
      <c r="O99" s="1" t="s">
        <v>26</v>
      </c>
      <c r="R99" s="1">
        <v>380</v>
      </c>
    </row>
    <row r="100" spans="1:18" x14ac:dyDescent="0.25">
      <c r="A100" s="2">
        <v>43570</v>
      </c>
      <c r="B100" s="1">
        <v>4190192</v>
      </c>
      <c r="C100" s="1" t="s">
        <v>34</v>
      </c>
      <c r="D100" s="1" t="s">
        <v>142</v>
      </c>
      <c r="E100" s="1" t="s">
        <v>63</v>
      </c>
      <c r="F100" s="1">
        <v>9.5</v>
      </c>
      <c r="G100" s="1">
        <v>11977</v>
      </c>
      <c r="H100" s="1" t="s">
        <v>143</v>
      </c>
      <c r="J100" s="1" t="s">
        <v>144</v>
      </c>
      <c r="K100" s="1" t="s">
        <v>145</v>
      </c>
      <c r="L100" s="1" t="s">
        <v>146</v>
      </c>
      <c r="M100" s="1" t="s">
        <v>147</v>
      </c>
      <c r="O100" s="1" t="s">
        <v>26</v>
      </c>
      <c r="R100" s="1">
        <v>380</v>
      </c>
    </row>
    <row r="101" spans="1:18" x14ac:dyDescent="0.25">
      <c r="A101" s="2">
        <v>43570</v>
      </c>
      <c r="B101" s="1">
        <v>4190192</v>
      </c>
      <c r="C101" s="1" t="s">
        <v>27</v>
      </c>
      <c r="D101" s="1" t="s">
        <v>142</v>
      </c>
      <c r="E101" s="1" t="s">
        <v>149</v>
      </c>
      <c r="F101" s="1">
        <v>2</v>
      </c>
      <c r="G101" s="1">
        <v>11977</v>
      </c>
      <c r="H101" s="1" t="s">
        <v>143</v>
      </c>
      <c r="J101" s="1" t="s">
        <v>144</v>
      </c>
      <c r="K101" s="1" t="s">
        <v>145</v>
      </c>
      <c r="L101" s="1" t="s">
        <v>146</v>
      </c>
      <c r="M101" s="1" t="s">
        <v>147</v>
      </c>
      <c r="O101" s="1" t="s">
        <v>26</v>
      </c>
      <c r="R101" s="1">
        <v>58</v>
      </c>
    </row>
    <row r="102" spans="1:18" x14ac:dyDescent="0.25">
      <c r="A102" s="2">
        <v>43570</v>
      </c>
      <c r="B102" s="1">
        <v>4190192</v>
      </c>
      <c r="C102" s="1">
        <v>706800</v>
      </c>
      <c r="D102" s="1" t="s">
        <v>142</v>
      </c>
      <c r="G102" s="1">
        <v>11977</v>
      </c>
      <c r="H102" s="1" t="s">
        <v>143</v>
      </c>
      <c r="J102" s="1" t="s">
        <v>144</v>
      </c>
      <c r="K102" s="1" t="s">
        <v>145</v>
      </c>
      <c r="L102" s="1" t="s">
        <v>146</v>
      </c>
      <c r="M102" s="1" t="s">
        <v>147</v>
      </c>
      <c r="O102" s="1" t="s">
        <v>26</v>
      </c>
      <c r="R102" s="1">
        <v>369.71</v>
      </c>
    </row>
    <row r="103" spans="1:18" x14ac:dyDescent="0.25">
      <c r="A103" s="2">
        <v>43570</v>
      </c>
      <c r="B103" s="1">
        <v>4190193</v>
      </c>
      <c r="C103" s="1" t="s">
        <v>129</v>
      </c>
      <c r="D103" s="1" t="s">
        <v>150</v>
      </c>
      <c r="E103" s="1" t="s">
        <v>149</v>
      </c>
      <c r="G103" s="1">
        <v>12194</v>
      </c>
      <c r="H103" s="1" t="s">
        <v>132</v>
      </c>
      <c r="I103" s="1" t="s">
        <v>151</v>
      </c>
      <c r="J103" s="1" t="s">
        <v>152</v>
      </c>
      <c r="M103" s="1" t="s">
        <v>153</v>
      </c>
      <c r="O103" s="1" t="s">
        <v>25</v>
      </c>
      <c r="P103" s="3">
        <v>0.2</v>
      </c>
      <c r="Q103" s="1">
        <v>1024.97</v>
      </c>
    </row>
    <row r="104" spans="1:18" x14ac:dyDescent="0.25">
      <c r="A104" s="2">
        <v>43570</v>
      </c>
      <c r="B104" s="1">
        <v>4190193</v>
      </c>
      <c r="C104" s="1" t="s">
        <v>135</v>
      </c>
      <c r="D104" s="1" t="s">
        <v>150</v>
      </c>
      <c r="E104" s="1" t="s">
        <v>44</v>
      </c>
      <c r="F104" s="1">
        <v>4</v>
      </c>
      <c r="G104" s="1">
        <v>12194</v>
      </c>
      <c r="H104" s="1" t="s">
        <v>132</v>
      </c>
      <c r="I104" s="1" t="s">
        <v>151</v>
      </c>
      <c r="J104" s="1" t="s">
        <v>152</v>
      </c>
      <c r="M104" s="1" t="s">
        <v>153</v>
      </c>
      <c r="O104" s="1" t="s">
        <v>26</v>
      </c>
      <c r="R104" s="1">
        <v>164</v>
      </c>
    </row>
    <row r="105" spans="1:18" x14ac:dyDescent="0.25">
      <c r="A105" s="2">
        <v>43570</v>
      </c>
      <c r="B105" s="1">
        <v>4190193</v>
      </c>
      <c r="C105" s="1" t="s">
        <v>135</v>
      </c>
      <c r="D105" s="1" t="s">
        <v>150</v>
      </c>
      <c r="E105" s="1" t="s">
        <v>63</v>
      </c>
      <c r="F105" s="1">
        <v>4</v>
      </c>
      <c r="G105" s="1">
        <v>12194</v>
      </c>
      <c r="H105" s="1" t="s">
        <v>132</v>
      </c>
      <c r="I105" s="1" t="s">
        <v>151</v>
      </c>
      <c r="J105" s="1" t="s">
        <v>152</v>
      </c>
      <c r="M105" s="1" t="s">
        <v>153</v>
      </c>
      <c r="O105" s="1" t="s">
        <v>26</v>
      </c>
      <c r="R105" s="1">
        <v>164</v>
      </c>
    </row>
    <row r="106" spans="1:18" x14ac:dyDescent="0.25">
      <c r="A106" s="2">
        <v>43570</v>
      </c>
      <c r="B106" s="1">
        <v>4190193</v>
      </c>
      <c r="C106" s="1" t="s">
        <v>116</v>
      </c>
      <c r="D106" s="1" t="s">
        <v>150</v>
      </c>
      <c r="E106" s="1" t="s">
        <v>149</v>
      </c>
      <c r="F106" s="1">
        <v>1</v>
      </c>
      <c r="G106" s="1">
        <v>12194</v>
      </c>
      <c r="H106" s="1" t="s">
        <v>132</v>
      </c>
      <c r="I106" s="1" t="s">
        <v>151</v>
      </c>
      <c r="J106" s="1" t="s">
        <v>152</v>
      </c>
      <c r="M106" s="1" t="s">
        <v>153</v>
      </c>
      <c r="O106" s="1" t="s">
        <v>26</v>
      </c>
      <c r="R106" s="1">
        <v>30</v>
      </c>
    </row>
    <row r="107" spans="1:18" x14ac:dyDescent="0.25">
      <c r="A107" s="2">
        <v>43570</v>
      </c>
      <c r="B107" s="1">
        <v>4190193</v>
      </c>
      <c r="C107" s="1">
        <v>706200</v>
      </c>
      <c r="D107" s="1" t="s">
        <v>150</v>
      </c>
      <c r="G107" s="1">
        <v>12194</v>
      </c>
      <c r="H107" s="1" t="s">
        <v>132</v>
      </c>
      <c r="I107" s="1" t="s">
        <v>151</v>
      </c>
      <c r="J107" s="1" t="s">
        <v>152</v>
      </c>
      <c r="M107" s="1" t="s">
        <v>153</v>
      </c>
      <c r="O107" s="1" t="s">
        <v>26</v>
      </c>
      <c r="R107" s="1">
        <v>496.14</v>
      </c>
    </row>
    <row r="108" spans="1:18" x14ac:dyDescent="0.25">
      <c r="A108" s="2">
        <v>43573</v>
      </c>
      <c r="B108" s="1">
        <v>4190194</v>
      </c>
      <c r="C108" s="1" t="s">
        <v>154</v>
      </c>
      <c r="D108" s="1" t="s">
        <v>155</v>
      </c>
      <c r="E108" s="1" t="s">
        <v>156</v>
      </c>
      <c r="G108" s="1">
        <v>12121</v>
      </c>
      <c r="H108" s="1" t="s">
        <v>157</v>
      </c>
      <c r="J108" s="1" t="s">
        <v>158</v>
      </c>
      <c r="M108" s="1" t="s">
        <v>159</v>
      </c>
      <c r="O108" s="1" t="s">
        <v>25</v>
      </c>
      <c r="P108" s="3">
        <v>0.1</v>
      </c>
      <c r="Q108" s="1">
        <v>1592.8</v>
      </c>
    </row>
    <row r="109" spans="1:18" x14ac:dyDescent="0.25">
      <c r="A109" s="2">
        <v>43573</v>
      </c>
      <c r="B109" s="1">
        <v>4190194</v>
      </c>
      <c r="C109" s="1" t="s">
        <v>34</v>
      </c>
      <c r="D109" s="1" t="s">
        <v>155</v>
      </c>
      <c r="E109" s="1" t="s">
        <v>136</v>
      </c>
      <c r="F109" s="1">
        <v>8</v>
      </c>
      <c r="G109" s="1">
        <v>12121</v>
      </c>
      <c r="H109" s="1" t="s">
        <v>157</v>
      </c>
      <c r="J109" s="1" t="s">
        <v>158</v>
      </c>
      <c r="M109" s="1" t="s">
        <v>159</v>
      </c>
      <c r="O109" s="1" t="s">
        <v>26</v>
      </c>
      <c r="R109" s="1">
        <v>320</v>
      </c>
    </row>
    <row r="110" spans="1:18" x14ac:dyDescent="0.25">
      <c r="A110" s="2">
        <v>43573</v>
      </c>
      <c r="B110" s="1">
        <v>4190194</v>
      </c>
      <c r="C110" s="1" t="s">
        <v>34</v>
      </c>
      <c r="D110" s="1" t="s">
        <v>155</v>
      </c>
      <c r="E110" s="1" t="s">
        <v>63</v>
      </c>
      <c r="F110" s="1">
        <v>8</v>
      </c>
      <c r="G110" s="1">
        <v>12121</v>
      </c>
      <c r="H110" s="1" t="s">
        <v>157</v>
      </c>
      <c r="J110" s="1" t="s">
        <v>158</v>
      </c>
      <c r="M110" s="1" t="s">
        <v>159</v>
      </c>
      <c r="O110" s="1" t="s">
        <v>26</v>
      </c>
      <c r="R110" s="1">
        <v>320</v>
      </c>
    </row>
    <row r="111" spans="1:18" x14ac:dyDescent="0.25">
      <c r="A111" s="2">
        <v>43573</v>
      </c>
      <c r="B111" s="1">
        <v>4190194</v>
      </c>
      <c r="C111" s="1" t="s">
        <v>27</v>
      </c>
      <c r="D111" s="1" t="s">
        <v>155</v>
      </c>
      <c r="E111" s="1" t="s">
        <v>156</v>
      </c>
      <c r="F111" s="1">
        <v>2</v>
      </c>
      <c r="G111" s="1">
        <v>12121</v>
      </c>
      <c r="H111" s="1" t="s">
        <v>157</v>
      </c>
      <c r="J111" s="1" t="s">
        <v>158</v>
      </c>
      <c r="M111" s="1" t="s">
        <v>159</v>
      </c>
      <c r="O111" s="1" t="s">
        <v>26</v>
      </c>
      <c r="R111" s="1">
        <v>50</v>
      </c>
    </row>
    <row r="112" spans="1:18" x14ac:dyDescent="0.25">
      <c r="A112" s="2">
        <v>43573</v>
      </c>
      <c r="B112" s="1">
        <v>4190194</v>
      </c>
      <c r="C112" s="1">
        <v>706800</v>
      </c>
      <c r="D112" s="1" t="s">
        <v>155</v>
      </c>
      <c r="G112" s="1">
        <v>12121</v>
      </c>
      <c r="H112" s="1" t="s">
        <v>157</v>
      </c>
      <c r="J112" s="1" t="s">
        <v>158</v>
      </c>
      <c r="M112" s="1" t="s">
        <v>159</v>
      </c>
      <c r="O112" s="1" t="s">
        <v>26</v>
      </c>
      <c r="R112" s="1">
        <v>758</v>
      </c>
    </row>
    <row r="113" spans="1:18" x14ac:dyDescent="0.25">
      <c r="A113" s="2">
        <v>43573</v>
      </c>
      <c r="B113" s="1">
        <v>4190195</v>
      </c>
      <c r="C113" s="1" t="s">
        <v>160</v>
      </c>
      <c r="D113" s="1" t="s">
        <v>161</v>
      </c>
      <c r="E113" s="1" t="s">
        <v>35</v>
      </c>
      <c r="G113" s="1">
        <v>12032</v>
      </c>
      <c r="H113" s="1" t="s">
        <v>162</v>
      </c>
      <c r="J113" s="1" t="s">
        <v>163</v>
      </c>
      <c r="M113" s="1" t="s">
        <v>164</v>
      </c>
      <c r="O113" s="1" t="s">
        <v>25</v>
      </c>
      <c r="P113" s="1" t="s">
        <v>342</v>
      </c>
      <c r="Q113" s="1">
        <v>4688.76</v>
      </c>
      <c r="R113" s="1">
        <v>0</v>
      </c>
    </row>
    <row r="114" spans="1:18" x14ac:dyDescent="0.25">
      <c r="A114" s="2">
        <v>43573</v>
      </c>
      <c r="B114" s="1">
        <v>4190195</v>
      </c>
      <c r="C114" s="1" t="s">
        <v>165</v>
      </c>
      <c r="D114" s="1" t="s">
        <v>161</v>
      </c>
      <c r="E114" s="1" t="s">
        <v>35</v>
      </c>
      <c r="F114" s="1">
        <v>54</v>
      </c>
      <c r="G114" s="1">
        <v>12032</v>
      </c>
      <c r="H114" s="1" t="s">
        <v>162</v>
      </c>
      <c r="J114" s="1" t="s">
        <v>163</v>
      </c>
      <c r="M114" s="1" t="s">
        <v>164</v>
      </c>
      <c r="O114" s="1" t="s">
        <v>26</v>
      </c>
      <c r="R114" s="1">
        <v>2106</v>
      </c>
    </row>
    <row r="115" spans="1:18" x14ac:dyDescent="0.25">
      <c r="A115" s="2">
        <v>43573</v>
      </c>
      <c r="B115" s="1">
        <v>4190195</v>
      </c>
      <c r="C115" s="1" t="s">
        <v>112</v>
      </c>
      <c r="D115" s="1" t="s">
        <v>161</v>
      </c>
      <c r="E115" s="1" t="s">
        <v>35</v>
      </c>
      <c r="F115" s="1">
        <v>4</v>
      </c>
      <c r="G115" s="1">
        <v>12032</v>
      </c>
      <c r="H115" s="1" t="s">
        <v>162</v>
      </c>
      <c r="J115" s="1" t="s">
        <v>163</v>
      </c>
      <c r="M115" s="1" t="s">
        <v>164</v>
      </c>
      <c r="O115" s="1" t="s">
        <v>26</v>
      </c>
      <c r="R115" s="1">
        <v>116</v>
      </c>
    </row>
    <row r="116" spans="1:18" x14ac:dyDescent="0.25">
      <c r="A116" s="2">
        <v>43573</v>
      </c>
      <c r="B116" s="1">
        <v>4190195</v>
      </c>
      <c r="C116" s="1">
        <v>706500</v>
      </c>
      <c r="D116" s="1" t="s">
        <v>161</v>
      </c>
      <c r="G116" s="1">
        <v>12032</v>
      </c>
      <c r="H116" s="1" t="s">
        <v>162</v>
      </c>
      <c r="J116" s="1" t="s">
        <v>163</v>
      </c>
      <c r="M116" s="1" t="s">
        <v>164</v>
      </c>
      <c r="O116" s="1" t="s">
        <v>26</v>
      </c>
      <c r="R116" s="1">
        <v>2222.3200000000002</v>
      </c>
    </row>
    <row r="117" spans="1:18" x14ac:dyDescent="0.25">
      <c r="A117" s="2">
        <v>43574</v>
      </c>
      <c r="B117" s="1">
        <v>4190196</v>
      </c>
      <c r="C117" s="1" t="s">
        <v>166</v>
      </c>
      <c r="D117" s="1" t="s">
        <v>167</v>
      </c>
      <c r="E117" s="1" t="s">
        <v>35</v>
      </c>
      <c r="G117" s="1">
        <v>12246</v>
      </c>
      <c r="H117" s="1" t="s">
        <v>168</v>
      </c>
      <c r="J117" s="1" t="s">
        <v>169</v>
      </c>
      <c r="M117" s="1" t="s">
        <v>170</v>
      </c>
      <c r="O117" s="1" t="s">
        <v>25</v>
      </c>
      <c r="P117" s="3">
        <v>0.1</v>
      </c>
      <c r="Q117" s="1">
        <v>935.02</v>
      </c>
    </row>
    <row r="118" spans="1:18" x14ac:dyDescent="0.25">
      <c r="A118" s="2">
        <v>43574</v>
      </c>
      <c r="B118" s="1">
        <v>4190196</v>
      </c>
      <c r="C118" s="1" t="s">
        <v>34</v>
      </c>
      <c r="D118" s="1" t="s">
        <v>167</v>
      </c>
      <c r="E118" s="1" t="s">
        <v>35</v>
      </c>
      <c r="F118" s="1">
        <v>6</v>
      </c>
      <c r="G118" s="1">
        <v>12246</v>
      </c>
      <c r="H118" s="1" t="s">
        <v>168</v>
      </c>
      <c r="J118" s="1" t="s">
        <v>169</v>
      </c>
      <c r="M118" s="1" t="s">
        <v>170</v>
      </c>
      <c r="O118" s="1" t="s">
        <v>26</v>
      </c>
      <c r="R118" s="1">
        <v>246</v>
      </c>
    </row>
    <row r="119" spans="1:18" x14ac:dyDescent="0.25">
      <c r="A119" s="2">
        <v>43574</v>
      </c>
      <c r="B119" s="1">
        <v>4190196</v>
      </c>
      <c r="C119" s="1" t="s">
        <v>27</v>
      </c>
      <c r="D119" s="1" t="s">
        <v>167</v>
      </c>
      <c r="E119" s="1" t="s">
        <v>35</v>
      </c>
      <c r="F119" s="1">
        <v>1</v>
      </c>
      <c r="G119" s="1">
        <v>12246</v>
      </c>
      <c r="H119" s="1" t="s">
        <v>168</v>
      </c>
      <c r="J119" s="1" t="s">
        <v>169</v>
      </c>
      <c r="M119" s="1" t="s">
        <v>170</v>
      </c>
      <c r="O119" s="1" t="s">
        <v>26</v>
      </c>
      <c r="R119" s="1">
        <v>30</v>
      </c>
    </row>
    <row r="120" spans="1:18" x14ac:dyDescent="0.25">
      <c r="A120" s="2">
        <v>43574</v>
      </c>
      <c r="B120" s="1">
        <v>4190196</v>
      </c>
      <c r="C120" s="1">
        <v>706800</v>
      </c>
      <c r="D120" s="1" t="s">
        <v>167</v>
      </c>
      <c r="G120" s="1">
        <v>12246</v>
      </c>
      <c r="H120" s="1" t="s">
        <v>168</v>
      </c>
      <c r="J120" s="1" t="s">
        <v>169</v>
      </c>
      <c r="M120" s="1" t="s">
        <v>170</v>
      </c>
      <c r="O120" s="1" t="s">
        <v>26</v>
      </c>
      <c r="P120" s="3"/>
      <c r="R120" s="1">
        <v>574.02</v>
      </c>
    </row>
    <row r="121" spans="1:18" x14ac:dyDescent="0.25">
      <c r="A121" s="2">
        <v>43574</v>
      </c>
      <c r="B121" s="1">
        <v>4190197</v>
      </c>
      <c r="C121" s="1" t="s">
        <v>171</v>
      </c>
      <c r="D121" s="1" t="s">
        <v>172</v>
      </c>
      <c r="E121" s="1" t="s">
        <v>173</v>
      </c>
      <c r="G121" s="1">
        <v>12182</v>
      </c>
      <c r="H121" s="1" t="s">
        <v>174</v>
      </c>
      <c r="J121" s="1" t="s">
        <v>175</v>
      </c>
      <c r="K121" s="1" t="s">
        <v>176</v>
      </c>
      <c r="L121" s="1" t="s">
        <v>177</v>
      </c>
      <c r="M121" s="1" t="s">
        <v>178</v>
      </c>
      <c r="O121" s="1" t="s">
        <v>25</v>
      </c>
      <c r="P121" s="3">
        <v>0.1</v>
      </c>
      <c r="Q121" s="1">
        <v>837.4</v>
      </c>
    </row>
    <row r="122" spans="1:18" x14ac:dyDescent="0.25">
      <c r="A122" s="2">
        <v>43574</v>
      </c>
      <c r="B122" s="1">
        <v>4190197</v>
      </c>
      <c r="C122" s="1" t="s">
        <v>34</v>
      </c>
      <c r="D122" s="1" t="s">
        <v>172</v>
      </c>
      <c r="E122" s="1" t="s">
        <v>136</v>
      </c>
      <c r="F122" s="1">
        <v>6</v>
      </c>
      <c r="G122" s="1">
        <v>12182</v>
      </c>
      <c r="H122" s="1" t="s">
        <v>174</v>
      </c>
      <c r="J122" s="1" t="s">
        <v>175</v>
      </c>
      <c r="K122" s="1" t="s">
        <v>176</v>
      </c>
      <c r="L122" s="1" t="s">
        <v>177</v>
      </c>
      <c r="M122" s="1" t="s">
        <v>178</v>
      </c>
      <c r="O122" s="1" t="s">
        <v>26</v>
      </c>
      <c r="R122" s="1">
        <v>240</v>
      </c>
    </row>
    <row r="123" spans="1:18" x14ac:dyDescent="0.25">
      <c r="A123" s="2">
        <v>43574</v>
      </c>
      <c r="B123" s="1">
        <v>4190197</v>
      </c>
      <c r="C123" s="1" t="s">
        <v>34</v>
      </c>
      <c r="D123" s="1" t="s">
        <v>172</v>
      </c>
      <c r="E123" s="1" t="s">
        <v>94</v>
      </c>
      <c r="F123" s="1">
        <v>6</v>
      </c>
      <c r="G123" s="1">
        <v>12182</v>
      </c>
      <c r="H123" s="1" t="s">
        <v>174</v>
      </c>
      <c r="J123" s="1" t="s">
        <v>175</v>
      </c>
      <c r="K123" s="1" t="s">
        <v>176</v>
      </c>
      <c r="L123" s="1" t="s">
        <v>177</v>
      </c>
      <c r="M123" s="1" t="s">
        <v>178</v>
      </c>
      <c r="O123" s="1" t="s">
        <v>26</v>
      </c>
      <c r="R123" s="1">
        <v>240</v>
      </c>
    </row>
    <row r="124" spans="1:18" x14ac:dyDescent="0.25">
      <c r="A124" s="2">
        <v>43574</v>
      </c>
      <c r="B124" s="1">
        <v>4190197</v>
      </c>
      <c r="C124" s="1" t="s">
        <v>27</v>
      </c>
      <c r="D124" s="1" t="s">
        <v>172</v>
      </c>
      <c r="E124" s="1" t="s">
        <v>173</v>
      </c>
      <c r="F124" s="1">
        <v>2</v>
      </c>
      <c r="G124" s="1">
        <v>12182</v>
      </c>
      <c r="H124" s="1" t="s">
        <v>174</v>
      </c>
      <c r="J124" s="1" t="s">
        <v>175</v>
      </c>
      <c r="K124" s="1" t="s">
        <v>176</v>
      </c>
      <c r="L124" s="1" t="s">
        <v>177</v>
      </c>
      <c r="M124" s="1" t="s">
        <v>178</v>
      </c>
      <c r="O124" s="1" t="s">
        <v>26</v>
      </c>
      <c r="R124" s="1">
        <v>58</v>
      </c>
    </row>
    <row r="125" spans="1:18" x14ac:dyDescent="0.25">
      <c r="A125" s="2">
        <v>43574</v>
      </c>
      <c r="B125" s="1">
        <v>4190197</v>
      </c>
      <c r="C125" s="1">
        <v>706800</v>
      </c>
      <c r="D125" s="1" t="s">
        <v>172</v>
      </c>
      <c r="G125" s="1">
        <v>12182</v>
      </c>
      <c r="H125" s="1" t="s">
        <v>174</v>
      </c>
      <c r="J125" s="1" t="s">
        <v>175</v>
      </c>
      <c r="K125" s="1" t="s">
        <v>176</v>
      </c>
      <c r="L125" s="1" t="s">
        <v>177</v>
      </c>
      <c r="M125" s="1" t="s">
        <v>178</v>
      </c>
      <c r="O125" s="1" t="s">
        <v>26</v>
      </c>
      <c r="P125" s="3">
        <v>0.1</v>
      </c>
      <c r="R125" s="1">
        <v>223.27</v>
      </c>
    </row>
    <row r="126" spans="1:18" x14ac:dyDescent="0.25">
      <c r="A126" s="2">
        <v>43574</v>
      </c>
      <c r="B126" s="1">
        <v>4190198</v>
      </c>
      <c r="C126" s="1" t="s">
        <v>179</v>
      </c>
      <c r="D126" s="1" t="s">
        <v>180</v>
      </c>
      <c r="E126" s="1" t="s">
        <v>89</v>
      </c>
      <c r="H126" s="1" t="s">
        <v>181</v>
      </c>
      <c r="J126" s="1" t="s">
        <v>182</v>
      </c>
      <c r="M126" s="1" t="s">
        <v>183</v>
      </c>
      <c r="O126" s="1" t="s">
        <v>25</v>
      </c>
      <c r="P126" s="3">
        <v>0.1</v>
      </c>
      <c r="Q126" s="1">
        <v>153.74</v>
      </c>
    </row>
    <row r="127" spans="1:18" x14ac:dyDescent="0.25">
      <c r="A127" s="2">
        <v>43574</v>
      </c>
      <c r="B127" s="1">
        <v>4190198</v>
      </c>
      <c r="C127" s="1" t="s">
        <v>34</v>
      </c>
      <c r="D127" s="1" t="s">
        <v>180</v>
      </c>
      <c r="E127" s="1" t="s">
        <v>89</v>
      </c>
      <c r="F127" s="1">
        <v>1</v>
      </c>
      <c r="H127" s="1" t="s">
        <v>181</v>
      </c>
      <c r="J127" s="1" t="s">
        <v>182</v>
      </c>
      <c r="M127" s="1" t="s">
        <v>183</v>
      </c>
      <c r="O127" s="1" t="s">
        <v>26</v>
      </c>
      <c r="R127" s="1">
        <v>44.55</v>
      </c>
    </row>
    <row r="128" spans="1:18" x14ac:dyDescent="0.25">
      <c r="A128" s="2">
        <v>43574</v>
      </c>
      <c r="B128" s="1">
        <v>4190198</v>
      </c>
      <c r="C128" s="1" t="s">
        <v>27</v>
      </c>
      <c r="D128" s="1" t="s">
        <v>180</v>
      </c>
      <c r="E128" s="1" t="s">
        <v>89</v>
      </c>
      <c r="F128" s="1">
        <v>1</v>
      </c>
      <c r="H128" s="1" t="s">
        <v>181</v>
      </c>
      <c r="J128" s="1" t="s">
        <v>182</v>
      </c>
      <c r="L128" s="1" t="s">
        <v>51</v>
      </c>
      <c r="M128" s="1" t="s">
        <v>183</v>
      </c>
      <c r="O128" s="1" t="s">
        <v>26</v>
      </c>
      <c r="R128" s="1">
        <v>31.36</v>
      </c>
    </row>
    <row r="129" spans="1:18" x14ac:dyDescent="0.25">
      <c r="A129" s="2">
        <v>43574</v>
      </c>
      <c r="B129" s="1">
        <v>4190198</v>
      </c>
      <c r="C129" s="1">
        <v>706800</v>
      </c>
      <c r="D129" s="1" t="s">
        <v>180</v>
      </c>
      <c r="H129" s="1" t="s">
        <v>181</v>
      </c>
      <c r="J129" s="1" t="s">
        <v>182</v>
      </c>
      <c r="M129" s="1" t="s">
        <v>183</v>
      </c>
      <c r="O129" s="1" t="s">
        <v>26</v>
      </c>
      <c r="R129" s="1">
        <v>63.85</v>
      </c>
    </row>
    <row r="130" spans="1:18" x14ac:dyDescent="0.25">
      <c r="A130" s="2">
        <v>43574</v>
      </c>
      <c r="B130" s="1">
        <v>4190199</v>
      </c>
      <c r="C130" s="1" t="s">
        <v>184</v>
      </c>
      <c r="D130" s="1" t="s">
        <v>185</v>
      </c>
      <c r="E130" s="1" t="s">
        <v>136</v>
      </c>
      <c r="H130" s="1" t="s">
        <v>186</v>
      </c>
      <c r="J130" s="1" t="s">
        <v>187</v>
      </c>
      <c r="M130" s="1" t="s">
        <v>188</v>
      </c>
      <c r="O130" s="1" t="s">
        <v>25</v>
      </c>
      <c r="P130" s="3">
        <v>0.2</v>
      </c>
      <c r="Q130" s="1">
        <v>89.46</v>
      </c>
    </row>
    <row r="131" spans="1:18" x14ac:dyDescent="0.25">
      <c r="A131" s="2">
        <v>43574</v>
      </c>
      <c r="B131" s="1">
        <v>4190199</v>
      </c>
      <c r="C131" s="1" t="s">
        <v>135</v>
      </c>
      <c r="D131" s="1" t="s">
        <v>185</v>
      </c>
      <c r="E131" s="1" t="s">
        <v>136</v>
      </c>
      <c r="F131" s="1">
        <v>1</v>
      </c>
      <c r="H131" s="1" t="s">
        <v>186</v>
      </c>
      <c r="J131" s="1" t="s">
        <v>187</v>
      </c>
      <c r="M131" s="1" t="s">
        <v>188</v>
      </c>
      <c r="O131" s="1" t="s">
        <v>26</v>
      </c>
      <c r="R131" s="1">
        <v>44.55</v>
      </c>
    </row>
    <row r="132" spans="1:18" x14ac:dyDescent="0.25">
      <c r="A132" s="2">
        <v>43574</v>
      </c>
      <c r="B132" s="1">
        <v>4190199</v>
      </c>
      <c r="C132" s="1" t="s">
        <v>116</v>
      </c>
      <c r="D132" s="1" t="s">
        <v>185</v>
      </c>
      <c r="E132" s="1" t="s">
        <v>136</v>
      </c>
      <c r="F132" s="1">
        <v>1</v>
      </c>
      <c r="H132" s="1" t="s">
        <v>186</v>
      </c>
      <c r="J132" s="1" t="s">
        <v>187</v>
      </c>
      <c r="M132" s="1" t="s">
        <v>188</v>
      </c>
      <c r="O132" s="1" t="s">
        <v>26</v>
      </c>
      <c r="R132" s="1">
        <v>30</v>
      </c>
    </row>
    <row r="133" spans="1:18" x14ac:dyDescent="0.25">
      <c r="A133" s="2">
        <v>43574</v>
      </c>
      <c r="B133" s="1">
        <v>4190200</v>
      </c>
      <c r="C133" s="1" t="s">
        <v>189</v>
      </c>
      <c r="D133" s="1" t="s">
        <v>190</v>
      </c>
      <c r="E133" s="1" t="s">
        <v>136</v>
      </c>
      <c r="H133" s="1" t="s">
        <v>191</v>
      </c>
      <c r="J133" s="1" t="s">
        <v>187</v>
      </c>
      <c r="M133" s="1" t="s">
        <v>192</v>
      </c>
      <c r="O133" s="1" t="s">
        <v>25</v>
      </c>
      <c r="P133" s="3">
        <v>0.2</v>
      </c>
      <c r="Q133" s="1">
        <v>129.97</v>
      </c>
    </row>
    <row r="134" spans="1:18" x14ac:dyDescent="0.25">
      <c r="A134" s="2">
        <v>43574</v>
      </c>
      <c r="B134" s="1">
        <v>4190200</v>
      </c>
      <c r="C134" s="1" t="s">
        <v>135</v>
      </c>
      <c r="D134" s="1" t="s">
        <v>190</v>
      </c>
      <c r="E134" s="1" t="s">
        <v>136</v>
      </c>
      <c r="F134" s="1">
        <v>1</v>
      </c>
      <c r="H134" s="1" t="s">
        <v>191</v>
      </c>
      <c r="J134" s="1" t="s">
        <v>187</v>
      </c>
      <c r="M134" s="1" t="s">
        <v>192</v>
      </c>
      <c r="O134" s="1" t="s">
        <v>26</v>
      </c>
      <c r="R134" s="1">
        <v>44.55</v>
      </c>
    </row>
    <row r="135" spans="1:18" x14ac:dyDescent="0.25">
      <c r="A135" s="2">
        <v>43574</v>
      </c>
      <c r="B135" s="1">
        <v>4190200</v>
      </c>
      <c r="C135" s="1" t="s">
        <v>116</v>
      </c>
      <c r="D135" s="1" t="s">
        <v>190</v>
      </c>
      <c r="E135" s="1" t="s">
        <v>136</v>
      </c>
      <c r="F135" s="1">
        <v>1</v>
      </c>
      <c r="H135" s="1" t="s">
        <v>191</v>
      </c>
      <c r="J135" s="1" t="s">
        <v>187</v>
      </c>
      <c r="M135" s="1" t="s">
        <v>192</v>
      </c>
      <c r="O135" s="1" t="s">
        <v>26</v>
      </c>
      <c r="R135" s="1">
        <v>15</v>
      </c>
    </row>
    <row r="136" spans="1:18" x14ac:dyDescent="0.25">
      <c r="A136" s="2">
        <v>43574</v>
      </c>
      <c r="B136" s="1">
        <v>4190200</v>
      </c>
      <c r="C136" s="1">
        <v>706200</v>
      </c>
      <c r="D136" s="1" t="s">
        <v>190</v>
      </c>
      <c r="H136" s="1" t="s">
        <v>191</v>
      </c>
      <c r="J136" s="1" t="s">
        <v>187</v>
      </c>
      <c r="M136" s="1" t="s">
        <v>192</v>
      </c>
      <c r="O136" s="1" t="s">
        <v>26</v>
      </c>
      <c r="R136" s="1">
        <v>48.76</v>
      </c>
    </row>
    <row r="137" spans="1:18" x14ac:dyDescent="0.25">
      <c r="A137" s="2">
        <v>43574</v>
      </c>
      <c r="B137" s="1">
        <v>4190201</v>
      </c>
      <c r="C137" s="1" t="s">
        <v>193</v>
      </c>
      <c r="D137" s="1" t="s">
        <v>194</v>
      </c>
      <c r="E137" s="1" t="s">
        <v>195</v>
      </c>
      <c r="H137" s="1" t="s">
        <v>196</v>
      </c>
      <c r="J137" s="1" t="s">
        <v>197</v>
      </c>
      <c r="K137" s="1">
        <v>4746202908</v>
      </c>
      <c r="M137" s="1" t="s">
        <v>198</v>
      </c>
      <c r="O137" s="1" t="s">
        <v>25</v>
      </c>
      <c r="P137" s="3">
        <v>0.2</v>
      </c>
      <c r="Q137" s="1">
        <v>201.7</v>
      </c>
    </row>
    <row r="138" spans="1:18" x14ac:dyDescent="0.25">
      <c r="A138" s="2">
        <v>43574</v>
      </c>
      <c r="B138" s="1">
        <v>4190201</v>
      </c>
      <c r="C138" s="1" t="s">
        <v>135</v>
      </c>
      <c r="D138" s="1" t="s">
        <v>194</v>
      </c>
      <c r="E138" s="1" t="s">
        <v>195</v>
      </c>
      <c r="F138" s="1">
        <v>2</v>
      </c>
      <c r="H138" s="1" t="s">
        <v>196</v>
      </c>
      <c r="J138" s="1" t="s">
        <v>197</v>
      </c>
      <c r="K138" s="1">
        <v>4746202908</v>
      </c>
      <c r="M138" s="1" t="s">
        <v>198</v>
      </c>
      <c r="O138" s="1" t="s">
        <v>26</v>
      </c>
      <c r="R138" s="1">
        <v>87</v>
      </c>
    </row>
    <row r="139" spans="1:18" x14ac:dyDescent="0.25">
      <c r="A139" s="2">
        <v>43574</v>
      </c>
      <c r="B139" s="1">
        <v>4190201</v>
      </c>
      <c r="C139" s="1" t="s">
        <v>116</v>
      </c>
      <c r="D139" s="1" t="s">
        <v>194</v>
      </c>
      <c r="E139" s="1" t="s">
        <v>195</v>
      </c>
      <c r="F139" s="1">
        <v>1</v>
      </c>
      <c r="H139" s="1" t="s">
        <v>196</v>
      </c>
      <c r="J139" s="1" t="s">
        <v>197</v>
      </c>
      <c r="K139" s="1">
        <v>4746202908</v>
      </c>
      <c r="M139" s="1" t="s">
        <v>198</v>
      </c>
      <c r="O139" s="1" t="s">
        <v>26</v>
      </c>
      <c r="R139" s="1">
        <v>30</v>
      </c>
    </row>
    <row r="140" spans="1:18" x14ac:dyDescent="0.25">
      <c r="A140" s="2">
        <v>43574</v>
      </c>
      <c r="B140" s="1">
        <v>4190201</v>
      </c>
      <c r="C140" s="1">
        <v>706200</v>
      </c>
      <c r="D140" s="1" t="s">
        <v>194</v>
      </c>
      <c r="H140" s="1" t="s">
        <v>196</v>
      </c>
      <c r="J140" s="1" t="s">
        <v>197</v>
      </c>
      <c r="K140" s="1">
        <v>4746202908</v>
      </c>
      <c r="M140" s="1" t="s">
        <v>198</v>
      </c>
      <c r="O140" s="1" t="s">
        <v>26</v>
      </c>
      <c r="R140" s="1">
        <v>51.08</v>
      </c>
    </row>
    <row r="141" spans="1:18" x14ac:dyDescent="0.25">
      <c r="A141" s="2">
        <v>43574</v>
      </c>
      <c r="B141" s="1">
        <v>4190202</v>
      </c>
      <c r="C141" s="1" t="s">
        <v>199</v>
      </c>
      <c r="D141" s="1" t="s">
        <v>200</v>
      </c>
      <c r="E141" s="1" t="s">
        <v>63</v>
      </c>
      <c r="H141" s="1" t="s">
        <v>201</v>
      </c>
      <c r="J141" s="1" t="s">
        <v>202</v>
      </c>
      <c r="M141" s="1" t="s">
        <v>203</v>
      </c>
      <c r="O141" s="1" t="s">
        <v>25</v>
      </c>
      <c r="P141" s="3">
        <v>0.1</v>
      </c>
      <c r="Q141" s="1">
        <v>98.4</v>
      </c>
    </row>
    <row r="142" spans="1:18" x14ac:dyDescent="0.25">
      <c r="A142" s="2">
        <v>43574</v>
      </c>
      <c r="B142" s="1">
        <v>4190202</v>
      </c>
      <c r="C142" s="1" t="s">
        <v>34</v>
      </c>
      <c r="D142" s="1" t="s">
        <v>200</v>
      </c>
      <c r="E142" s="1" t="s">
        <v>63</v>
      </c>
      <c r="F142" s="1">
        <v>1</v>
      </c>
      <c r="H142" s="1" t="s">
        <v>201</v>
      </c>
      <c r="J142" s="1" t="s">
        <v>202</v>
      </c>
      <c r="M142" s="1" t="s">
        <v>203</v>
      </c>
      <c r="O142" s="1" t="s">
        <v>26</v>
      </c>
      <c r="R142" s="1">
        <v>44.55</v>
      </c>
    </row>
    <row r="143" spans="1:18" x14ac:dyDescent="0.25">
      <c r="A143" s="2">
        <v>43574</v>
      </c>
      <c r="B143" s="1">
        <v>4190202</v>
      </c>
      <c r="C143" s="1" t="s">
        <v>27</v>
      </c>
      <c r="D143" s="1" t="s">
        <v>200</v>
      </c>
      <c r="E143" s="1" t="s">
        <v>63</v>
      </c>
      <c r="F143" s="1">
        <v>1</v>
      </c>
      <c r="H143" s="1" t="s">
        <v>201</v>
      </c>
      <c r="J143" s="1" t="s">
        <v>202</v>
      </c>
      <c r="M143" s="1" t="s">
        <v>203</v>
      </c>
      <c r="O143" s="1" t="s">
        <v>26</v>
      </c>
      <c r="R143" s="1">
        <v>30</v>
      </c>
    </row>
    <row r="144" spans="1:18" x14ac:dyDescent="0.25">
      <c r="A144" s="2">
        <v>43574</v>
      </c>
      <c r="B144" s="1">
        <v>4190202</v>
      </c>
      <c r="C144" s="1">
        <v>706800</v>
      </c>
      <c r="D144" s="1" t="s">
        <v>200</v>
      </c>
      <c r="H144" s="1" t="s">
        <v>201</v>
      </c>
      <c r="J144" s="1" t="s">
        <v>202</v>
      </c>
      <c r="M144" s="1" t="s">
        <v>203</v>
      </c>
      <c r="O144" s="1" t="s">
        <v>26</v>
      </c>
      <c r="R144" s="1">
        <v>14.9</v>
      </c>
    </row>
    <row r="145" spans="1:18" x14ac:dyDescent="0.25">
      <c r="A145" s="2">
        <v>43578</v>
      </c>
      <c r="B145" s="1">
        <v>4190203</v>
      </c>
      <c r="C145" s="1" t="s">
        <v>204</v>
      </c>
      <c r="D145" s="1" t="s">
        <v>205</v>
      </c>
      <c r="E145" s="1" t="s">
        <v>35</v>
      </c>
      <c r="H145" s="1" t="s">
        <v>206</v>
      </c>
      <c r="I145" s="1">
        <v>99</v>
      </c>
      <c r="J145" s="1" t="s">
        <v>207</v>
      </c>
      <c r="M145" s="1" t="s">
        <v>208</v>
      </c>
      <c r="O145" s="1" t="s">
        <v>25</v>
      </c>
      <c r="P145" s="3">
        <v>0.2</v>
      </c>
      <c r="Q145" s="1">
        <v>205.26</v>
      </c>
    </row>
    <row r="146" spans="1:18" x14ac:dyDescent="0.25">
      <c r="A146" s="2">
        <v>43578</v>
      </c>
      <c r="B146" s="1">
        <v>4190203</v>
      </c>
      <c r="C146" s="1" t="s">
        <v>34</v>
      </c>
      <c r="D146" s="1" t="s">
        <v>205</v>
      </c>
      <c r="E146" s="1" t="s">
        <v>35</v>
      </c>
      <c r="F146" s="1">
        <v>2</v>
      </c>
      <c r="H146" s="1" t="s">
        <v>206</v>
      </c>
      <c r="I146" s="1">
        <v>99</v>
      </c>
      <c r="J146" s="1" t="s">
        <v>207</v>
      </c>
      <c r="M146" s="1" t="s">
        <v>208</v>
      </c>
      <c r="O146" s="1" t="s">
        <v>26</v>
      </c>
      <c r="R146" s="1">
        <v>87</v>
      </c>
    </row>
    <row r="147" spans="1:18" x14ac:dyDescent="0.25">
      <c r="A147" s="2">
        <v>43578</v>
      </c>
      <c r="B147" s="1">
        <v>4190203</v>
      </c>
      <c r="C147" s="1" t="s">
        <v>27</v>
      </c>
      <c r="D147" s="1" t="s">
        <v>205</v>
      </c>
      <c r="E147" s="1" t="s">
        <v>35</v>
      </c>
      <c r="F147" s="1">
        <v>1</v>
      </c>
      <c r="H147" s="1" t="s">
        <v>206</v>
      </c>
      <c r="I147" s="1">
        <v>99</v>
      </c>
      <c r="J147" s="1" t="s">
        <v>207</v>
      </c>
      <c r="M147" s="1" t="s">
        <v>208</v>
      </c>
      <c r="O147" s="1" t="s">
        <v>26</v>
      </c>
      <c r="R147" s="1">
        <v>30</v>
      </c>
    </row>
    <row r="148" spans="1:18" x14ac:dyDescent="0.25">
      <c r="A148" s="2">
        <v>43578</v>
      </c>
      <c r="B148" s="1">
        <v>4190203</v>
      </c>
      <c r="C148" s="1">
        <v>706800</v>
      </c>
      <c r="D148" s="1" t="s">
        <v>205</v>
      </c>
      <c r="H148" s="1" t="s">
        <v>206</v>
      </c>
      <c r="I148" s="1">
        <v>99</v>
      </c>
      <c r="J148" s="1" t="s">
        <v>207</v>
      </c>
      <c r="M148" s="1" t="s">
        <v>208</v>
      </c>
      <c r="O148" s="1" t="s">
        <v>26</v>
      </c>
      <c r="R148" s="1">
        <v>69.599999999999994</v>
      </c>
    </row>
    <row r="149" spans="1:18" x14ac:dyDescent="0.25">
      <c r="A149" s="2">
        <v>43578</v>
      </c>
      <c r="B149" s="1">
        <v>4190204</v>
      </c>
      <c r="C149" s="1" t="s">
        <v>36</v>
      </c>
      <c r="D149" s="1" t="s">
        <v>209</v>
      </c>
      <c r="E149" s="1" t="s">
        <v>156</v>
      </c>
      <c r="G149" s="1">
        <v>11841</v>
      </c>
      <c r="H149" s="1" t="s">
        <v>38</v>
      </c>
      <c r="J149" s="1" t="s">
        <v>32</v>
      </c>
      <c r="M149" s="1" t="s">
        <v>62</v>
      </c>
      <c r="O149" s="1" t="s">
        <v>25</v>
      </c>
      <c r="P149" s="3">
        <v>0.1</v>
      </c>
      <c r="Q149" s="1">
        <v>645.33000000000004</v>
      </c>
    </row>
    <row r="150" spans="1:18" x14ac:dyDescent="0.25">
      <c r="A150" s="2">
        <v>43578</v>
      </c>
      <c r="B150" s="1">
        <v>4190204</v>
      </c>
      <c r="C150" s="1" t="s">
        <v>34</v>
      </c>
      <c r="D150" s="1" t="s">
        <v>209</v>
      </c>
      <c r="E150" s="1" t="s">
        <v>136</v>
      </c>
      <c r="F150" s="1">
        <v>1</v>
      </c>
      <c r="G150" s="1">
        <v>11841</v>
      </c>
      <c r="H150" s="1" t="s">
        <v>38</v>
      </c>
      <c r="J150" s="1" t="s">
        <v>32</v>
      </c>
      <c r="M150" s="1" t="s">
        <v>62</v>
      </c>
      <c r="O150" s="1" t="s">
        <v>26</v>
      </c>
      <c r="R150" s="1">
        <v>41</v>
      </c>
    </row>
    <row r="151" spans="1:18" x14ac:dyDescent="0.25">
      <c r="A151" s="2">
        <v>43578</v>
      </c>
      <c r="B151" s="1">
        <v>4190204</v>
      </c>
      <c r="C151" s="1" t="s">
        <v>34</v>
      </c>
      <c r="D151" s="1" t="s">
        <v>209</v>
      </c>
      <c r="E151" s="1" t="s">
        <v>63</v>
      </c>
      <c r="F151" s="1">
        <v>5</v>
      </c>
      <c r="G151" s="1">
        <v>11841</v>
      </c>
      <c r="H151" s="1" t="s">
        <v>38</v>
      </c>
      <c r="J151" s="1" t="s">
        <v>32</v>
      </c>
      <c r="M151" s="1" t="s">
        <v>62</v>
      </c>
      <c r="O151" s="1" t="s">
        <v>26</v>
      </c>
      <c r="R151" s="1">
        <v>205</v>
      </c>
    </row>
    <row r="152" spans="1:18" x14ac:dyDescent="0.25">
      <c r="A152" s="2">
        <v>43578</v>
      </c>
      <c r="B152" s="1">
        <v>4190204</v>
      </c>
      <c r="C152" s="1" t="s">
        <v>27</v>
      </c>
      <c r="D152" s="1" t="s">
        <v>209</v>
      </c>
      <c r="E152" s="1" t="s">
        <v>156</v>
      </c>
      <c r="F152" s="1">
        <v>1</v>
      </c>
      <c r="G152" s="1">
        <v>11841</v>
      </c>
      <c r="H152" s="1" t="s">
        <v>38</v>
      </c>
      <c r="J152" s="1" t="s">
        <v>32</v>
      </c>
      <c r="M152" s="1" t="s">
        <v>62</v>
      </c>
      <c r="O152" s="1" t="s">
        <v>26</v>
      </c>
      <c r="R152" s="1">
        <v>30</v>
      </c>
    </row>
    <row r="153" spans="1:18" x14ac:dyDescent="0.25">
      <c r="A153" s="2">
        <v>43578</v>
      </c>
      <c r="B153" s="1">
        <v>4190204</v>
      </c>
      <c r="C153" s="1">
        <v>706800</v>
      </c>
      <c r="D153" s="1" t="s">
        <v>209</v>
      </c>
      <c r="G153" s="1">
        <v>11841</v>
      </c>
      <c r="H153" s="1" t="s">
        <v>38</v>
      </c>
      <c r="J153" s="1" t="s">
        <v>32</v>
      </c>
      <c r="M153" s="1" t="s">
        <v>62</v>
      </c>
      <c r="O153" s="1" t="s">
        <v>26</v>
      </c>
      <c r="R153" s="1">
        <v>310.66000000000003</v>
      </c>
    </row>
    <row r="154" spans="1:18" x14ac:dyDescent="0.25">
      <c r="A154" s="2">
        <v>43578</v>
      </c>
      <c r="B154" s="1">
        <v>4190205</v>
      </c>
      <c r="C154" s="1" t="s">
        <v>204</v>
      </c>
      <c r="D154" s="1" t="s">
        <v>210</v>
      </c>
      <c r="E154" s="1" t="s">
        <v>211</v>
      </c>
      <c r="G154" s="1">
        <v>12238</v>
      </c>
      <c r="H154" s="1" t="s">
        <v>212</v>
      </c>
      <c r="I154" s="1" t="s">
        <v>213</v>
      </c>
      <c r="J154" s="1" t="s">
        <v>214</v>
      </c>
      <c r="M154" s="1" t="s">
        <v>215</v>
      </c>
      <c r="O154" s="1" t="s">
        <v>25</v>
      </c>
      <c r="P154" s="3">
        <v>0.1</v>
      </c>
      <c r="Q154" s="1">
        <v>551.07000000000005</v>
      </c>
    </row>
    <row r="155" spans="1:18" x14ac:dyDescent="0.25">
      <c r="A155" s="2">
        <v>43578</v>
      </c>
      <c r="B155" s="1">
        <v>4190205</v>
      </c>
      <c r="C155" s="1" t="s">
        <v>34</v>
      </c>
      <c r="D155" s="1" t="s">
        <v>210</v>
      </c>
      <c r="E155" s="1" t="s">
        <v>35</v>
      </c>
      <c r="F155" s="1">
        <v>4</v>
      </c>
      <c r="G155" s="1">
        <v>12238</v>
      </c>
      <c r="H155" s="1" t="s">
        <v>212</v>
      </c>
      <c r="I155" s="1" t="s">
        <v>213</v>
      </c>
      <c r="J155" s="1" t="s">
        <v>214</v>
      </c>
      <c r="M155" s="1" t="s">
        <v>215</v>
      </c>
      <c r="O155" s="1" t="s">
        <v>26</v>
      </c>
      <c r="R155" s="1">
        <v>164</v>
      </c>
    </row>
    <row r="156" spans="1:18" x14ac:dyDescent="0.25">
      <c r="A156" s="2">
        <v>43578</v>
      </c>
      <c r="B156" s="1">
        <v>4190205</v>
      </c>
      <c r="C156" s="1" t="s">
        <v>34</v>
      </c>
      <c r="D156" s="1" t="s">
        <v>210</v>
      </c>
      <c r="E156" s="1" t="s">
        <v>63</v>
      </c>
      <c r="F156" s="1">
        <v>4</v>
      </c>
      <c r="G156" s="1">
        <v>12238</v>
      </c>
      <c r="H156" s="1" t="s">
        <v>212</v>
      </c>
      <c r="I156" s="1" t="s">
        <v>213</v>
      </c>
      <c r="J156" s="1" t="s">
        <v>214</v>
      </c>
      <c r="M156" s="1" t="s">
        <v>215</v>
      </c>
      <c r="O156" s="1" t="s">
        <v>26</v>
      </c>
      <c r="R156" s="1">
        <v>164</v>
      </c>
    </row>
    <row r="157" spans="1:18" x14ac:dyDescent="0.25">
      <c r="A157" s="2">
        <v>43578</v>
      </c>
      <c r="B157" s="1">
        <v>4190205</v>
      </c>
      <c r="C157" s="1" t="s">
        <v>27</v>
      </c>
      <c r="D157" s="1" t="s">
        <v>210</v>
      </c>
      <c r="E157" s="1" t="s">
        <v>211</v>
      </c>
      <c r="F157" s="1">
        <v>1</v>
      </c>
      <c r="G157" s="1">
        <v>12238</v>
      </c>
      <c r="H157" s="1" t="s">
        <v>212</v>
      </c>
      <c r="I157" s="1" t="s">
        <v>213</v>
      </c>
      <c r="J157" s="1" t="s">
        <v>214</v>
      </c>
      <c r="M157" s="1" t="s">
        <v>215</v>
      </c>
      <c r="O157" s="1" t="s">
        <v>26</v>
      </c>
      <c r="R157" s="1">
        <v>30</v>
      </c>
    </row>
    <row r="158" spans="1:18" x14ac:dyDescent="0.25">
      <c r="A158" s="2">
        <v>43578</v>
      </c>
      <c r="B158" s="1">
        <v>4190205</v>
      </c>
      <c r="C158" s="1">
        <v>706800</v>
      </c>
      <c r="D158" s="1" t="s">
        <v>210</v>
      </c>
      <c r="G158" s="1">
        <v>12238</v>
      </c>
      <c r="H158" s="1" t="s">
        <v>212</v>
      </c>
      <c r="I158" s="1" t="s">
        <v>213</v>
      </c>
      <c r="J158" s="1" t="s">
        <v>214</v>
      </c>
      <c r="M158" s="1" t="s">
        <v>215</v>
      </c>
      <c r="O158" s="1" t="s">
        <v>26</v>
      </c>
      <c r="R158" s="1">
        <v>142.97</v>
      </c>
    </row>
    <row r="159" spans="1:18" x14ac:dyDescent="0.25">
      <c r="A159" s="2">
        <v>43578</v>
      </c>
      <c r="B159" s="1">
        <v>4190206</v>
      </c>
      <c r="C159" s="1" t="s">
        <v>216</v>
      </c>
      <c r="D159" s="1" t="s">
        <v>217</v>
      </c>
      <c r="E159" s="1" t="s">
        <v>211</v>
      </c>
      <c r="G159" s="1">
        <v>12243</v>
      </c>
      <c r="H159" s="1" t="s">
        <v>218</v>
      </c>
      <c r="J159" s="1" t="s">
        <v>219</v>
      </c>
      <c r="M159" s="1" t="s">
        <v>220</v>
      </c>
      <c r="O159" s="1" t="s">
        <v>25</v>
      </c>
      <c r="P159" s="3">
        <v>0.1</v>
      </c>
      <c r="Q159" s="1">
        <v>1649.4</v>
      </c>
    </row>
    <row r="160" spans="1:18" x14ac:dyDescent="0.25">
      <c r="A160" s="2">
        <v>43578</v>
      </c>
      <c r="B160" s="1">
        <v>4190206</v>
      </c>
      <c r="C160" s="1" t="s">
        <v>34</v>
      </c>
      <c r="D160" s="1" t="s">
        <v>217</v>
      </c>
      <c r="E160" s="1" t="s">
        <v>35</v>
      </c>
      <c r="F160" s="1">
        <v>8</v>
      </c>
      <c r="G160" s="1">
        <v>12243</v>
      </c>
      <c r="H160" s="1" t="s">
        <v>218</v>
      </c>
      <c r="J160" s="1" t="s">
        <v>219</v>
      </c>
      <c r="M160" s="1" t="s">
        <v>220</v>
      </c>
      <c r="O160" s="1" t="s">
        <v>26</v>
      </c>
      <c r="R160" s="1">
        <v>320</v>
      </c>
    </row>
    <row r="161" spans="1:18" x14ac:dyDescent="0.25">
      <c r="A161" s="2">
        <v>43578</v>
      </c>
      <c r="B161" s="1">
        <v>4190206</v>
      </c>
      <c r="C161" s="1" t="s">
        <v>34</v>
      </c>
      <c r="D161" s="1" t="s">
        <v>217</v>
      </c>
      <c r="E161" s="1" t="s">
        <v>63</v>
      </c>
      <c r="F161" s="1">
        <v>8</v>
      </c>
      <c r="G161" s="1">
        <v>12243</v>
      </c>
      <c r="H161" s="1" t="s">
        <v>218</v>
      </c>
      <c r="J161" s="1" t="s">
        <v>219</v>
      </c>
      <c r="M161" s="1" t="s">
        <v>220</v>
      </c>
      <c r="O161" s="1" t="s">
        <v>26</v>
      </c>
      <c r="R161" s="1">
        <v>320</v>
      </c>
    </row>
    <row r="162" spans="1:18" x14ac:dyDescent="0.25">
      <c r="A162" s="2">
        <v>43578</v>
      </c>
      <c r="B162" s="1">
        <v>4190206</v>
      </c>
      <c r="C162" s="1" t="s">
        <v>27</v>
      </c>
      <c r="D162" s="1" t="s">
        <v>217</v>
      </c>
      <c r="E162" s="1" t="s">
        <v>211</v>
      </c>
      <c r="F162" s="1">
        <v>2</v>
      </c>
      <c r="G162" s="1">
        <v>12243</v>
      </c>
      <c r="H162" s="1" t="s">
        <v>218</v>
      </c>
      <c r="J162" s="1" t="s">
        <v>219</v>
      </c>
      <c r="M162" s="1" t="s">
        <v>220</v>
      </c>
      <c r="O162" s="1" t="s">
        <v>26</v>
      </c>
      <c r="R162" s="1">
        <v>58</v>
      </c>
    </row>
    <row r="163" spans="1:18" x14ac:dyDescent="0.25">
      <c r="A163" s="2">
        <v>43578</v>
      </c>
      <c r="B163" s="1">
        <v>4190206</v>
      </c>
      <c r="C163" s="1">
        <v>706800</v>
      </c>
      <c r="D163" s="1" t="s">
        <v>217</v>
      </c>
      <c r="G163" s="1">
        <v>12243</v>
      </c>
      <c r="H163" s="1" t="s">
        <v>218</v>
      </c>
      <c r="J163" s="1" t="s">
        <v>219</v>
      </c>
      <c r="M163" s="1" t="s">
        <v>220</v>
      </c>
      <c r="O163" s="1" t="s">
        <v>26</v>
      </c>
      <c r="R163" s="1">
        <v>801.45</v>
      </c>
    </row>
    <row r="164" spans="1:18" x14ac:dyDescent="0.25">
      <c r="A164" s="2">
        <v>43578</v>
      </c>
      <c r="B164" s="1">
        <v>4190207</v>
      </c>
      <c r="C164" s="1" t="s">
        <v>221</v>
      </c>
      <c r="D164" s="1" t="s">
        <v>222</v>
      </c>
      <c r="E164" s="1" t="s">
        <v>223</v>
      </c>
      <c r="G164" s="1">
        <v>12237</v>
      </c>
      <c r="H164" s="1" t="s">
        <v>224</v>
      </c>
      <c r="J164" s="1" t="s">
        <v>225</v>
      </c>
      <c r="L164" s="1" t="s">
        <v>226</v>
      </c>
      <c r="M164" s="1" t="s">
        <v>227</v>
      </c>
      <c r="N164" s="1" t="s">
        <v>103</v>
      </c>
      <c r="O164" s="1" t="s">
        <v>25</v>
      </c>
      <c r="P164" s="3">
        <v>0.1</v>
      </c>
      <c r="Q164" s="1">
        <v>1995.73</v>
      </c>
    </row>
    <row r="165" spans="1:18" x14ac:dyDescent="0.25">
      <c r="A165" s="2">
        <v>43578</v>
      </c>
      <c r="B165" s="1">
        <v>4190207</v>
      </c>
      <c r="C165" s="1" t="s">
        <v>34</v>
      </c>
      <c r="D165" s="1" t="s">
        <v>222</v>
      </c>
      <c r="E165" s="1" t="s">
        <v>94</v>
      </c>
      <c r="F165" s="1">
        <v>4</v>
      </c>
      <c r="G165" s="1">
        <v>12237</v>
      </c>
      <c r="H165" s="1" t="s">
        <v>224</v>
      </c>
      <c r="J165" s="1" t="s">
        <v>225</v>
      </c>
      <c r="L165" s="1" t="s">
        <v>226</v>
      </c>
      <c r="M165" s="1" t="s">
        <v>227</v>
      </c>
      <c r="N165" s="1" t="s">
        <v>103</v>
      </c>
      <c r="O165" s="1" t="s">
        <v>26</v>
      </c>
      <c r="R165" s="1">
        <v>164</v>
      </c>
    </row>
    <row r="166" spans="1:18" x14ac:dyDescent="0.25">
      <c r="A166" s="2">
        <v>43578</v>
      </c>
      <c r="B166" s="1">
        <v>4190207</v>
      </c>
      <c r="C166" s="1" t="s">
        <v>34</v>
      </c>
      <c r="D166" s="1" t="s">
        <v>222</v>
      </c>
      <c r="E166" s="1" t="s">
        <v>35</v>
      </c>
      <c r="F166" s="1">
        <v>2</v>
      </c>
      <c r="G166" s="1">
        <v>12237</v>
      </c>
      <c r="H166" s="1" t="s">
        <v>224</v>
      </c>
      <c r="J166" s="1" t="s">
        <v>225</v>
      </c>
      <c r="L166" s="1" t="s">
        <v>226</v>
      </c>
      <c r="M166" s="1" t="s">
        <v>227</v>
      </c>
      <c r="N166" s="1" t="s">
        <v>103</v>
      </c>
      <c r="O166" s="1" t="s">
        <v>26</v>
      </c>
      <c r="R166" s="1">
        <v>82</v>
      </c>
    </row>
    <row r="167" spans="1:18" x14ac:dyDescent="0.25">
      <c r="A167" s="2">
        <v>43578</v>
      </c>
      <c r="B167" s="1">
        <v>4190207</v>
      </c>
      <c r="C167" s="1" t="s">
        <v>27</v>
      </c>
      <c r="D167" s="1" t="s">
        <v>222</v>
      </c>
      <c r="E167" s="1" t="s">
        <v>223</v>
      </c>
      <c r="F167" s="1">
        <v>1</v>
      </c>
      <c r="G167" s="1">
        <v>12237</v>
      </c>
      <c r="H167" s="1" t="s">
        <v>224</v>
      </c>
      <c r="J167" s="1" t="s">
        <v>225</v>
      </c>
      <c r="L167" s="1" t="s">
        <v>226</v>
      </c>
      <c r="M167" s="1" t="s">
        <v>227</v>
      </c>
      <c r="N167" s="1" t="s">
        <v>103</v>
      </c>
      <c r="O167" s="1" t="s">
        <v>26</v>
      </c>
      <c r="R167" s="1">
        <v>30</v>
      </c>
    </row>
    <row r="168" spans="1:18" x14ac:dyDescent="0.25">
      <c r="A168" s="2">
        <v>43578</v>
      </c>
      <c r="B168" s="1">
        <v>4190207</v>
      </c>
      <c r="C168" s="1">
        <v>706800</v>
      </c>
      <c r="D168" s="1" t="s">
        <v>222</v>
      </c>
      <c r="G168" s="1">
        <v>12237</v>
      </c>
      <c r="H168" s="1" t="s">
        <v>224</v>
      </c>
      <c r="J168" s="1" t="s">
        <v>225</v>
      </c>
      <c r="L168" s="1" t="s">
        <v>226</v>
      </c>
      <c r="M168" s="1" t="s">
        <v>227</v>
      </c>
      <c r="N168" s="1" t="s">
        <v>103</v>
      </c>
      <c r="O168" s="1" t="s">
        <v>26</v>
      </c>
      <c r="R168" s="1">
        <v>1538.3</v>
      </c>
    </row>
    <row r="169" spans="1:18" x14ac:dyDescent="0.25">
      <c r="A169" s="2">
        <v>43578</v>
      </c>
      <c r="B169" s="1">
        <v>4190208</v>
      </c>
      <c r="C169" s="1" t="s">
        <v>204</v>
      </c>
      <c r="D169" s="1" t="s">
        <v>228</v>
      </c>
      <c r="E169" s="1" t="s">
        <v>89</v>
      </c>
      <c r="G169" s="1">
        <v>12248</v>
      </c>
      <c r="H169" s="1" t="s">
        <v>212</v>
      </c>
      <c r="J169" s="1" t="s">
        <v>229</v>
      </c>
      <c r="M169" s="1" t="s">
        <v>208</v>
      </c>
      <c r="O169" s="1" t="s">
        <v>25</v>
      </c>
      <c r="P169" s="3">
        <v>0.1</v>
      </c>
      <c r="Q169" s="1">
        <v>127.6</v>
      </c>
    </row>
    <row r="170" spans="1:18" x14ac:dyDescent="0.25">
      <c r="A170" s="2">
        <v>43578</v>
      </c>
      <c r="B170" s="1">
        <v>4190208</v>
      </c>
      <c r="C170" s="1" t="s">
        <v>34</v>
      </c>
      <c r="D170" s="1" t="s">
        <v>228</v>
      </c>
      <c r="E170" s="1" t="s">
        <v>89</v>
      </c>
      <c r="F170" s="1">
        <v>1.5</v>
      </c>
      <c r="G170" s="1">
        <v>12248</v>
      </c>
      <c r="H170" s="1" t="s">
        <v>212</v>
      </c>
      <c r="J170" s="1" t="s">
        <v>229</v>
      </c>
      <c r="M170" s="1" t="s">
        <v>208</v>
      </c>
      <c r="O170" s="1" t="s">
        <v>26</v>
      </c>
      <c r="R170" s="1">
        <v>66</v>
      </c>
    </row>
    <row r="171" spans="1:18" x14ac:dyDescent="0.25">
      <c r="A171" s="2">
        <v>43578</v>
      </c>
      <c r="B171" s="1">
        <v>4190208</v>
      </c>
      <c r="C171" s="1" t="s">
        <v>27</v>
      </c>
      <c r="D171" s="1" t="s">
        <v>228</v>
      </c>
      <c r="E171" s="1" t="s">
        <v>89</v>
      </c>
      <c r="F171" s="1">
        <v>1</v>
      </c>
      <c r="G171" s="1">
        <v>12248</v>
      </c>
      <c r="H171" s="1" t="s">
        <v>212</v>
      </c>
      <c r="J171" s="1" t="s">
        <v>229</v>
      </c>
      <c r="M171" s="1" t="s">
        <v>208</v>
      </c>
      <c r="O171" s="1" t="s">
        <v>26</v>
      </c>
      <c r="R171" s="1">
        <v>30</v>
      </c>
    </row>
    <row r="172" spans="1:18" x14ac:dyDescent="0.25">
      <c r="A172" s="2">
        <v>43578</v>
      </c>
      <c r="B172" s="1">
        <v>4190208</v>
      </c>
      <c r="C172" s="1">
        <v>706800</v>
      </c>
      <c r="D172" s="1" t="s">
        <v>228</v>
      </c>
      <c r="G172" s="1">
        <v>12248</v>
      </c>
      <c r="H172" s="1" t="s">
        <v>212</v>
      </c>
      <c r="J172" s="1" t="s">
        <v>229</v>
      </c>
      <c r="M172" s="1" t="s">
        <v>208</v>
      </c>
      <c r="O172" s="1" t="s">
        <v>26</v>
      </c>
      <c r="R172" s="1">
        <v>20</v>
      </c>
    </row>
    <row r="173" spans="1:18" x14ac:dyDescent="0.25">
      <c r="A173" s="2">
        <v>43585</v>
      </c>
      <c r="B173" s="1">
        <v>4190209</v>
      </c>
      <c r="C173" s="1" t="s">
        <v>230</v>
      </c>
      <c r="D173" s="1" t="s">
        <v>231</v>
      </c>
      <c r="E173" s="1" t="s">
        <v>138</v>
      </c>
      <c r="G173" s="1">
        <v>12146</v>
      </c>
      <c r="H173" s="1" t="s">
        <v>232</v>
      </c>
      <c r="I173" s="1" t="s">
        <v>233</v>
      </c>
      <c r="J173" s="1" t="s">
        <v>234</v>
      </c>
      <c r="K173" s="1" t="s">
        <v>235</v>
      </c>
      <c r="M173" s="1" t="s">
        <v>236</v>
      </c>
      <c r="O173" s="1" t="s">
        <v>25</v>
      </c>
      <c r="P173" s="3">
        <v>0.1</v>
      </c>
      <c r="Q173" s="1">
        <v>410.3</v>
      </c>
    </row>
    <row r="174" spans="1:18" x14ac:dyDescent="0.25">
      <c r="A174" s="2">
        <v>43585</v>
      </c>
      <c r="B174" s="1">
        <v>4190209</v>
      </c>
      <c r="C174" s="1" t="s">
        <v>34</v>
      </c>
      <c r="D174" s="1" t="s">
        <v>231</v>
      </c>
      <c r="E174" s="1" t="s">
        <v>136</v>
      </c>
      <c r="F174" s="1">
        <v>4</v>
      </c>
      <c r="G174" s="1">
        <v>12146</v>
      </c>
      <c r="H174" s="1" t="s">
        <v>232</v>
      </c>
      <c r="I174" s="1" t="s">
        <v>233</v>
      </c>
      <c r="J174" s="1" t="s">
        <v>234</v>
      </c>
      <c r="K174" s="1" t="s">
        <v>235</v>
      </c>
      <c r="M174" s="1" t="s">
        <v>236</v>
      </c>
      <c r="O174" s="1" t="s">
        <v>26</v>
      </c>
      <c r="R174" s="1">
        <v>164</v>
      </c>
    </row>
    <row r="175" spans="1:18" x14ac:dyDescent="0.25">
      <c r="A175" s="2">
        <v>43585</v>
      </c>
      <c r="B175" s="1">
        <v>4190209</v>
      </c>
      <c r="C175" s="1" t="s">
        <v>34</v>
      </c>
      <c r="D175" s="1" t="s">
        <v>231</v>
      </c>
      <c r="E175" s="1" t="s">
        <v>89</v>
      </c>
      <c r="F175" s="1">
        <v>4</v>
      </c>
      <c r="G175" s="1">
        <v>12146</v>
      </c>
      <c r="H175" s="1" t="s">
        <v>232</v>
      </c>
      <c r="I175" s="1" t="s">
        <v>233</v>
      </c>
      <c r="J175" s="1" t="s">
        <v>234</v>
      </c>
      <c r="K175" s="1" t="s">
        <v>235</v>
      </c>
      <c r="M175" s="1" t="s">
        <v>236</v>
      </c>
      <c r="O175" s="1" t="s">
        <v>26</v>
      </c>
      <c r="R175" s="1">
        <v>164</v>
      </c>
    </row>
    <row r="176" spans="1:18" x14ac:dyDescent="0.25">
      <c r="A176" s="2">
        <v>43585</v>
      </c>
      <c r="B176" s="1">
        <v>4190209</v>
      </c>
      <c r="C176" s="1" t="s">
        <v>27</v>
      </c>
      <c r="D176" s="1" t="s">
        <v>231</v>
      </c>
      <c r="E176" s="1" t="s">
        <v>138</v>
      </c>
      <c r="F176" s="1">
        <v>1</v>
      </c>
      <c r="G176" s="1">
        <v>12146</v>
      </c>
      <c r="H176" s="1" t="s">
        <v>232</v>
      </c>
      <c r="I176" s="1" t="s">
        <v>233</v>
      </c>
      <c r="J176" s="1" t="s">
        <v>234</v>
      </c>
      <c r="K176" s="1" t="s">
        <v>235</v>
      </c>
      <c r="M176" s="1" t="s">
        <v>236</v>
      </c>
      <c r="O176" s="1" t="s">
        <v>26</v>
      </c>
      <c r="R176" s="1">
        <v>30</v>
      </c>
    </row>
    <row r="177" spans="1:18" x14ac:dyDescent="0.25">
      <c r="A177" s="2">
        <v>43585</v>
      </c>
      <c r="B177" s="1">
        <v>4190209</v>
      </c>
      <c r="C177" s="1">
        <v>706800</v>
      </c>
      <c r="D177" s="1" t="s">
        <v>231</v>
      </c>
      <c r="G177" s="1">
        <v>12146</v>
      </c>
      <c r="H177" s="1" t="s">
        <v>232</v>
      </c>
      <c r="I177" s="1" t="s">
        <v>233</v>
      </c>
      <c r="J177" s="1" t="s">
        <v>234</v>
      </c>
      <c r="K177" s="1" t="s">
        <v>235</v>
      </c>
      <c r="M177" s="1" t="s">
        <v>236</v>
      </c>
      <c r="O177" s="1" t="s">
        <v>26</v>
      </c>
      <c r="R177" s="1">
        <v>15</v>
      </c>
    </row>
    <row r="178" spans="1:18" x14ac:dyDescent="0.25">
      <c r="A178" s="2">
        <v>43585</v>
      </c>
      <c r="B178" s="1">
        <v>4190210</v>
      </c>
      <c r="C178" s="1" t="s">
        <v>237</v>
      </c>
      <c r="D178" s="1" t="s">
        <v>238</v>
      </c>
      <c r="E178" s="1" t="s">
        <v>44</v>
      </c>
      <c r="G178" s="1">
        <v>12262</v>
      </c>
      <c r="H178" s="1" t="s">
        <v>239</v>
      </c>
      <c r="J178" s="1" t="s">
        <v>240</v>
      </c>
      <c r="M178" s="1" t="s">
        <v>241</v>
      </c>
      <c r="O178" s="1" t="s">
        <v>25</v>
      </c>
      <c r="P178" s="3">
        <v>0.2</v>
      </c>
      <c r="Q178" s="1">
        <v>429</v>
      </c>
    </row>
    <row r="179" spans="1:18" x14ac:dyDescent="0.25">
      <c r="A179" s="2">
        <v>43585</v>
      </c>
      <c r="B179" s="1">
        <v>4190210</v>
      </c>
      <c r="C179" s="1" t="s">
        <v>135</v>
      </c>
      <c r="D179" s="1" t="s">
        <v>238</v>
      </c>
      <c r="E179" s="1" t="s">
        <v>44</v>
      </c>
      <c r="F179" s="1">
        <v>6</v>
      </c>
      <c r="G179" s="1">
        <v>12262</v>
      </c>
      <c r="H179" s="1" t="s">
        <v>239</v>
      </c>
      <c r="J179" s="1" t="s">
        <v>240</v>
      </c>
      <c r="M179" s="1" t="s">
        <v>241</v>
      </c>
      <c r="O179" s="1" t="s">
        <v>26</v>
      </c>
      <c r="R179" s="1">
        <v>246</v>
      </c>
    </row>
    <row r="180" spans="1:18" x14ac:dyDescent="0.25">
      <c r="A180" s="2">
        <v>43585</v>
      </c>
      <c r="B180" s="1">
        <v>4190210</v>
      </c>
      <c r="C180" s="1" t="s">
        <v>116</v>
      </c>
      <c r="D180" s="1" t="s">
        <v>238</v>
      </c>
      <c r="E180" s="1" t="s">
        <v>44</v>
      </c>
      <c r="F180" s="1">
        <v>1</v>
      </c>
      <c r="G180" s="1">
        <v>12262</v>
      </c>
      <c r="H180" s="1" t="s">
        <v>239</v>
      </c>
      <c r="J180" s="1" t="s">
        <v>240</v>
      </c>
      <c r="M180" s="1" t="s">
        <v>241</v>
      </c>
      <c r="O180" s="1" t="s">
        <v>26</v>
      </c>
      <c r="R180" s="1">
        <v>30</v>
      </c>
    </row>
    <row r="181" spans="1:18" x14ac:dyDescent="0.25">
      <c r="A181" s="2">
        <v>43585</v>
      </c>
      <c r="B181" s="1">
        <v>4190210</v>
      </c>
      <c r="C181" s="1">
        <v>706200</v>
      </c>
      <c r="D181" s="1" t="s">
        <v>238</v>
      </c>
      <c r="G181" s="1">
        <v>12262</v>
      </c>
      <c r="H181" s="1" t="s">
        <v>239</v>
      </c>
      <c r="J181" s="1" t="s">
        <v>240</v>
      </c>
      <c r="M181" s="1" t="s">
        <v>241</v>
      </c>
      <c r="O181" s="1" t="s">
        <v>26</v>
      </c>
      <c r="R181" s="1">
        <v>81.5</v>
      </c>
    </row>
    <row r="182" spans="1:18" x14ac:dyDescent="0.25">
      <c r="A182" s="2">
        <v>43585</v>
      </c>
      <c r="B182" s="1">
        <v>4190211</v>
      </c>
      <c r="C182" s="1" t="s">
        <v>179</v>
      </c>
      <c r="D182" s="1" t="s">
        <v>242</v>
      </c>
      <c r="E182" s="1" t="s">
        <v>89</v>
      </c>
      <c r="G182" s="1">
        <v>11755</v>
      </c>
      <c r="H182" s="1" t="s">
        <v>181</v>
      </c>
      <c r="J182" s="1" t="s">
        <v>182</v>
      </c>
      <c r="M182" s="1" t="s">
        <v>243</v>
      </c>
      <c r="O182" s="1" t="s">
        <v>25</v>
      </c>
      <c r="P182" s="3">
        <v>0.1</v>
      </c>
      <c r="Q182" s="1">
        <v>233.11</v>
      </c>
    </row>
    <row r="183" spans="1:18" x14ac:dyDescent="0.25">
      <c r="A183" s="2">
        <v>43585</v>
      </c>
      <c r="B183" s="1">
        <v>4190211</v>
      </c>
      <c r="C183" s="1" t="s">
        <v>34</v>
      </c>
      <c r="D183" s="1" t="s">
        <v>242</v>
      </c>
      <c r="E183" s="1" t="s">
        <v>89</v>
      </c>
      <c r="F183" s="1">
        <v>2</v>
      </c>
      <c r="G183" s="1">
        <v>11755</v>
      </c>
      <c r="H183" s="1" t="s">
        <v>181</v>
      </c>
      <c r="J183" s="1" t="s">
        <v>182</v>
      </c>
      <c r="M183" s="1" t="s">
        <v>243</v>
      </c>
      <c r="O183" s="1" t="s">
        <v>26</v>
      </c>
      <c r="R183" s="1">
        <v>87</v>
      </c>
    </row>
    <row r="184" spans="1:18" x14ac:dyDescent="0.25">
      <c r="A184" s="2">
        <v>43585</v>
      </c>
      <c r="B184" s="1">
        <v>4190211</v>
      </c>
      <c r="C184" s="1" t="s">
        <v>27</v>
      </c>
      <c r="D184" s="1" t="s">
        <v>242</v>
      </c>
      <c r="E184" s="1" t="s">
        <v>89</v>
      </c>
      <c r="F184" s="1">
        <v>1</v>
      </c>
      <c r="G184" s="1">
        <v>11755</v>
      </c>
      <c r="H184" s="1" t="s">
        <v>181</v>
      </c>
      <c r="J184" s="1" t="s">
        <v>182</v>
      </c>
      <c r="L184" s="1" t="s">
        <v>51</v>
      </c>
      <c r="M184" s="1" t="s">
        <v>243</v>
      </c>
      <c r="O184" s="1" t="s">
        <v>26</v>
      </c>
      <c r="R184" s="1">
        <v>32.72</v>
      </c>
    </row>
    <row r="185" spans="1:18" x14ac:dyDescent="0.25">
      <c r="A185" s="2">
        <v>43585</v>
      </c>
      <c r="B185" s="1">
        <v>4190211</v>
      </c>
      <c r="C185" s="1">
        <v>706800</v>
      </c>
      <c r="D185" s="1" t="s">
        <v>242</v>
      </c>
      <c r="G185" s="1">
        <v>11755</v>
      </c>
      <c r="H185" s="1" t="s">
        <v>181</v>
      </c>
      <c r="J185" s="1" t="s">
        <v>182</v>
      </c>
      <c r="M185" s="1" t="s">
        <v>243</v>
      </c>
      <c r="O185" s="1" t="s">
        <v>26</v>
      </c>
      <c r="R185" s="1">
        <v>92.2</v>
      </c>
    </row>
    <row r="186" spans="1:18" x14ac:dyDescent="0.25">
      <c r="A186" s="2">
        <v>43585</v>
      </c>
      <c r="B186" s="1">
        <v>4190212</v>
      </c>
      <c r="C186" s="1" t="s">
        <v>244</v>
      </c>
      <c r="D186" s="1" t="s">
        <v>245</v>
      </c>
      <c r="E186" s="1" t="s">
        <v>89</v>
      </c>
      <c r="G186" s="1">
        <v>12252</v>
      </c>
      <c r="H186" s="1" t="s">
        <v>246</v>
      </c>
      <c r="J186" s="1" t="s">
        <v>247</v>
      </c>
      <c r="M186" s="1" t="s">
        <v>248</v>
      </c>
      <c r="O186" s="1" t="s">
        <v>25</v>
      </c>
      <c r="P186" s="3">
        <v>0.1</v>
      </c>
      <c r="Q186" s="1">
        <v>218.39</v>
      </c>
    </row>
    <row r="187" spans="1:18" x14ac:dyDescent="0.25">
      <c r="A187" s="2">
        <v>43585</v>
      </c>
      <c r="B187" s="1">
        <v>4190212</v>
      </c>
      <c r="C187" s="1" t="s">
        <v>34</v>
      </c>
      <c r="D187" s="1" t="s">
        <v>245</v>
      </c>
      <c r="E187" s="1" t="s">
        <v>89</v>
      </c>
      <c r="F187" s="1">
        <v>3</v>
      </c>
      <c r="G187" s="1">
        <v>12252</v>
      </c>
      <c r="H187" s="1" t="s">
        <v>246</v>
      </c>
      <c r="J187" s="1" t="s">
        <v>247</v>
      </c>
      <c r="M187" s="1" t="s">
        <v>248</v>
      </c>
      <c r="O187" s="1" t="s">
        <v>26</v>
      </c>
      <c r="R187" s="1">
        <v>127.5</v>
      </c>
    </row>
    <row r="188" spans="1:18" x14ac:dyDescent="0.25">
      <c r="A188" s="2">
        <v>43585</v>
      </c>
      <c r="B188" s="1">
        <v>4190212</v>
      </c>
      <c r="C188" s="1" t="s">
        <v>27</v>
      </c>
      <c r="D188" s="1" t="s">
        <v>245</v>
      </c>
      <c r="E188" s="1" t="s">
        <v>89</v>
      </c>
      <c r="F188" s="1">
        <v>1</v>
      </c>
      <c r="G188" s="1">
        <v>12252</v>
      </c>
      <c r="H188" s="1" t="s">
        <v>246</v>
      </c>
      <c r="J188" s="1" t="s">
        <v>247</v>
      </c>
      <c r="M188" s="1" t="s">
        <v>248</v>
      </c>
      <c r="O188" s="1" t="s">
        <v>26</v>
      </c>
      <c r="R188" s="1">
        <v>30</v>
      </c>
    </row>
    <row r="189" spans="1:18" x14ac:dyDescent="0.25">
      <c r="A189" s="2">
        <v>43585</v>
      </c>
      <c r="B189" s="1">
        <v>4190212</v>
      </c>
      <c r="C189" s="1">
        <v>706800</v>
      </c>
      <c r="D189" s="1" t="s">
        <v>245</v>
      </c>
      <c r="G189" s="1">
        <v>12252</v>
      </c>
      <c r="H189" s="1" t="s">
        <v>246</v>
      </c>
      <c r="J189" s="1" t="s">
        <v>247</v>
      </c>
      <c r="M189" s="1" t="s">
        <v>248</v>
      </c>
      <c r="O189" s="1" t="s">
        <v>26</v>
      </c>
      <c r="R189" s="1">
        <v>41.04</v>
      </c>
    </row>
    <row r="190" spans="1:18" x14ac:dyDescent="0.25">
      <c r="A190" s="2">
        <v>43585</v>
      </c>
      <c r="B190" s="1">
        <v>4190213</v>
      </c>
      <c r="C190" s="1" t="s">
        <v>249</v>
      </c>
      <c r="D190" s="1" t="s">
        <v>250</v>
      </c>
      <c r="E190" s="1" t="s">
        <v>35</v>
      </c>
      <c r="H190" s="1" t="s">
        <v>251</v>
      </c>
      <c r="J190" s="1" t="s">
        <v>252</v>
      </c>
      <c r="L190" s="1" t="s">
        <v>253</v>
      </c>
      <c r="M190" s="1" t="s">
        <v>254</v>
      </c>
      <c r="O190" s="1" t="s">
        <v>25</v>
      </c>
      <c r="P190" s="3">
        <v>0.1</v>
      </c>
      <c r="Q190" s="1">
        <v>110.51</v>
      </c>
    </row>
    <row r="191" spans="1:18" x14ac:dyDescent="0.25">
      <c r="A191" s="2">
        <v>43585</v>
      </c>
      <c r="B191" s="1">
        <v>4190213</v>
      </c>
      <c r="C191" s="1" t="s">
        <v>34</v>
      </c>
      <c r="D191" s="1" t="s">
        <v>250</v>
      </c>
      <c r="E191" s="1" t="s">
        <v>35</v>
      </c>
      <c r="F191" s="1">
        <v>1</v>
      </c>
      <c r="H191" s="1" t="s">
        <v>251</v>
      </c>
      <c r="J191" s="1" t="s">
        <v>252</v>
      </c>
      <c r="L191" s="1" t="s">
        <v>253</v>
      </c>
      <c r="M191" s="1" t="s">
        <v>254</v>
      </c>
      <c r="O191" s="1" t="s">
        <v>26</v>
      </c>
      <c r="R191" s="1">
        <v>44.55</v>
      </c>
    </row>
    <row r="192" spans="1:18" x14ac:dyDescent="0.25">
      <c r="A192" s="2">
        <v>43585</v>
      </c>
      <c r="B192" s="1">
        <v>4190213</v>
      </c>
      <c r="C192" s="1" t="s">
        <v>27</v>
      </c>
      <c r="D192" s="1" t="s">
        <v>250</v>
      </c>
      <c r="E192" s="1" t="s">
        <v>35</v>
      </c>
      <c r="F192" s="1">
        <v>1</v>
      </c>
      <c r="H192" s="1" t="s">
        <v>251</v>
      </c>
      <c r="J192" s="1" t="s">
        <v>252</v>
      </c>
      <c r="K192" s="1" t="s">
        <v>51</v>
      </c>
      <c r="L192" s="1" t="s">
        <v>253</v>
      </c>
      <c r="M192" s="1" t="s">
        <v>254</v>
      </c>
      <c r="O192" s="1" t="s">
        <v>26</v>
      </c>
      <c r="R192" s="1">
        <v>31.36</v>
      </c>
    </row>
    <row r="193" spans="1:18" x14ac:dyDescent="0.25">
      <c r="A193" s="2">
        <v>43585</v>
      </c>
      <c r="B193" s="1">
        <v>4190213</v>
      </c>
      <c r="C193" s="1">
        <v>706800</v>
      </c>
      <c r="D193" s="1" t="s">
        <v>250</v>
      </c>
      <c r="H193" s="1" t="s">
        <v>251</v>
      </c>
      <c r="J193" s="1" t="s">
        <v>252</v>
      </c>
      <c r="L193" s="1" t="s">
        <v>253</v>
      </c>
      <c r="M193" s="1" t="s">
        <v>254</v>
      </c>
      <c r="O193" s="1" t="s">
        <v>26</v>
      </c>
      <c r="R193" s="1">
        <v>24.55</v>
      </c>
    </row>
    <row r="194" spans="1:18" x14ac:dyDescent="0.25">
      <c r="A194" s="2">
        <v>43585</v>
      </c>
      <c r="B194" s="1">
        <v>4190214</v>
      </c>
      <c r="C194" s="1" t="s">
        <v>255</v>
      </c>
      <c r="D194" s="1" t="s">
        <v>256</v>
      </c>
      <c r="E194" s="1" t="s">
        <v>136</v>
      </c>
      <c r="H194" s="1" t="s">
        <v>257</v>
      </c>
      <c r="J194" s="1" t="s">
        <v>258</v>
      </c>
      <c r="M194" s="1" t="s">
        <v>259</v>
      </c>
      <c r="O194" s="1" t="s">
        <v>25</v>
      </c>
      <c r="P194" s="3">
        <v>0.2</v>
      </c>
      <c r="Q194" s="1">
        <v>89.46</v>
      </c>
    </row>
    <row r="195" spans="1:18" x14ac:dyDescent="0.25">
      <c r="A195" s="2">
        <v>43585</v>
      </c>
      <c r="B195" s="1">
        <v>4190214</v>
      </c>
      <c r="C195" s="1" t="s">
        <v>135</v>
      </c>
      <c r="D195" s="1" t="s">
        <v>256</v>
      </c>
      <c r="E195" s="1" t="s">
        <v>136</v>
      </c>
      <c r="F195" s="1">
        <v>1</v>
      </c>
      <c r="H195" s="1" t="s">
        <v>257</v>
      </c>
      <c r="J195" s="1" t="s">
        <v>258</v>
      </c>
      <c r="M195" s="1" t="s">
        <v>259</v>
      </c>
      <c r="O195" s="1" t="s">
        <v>26</v>
      </c>
      <c r="R195" s="1">
        <v>44.55</v>
      </c>
    </row>
    <row r="196" spans="1:18" x14ac:dyDescent="0.25">
      <c r="A196" s="2">
        <v>43585</v>
      </c>
      <c r="B196" s="1">
        <v>4190214</v>
      </c>
      <c r="C196" s="1" t="s">
        <v>116</v>
      </c>
      <c r="D196" s="1" t="s">
        <v>256</v>
      </c>
      <c r="E196" s="1" t="s">
        <v>136</v>
      </c>
      <c r="F196" s="1">
        <v>1</v>
      </c>
      <c r="H196" s="1" t="s">
        <v>257</v>
      </c>
      <c r="J196" s="1" t="s">
        <v>258</v>
      </c>
      <c r="M196" s="1" t="s">
        <v>259</v>
      </c>
      <c r="O196" s="1" t="s">
        <v>26</v>
      </c>
      <c r="R196" s="1">
        <v>30</v>
      </c>
    </row>
    <row r="197" spans="1:18" x14ac:dyDescent="0.25">
      <c r="A197" s="2">
        <v>43585</v>
      </c>
      <c r="B197" s="1">
        <v>4190215</v>
      </c>
      <c r="C197" s="1" t="s">
        <v>260</v>
      </c>
      <c r="D197" s="1" t="s">
        <v>261</v>
      </c>
      <c r="E197" s="1" t="s">
        <v>262</v>
      </c>
      <c r="G197" s="1">
        <v>12257</v>
      </c>
      <c r="H197" s="1" t="s">
        <v>263</v>
      </c>
      <c r="J197" s="1" t="s">
        <v>264</v>
      </c>
      <c r="M197" s="1" t="s">
        <v>265</v>
      </c>
      <c r="O197" s="1" t="s">
        <v>25</v>
      </c>
      <c r="P197" s="3">
        <v>0.1</v>
      </c>
      <c r="Q197" s="1">
        <v>930.6</v>
      </c>
    </row>
    <row r="198" spans="1:18" x14ac:dyDescent="0.25">
      <c r="A198" s="2">
        <v>43585</v>
      </c>
      <c r="B198" s="1">
        <v>4190215</v>
      </c>
      <c r="C198" s="1" t="s">
        <v>34</v>
      </c>
      <c r="D198" s="1" t="s">
        <v>261</v>
      </c>
      <c r="E198" s="1" t="s">
        <v>136</v>
      </c>
      <c r="F198" s="1">
        <v>1</v>
      </c>
      <c r="G198" s="1">
        <v>12257</v>
      </c>
      <c r="H198" s="1" t="s">
        <v>263</v>
      </c>
      <c r="J198" s="1" t="s">
        <v>264</v>
      </c>
      <c r="M198" s="1" t="s">
        <v>265</v>
      </c>
      <c r="O198" s="1" t="s">
        <v>26</v>
      </c>
      <c r="R198" s="1">
        <v>40</v>
      </c>
    </row>
    <row r="199" spans="1:18" x14ac:dyDescent="0.25">
      <c r="A199" s="2">
        <v>43585</v>
      </c>
      <c r="B199" s="1">
        <v>4190215</v>
      </c>
      <c r="C199" s="1" t="s">
        <v>34</v>
      </c>
      <c r="D199" s="1" t="s">
        <v>261</v>
      </c>
      <c r="E199" s="1" t="s">
        <v>63</v>
      </c>
      <c r="F199" s="1">
        <v>8.5</v>
      </c>
      <c r="G199" s="1">
        <v>12257</v>
      </c>
      <c r="H199" s="1" t="s">
        <v>263</v>
      </c>
      <c r="J199" s="1" t="s">
        <v>264</v>
      </c>
      <c r="M199" s="1" t="s">
        <v>265</v>
      </c>
      <c r="O199" s="1" t="s">
        <v>26</v>
      </c>
      <c r="R199" s="1">
        <v>340</v>
      </c>
    </row>
    <row r="200" spans="1:18" x14ac:dyDescent="0.25">
      <c r="A200" s="2">
        <v>43585</v>
      </c>
      <c r="B200" s="1">
        <v>4190215</v>
      </c>
      <c r="C200" s="1" t="s">
        <v>34</v>
      </c>
      <c r="D200" s="1" t="s">
        <v>261</v>
      </c>
      <c r="E200" s="1" t="s">
        <v>89</v>
      </c>
      <c r="F200" s="1">
        <v>8.5</v>
      </c>
      <c r="G200" s="1">
        <v>12257</v>
      </c>
      <c r="H200" s="1" t="s">
        <v>263</v>
      </c>
      <c r="J200" s="1" t="s">
        <v>264</v>
      </c>
      <c r="M200" s="1" t="s">
        <v>265</v>
      </c>
      <c r="O200" s="1" t="s">
        <v>26</v>
      </c>
      <c r="R200" s="1">
        <v>340</v>
      </c>
    </row>
    <row r="201" spans="1:18" x14ac:dyDescent="0.25">
      <c r="A201" s="2">
        <v>43585</v>
      </c>
      <c r="B201" s="1">
        <v>4190215</v>
      </c>
      <c r="C201" s="1" t="s">
        <v>27</v>
      </c>
      <c r="D201" s="1" t="s">
        <v>261</v>
      </c>
      <c r="E201" s="1" t="s">
        <v>262</v>
      </c>
      <c r="F201" s="1">
        <v>2</v>
      </c>
      <c r="G201" s="1">
        <v>12257</v>
      </c>
      <c r="H201" s="1" t="s">
        <v>263</v>
      </c>
      <c r="J201" s="1" t="s">
        <v>264</v>
      </c>
      <c r="M201" s="1" t="s">
        <v>265</v>
      </c>
      <c r="O201" s="1" t="s">
        <v>26</v>
      </c>
      <c r="R201" s="1">
        <v>58</v>
      </c>
    </row>
    <row r="202" spans="1:18" x14ac:dyDescent="0.25">
      <c r="A202" s="2">
        <v>43585</v>
      </c>
      <c r="B202" s="1">
        <v>4190215</v>
      </c>
      <c r="C202" s="1">
        <v>706800</v>
      </c>
      <c r="D202" s="1" t="s">
        <v>261</v>
      </c>
      <c r="G202" s="1">
        <v>12257</v>
      </c>
      <c r="H202" s="1" t="s">
        <v>263</v>
      </c>
      <c r="J202" s="1" t="s">
        <v>264</v>
      </c>
      <c r="M202" s="1" t="s">
        <v>265</v>
      </c>
      <c r="O202" s="1" t="s">
        <v>26</v>
      </c>
      <c r="R202" s="1">
        <v>68</v>
      </c>
    </row>
    <row r="203" spans="1:18" x14ac:dyDescent="0.25">
      <c r="A203" s="2">
        <v>43585</v>
      </c>
      <c r="B203" s="1">
        <v>4190216</v>
      </c>
      <c r="C203" s="1" t="s">
        <v>266</v>
      </c>
      <c r="D203" s="1" t="s">
        <v>267</v>
      </c>
      <c r="E203" s="1" t="s">
        <v>94</v>
      </c>
      <c r="H203" s="1" t="s">
        <v>268</v>
      </c>
      <c r="J203" s="1" t="s">
        <v>269</v>
      </c>
      <c r="M203" s="1" t="s">
        <v>270</v>
      </c>
      <c r="N203" s="1" t="s">
        <v>103</v>
      </c>
      <c r="O203" s="1" t="s">
        <v>25</v>
      </c>
      <c r="P203" s="3">
        <v>0.1</v>
      </c>
      <c r="Q203" s="1">
        <v>83.5</v>
      </c>
    </row>
    <row r="204" spans="1:18" x14ac:dyDescent="0.25">
      <c r="A204" s="2">
        <v>43585</v>
      </c>
      <c r="B204" s="1">
        <v>4190216</v>
      </c>
      <c r="C204" s="1" t="s">
        <v>34</v>
      </c>
      <c r="D204" s="1" t="s">
        <v>267</v>
      </c>
      <c r="E204" s="1" t="s">
        <v>94</v>
      </c>
      <c r="F204" s="1">
        <v>1</v>
      </c>
      <c r="H204" s="1" t="s">
        <v>268</v>
      </c>
      <c r="J204" s="1" t="s">
        <v>269</v>
      </c>
      <c r="M204" s="1" t="s">
        <v>270</v>
      </c>
      <c r="N204" s="1" t="s">
        <v>103</v>
      </c>
      <c r="O204" s="1" t="s">
        <v>26</v>
      </c>
      <c r="R204" s="1">
        <v>44.55</v>
      </c>
    </row>
    <row r="205" spans="1:18" x14ac:dyDescent="0.25">
      <c r="A205" s="2">
        <v>43585</v>
      </c>
      <c r="B205" s="1">
        <v>4190216</v>
      </c>
      <c r="C205" s="1" t="s">
        <v>27</v>
      </c>
      <c r="D205" s="1" t="s">
        <v>267</v>
      </c>
      <c r="E205" s="1" t="s">
        <v>94</v>
      </c>
      <c r="F205" s="1">
        <v>1</v>
      </c>
      <c r="H205" s="1" t="s">
        <v>268</v>
      </c>
      <c r="J205" s="1" t="s">
        <v>269</v>
      </c>
      <c r="L205" s="1" t="s">
        <v>51</v>
      </c>
      <c r="M205" s="1" t="s">
        <v>270</v>
      </c>
      <c r="N205" s="1" t="s">
        <v>103</v>
      </c>
      <c r="O205" s="1" t="s">
        <v>26</v>
      </c>
      <c r="R205" s="1">
        <v>31.36</v>
      </c>
    </row>
    <row r="206" spans="1:18" x14ac:dyDescent="0.25">
      <c r="A206" s="2">
        <v>43585</v>
      </c>
      <c r="B206" s="1">
        <v>4190217</v>
      </c>
      <c r="C206" s="1" t="s">
        <v>36</v>
      </c>
      <c r="D206" s="1" t="s">
        <v>271</v>
      </c>
      <c r="E206" s="1" t="s">
        <v>30</v>
      </c>
      <c r="G206" s="1">
        <v>12100</v>
      </c>
      <c r="H206" s="1" t="s">
        <v>38</v>
      </c>
      <c r="I206" s="1" t="s">
        <v>272</v>
      </c>
      <c r="J206" s="1" t="s">
        <v>273</v>
      </c>
      <c r="M206" s="1" t="s">
        <v>41</v>
      </c>
      <c r="O206" s="1" t="s">
        <v>25</v>
      </c>
      <c r="P206" s="3">
        <v>0.1</v>
      </c>
      <c r="Q206" s="1">
        <v>739.15</v>
      </c>
    </row>
    <row r="207" spans="1:18" x14ac:dyDescent="0.25">
      <c r="A207" s="2">
        <v>43585</v>
      </c>
      <c r="B207" s="1">
        <v>4190217</v>
      </c>
      <c r="C207" s="1" t="s">
        <v>34</v>
      </c>
      <c r="D207" s="1" t="s">
        <v>271</v>
      </c>
      <c r="E207" s="1" t="s">
        <v>21</v>
      </c>
      <c r="F207" s="1">
        <v>1</v>
      </c>
      <c r="G207" s="1">
        <v>12100</v>
      </c>
      <c r="H207" s="1" t="s">
        <v>38</v>
      </c>
      <c r="I207" s="1" t="s">
        <v>272</v>
      </c>
      <c r="J207" s="1" t="s">
        <v>273</v>
      </c>
      <c r="M207" s="1" t="s">
        <v>41</v>
      </c>
      <c r="O207" s="1" t="s">
        <v>26</v>
      </c>
      <c r="R207" s="1">
        <v>41</v>
      </c>
    </row>
    <row r="208" spans="1:18" x14ac:dyDescent="0.25">
      <c r="A208" s="2">
        <v>43585</v>
      </c>
      <c r="B208" s="1">
        <v>4190217</v>
      </c>
      <c r="C208" s="1" t="s">
        <v>34</v>
      </c>
      <c r="D208" s="1" t="s">
        <v>271</v>
      </c>
      <c r="E208" s="1" t="s">
        <v>35</v>
      </c>
      <c r="F208" s="1">
        <v>7</v>
      </c>
      <c r="G208" s="1">
        <v>12100</v>
      </c>
      <c r="H208" s="1" t="s">
        <v>38</v>
      </c>
      <c r="I208" s="1" t="s">
        <v>272</v>
      </c>
      <c r="J208" s="1" t="s">
        <v>273</v>
      </c>
      <c r="M208" s="1" t="s">
        <v>41</v>
      </c>
      <c r="O208" s="1" t="s">
        <v>26</v>
      </c>
      <c r="R208" s="1">
        <v>287</v>
      </c>
    </row>
    <row r="209" spans="1:18" x14ac:dyDescent="0.25">
      <c r="A209" s="2">
        <v>43585</v>
      </c>
      <c r="B209" s="1">
        <v>4190217</v>
      </c>
      <c r="C209" s="1" t="s">
        <v>27</v>
      </c>
      <c r="D209" s="1" t="s">
        <v>271</v>
      </c>
      <c r="E209" s="1" t="s">
        <v>30</v>
      </c>
      <c r="F209" s="1">
        <v>1</v>
      </c>
      <c r="G209" s="1">
        <v>12100</v>
      </c>
      <c r="H209" s="1" t="s">
        <v>38</v>
      </c>
      <c r="I209" s="1" t="s">
        <v>272</v>
      </c>
      <c r="J209" s="1" t="s">
        <v>273</v>
      </c>
      <c r="M209" s="1" t="s">
        <v>41</v>
      </c>
      <c r="O209" s="1" t="s">
        <v>26</v>
      </c>
      <c r="R209" s="1">
        <v>30</v>
      </c>
    </row>
    <row r="210" spans="1:18" x14ac:dyDescent="0.25">
      <c r="A210" s="2">
        <v>43585</v>
      </c>
      <c r="B210" s="1">
        <v>4190217</v>
      </c>
      <c r="C210" s="1">
        <v>706800</v>
      </c>
      <c r="D210" s="1" t="s">
        <v>271</v>
      </c>
      <c r="G210" s="1">
        <v>12100</v>
      </c>
      <c r="H210" s="1" t="s">
        <v>38</v>
      </c>
      <c r="I210" s="1" t="s">
        <v>272</v>
      </c>
      <c r="J210" s="1" t="s">
        <v>273</v>
      </c>
      <c r="M210" s="1" t="s">
        <v>41</v>
      </c>
      <c r="O210" s="1" t="s">
        <v>26</v>
      </c>
      <c r="R210" s="1">
        <v>313.95</v>
      </c>
    </row>
    <row r="211" spans="1:18" x14ac:dyDescent="0.25">
      <c r="A211" s="2">
        <v>43585</v>
      </c>
      <c r="B211" s="1">
        <v>4190218</v>
      </c>
      <c r="C211" s="1" t="s">
        <v>70</v>
      </c>
      <c r="D211" s="1" t="s">
        <v>71</v>
      </c>
      <c r="E211" s="1" t="s">
        <v>127</v>
      </c>
      <c r="G211" s="1">
        <v>12221</v>
      </c>
      <c r="H211" s="1" t="s">
        <v>72</v>
      </c>
      <c r="J211" s="1" t="s">
        <v>73</v>
      </c>
      <c r="M211" s="1" t="s">
        <v>74</v>
      </c>
      <c r="O211" s="1" t="s">
        <v>25</v>
      </c>
      <c r="P211" s="3">
        <v>0.1</v>
      </c>
      <c r="Q211" s="1">
        <v>743.52</v>
      </c>
    </row>
    <row r="212" spans="1:18" x14ac:dyDescent="0.25">
      <c r="A212" s="2">
        <v>43585</v>
      </c>
      <c r="B212" s="1">
        <v>4190218</v>
      </c>
      <c r="C212" s="1" t="s">
        <v>34</v>
      </c>
      <c r="D212" s="1" t="s">
        <v>71</v>
      </c>
      <c r="E212" s="1" t="s">
        <v>35</v>
      </c>
      <c r="F212" s="1">
        <v>8</v>
      </c>
      <c r="G212" s="1">
        <v>12221</v>
      </c>
      <c r="H212" s="1" t="s">
        <v>72</v>
      </c>
      <c r="J212" s="1" t="s">
        <v>73</v>
      </c>
      <c r="M212" s="1" t="s">
        <v>74</v>
      </c>
      <c r="O212" s="1" t="s">
        <v>26</v>
      </c>
      <c r="R212" s="1">
        <v>308.95999999999998</v>
      </c>
    </row>
    <row r="213" spans="1:18" x14ac:dyDescent="0.25">
      <c r="A213" s="2">
        <v>43585</v>
      </c>
      <c r="B213" s="1">
        <v>4190218</v>
      </c>
      <c r="C213" s="1" t="s">
        <v>34</v>
      </c>
      <c r="D213" s="1" t="s">
        <v>71</v>
      </c>
      <c r="E213" s="1" t="s">
        <v>89</v>
      </c>
      <c r="F213" s="1">
        <v>8</v>
      </c>
      <c r="G213" s="1">
        <v>12221</v>
      </c>
      <c r="H213" s="1" t="s">
        <v>72</v>
      </c>
      <c r="J213" s="1" t="s">
        <v>73</v>
      </c>
      <c r="M213" s="1" t="s">
        <v>74</v>
      </c>
      <c r="O213" s="1" t="s">
        <v>26</v>
      </c>
      <c r="R213" s="1">
        <v>308.97000000000003</v>
      </c>
    </row>
    <row r="214" spans="1:18" x14ac:dyDescent="0.25">
      <c r="A214" s="2">
        <v>43585</v>
      </c>
      <c r="B214" s="1">
        <v>4190218</v>
      </c>
      <c r="C214" s="1" t="s">
        <v>27</v>
      </c>
      <c r="D214" s="1" t="s">
        <v>71</v>
      </c>
      <c r="E214" s="1" t="s">
        <v>127</v>
      </c>
      <c r="F214" s="1">
        <v>2</v>
      </c>
      <c r="G214" s="1">
        <v>12221</v>
      </c>
      <c r="H214" s="1" t="s">
        <v>72</v>
      </c>
      <c r="J214" s="1" t="s">
        <v>73</v>
      </c>
      <c r="M214" s="1" t="s">
        <v>74</v>
      </c>
      <c r="O214" s="1" t="s">
        <v>26</v>
      </c>
      <c r="R214" s="1">
        <v>58</v>
      </c>
    </row>
    <row r="215" spans="1:18" x14ac:dyDescent="0.25">
      <c r="A215" s="2">
        <v>43585</v>
      </c>
      <c r="B215" s="1">
        <v>4190219</v>
      </c>
      <c r="C215" s="1" t="s">
        <v>274</v>
      </c>
      <c r="D215" s="1" t="s">
        <v>275</v>
      </c>
      <c r="E215" s="1" t="s">
        <v>63</v>
      </c>
      <c r="H215" s="1" t="s">
        <v>276</v>
      </c>
      <c r="J215" s="1" t="s">
        <v>277</v>
      </c>
      <c r="M215" s="1" t="s">
        <v>278</v>
      </c>
      <c r="O215" s="1" t="s">
        <v>25</v>
      </c>
      <c r="P215" s="3">
        <v>0.1</v>
      </c>
      <c r="Q215" s="1">
        <v>116.4</v>
      </c>
    </row>
    <row r="216" spans="1:18" x14ac:dyDescent="0.25">
      <c r="A216" s="2">
        <v>43585</v>
      </c>
      <c r="B216" s="1">
        <v>4190219</v>
      </c>
      <c r="C216" s="1" t="s">
        <v>34</v>
      </c>
      <c r="D216" s="1" t="s">
        <v>275</v>
      </c>
      <c r="E216" s="1" t="s">
        <v>63</v>
      </c>
      <c r="F216" s="1">
        <v>1</v>
      </c>
      <c r="H216" s="1" t="s">
        <v>276</v>
      </c>
      <c r="J216" s="1" t="s">
        <v>277</v>
      </c>
      <c r="M216" s="1" t="s">
        <v>278</v>
      </c>
      <c r="O216" s="1" t="s">
        <v>26</v>
      </c>
      <c r="R216" s="1">
        <v>44.55</v>
      </c>
    </row>
    <row r="217" spans="1:18" x14ac:dyDescent="0.25">
      <c r="A217" s="2">
        <v>43585</v>
      </c>
      <c r="B217" s="1">
        <v>4190219</v>
      </c>
      <c r="C217" s="1" t="s">
        <v>27</v>
      </c>
      <c r="D217" s="1" t="s">
        <v>275</v>
      </c>
      <c r="E217" s="1" t="s">
        <v>63</v>
      </c>
      <c r="F217" s="1">
        <v>1</v>
      </c>
      <c r="H217" s="1" t="s">
        <v>276</v>
      </c>
      <c r="J217" s="1" t="s">
        <v>277</v>
      </c>
      <c r="L217" s="1" t="s">
        <v>51</v>
      </c>
      <c r="M217" s="1" t="s">
        <v>278</v>
      </c>
      <c r="O217" s="1" t="s">
        <v>26</v>
      </c>
      <c r="R217" s="1">
        <v>31.36</v>
      </c>
    </row>
    <row r="218" spans="1:18" x14ac:dyDescent="0.25">
      <c r="A218" s="2">
        <v>43585</v>
      </c>
      <c r="B218" s="1">
        <v>4190219</v>
      </c>
      <c r="C218" s="1">
        <v>706800</v>
      </c>
      <c r="D218" s="1" t="s">
        <v>275</v>
      </c>
      <c r="H218" s="1" t="s">
        <v>276</v>
      </c>
      <c r="J218" s="1" t="s">
        <v>277</v>
      </c>
      <c r="M218" s="1" t="s">
        <v>278</v>
      </c>
      <c r="O218" s="1" t="s">
        <v>26</v>
      </c>
      <c r="R218" s="1">
        <v>29.91</v>
      </c>
    </row>
    <row r="219" spans="1:18" x14ac:dyDescent="0.25">
      <c r="A219" s="2">
        <v>43585</v>
      </c>
      <c r="B219" s="1">
        <v>4190220</v>
      </c>
      <c r="C219" s="1" t="s">
        <v>171</v>
      </c>
      <c r="D219" s="1" t="s">
        <v>279</v>
      </c>
      <c r="E219" s="1" t="s">
        <v>280</v>
      </c>
      <c r="G219" s="1">
        <v>12159</v>
      </c>
      <c r="H219" s="1" t="s">
        <v>174</v>
      </c>
      <c r="J219" s="1" t="s">
        <v>281</v>
      </c>
      <c r="K219" s="1" t="s">
        <v>282</v>
      </c>
      <c r="L219" s="1" t="s">
        <v>283</v>
      </c>
      <c r="M219" s="1" t="s">
        <v>147</v>
      </c>
      <c r="O219" s="1" t="s">
        <v>25</v>
      </c>
      <c r="P219" s="3">
        <v>0.1</v>
      </c>
      <c r="Q219" s="1">
        <v>1512.05</v>
      </c>
    </row>
    <row r="220" spans="1:18" x14ac:dyDescent="0.25">
      <c r="A220" s="2">
        <v>43585</v>
      </c>
      <c r="B220" s="1">
        <v>4190220</v>
      </c>
      <c r="C220" s="1" t="s">
        <v>34</v>
      </c>
      <c r="D220" s="1" t="s">
        <v>279</v>
      </c>
      <c r="E220" s="1" t="s">
        <v>21</v>
      </c>
      <c r="F220" s="1">
        <v>1</v>
      </c>
      <c r="G220" s="1">
        <v>12159</v>
      </c>
      <c r="H220" s="1" t="s">
        <v>174</v>
      </c>
      <c r="J220" s="1" t="s">
        <v>281</v>
      </c>
      <c r="K220" s="1" t="s">
        <v>282</v>
      </c>
      <c r="L220" s="1" t="s">
        <v>283</v>
      </c>
      <c r="M220" s="1" t="s">
        <v>147</v>
      </c>
      <c r="O220" s="1" t="s">
        <v>26</v>
      </c>
      <c r="R220" s="1">
        <v>40.5</v>
      </c>
    </row>
    <row r="221" spans="1:18" x14ac:dyDescent="0.25">
      <c r="A221" s="2">
        <v>43585</v>
      </c>
      <c r="B221" s="1">
        <v>4190220</v>
      </c>
      <c r="C221" s="1" t="s">
        <v>34</v>
      </c>
      <c r="D221" s="1" t="s">
        <v>279</v>
      </c>
      <c r="E221" s="1" t="s">
        <v>35</v>
      </c>
      <c r="F221" s="1">
        <v>7.5</v>
      </c>
      <c r="G221" s="1">
        <v>12159</v>
      </c>
      <c r="H221" s="1" t="s">
        <v>174</v>
      </c>
      <c r="J221" s="1" t="s">
        <v>281</v>
      </c>
      <c r="K221" s="1" t="s">
        <v>282</v>
      </c>
      <c r="L221" s="1" t="s">
        <v>283</v>
      </c>
      <c r="M221" s="1" t="s">
        <v>147</v>
      </c>
      <c r="O221" s="1" t="s">
        <v>26</v>
      </c>
      <c r="R221" s="1">
        <v>303.75</v>
      </c>
    </row>
    <row r="222" spans="1:18" x14ac:dyDescent="0.25">
      <c r="A222" s="2">
        <v>43585</v>
      </c>
      <c r="B222" s="1">
        <v>4190220</v>
      </c>
      <c r="C222" s="1" t="s">
        <v>34</v>
      </c>
      <c r="D222" s="1" t="s">
        <v>279</v>
      </c>
      <c r="E222" s="1" t="s">
        <v>63</v>
      </c>
      <c r="F222" s="1">
        <v>7.5</v>
      </c>
      <c r="G222" s="1">
        <v>12159</v>
      </c>
      <c r="H222" s="1" t="s">
        <v>174</v>
      </c>
      <c r="J222" s="1" t="s">
        <v>281</v>
      </c>
      <c r="K222" s="1" t="s">
        <v>282</v>
      </c>
      <c r="L222" s="1" t="s">
        <v>283</v>
      </c>
      <c r="M222" s="1" t="s">
        <v>147</v>
      </c>
      <c r="O222" s="1" t="s">
        <v>26</v>
      </c>
      <c r="R222" s="1">
        <v>303.75</v>
      </c>
    </row>
    <row r="223" spans="1:18" x14ac:dyDescent="0.25">
      <c r="A223" s="2">
        <v>43585</v>
      </c>
      <c r="B223" s="1">
        <v>4190220</v>
      </c>
      <c r="C223" s="1" t="s">
        <v>27</v>
      </c>
      <c r="D223" s="1" t="s">
        <v>279</v>
      </c>
      <c r="E223" s="1" t="s">
        <v>280</v>
      </c>
      <c r="F223" s="1">
        <v>2</v>
      </c>
      <c r="G223" s="1">
        <v>12159</v>
      </c>
      <c r="H223" s="1" t="s">
        <v>174</v>
      </c>
      <c r="J223" s="1" t="s">
        <v>281</v>
      </c>
      <c r="K223" s="1" t="s">
        <v>282</v>
      </c>
      <c r="L223" s="1" t="s">
        <v>283</v>
      </c>
      <c r="M223" s="1" t="s">
        <v>147</v>
      </c>
      <c r="O223" s="1" t="s">
        <v>26</v>
      </c>
      <c r="R223" s="1">
        <v>58</v>
      </c>
    </row>
    <row r="224" spans="1:18" x14ac:dyDescent="0.25">
      <c r="A224" s="2">
        <v>43585</v>
      </c>
      <c r="B224" s="1">
        <v>4190220</v>
      </c>
      <c r="C224" s="1">
        <v>706800</v>
      </c>
      <c r="D224" s="1" t="s">
        <v>279</v>
      </c>
      <c r="G224" s="1">
        <v>12159</v>
      </c>
      <c r="H224" s="1" t="s">
        <v>174</v>
      </c>
      <c r="J224" s="1" t="s">
        <v>281</v>
      </c>
      <c r="K224" s="1" t="s">
        <v>282</v>
      </c>
      <c r="L224" s="1" t="s">
        <v>283</v>
      </c>
      <c r="M224" s="1" t="s">
        <v>147</v>
      </c>
      <c r="O224" s="1" t="s">
        <v>26</v>
      </c>
      <c r="R224" s="1">
        <v>668.59</v>
      </c>
    </row>
    <row r="225" spans="1:18" x14ac:dyDescent="0.25">
      <c r="A225" s="2">
        <v>43585</v>
      </c>
      <c r="B225" s="1">
        <v>4190221</v>
      </c>
      <c r="C225" s="1" t="s">
        <v>284</v>
      </c>
      <c r="D225" s="1" t="s">
        <v>285</v>
      </c>
      <c r="E225" s="1" t="s">
        <v>21</v>
      </c>
      <c r="H225" s="1" t="s">
        <v>286</v>
      </c>
      <c r="I225" s="1" t="s">
        <v>287</v>
      </c>
      <c r="J225" s="1" t="s">
        <v>288</v>
      </c>
      <c r="K225" s="1" t="s">
        <v>289</v>
      </c>
      <c r="M225" s="1" t="s">
        <v>290</v>
      </c>
      <c r="O225" s="1" t="s">
        <v>25</v>
      </c>
      <c r="P225" s="3">
        <v>0.1</v>
      </c>
      <c r="Q225" s="1">
        <v>115.01</v>
      </c>
    </row>
    <row r="226" spans="1:18" x14ac:dyDescent="0.25">
      <c r="A226" s="2">
        <v>43585</v>
      </c>
      <c r="B226" s="1">
        <v>4190221</v>
      </c>
      <c r="C226" s="1" t="s">
        <v>34</v>
      </c>
      <c r="D226" s="1" t="s">
        <v>285</v>
      </c>
      <c r="E226" s="1" t="s">
        <v>21</v>
      </c>
      <c r="F226" s="1">
        <v>1</v>
      </c>
      <c r="H226" s="1" t="s">
        <v>286</v>
      </c>
      <c r="I226" s="1" t="s">
        <v>287</v>
      </c>
      <c r="J226" s="1" t="s">
        <v>288</v>
      </c>
      <c r="K226" s="1" t="s">
        <v>289</v>
      </c>
      <c r="M226" s="1" t="s">
        <v>290</v>
      </c>
      <c r="O226" s="1" t="s">
        <v>26</v>
      </c>
      <c r="R226" s="1">
        <v>44.55</v>
      </c>
    </row>
    <row r="227" spans="1:18" x14ac:dyDescent="0.25">
      <c r="A227" s="2">
        <v>43585</v>
      </c>
      <c r="B227" s="1">
        <v>4190221</v>
      </c>
      <c r="C227" s="1" t="s">
        <v>27</v>
      </c>
      <c r="D227" s="1" t="s">
        <v>285</v>
      </c>
      <c r="E227" s="1" t="s">
        <v>21</v>
      </c>
      <c r="F227" s="1">
        <v>2</v>
      </c>
      <c r="H227" s="1" t="s">
        <v>286</v>
      </c>
      <c r="I227" s="1" t="s">
        <v>287</v>
      </c>
      <c r="J227" s="1" t="s">
        <v>288</v>
      </c>
      <c r="K227" s="1" t="s">
        <v>289</v>
      </c>
      <c r="M227" s="1" t="s">
        <v>290</v>
      </c>
      <c r="O227" s="1" t="s">
        <v>26</v>
      </c>
      <c r="R227" s="1">
        <v>60</v>
      </c>
    </row>
    <row r="228" spans="1:18" x14ac:dyDescent="0.25">
      <c r="A228" s="2">
        <v>43585</v>
      </c>
      <c r="B228" s="1">
        <v>4190222</v>
      </c>
      <c r="C228" s="1" t="s">
        <v>36</v>
      </c>
      <c r="D228" s="1" t="s">
        <v>291</v>
      </c>
      <c r="E228" s="1" t="s">
        <v>21</v>
      </c>
      <c r="H228" s="1" t="s">
        <v>38</v>
      </c>
      <c r="I228" s="1" t="s">
        <v>292</v>
      </c>
      <c r="J228" s="1" t="s">
        <v>293</v>
      </c>
      <c r="M228" s="1" t="s">
        <v>62</v>
      </c>
      <c r="O228" s="1" t="s">
        <v>25</v>
      </c>
      <c r="P228" s="3">
        <v>0.1</v>
      </c>
      <c r="Q228" s="1">
        <v>83.5</v>
      </c>
    </row>
    <row r="229" spans="1:18" x14ac:dyDescent="0.25">
      <c r="A229" s="2">
        <v>43585</v>
      </c>
      <c r="B229" s="1">
        <v>4190222</v>
      </c>
      <c r="C229" s="1" t="s">
        <v>34</v>
      </c>
      <c r="D229" s="1" t="s">
        <v>291</v>
      </c>
      <c r="E229" s="1" t="s">
        <v>21</v>
      </c>
      <c r="F229" s="1">
        <v>1</v>
      </c>
      <c r="H229" s="1" t="s">
        <v>38</v>
      </c>
      <c r="I229" s="1" t="s">
        <v>292</v>
      </c>
      <c r="J229" s="1" t="s">
        <v>293</v>
      </c>
      <c r="M229" s="1" t="s">
        <v>62</v>
      </c>
      <c r="O229" s="1" t="s">
        <v>26</v>
      </c>
      <c r="R229" s="1">
        <v>44.55</v>
      </c>
    </row>
    <row r="230" spans="1:18" x14ac:dyDescent="0.25">
      <c r="A230" s="2">
        <v>43585</v>
      </c>
      <c r="B230" s="1">
        <v>4190222</v>
      </c>
      <c r="C230" s="1" t="s">
        <v>27</v>
      </c>
      <c r="D230" s="1" t="s">
        <v>291</v>
      </c>
      <c r="E230" s="1" t="s">
        <v>21</v>
      </c>
      <c r="F230" s="1">
        <v>1</v>
      </c>
      <c r="H230" s="1" t="s">
        <v>38</v>
      </c>
      <c r="I230" s="1" t="s">
        <v>292</v>
      </c>
      <c r="J230" s="1" t="s">
        <v>293</v>
      </c>
      <c r="M230" s="1" t="s">
        <v>62</v>
      </c>
      <c r="O230" s="1" t="s">
        <v>26</v>
      </c>
      <c r="R230" s="1">
        <v>31.36</v>
      </c>
    </row>
    <row r="231" spans="1:18" x14ac:dyDescent="0.25">
      <c r="A231" s="2">
        <v>43585</v>
      </c>
      <c r="B231" s="1">
        <v>4190223</v>
      </c>
      <c r="C231" s="1" t="s">
        <v>36</v>
      </c>
      <c r="D231" s="1" t="s">
        <v>294</v>
      </c>
      <c r="E231" s="1" t="s">
        <v>21</v>
      </c>
      <c r="H231" s="1" t="s">
        <v>38</v>
      </c>
      <c r="J231" s="1" t="s">
        <v>54</v>
      </c>
      <c r="M231" s="1" t="s">
        <v>55</v>
      </c>
      <c r="O231" s="1" t="s">
        <v>25</v>
      </c>
      <c r="P231" s="3">
        <v>0.1</v>
      </c>
      <c r="Q231" s="1">
        <v>170.15</v>
      </c>
    </row>
    <row r="232" spans="1:18" x14ac:dyDescent="0.25">
      <c r="A232" s="2">
        <v>43585</v>
      </c>
      <c r="B232" s="1">
        <v>4190223</v>
      </c>
      <c r="C232" s="1" t="s">
        <v>34</v>
      </c>
      <c r="D232" s="1" t="s">
        <v>294</v>
      </c>
      <c r="E232" s="1" t="s">
        <v>21</v>
      </c>
      <c r="F232" s="1">
        <v>1.5</v>
      </c>
      <c r="H232" s="1" t="s">
        <v>38</v>
      </c>
      <c r="J232" s="1" t="s">
        <v>54</v>
      </c>
      <c r="M232" s="1" t="s">
        <v>55</v>
      </c>
      <c r="O232" s="1" t="s">
        <v>26</v>
      </c>
      <c r="R232" s="1">
        <v>66</v>
      </c>
    </row>
    <row r="233" spans="1:18" x14ac:dyDescent="0.25">
      <c r="A233" s="2">
        <v>43585</v>
      </c>
      <c r="B233" s="1">
        <v>4190223</v>
      </c>
      <c r="C233" s="1" t="s">
        <v>27</v>
      </c>
      <c r="D233" s="1" t="s">
        <v>294</v>
      </c>
      <c r="E233" s="1" t="s">
        <v>21</v>
      </c>
      <c r="F233" s="1">
        <v>1</v>
      </c>
      <c r="H233" s="1" t="s">
        <v>38</v>
      </c>
      <c r="J233" s="1" t="s">
        <v>54</v>
      </c>
      <c r="M233" s="1" t="s">
        <v>55</v>
      </c>
      <c r="O233" s="1" t="s">
        <v>26</v>
      </c>
      <c r="R233" s="1">
        <v>32.04</v>
      </c>
    </row>
    <row r="234" spans="1:18" x14ac:dyDescent="0.25">
      <c r="A234" s="2">
        <v>43585</v>
      </c>
      <c r="B234" s="1">
        <v>4190223</v>
      </c>
      <c r="C234" s="1">
        <v>706800</v>
      </c>
      <c r="D234" s="1" t="s">
        <v>294</v>
      </c>
      <c r="H234" s="1" t="s">
        <v>38</v>
      </c>
      <c r="J234" s="1" t="s">
        <v>54</v>
      </c>
      <c r="M234" s="1" t="s">
        <v>55</v>
      </c>
      <c r="O234" s="1" t="s">
        <v>26</v>
      </c>
      <c r="R234" s="1">
        <v>56.64</v>
      </c>
    </row>
    <row r="235" spans="1:18" x14ac:dyDescent="0.25">
      <c r="A235" s="2">
        <v>43585</v>
      </c>
      <c r="B235" s="1">
        <v>4190224</v>
      </c>
      <c r="C235" s="1" t="s">
        <v>204</v>
      </c>
      <c r="D235" s="1" t="s">
        <v>295</v>
      </c>
      <c r="E235" s="1" t="s">
        <v>44</v>
      </c>
      <c r="G235" s="1">
        <v>12218</v>
      </c>
      <c r="H235" s="1" t="s">
        <v>212</v>
      </c>
      <c r="I235" s="1" t="s">
        <v>296</v>
      </c>
      <c r="J235" s="1" t="s">
        <v>297</v>
      </c>
      <c r="M235" s="1" t="s">
        <v>215</v>
      </c>
      <c r="O235" s="1" t="s">
        <v>25</v>
      </c>
      <c r="P235" s="3">
        <v>0.1</v>
      </c>
      <c r="Q235" s="1">
        <v>258.43</v>
      </c>
    </row>
    <row r="236" spans="1:18" x14ac:dyDescent="0.25">
      <c r="A236" s="2">
        <v>43585</v>
      </c>
      <c r="B236" s="1">
        <v>4190224</v>
      </c>
      <c r="C236" s="1" t="s">
        <v>34</v>
      </c>
      <c r="D236" s="1" t="s">
        <v>295</v>
      </c>
      <c r="E236" s="1" t="s">
        <v>44</v>
      </c>
      <c r="F236" s="1">
        <v>4</v>
      </c>
      <c r="G236" s="1">
        <v>12218</v>
      </c>
      <c r="H236" s="1" t="s">
        <v>212</v>
      </c>
      <c r="I236" s="1" t="s">
        <v>296</v>
      </c>
      <c r="J236" s="1" t="s">
        <v>297</v>
      </c>
      <c r="M236" s="1" t="s">
        <v>215</v>
      </c>
      <c r="O236" s="1" t="s">
        <v>26</v>
      </c>
      <c r="R236" s="1">
        <v>166</v>
      </c>
    </row>
    <row r="237" spans="1:18" x14ac:dyDescent="0.25">
      <c r="A237" s="2">
        <v>43585</v>
      </c>
      <c r="B237" s="1">
        <v>4190224</v>
      </c>
      <c r="C237" s="1" t="s">
        <v>27</v>
      </c>
      <c r="D237" s="1" t="s">
        <v>295</v>
      </c>
      <c r="E237" s="1" t="s">
        <v>44</v>
      </c>
      <c r="F237" s="1">
        <v>1</v>
      </c>
      <c r="G237" s="1">
        <v>12218</v>
      </c>
      <c r="H237" s="1" t="s">
        <v>212</v>
      </c>
      <c r="I237" s="1" t="s">
        <v>296</v>
      </c>
      <c r="J237" s="1" t="s">
        <v>297</v>
      </c>
      <c r="M237" s="1" t="s">
        <v>215</v>
      </c>
      <c r="O237" s="1" t="s">
        <v>26</v>
      </c>
      <c r="R237" s="1">
        <v>30</v>
      </c>
    </row>
    <row r="238" spans="1:18" x14ac:dyDescent="0.25">
      <c r="A238" s="2">
        <v>43585</v>
      </c>
      <c r="B238" s="1">
        <v>4190224</v>
      </c>
      <c r="C238" s="1">
        <v>706800</v>
      </c>
      <c r="D238" s="1" t="s">
        <v>295</v>
      </c>
      <c r="G238" s="1">
        <v>12218</v>
      </c>
      <c r="H238" s="1" t="s">
        <v>212</v>
      </c>
      <c r="I238" s="1" t="s">
        <v>296</v>
      </c>
      <c r="J238" s="1" t="s">
        <v>297</v>
      </c>
      <c r="M238" s="1" t="s">
        <v>215</v>
      </c>
      <c r="O238" s="1" t="s">
        <v>26</v>
      </c>
      <c r="R238" s="1">
        <v>38.94</v>
      </c>
    </row>
    <row r="239" spans="1:18" x14ac:dyDescent="0.25">
      <c r="A239" s="2">
        <v>43585</v>
      </c>
      <c r="B239" s="1">
        <v>4190225</v>
      </c>
      <c r="C239" s="1" t="s">
        <v>298</v>
      </c>
      <c r="D239" s="1" t="s">
        <v>299</v>
      </c>
      <c r="E239" s="1" t="s">
        <v>53</v>
      </c>
      <c r="G239" s="1">
        <v>12197</v>
      </c>
      <c r="H239" s="1" t="s">
        <v>300</v>
      </c>
      <c r="J239" s="1" t="s">
        <v>301</v>
      </c>
      <c r="M239" s="1" t="s">
        <v>302</v>
      </c>
      <c r="O239" s="1" t="s">
        <v>25</v>
      </c>
      <c r="P239" s="3">
        <v>0.1</v>
      </c>
      <c r="Q239" s="1">
        <v>1064.95</v>
      </c>
    </row>
    <row r="240" spans="1:18" x14ac:dyDescent="0.25">
      <c r="A240" s="2">
        <v>43585</v>
      </c>
      <c r="B240" s="1">
        <v>4190225</v>
      </c>
      <c r="C240" s="1" t="s">
        <v>34</v>
      </c>
      <c r="D240" s="1" t="s">
        <v>299</v>
      </c>
      <c r="E240" s="1" t="s">
        <v>21</v>
      </c>
      <c r="F240" s="1">
        <v>1</v>
      </c>
      <c r="G240" s="1">
        <v>12197</v>
      </c>
      <c r="H240" s="1" t="s">
        <v>300</v>
      </c>
      <c r="J240" s="1" t="s">
        <v>301</v>
      </c>
      <c r="M240" s="1" t="s">
        <v>302</v>
      </c>
      <c r="O240" s="1" t="s">
        <v>26</v>
      </c>
      <c r="R240" s="1">
        <v>40</v>
      </c>
    </row>
    <row r="241" spans="1:18" x14ac:dyDescent="0.25">
      <c r="A241" s="2">
        <v>43585</v>
      </c>
      <c r="B241" s="1">
        <v>4190225</v>
      </c>
      <c r="C241" s="1" t="s">
        <v>34</v>
      </c>
      <c r="D241" s="1" t="s">
        <v>299</v>
      </c>
      <c r="E241" s="1" t="s">
        <v>44</v>
      </c>
      <c r="F241" s="1">
        <v>13</v>
      </c>
      <c r="G241" s="1">
        <v>12197</v>
      </c>
      <c r="H241" s="1" t="s">
        <v>300</v>
      </c>
      <c r="J241" s="1" t="s">
        <v>301</v>
      </c>
      <c r="M241" s="1" t="s">
        <v>302</v>
      </c>
      <c r="O241" s="1" t="s">
        <v>26</v>
      </c>
      <c r="R241" s="1">
        <v>520</v>
      </c>
    </row>
    <row r="242" spans="1:18" x14ac:dyDescent="0.25">
      <c r="A242" s="2">
        <v>43585</v>
      </c>
      <c r="B242" s="1">
        <v>4190225</v>
      </c>
      <c r="C242" s="1" t="s">
        <v>27</v>
      </c>
      <c r="D242" s="1" t="s">
        <v>299</v>
      </c>
      <c r="E242" s="1" t="s">
        <v>53</v>
      </c>
      <c r="F242" s="1">
        <v>2</v>
      </c>
      <c r="G242" s="1">
        <v>12197</v>
      </c>
      <c r="H242" s="1" t="s">
        <v>300</v>
      </c>
      <c r="J242" s="1" t="s">
        <v>301</v>
      </c>
      <c r="M242" s="1" t="s">
        <v>302</v>
      </c>
      <c r="O242" s="1" t="s">
        <v>26</v>
      </c>
      <c r="R242" s="1">
        <v>58</v>
      </c>
    </row>
    <row r="243" spans="1:18" x14ac:dyDescent="0.25">
      <c r="A243" s="2">
        <v>43585</v>
      </c>
      <c r="B243" s="1">
        <v>4190225</v>
      </c>
      <c r="C243" s="1">
        <v>706800</v>
      </c>
      <c r="D243" s="1" t="s">
        <v>299</v>
      </c>
      <c r="G243" s="1">
        <v>12197</v>
      </c>
      <c r="H243" s="1" t="s">
        <v>300</v>
      </c>
      <c r="J243" s="1" t="s">
        <v>301</v>
      </c>
      <c r="M243" s="1" t="s">
        <v>302</v>
      </c>
      <c r="O243" s="1" t="s">
        <v>26</v>
      </c>
      <c r="R243" s="1">
        <v>350.14</v>
      </c>
    </row>
    <row r="244" spans="1:18" x14ac:dyDescent="0.25">
      <c r="A244" s="2">
        <v>43585</v>
      </c>
      <c r="B244" s="1">
        <v>4190226</v>
      </c>
      <c r="C244" s="1" t="s">
        <v>303</v>
      </c>
      <c r="D244" s="1" t="s">
        <v>304</v>
      </c>
      <c r="E244" s="1" t="s">
        <v>305</v>
      </c>
      <c r="G244" s="1">
        <v>12264</v>
      </c>
      <c r="H244" s="1" t="s">
        <v>306</v>
      </c>
      <c r="J244" s="1" t="s">
        <v>307</v>
      </c>
      <c r="M244" s="1" t="s">
        <v>308</v>
      </c>
      <c r="O244" s="1" t="s">
        <v>25</v>
      </c>
      <c r="P244" s="3">
        <v>0.1</v>
      </c>
      <c r="Q244" s="1">
        <v>1000</v>
      </c>
    </row>
    <row r="245" spans="1:18" x14ac:dyDescent="0.25">
      <c r="A245" s="2">
        <v>43585</v>
      </c>
      <c r="B245" s="1">
        <v>4190226</v>
      </c>
      <c r="C245" s="1" t="s">
        <v>34</v>
      </c>
      <c r="D245" s="1" t="s">
        <v>304</v>
      </c>
      <c r="E245" s="1" t="s">
        <v>94</v>
      </c>
      <c r="F245" s="1">
        <v>4</v>
      </c>
      <c r="G245" s="1">
        <v>12264</v>
      </c>
      <c r="H245" s="1" t="s">
        <v>306</v>
      </c>
      <c r="J245" s="1" t="s">
        <v>307</v>
      </c>
      <c r="M245" s="1" t="s">
        <v>308</v>
      </c>
      <c r="O245" s="1" t="s">
        <v>26</v>
      </c>
      <c r="R245" s="1">
        <v>164</v>
      </c>
    </row>
    <row r="246" spans="1:18" x14ac:dyDescent="0.25">
      <c r="A246" s="2">
        <v>43585</v>
      </c>
      <c r="B246" s="1">
        <v>4190226</v>
      </c>
      <c r="C246" s="1" t="s">
        <v>34</v>
      </c>
      <c r="D246" s="1" t="s">
        <v>304</v>
      </c>
      <c r="E246" s="1" t="s">
        <v>89</v>
      </c>
      <c r="F246" s="1">
        <v>1</v>
      </c>
      <c r="G246" s="1">
        <v>12264</v>
      </c>
      <c r="H246" s="1" t="s">
        <v>306</v>
      </c>
      <c r="J246" s="1" t="s">
        <v>307</v>
      </c>
      <c r="M246" s="1" t="s">
        <v>308</v>
      </c>
      <c r="O246" s="1" t="s">
        <v>26</v>
      </c>
      <c r="R246" s="1">
        <v>41</v>
      </c>
    </row>
    <row r="247" spans="1:18" x14ac:dyDescent="0.25">
      <c r="A247" s="2">
        <v>43585</v>
      </c>
      <c r="B247" s="1">
        <v>4190226</v>
      </c>
      <c r="C247" s="1" t="s">
        <v>27</v>
      </c>
      <c r="D247" s="1" t="s">
        <v>304</v>
      </c>
      <c r="E247" s="1" t="s">
        <v>305</v>
      </c>
      <c r="F247" s="1">
        <v>1</v>
      </c>
      <c r="G247" s="1">
        <v>12264</v>
      </c>
      <c r="H247" s="1" t="s">
        <v>306</v>
      </c>
      <c r="J247" s="1" t="s">
        <v>307</v>
      </c>
      <c r="M247" s="1" t="s">
        <v>308</v>
      </c>
      <c r="O247" s="1" t="s">
        <v>26</v>
      </c>
      <c r="R247" s="1">
        <v>30</v>
      </c>
    </row>
    <row r="248" spans="1:18" x14ac:dyDescent="0.25">
      <c r="A248" s="2">
        <v>43585</v>
      </c>
      <c r="B248" s="1">
        <v>4190226</v>
      </c>
      <c r="C248" s="1">
        <v>706800</v>
      </c>
      <c r="D248" s="1" t="s">
        <v>304</v>
      </c>
      <c r="G248" s="1">
        <v>12264</v>
      </c>
      <c r="H248" s="1" t="s">
        <v>306</v>
      </c>
      <c r="J248" s="1" t="s">
        <v>307</v>
      </c>
      <c r="M248" s="1" t="s">
        <v>308</v>
      </c>
      <c r="O248" s="1" t="s">
        <v>26</v>
      </c>
      <c r="R248" s="1">
        <v>674.09</v>
      </c>
    </row>
    <row r="249" spans="1:18" x14ac:dyDescent="0.25">
      <c r="A249" s="2">
        <v>43585</v>
      </c>
      <c r="B249" s="1">
        <v>4190236</v>
      </c>
      <c r="C249" s="1" t="s">
        <v>184</v>
      </c>
      <c r="D249" s="1" t="s">
        <v>309</v>
      </c>
      <c r="E249" s="1" t="s">
        <v>44</v>
      </c>
      <c r="H249" s="1" t="s">
        <v>186</v>
      </c>
      <c r="J249" s="1" t="s">
        <v>187</v>
      </c>
      <c r="M249" s="1" t="s">
        <v>188</v>
      </c>
      <c r="O249" s="1" t="s">
        <v>25</v>
      </c>
      <c r="P249" s="3">
        <v>0.2</v>
      </c>
      <c r="Q249" s="1">
        <v>89.46</v>
      </c>
    </row>
    <row r="250" spans="1:18" x14ac:dyDescent="0.25">
      <c r="A250" s="2">
        <v>43585</v>
      </c>
      <c r="B250" s="1">
        <v>4190236</v>
      </c>
      <c r="C250" s="1" t="s">
        <v>135</v>
      </c>
      <c r="D250" s="1" t="s">
        <v>309</v>
      </c>
      <c r="E250" s="1" t="s">
        <v>44</v>
      </c>
      <c r="F250" s="1">
        <v>1</v>
      </c>
      <c r="H250" s="1" t="s">
        <v>186</v>
      </c>
      <c r="J250" s="1" t="s">
        <v>187</v>
      </c>
      <c r="M250" s="1" t="s">
        <v>188</v>
      </c>
      <c r="O250" s="1" t="s">
        <v>26</v>
      </c>
      <c r="R250" s="1">
        <v>44.55</v>
      </c>
    </row>
    <row r="251" spans="1:18" x14ac:dyDescent="0.25">
      <c r="A251" s="2">
        <v>43585</v>
      </c>
      <c r="B251" s="1">
        <v>4190236</v>
      </c>
      <c r="C251" s="1" t="s">
        <v>116</v>
      </c>
      <c r="D251" s="1" t="s">
        <v>309</v>
      </c>
      <c r="E251" s="1" t="s">
        <v>44</v>
      </c>
      <c r="F251" s="1">
        <v>1</v>
      </c>
      <c r="H251" s="1" t="s">
        <v>186</v>
      </c>
      <c r="J251" s="1" t="s">
        <v>187</v>
      </c>
      <c r="M251" s="1" t="s">
        <v>188</v>
      </c>
      <c r="O251" s="1" t="s">
        <v>26</v>
      </c>
      <c r="R251" s="1">
        <v>30</v>
      </c>
    </row>
    <row r="252" spans="1:18" x14ac:dyDescent="0.25">
      <c r="A252" s="2">
        <v>43585</v>
      </c>
      <c r="B252" s="1">
        <v>4190237</v>
      </c>
      <c r="C252" s="1" t="s">
        <v>284</v>
      </c>
      <c r="D252" s="1" t="s">
        <v>310</v>
      </c>
      <c r="E252" s="1" t="s">
        <v>21</v>
      </c>
      <c r="H252" s="1" t="s">
        <v>286</v>
      </c>
      <c r="I252" s="1" t="s">
        <v>311</v>
      </c>
      <c r="J252" s="1" t="s">
        <v>312</v>
      </c>
      <c r="K252" s="1" t="s">
        <v>313</v>
      </c>
      <c r="L252" s="1" t="s">
        <v>314</v>
      </c>
      <c r="M252" s="1" t="s">
        <v>290</v>
      </c>
      <c r="O252" s="1" t="s">
        <v>25</v>
      </c>
      <c r="P252" s="3">
        <v>0.1</v>
      </c>
      <c r="Q252" s="1">
        <v>82.01</v>
      </c>
    </row>
    <row r="253" spans="1:18" x14ac:dyDescent="0.25">
      <c r="A253" s="2">
        <v>43585</v>
      </c>
      <c r="B253" s="1">
        <v>4190237</v>
      </c>
      <c r="C253" s="1" t="s">
        <v>34</v>
      </c>
      <c r="D253" s="1" t="s">
        <v>310</v>
      </c>
      <c r="E253" s="1" t="s">
        <v>21</v>
      </c>
      <c r="F253" s="1">
        <v>1</v>
      </c>
      <c r="H253" s="1" t="s">
        <v>286</v>
      </c>
      <c r="I253" s="1" t="s">
        <v>311</v>
      </c>
      <c r="J253" s="1" t="s">
        <v>312</v>
      </c>
      <c r="K253" s="1" t="s">
        <v>313</v>
      </c>
      <c r="L253" s="1" t="s">
        <v>314</v>
      </c>
      <c r="M253" s="1" t="s">
        <v>290</v>
      </c>
      <c r="O253" s="1" t="s">
        <v>26</v>
      </c>
      <c r="R253" s="1">
        <v>44.55</v>
      </c>
    </row>
    <row r="254" spans="1:18" x14ac:dyDescent="0.25">
      <c r="A254" s="2">
        <v>43585</v>
      </c>
      <c r="B254" s="1">
        <v>4190237</v>
      </c>
      <c r="C254" s="1" t="s">
        <v>27</v>
      </c>
      <c r="D254" s="1" t="s">
        <v>310</v>
      </c>
      <c r="E254" s="1" t="s">
        <v>21</v>
      </c>
      <c r="F254" s="1">
        <v>1</v>
      </c>
      <c r="H254" s="1" t="s">
        <v>286</v>
      </c>
      <c r="I254" s="1" t="s">
        <v>311</v>
      </c>
      <c r="J254" s="1" t="s">
        <v>312</v>
      </c>
      <c r="K254" s="1" t="s">
        <v>313</v>
      </c>
      <c r="L254" s="1" t="s">
        <v>314</v>
      </c>
      <c r="M254" s="1" t="s">
        <v>290</v>
      </c>
      <c r="O254" s="1" t="s">
        <v>26</v>
      </c>
      <c r="R254" s="1">
        <v>30</v>
      </c>
    </row>
    <row r="255" spans="1:18" x14ac:dyDescent="0.25">
      <c r="A255" s="2">
        <v>43585</v>
      </c>
      <c r="B255" s="1">
        <v>4190238</v>
      </c>
      <c r="C255" s="1" t="s">
        <v>284</v>
      </c>
      <c r="D255" s="1" t="s">
        <v>315</v>
      </c>
      <c r="E255" s="1" t="s">
        <v>21</v>
      </c>
      <c r="H255" s="1" t="s">
        <v>286</v>
      </c>
      <c r="J255" s="1" t="s">
        <v>316</v>
      </c>
      <c r="K255" s="1" t="s">
        <v>317</v>
      </c>
      <c r="L255" s="1" t="s">
        <v>318</v>
      </c>
      <c r="M255" s="1" t="s">
        <v>290</v>
      </c>
      <c r="O255" s="1" t="s">
        <v>25</v>
      </c>
      <c r="P255" s="3">
        <v>0.1</v>
      </c>
      <c r="Q255" s="1">
        <v>120.45</v>
      </c>
    </row>
    <row r="256" spans="1:18" x14ac:dyDescent="0.25">
      <c r="A256" s="2">
        <v>43585</v>
      </c>
      <c r="B256" s="1">
        <v>4190238</v>
      </c>
      <c r="C256" s="1" t="s">
        <v>34</v>
      </c>
      <c r="D256" s="1" t="s">
        <v>315</v>
      </c>
      <c r="E256" s="1" t="s">
        <v>21</v>
      </c>
      <c r="F256" s="1">
        <v>1.5</v>
      </c>
      <c r="H256" s="1" t="s">
        <v>286</v>
      </c>
      <c r="J256" s="1" t="s">
        <v>316</v>
      </c>
      <c r="K256" s="1" t="s">
        <v>317</v>
      </c>
      <c r="L256" s="1" t="s">
        <v>318</v>
      </c>
      <c r="M256" s="1" t="s">
        <v>290</v>
      </c>
      <c r="O256" s="1" t="s">
        <v>26</v>
      </c>
      <c r="R256" s="1">
        <v>66</v>
      </c>
    </row>
    <row r="257" spans="1:19" x14ac:dyDescent="0.25">
      <c r="A257" s="2">
        <v>43585</v>
      </c>
      <c r="B257" s="1">
        <v>4190238</v>
      </c>
      <c r="C257" s="1" t="s">
        <v>27</v>
      </c>
      <c r="D257" s="1" t="s">
        <v>315</v>
      </c>
      <c r="E257" s="1" t="s">
        <v>21</v>
      </c>
      <c r="F257" s="1">
        <v>1</v>
      </c>
      <c r="H257" s="1" t="s">
        <v>286</v>
      </c>
      <c r="J257" s="1" t="s">
        <v>316</v>
      </c>
      <c r="K257" s="1" t="s">
        <v>317</v>
      </c>
      <c r="L257" s="1" t="s">
        <v>318</v>
      </c>
      <c r="M257" s="1" t="s">
        <v>290</v>
      </c>
      <c r="O257" s="1" t="s">
        <v>26</v>
      </c>
      <c r="R257" s="1">
        <v>43.5</v>
      </c>
    </row>
    <row r="258" spans="1:19" x14ac:dyDescent="0.25">
      <c r="A258" s="2">
        <v>43585</v>
      </c>
      <c r="B258" s="1">
        <v>4190239</v>
      </c>
      <c r="C258" s="1" t="s">
        <v>319</v>
      </c>
      <c r="D258" s="1" t="s">
        <v>320</v>
      </c>
      <c r="E258" s="1" t="s">
        <v>94</v>
      </c>
      <c r="G258" s="1">
        <v>12261</v>
      </c>
      <c r="H258" s="1" t="s">
        <v>321</v>
      </c>
      <c r="J258" s="1" t="s">
        <v>322</v>
      </c>
      <c r="M258" s="1" t="s">
        <v>323</v>
      </c>
      <c r="N258" s="1" t="s">
        <v>324</v>
      </c>
      <c r="O258" s="1" t="s">
        <v>25</v>
      </c>
      <c r="P258" s="1" t="s">
        <v>342</v>
      </c>
      <c r="Q258" s="1">
        <v>6978.26</v>
      </c>
    </row>
    <row r="259" spans="1:19" x14ac:dyDescent="0.25">
      <c r="A259" s="2">
        <v>43585</v>
      </c>
      <c r="B259" s="1">
        <v>4190239</v>
      </c>
      <c r="C259" s="1" t="s">
        <v>111</v>
      </c>
      <c r="D259" s="1" t="s">
        <v>320</v>
      </c>
      <c r="E259" s="1" t="s">
        <v>94</v>
      </c>
      <c r="F259" s="1">
        <v>20</v>
      </c>
      <c r="G259" s="1">
        <v>12261</v>
      </c>
      <c r="H259" s="1" t="s">
        <v>321</v>
      </c>
      <c r="J259" s="1" t="s">
        <v>322</v>
      </c>
      <c r="M259" s="1" t="s">
        <v>323</v>
      </c>
      <c r="N259" s="1" t="s">
        <v>324</v>
      </c>
      <c r="O259" s="1" t="s">
        <v>26</v>
      </c>
      <c r="R259" s="1">
        <v>792</v>
      </c>
    </row>
    <row r="260" spans="1:19" x14ac:dyDescent="0.25">
      <c r="A260" s="2">
        <v>43585</v>
      </c>
      <c r="B260" s="1">
        <v>4190239</v>
      </c>
      <c r="C260" s="1" t="s">
        <v>112</v>
      </c>
      <c r="D260" s="1" t="s">
        <v>320</v>
      </c>
      <c r="E260" s="1" t="s">
        <v>94</v>
      </c>
      <c r="F260" s="1">
        <v>2</v>
      </c>
      <c r="G260" s="1">
        <v>12261</v>
      </c>
      <c r="H260" s="1" t="s">
        <v>321</v>
      </c>
      <c r="J260" s="1" t="s">
        <v>322</v>
      </c>
      <c r="M260" s="1" t="s">
        <v>323</v>
      </c>
      <c r="N260" s="1" t="s">
        <v>324</v>
      </c>
      <c r="O260" s="1" t="s">
        <v>26</v>
      </c>
      <c r="R260" s="1">
        <v>58</v>
      </c>
    </row>
    <row r="261" spans="1:19" x14ac:dyDescent="0.25">
      <c r="A261" s="2">
        <v>43585</v>
      </c>
      <c r="B261" s="1">
        <v>4190239</v>
      </c>
      <c r="C261" s="1" t="s">
        <v>113</v>
      </c>
      <c r="D261" s="1" t="s">
        <v>320</v>
      </c>
      <c r="G261" s="1">
        <v>12261</v>
      </c>
      <c r="H261" s="1" t="s">
        <v>321</v>
      </c>
      <c r="J261" s="1" t="s">
        <v>322</v>
      </c>
      <c r="M261" s="1" t="s">
        <v>323</v>
      </c>
      <c r="N261" s="1" t="s">
        <v>324</v>
      </c>
      <c r="O261" s="1" t="s">
        <v>26</v>
      </c>
      <c r="R261" s="1">
        <v>5764.46</v>
      </c>
    </row>
    <row r="262" spans="1:19" x14ac:dyDescent="0.25">
      <c r="A262" s="2">
        <v>43585</v>
      </c>
      <c r="B262" s="1">
        <v>4190240</v>
      </c>
      <c r="C262" s="1" t="s">
        <v>325</v>
      </c>
      <c r="D262" s="1" t="s">
        <v>326</v>
      </c>
      <c r="E262" s="1" t="s">
        <v>21</v>
      </c>
      <c r="H262" s="1" t="s">
        <v>327</v>
      </c>
      <c r="J262" s="1" t="s">
        <v>328</v>
      </c>
      <c r="L262" s="1" t="s">
        <v>329</v>
      </c>
      <c r="M262" s="1" t="s">
        <v>330</v>
      </c>
      <c r="O262" s="1" t="s">
        <v>25</v>
      </c>
      <c r="P262" s="3">
        <v>0.1</v>
      </c>
      <c r="Q262" s="1">
        <v>148.01</v>
      </c>
    </row>
    <row r="263" spans="1:19" x14ac:dyDescent="0.25">
      <c r="A263" s="2">
        <v>43585</v>
      </c>
      <c r="B263" s="1">
        <v>4190240</v>
      </c>
      <c r="C263" s="1" t="s">
        <v>34</v>
      </c>
      <c r="D263" s="1" t="s">
        <v>326</v>
      </c>
      <c r="E263" s="1" t="s">
        <v>21</v>
      </c>
      <c r="F263" s="1">
        <v>1</v>
      </c>
      <c r="H263" s="1" t="s">
        <v>327</v>
      </c>
      <c r="J263" s="1" t="s">
        <v>328</v>
      </c>
      <c r="L263" s="1" t="s">
        <v>329</v>
      </c>
      <c r="M263" s="1" t="s">
        <v>330</v>
      </c>
      <c r="O263" s="1" t="s">
        <v>26</v>
      </c>
      <c r="R263" s="1">
        <v>44.55</v>
      </c>
    </row>
    <row r="264" spans="1:19" x14ac:dyDescent="0.25">
      <c r="A264" s="2">
        <v>43585</v>
      </c>
      <c r="B264" s="1">
        <v>4190240</v>
      </c>
      <c r="C264" s="1" t="s">
        <v>27</v>
      </c>
      <c r="D264" s="1" t="s">
        <v>326</v>
      </c>
      <c r="E264" s="1" t="s">
        <v>21</v>
      </c>
      <c r="F264" s="1">
        <v>1</v>
      </c>
      <c r="H264" s="1" t="s">
        <v>327</v>
      </c>
      <c r="J264" s="1" t="s">
        <v>328</v>
      </c>
      <c r="L264" s="1" t="s">
        <v>329</v>
      </c>
      <c r="M264" s="1" t="s">
        <v>330</v>
      </c>
      <c r="O264" s="1" t="s">
        <v>26</v>
      </c>
      <c r="R264" s="1">
        <v>30</v>
      </c>
    </row>
    <row r="265" spans="1:19" x14ac:dyDescent="0.25">
      <c r="A265" s="2">
        <v>43585</v>
      </c>
      <c r="B265" s="1">
        <v>4190240</v>
      </c>
      <c r="C265" s="1">
        <v>706800</v>
      </c>
      <c r="D265" s="1" t="s">
        <v>326</v>
      </c>
      <c r="H265" s="1" t="s">
        <v>327</v>
      </c>
      <c r="J265" s="1" t="s">
        <v>328</v>
      </c>
      <c r="L265" s="1" t="s">
        <v>329</v>
      </c>
      <c r="M265" s="1" t="s">
        <v>330</v>
      </c>
      <c r="O265" s="1" t="s">
        <v>26</v>
      </c>
      <c r="R265" s="1">
        <v>60</v>
      </c>
    </row>
    <row r="266" spans="1:19" x14ac:dyDescent="0.25">
      <c r="A266" s="2">
        <v>43585</v>
      </c>
      <c r="B266" s="1">
        <v>4190241</v>
      </c>
      <c r="C266" s="1" t="s">
        <v>284</v>
      </c>
      <c r="D266" s="1" t="s">
        <v>331</v>
      </c>
      <c r="E266" s="1" t="s">
        <v>21</v>
      </c>
      <c r="H266" s="1" t="s">
        <v>286</v>
      </c>
      <c r="I266" s="1" t="s">
        <v>311</v>
      </c>
      <c r="J266" s="1" t="s">
        <v>332</v>
      </c>
      <c r="K266" s="1" t="s">
        <v>333</v>
      </c>
      <c r="M266" s="1" t="s">
        <v>290</v>
      </c>
      <c r="O266" s="1" t="s">
        <v>25</v>
      </c>
      <c r="P266" s="3">
        <v>0.1</v>
      </c>
      <c r="Q266" s="1">
        <v>82.01</v>
      </c>
    </row>
    <row r="267" spans="1:19" x14ac:dyDescent="0.25">
      <c r="A267" s="2">
        <v>43585</v>
      </c>
      <c r="B267" s="1">
        <v>4190241</v>
      </c>
      <c r="C267" s="1" t="s">
        <v>34</v>
      </c>
      <c r="D267" s="1" t="s">
        <v>331</v>
      </c>
      <c r="E267" s="1" t="s">
        <v>21</v>
      </c>
      <c r="F267" s="1">
        <v>1</v>
      </c>
      <c r="H267" s="1" t="s">
        <v>286</v>
      </c>
      <c r="I267" s="1" t="s">
        <v>311</v>
      </c>
      <c r="J267" s="1" t="s">
        <v>332</v>
      </c>
      <c r="K267" s="1" t="s">
        <v>333</v>
      </c>
      <c r="M267" s="1" t="s">
        <v>290</v>
      </c>
      <c r="O267" s="1" t="s">
        <v>26</v>
      </c>
      <c r="R267" s="1">
        <v>44.55</v>
      </c>
    </row>
    <row r="268" spans="1:19" x14ac:dyDescent="0.25">
      <c r="A268" s="2">
        <v>43585</v>
      </c>
      <c r="B268" s="1">
        <v>4190241</v>
      </c>
      <c r="C268" s="1" t="s">
        <v>27</v>
      </c>
      <c r="D268" s="1" t="s">
        <v>331</v>
      </c>
      <c r="E268" s="1" t="s">
        <v>21</v>
      </c>
      <c r="F268" s="1">
        <v>1</v>
      </c>
      <c r="H268" s="1" t="s">
        <v>286</v>
      </c>
      <c r="I268" s="1" t="s">
        <v>311</v>
      </c>
      <c r="J268" s="1" t="s">
        <v>332</v>
      </c>
      <c r="K268" s="1" t="s">
        <v>333</v>
      </c>
      <c r="M268" s="1" t="s">
        <v>290</v>
      </c>
      <c r="O268" s="1" t="s">
        <v>26</v>
      </c>
      <c r="R268" s="1">
        <v>30</v>
      </c>
    </row>
    <row r="269" spans="1:19" x14ac:dyDescent="0.25">
      <c r="A269" s="2">
        <v>43556</v>
      </c>
      <c r="B269" s="1">
        <v>5042</v>
      </c>
      <c r="C269" s="1" t="s">
        <v>334</v>
      </c>
      <c r="D269" s="1" t="s">
        <v>335</v>
      </c>
      <c r="E269" s="1" t="s">
        <v>94</v>
      </c>
      <c r="H269" s="1" t="s">
        <v>336</v>
      </c>
      <c r="J269" s="1" t="s">
        <v>337</v>
      </c>
      <c r="L269" s="1" t="s">
        <v>338</v>
      </c>
      <c r="M269" s="1" t="s">
        <v>338</v>
      </c>
      <c r="N269" s="1" t="s">
        <v>339</v>
      </c>
      <c r="O269" s="1" t="s">
        <v>26</v>
      </c>
      <c r="P269" s="3">
        <v>0.1</v>
      </c>
      <c r="Q269" s="1">
        <v>80</v>
      </c>
    </row>
    <row r="270" spans="1:19" x14ac:dyDescent="0.25">
      <c r="A270" s="2">
        <v>43556</v>
      </c>
      <c r="B270" s="1">
        <v>5042</v>
      </c>
      <c r="C270" s="1" t="s">
        <v>104</v>
      </c>
      <c r="D270" s="1" t="s">
        <v>125</v>
      </c>
      <c r="E270" s="1" t="s">
        <v>94</v>
      </c>
      <c r="F270" s="1">
        <v>1</v>
      </c>
      <c r="H270" s="1" t="s">
        <v>340</v>
      </c>
      <c r="O270" s="1" t="s">
        <v>26</v>
      </c>
      <c r="R270" s="1">
        <v>42.73</v>
      </c>
    </row>
    <row r="271" spans="1:19" x14ac:dyDescent="0.25">
      <c r="A271" s="2">
        <v>43556</v>
      </c>
      <c r="B271" s="1">
        <v>5042</v>
      </c>
      <c r="C271" s="1" t="s">
        <v>27</v>
      </c>
      <c r="D271" s="1" t="s">
        <v>125</v>
      </c>
      <c r="E271" s="1" t="s">
        <v>94</v>
      </c>
      <c r="F271" s="1">
        <v>1</v>
      </c>
      <c r="H271" s="1" t="s">
        <v>341</v>
      </c>
      <c r="O271" s="1" t="s">
        <v>26</v>
      </c>
      <c r="R271" s="1">
        <v>30</v>
      </c>
    </row>
    <row r="272" spans="1:19" x14ac:dyDescent="0.25">
      <c r="A272" s="2">
        <f>SUBTOTAL(109,Tableau1[Jour])</f>
        <v>11765266</v>
      </c>
      <c r="B272" s="1">
        <f>SUBTOTAL(109,Tableau1[Pièce])</f>
        <v>1122798822</v>
      </c>
      <c r="C272" s="1">
        <f>SUBTOTAL(109,Tableau1[Compte général])</f>
        <v>33215000</v>
      </c>
      <c r="D272" s="1">
        <f>SUBTOTAL(109,Tableau1[N° de DI])</f>
        <v>0</v>
      </c>
      <c r="E272" s="1">
        <f>SUBTOTAL(109,Tableau1[Tech])</f>
        <v>0</v>
      </c>
      <c r="F272" s="1">
        <f>SUBTOTAL(109,Tableau1[Temp])</f>
        <v>559.5</v>
      </c>
      <c r="G272" s="1">
        <f>SUBTOTAL(109,Tableau1[N° de DV])</f>
        <v>2170121</v>
      </c>
      <c r="H272" s="1">
        <f>SUBTOTAL(109,Tableau1[Libellé])</f>
        <v>0</v>
      </c>
      <c r="I272" s="1">
        <f>SUBTOTAL(109,Tableau1[Résidence])</f>
        <v>396</v>
      </c>
      <c r="J272" s="1">
        <f>SUBTOTAL(109,Tableau1[Adresse])</f>
        <v>0</v>
      </c>
      <c r="K272" s="1">
        <f>SUBTOTAL(109,Tableau1[Référence])</f>
        <v>18984811632</v>
      </c>
      <c r="L272" s="1">
        <f>SUBTOTAL(109,Tableau1[Origine client])</f>
        <v>0</v>
      </c>
      <c r="M272" s="1">
        <f>SUBTOTAL(109,Tableau1[Interlocuteur])</f>
        <v>0</v>
      </c>
      <c r="N272" s="1">
        <f>SUBTOTAL(109,Tableau1[CE  CH])</f>
        <v>0</v>
      </c>
      <c r="O272" s="1">
        <f>SUBTOTAL(109,Tableau1[Documents associés])</f>
        <v>0</v>
      </c>
      <c r="P272" s="1">
        <f>SUBTOTAL(101,Tableau1[TVA])</f>
        <v>0.11612903225806441</v>
      </c>
      <c r="Q272" s="1">
        <f>SUBTOTAL(109,Tableau1[Débit])</f>
        <v>48155.750000000015</v>
      </c>
      <c r="R272" s="1">
        <f>SUBTOTAL(109,Tableau1[Crédit])</f>
        <v>43867.750000000022</v>
      </c>
      <c r="S272" s="1">
        <f>SUBTOTAL(109,Tableau1[Lettrage])</f>
        <v>0</v>
      </c>
    </row>
    <row r="275" spans="17:18" x14ac:dyDescent="0.25">
      <c r="Q275" s="1">
        <v>60147.01</v>
      </c>
      <c r="R275" s="1">
        <v>54799.51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TCD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Jean-Eric Pelouas</cp:lastModifiedBy>
  <dcterms:created xsi:type="dcterms:W3CDTF">2019-07-13T17:36:25Z</dcterms:created>
  <dcterms:modified xsi:type="dcterms:W3CDTF">2019-07-14T09:51:16Z</dcterms:modified>
</cp:coreProperties>
</file>