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75" windowWidth="12915" windowHeight="4680"/>
  </bookViews>
  <sheets>
    <sheet name="Feuil1" sheetId="1" r:id="rId1"/>
  </sheets>
  <definedNames>
    <definedName name="fériés">Feuil1!$G$9:$H$19</definedName>
  </definedNames>
  <calcPr calcId="145621"/>
</workbook>
</file>

<file path=xl/calcChain.xml><?xml version="1.0" encoding="utf-8"?>
<calcChain xmlns="http://schemas.openxmlformats.org/spreadsheetml/2006/main">
  <c r="C16" i="1" l="1"/>
  <c r="C14" i="1"/>
  <c r="C7" i="1"/>
  <c r="D14" i="1" l="1"/>
  <c r="B15" i="1"/>
  <c r="C15" i="1" s="1"/>
  <c r="D16" i="1" s="1"/>
  <c r="H9" i="1"/>
  <c r="H10" i="1"/>
  <c r="H11" i="1"/>
  <c r="H12" i="1"/>
  <c r="H13" i="1"/>
  <c r="H14" i="1"/>
  <c r="H15" i="1"/>
  <c r="H16" i="1"/>
  <c r="H6" i="1"/>
  <c r="H17" i="1" s="1"/>
  <c r="G16" i="1"/>
  <c r="G15" i="1"/>
  <c r="G14" i="1"/>
  <c r="G13" i="1"/>
  <c r="G12" i="1"/>
  <c r="G11" i="1"/>
  <c r="G10" i="1"/>
  <c r="G9" i="1"/>
  <c r="G6" i="1"/>
  <c r="G19" i="1" s="1"/>
  <c r="D15" i="1" l="1"/>
  <c r="H18" i="1"/>
  <c r="H19" i="1"/>
  <c r="G18" i="1"/>
  <c r="B7" i="1" s="1"/>
  <c r="G17" i="1"/>
</calcChain>
</file>

<file path=xl/sharedStrings.xml><?xml version="1.0" encoding="utf-8"?>
<sst xmlns="http://schemas.openxmlformats.org/spreadsheetml/2006/main" count="5" uniqueCount="5">
  <si>
    <t>Date</t>
  </si>
  <si>
    <t>Heure</t>
  </si>
  <si>
    <t>Pâques</t>
  </si>
  <si>
    <t>Jours fériés</t>
  </si>
  <si>
    <t>Date / heure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</si>
</sst>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7" formatCode="h:mm;@"/>
    <numFmt numFmtId="170" formatCode="0.000"/>
  </numFmts>
  <fonts count="1" x14ac:knownFonts="1"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14" fontId="0" fillId="0" borderId="0" xfId="0" applyNumberFormat="1"/>
    <xf numFmtId="0" fontId="0" fillId="2" borderId="0" xfId="0" applyFill="1"/>
    <xf numFmtId="14" fontId="0" fillId="2" borderId="0" xfId="0" applyNumberFormat="1" applyFill="1"/>
    <xf numFmtId="167" fontId="0" fillId="0" borderId="0" xfId="0" applyNumberFormat="1"/>
    <xf numFmtId="22" fontId="0" fillId="0" borderId="0" xfId="0" applyNumberFormat="1"/>
    <xf numFmtId="2" fontId="0" fillId="0" borderId="0" xfId="0" applyNumberFormat="1"/>
    <xf numFmtId="170" fontId="0" fillId="0" borderId="0" xfId="0" applyNumberFormat="1"/>
    <xf numFmtId="14" fontId="0" fillId="3" borderId="0" xfId="0" applyNumberFormat="1" applyFill="1"/>
    <xf numFmtId="167" fontId="0" fillId="3" borderId="0" xfId="0" applyNumberFormat="1" applyFill="1"/>
    <xf numFmtId="22" fontId="0" fillId="3" borderId="0" xfId="0" applyNumberFormat="1" applyFill="1"/>
    <xf numFmtId="170" fontId="0" fillId="3" borderId="0" xfId="0" applyNumberFormat="1" applyFill="1"/>
    <xf numFmtId="167" fontId="0" fillId="2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H29"/>
  <sheetViews>
    <sheetView showGridLines="0" tabSelected="1" workbookViewId="0">
      <selection activeCell="C14" sqref="C14"/>
    </sheetView>
  </sheetViews>
  <sheetFormatPr baseColWidth="10" defaultRowHeight="12.75" x14ac:dyDescent="0.2"/>
  <cols>
    <col min="2" max="2" width="15.28515625" bestFit="1" customWidth="1"/>
    <col min="3" max="3" width="11.42578125" style="4"/>
    <col min="4" max="4" width="12" style="4" bestFit="1" customWidth="1"/>
    <col min="5" max="5" width="15.140625" style="7" customWidth="1"/>
  </cols>
  <sheetData>
    <row r="3" spans="2:8" x14ac:dyDescent="0.2">
      <c r="G3" s="2">
        <v>2012</v>
      </c>
      <c r="H3" s="2">
        <v>2013</v>
      </c>
    </row>
    <row r="4" spans="2:8" x14ac:dyDescent="0.2">
      <c r="B4" t="s">
        <v>0</v>
      </c>
      <c r="C4" s="4" t="s">
        <v>1</v>
      </c>
      <c r="G4" s="2"/>
      <c r="H4" s="2"/>
    </row>
    <row r="5" spans="2:8" x14ac:dyDescent="0.2">
      <c r="B5" s="3">
        <v>41232</v>
      </c>
      <c r="C5" s="12">
        <v>0.69791666666666663</v>
      </c>
      <c r="G5" s="2" t="s">
        <v>2</v>
      </c>
      <c r="H5" s="2"/>
    </row>
    <row r="6" spans="2:8" x14ac:dyDescent="0.2">
      <c r="B6">
        <v>3</v>
      </c>
      <c r="C6" s="4">
        <v>3.125E-2</v>
      </c>
      <c r="G6" s="3">
        <f>ROUND(DATE(G3,4,MOD(234-11*MOD(G3,19),30))/7,0)*7-6</f>
        <v>41007</v>
      </c>
      <c r="H6" s="3">
        <f>ROUND(DATE(H3,4,MOD(234-11*MOD(H3,19),30))/7,0)*7-6</f>
        <v>41364</v>
      </c>
    </row>
    <row r="7" spans="2:8" x14ac:dyDescent="0.2">
      <c r="B7" s="8">
        <f>WORKDAY.INTL(B5,B6,1,fériés)</f>
        <v>41235</v>
      </c>
      <c r="C7" s="9">
        <f>SUM(C5:C6)</f>
        <v>0.72916666666666663</v>
      </c>
      <c r="G7" s="2"/>
      <c r="H7" s="2"/>
    </row>
    <row r="8" spans="2:8" x14ac:dyDescent="0.2">
      <c r="B8" s="1"/>
      <c r="G8" s="2" t="s">
        <v>3</v>
      </c>
      <c r="H8" s="2"/>
    </row>
    <row r="9" spans="2:8" x14ac:dyDescent="0.2">
      <c r="B9" s="1"/>
      <c r="G9" s="3">
        <f>DATE(G3,1,1)</f>
        <v>40909</v>
      </c>
      <c r="H9" s="3">
        <f>DATE(H3,1,1)</f>
        <v>41275</v>
      </c>
    </row>
    <row r="10" spans="2:8" x14ac:dyDescent="0.2">
      <c r="G10" s="3">
        <f>DATE(G3,5,1)</f>
        <v>41030</v>
      </c>
      <c r="H10" s="3">
        <f>DATE(H3,5,1)</f>
        <v>41395</v>
      </c>
    </row>
    <row r="11" spans="2:8" x14ac:dyDescent="0.2">
      <c r="G11" s="3">
        <f>DATE(G3,5,8)</f>
        <v>41037</v>
      </c>
      <c r="H11" s="3">
        <f>DATE(H3,5,8)</f>
        <v>41402</v>
      </c>
    </row>
    <row r="12" spans="2:8" x14ac:dyDescent="0.2">
      <c r="C12" s="6"/>
      <c r="G12" s="3">
        <f>DATE(G3,7,14)</f>
        <v>41104</v>
      </c>
      <c r="H12" s="3">
        <f>DATE(H3,7,14)</f>
        <v>41469</v>
      </c>
    </row>
    <row r="13" spans="2:8" x14ac:dyDescent="0.2">
      <c r="B13" t="s">
        <v>4</v>
      </c>
      <c r="C13" s="6"/>
      <c r="G13" s="3">
        <f>DATE(G3,8,15)</f>
        <v>41136</v>
      </c>
      <c r="H13" s="3">
        <f>DATE(H3,8,15)</f>
        <v>41501</v>
      </c>
    </row>
    <row r="14" spans="2:8" x14ac:dyDescent="0.2">
      <c r="B14" s="5">
        <v>41232.697916666664</v>
      </c>
      <c r="C14" s="11">
        <f>3+45/1440</f>
        <v>3.03125</v>
      </c>
      <c r="D14" s="7" t="str">
        <f>INT(SUM(C$14:C14))&amp;" j. et "&amp;+TEXT(MOD(SUM(C$14:C14),INT(SUM(C$14:C14)))*1440,"0")&amp;" mn."</f>
        <v>3 j. et 45 mn.</v>
      </c>
      <c r="G14" s="3">
        <f>DATE(G3,11,1)</f>
        <v>41214</v>
      </c>
      <c r="H14" s="3">
        <f>DATE(H3,11,1)</f>
        <v>41579</v>
      </c>
    </row>
    <row r="15" spans="2:8" x14ac:dyDescent="0.2">
      <c r="B15" s="10">
        <f>B14+C14</f>
        <v>41235.729166666664</v>
      </c>
      <c r="C15" s="7">
        <f>(HOUR(B15)/24+MINUTE(B15)/1440)-TIMEVALUE("18:00")</f>
        <v>-2.0833333333333259E-2</v>
      </c>
      <c r="D15" s="7" t="str">
        <f>INT(SUM(C$14:C15))&amp;" j. et "&amp;+TEXT(MOD(SUM(C$14:C15),INT(SUM(C$14:C15)))*1440,"0")&amp;" mn."</f>
        <v>3 j. et 15 mn.</v>
      </c>
      <c r="G15" s="3">
        <f>DATE(G3,11,11)</f>
        <v>41224</v>
      </c>
      <c r="H15" s="3">
        <f>DATE(H3,11,11)</f>
        <v>41589</v>
      </c>
    </row>
    <row r="16" spans="2:8" x14ac:dyDescent="0.2">
      <c r="B16" s="5">
        <v>41236.75</v>
      </c>
      <c r="C16" s="7">
        <f>(TIMEVALUE("18:00")-(HOUR(B16)/24+MINUTE(B16)/1440))</f>
        <v>0</v>
      </c>
      <c r="D16" s="7" t="str">
        <f>INT(SUM(C$14:C16))&amp;" j. et "&amp;+TEXT(MOD(SUM(C$14:C16),INT(SUM(C$14:C16)))*1440,"0")&amp;" mn."</f>
        <v>3 j. et 15 mn.</v>
      </c>
      <c r="G16" s="3">
        <f>DATE(G3,12,25)</f>
        <v>41268</v>
      </c>
      <c r="H16" s="3">
        <f>DATE(H3,12,25)</f>
        <v>41633</v>
      </c>
    </row>
    <row r="17" spans="3:8" x14ac:dyDescent="0.2">
      <c r="C17" s="6"/>
      <c r="G17" s="3">
        <f>G6+1</f>
        <v>41008</v>
      </c>
      <c r="H17" s="3">
        <f>H6+1</f>
        <v>41365</v>
      </c>
    </row>
    <row r="18" spans="3:8" x14ac:dyDescent="0.2">
      <c r="C18" s="6"/>
      <c r="D18" s="7"/>
      <c r="G18" s="3">
        <f>G6+39</f>
        <v>41046</v>
      </c>
      <c r="H18" s="3">
        <f>H6+39</f>
        <v>41403</v>
      </c>
    </row>
    <row r="19" spans="3:8" x14ac:dyDescent="0.2">
      <c r="C19" s="6"/>
      <c r="G19" s="3">
        <f>G6+50</f>
        <v>41057</v>
      </c>
      <c r="H19" s="3">
        <f>H6+50</f>
        <v>41414</v>
      </c>
    </row>
    <row r="20" spans="3:8" x14ac:dyDescent="0.2">
      <c r="C20" s="6"/>
    </row>
    <row r="21" spans="3:8" x14ac:dyDescent="0.2">
      <c r="C21" s="6"/>
    </row>
    <row r="22" spans="3:8" x14ac:dyDescent="0.2">
      <c r="C22" s="6"/>
    </row>
    <row r="23" spans="3:8" x14ac:dyDescent="0.2">
      <c r="C23" s="6"/>
    </row>
    <row r="24" spans="3:8" x14ac:dyDescent="0.2">
      <c r="C24" s="6"/>
    </row>
    <row r="25" spans="3:8" x14ac:dyDescent="0.2">
      <c r="C25" s="6"/>
    </row>
    <row r="26" spans="3:8" x14ac:dyDescent="0.2">
      <c r="C26" s="6"/>
    </row>
    <row r="27" spans="3:8" x14ac:dyDescent="0.2">
      <c r="C27" s="6"/>
    </row>
    <row r="28" spans="3:8" x14ac:dyDescent="0.2">
      <c r="C28" s="6"/>
    </row>
    <row r="29" spans="3:8" x14ac:dyDescent="0.2">
      <c r="C29" s="6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fériés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2012-11-23T01:09:12Z</dcterms:created>
  <dcterms:modified xsi:type="dcterms:W3CDTF">2012-11-23T04:10:02Z</dcterms:modified>
</cp:coreProperties>
</file>