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6735" yWindow="480" windowWidth="20730" windowHeight="11760" tabRatio="500" firstSheet="2" activeTab="2"/>
  </bookViews>
  <sheets>
    <sheet name="scenarii triés" sheetId="8" r:id="rId1"/>
    <sheet name="Risque brut" sheetId="2" state="hidden" r:id="rId2"/>
    <sheet name="Evaluation des Risques" sheetId="13" r:id="rId3"/>
    <sheet name="Matrice de Prouty Brut" sheetId="12" r:id="rId4"/>
    <sheet name="Matrice de Prouty Pondéré" sheetId="14" r:id="rId5"/>
    <sheet name="Matrice de Prouty Corrigé" sheetId="16" r:id="rId6"/>
  </sheets>
  <definedNames>
    <definedName name="C_B">'Matrice de Prouty Brut'!$B$7:$F$7</definedName>
    <definedName name="C_C">'Matrice de Prouty Corrigé'!$B$7:$F$7</definedName>
    <definedName name="C_P">'Matrice de Prouty Pondéré'!$B$7:$F$7</definedName>
    <definedName name="L_B">'Matrice de Prouty Brut'!$B$3:$B$7</definedName>
    <definedName name="L_C">'Matrice de Prouty Corrigé'!$B$3:$B$6</definedName>
    <definedName name="L_P">'Matrice de Prouty Pondéré'!$B$3:$B$7</definedName>
    <definedName name="M_B">'Matrice de Prouty Brut'!$B$3:$F$7</definedName>
    <definedName name="M_C">'Matrice de Prouty Corrigé'!$B$3:$F$7</definedName>
    <definedName name="M_P">'Matrice de Prouty Pondéré'!$B$3:$F$7</definedName>
  </definedNames>
  <calcPr calcId="162913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P4" i="13" l="1"/>
  <c r="P5" i="13"/>
  <c r="P6" i="13"/>
  <c r="P7" i="13"/>
  <c r="P8" i="13"/>
  <c r="P9" i="13"/>
  <c r="P10" i="13"/>
  <c r="P11" i="13"/>
  <c r="P12" i="13"/>
  <c r="P13" i="13"/>
  <c r="P14" i="13"/>
  <c r="P15" i="13"/>
  <c r="P16" i="13"/>
  <c r="P17" i="13"/>
  <c r="P18" i="13"/>
  <c r="P19" i="13"/>
  <c r="P20" i="13"/>
  <c r="P21" i="13"/>
  <c r="P22" i="13"/>
  <c r="P23" i="13"/>
  <c r="P24" i="13"/>
  <c r="P25" i="13"/>
  <c r="P26" i="13"/>
  <c r="P27" i="13"/>
  <c r="P28" i="13"/>
  <c r="P29" i="13"/>
  <c r="P30" i="13"/>
  <c r="P31" i="13"/>
  <c r="P32" i="13"/>
  <c r="P33" i="13"/>
  <c r="P34" i="13"/>
  <c r="P35" i="13"/>
  <c r="P36" i="13"/>
  <c r="P37" i="13"/>
  <c r="P38" i="13"/>
  <c r="P39" i="13"/>
  <c r="P40" i="13"/>
  <c r="P41" i="13"/>
  <c r="P42" i="13"/>
  <c r="P43" i="13"/>
  <c r="P44" i="13"/>
  <c r="P45" i="13"/>
  <c r="P46" i="13"/>
  <c r="P47" i="13"/>
  <c r="P48" i="13"/>
  <c r="P49" i="13"/>
  <c r="P50" i="13"/>
  <c r="P51" i="13"/>
  <c r="P52" i="13"/>
  <c r="P53" i="13"/>
  <c r="P54" i="13"/>
  <c r="P55" i="13"/>
  <c r="P56" i="13"/>
  <c r="P57" i="13"/>
  <c r="P58" i="13"/>
  <c r="P59" i="13"/>
  <c r="P60" i="13"/>
  <c r="P61" i="13"/>
  <c r="P62" i="13"/>
  <c r="P63" i="13"/>
  <c r="P64" i="13"/>
  <c r="P65" i="13"/>
  <c r="P66" i="13"/>
  <c r="P67" i="13"/>
  <c r="P68" i="13"/>
  <c r="P69" i="13"/>
  <c r="P70" i="13"/>
  <c r="P71" i="13"/>
  <c r="P72" i="13"/>
  <c r="P73" i="13"/>
  <c r="P74" i="13"/>
  <c r="P75" i="13"/>
  <c r="P76" i="13"/>
  <c r="P77" i="13"/>
  <c r="P78" i="13"/>
  <c r="P79" i="13"/>
  <c r="P80" i="13"/>
  <c r="P81" i="13"/>
  <c r="P3" i="13"/>
  <c r="M4" i="13"/>
  <c r="M5" i="13"/>
  <c r="M6" i="13"/>
  <c r="M7" i="13"/>
  <c r="M8" i="13"/>
  <c r="M9" i="13"/>
  <c r="M10" i="13"/>
  <c r="M11" i="13"/>
  <c r="M12" i="13"/>
  <c r="M13" i="13"/>
  <c r="M14" i="13"/>
  <c r="M15" i="13"/>
  <c r="M16" i="13"/>
  <c r="M17" i="13"/>
  <c r="M18" i="13"/>
  <c r="M19" i="13"/>
  <c r="M20" i="13"/>
  <c r="M21" i="13"/>
  <c r="M22" i="13"/>
  <c r="M23" i="13"/>
  <c r="M24" i="13"/>
  <c r="M25" i="13"/>
  <c r="M26" i="13"/>
  <c r="M27" i="13"/>
  <c r="M28" i="13"/>
  <c r="M29" i="13"/>
  <c r="M30" i="13"/>
  <c r="M31" i="13"/>
  <c r="M32" i="13"/>
  <c r="M33" i="13"/>
  <c r="M34" i="13"/>
  <c r="M35" i="13"/>
  <c r="M36" i="13"/>
  <c r="M37" i="13"/>
  <c r="M38" i="13"/>
  <c r="M39" i="13"/>
  <c r="M40" i="13"/>
  <c r="M41" i="13"/>
  <c r="M42" i="13"/>
  <c r="M43" i="13"/>
  <c r="M44" i="13"/>
  <c r="M45" i="13"/>
  <c r="M46" i="13"/>
  <c r="M47" i="13"/>
  <c r="M48" i="13"/>
  <c r="M49" i="13"/>
  <c r="M50" i="13"/>
  <c r="M51" i="13"/>
  <c r="M52" i="13"/>
  <c r="M53" i="13"/>
  <c r="M54" i="13"/>
  <c r="M55" i="13"/>
  <c r="M56" i="13"/>
  <c r="M57" i="13"/>
  <c r="M58" i="13"/>
  <c r="M59" i="13"/>
  <c r="M60" i="13"/>
  <c r="M61" i="13"/>
  <c r="M62" i="13"/>
  <c r="M63" i="13"/>
  <c r="M64" i="13"/>
  <c r="M65" i="13"/>
  <c r="M66" i="13"/>
  <c r="M67" i="13"/>
  <c r="M68" i="13"/>
  <c r="M69" i="13"/>
  <c r="M70" i="13"/>
  <c r="M71" i="13"/>
  <c r="M72" i="13"/>
  <c r="M73" i="13"/>
  <c r="M74" i="13"/>
  <c r="M75" i="13"/>
  <c r="M76" i="13"/>
  <c r="M77" i="13"/>
  <c r="M78" i="13"/>
  <c r="M79" i="13"/>
  <c r="M80" i="13"/>
  <c r="M81" i="13"/>
  <c r="M3" i="13"/>
  <c r="S4" i="13"/>
  <c r="S5" i="13"/>
  <c r="S6" i="13"/>
  <c r="S7" i="13"/>
  <c r="S8" i="13"/>
  <c r="S9" i="13"/>
  <c r="S10" i="13"/>
  <c r="S11" i="13"/>
  <c r="S12" i="13"/>
  <c r="S13" i="13"/>
  <c r="S14" i="13"/>
  <c r="S15" i="13"/>
  <c r="S16" i="13"/>
  <c r="S17" i="13"/>
  <c r="S18" i="13"/>
  <c r="S19" i="13"/>
  <c r="S20" i="13"/>
  <c r="S21" i="13"/>
  <c r="S22" i="13"/>
  <c r="S23" i="13"/>
  <c r="S24" i="13"/>
  <c r="S25" i="13"/>
  <c r="S26" i="13"/>
  <c r="S27" i="13"/>
  <c r="S28" i="13"/>
  <c r="S29" i="13"/>
  <c r="S30" i="13"/>
  <c r="S31" i="13"/>
  <c r="S32" i="13"/>
  <c r="S33" i="13"/>
  <c r="S34" i="13"/>
  <c r="S35" i="13"/>
  <c r="S36" i="13"/>
  <c r="S37" i="13"/>
  <c r="S38" i="13"/>
  <c r="S39" i="13"/>
  <c r="S40" i="13"/>
  <c r="S41" i="13"/>
  <c r="S42" i="13"/>
  <c r="S43" i="13"/>
  <c r="S44" i="13"/>
  <c r="S45" i="13"/>
  <c r="S46" i="13"/>
  <c r="S47" i="13"/>
  <c r="S48" i="13"/>
  <c r="S49" i="13"/>
  <c r="S50" i="13"/>
  <c r="S51" i="13"/>
  <c r="S52" i="13"/>
  <c r="S53" i="13"/>
  <c r="S54" i="13"/>
  <c r="S55" i="13"/>
  <c r="S56" i="13"/>
  <c r="S57" i="13"/>
  <c r="S58" i="13"/>
  <c r="S59" i="13"/>
  <c r="S60" i="13"/>
  <c r="S61" i="13"/>
  <c r="S62" i="13"/>
  <c r="S63" i="13"/>
  <c r="S64" i="13"/>
  <c r="S65" i="13"/>
  <c r="S66" i="13"/>
  <c r="S67" i="13"/>
  <c r="S68" i="13"/>
  <c r="S69" i="13"/>
  <c r="S70" i="13"/>
  <c r="S71" i="13"/>
  <c r="S72" i="13"/>
  <c r="S73" i="13"/>
  <c r="S74" i="13"/>
  <c r="S75" i="13"/>
  <c r="S76" i="13"/>
  <c r="S77" i="13"/>
  <c r="S78" i="13"/>
  <c r="S79" i="13"/>
  <c r="S80" i="13"/>
  <c r="S81" i="13"/>
  <c r="S3" i="13"/>
  <c r="F86" i="8"/>
  <c r="B81" i="13"/>
  <c r="F85" i="8"/>
  <c r="B80" i="13"/>
  <c r="F84" i="8"/>
  <c r="B79" i="13"/>
  <c r="F83" i="8"/>
  <c r="B78" i="13"/>
  <c r="F81" i="8"/>
  <c r="B77" i="13"/>
  <c r="F80" i="8"/>
  <c r="B76" i="13"/>
  <c r="F79" i="8"/>
  <c r="B75" i="13"/>
  <c r="F78" i="8"/>
  <c r="B74" i="13"/>
  <c r="F77" i="8"/>
  <c r="B73" i="13"/>
  <c r="F76" i="8"/>
  <c r="B72" i="13"/>
  <c r="F75" i="8"/>
  <c r="B71" i="13"/>
  <c r="F73" i="8"/>
  <c r="B70" i="13"/>
  <c r="F72" i="8"/>
  <c r="B69" i="13"/>
  <c r="F71" i="8"/>
  <c r="B68" i="13"/>
  <c r="F70" i="8"/>
  <c r="B67" i="13"/>
  <c r="F69" i="8"/>
  <c r="B66" i="13"/>
  <c r="F68" i="8"/>
  <c r="B65" i="13"/>
  <c r="F67" i="8"/>
  <c r="B64" i="13"/>
  <c r="F66" i="8"/>
  <c r="B63" i="13"/>
  <c r="F65" i="8"/>
  <c r="B62" i="13"/>
  <c r="F64" i="8"/>
  <c r="B61" i="13"/>
  <c r="F63" i="8"/>
  <c r="B60" i="13"/>
  <c r="F62" i="8"/>
  <c r="B59" i="13"/>
  <c r="F61" i="8"/>
  <c r="B58" i="13"/>
  <c r="F60" i="8"/>
  <c r="B57" i="13"/>
  <c r="F59" i="8"/>
  <c r="B56" i="13"/>
  <c r="F58" i="8"/>
  <c r="B55" i="13"/>
  <c r="F57" i="8"/>
  <c r="B54" i="13"/>
  <c r="F56" i="8"/>
  <c r="B53" i="13"/>
  <c r="F55" i="8"/>
  <c r="B52" i="13"/>
  <c r="F54" i="8"/>
  <c r="B51" i="13"/>
  <c r="F53" i="8"/>
  <c r="B50" i="13"/>
  <c r="F52" i="8"/>
  <c r="B49" i="13"/>
  <c r="F51" i="8"/>
  <c r="B48" i="13"/>
  <c r="F50" i="8"/>
  <c r="B47" i="13"/>
  <c r="F49" i="8"/>
  <c r="B46" i="13"/>
  <c r="F48" i="8"/>
  <c r="B45" i="13"/>
  <c r="F47" i="8"/>
  <c r="B44" i="13"/>
  <c r="F46" i="8"/>
  <c r="B43" i="13"/>
  <c r="F44" i="8"/>
  <c r="B42" i="13"/>
  <c r="F43" i="8"/>
  <c r="B41" i="13"/>
  <c r="F42" i="8"/>
  <c r="B40" i="13"/>
  <c r="F41" i="8"/>
  <c r="B39" i="13"/>
  <c r="F40" i="8"/>
  <c r="B38" i="13"/>
  <c r="F39" i="8"/>
  <c r="B37" i="13"/>
  <c r="F38" i="8"/>
  <c r="B36" i="13"/>
  <c r="F37" i="8"/>
  <c r="B35" i="13"/>
  <c r="F36" i="8"/>
  <c r="B34" i="13"/>
  <c r="F35" i="8"/>
  <c r="B33" i="13"/>
  <c r="F34" i="8"/>
  <c r="B32" i="13"/>
  <c r="F33" i="8"/>
  <c r="B31" i="13"/>
  <c r="F31" i="8"/>
  <c r="B30" i="13"/>
  <c r="F30" i="8"/>
  <c r="B29" i="13"/>
  <c r="F29" i="8"/>
  <c r="B28" i="13"/>
  <c r="F28" i="8"/>
  <c r="B27" i="13"/>
  <c r="F27" i="8"/>
  <c r="B26" i="13"/>
  <c r="F26" i="8"/>
  <c r="B25" i="13"/>
  <c r="F25" i="8"/>
  <c r="B24" i="13"/>
  <c r="F24" i="8"/>
  <c r="B23" i="13"/>
  <c r="F23" i="8"/>
  <c r="B22" i="13"/>
  <c r="F22" i="8"/>
  <c r="B21" i="13"/>
  <c r="F21" i="8"/>
  <c r="B20" i="13"/>
  <c r="F20" i="8"/>
  <c r="B19" i="13"/>
  <c r="F19" i="8"/>
  <c r="B18" i="13"/>
  <c r="F18" i="8"/>
  <c r="B17" i="13"/>
  <c r="F17" i="8"/>
  <c r="B16" i="13"/>
  <c r="F16" i="8"/>
  <c r="B15" i="13"/>
  <c r="F15" i="8"/>
  <c r="B14" i="13"/>
  <c r="F14" i="8"/>
  <c r="B13" i="13"/>
  <c r="F13" i="8"/>
  <c r="B12" i="13"/>
  <c r="F12" i="8"/>
  <c r="B11" i="13"/>
  <c r="F11" i="8"/>
  <c r="B10" i="13"/>
  <c r="F10" i="8"/>
  <c r="B9" i="13"/>
  <c r="F9" i="8"/>
  <c r="B8" i="13"/>
  <c r="F8" i="8"/>
  <c r="B7" i="13"/>
  <c r="F7" i="8"/>
  <c r="B6" i="13"/>
  <c r="F6" i="8"/>
  <c r="B5" i="13"/>
  <c r="F5" i="8"/>
  <c r="B4" i="13"/>
  <c r="F4" i="8"/>
  <c r="B3" i="13"/>
  <c r="M5" i="2"/>
  <c r="M4" i="2"/>
  <c r="M3" i="2"/>
  <c r="B28" i="2"/>
  <c r="B80" i="2"/>
  <c r="B81" i="2"/>
  <c r="B79" i="2"/>
  <c r="B78" i="2"/>
  <c r="B73" i="2"/>
  <c r="B74" i="2"/>
  <c r="B75" i="2"/>
  <c r="B76" i="2"/>
  <c r="B77" i="2"/>
  <c r="B72" i="2"/>
  <c r="B71" i="2"/>
  <c r="B66" i="2"/>
  <c r="B67" i="2"/>
  <c r="B68" i="2"/>
  <c r="B69" i="2"/>
  <c r="B70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44" i="2"/>
  <c r="B43" i="2"/>
  <c r="B33" i="2"/>
  <c r="B34" i="2"/>
  <c r="B35" i="2"/>
  <c r="B36" i="2"/>
  <c r="B37" i="2"/>
  <c r="B38" i="2"/>
  <c r="B39" i="2"/>
  <c r="B40" i="2"/>
  <c r="B41" i="2"/>
  <c r="B42" i="2"/>
  <c r="B32" i="2"/>
  <c r="B31" i="2"/>
  <c r="B29" i="2"/>
  <c r="B30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4" i="2"/>
  <c r="B3" i="2"/>
</calcChain>
</file>

<file path=xl/sharedStrings.xml><?xml version="1.0" encoding="utf-8"?>
<sst xmlns="http://schemas.openxmlformats.org/spreadsheetml/2006/main" count="609" uniqueCount="300">
  <si>
    <t>CIBLE</t>
  </si>
  <si>
    <t>RISQUES</t>
  </si>
  <si>
    <t>GRAVITE</t>
  </si>
  <si>
    <t>FREQUENCE/VRAISEMBLANCE</t>
  </si>
  <si>
    <t>CRITICITE BRUT</t>
  </si>
  <si>
    <t>espionnage</t>
  </si>
  <si>
    <t>piratage informatique</t>
  </si>
  <si>
    <t>par action violente</t>
  </si>
  <si>
    <t>truck jacking</t>
  </si>
  <si>
    <t>home jacking</t>
  </si>
  <si>
    <t>par écoute illégale</t>
  </si>
  <si>
    <t>par observation</t>
  </si>
  <si>
    <t>points avec une forte capacité calorifique</t>
  </si>
  <si>
    <t>par incendie (intentionnel, utilisation matériaux, comburant sur place)</t>
  </si>
  <si>
    <t>par action Kamikaze</t>
  </si>
  <si>
    <t>par incendie (...) de manière discrète</t>
  </si>
  <si>
    <t>par une attaque logique cyber externe</t>
  </si>
  <si>
    <t>par contacts verbales et physiques</t>
  </si>
  <si>
    <t>par intrusion avec effraction</t>
  </si>
  <si>
    <t>par ruse</t>
  </si>
  <si>
    <t>par intrusion logique</t>
  </si>
  <si>
    <t>VL personnels (objets…)</t>
  </si>
  <si>
    <t>par braquage</t>
  </si>
  <si>
    <t>par truckjacking</t>
  </si>
  <si>
    <t>par intrusion logique (ranconwere,…) et chantage</t>
  </si>
  <si>
    <t>par escroquerie et faux</t>
  </si>
  <si>
    <t>par intimidation</t>
  </si>
  <si>
    <t>sous la contrainte</t>
  </si>
  <si>
    <t>par compromission</t>
  </si>
  <si>
    <t>par corruption</t>
  </si>
  <si>
    <t>par fraude, escroquerie, malversation</t>
  </si>
  <si>
    <t>par espionnage</t>
  </si>
  <si>
    <t>par divulgation voie de press, ou réseau socio (Fake news, social engineering)</t>
  </si>
  <si>
    <t>par ruse (social engineering)</t>
  </si>
  <si>
    <t>par incendie (feu de camp, mégo, jeux..)précédé d'une intrusion</t>
  </si>
  <si>
    <t>par destruction</t>
  </si>
  <si>
    <t>par renouvellement réglementaire, legislatif, contractuel</t>
  </si>
  <si>
    <t>conflits, relation dipplomatique divergente,…</t>
  </si>
  <si>
    <t>SCENARII</t>
  </si>
  <si>
    <t>N° risque</t>
  </si>
  <si>
    <t>AUTEUR</t>
  </si>
  <si>
    <t>ACTION</t>
  </si>
  <si>
    <t>MODE OPERATOIRE</t>
  </si>
  <si>
    <t>Patrimoine Materiels (outils de production, fluides, énergies,MP…)</t>
  </si>
  <si>
    <t>Risque sur les personnes</t>
  </si>
  <si>
    <t>Risques sur le patrimoine immatériel</t>
  </si>
  <si>
    <t>Risques sur le patrimoine financier</t>
  </si>
  <si>
    <t>RISQUES DOMINO impact sur la societe  (Fournisseurs, E.E., sous-traitants…)</t>
  </si>
  <si>
    <t>G</t>
  </si>
  <si>
    <t>F</t>
  </si>
  <si>
    <t>RPERS32</t>
  </si>
  <si>
    <t>RPERS33</t>
  </si>
  <si>
    <t>RPMAT1</t>
  </si>
  <si>
    <t>RPMAT2</t>
  </si>
  <si>
    <t>RPIM44</t>
  </si>
  <si>
    <t>RPIM45</t>
  </si>
  <si>
    <t>RPFIN69</t>
  </si>
  <si>
    <t>RPFIN70</t>
  </si>
  <si>
    <t>RPFIN71</t>
  </si>
  <si>
    <t>RPFIN72</t>
  </si>
  <si>
    <t>RPFIN73</t>
  </si>
  <si>
    <t>REXT76</t>
  </si>
  <si>
    <t>RPIM46</t>
  </si>
  <si>
    <t>RPIM47</t>
  </si>
  <si>
    <t>RPIM48</t>
  </si>
  <si>
    <t>RPIM49</t>
  </si>
  <si>
    <t>RPIM50</t>
  </si>
  <si>
    <t>RPIM51</t>
  </si>
  <si>
    <t>RPIM52</t>
  </si>
  <si>
    <t>RPIM53</t>
  </si>
  <si>
    <t>RPIM54</t>
  </si>
  <si>
    <t>RPIM55</t>
  </si>
  <si>
    <t>RPIM56</t>
  </si>
  <si>
    <t>RPIM57</t>
  </si>
  <si>
    <t>RPIM58</t>
  </si>
  <si>
    <t>RPIM59</t>
  </si>
  <si>
    <t>RPIM60</t>
  </si>
  <si>
    <t>RPIM61</t>
  </si>
  <si>
    <t>RPIM62</t>
  </si>
  <si>
    <t>RPIM63</t>
  </si>
  <si>
    <t>RPIM64</t>
  </si>
  <si>
    <t>RPIM65</t>
  </si>
  <si>
    <t>RPIM66</t>
  </si>
  <si>
    <t>RPERS34</t>
  </si>
  <si>
    <t>RPERS35</t>
  </si>
  <si>
    <t>RPERS36</t>
  </si>
  <si>
    <t>RPERS37</t>
  </si>
  <si>
    <t>RPERS38</t>
  </si>
  <si>
    <t>RPERS39</t>
  </si>
  <si>
    <t>RPERS40</t>
  </si>
  <si>
    <t>RPMAT3</t>
  </si>
  <si>
    <t>RPMAT4</t>
  </si>
  <si>
    <t>RPMAT5</t>
  </si>
  <si>
    <t>RPMAT6</t>
  </si>
  <si>
    <t>RPMAT7</t>
  </si>
  <si>
    <t>RPMAT8</t>
  </si>
  <si>
    <t>RPMAT9</t>
  </si>
  <si>
    <t>RPMAT10</t>
  </si>
  <si>
    <t>RPMAT11</t>
  </si>
  <si>
    <t>RPMAT12</t>
  </si>
  <si>
    <t>RPMAT13</t>
  </si>
  <si>
    <t>RPMAT14</t>
  </si>
  <si>
    <t>RPMAT15</t>
  </si>
  <si>
    <t>RPMAT16</t>
  </si>
  <si>
    <t>RPMAT17</t>
  </si>
  <si>
    <t>RPMAT18</t>
  </si>
  <si>
    <t>RPMAT19</t>
  </si>
  <si>
    <t>RPMAT20</t>
  </si>
  <si>
    <t>RPMAT21</t>
  </si>
  <si>
    <t>RPMAT22</t>
  </si>
  <si>
    <t>RPMAT23</t>
  </si>
  <si>
    <t>RPMAT25</t>
  </si>
  <si>
    <t>RPMAT26</t>
  </si>
  <si>
    <t>RPMAT27</t>
  </si>
  <si>
    <t>RPMAT28</t>
  </si>
  <si>
    <t>SCENARIO LITERAL</t>
  </si>
  <si>
    <t>est dégradé</t>
  </si>
  <si>
    <t xml:space="preserve">sont volés </t>
  </si>
  <si>
    <t xml:space="preserve">est saboté </t>
  </si>
  <si>
    <t xml:space="preserve">est dégradé </t>
  </si>
  <si>
    <t>est détruit</t>
  </si>
  <si>
    <t xml:space="preserve">est détruit </t>
  </si>
  <si>
    <t xml:space="preserve">est volé </t>
  </si>
  <si>
    <t>est détrourné</t>
  </si>
  <si>
    <t xml:space="preserve">est agressé </t>
  </si>
  <si>
    <t xml:space="preserve">est séquestré </t>
  </si>
  <si>
    <t xml:space="preserve">est atteint </t>
  </si>
  <si>
    <t>est soustrait</t>
  </si>
  <si>
    <t>est volé</t>
  </si>
  <si>
    <t>est espionné</t>
  </si>
  <si>
    <t>est détourné</t>
  </si>
  <si>
    <t>est déprécié indirectement</t>
  </si>
  <si>
    <t>Le patrimoine informationnel et le patrimoine financier</t>
  </si>
  <si>
    <t>Le patrimoine financier</t>
  </si>
  <si>
    <t>Le patrimoine financier et/ou le C.A.</t>
  </si>
  <si>
    <t>Le système informatique</t>
  </si>
  <si>
    <t>Les informations clés et le patrimoine financier</t>
  </si>
  <si>
    <t>L'image/patrimoine financiers</t>
  </si>
  <si>
    <t>L'image et la notoriété</t>
  </si>
  <si>
    <t>Le dirigeant et le personnel</t>
  </si>
  <si>
    <t>Le dirigeant et/ou l'(les)homme(s) clé</t>
  </si>
  <si>
    <t>par action violente /menaces/contraintes sur son lieu de résidence</t>
  </si>
  <si>
    <t>par action violente /menaces/contraintes sur son lieu de travail</t>
  </si>
  <si>
    <t>Le personnel</t>
  </si>
  <si>
    <t>est atteint (tué, blessé)</t>
  </si>
  <si>
    <t>L'intégrité physique des personnels</t>
  </si>
  <si>
    <t xml:space="preserve">Le personnel </t>
  </si>
  <si>
    <t>Le personnel  entreprise externe</t>
  </si>
  <si>
    <t>Le personnel  entreprise externe (chauffeur)</t>
  </si>
  <si>
    <t>Le personnel  sous-traitant</t>
  </si>
  <si>
    <t>la petite délinquance/opportunistes</t>
  </si>
  <si>
    <t>le personnel, les e.e., les sous-traitants</t>
  </si>
  <si>
    <t>un sabotage</t>
  </si>
  <si>
    <t>la fraude</t>
  </si>
  <si>
    <t>destruction avec intrusion  (jeux, défis…)</t>
  </si>
  <si>
    <t>Les systèmes d'énergies, les fluides</t>
  </si>
  <si>
    <t>la délinquance itinérante</t>
  </si>
  <si>
    <t>les activistes</t>
  </si>
  <si>
    <t>la délinquance organisée</t>
  </si>
  <si>
    <t>la petite délinquance/opportunitée</t>
  </si>
  <si>
    <t>le personnel</t>
  </si>
  <si>
    <t>la petite délinquance</t>
  </si>
  <si>
    <t>la délinquance et le crime organisées</t>
  </si>
  <si>
    <t>le crime organisé</t>
  </si>
  <si>
    <t>la concurrence</t>
  </si>
  <si>
    <t>le personnel sur site</t>
  </si>
  <si>
    <t>la petite délinquance / opportuniste</t>
  </si>
  <si>
    <t>Le matériel, meubles, bureautique…</t>
  </si>
  <si>
    <t>Les locaux</t>
  </si>
  <si>
    <t>Les véhicules  des personnels ou sociétés</t>
  </si>
  <si>
    <t>Les matériels electro portatifs/outillages léger</t>
  </si>
  <si>
    <t>Les matériels informatiques/vidéo</t>
  </si>
  <si>
    <t>Les MP, produits finis</t>
  </si>
  <si>
    <t>L'outil de production</t>
  </si>
  <si>
    <t>Process</t>
  </si>
  <si>
    <t xml:space="preserve"> Matériels (machine, produits finis), sources énergie et fluide</t>
  </si>
  <si>
    <t>à la suite d'une mauvaise execution volontaire</t>
  </si>
  <si>
    <t xml:space="preserve">suite à  une effraction  (roulotte) </t>
  </si>
  <si>
    <t>la petite délinquance/ opportuniste</t>
  </si>
  <si>
    <t>la délinquance/criminalité  en bande organisée</t>
  </si>
  <si>
    <t>des terroristes</t>
  </si>
  <si>
    <t>le crime organisée</t>
  </si>
  <si>
    <t xml:space="preserve">la petite délinquance/ opportuniste </t>
  </si>
  <si>
    <t>le grand banditisme</t>
  </si>
  <si>
    <t>le personnel ou ancien personnels</t>
  </si>
  <si>
    <t>des activistes</t>
  </si>
  <si>
    <t>les terroristes</t>
  </si>
  <si>
    <t>les e.e., sous-traitants</t>
  </si>
  <si>
    <t>les legislateurs pays, les clients</t>
  </si>
  <si>
    <t>les pays d'origine échanges commerciales, communautés,…</t>
  </si>
  <si>
    <t>tous types auteurs</t>
  </si>
  <si>
    <t>Les Fluides, énergies, moyens de communications…</t>
  </si>
  <si>
    <t>Le patrimoine immatériel (données, informations,…)</t>
  </si>
  <si>
    <t>Le patrimoine matériel (MP,…)</t>
  </si>
  <si>
    <t>phishing</t>
  </si>
  <si>
    <t>cyberattacks</t>
  </si>
  <si>
    <t>destabilisation</t>
  </si>
  <si>
    <r>
      <t>Cotation de la  PROBABILITE (ou vraisemblance)</t>
    </r>
    <r>
      <rPr>
        <sz val="11"/>
        <color theme="1"/>
        <rFont val="Arial"/>
        <family val="2"/>
      </rPr>
      <t> :</t>
    </r>
  </si>
  <si>
    <t>Evènement envisageable mais jamais survenu ou jamais décelé</t>
  </si>
  <si>
    <t>Evènement s’étant produit une fois sur le site</t>
  </si>
  <si>
    <t>Evènement s’étant produit plusieurs fois</t>
  </si>
  <si>
    <t>Evènement déjà survenu pour la cible étudiée</t>
  </si>
  <si>
    <r>
      <t>Niveau d’appréciation de la GRAVITE</t>
    </r>
    <r>
      <rPr>
        <sz val="11"/>
        <color theme="1"/>
        <rFont val="Arial"/>
        <family val="2"/>
      </rPr>
      <t> :</t>
    </r>
  </si>
  <si>
    <t>Pas de conséquences prévisibles sur les activités</t>
  </si>
  <si>
    <t>Conséquences limitées : arrêt de l’activité inférieur à 24h</t>
  </si>
  <si>
    <t>Conséquences majeures : arrêt des opérations &gt; 7 jrs Perte de marché Impact médiatique</t>
  </si>
  <si>
    <t xml:space="preserve">suite à une intrusion précédée d'une effraction </t>
  </si>
  <si>
    <t>Les cuves du stockage des fluides toxiques</t>
  </si>
  <si>
    <t>par un sabotage  de la zone de stockage des fluides toxiques après intruison discrète, ruse ou sauvage</t>
  </si>
  <si>
    <t>L'environnement</t>
  </si>
  <si>
    <t xml:space="preserve">est polué </t>
  </si>
  <si>
    <t xml:space="preserve">suite à une intrusion par effraction </t>
  </si>
  <si>
    <t>par détoriation partielle après intrusion</t>
  </si>
  <si>
    <t>discrétement</t>
  </si>
  <si>
    <t>Une ou des installations techniques EXT</t>
  </si>
  <si>
    <t xml:space="preserve"> Une ou des installations techniques EXT( fluide, énergie, moyens communication) </t>
  </si>
  <si>
    <t>Une ou des installations techniques EXT( fluide, énergie, moyens communication)</t>
  </si>
  <si>
    <t>procedés de production névralgique</t>
  </si>
  <si>
    <t>Palettes, Poubelles, Cuves stockage (eau, alcool)</t>
  </si>
  <si>
    <t>par détoriation mécanique majeur lors d'une intrusion en force sur le site</t>
  </si>
  <si>
    <t>la petite délinquance / opportunitée / itinérante</t>
  </si>
  <si>
    <t>le produit fini</t>
  </si>
  <si>
    <t>par ajonction/mélange de produits chimique lors du process</t>
  </si>
  <si>
    <t>par incendie (utilisation comburrant...) avec intrusion discrète / force de nuit</t>
  </si>
  <si>
    <t>la délinquance organisée / crime organisé</t>
  </si>
  <si>
    <t>Charriots élévateur</t>
  </si>
  <si>
    <t>par intrusion avec effraction en force</t>
  </si>
  <si>
    <t>sont dégradés</t>
  </si>
  <si>
    <t>par grafiti</t>
  </si>
  <si>
    <t>par action violente sur le parking de l'entreprise</t>
  </si>
  <si>
    <t>la délinquance/criminalité  en bande organisée / les activistes</t>
  </si>
  <si>
    <t>la grand bandistisme / les activistes</t>
  </si>
  <si>
    <t>le grand bandistisme / personnel / les activistes</t>
  </si>
  <si>
    <t>par action kamikaze / prise d'otage</t>
  </si>
  <si>
    <t>par action violente précédé par un braquage…</t>
  </si>
  <si>
    <t xml:space="preserve">la petite délinquance / opportuniste </t>
  </si>
  <si>
    <t>par action Kamikaze / prise d'otage</t>
  </si>
  <si>
    <t>par dénigrement / désinformation</t>
  </si>
  <si>
    <t>le crime organisé /organisme publique / politique / justice</t>
  </si>
  <si>
    <t>par désinformation, divulgation voie de press, ou réseau socio (Fake news, social engineering)</t>
  </si>
  <si>
    <t>par action forte d'envahissement de l'entreprise avec médiatisation</t>
  </si>
  <si>
    <t>par action forte d'envahissement d'entreprise externe / sous-traitant avec médiatisation</t>
  </si>
  <si>
    <t>le crime organisé / la concurrence</t>
  </si>
  <si>
    <t>par fraude et/ou ruse ( clé usb, photos documents,…)</t>
  </si>
  <si>
    <t>la délinquance organisée / crime organisé / concurrence</t>
  </si>
  <si>
    <t>est détruit / dégradé</t>
  </si>
  <si>
    <t>home jacking hommes clés</t>
  </si>
  <si>
    <t>contraintes sur proche du personnel</t>
  </si>
  <si>
    <t>chantage du personnel</t>
  </si>
  <si>
    <t>L'ensemble des personnels</t>
  </si>
  <si>
    <t>un membre du personnel</t>
  </si>
  <si>
    <t>par action violente ou non du à un phénomène de radicalisation</t>
  </si>
  <si>
    <t>sont détruits / neutralisés</t>
  </si>
  <si>
    <t>Les actifs techniques</t>
  </si>
  <si>
    <t>la délinquance cyber / Hacktivistes</t>
  </si>
  <si>
    <t>par social engineering, documents piégés, phishing</t>
  </si>
  <si>
    <t>Le patrimoine informationnel (recettes, brevets, portefeuille clients, facturation, données personnels…)</t>
  </si>
  <si>
    <t xml:space="preserve"> soustrait </t>
  </si>
  <si>
    <t>par une attaque logique cyber interne (involontaire/volontaire) ou mauvaise manipulation</t>
  </si>
  <si>
    <t>par une mauvaise utilisation du web</t>
  </si>
  <si>
    <t>Système informatique production</t>
  </si>
  <si>
    <t>est altéré / espionné</t>
  </si>
  <si>
    <t>le personnel maintenance informatique / personnel</t>
  </si>
  <si>
    <t>par intrusion local informatique</t>
  </si>
  <si>
    <t>Le système informatique et les commandes machines</t>
  </si>
  <si>
    <t>par intrusion logique au sein des liaisons des réseaux sans fil du site</t>
  </si>
  <si>
    <t>le personnel maintenance informatique / personnel / concurrence / Cyber</t>
  </si>
  <si>
    <t>est volé / détruit / altéré</t>
  </si>
  <si>
    <t>est volé / détruit / dégradé</t>
  </si>
  <si>
    <t>est saboté</t>
  </si>
  <si>
    <t>REXT77</t>
  </si>
  <si>
    <t>est infecté</t>
  </si>
  <si>
    <t>tous auteurs cyber</t>
  </si>
  <si>
    <t xml:space="preserve"> via toutes types d'actions</t>
  </si>
  <si>
    <t>RPMAT24</t>
  </si>
  <si>
    <t>RPERS29</t>
  </si>
  <si>
    <t>RPERS30</t>
  </si>
  <si>
    <t>RPERS31</t>
  </si>
  <si>
    <t>RPIM41</t>
  </si>
  <si>
    <t>RPIM42</t>
  </si>
  <si>
    <t>RPIM43</t>
  </si>
  <si>
    <t>RPIM67</t>
  </si>
  <si>
    <t>RPIM68</t>
  </si>
  <si>
    <t>RPFIN74</t>
  </si>
  <si>
    <t>RPFIN75</t>
  </si>
  <si>
    <t>REXT78</t>
  </si>
  <si>
    <t>REXT79</t>
  </si>
  <si>
    <t>EVALUATION RISQUES BRUTS</t>
  </si>
  <si>
    <t>à voir sur F</t>
  </si>
  <si>
    <t>à refair</t>
  </si>
  <si>
    <t>à refaire</t>
  </si>
  <si>
    <t>par détruction volontaire suite à une manifestation dure</t>
  </si>
  <si>
    <t>Conséquences importantes : arrêt de l’activité &gt; à 24h et &lt; à 48h</t>
  </si>
  <si>
    <t>=</t>
  </si>
  <si>
    <t>le crime organisé/Cybercrim</t>
  </si>
  <si>
    <t>Gravité</t>
  </si>
  <si>
    <t>Fréquence</t>
  </si>
  <si>
    <t>CRITICITE
Corrigée</t>
  </si>
  <si>
    <t>CRITICITE
Pondérée</t>
  </si>
  <si>
    <t>CRITICITE
Brut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</si>
</sst>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1"/>
      <color theme="1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5E0B3"/>
        <bgColor indexed="64"/>
      </patternFill>
    </fill>
    <fill>
      <patternFill patternType="solid">
        <fgColor rgb="FFFFE599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rgb="FF7030A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double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double">
        <color indexed="64"/>
      </right>
      <top/>
      <bottom style="thin">
        <color theme="1"/>
      </bottom>
      <diagonal/>
    </border>
    <border>
      <left style="thin">
        <color indexed="64"/>
      </left>
      <right style="double">
        <color indexed="64"/>
      </right>
      <top/>
      <bottom style="thin">
        <color theme="1"/>
      </bottom>
      <diagonal/>
    </border>
    <border>
      <left style="thin">
        <color indexed="64"/>
      </left>
      <right style="double">
        <color indexed="64"/>
      </right>
      <top style="thin">
        <color theme="1"/>
      </top>
      <bottom style="thin">
        <color theme="1"/>
      </bottom>
      <diagonal/>
    </border>
  </borders>
  <cellStyleXfs count="11">
    <xf numFmtId="0" fontId="0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13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0" borderId="2" xfId="0" applyFill="1" applyBorder="1"/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3" borderId="6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0" borderId="2" xfId="0" quotePrefix="1" applyNumberFormat="1" applyBorder="1" applyAlignment="1">
      <alignment horizontal="center"/>
    </xf>
    <xf numFmtId="0" fontId="3" fillId="0" borderId="9" xfId="0" applyFont="1" applyBorder="1" applyAlignment="1">
      <alignment horizontal="center" vertical="center"/>
    </xf>
    <xf numFmtId="0" fontId="0" fillId="5" borderId="10" xfId="0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 wrapText="1"/>
    </xf>
    <xf numFmtId="0" fontId="0" fillId="5" borderId="9" xfId="0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11" fillId="0" borderId="0" xfId="0" applyFont="1" applyAlignment="1">
      <alignment horizontal="justify" vertical="center"/>
    </xf>
    <xf numFmtId="0" fontId="11" fillId="8" borderId="0" xfId="0" applyFont="1" applyFill="1" applyAlignment="1">
      <alignment horizontal="center" vertical="center" wrapText="1"/>
    </xf>
    <xf numFmtId="0" fontId="11" fillId="9" borderId="0" xfId="0" applyFont="1" applyFill="1" applyAlignment="1">
      <alignment horizontal="center" vertical="center" wrapText="1"/>
    </xf>
    <xf numFmtId="0" fontId="11" fillId="7" borderId="0" xfId="0" applyFont="1" applyFill="1" applyAlignment="1">
      <alignment horizontal="center" vertical="center" wrapText="1"/>
    </xf>
    <xf numFmtId="0" fontId="11" fillId="6" borderId="0" xfId="0" applyFont="1" applyFill="1" applyAlignment="1">
      <alignment horizontal="center" vertical="center" wrapText="1"/>
    </xf>
    <xf numFmtId="0" fontId="12" fillId="7" borderId="0" xfId="0" applyFont="1" applyFill="1" applyAlignment="1">
      <alignment horizontal="center" vertical="center" wrapText="1"/>
    </xf>
    <xf numFmtId="0" fontId="0" fillId="10" borderId="2" xfId="0" applyFill="1" applyBorder="1"/>
    <xf numFmtId="0" fontId="0" fillId="0" borderId="0" xfId="0" applyAlignment="1">
      <alignment horizontal="center" vertical="center"/>
    </xf>
    <xf numFmtId="0" fontId="12" fillId="6" borderId="0" xfId="0" applyFont="1" applyFill="1" applyAlignment="1">
      <alignment horizontal="center" vertical="center" wrapText="1"/>
    </xf>
    <xf numFmtId="0" fontId="12" fillId="9" borderId="0" xfId="0" applyFont="1" applyFill="1" applyAlignment="1">
      <alignment horizontal="center" vertical="center" wrapText="1"/>
    </xf>
    <xf numFmtId="0" fontId="12" fillId="8" borderId="0" xfId="0" applyFont="1" applyFill="1" applyAlignment="1">
      <alignment horizontal="center" vertical="center" wrapText="1"/>
    </xf>
    <xf numFmtId="0" fontId="0" fillId="11" borderId="6" xfId="0" applyFill="1" applyBorder="1" applyAlignment="1">
      <alignment horizontal="center" vertical="center"/>
    </xf>
    <xf numFmtId="0" fontId="0" fillId="11" borderId="6" xfId="0" applyFill="1" applyBorder="1" applyAlignment="1">
      <alignment horizontal="center" vertical="center" wrapText="1"/>
    </xf>
    <xf numFmtId="0" fontId="0" fillId="11" borderId="10" xfId="0" applyFill="1" applyBorder="1" applyAlignment="1">
      <alignment horizontal="center" vertical="center" wrapText="1"/>
    </xf>
    <xf numFmtId="0" fontId="0" fillId="11" borderId="6" xfId="0" applyFill="1" applyBorder="1" applyAlignment="1">
      <alignment horizontal="left" vertical="center" wrapText="1"/>
    </xf>
    <xf numFmtId="0" fontId="0" fillId="11" borderId="1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 wrapText="1"/>
    </xf>
    <xf numFmtId="0" fontId="0" fillId="11" borderId="1" xfId="0" applyFill="1" applyBorder="1" applyAlignment="1">
      <alignment horizontal="left" vertical="center" wrapText="1"/>
    </xf>
    <xf numFmtId="0" fontId="12" fillId="0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horizontal="justify" vertical="center"/>
    </xf>
    <xf numFmtId="0" fontId="0" fillId="0" borderId="0" xfId="0" applyFill="1"/>
    <xf numFmtId="0" fontId="11" fillId="0" borderId="0" xfId="0" applyFont="1" applyFill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12" borderId="6" xfId="0" applyFill="1" applyBorder="1" applyAlignment="1">
      <alignment horizontal="center" vertical="center"/>
    </xf>
    <xf numFmtId="0" fontId="5" fillId="12" borderId="8" xfId="0" applyFont="1" applyFill="1" applyBorder="1" applyAlignment="1">
      <alignment horizontal="left" vertical="center" wrapText="1"/>
    </xf>
    <xf numFmtId="0" fontId="5" fillId="3" borderId="8" xfId="0" applyFont="1" applyFill="1" applyBorder="1" applyAlignment="1">
      <alignment horizontal="left" vertical="center" wrapText="1"/>
    </xf>
    <xf numFmtId="0" fontId="5" fillId="2" borderId="8" xfId="0" applyFont="1" applyFill="1" applyBorder="1" applyAlignment="1">
      <alignment horizontal="left" vertical="center" wrapText="1"/>
    </xf>
    <xf numFmtId="0" fontId="5" fillId="4" borderId="8" xfId="0" applyFont="1" applyFill="1" applyBorder="1" applyAlignment="1">
      <alignment horizontal="left" vertical="center" wrapText="1"/>
    </xf>
    <xf numFmtId="0" fontId="5" fillId="11" borderId="8" xfId="0" applyFont="1" applyFill="1" applyBorder="1" applyAlignment="1">
      <alignment horizontal="left" vertical="center" wrapText="1"/>
    </xf>
    <xf numFmtId="0" fontId="5" fillId="11" borderId="8" xfId="0" applyFont="1" applyFill="1" applyBorder="1" applyAlignment="1">
      <alignment horizontal="left" vertical="center"/>
    </xf>
    <xf numFmtId="0" fontId="0" fillId="0" borderId="8" xfId="0" applyBorder="1"/>
    <xf numFmtId="0" fontId="0" fillId="12" borderId="1" xfId="0" applyFill="1" applyBorder="1" applyAlignment="1">
      <alignment horizontal="center" vertical="center"/>
    </xf>
    <xf numFmtId="0" fontId="5" fillId="12" borderId="16" xfId="0" applyFont="1" applyFill="1" applyBorder="1" applyAlignment="1">
      <alignment horizontal="left" vertical="center" wrapText="1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0" fillId="0" borderId="0" xfId="0" applyAlignment="1">
      <alignment horizontal="left" vertical="top"/>
    </xf>
    <xf numFmtId="0" fontId="0" fillId="7" borderId="1" xfId="0" applyFill="1" applyBorder="1" applyAlignment="1">
      <alignment horizontal="left" vertical="top"/>
    </xf>
    <xf numFmtId="0" fontId="0" fillId="3" borderId="1" xfId="0" applyFill="1" applyBorder="1" applyAlignment="1">
      <alignment horizontal="left" vertical="top"/>
    </xf>
    <xf numFmtId="0" fontId="0" fillId="13" borderId="1" xfId="0" applyFill="1" applyBorder="1" applyAlignment="1">
      <alignment horizontal="left" vertical="top"/>
    </xf>
    <xf numFmtId="0" fontId="5" fillId="0" borderId="16" xfId="0" applyFont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0" fillId="0" borderId="20" xfId="0" applyBorder="1" applyAlignment="1">
      <alignment horizontal="center"/>
    </xf>
    <xf numFmtId="0" fontId="5" fillId="0" borderId="21" xfId="0" applyFont="1" applyBorder="1" applyAlignment="1">
      <alignment horizontal="center" vertical="center" wrapText="1"/>
    </xf>
    <xf numFmtId="0" fontId="0" fillId="0" borderId="15" xfId="0" applyBorder="1"/>
    <xf numFmtId="0" fontId="5" fillId="0" borderId="22" xfId="0" applyFont="1" applyBorder="1" applyAlignment="1">
      <alignment horizontal="center" vertical="center" wrapText="1"/>
    </xf>
    <xf numFmtId="0" fontId="0" fillId="0" borderId="23" xfId="0" applyBorder="1" applyAlignment="1">
      <alignment horizontal="center"/>
    </xf>
    <xf numFmtId="0" fontId="4" fillId="0" borderId="10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10" fillId="0" borderId="0" xfId="0" applyFont="1" applyFill="1" applyAlignment="1">
      <alignment horizontal="left" vertical="center"/>
    </xf>
    <xf numFmtId="0" fontId="12" fillId="0" borderId="0" xfId="0" applyFont="1" applyFill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</cellXfs>
  <cellStyles count="1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Normal" xfId="0" builtinId="0"/>
  </cellStyles>
  <dxfs count="28"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C0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6"/>
  <sheetViews>
    <sheetView topLeftCell="A62" zoomScale="50" zoomScaleNormal="50" workbookViewId="0">
      <selection activeCell="B63" sqref="B63"/>
    </sheetView>
  </sheetViews>
  <sheetFormatPr baseColWidth="10" defaultColWidth="10.875" defaultRowHeight="15.75" x14ac:dyDescent="0.25"/>
  <cols>
    <col min="1" max="1" width="10.625" style="13" customWidth="1"/>
    <col min="2" max="2" width="60.125" style="5" customWidth="1"/>
    <col min="3" max="3" width="28.5" style="5" customWidth="1"/>
    <col min="4" max="4" width="28.125" style="5" customWidth="1"/>
    <col min="5" max="5" width="45" style="5" customWidth="1"/>
    <col min="6" max="6" width="101.625" style="5" customWidth="1"/>
    <col min="7" max="7" width="19.375" style="5" customWidth="1"/>
    <col min="8" max="16384" width="10.875" style="5"/>
  </cols>
  <sheetData>
    <row r="1" spans="1:7" ht="36" customHeight="1" x14ac:dyDescent="0.25">
      <c r="A1" s="111" t="s">
        <v>38</v>
      </c>
      <c r="B1" s="112"/>
      <c r="C1" s="112"/>
      <c r="D1" s="112"/>
      <c r="E1" s="112"/>
      <c r="F1" s="112"/>
      <c r="G1" s="22"/>
    </row>
    <row r="2" spans="1:7" ht="42.75" thickBot="1" x14ac:dyDescent="0.3">
      <c r="A2" s="14" t="s">
        <v>39</v>
      </c>
      <c r="B2" s="16" t="s">
        <v>0</v>
      </c>
      <c r="C2" s="15" t="s">
        <v>41</v>
      </c>
      <c r="D2" s="15" t="s">
        <v>40</v>
      </c>
      <c r="E2" s="39" t="s">
        <v>42</v>
      </c>
      <c r="F2" s="15" t="s">
        <v>115</v>
      </c>
      <c r="G2" s="22"/>
    </row>
    <row r="3" spans="1:7" s="23" customFormat="1" ht="19.5" customHeight="1" thickBot="1" x14ac:dyDescent="0.3">
      <c r="A3" s="113" t="s">
        <v>43</v>
      </c>
      <c r="B3" s="114"/>
      <c r="C3" s="114"/>
      <c r="D3" s="114"/>
      <c r="E3" s="114"/>
      <c r="F3" s="115"/>
    </row>
    <row r="4" spans="1:7" ht="31.5" x14ac:dyDescent="0.25">
      <c r="A4" s="8" t="s">
        <v>52</v>
      </c>
      <c r="B4" s="24" t="s">
        <v>215</v>
      </c>
      <c r="C4" s="8" t="s">
        <v>116</v>
      </c>
      <c r="D4" s="24" t="s">
        <v>150</v>
      </c>
      <c r="E4" s="40" t="s">
        <v>154</v>
      </c>
      <c r="F4" s="53" t="str">
        <f xml:space="preserve"> CONCATENATE(B4," ",C4," par ",D4," ",E4)</f>
        <v xml:space="preserve"> Une ou des installations techniques EXT( fluide, énergie, moyens communication)  est dégradé par la petite délinquance/opportunistes destruction avec intrusion  (jeux, défis…)</v>
      </c>
      <c r="G4" s="22"/>
    </row>
    <row r="5" spans="1:7" ht="31.5" x14ac:dyDescent="0.25">
      <c r="A5" s="8" t="s">
        <v>53</v>
      </c>
      <c r="B5" s="24" t="s">
        <v>207</v>
      </c>
      <c r="C5" s="17" t="s">
        <v>116</v>
      </c>
      <c r="D5" s="25" t="s">
        <v>151</v>
      </c>
      <c r="E5" s="41" t="s">
        <v>152</v>
      </c>
      <c r="F5" s="52" t="str">
        <f xml:space="preserve"> CONCATENATE(B5," ",C5," par ",D5," ",E5)</f>
        <v>Les cuves du stockage des fluides toxiques est dégradé par le personnel, les e.e., les sous-traitants un sabotage</v>
      </c>
      <c r="G5" s="22"/>
    </row>
    <row r="6" spans="1:7" x14ac:dyDescent="0.25">
      <c r="A6" s="8" t="s">
        <v>90</v>
      </c>
      <c r="B6" s="25" t="s">
        <v>155</v>
      </c>
      <c r="C6" s="17" t="s">
        <v>117</v>
      </c>
      <c r="D6" s="25" t="s">
        <v>156</v>
      </c>
      <c r="E6" s="41" t="s">
        <v>153</v>
      </c>
      <c r="F6" s="52" t="str">
        <f t="shared" ref="F6:F72" si="0" xml:space="preserve"> CONCATENATE(B6," ",C6," par ",D6," ",E6)</f>
        <v>Les systèmes d'énergies, les fluides sont volés  par la délinquance itinérante la fraude</v>
      </c>
      <c r="G6" s="26"/>
    </row>
    <row r="7" spans="1:7" ht="31.5" x14ac:dyDescent="0.25">
      <c r="A7" s="8" t="s">
        <v>91</v>
      </c>
      <c r="B7" s="25" t="s">
        <v>225</v>
      </c>
      <c r="C7" s="17" t="s">
        <v>117</v>
      </c>
      <c r="D7" s="25" t="s">
        <v>179</v>
      </c>
      <c r="E7" s="41" t="s">
        <v>226</v>
      </c>
      <c r="F7" s="52" t="str">
        <f t="shared" si="0"/>
        <v>Charriots élévateur sont volés  par la délinquance/criminalité  en bande organisée par intrusion avec effraction en force</v>
      </c>
      <c r="G7" s="22"/>
    </row>
    <row r="8" spans="1:7" ht="31.5" x14ac:dyDescent="0.25">
      <c r="A8" s="8" t="s">
        <v>92</v>
      </c>
      <c r="B8" s="25" t="s">
        <v>209</v>
      </c>
      <c r="C8" s="17" t="s">
        <v>210</v>
      </c>
      <c r="D8" s="25" t="s">
        <v>157</v>
      </c>
      <c r="E8" s="41" t="s">
        <v>208</v>
      </c>
      <c r="F8" s="52" t="str">
        <f t="shared" si="0"/>
        <v>L'environnement est polué  par les activistes par un sabotage  de la zone de stockage des fluides toxiques après intruison discrète, ruse ou sauvage</v>
      </c>
      <c r="G8" s="22"/>
    </row>
    <row r="9" spans="1:7" ht="31.5" x14ac:dyDescent="0.25">
      <c r="A9" s="8" t="s">
        <v>93</v>
      </c>
      <c r="B9" s="25" t="s">
        <v>167</v>
      </c>
      <c r="C9" s="17" t="s">
        <v>119</v>
      </c>
      <c r="D9" s="25" t="s">
        <v>158</v>
      </c>
      <c r="E9" s="41" t="s">
        <v>206</v>
      </c>
      <c r="F9" s="52" t="str">
        <f t="shared" si="0"/>
        <v xml:space="preserve">Le matériel, meubles, bureautique… est dégradé  par la délinquance organisée suite à une intrusion précédée d'une effraction </v>
      </c>
      <c r="G9" s="22"/>
    </row>
    <row r="10" spans="1:7" x14ac:dyDescent="0.25">
      <c r="A10" s="8" t="s">
        <v>94</v>
      </c>
      <c r="B10" s="25" t="s">
        <v>168</v>
      </c>
      <c r="C10" s="17" t="s">
        <v>119</v>
      </c>
      <c r="D10" s="25" t="s">
        <v>157</v>
      </c>
      <c r="E10" s="41" t="s">
        <v>211</v>
      </c>
      <c r="F10" s="52" t="str">
        <f t="shared" si="0"/>
        <v xml:space="preserve">Les locaux est dégradé  par les activistes suite à une intrusion par effraction </v>
      </c>
      <c r="G10" s="22"/>
    </row>
    <row r="11" spans="1:7" ht="31.5" x14ac:dyDescent="0.25">
      <c r="A11" s="8" t="s">
        <v>95</v>
      </c>
      <c r="B11" s="25" t="s">
        <v>169</v>
      </c>
      <c r="C11" s="17" t="s">
        <v>227</v>
      </c>
      <c r="D11" s="25" t="s">
        <v>159</v>
      </c>
      <c r="E11" s="41" t="s">
        <v>212</v>
      </c>
      <c r="F11" s="52" t="str">
        <f t="shared" si="0"/>
        <v>Les véhicules  des personnels ou sociétés sont dégradés par la petite délinquance/opportunitée par détoriation partielle après intrusion</v>
      </c>
      <c r="G11" s="22"/>
    </row>
    <row r="12" spans="1:7" x14ac:dyDescent="0.25">
      <c r="A12" s="8" t="s">
        <v>96</v>
      </c>
      <c r="B12" s="25" t="s">
        <v>169</v>
      </c>
      <c r="C12" s="17" t="s">
        <v>119</v>
      </c>
      <c r="D12" s="25" t="s">
        <v>160</v>
      </c>
      <c r="E12" s="41" t="s">
        <v>213</v>
      </c>
      <c r="F12" s="52" t="str">
        <f t="shared" si="0"/>
        <v>Les véhicules  des personnels ou sociétés est dégradé  par le personnel discrétement</v>
      </c>
      <c r="G12" s="22"/>
    </row>
    <row r="13" spans="1:7" ht="31.5" x14ac:dyDescent="0.25">
      <c r="A13" s="8" t="s">
        <v>97</v>
      </c>
      <c r="B13" s="25" t="s">
        <v>214</v>
      </c>
      <c r="C13" s="17" t="s">
        <v>121</v>
      </c>
      <c r="D13" s="25" t="s">
        <v>161</v>
      </c>
      <c r="E13" s="41" t="s">
        <v>34</v>
      </c>
      <c r="F13" s="52" t="str">
        <f t="shared" si="0"/>
        <v>Une ou des installations techniques EXT est détruit  par la petite délinquance par incendie (feu de camp, mégo, jeux..)précédé d'une intrusion</v>
      </c>
      <c r="G13" s="22"/>
    </row>
    <row r="14" spans="1:7" ht="31.5" x14ac:dyDescent="0.25">
      <c r="A14" s="8" t="s">
        <v>98</v>
      </c>
      <c r="B14" s="25" t="s">
        <v>170</v>
      </c>
      <c r="C14" s="17" t="s">
        <v>122</v>
      </c>
      <c r="D14" s="25" t="s">
        <v>220</v>
      </c>
      <c r="E14" s="41" t="s">
        <v>18</v>
      </c>
      <c r="F14" s="52" t="str">
        <f t="shared" si="0"/>
        <v>Les matériels electro portatifs/outillages léger est volé  par la petite délinquance / opportunitée / itinérante par intrusion avec effraction</v>
      </c>
      <c r="G14" s="22"/>
    </row>
    <row r="15" spans="1:7" ht="31.5" x14ac:dyDescent="0.25">
      <c r="A15" s="8" t="s">
        <v>99</v>
      </c>
      <c r="B15" s="25" t="s">
        <v>171</v>
      </c>
      <c r="C15" s="17" t="s">
        <v>122</v>
      </c>
      <c r="D15" s="25" t="s">
        <v>220</v>
      </c>
      <c r="E15" s="41" t="s">
        <v>18</v>
      </c>
      <c r="F15" s="52" t="str">
        <f t="shared" si="0"/>
        <v>Les matériels informatiques/vidéo est volé  par la petite délinquance / opportunitée / itinérante par intrusion avec effraction</v>
      </c>
      <c r="G15" s="22"/>
    </row>
    <row r="16" spans="1:7" x14ac:dyDescent="0.25">
      <c r="A16" s="8" t="s">
        <v>100</v>
      </c>
      <c r="B16" s="25" t="s">
        <v>172</v>
      </c>
      <c r="C16" s="17" t="s">
        <v>122</v>
      </c>
      <c r="D16" s="25" t="s">
        <v>156</v>
      </c>
      <c r="E16" s="41" t="s">
        <v>18</v>
      </c>
      <c r="F16" s="52" t="str">
        <f t="shared" si="0"/>
        <v>Les MP, produits finis est volé  par la délinquance itinérante par intrusion avec effraction</v>
      </c>
      <c r="G16" s="22"/>
    </row>
    <row r="17" spans="1:7" ht="31.5" x14ac:dyDescent="0.25">
      <c r="A17" s="8" t="s">
        <v>101</v>
      </c>
      <c r="B17" s="25" t="s">
        <v>172</v>
      </c>
      <c r="C17" s="17" t="s">
        <v>123</v>
      </c>
      <c r="D17" s="25" t="s">
        <v>151</v>
      </c>
      <c r="E17" s="41" t="s">
        <v>19</v>
      </c>
      <c r="F17" s="52" t="str">
        <f t="shared" si="0"/>
        <v>Les MP, produits finis est détrourné par le personnel, les e.e., les sous-traitants par ruse</v>
      </c>
      <c r="G17" s="22"/>
    </row>
    <row r="18" spans="1:7" x14ac:dyDescent="0.25">
      <c r="A18" s="8" t="s">
        <v>102</v>
      </c>
      <c r="B18" s="25" t="s">
        <v>172</v>
      </c>
      <c r="C18" s="17" t="s">
        <v>122</v>
      </c>
      <c r="D18" s="25" t="s">
        <v>160</v>
      </c>
      <c r="E18" s="41" t="s">
        <v>19</v>
      </c>
      <c r="F18" s="52" t="str">
        <f t="shared" si="0"/>
        <v>Les MP, produits finis est volé  par le personnel par ruse</v>
      </c>
      <c r="G18" s="22"/>
    </row>
    <row r="19" spans="1:7" x14ac:dyDescent="0.25">
      <c r="A19" s="8" t="s">
        <v>103</v>
      </c>
      <c r="B19" s="25" t="s">
        <v>172</v>
      </c>
      <c r="C19" s="17" t="s">
        <v>122</v>
      </c>
      <c r="D19" s="25" t="s">
        <v>160</v>
      </c>
      <c r="E19" s="41" t="s">
        <v>18</v>
      </c>
      <c r="F19" s="52" t="str">
        <f t="shared" si="0"/>
        <v>Les MP, produits finis est volé  par le personnel par intrusion avec effraction</v>
      </c>
      <c r="G19" s="22"/>
    </row>
    <row r="20" spans="1:7" x14ac:dyDescent="0.25">
      <c r="A20" s="8" t="s">
        <v>104</v>
      </c>
      <c r="B20" s="25" t="s">
        <v>172</v>
      </c>
      <c r="C20" s="17" t="s">
        <v>122</v>
      </c>
      <c r="D20" s="25" t="s">
        <v>158</v>
      </c>
      <c r="E20" s="41" t="s">
        <v>22</v>
      </c>
      <c r="F20" s="52" t="str">
        <f t="shared" si="0"/>
        <v>Les MP, produits finis est volé  par la délinquance organisée par braquage</v>
      </c>
      <c r="G20" s="22"/>
    </row>
    <row r="21" spans="1:7" ht="31.5" x14ac:dyDescent="0.25">
      <c r="A21" s="8" t="s">
        <v>105</v>
      </c>
      <c r="B21" s="25" t="s">
        <v>172</v>
      </c>
      <c r="C21" s="17" t="s">
        <v>122</v>
      </c>
      <c r="D21" s="25" t="s">
        <v>224</v>
      </c>
      <c r="E21" s="41" t="s">
        <v>23</v>
      </c>
      <c r="F21" s="52" t="str">
        <f t="shared" si="0"/>
        <v>Les MP, produits finis est volé  par la délinquance organisée / crime organisé par truckjacking</v>
      </c>
      <c r="G21" s="22"/>
    </row>
    <row r="22" spans="1:7" ht="31.5" x14ac:dyDescent="0.25">
      <c r="A22" s="8" t="s">
        <v>106</v>
      </c>
      <c r="B22" s="25" t="s">
        <v>173</v>
      </c>
      <c r="C22" s="17" t="s">
        <v>119</v>
      </c>
      <c r="D22" s="25" t="s">
        <v>157</v>
      </c>
      <c r="E22" s="41" t="s">
        <v>219</v>
      </c>
      <c r="F22" s="52" t="str">
        <f t="shared" si="0"/>
        <v>L'outil de production est dégradé  par les activistes par détoriation mécanique majeur lors d'une intrusion en force sur le site</v>
      </c>
      <c r="G22" s="22"/>
    </row>
    <row r="23" spans="1:7" ht="31.5" x14ac:dyDescent="0.25">
      <c r="A23" s="8" t="s">
        <v>107</v>
      </c>
      <c r="B23" s="25" t="s">
        <v>221</v>
      </c>
      <c r="C23" s="17" t="s">
        <v>119</v>
      </c>
      <c r="D23" s="25" t="s">
        <v>160</v>
      </c>
      <c r="E23" s="41" t="s">
        <v>222</v>
      </c>
      <c r="F23" s="52" t="str">
        <f t="shared" si="0"/>
        <v>le produit fini est dégradé  par le personnel par ajonction/mélange de produits chimique lors du process</v>
      </c>
      <c r="G23" s="22"/>
    </row>
    <row r="24" spans="1:7" ht="31.5" x14ac:dyDescent="0.25">
      <c r="A24" s="8" t="s">
        <v>108</v>
      </c>
      <c r="B24" s="25" t="s">
        <v>216</v>
      </c>
      <c r="C24" s="17" t="s">
        <v>118</v>
      </c>
      <c r="D24" s="25" t="s">
        <v>162</v>
      </c>
      <c r="E24" s="41" t="s">
        <v>35</v>
      </c>
      <c r="F24" s="52" t="str">
        <f t="shared" si="0"/>
        <v>Une ou des installations techniques EXT( fluide, énergie, moyens communication) est saboté  par la délinquance et le crime organisées par destruction</v>
      </c>
      <c r="G24" s="26"/>
    </row>
    <row r="25" spans="1:7" ht="31.5" x14ac:dyDescent="0.25">
      <c r="A25" s="8" t="s">
        <v>109</v>
      </c>
      <c r="B25" s="25" t="s">
        <v>12</v>
      </c>
      <c r="C25" s="17" t="s">
        <v>121</v>
      </c>
      <c r="D25" s="25" t="s">
        <v>163</v>
      </c>
      <c r="E25" s="41" t="s">
        <v>223</v>
      </c>
      <c r="F25" s="52" t="str">
        <f t="shared" si="0"/>
        <v>points avec une forte capacité calorifique est détruit  par le crime organisé par incendie (utilisation comburrant...) avec intrusion discrète / force de nuit</v>
      </c>
      <c r="G25" s="22"/>
    </row>
    <row r="26" spans="1:7" x14ac:dyDescent="0.25">
      <c r="A26" s="8" t="s">
        <v>110</v>
      </c>
      <c r="B26" s="25" t="s">
        <v>217</v>
      </c>
      <c r="C26" s="17" t="s">
        <v>121</v>
      </c>
      <c r="D26" s="25" t="s">
        <v>164</v>
      </c>
      <c r="E26" s="41" t="s">
        <v>15</v>
      </c>
      <c r="F26" s="52" t="str">
        <f t="shared" si="0"/>
        <v>procedés de production névralgique est détruit  par la concurrence par incendie (...) de manière discrète</v>
      </c>
      <c r="G26" s="22"/>
    </row>
    <row r="27" spans="1:7" ht="31.5" x14ac:dyDescent="0.25">
      <c r="A27" s="8" t="s">
        <v>274</v>
      </c>
      <c r="B27" s="25" t="s">
        <v>218</v>
      </c>
      <c r="C27" s="17" t="s">
        <v>121</v>
      </c>
      <c r="D27" s="25" t="s">
        <v>151</v>
      </c>
      <c r="E27" s="41" t="s">
        <v>13</v>
      </c>
      <c r="F27" s="52" t="str">
        <f t="shared" si="0"/>
        <v>Palettes, Poubelles, Cuves stockage (eau, alcool) est détruit  par le personnel, les e.e., les sous-traitants par incendie (intentionnel, utilisation matériaux, comburant sur place)</v>
      </c>
      <c r="G27" s="22"/>
    </row>
    <row r="28" spans="1:7" x14ac:dyDescent="0.25">
      <c r="A28" s="8" t="s">
        <v>111</v>
      </c>
      <c r="B28" s="25" t="s">
        <v>174</v>
      </c>
      <c r="C28" s="17" t="s">
        <v>118</v>
      </c>
      <c r="D28" s="25" t="s">
        <v>165</v>
      </c>
      <c r="E28" s="41" t="s">
        <v>176</v>
      </c>
      <c r="F28" s="52" t="str">
        <f t="shared" si="0"/>
        <v>Process est saboté  par le personnel sur site à la suite d'une mauvaise execution volontaire</v>
      </c>
      <c r="G28" s="22"/>
    </row>
    <row r="29" spans="1:7" ht="32.1" customHeight="1" x14ac:dyDescent="0.25">
      <c r="A29" s="8" t="s">
        <v>112</v>
      </c>
      <c r="B29" s="25" t="s">
        <v>175</v>
      </c>
      <c r="C29" s="17" t="s">
        <v>118</v>
      </c>
      <c r="D29" s="25" t="s">
        <v>165</v>
      </c>
      <c r="E29" s="41" t="s">
        <v>291</v>
      </c>
      <c r="F29" s="52" t="str">
        <f xml:space="preserve"> CONCATENATE(B29," ",C29," par ",D29," ",E29)</f>
        <v xml:space="preserve"> Matériels (machine, produits finis), sources énergie et fluide est saboté  par le personnel sur site par détruction volontaire suite à une manifestation dure</v>
      </c>
      <c r="G29" s="22"/>
    </row>
    <row r="30" spans="1:7" ht="31.5" x14ac:dyDescent="0.25">
      <c r="A30" s="8" t="s">
        <v>113</v>
      </c>
      <c r="B30" s="25" t="s">
        <v>168</v>
      </c>
      <c r="C30" s="17" t="s">
        <v>227</v>
      </c>
      <c r="D30" s="25" t="s">
        <v>166</v>
      </c>
      <c r="E30" s="41" t="s">
        <v>228</v>
      </c>
      <c r="F30" s="52" t="str">
        <f t="shared" si="0"/>
        <v>Les locaux sont dégradés par la petite délinquance / opportuniste par grafiti</v>
      </c>
      <c r="G30" s="22"/>
    </row>
    <row r="31" spans="1:7" ht="32.25" thickBot="1" x14ac:dyDescent="0.3">
      <c r="A31" s="8" t="s">
        <v>114</v>
      </c>
      <c r="B31" s="27" t="s">
        <v>21</v>
      </c>
      <c r="C31" s="18" t="s">
        <v>122</v>
      </c>
      <c r="D31" s="27" t="s">
        <v>166</v>
      </c>
      <c r="E31" s="42" t="s">
        <v>177</v>
      </c>
      <c r="F31" s="54" t="str">
        <f t="shared" si="0"/>
        <v xml:space="preserve">VL personnels (objets…) est volé  par la petite délinquance / opportuniste suite à  une effraction  (roulotte) </v>
      </c>
    </row>
    <row r="32" spans="1:7" s="28" customFormat="1" ht="18" customHeight="1" thickBot="1" x14ac:dyDescent="0.3">
      <c r="A32" s="58" t="s">
        <v>44</v>
      </c>
      <c r="B32" s="59"/>
      <c r="C32" s="59"/>
      <c r="D32" s="59"/>
      <c r="E32" s="59"/>
      <c r="F32" s="60"/>
    </row>
    <row r="33" spans="1:6" x14ac:dyDescent="0.25">
      <c r="A33" s="6" t="s">
        <v>275</v>
      </c>
      <c r="B33" s="29" t="s">
        <v>139</v>
      </c>
      <c r="C33" s="7" t="s">
        <v>124</v>
      </c>
      <c r="D33" s="29" t="s">
        <v>156</v>
      </c>
      <c r="E33" s="43" t="s">
        <v>17</v>
      </c>
      <c r="F33" s="53" t="str">
        <f t="shared" si="0"/>
        <v>Le dirigeant et le personnel est agressé  par la délinquance itinérante par contacts verbales et physiques</v>
      </c>
    </row>
    <row r="34" spans="1:6" ht="31.5" x14ac:dyDescent="0.25">
      <c r="A34" s="7" t="s">
        <v>276</v>
      </c>
      <c r="B34" s="30" t="s">
        <v>140</v>
      </c>
      <c r="C34" s="7" t="s">
        <v>124</v>
      </c>
      <c r="D34" s="30" t="s">
        <v>178</v>
      </c>
      <c r="E34" s="44" t="s">
        <v>229</v>
      </c>
      <c r="F34" s="52" t="str">
        <f t="shared" si="0"/>
        <v>Le dirigeant et/ou l'(les)homme(s) clé est agressé  par la petite délinquance/ opportuniste par action violente sur le parking de l'entreprise</v>
      </c>
    </row>
    <row r="35" spans="1:6" ht="31.5" x14ac:dyDescent="0.25">
      <c r="A35" s="6" t="s">
        <v>277</v>
      </c>
      <c r="B35" s="30" t="s">
        <v>140</v>
      </c>
      <c r="C35" s="7" t="s">
        <v>124</v>
      </c>
      <c r="D35" s="30" t="s">
        <v>230</v>
      </c>
      <c r="E35" s="44" t="s">
        <v>9</v>
      </c>
      <c r="F35" s="52" t="str">
        <f t="shared" si="0"/>
        <v>Le dirigeant et/ou l'(les)homme(s) clé est agressé  par la délinquance/criminalité  en bande organisée / les activistes home jacking</v>
      </c>
    </row>
    <row r="36" spans="1:6" ht="31.5" x14ac:dyDescent="0.25">
      <c r="A36" s="7" t="s">
        <v>50</v>
      </c>
      <c r="B36" s="30" t="s">
        <v>140</v>
      </c>
      <c r="C36" s="7" t="s">
        <v>125</v>
      </c>
      <c r="D36" s="30" t="s">
        <v>231</v>
      </c>
      <c r="E36" s="44" t="s">
        <v>141</v>
      </c>
      <c r="F36" s="52" t="str">
        <f t="shared" si="0"/>
        <v>Le dirigeant et/ou l'(les)homme(s) clé est séquestré  par la grand bandistisme / les activistes par action violente /menaces/contraintes sur son lieu de résidence</v>
      </c>
    </row>
    <row r="37" spans="1:6" ht="31.5" x14ac:dyDescent="0.25">
      <c r="A37" s="6" t="s">
        <v>51</v>
      </c>
      <c r="B37" s="30" t="s">
        <v>140</v>
      </c>
      <c r="C37" s="7" t="s">
        <v>125</v>
      </c>
      <c r="D37" s="30" t="s">
        <v>232</v>
      </c>
      <c r="E37" s="44" t="s">
        <v>142</v>
      </c>
      <c r="F37" s="52" t="str">
        <f t="shared" si="0"/>
        <v>Le dirigeant et/ou l'(les)homme(s) clé est séquestré  par le grand bandistisme / personnel / les activistes par action violente /menaces/contraintes sur son lieu de travail</v>
      </c>
    </row>
    <row r="38" spans="1:6" x14ac:dyDescent="0.25">
      <c r="A38" s="7" t="s">
        <v>83</v>
      </c>
      <c r="B38" s="30" t="s">
        <v>143</v>
      </c>
      <c r="C38" s="7" t="s">
        <v>144</v>
      </c>
      <c r="D38" s="30" t="s">
        <v>180</v>
      </c>
      <c r="E38" s="44" t="s">
        <v>233</v>
      </c>
      <c r="F38" s="52" t="str">
        <f t="shared" si="0"/>
        <v>Le personnel est atteint (tué, blessé) par des terroristes par action kamikaze / prise d'otage</v>
      </c>
    </row>
    <row r="39" spans="1:6" ht="31.5" x14ac:dyDescent="0.25">
      <c r="A39" s="6" t="s">
        <v>84</v>
      </c>
      <c r="B39" s="30" t="s">
        <v>145</v>
      </c>
      <c r="C39" s="7" t="s">
        <v>144</v>
      </c>
      <c r="D39" s="30" t="s">
        <v>181</v>
      </c>
      <c r="E39" s="44" t="s">
        <v>234</v>
      </c>
      <c r="F39" s="52" t="str">
        <f t="shared" si="0"/>
        <v>L'intégrité physique des personnels est atteint (tué, blessé) par le crime organisée par action violente précédé par un braquage…</v>
      </c>
    </row>
    <row r="40" spans="1:6" ht="31.5" x14ac:dyDescent="0.25">
      <c r="A40" s="7" t="s">
        <v>85</v>
      </c>
      <c r="B40" s="30" t="s">
        <v>146</v>
      </c>
      <c r="C40" s="7" t="s">
        <v>124</v>
      </c>
      <c r="D40" s="30" t="s">
        <v>235</v>
      </c>
      <c r="E40" s="44" t="s">
        <v>7</v>
      </c>
      <c r="F40" s="52" t="str">
        <f t="shared" si="0"/>
        <v>Le personnel  est agressé  par la petite délinquance / opportuniste  par action violente</v>
      </c>
    </row>
    <row r="41" spans="1:6" ht="31.5" x14ac:dyDescent="0.25">
      <c r="A41" s="6" t="s">
        <v>86</v>
      </c>
      <c r="B41" s="30" t="s">
        <v>249</v>
      </c>
      <c r="C41" s="7" t="s">
        <v>124</v>
      </c>
      <c r="D41" s="30" t="s">
        <v>250</v>
      </c>
      <c r="E41" s="44" t="s">
        <v>251</v>
      </c>
      <c r="F41" s="52" t="str">
        <f t="shared" si="0"/>
        <v>L'ensemble des personnels est agressé  par un membre du personnel par action violente ou non du à un phénomène de radicalisation</v>
      </c>
    </row>
    <row r="42" spans="1:6" ht="31.5" x14ac:dyDescent="0.25">
      <c r="A42" s="7" t="s">
        <v>87</v>
      </c>
      <c r="B42" s="30" t="s">
        <v>147</v>
      </c>
      <c r="C42" s="7" t="s">
        <v>124</v>
      </c>
      <c r="D42" s="30" t="s">
        <v>178</v>
      </c>
      <c r="E42" s="44" t="s">
        <v>7</v>
      </c>
      <c r="F42" s="52" t="str">
        <f t="shared" si="0"/>
        <v>Le personnel  entreprise externe est agressé  par la petite délinquance/ opportuniste par action violente</v>
      </c>
    </row>
    <row r="43" spans="1:6" ht="31.5" x14ac:dyDescent="0.25">
      <c r="A43" s="6" t="s">
        <v>88</v>
      </c>
      <c r="B43" s="30" t="s">
        <v>148</v>
      </c>
      <c r="C43" s="7" t="s">
        <v>124</v>
      </c>
      <c r="D43" s="30" t="s">
        <v>179</v>
      </c>
      <c r="E43" s="44" t="s">
        <v>8</v>
      </c>
      <c r="F43" s="52" t="str">
        <f t="shared" si="0"/>
        <v>Le personnel  entreprise externe (chauffeur) est agressé  par la délinquance/criminalité  en bande organisée truck jacking</v>
      </c>
    </row>
    <row r="44" spans="1:6" ht="32.25" thickBot="1" x14ac:dyDescent="0.3">
      <c r="A44" s="7" t="s">
        <v>89</v>
      </c>
      <c r="B44" s="31" t="s">
        <v>149</v>
      </c>
      <c r="C44" s="7" t="s">
        <v>124</v>
      </c>
      <c r="D44" s="31" t="s">
        <v>182</v>
      </c>
      <c r="E44" s="45" t="s">
        <v>7</v>
      </c>
      <c r="F44" s="54" t="str">
        <f t="shared" si="0"/>
        <v>Le personnel  sous-traitant est agressé  par la petite délinquance/ opportuniste  par action violente</v>
      </c>
    </row>
    <row r="45" spans="1:6" s="28" customFormat="1" ht="21" customHeight="1" thickBot="1" x14ac:dyDescent="0.3">
      <c r="A45" s="58" t="s">
        <v>45</v>
      </c>
      <c r="B45" s="59"/>
      <c r="C45" s="59"/>
      <c r="D45" s="59"/>
      <c r="E45" s="59"/>
      <c r="F45" s="60"/>
    </row>
    <row r="46" spans="1:6" ht="31.5" x14ac:dyDescent="0.25">
      <c r="A46" s="9" t="s">
        <v>278</v>
      </c>
      <c r="B46" s="33" t="s">
        <v>256</v>
      </c>
      <c r="C46" s="9" t="s">
        <v>128</v>
      </c>
      <c r="D46" s="32" t="s">
        <v>224</v>
      </c>
      <c r="E46" s="46" t="s">
        <v>26</v>
      </c>
      <c r="F46" s="53" t="str">
        <f t="shared" si="0"/>
        <v>Le patrimoine informationnel (recettes, brevets, portefeuille clients, facturation, données personnels…) est volé par la délinquance organisée / crime organisé par intimidation</v>
      </c>
    </row>
    <row r="47" spans="1:6" ht="31.5" x14ac:dyDescent="0.25">
      <c r="A47" s="10" t="s">
        <v>279</v>
      </c>
      <c r="B47" s="33" t="s">
        <v>256</v>
      </c>
      <c r="C47" s="10" t="s">
        <v>128</v>
      </c>
      <c r="D47" s="33" t="s">
        <v>244</v>
      </c>
      <c r="E47" s="47" t="s">
        <v>28</v>
      </c>
      <c r="F47" s="52" t="str">
        <f t="shared" si="0"/>
        <v>Le patrimoine informationnel (recettes, brevets, portefeuille clients, facturation, données personnels…) est volé par la délinquance organisée / crime organisé / concurrence par compromission</v>
      </c>
    </row>
    <row r="48" spans="1:6" ht="31.5" x14ac:dyDescent="0.25">
      <c r="A48" s="9" t="s">
        <v>280</v>
      </c>
      <c r="B48" s="33" t="s">
        <v>256</v>
      </c>
      <c r="C48" s="10" t="s">
        <v>128</v>
      </c>
      <c r="D48" s="33" t="s">
        <v>244</v>
      </c>
      <c r="E48" s="47" t="s">
        <v>29</v>
      </c>
      <c r="F48" s="52" t="str">
        <f t="shared" si="0"/>
        <v>Le patrimoine informationnel (recettes, brevets, portefeuille clients, facturation, données personnels…) est volé par la délinquance organisée / crime organisé / concurrence par corruption</v>
      </c>
    </row>
    <row r="49" spans="1:9" ht="31.5" x14ac:dyDescent="0.25">
      <c r="A49" s="10" t="s">
        <v>54</v>
      </c>
      <c r="B49" s="33" t="s">
        <v>256</v>
      </c>
      <c r="C49" s="10" t="s">
        <v>128</v>
      </c>
      <c r="D49" s="33" t="s">
        <v>244</v>
      </c>
      <c r="E49" s="47" t="s">
        <v>31</v>
      </c>
      <c r="F49" s="52" t="str">
        <f t="shared" si="0"/>
        <v>Le patrimoine informationnel (recettes, brevets, portefeuille clients, facturation, données personnels…) est volé par la délinquance organisée / crime organisé / concurrence par espionnage</v>
      </c>
    </row>
    <row r="50" spans="1:9" ht="31.5" x14ac:dyDescent="0.25">
      <c r="A50" s="9" t="s">
        <v>55</v>
      </c>
      <c r="B50" s="33" t="s">
        <v>256</v>
      </c>
      <c r="C50" s="10" t="s">
        <v>128</v>
      </c>
      <c r="D50" s="33" t="s">
        <v>244</v>
      </c>
      <c r="E50" s="47" t="s">
        <v>33</v>
      </c>
      <c r="F50" s="52" t="str">
        <f t="shared" si="0"/>
        <v>Le patrimoine informationnel (recettes, brevets, portefeuille clients, facturation, données personnels…) est volé par la délinquance organisée / crime organisé / concurrence par ruse (social engineering)</v>
      </c>
    </row>
    <row r="51" spans="1:9" ht="31.5" x14ac:dyDescent="0.25">
      <c r="A51" s="10" t="s">
        <v>62</v>
      </c>
      <c r="B51" s="33" t="s">
        <v>256</v>
      </c>
      <c r="C51" s="10" t="s">
        <v>129</v>
      </c>
      <c r="D51" s="33" t="s">
        <v>183</v>
      </c>
      <c r="E51" s="47" t="s">
        <v>10</v>
      </c>
      <c r="F51" s="52" t="str">
        <f t="shared" si="0"/>
        <v>Le patrimoine informationnel (recettes, brevets, portefeuille clients, facturation, données personnels…) est espionné par le grand banditisme par écoute illégale</v>
      </c>
    </row>
    <row r="52" spans="1:9" ht="31.5" x14ac:dyDescent="0.25">
      <c r="A52" s="9" t="s">
        <v>63</v>
      </c>
      <c r="B52" s="33" t="s">
        <v>256</v>
      </c>
      <c r="C52" s="10" t="s">
        <v>129</v>
      </c>
      <c r="D52" s="33" t="s">
        <v>164</v>
      </c>
      <c r="E52" s="47" t="s">
        <v>11</v>
      </c>
      <c r="F52" s="52" t="str">
        <f t="shared" si="0"/>
        <v>Le patrimoine informationnel (recettes, brevets, portefeuille clients, facturation, données personnels…) est espionné par la concurrence par observation</v>
      </c>
    </row>
    <row r="53" spans="1:9" ht="31.5" x14ac:dyDescent="0.25">
      <c r="A53" s="10" t="s">
        <v>64</v>
      </c>
      <c r="B53" s="33" t="s">
        <v>256</v>
      </c>
      <c r="C53" s="10" t="s">
        <v>129</v>
      </c>
      <c r="D53" s="33" t="s">
        <v>164</v>
      </c>
      <c r="E53" s="47" t="s">
        <v>6</v>
      </c>
      <c r="F53" s="52" t="str">
        <f t="shared" si="0"/>
        <v>Le patrimoine informationnel (recettes, brevets, portefeuille clients, facturation, données personnels…) est espionné par la concurrence piratage informatique</v>
      </c>
    </row>
    <row r="54" spans="1:9" x14ac:dyDescent="0.25">
      <c r="A54" s="9" t="s">
        <v>65</v>
      </c>
      <c r="B54" s="33" t="s">
        <v>132</v>
      </c>
      <c r="C54" s="10" t="s">
        <v>128</v>
      </c>
      <c r="D54" s="33" t="s">
        <v>163</v>
      </c>
      <c r="E54" s="47" t="s">
        <v>27</v>
      </c>
      <c r="F54" s="52" t="str">
        <f t="shared" si="0"/>
        <v>Le patrimoine informationnel et le patrimoine financier est volé par le crime organisé sous la contrainte</v>
      </c>
    </row>
    <row r="55" spans="1:9" ht="30.95" customHeight="1" x14ac:dyDescent="0.25">
      <c r="A55" s="10" t="s">
        <v>66</v>
      </c>
      <c r="B55" s="33" t="s">
        <v>256</v>
      </c>
      <c r="C55" s="10" t="s">
        <v>128</v>
      </c>
      <c r="D55" s="33" t="s">
        <v>160</v>
      </c>
      <c r="E55" s="47" t="s">
        <v>243</v>
      </c>
      <c r="F55" s="52" t="str">
        <f t="shared" si="0"/>
        <v>Le patrimoine informationnel (recettes, brevets, portefeuille clients, facturation, données personnels…) est volé par le personnel par fraude et/ou ruse ( clé usb, photos documents,…)</v>
      </c>
    </row>
    <row r="56" spans="1:9" ht="31.5" x14ac:dyDescent="0.25">
      <c r="A56" s="9" t="s">
        <v>67</v>
      </c>
      <c r="B56" s="33" t="s">
        <v>256</v>
      </c>
      <c r="C56" s="10" t="s">
        <v>128</v>
      </c>
      <c r="D56" s="33" t="s">
        <v>160</v>
      </c>
      <c r="E56" s="47" t="s">
        <v>20</v>
      </c>
      <c r="F56" s="52" t="str">
        <f t="shared" si="0"/>
        <v>Le patrimoine informationnel (recettes, brevets, portefeuille clients, facturation, données personnels…) est volé par le personnel par intrusion logique</v>
      </c>
      <c r="H56" s="5" t="s">
        <v>194</v>
      </c>
      <c r="I56" s="5" t="s">
        <v>195</v>
      </c>
    </row>
    <row r="57" spans="1:9" ht="31.5" x14ac:dyDescent="0.25">
      <c r="A57" s="10" t="s">
        <v>68</v>
      </c>
      <c r="B57" s="33" t="s">
        <v>135</v>
      </c>
      <c r="C57" s="10" t="s">
        <v>245</v>
      </c>
      <c r="D57" s="33" t="s">
        <v>254</v>
      </c>
      <c r="E57" s="47" t="s">
        <v>16</v>
      </c>
      <c r="F57" s="52" t="str">
        <f t="shared" si="0"/>
        <v>Le système informatique est détruit / dégradé par la délinquance cyber / Hacktivistes par une attaque logique cyber externe</v>
      </c>
      <c r="I57" s="5" t="s">
        <v>5</v>
      </c>
    </row>
    <row r="58" spans="1:9" ht="31.5" x14ac:dyDescent="0.25">
      <c r="A58" s="9" t="s">
        <v>69</v>
      </c>
      <c r="B58" s="33" t="s">
        <v>135</v>
      </c>
      <c r="C58" s="10" t="s">
        <v>245</v>
      </c>
      <c r="D58" s="33" t="s">
        <v>160</v>
      </c>
      <c r="E58" s="47" t="s">
        <v>258</v>
      </c>
      <c r="F58" s="52" t="str">
        <f t="shared" si="0"/>
        <v>Le système informatique est détruit / dégradé par le personnel par une attaque logique cyber interne (involontaire/volontaire) ou mauvaise manipulation</v>
      </c>
      <c r="I58" s="5" t="s">
        <v>196</v>
      </c>
    </row>
    <row r="59" spans="1:9" ht="31.5" x14ac:dyDescent="0.25">
      <c r="A59" s="10" t="s">
        <v>70</v>
      </c>
      <c r="B59" s="33" t="s">
        <v>136</v>
      </c>
      <c r="C59" s="10" t="s">
        <v>257</v>
      </c>
      <c r="D59" s="33" t="s">
        <v>179</v>
      </c>
      <c r="E59" s="47" t="s">
        <v>246</v>
      </c>
      <c r="F59" s="52" t="str">
        <f t="shared" si="0"/>
        <v>Les informations clés et le patrimoine financier  soustrait  par la délinquance/criminalité  en bande organisée home jacking hommes clés</v>
      </c>
    </row>
    <row r="60" spans="1:9" ht="31.5" x14ac:dyDescent="0.25">
      <c r="A60" s="9" t="s">
        <v>71</v>
      </c>
      <c r="B60" s="33" t="s">
        <v>136</v>
      </c>
      <c r="C60" s="10" t="s">
        <v>127</v>
      </c>
      <c r="D60" s="33" t="s">
        <v>179</v>
      </c>
      <c r="E60" s="47" t="s">
        <v>247</v>
      </c>
      <c r="F60" s="52" t="str">
        <f t="shared" si="0"/>
        <v>Les informations clés et le patrimoine financier est soustrait par la délinquance/criminalité  en bande organisée contraintes sur proche du personnel</v>
      </c>
    </row>
    <row r="61" spans="1:9" ht="31.5" x14ac:dyDescent="0.25">
      <c r="A61" s="10" t="s">
        <v>72</v>
      </c>
      <c r="B61" s="33" t="s">
        <v>136</v>
      </c>
      <c r="C61" s="10" t="s">
        <v>127</v>
      </c>
      <c r="D61" s="33" t="s">
        <v>179</v>
      </c>
      <c r="E61" s="47" t="s">
        <v>248</v>
      </c>
      <c r="F61" s="52" t="str">
        <f t="shared" si="0"/>
        <v>Les informations clés et le patrimoine financier est soustrait par la délinquance/criminalité  en bande organisée chantage du personnel</v>
      </c>
    </row>
    <row r="62" spans="1:9" x14ac:dyDescent="0.25">
      <c r="A62" s="9" t="s">
        <v>73</v>
      </c>
      <c r="B62" s="33" t="s">
        <v>138</v>
      </c>
      <c r="C62" s="10" t="s">
        <v>126</v>
      </c>
      <c r="D62" s="33" t="s">
        <v>180</v>
      </c>
      <c r="E62" s="47" t="s">
        <v>236</v>
      </c>
      <c r="F62" s="52" t="str">
        <f t="shared" si="0"/>
        <v>L'image et la notoriété est atteint  par des terroristes par action Kamikaze / prise d'otage</v>
      </c>
    </row>
    <row r="63" spans="1:9" ht="31.5" x14ac:dyDescent="0.25">
      <c r="A63" s="10" t="s">
        <v>74</v>
      </c>
      <c r="B63" s="33" t="s">
        <v>138</v>
      </c>
      <c r="C63" s="10" t="s">
        <v>126</v>
      </c>
      <c r="D63" s="33" t="s">
        <v>238</v>
      </c>
      <c r="E63" s="47" t="s">
        <v>237</v>
      </c>
      <c r="F63" s="52" t="str">
        <f t="shared" si="0"/>
        <v>L'image et la notoriété est atteint  par le crime organisé /organisme publique / politique / justice par dénigrement / désinformation</v>
      </c>
    </row>
    <row r="64" spans="1:9" ht="31.5" x14ac:dyDescent="0.25">
      <c r="A64" s="9" t="s">
        <v>75</v>
      </c>
      <c r="B64" s="33" t="s">
        <v>138</v>
      </c>
      <c r="C64" s="10" t="s">
        <v>116</v>
      </c>
      <c r="D64" s="33" t="s">
        <v>184</v>
      </c>
      <c r="E64" s="47" t="s">
        <v>32</v>
      </c>
      <c r="F64" s="52" t="str">
        <f t="shared" si="0"/>
        <v>L'image et la notoriété est dégradé par le personnel ou ancien personnels par divulgation voie de press, ou réseau socio (Fake news, social engineering)</v>
      </c>
    </row>
    <row r="65" spans="1:6" ht="31.5" x14ac:dyDescent="0.25">
      <c r="A65" s="10" t="s">
        <v>76</v>
      </c>
      <c r="B65" s="33" t="s">
        <v>138</v>
      </c>
      <c r="C65" s="10" t="s">
        <v>116</v>
      </c>
      <c r="D65" s="33" t="s">
        <v>164</v>
      </c>
      <c r="E65" s="47" t="s">
        <v>32</v>
      </c>
      <c r="F65" s="52" t="str">
        <f t="shared" si="0"/>
        <v>L'image et la notoriété est dégradé par la concurrence par divulgation voie de press, ou réseau socio (Fake news, social engineering)</v>
      </c>
    </row>
    <row r="66" spans="1:6" ht="31.5" x14ac:dyDescent="0.25">
      <c r="A66" s="9" t="s">
        <v>77</v>
      </c>
      <c r="B66" s="33" t="s">
        <v>138</v>
      </c>
      <c r="C66" s="10" t="s">
        <v>116</v>
      </c>
      <c r="D66" s="33" t="s">
        <v>185</v>
      </c>
      <c r="E66" s="47" t="s">
        <v>239</v>
      </c>
      <c r="F66" s="52" t="str">
        <f t="shared" si="0"/>
        <v>L'image et la notoriété est dégradé par des activistes par désinformation, divulgation voie de press, ou réseau socio (Fake news, social engineering)</v>
      </c>
    </row>
    <row r="67" spans="1:6" s="68" customFormat="1" ht="31.5" x14ac:dyDescent="0.25">
      <c r="A67" s="10" t="s">
        <v>78</v>
      </c>
      <c r="B67" s="33" t="s">
        <v>138</v>
      </c>
      <c r="C67" s="10" t="s">
        <v>116</v>
      </c>
      <c r="D67" s="33" t="s">
        <v>185</v>
      </c>
      <c r="E67" s="47" t="s">
        <v>240</v>
      </c>
      <c r="F67" s="52" t="str">
        <f t="shared" si="0"/>
        <v>L'image et la notoriété est dégradé par des activistes par action forte d'envahissement de l'entreprise avec médiatisation</v>
      </c>
    </row>
    <row r="68" spans="1:6" s="68" customFormat="1" ht="31.5" x14ac:dyDescent="0.25">
      <c r="A68" s="9" t="s">
        <v>79</v>
      </c>
      <c r="B68" s="33" t="s">
        <v>138</v>
      </c>
      <c r="C68" s="10" t="s">
        <v>116</v>
      </c>
      <c r="D68" s="33" t="s">
        <v>185</v>
      </c>
      <c r="E68" s="47" t="s">
        <v>241</v>
      </c>
      <c r="F68" s="52" t="str">
        <f t="shared" si="0"/>
        <v>L'image et la notoriété est dégradé par des activistes par action forte d'envahissement d'entreprise externe / sous-traitant avec médiatisation</v>
      </c>
    </row>
    <row r="69" spans="1:6" s="68" customFormat="1" ht="31.5" x14ac:dyDescent="0.25">
      <c r="A69" s="10" t="s">
        <v>80</v>
      </c>
      <c r="B69" s="33" t="s">
        <v>253</v>
      </c>
      <c r="C69" s="19" t="s">
        <v>252</v>
      </c>
      <c r="D69" s="33" t="s">
        <v>254</v>
      </c>
      <c r="E69" s="48" t="s">
        <v>255</v>
      </c>
      <c r="F69" s="54" t="str">
        <f t="shared" si="0"/>
        <v>Les actifs techniques sont détruits / neutralisés par la délinquance cyber / Hacktivistes par social engineering, documents piégés, phishing</v>
      </c>
    </row>
    <row r="70" spans="1:6" s="68" customFormat="1" x14ac:dyDescent="0.25">
      <c r="A70" s="9" t="s">
        <v>81</v>
      </c>
      <c r="B70" s="33" t="s">
        <v>138</v>
      </c>
      <c r="C70" s="10" t="s">
        <v>116</v>
      </c>
      <c r="D70" s="34" t="s">
        <v>160</v>
      </c>
      <c r="E70" s="48" t="s">
        <v>259</v>
      </c>
      <c r="F70" s="54" t="str">
        <f t="shared" si="0"/>
        <v>L'image et la notoriété est dégradé par le personnel par une mauvaise utilisation du web</v>
      </c>
    </row>
    <row r="71" spans="1:6" s="68" customFormat="1" ht="31.5" x14ac:dyDescent="0.25">
      <c r="A71" s="10" t="s">
        <v>82</v>
      </c>
      <c r="B71" s="33" t="s">
        <v>260</v>
      </c>
      <c r="C71" s="19" t="s">
        <v>261</v>
      </c>
      <c r="D71" s="34" t="s">
        <v>262</v>
      </c>
      <c r="E71" s="48" t="s">
        <v>263</v>
      </c>
      <c r="F71" s="54" t="str">
        <f t="shared" si="0"/>
        <v>Système informatique production est altéré / espionné par le personnel maintenance informatique / personnel par intrusion local informatique</v>
      </c>
    </row>
    <row r="72" spans="1:6" s="68" customFormat="1" ht="47.25" x14ac:dyDescent="0.25">
      <c r="A72" s="9" t="s">
        <v>281</v>
      </c>
      <c r="B72" s="33" t="s">
        <v>264</v>
      </c>
      <c r="C72" s="19" t="s">
        <v>261</v>
      </c>
      <c r="D72" s="34" t="s">
        <v>266</v>
      </c>
      <c r="E72" s="48" t="s">
        <v>265</v>
      </c>
      <c r="F72" s="54" t="str">
        <f t="shared" si="0"/>
        <v>Le système informatique et les commandes machines est altéré / espionné par le personnel maintenance informatique / personnel / concurrence / Cyber par intrusion logique au sein des liaisons des réseaux sans fil du site</v>
      </c>
    </row>
    <row r="73" spans="1:6" ht="42.95" customHeight="1" thickBot="1" x14ac:dyDescent="0.3">
      <c r="A73" s="10" t="s">
        <v>282</v>
      </c>
      <c r="B73" s="33" t="s">
        <v>137</v>
      </c>
      <c r="C73" s="19" t="s">
        <v>126</v>
      </c>
      <c r="D73" s="34" t="s">
        <v>242</v>
      </c>
      <c r="E73" s="48" t="s">
        <v>33</v>
      </c>
      <c r="F73" s="54" t="str">
        <f t="shared" ref="F73:F85" si="1" xml:space="preserve"> CONCATENATE(B73," ",C73," par ",D73," ",E73)</f>
        <v>L'image/patrimoine financiers est atteint  par le crime organisé / la concurrence par ruse (social engineering)</v>
      </c>
    </row>
    <row r="74" spans="1:6" s="28" customFormat="1" ht="18" customHeight="1" thickBot="1" x14ac:dyDescent="0.3">
      <c r="A74" s="58" t="s">
        <v>46</v>
      </c>
      <c r="B74" s="59"/>
      <c r="C74" s="59"/>
      <c r="D74" s="59"/>
      <c r="E74" s="59"/>
      <c r="F74" s="60"/>
    </row>
    <row r="75" spans="1:6" x14ac:dyDescent="0.25">
      <c r="A75" s="11" t="s">
        <v>56</v>
      </c>
      <c r="B75" s="35" t="s">
        <v>133</v>
      </c>
      <c r="C75" s="11" t="s">
        <v>120</v>
      </c>
      <c r="D75" s="35" t="s">
        <v>186</v>
      </c>
      <c r="E75" s="49" t="s">
        <v>14</v>
      </c>
      <c r="F75" s="53" t="str">
        <f t="shared" si="1"/>
        <v>Le patrimoine financier est détruit par les terroristes par action Kamikaze</v>
      </c>
    </row>
    <row r="76" spans="1:6" x14ac:dyDescent="0.25">
      <c r="A76" s="11" t="s">
        <v>57</v>
      </c>
      <c r="B76" s="35" t="s">
        <v>133</v>
      </c>
      <c r="C76" s="12" t="s">
        <v>130</v>
      </c>
      <c r="D76" s="36" t="s">
        <v>160</v>
      </c>
      <c r="E76" s="50" t="s">
        <v>30</v>
      </c>
      <c r="F76" s="52" t="str">
        <f t="shared" si="1"/>
        <v>Le patrimoine financier est détourné par le personnel par fraude, escroquerie, malversation</v>
      </c>
    </row>
    <row r="77" spans="1:6" x14ac:dyDescent="0.25">
      <c r="A77" s="11" t="s">
        <v>58</v>
      </c>
      <c r="B77" s="35" t="s">
        <v>133</v>
      </c>
      <c r="C77" s="12" t="s">
        <v>128</v>
      </c>
      <c r="D77" s="36" t="s">
        <v>294</v>
      </c>
      <c r="E77" s="50" t="s">
        <v>24</v>
      </c>
      <c r="F77" s="52" t="str">
        <f t="shared" si="1"/>
        <v>Le patrimoine financier est volé par le crime organisé/Cybercrim par intrusion logique (ranconwere,…) et chantage</v>
      </c>
    </row>
    <row r="78" spans="1:6" x14ac:dyDescent="0.25">
      <c r="A78" s="11" t="s">
        <v>59</v>
      </c>
      <c r="B78" s="35" t="s">
        <v>133</v>
      </c>
      <c r="C78" s="12" t="s">
        <v>128</v>
      </c>
      <c r="D78" s="36" t="s">
        <v>163</v>
      </c>
      <c r="E78" s="50" t="s">
        <v>25</v>
      </c>
      <c r="F78" s="52" t="str">
        <f t="shared" si="1"/>
        <v>Le patrimoine financier est volé par le crime organisé par escroquerie et faux</v>
      </c>
    </row>
    <row r="79" spans="1:6" x14ac:dyDescent="0.25">
      <c r="A79" s="11" t="s">
        <v>60</v>
      </c>
      <c r="B79" s="35" t="s">
        <v>133</v>
      </c>
      <c r="C79" s="12" t="s">
        <v>128</v>
      </c>
      <c r="D79" s="36" t="s">
        <v>187</v>
      </c>
      <c r="E79" s="50" t="s">
        <v>25</v>
      </c>
      <c r="F79" s="52" t="str">
        <f t="shared" si="1"/>
        <v>Le patrimoine financier est volé par les e.e., sous-traitants par escroquerie et faux</v>
      </c>
    </row>
    <row r="80" spans="1:6" ht="31.5" x14ac:dyDescent="0.25">
      <c r="A80" s="11" t="s">
        <v>283</v>
      </c>
      <c r="B80" s="35" t="s">
        <v>134</v>
      </c>
      <c r="C80" s="12" t="s">
        <v>131</v>
      </c>
      <c r="D80" s="36" t="s">
        <v>188</v>
      </c>
      <c r="E80" s="50" t="s">
        <v>36</v>
      </c>
      <c r="F80" s="52" t="str">
        <f t="shared" si="1"/>
        <v>Le patrimoine financier et/ou le C.A. est déprécié indirectement par les legislateurs pays, les clients par renouvellement réglementaire, legislatif, contractuel</v>
      </c>
    </row>
    <row r="81" spans="1:6" ht="32.25" thickBot="1" x14ac:dyDescent="0.3">
      <c r="A81" s="11" t="s">
        <v>284</v>
      </c>
      <c r="B81" s="35" t="s">
        <v>134</v>
      </c>
      <c r="C81" s="12" t="s">
        <v>131</v>
      </c>
      <c r="D81" s="37" t="s">
        <v>189</v>
      </c>
      <c r="E81" s="51" t="s">
        <v>37</v>
      </c>
      <c r="F81" s="54" t="str">
        <f t="shared" si="1"/>
        <v>Le patrimoine financier et/ou le C.A. est déprécié indirectement par les pays d'origine échanges commerciales, communautés,… conflits, relation dipplomatique divergente,…</v>
      </c>
    </row>
    <row r="82" spans="1:6" ht="16.5" thickBot="1" x14ac:dyDescent="0.3">
      <c r="A82" s="55" t="s">
        <v>47</v>
      </c>
      <c r="B82" s="56"/>
      <c r="C82" s="56"/>
      <c r="D82" s="56"/>
      <c r="E82" s="56"/>
      <c r="F82" s="57"/>
    </row>
    <row r="83" spans="1:6" x14ac:dyDescent="0.25">
      <c r="A83" s="72" t="s">
        <v>61</v>
      </c>
      <c r="B83" s="73" t="s">
        <v>191</v>
      </c>
      <c r="C83" s="72" t="s">
        <v>269</v>
      </c>
      <c r="D83" s="73" t="s">
        <v>190</v>
      </c>
      <c r="E83" s="74" t="s">
        <v>273</v>
      </c>
      <c r="F83" s="75" t="str">
        <f t="shared" si="1"/>
        <v>Les Fluides, énergies, moyens de communications… est saboté par tous types auteurs  via toutes types d'actions</v>
      </c>
    </row>
    <row r="84" spans="1:6" ht="31.5" x14ac:dyDescent="0.25">
      <c r="A84" s="76" t="s">
        <v>270</v>
      </c>
      <c r="B84" s="77" t="s">
        <v>192</v>
      </c>
      <c r="C84" s="76" t="s">
        <v>267</v>
      </c>
      <c r="D84" s="77" t="s">
        <v>190</v>
      </c>
      <c r="E84" s="74" t="s">
        <v>273</v>
      </c>
      <c r="F84" s="78" t="str">
        <f t="shared" si="1"/>
        <v>Le patrimoine immatériel (données, informations,…) est volé / détruit / altéré par tous types auteurs  via toutes types d'actions</v>
      </c>
    </row>
    <row r="85" spans="1:6" x14ac:dyDescent="0.25">
      <c r="A85" s="72" t="s">
        <v>285</v>
      </c>
      <c r="B85" s="77" t="s">
        <v>193</v>
      </c>
      <c r="C85" s="76" t="s">
        <v>268</v>
      </c>
      <c r="D85" s="77" t="s">
        <v>190</v>
      </c>
      <c r="E85" s="74" t="s">
        <v>273</v>
      </c>
      <c r="F85" s="78" t="str">
        <f t="shared" si="1"/>
        <v>Le patrimoine matériel (MP,…) est volé / détruit / dégradé par tous types auteurs  via toutes types d'actions</v>
      </c>
    </row>
    <row r="86" spans="1:6" x14ac:dyDescent="0.25">
      <c r="A86" s="76" t="s">
        <v>286</v>
      </c>
      <c r="B86" s="76" t="s">
        <v>135</v>
      </c>
      <c r="C86" s="76" t="s">
        <v>271</v>
      </c>
      <c r="D86" s="76" t="s">
        <v>272</v>
      </c>
      <c r="E86" s="77" t="s">
        <v>273</v>
      </c>
      <c r="F86" s="76" t="str">
        <f xml:space="preserve"> CONCATENATE(B86," ",C86," par ",D86," ",E86)</f>
        <v>Le système informatique est infecté par tous auteurs cyber  via toutes types d'actions</v>
      </c>
    </row>
  </sheetData>
  <sortState ref="B48:E70">
    <sortCondition ref="B48"/>
  </sortState>
  <mergeCells count="2">
    <mergeCell ref="A1:F1"/>
    <mergeCell ref="A3:F3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89"/>
  <sheetViews>
    <sheetView topLeftCell="C1" zoomScale="60" zoomScaleNormal="60" workbookViewId="0">
      <selection activeCell="B3" sqref="B3"/>
    </sheetView>
  </sheetViews>
  <sheetFormatPr baseColWidth="10" defaultColWidth="10.875" defaultRowHeight="24.95" customHeight="1" x14ac:dyDescent="0.25"/>
  <cols>
    <col min="1" max="1" width="10.875" style="1"/>
    <col min="2" max="2" width="73.375" style="91" customWidth="1"/>
    <col min="3" max="3" width="4.625" style="4" customWidth="1"/>
    <col min="4" max="4" width="4.875" style="4" customWidth="1"/>
    <col min="5" max="8" width="5.875" style="2" customWidth="1"/>
    <col min="9" max="9" width="5.125" style="2" customWidth="1"/>
    <col min="10" max="12" width="5.875" style="2" customWidth="1"/>
    <col min="13" max="13" width="11.625" style="4" customWidth="1"/>
    <col min="14" max="14" width="10.875" style="3"/>
    <col min="15" max="15" width="22.625" style="3" customWidth="1"/>
    <col min="16" max="19" width="23.875" style="3" customWidth="1"/>
    <col min="20" max="16384" width="10.875" style="3"/>
  </cols>
  <sheetData>
    <row r="1" spans="1:19" s="21" customFormat="1" ht="24.95" customHeight="1" x14ac:dyDescent="0.25">
      <c r="A1" s="117" t="s">
        <v>287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P1" s="116" t="s">
        <v>197</v>
      </c>
      <c r="Q1" s="116"/>
      <c r="R1" s="116"/>
      <c r="S1" s="116"/>
    </row>
    <row r="2" spans="1:19" s="22" customFormat="1" ht="24.95" customHeight="1" x14ac:dyDescent="0.25">
      <c r="A2" s="118" t="s">
        <v>1</v>
      </c>
      <c r="B2" s="118"/>
      <c r="C2" s="94" t="s">
        <v>48</v>
      </c>
      <c r="D2" s="95" t="s">
        <v>49</v>
      </c>
      <c r="E2" s="119" t="s">
        <v>2</v>
      </c>
      <c r="F2" s="120"/>
      <c r="G2" s="120"/>
      <c r="H2" s="121"/>
      <c r="I2" s="122" t="s">
        <v>3</v>
      </c>
      <c r="J2" s="120"/>
      <c r="K2" s="120"/>
      <c r="L2" s="121"/>
      <c r="M2" s="96" t="s">
        <v>4</v>
      </c>
      <c r="P2" s="61"/>
      <c r="Q2"/>
      <c r="R2"/>
      <c r="S2"/>
    </row>
    <row r="3" spans="1:19" ht="39.950000000000003" customHeight="1" x14ac:dyDescent="0.25">
      <c r="A3" s="84" t="s">
        <v>52</v>
      </c>
      <c r="B3" s="93" t="str">
        <f>'scenarii triés'!F4</f>
        <v xml:space="preserve"> Une ou des installations techniques EXT( fluide, énergie, moyens communication)  est dégradé par la petite délinquance/opportunistes destruction avec intrusion  (jeux, défis…)</v>
      </c>
      <c r="C3" s="38">
        <v>4</v>
      </c>
      <c r="D3" s="4">
        <v>2</v>
      </c>
      <c r="H3" s="20"/>
      <c r="I3" s="20"/>
      <c r="J3" s="20"/>
      <c r="K3" s="20"/>
      <c r="L3" s="67"/>
      <c r="M3" s="4">
        <f>14</f>
        <v>14</v>
      </c>
      <c r="P3" s="62">
        <v>1</v>
      </c>
      <c r="Q3" s="63">
        <v>2</v>
      </c>
      <c r="R3" s="64">
        <v>3</v>
      </c>
      <c r="S3" s="65">
        <v>4</v>
      </c>
    </row>
    <row r="4" spans="1:19" ht="39.950000000000003" customHeight="1" x14ac:dyDescent="0.25">
      <c r="A4" s="92" t="s">
        <v>53</v>
      </c>
      <c r="B4" s="85" t="str">
        <f>'scenarii triés'!F5</f>
        <v>Les cuves du stockage des fluides toxiques est dégradé par le personnel, les e.e., les sous-traitants un sabotage</v>
      </c>
      <c r="C4" s="4">
        <v>4</v>
      </c>
      <c r="D4" s="4">
        <v>3</v>
      </c>
      <c r="H4" s="20"/>
      <c r="I4" s="20"/>
      <c r="J4" s="20"/>
      <c r="K4" s="20"/>
      <c r="L4" s="67"/>
      <c r="M4" s="4">
        <f>15</f>
        <v>15</v>
      </c>
      <c r="P4" s="71" t="s">
        <v>198</v>
      </c>
      <c r="Q4" s="70" t="s">
        <v>199</v>
      </c>
      <c r="R4" s="66" t="s">
        <v>200</v>
      </c>
      <c r="S4" s="69" t="s">
        <v>201</v>
      </c>
    </row>
    <row r="5" spans="1:19" ht="39.950000000000003" customHeight="1" x14ac:dyDescent="0.25">
      <c r="A5" s="92" t="s">
        <v>90</v>
      </c>
      <c r="B5" s="85" t="str">
        <f>'scenarii triés'!F6</f>
        <v>Les systèmes d'énergies, les fluides sont volés  par la délinquance itinérante la fraude</v>
      </c>
      <c r="C5" s="4">
        <v>2</v>
      </c>
      <c r="D5" s="4">
        <v>3</v>
      </c>
      <c r="H5" s="20"/>
      <c r="I5" s="20"/>
      <c r="J5" s="20"/>
      <c r="K5" s="20"/>
      <c r="L5" s="67"/>
      <c r="M5" s="4">
        <f>8</f>
        <v>8</v>
      </c>
      <c r="P5" s="61"/>
      <c r="Q5"/>
      <c r="R5"/>
      <c r="S5"/>
    </row>
    <row r="6" spans="1:19" ht="39.950000000000003" customHeight="1" x14ac:dyDescent="0.25">
      <c r="A6" s="92" t="s">
        <v>91</v>
      </c>
      <c r="B6" s="85" t="str">
        <f>'scenarii triés'!F7</f>
        <v>Charriots élévateur sont volés  par la délinquance/criminalité  en bande organisée par intrusion avec effraction en force</v>
      </c>
      <c r="C6" s="4">
        <v>3</v>
      </c>
      <c r="D6" s="4">
        <v>3</v>
      </c>
      <c r="H6" s="20"/>
      <c r="I6" s="20"/>
      <c r="J6" s="20"/>
      <c r="K6" s="20"/>
      <c r="L6" s="67"/>
      <c r="M6" s="4">
        <v>12</v>
      </c>
      <c r="P6" s="116" t="s">
        <v>202</v>
      </c>
      <c r="Q6" s="116"/>
      <c r="R6" s="116"/>
      <c r="S6" s="116"/>
    </row>
    <row r="7" spans="1:19" ht="39.950000000000003" customHeight="1" x14ac:dyDescent="0.25">
      <c r="A7" s="92" t="s">
        <v>92</v>
      </c>
      <c r="B7" s="85" t="str">
        <f>'scenarii triés'!F8</f>
        <v>L'environnement est polué  par les activistes par un sabotage  de la zone de stockage des fluides toxiques après intruison discrète, ruse ou sauvage</v>
      </c>
      <c r="C7" s="4">
        <v>4</v>
      </c>
      <c r="D7" s="4">
        <v>2</v>
      </c>
      <c r="H7" s="20"/>
      <c r="I7" s="20"/>
      <c r="J7" s="20"/>
      <c r="K7" s="20"/>
      <c r="L7" s="67"/>
      <c r="M7" s="4">
        <v>14</v>
      </c>
      <c r="P7" s="61"/>
      <c r="Q7"/>
      <c r="R7"/>
      <c r="S7"/>
    </row>
    <row r="8" spans="1:19" ht="39.950000000000003" customHeight="1" x14ac:dyDescent="0.25">
      <c r="A8" s="92" t="s">
        <v>93</v>
      </c>
      <c r="B8" s="85" t="str">
        <f>'scenarii triés'!F9</f>
        <v xml:space="preserve">Le matériel, meubles, bureautique… est dégradé  par la délinquance organisée suite à une intrusion précédée d'une effraction </v>
      </c>
      <c r="C8" s="4">
        <v>2</v>
      </c>
      <c r="D8" s="4">
        <v>3</v>
      </c>
      <c r="H8" s="20"/>
      <c r="I8" s="20"/>
      <c r="J8" s="20"/>
      <c r="K8" s="20"/>
      <c r="L8" s="67"/>
      <c r="M8" s="4">
        <v>8</v>
      </c>
      <c r="P8" s="62">
        <v>1</v>
      </c>
      <c r="Q8" s="63">
        <v>2</v>
      </c>
      <c r="R8" s="64">
        <v>3</v>
      </c>
      <c r="S8" s="65">
        <v>4</v>
      </c>
    </row>
    <row r="9" spans="1:19" ht="39.950000000000003" customHeight="1" x14ac:dyDescent="0.25">
      <c r="A9" s="92" t="s">
        <v>94</v>
      </c>
      <c r="B9" s="85" t="str">
        <f>'scenarii triés'!F10</f>
        <v xml:space="preserve">Les locaux est dégradé  par les activistes suite à une intrusion par effraction </v>
      </c>
      <c r="C9" s="4">
        <v>3</v>
      </c>
      <c r="D9" s="4">
        <v>3</v>
      </c>
      <c r="H9" s="20"/>
      <c r="I9" s="20"/>
      <c r="J9" s="20"/>
      <c r="K9" s="20"/>
      <c r="L9" s="67"/>
      <c r="M9" s="4">
        <v>12</v>
      </c>
      <c r="P9" s="71" t="s">
        <v>203</v>
      </c>
      <c r="Q9" s="70" t="s">
        <v>204</v>
      </c>
      <c r="R9" s="66" t="s">
        <v>292</v>
      </c>
      <c r="S9" s="69" t="s">
        <v>205</v>
      </c>
    </row>
    <row r="10" spans="1:19" ht="39.950000000000003" customHeight="1" x14ac:dyDescent="0.25">
      <c r="A10" s="92" t="s">
        <v>95</v>
      </c>
      <c r="B10" s="85" t="str">
        <f>'scenarii triés'!F11</f>
        <v>Les véhicules  des personnels ou sociétés sont dégradés par la petite délinquance/opportunitée par détoriation partielle après intrusion</v>
      </c>
      <c r="C10" s="4">
        <v>3</v>
      </c>
      <c r="D10" s="4">
        <v>4</v>
      </c>
      <c r="H10" s="20"/>
      <c r="I10" s="20"/>
      <c r="J10" s="20"/>
      <c r="K10" s="20"/>
      <c r="L10" s="67"/>
      <c r="M10" s="4">
        <v>13</v>
      </c>
      <c r="P10" s="79"/>
      <c r="Q10" s="79"/>
      <c r="R10" s="79"/>
      <c r="S10" s="79"/>
    </row>
    <row r="11" spans="1:19" ht="39.950000000000003" customHeight="1" x14ac:dyDescent="0.25">
      <c r="A11" s="92" t="s">
        <v>96</v>
      </c>
      <c r="B11" s="85" t="str">
        <f>'scenarii triés'!F12</f>
        <v>Les véhicules  des personnels ou sociétés est dégradé  par le personnel discrétement</v>
      </c>
      <c r="C11" s="4">
        <v>1</v>
      </c>
      <c r="D11" s="4">
        <v>1</v>
      </c>
      <c r="H11" s="20"/>
      <c r="I11" s="20"/>
      <c r="J11" s="20"/>
      <c r="K11" s="20"/>
      <c r="L11" s="67"/>
      <c r="M11" s="4">
        <v>1</v>
      </c>
    </row>
    <row r="12" spans="1:19" ht="39.950000000000003" customHeight="1" x14ac:dyDescent="0.25">
      <c r="A12" s="92" t="s">
        <v>97</v>
      </c>
      <c r="B12" s="85" t="str">
        <f>'scenarii triés'!F13</f>
        <v>Une ou des installations techniques EXT est détruit  par la petite délinquance par incendie (feu de camp, mégo, jeux..)précédé d'une intrusion</v>
      </c>
      <c r="C12" s="4">
        <v>4</v>
      </c>
      <c r="D12" s="4">
        <v>2</v>
      </c>
      <c r="H12" s="20"/>
      <c r="I12" s="20"/>
      <c r="J12" s="20"/>
      <c r="K12" s="20"/>
      <c r="L12" s="67"/>
      <c r="M12" s="4">
        <v>14</v>
      </c>
    </row>
    <row r="13" spans="1:19" ht="39.950000000000003" customHeight="1" x14ac:dyDescent="0.25">
      <c r="A13" s="92" t="s">
        <v>98</v>
      </c>
      <c r="B13" s="85" t="str">
        <f>'scenarii triés'!F14</f>
        <v>Les matériels electro portatifs/outillages léger est volé  par la petite délinquance / opportunitée / itinérante par intrusion avec effraction</v>
      </c>
      <c r="C13" s="4">
        <v>2</v>
      </c>
      <c r="D13" s="4">
        <v>3</v>
      </c>
      <c r="H13" s="20"/>
      <c r="I13" s="20"/>
      <c r="J13" s="20"/>
      <c r="K13" s="20"/>
      <c r="L13" s="67"/>
      <c r="M13" s="4">
        <v>8</v>
      </c>
    </row>
    <row r="14" spans="1:19" ht="39.950000000000003" customHeight="1" x14ac:dyDescent="0.25">
      <c r="A14" s="92" t="s">
        <v>99</v>
      </c>
      <c r="B14" s="85" t="str">
        <f>'scenarii triés'!F15</f>
        <v>Les matériels informatiques/vidéo est volé  par la petite délinquance / opportunitée / itinérante par intrusion avec effraction</v>
      </c>
      <c r="C14" s="4">
        <v>3</v>
      </c>
      <c r="D14" s="4">
        <v>3</v>
      </c>
      <c r="H14" s="20"/>
      <c r="I14" s="20"/>
      <c r="J14" s="20"/>
      <c r="K14" s="20"/>
      <c r="L14" s="67"/>
      <c r="M14" s="4">
        <v>12</v>
      </c>
    </row>
    <row r="15" spans="1:19" ht="39.950000000000003" customHeight="1" x14ac:dyDescent="0.25">
      <c r="A15" s="92" t="s">
        <v>100</v>
      </c>
      <c r="B15" s="85" t="str">
        <f>'scenarii triés'!F16</f>
        <v>Les MP, produits finis est volé  par la délinquance itinérante par intrusion avec effraction</v>
      </c>
      <c r="C15" s="4">
        <v>3</v>
      </c>
      <c r="D15" s="4">
        <v>2</v>
      </c>
      <c r="H15" s="20"/>
      <c r="I15" s="20"/>
      <c r="J15" s="20"/>
      <c r="K15" s="20"/>
      <c r="L15" s="67"/>
      <c r="M15" s="4">
        <v>9</v>
      </c>
    </row>
    <row r="16" spans="1:19" ht="39.950000000000003" customHeight="1" x14ac:dyDescent="0.25">
      <c r="A16" s="92" t="s">
        <v>101</v>
      </c>
      <c r="B16" s="85" t="str">
        <f>'scenarii triés'!F17</f>
        <v>Les MP, produits finis est détrourné par le personnel, les e.e., les sous-traitants par ruse</v>
      </c>
      <c r="C16" s="4">
        <v>3</v>
      </c>
      <c r="D16" s="4">
        <v>3</v>
      </c>
      <c r="H16" s="20"/>
      <c r="I16" s="20"/>
      <c r="J16" s="20"/>
      <c r="K16" s="20"/>
      <c r="L16" s="67"/>
      <c r="M16" s="4">
        <v>12</v>
      </c>
    </row>
    <row r="17" spans="1:15" ht="39.950000000000003" customHeight="1" x14ac:dyDescent="0.25">
      <c r="A17" s="92" t="s">
        <v>102</v>
      </c>
      <c r="B17" s="85" t="str">
        <f>'scenarii triés'!F18</f>
        <v>Les MP, produits finis est volé  par le personnel par ruse</v>
      </c>
      <c r="C17" s="4">
        <v>3</v>
      </c>
      <c r="D17" s="4">
        <v>4</v>
      </c>
      <c r="H17" s="20"/>
      <c r="I17" s="20"/>
      <c r="J17" s="20"/>
      <c r="K17" s="20"/>
      <c r="L17" s="67"/>
      <c r="M17" s="4">
        <v>13</v>
      </c>
    </row>
    <row r="18" spans="1:15" ht="39.950000000000003" customHeight="1" x14ac:dyDescent="0.25">
      <c r="A18" s="92" t="s">
        <v>103</v>
      </c>
      <c r="B18" s="85" t="str">
        <f>'scenarii triés'!F19</f>
        <v>Les MP, produits finis est volé  par le personnel par intrusion avec effraction</v>
      </c>
      <c r="C18" s="4">
        <v>3</v>
      </c>
      <c r="D18" s="4">
        <v>3</v>
      </c>
      <c r="H18" s="20"/>
      <c r="I18" s="20"/>
      <c r="J18" s="20"/>
      <c r="K18" s="20"/>
      <c r="L18" s="67"/>
      <c r="M18" s="4">
        <v>12</v>
      </c>
    </row>
    <row r="19" spans="1:15" ht="39.950000000000003" customHeight="1" x14ac:dyDescent="0.25">
      <c r="A19" s="92" t="s">
        <v>104</v>
      </c>
      <c r="B19" s="85" t="str">
        <f>'scenarii triés'!F20</f>
        <v>Les MP, produits finis est volé  par la délinquance organisée par braquage</v>
      </c>
      <c r="C19" s="4">
        <v>4</v>
      </c>
      <c r="D19" s="4">
        <v>3</v>
      </c>
      <c r="H19" s="20"/>
      <c r="I19" s="20"/>
      <c r="J19" s="20"/>
      <c r="K19" s="20"/>
      <c r="L19" s="67"/>
      <c r="M19" s="4">
        <v>15</v>
      </c>
    </row>
    <row r="20" spans="1:15" ht="39.950000000000003" customHeight="1" x14ac:dyDescent="0.25">
      <c r="A20" s="92" t="s">
        <v>105</v>
      </c>
      <c r="B20" s="85" t="str">
        <f>'scenarii triés'!F21</f>
        <v>Les MP, produits finis est volé  par la délinquance organisée / crime organisé par truckjacking</v>
      </c>
      <c r="C20" s="4">
        <v>3</v>
      </c>
      <c r="D20" s="4">
        <v>2</v>
      </c>
      <c r="H20" s="20"/>
      <c r="I20" s="20"/>
      <c r="J20" s="20"/>
      <c r="K20" s="20"/>
      <c r="L20" s="67"/>
      <c r="M20" s="4">
        <v>9</v>
      </c>
      <c r="O20" s="3" t="s">
        <v>288</v>
      </c>
    </row>
    <row r="21" spans="1:15" ht="39.950000000000003" customHeight="1" x14ac:dyDescent="0.25">
      <c r="A21" s="92" t="s">
        <v>106</v>
      </c>
      <c r="B21" s="85" t="str">
        <f>'scenarii triés'!F22</f>
        <v>L'outil de production est dégradé  par les activistes par détoriation mécanique majeur lors d'une intrusion en force sur le site</v>
      </c>
      <c r="C21" s="4">
        <v>4</v>
      </c>
      <c r="D21" s="4">
        <v>2</v>
      </c>
      <c r="H21" s="20"/>
      <c r="I21" s="20"/>
      <c r="J21" s="20"/>
      <c r="K21" s="20"/>
      <c r="L21" s="67"/>
      <c r="M21" s="4">
        <v>14</v>
      </c>
    </row>
    <row r="22" spans="1:15" ht="39.950000000000003" customHeight="1" x14ac:dyDescent="0.25">
      <c r="A22" s="92" t="s">
        <v>107</v>
      </c>
      <c r="B22" s="85" t="str">
        <f>'scenarii triés'!F23</f>
        <v>le produit fini est dégradé  par le personnel par ajonction/mélange de produits chimique lors du process</v>
      </c>
      <c r="C22" s="4">
        <v>4</v>
      </c>
      <c r="D22" s="4">
        <v>1</v>
      </c>
      <c r="H22" s="20"/>
      <c r="I22" s="20"/>
      <c r="J22" s="20"/>
      <c r="K22" s="20"/>
      <c r="L22" s="67"/>
      <c r="M22" s="4">
        <v>10</v>
      </c>
    </row>
    <row r="23" spans="1:15" ht="39.950000000000003" customHeight="1" x14ac:dyDescent="0.25">
      <c r="A23" s="92" t="s">
        <v>108</v>
      </c>
      <c r="B23" s="85" t="str">
        <f>'scenarii triés'!F24</f>
        <v>Une ou des installations techniques EXT( fluide, énergie, moyens communication) est saboté  par la délinquance et le crime organisées par destruction</v>
      </c>
      <c r="C23" s="4">
        <v>4</v>
      </c>
      <c r="D23" s="4">
        <v>1</v>
      </c>
      <c r="H23" s="20"/>
      <c r="I23" s="20"/>
      <c r="J23" s="20"/>
      <c r="K23" s="20"/>
      <c r="L23" s="67"/>
      <c r="M23" s="4">
        <v>10</v>
      </c>
    </row>
    <row r="24" spans="1:15" ht="39.950000000000003" customHeight="1" x14ac:dyDescent="0.25">
      <c r="A24" s="92" t="s">
        <v>109</v>
      </c>
      <c r="B24" s="85" t="str">
        <f>'scenarii triés'!F25</f>
        <v>points avec une forte capacité calorifique est détruit  par le crime organisé par incendie (utilisation comburrant...) avec intrusion discrète / force de nuit</v>
      </c>
      <c r="C24" s="4">
        <v>4</v>
      </c>
      <c r="D24" s="4">
        <v>2</v>
      </c>
      <c r="H24" s="20"/>
      <c r="I24" s="20"/>
      <c r="J24" s="20"/>
      <c r="K24" s="20"/>
      <c r="L24" s="67"/>
      <c r="M24" s="4">
        <v>14</v>
      </c>
      <c r="O24" s="3" t="s">
        <v>289</v>
      </c>
    </row>
    <row r="25" spans="1:15" ht="39.950000000000003" customHeight="1" x14ac:dyDescent="0.25">
      <c r="A25" s="92" t="s">
        <v>110</v>
      </c>
      <c r="B25" s="85" t="str">
        <f>'scenarii triés'!F26</f>
        <v>procedés de production névralgique est détruit  par la concurrence par incendie (...) de manière discrète</v>
      </c>
      <c r="H25" s="20"/>
      <c r="I25" s="20"/>
      <c r="J25" s="20"/>
      <c r="K25" s="20"/>
      <c r="L25" s="67"/>
      <c r="M25" s="4" t="s">
        <v>293</v>
      </c>
      <c r="O25" s="3" t="s">
        <v>290</v>
      </c>
    </row>
    <row r="26" spans="1:15" ht="39.950000000000003" customHeight="1" x14ac:dyDescent="0.25">
      <c r="A26" s="92" t="s">
        <v>274</v>
      </c>
      <c r="B26" s="85" t="str">
        <f>'scenarii triés'!F27</f>
        <v>Palettes, Poubelles, Cuves stockage (eau, alcool) est détruit  par le personnel, les e.e., les sous-traitants par incendie (intentionnel, utilisation matériaux, comburant sur place)</v>
      </c>
      <c r="C26" s="4">
        <v>4</v>
      </c>
      <c r="D26" s="4">
        <v>4</v>
      </c>
      <c r="H26" s="20"/>
      <c r="I26" s="20"/>
      <c r="J26" s="20"/>
      <c r="K26" s="20"/>
      <c r="L26" s="67"/>
      <c r="M26" s="4">
        <v>16</v>
      </c>
    </row>
    <row r="27" spans="1:15" ht="39.950000000000003" customHeight="1" x14ac:dyDescent="0.25">
      <c r="A27" s="92" t="s">
        <v>111</v>
      </c>
      <c r="B27" s="85" t="str">
        <f>'scenarii triés'!F28</f>
        <v>Process est saboté  par le personnel sur site à la suite d'une mauvaise execution volontaire</v>
      </c>
      <c r="C27" s="4">
        <v>3</v>
      </c>
      <c r="D27" s="4">
        <v>2</v>
      </c>
      <c r="H27" s="20"/>
      <c r="I27" s="20"/>
      <c r="J27" s="20"/>
      <c r="K27" s="20"/>
      <c r="L27" s="67"/>
      <c r="M27" s="4">
        <v>12</v>
      </c>
    </row>
    <row r="28" spans="1:15" ht="39.950000000000003" customHeight="1" x14ac:dyDescent="0.25">
      <c r="A28" s="92" t="s">
        <v>112</v>
      </c>
      <c r="B28" s="85" t="str">
        <f>'scenarii triés'!F29</f>
        <v xml:space="preserve"> Matériels (machine, produits finis), sources énergie et fluide est saboté  par le personnel sur site par détruction volontaire suite à une manifestation dure</v>
      </c>
      <c r="C28" s="4">
        <v>4</v>
      </c>
      <c r="D28" s="4">
        <v>2</v>
      </c>
      <c r="H28" s="20"/>
      <c r="I28" s="20"/>
      <c r="J28" s="20"/>
      <c r="K28" s="20"/>
      <c r="L28" s="67"/>
      <c r="M28" s="4">
        <v>14</v>
      </c>
    </row>
    <row r="29" spans="1:15" ht="39.950000000000003" customHeight="1" x14ac:dyDescent="0.25">
      <c r="A29" s="92" t="s">
        <v>113</v>
      </c>
      <c r="B29" s="85" t="str">
        <f>'scenarii triés'!F30</f>
        <v>Les locaux sont dégradés par la petite délinquance / opportuniste par grafiti</v>
      </c>
      <c r="C29" s="4">
        <v>1</v>
      </c>
      <c r="D29" s="4">
        <v>3</v>
      </c>
      <c r="H29" s="20"/>
      <c r="I29" s="20"/>
      <c r="J29" s="20"/>
      <c r="K29" s="20"/>
      <c r="L29" s="67"/>
      <c r="M29" s="4">
        <v>4</v>
      </c>
    </row>
    <row r="30" spans="1:15" ht="39.950000000000003" customHeight="1" x14ac:dyDescent="0.25">
      <c r="A30" s="92" t="s">
        <v>114</v>
      </c>
      <c r="B30" s="85" t="str">
        <f>'scenarii triés'!F31</f>
        <v xml:space="preserve">VL personnels (objets…) est volé  par la petite délinquance / opportuniste suite à  une effraction  (roulotte) </v>
      </c>
      <c r="C30" s="4">
        <v>1</v>
      </c>
      <c r="D30" s="4">
        <v>3</v>
      </c>
      <c r="H30" s="20"/>
      <c r="I30" s="20"/>
      <c r="J30" s="20"/>
      <c r="K30" s="20"/>
      <c r="L30" s="67"/>
      <c r="M30" s="4">
        <v>4</v>
      </c>
    </row>
    <row r="31" spans="1:15" ht="39.950000000000003" customHeight="1" x14ac:dyDescent="0.25">
      <c r="A31" s="7" t="s">
        <v>275</v>
      </c>
      <c r="B31" s="86" t="str">
        <f>'scenarii triés'!F33</f>
        <v>Le dirigeant et le personnel est agressé  par la délinquance itinérante par contacts verbales et physiques</v>
      </c>
      <c r="C31" s="4">
        <v>2</v>
      </c>
      <c r="D31" s="4">
        <v>3</v>
      </c>
      <c r="H31" s="20"/>
      <c r="I31" s="20"/>
      <c r="J31" s="20"/>
      <c r="K31" s="20"/>
      <c r="L31" s="67"/>
      <c r="M31" s="4">
        <v>8</v>
      </c>
    </row>
    <row r="32" spans="1:15" ht="39.950000000000003" customHeight="1" x14ac:dyDescent="0.25">
      <c r="A32" s="7" t="s">
        <v>276</v>
      </c>
      <c r="B32" s="86" t="str">
        <f>'scenarii triés'!F34</f>
        <v>Le dirigeant et/ou l'(les)homme(s) clé est agressé  par la petite délinquance/ opportuniste par action violente sur le parking de l'entreprise</v>
      </c>
      <c r="C32" s="4">
        <v>2</v>
      </c>
      <c r="D32" s="4">
        <v>3</v>
      </c>
      <c r="H32" s="20"/>
      <c r="I32" s="20"/>
      <c r="J32" s="20"/>
      <c r="K32" s="20"/>
      <c r="L32" s="67"/>
      <c r="M32" s="4">
        <v>8</v>
      </c>
    </row>
    <row r="33" spans="1:13" ht="39.950000000000003" customHeight="1" x14ac:dyDescent="0.25">
      <c r="A33" s="7" t="s">
        <v>277</v>
      </c>
      <c r="B33" s="86" t="str">
        <f>'scenarii triés'!F35</f>
        <v>Le dirigeant et/ou l'(les)homme(s) clé est agressé  par la délinquance/criminalité  en bande organisée / les activistes home jacking</v>
      </c>
      <c r="C33" s="4">
        <v>2</v>
      </c>
      <c r="D33" s="4">
        <v>1</v>
      </c>
      <c r="H33" s="20"/>
      <c r="I33" s="20"/>
      <c r="J33" s="20"/>
      <c r="K33" s="20"/>
      <c r="L33" s="67"/>
      <c r="M33" s="4">
        <v>3</v>
      </c>
    </row>
    <row r="34" spans="1:13" ht="39.950000000000003" customHeight="1" x14ac:dyDescent="0.25">
      <c r="A34" s="7" t="s">
        <v>50</v>
      </c>
      <c r="B34" s="86" t="str">
        <f>'scenarii triés'!F36</f>
        <v>Le dirigeant et/ou l'(les)homme(s) clé est séquestré  par la grand bandistisme / les activistes par action violente /menaces/contraintes sur son lieu de résidence</v>
      </c>
      <c r="C34" s="4">
        <v>2</v>
      </c>
      <c r="D34" s="4">
        <v>1</v>
      </c>
      <c r="H34" s="20"/>
      <c r="I34" s="20"/>
      <c r="J34" s="20"/>
      <c r="K34" s="20"/>
      <c r="L34" s="67"/>
      <c r="M34" s="4">
        <v>3</v>
      </c>
    </row>
    <row r="35" spans="1:13" ht="39.950000000000003" customHeight="1" x14ac:dyDescent="0.25">
      <c r="A35" s="7" t="s">
        <v>51</v>
      </c>
      <c r="B35" s="86" t="str">
        <f>'scenarii triés'!F37</f>
        <v>Le dirigeant et/ou l'(les)homme(s) clé est séquestré  par le grand bandistisme / personnel / les activistes par action violente /menaces/contraintes sur son lieu de travail</v>
      </c>
      <c r="C35" s="4">
        <v>2</v>
      </c>
      <c r="D35" s="4">
        <v>2</v>
      </c>
      <c r="H35" s="20"/>
      <c r="I35" s="20"/>
      <c r="J35" s="20"/>
      <c r="K35" s="20"/>
      <c r="L35" s="67"/>
      <c r="M35" s="4">
        <v>5</v>
      </c>
    </row>
    <row r="36" spans="1:13" ht="39.950000000000003" customHeight="1" x14ac:dyDescent="0.25">
      <c r="A36" s="7" t="s">
        <v>83</v>
      </c>
      <c r="B36" s="86" t="str">
        <f>'scenarii triés'!F38</f>
        <v>Le personnel est atteint (tué, blessé) par des terroristes par action kamikaze / prise d'otage</v>
      </c>
      <c r="C36" s="4">
        <v>4</v>
      </c>
      <c r="D36" s="4">
        <v>2</v>
      </c>
      <c r="H36" s="20"/>
      <c r="I36" s="20"/>
      <c r="J36" s="20"/>
      <c r="K36" s="20"/>
      <c r="L36" s="67"/>
      <c r="M36" s="4">
        <v>14</v>
      </c>
    </row>
    <row r="37" spans="1:13" ht="39.950000000000003" customHeight="1" x14ac:dyDescent="0.25">
      <c r="A37" s="7" t="s">
        <v>84</v>
      </c>
      <c r="B37" s="86" t="str">
        <f>'scenarii triés'!F39</f>
        <v>L'intégrité physique des personnels est atteint (tué, blessé) par le crime organisée par action violente précédé par un braquage…</v>
      </c>
      <c r="C37" s="4">
        <v>3</v>
      </c>
      <c r="D37" s="4">
        <v>3</v>
      </c>
      <c r="H37" s="20"/>
      <c r="I37" s="20"/>
      <c r="J37" s="20"/>
      <c r="K37" s="20"/>
      <c r="L37" s="67"/>
      <c r="M37" s="4">
        <v>12</v>
      </c>
    </row>
    <row r="38" spans="1:13" ht="39.950000000000003" customHeight="1" x14ac:dyDescent="0.25">
      <c r="A38" s="7" t="s">
        <v>85</v>
      </c>
      <c r="B38" s="86" t="str">
        <f>'scenarii triés'!F40</f>
        <v>Le personnel  est agressé  par la petite délinquance / opportuniste  par action violente</v>
      </c>
      <c r="C38" s="4">
        <v>2</v>
      </c>
      <c r="D38" s="4">
        <v>1</v>
      </c>
      <c r="H38" s="20"/>
      <c r="I38" s="20"/>
      <c r="J38" s="20"/>
      <c r="K38" s="20"/>
      <c r="L38" s="67"/>
      <c r="M38" s="4">
        <v>3</v>
      </c>
    </row>
    <row r="39" spans="1:13" ht="39.950000000000003" customHeight="1" x14ac:dyDescent="0.25">
      <c r="A39" s="7" t="s">
        <v>86</v>
      </c>
      <c r="B39" s="86" t="str">
        <f>'scenarii triés'!F41</f>
        <v>L'ensemble des personnels est agressé  par un membre du personnel par action violente ou non du à un phénomène de radicalisation</v>
      </c>
      <c r="C39" s="4">
        <v>3</v>
      </c>
      <c r="D39" s="4">
        <v>2</v>
      </c>
      <c r="H39" s="20"/>
      <c r="I39" s="20"/>
      <c r="J39" s="20"/>
      <c r="K39" s="20"/>
      <c r="L39" s="67"/>
      <c r="M39" s="4">
        <v>9</v>
      </c>
    </row>
    <row r="40" spans="1:13" ht="39.950000000000003" customHeight="1" x14ac:dyDescent="0.25">
      <c r="A40" s="7" t="s">
        <v>87</v>
      </c>
      <c r="B40" s="86" t="str">
        <f>'scenarii triés'!F42</f>
        <v>Le personnel  entreprise externe est agressé  par la petite délinquance/ opportuniste par action violente</v>
      </c>
      <c r="C40" s="4">
        <v>2</v>
      </c>
      <c r="D40" s="4">
        <v>2</v>
      </c>
      <c r="H40" s="20"/>
      <c r="I40" s="20"/>
      <c r="J40" s="20"/>
      <c r="K40" s="20"/>
      <c r="L40" s="67"/>
      <c r="M40" s="4">
        <v>5</v>
      </c>
    </row>
    <row r="41" spans="1:13" ht="39.950000000000003" customHeight="1" x14ac:dyDescent="0.25">
      <c r="A41" s="7" t="s">
        <v>88</v>
      </c>
      <c r="B41" s="86" t="str">
        <f>'scenarii triés'!F43</f>
        <v>Le personnel  entreprise externe (chauffeur) est agressé  par la délinquance/criminalité  en bande organisée truck jacking</v>
      </c>
      <c r="C41" s="4">
        <v>3</v>
      </c>
      <c r="D41" s="4">
        <v>2</v>
      </c>
      <c r="H41" s="20"/>
      <c r="I41" s="20"/>
      <c r="J41" s="20"/>
      <c r="K41" s="20"/>
      <c r="L41" s="67"/>
      <c r="M41" s="4">
        <v>9</v>
      </c>
    </row>
    <row r="42" spans="1:13" ht="39.950000000000003" customHeight="1" x14ac:dyDescent="0.25">
      <c r="A42" s="7" t="s">
        <v>89</v>
      </c>
      <c r="B42" s="86" t="str">
        <f>'scenarii triés'!F44</f>
        <v>Le personnel  sous-traitant est agressé  par la petite délinquance/ opportuniste  par action violente</v>
      </c>
      <c r="C42" s="4">
        <v>2</v>
      </c>
      <c r="D42" s="4">
        <v>2</v>
      </c>
      <c r="H42" s="20"/>
      <c r="I42" s="20"/>
      <c r="J42" s="20"/>
      <c r="K42" s="20"/>
      <c r="L42" s="67"/>
      <c r="M42" s="4">
        <v>5</v>
      </c>
    </row>
    <row r="43" spans="1:13" ht="39.950000000000003" customHeight="1" x14ac:dyDescent="0.25">
      <c r="A43" s="10" t="s">
        <v>278</v>
      </c>
      <c r="B43" s="87" t="str">
        <f>'scenarii triés'!F46</f>
        <v>Le patrimoine informationnel (recettes, brevets, portefeuille clients, facturation, données personnels…) est volé par la délinquance organisée / crime organisé par intimidation</v>
      </c>
      <c r="C43" s="4">
        <v>4</v>
      </c>
      <c r="D43" s="4">
        <v>1</v>
      </c>
      <c r="H43" s="20"/>
      <c r="I43" s="20"/>
      <c r="J43" s="20"/>
      <c r="K43" s="20"/>
      <c r="L43" s="67"/>
      <c r="M43" s="4">
        <v>10</v>
      </c>
    </row>
    <row r="44" spans="1:13" ht="39.950000000000003" customHeight="1" x14ac:dyDescent="0.25">
      <c r="A44" s="10" t="s">
        <v>279</v>
      </c>
      <c r="B44" s="87" t="str">
        <f>'scenarii triés'!F47</f>
        <v>Le patrimoine informationnel (recettes, brevets, portefeuille clients, facturation, données personnels…) est volé par la délinquance organisée / crime organisé / concurrence par compromission</v>
      </c>
      <c r="C44" s="4">
        <v>3</v>
      </c>
      <c r="D44" s="4">
        <v>2</v>
      </c>
      <c r="H44" s="20"/>
      <c r="I44" s="20"/>
      <c r="J44" s="20"/>
      <c r="K44" s="20"/>
      <c r="L44" s="67"/>
      <c r="M44" s="4">
        <v>9</v>
      </c>
    </row>
    <row r="45" spans="1:13" ht="39.950000000000003" customHeight="1" x14ac:dyDescent="0.25">
      <c r="A45" s="10" t="s">
        <v>280</v>
      </c>
      <c r="B45" s="87" t="str">
        <f>'scenarii triés'!F48</f>
        <v>Le patrimoine informationnel (recettes, brevets, portefeuille clients, facturation, données personnels…) est volé par la délinquance organisée / crime organisé / concurrence par corruption</v>
      </c>
      <c r="C45" s="4">
        <v>3</v>
      </c>
      <c r="D45" s="4">
        <v>2</v>
      </c>
      <c r="H45" s="20"/>
      <c r="I45" s="20"/>
      <c r="J45" s="20"/>
      <c r="K45" s="20"/>
      <c r="L45" s="67"/>
      <c r="M45" s="4">
        <v>9</v>
      </c>
    </row>
    <row r="46" spans="1:13" ht="39.950000000000003" customHeight="1" x14ac:dyDescent="0.25">
      <c r="A46" s="10" t="s">
        <v>54</v>
      </c>
      <c r="B46" s="87" t="str">
        <f>'scenarii triés'!F49</f>
        <v>Le patrimoine informationnel (recettes, brevets, portefeuille clients, facturation, données personnels…) est volé par la délinquance organisée / crime organisé / concurrence par espionnage</v>
      </c>
      <c r="C46" s="4">
        <v>3</v>
      </c>
      <c r="D46" s="4">
        <v>2</v>
      </c>
      <c r="H46" s="20"/>
      <c r="I46" s="20"/>
      <c r="J46" s="20"/>
      <c r="K46" s="20"/>
      <c r="L46" s="67"/>
      <c r="M46" s="4">
        <v>9</v>
      </c>
    </row>
    <row r="47" spans="1:13" ht="39.950000000000003" customHeight="1" x14ac:dyDescent="0.25">
      <c r="A47" s="10" t="s">
        <v>55</v>
      </c>
      <c r="B47" s="87" t="str">
        <f>'scenarii triés'!F50</f>
        <v>Le patrimoine informationnel (recettes, brevets, portefeuille clients, facturation, données personnels…) est volé par la délinquance organisée / crime organisé / concurrence par ruse (social engineering)</v>
      </c>
      <c r="C47" s="4">
        <v>3</v>
      </c>
      <c r="D47" s="4">
        <v>2</v>
      </c>
      <c r="H47" s="20"/>
      <c r="I47" s="20"/>
      <c r="J47" s="20"/>
      <c r="K47" s="20"/>
      <c r="L47" s="67"/>
      <c r="M47" s="4">
        <v>9</v>
      </c>
    </row>
    <row r="48" spans="1:13" ht="39.950000000000003" customHeight="1" x14ac:dyDescent="0.25">
      <c r="A48" s="10" t="s">
        <v>62</v>
      </c>
      <c r="B48" s="87" t="str">
        <f>'scenarii triés'!F51</f>
        <v>Le patrimoine informationnel (recettes, brevets, portefeuille clients, facturation, données personnels…) est espionné par le grand banditisme par écoute illégale</v>
      </c>
      <c r="C48" s="4">
        <v>3</v>
      </c>
      <c r="D48" s="4">
        <v>1</v>
      </c>
      <c r="H48" s="20"/>
      <c r="I48" s="20"/>
      <c r="J48" s="20"/>
      <c r="K48" s="20"/>
      <c r="L48" s="67"/>
      <c r="M48" s="4">
        <v>6</v>
      </c>
    </row>
    <row r="49" spans="1:13" ht="39.950000000000003" customHeight="1" x14ac:dyDescent="0.25">
      <c r="A49" s="10" t="s">
        <v>63</v>
      </c>
      <c r="B49" s="87" t="str">
        <f>'scenarii triés'!F52</f>
        <v>Le patrimoine informationnel (recettes, brevets, portefeuille clients, facturation, données personnels…) est espionné par la concurrence par observation</v>
      </c>
      <c r="C49" s="4">
        <v>3</v>
      </c>
      <c r="D49" s="4">
        <v>3</v>
      </c>
      <c r="H49" s="20"/>
      <c r="I49" s="20"/>
      <c r="J49" s="20"/>
      <c r="K49" s="20"/>
      <c r="L49" s="67"/>
      <c r="M49" s="4">
        <v>12</v>
      </c>
    </row>
    <row r="50" spans="1:13" ht="39.950000000000003" customHeight="1" x14ac:dyDescent="0.25">
      <c r="A50" s="10" t="s">
        <v>64</v>
      </c>
      <c r="B50" s="87" t="str">
        <f>'scenarii triés'!F53</f>
        <v>Le patrimoine informationnel (recettes, brevets, portefeuille clients, facturation, données personnels…) est espionné par la concurrence piratage informatique</v>
      </c>
      <c r="C50" s="4">
        <v>3</v>
      </c>
      <c r="D50" s="4">
        <v>2</v>
      </c>
      <c r="H50" s="20"/>
      <c r="I50" s="20"/>
      <c r="J50" s="20"/>
      <c r="K50" s="20"/>
      <c r="L50" s="67"/>
      <c r="M50" s="4">
        <v>9</v>
      </c>
    </row>
    <row r="51" spans="1:13" ht="39.950000000000003" customHeight="1" x14ac:dyDescent="0.25">
      <c r="A51" s="10" t="s">
        <v>65</v>
      </c>
      <c r="B51" s="87" t="str">
        <f>'scenarii triés'!F54</f>
        <v>Le patrimoine informationnel et le patrimoine financier est volé par le crime organisé sous la contrainte</v>
      </c>
      <c r="C51" s="4">
        <v>3</v>
      </c>
      <c r="D51" s="4">
        <v>1</v>
      </c>
      <c r="H51" s="20"/>
      <c r="I51" s="20"/>
      <c r="J51" s="20"/>
      <c r="K51" s="20"/>
      <c r="L51" s="67"/>
      <c r="M51" s="4">
        <v>6</v>
      </c>
    </row>
    <row r="52" spans="1:13" ht="39.950000000000003" customHeight="1" x14ac:dyDescent="0.25">
      <c r="A52" s="10" t="s">
        <v>66</v>
      </c>
      <c r="B52" s="87" t="str">
        <f>'scenarii triés'!F55</f>
        <v>Le patrimoine informationnel (recettes, brevets, portefeuille clients, facturation, données personnels…) est volé par le personnel par fraude et/ou ruse ( clé usb, photos documents,…)</v>
      </c>
      <c r="C52" s="4">
        <v>3</v>
      </c>
      <c r="D52" s="4">
        <v>2</v>
      </c>
      <c r="H52" s="20"/>
      <c r="I52" s="20"/>
      <c r="J52" s="20"/>
      <c r="K52" s="20"/>
      <c r="L52" s="67"/>
      <c r="M52" s="4">
        <v>9</v>
      </c>
    </row>
    <row r="53" spans="1:13" ht="39.950000000000003" customHeight="1" x14ac:dyDescent="0.25">
      <c r="A53" s="10" t="s">
        <v>67</v>
      </c>
      <c r="B53" s="87" t="str">
        <f>'scenarii triés'!F56</f>
        <v>Le patrimoine informationnel (recettes, brevets, portefeuille clients, facturation, données personnels…) est volé par le personnel par intrusion logique</v>
      </c>
      <c r="C53" s="4">
        <v>3</v>
      </c>
      <c r="D53" s="4">
        <v>2</v>
      </c>
      <c r="H53" s="20"/>
      <c r="I53" s="20"/>
      <c r="J53" s="20"/>
      <c r="K53" s="20"/>
      <c r="L53" s="67"/>
      <c r="M53" s="4">
        <v>9</v>
      </c>
    </row>
    <row r="54" spans="1:13" ht="39.950000000000003" customHeight="1" x14ac:dyDescent="0.25">
      <c r="A54" s="10" t="s">
        <v>68</v>
      </c>
      <c r="B54" s="87" t="str">
        <f>'scenarii triés'!F57</f>
        <v>Le système informatique est détruit / dégradé par la délinquance cyber / Hacktivistes par une attaque logique cyber externe</v>
      </c>
      <c r="C54" s="4">
        <v>4</v>
      </c>
      <c r="D54" s="4">
        <v>3</v>
      </c>
      <c r="H54" s="20"/>
      <c r="I54" s="20"/>
      <c r="J54" s="20"/>
      <c r="K54" s="20"/>
      <c r="L54" s="67"/>
      <c r="M54" s="4">
        <v>15</v>
      </c>
    </row>
    <row r="55" spans="1:13" ht="39.950000000000003" customHeight="1" x14ac:dyDescent="0.25">
      <c r="A55" s="10" t="s">
        <v>69</v>
      </c>
      <c r="B55" s="87" t="str">
        <f>'scenarii triés'!F58</f>
        <v>Le système informatique est détruit / dégradé par le personnel par une attaque logique cyber interne (involontaire/volontaire) ou mauvaise manipulation</v>
      </c>
      <c r="C55" s="4">
        <v>3</v>
      </c>
      <c r="D55" s="4">
        <v>3</v>
      </c>
      <c r="H55" s="20"/>
      <c r="I55" s="20"/>
      <c r="J55" s="20"/>
      <c r="K55" s="20"/>
      <c r="L55" s="67"/>
      <c r="M55" s="4">
        <v>12</v>
      </c>
    </row>
    <row r="56" spans="1:13" ht="39.950000000000003" customHeight="1" x14ac:dyDescent="0.25">
      <c r="A56" s="10" t="s">
        <v>70</v>
      </c>
      <c r="B56" s="87" t="str">
        <f>'scenarii triés'!F59</f>
        <v>Les informations clés et le patrimoine financier  soustrait  par la délinquance/criminalité  en bande organisée home jacking hommes clés</v>
      </c>
      <c r="C56" s="4">
        <v>3</v>
      </c>
      <c r="D56" s="4">
        <v>1</v>
      </c>
      <c r="H56" s="20"/>
      <c r="I56" s="20"/>
      <c r="J56" s="20"/>
      <c r="K56" s="20"/>
      <c r="L56" s="67"/>
      <c r="M56" s="4">
        <v>6</v>
      </c>
    </row>
    <row r="57" spans="1:13" ht="39.950000000000003" customHeight="1" x14ac:dyDescent="0.25">
      <c r="A57" s="10" t="s">
        <v>71</v>
      </c>
      <c r="B57" s="87" t="str">
        <f>'scenarii triés'!F60</f>
        <v>Les informations clés et le patrimoine financier est soustrait par la délinquance/criminalité  en bande organisée contraintes sur proche du personnel</v>
      </c>
      <c r="C57" s="4">
        <v>3</v>
      </c>
      <c r="D57" s="4">
        <v>1</v>
      </c>
      <c r="H57" s="20"/>
      <c r="I57" s="20"/>
      <c r="J57" s="20"/>
      <c r="K57" s="20"/>
      <c r="L57" s="67"/>
      <c r="M57" s="4">
        <v>6</v>
      </c>
    </row>
    <row r="58" spans="1:13" ht="39.950000000000003" customHeight="1" x14ac:dyDescent="0.25">
      <c r="A58" s="10" t="s">
        <v>72</v>
      </c>
      <c r="B58" s="87" t="str">
        <f>'scenarii triés'!F61</f>
        <v>Les informations clés et le patrimoine financier est soustrait par la délinquance/criminalité  en bande organisée chantage du personnel</v>
      </c>
      <c r="C58" s="4">
        <v>3</v>
      </c>
      <c r="D58" s="4">
        <v>2</v>
      </c>
      <c r="H58" s="20"/>
      <c r="I58" s="20"/>
      <c r="J58" s="20"/>
      <c r="K58" s="20"/>
      <c r="L58" s="67"/>
      <c r="M58" s="4">
        <v>9</v>
      </c>
    </row>
    <row r="59" spans="1:13" ht="39.950000000000003" customHeight="1" x14ac:dyDescent="0.25">
      <c r="A59" s="10" t="s">
        <v>73</v>
      </c>
      <c r="B59" s="87" t="str">
        <f>'scenarii triés'!F62</f>
        <v>L'image et la notoriété est atteint  par des terroristes par action Kamikaze / prise d'otage</v>
      </c>
      <c r="C59" s="4">
        <v>4</v>
      </c>
      <c r="D59" s="4">
        <v>3</v>
      </c>
      <c r="H59" s="20"/>
      <c r="I59" s="20"/>
      <c r="J59" s="20"/>
      <c r="K59" s="20"/>
      <c r="L59" s="67"/>
      <c r="M59" s="4">
        <v>15</v>
      </c>
    </row>
    <row r="60" spans="1:13" ht="39.950000000000003" customHeight="1" x14ac:dyDescent="0.25">
      <c r="A60" s="10" t="s">
        <v>74</v>
      </c>
      <c r="B60" s="87" t="str">
        <f>'scenarii triés'!F63</f>
        <v>L'image et la notoriété est atteint  par le crime organisé /organisme publique / politique / justice par dénigrement / désinformation</v>
      </c>
      <c r="C60" s="4">
        <v>2</v>
      </c>
      <c r="D60" s="4">
        <v>1</v>
      </c>
      <c r="H60" s="20"/>
      <c r="I60" s="20"/>
      <c r="J60" s="20"/>
      <c r="K60" s="20"/>
      <c r="L60" s="67"/>
      <c r="M60" s="4">
        <v>3</v>
      </c>
    </row>
    <row r="61" spans="1:13" ht="39.950000000000003" customHeight="1" x14ac:dyDescent="0.25">
      <c r="A61" s="10" t="s">
        <v>75</v>
      </c>
      <c r="B61" s="87" t="str">
        <f>'scenarii triés'!F64</f>
        <v>L'image et la notoriété est dégradé par le personnel ou ancien personnels par divulgation voie de press, ou réseau socio (Fake news, social engineering)</v>
      </c>
      <c r="C61" s="4">
        <v>2</v>
      </c>
      <c r="D61" s="4">
        <v>1</v>
      </c>
      <c r="H61" s="20"/>
      <c r="I61" s="20"/>
      <c r="J61" s="20"/>
      <c r="K61" s="20"/>
      <c r="L61" s="67"/>
      <c r="M61" s="4">
        <v>3</v>
      </c>
    </row>
    <row r="62" spans="1:13" ht="39.950000000000003" customHeight="1" x14ac:dyDescent="0.25">
      <c r="A62" s="10" t="s">
        <v>76</v>
      </c>
      <c r="B62" s="87" t="str">
        <f>'scenarii triés'!F65</f>
        <v>L'image et la notoriété est dégradé par la concurrence par divulgation voie de press, ou réseau socio (Fake news, social engineering)</v>
      </c>
      <c r="C62" s="4">
        <v>2</v>
      </c>
      <c r="D62" s="4">
        <v>2</v>
      </c>
      <c r="H62" s="20"/>
      <c r="I62" s="20"/>
      <c r="J62" s="20"/>
      <c r="K62" s="20"/>
      <c r="L62" s="67"/>
      <c r="M62" s="4">
        <v>5</v>
      </c>
    </row>
    <row r="63" spans="1:13" ht="39.950000000000003" customHeight="1" x14ac:dyDescent="0.25">
      <c r="A63" s="10" t="s">
        <v>77</v>
      </c>
      <c r="B63" s="87" t="str">
        <f>'scenarii triés'!F66</f>
        <v>L'image et la notoriété est dégradé par des activistes par désinformation, divulgation voie de press, ou réseau socio (Fake news, social engineering)</v>
      </c>
      <c r="C63" s="4">
        <v>3</v>
      </c>
      <c r="D63" s="4">
        <v>2</v>
      </c>
      <c r="H63" s="20"/>
      <c r="I63" s="20"/>
      <c r="J63" s="20"/>
      <c r="K63" s="20"/>
      <c r="L63" s="67"/>
      <c r="M63" s="4">
        <v>9</v>
      </c>
    </row>
    <row r="64" spans="1:13" ht="39.950000000000003" customHeight="1" x14ac:dyDescent="0.25">
      <c r="A64" s="10" t="s">
        <v>78</v>
      </c>
      <c r="B64" s="87" t="str">
        <f>'scenarii triés'!F67</f>
        <v>L'image et la notoriété est dégradé par des activistes par action forte d'envahissement de l'entreprise avec médiatisation</v>
      </c>
      <c r="C64" s="4">
        <v>3</v>
      </c>
      <c r="D64" s="4">
        <v>3</v>
      </c>
      <c r="H64" s="20"/>
      <c r="I64" s="20"/>
      <c r="J64" s="20"/>
      <c r="K64" s="20"/>
      <c r="L64" s="67"/>
      <c r="M64" s="4">
        <v>12</v>
      </c>
    </row>
    <row r="65" spans="1:18" ht="39.950000000000003" customHeight="1" x14ac:dyDescent="0.25">
      <c r="A65" s="10" t="s">
        <v>79</v>
      </c>
      <c r="B65" s="87" t="str">
        <f>'scenarii triés'!F68</f>
        <v>L'image et la notoriété est dégradé par des activistes par action forte d'envahissement d'entreprise externe / sous-traitant avec médiatisation</v>
      </c>
      <c r="C65" s="4">
        <v>3</v>
      </c>
      <c r="D65" s="4">
        <v>3</v>
      </c>
      <c r="H65" s="20"/>
      <c r="I65" s="20"/>
      <c r="J65" s="20"/>
      <c r="K65" s="20"/>
      <c r="L65" s="67"/>
      <c r="M65" s="4">
        <v>12</v>
      </c>
    </row>
    <row r="66" spans="1:18" ht="39.950000000000003" customHeight="1" x14ac:dyDescent="0.25">
      <c r="A66" s="10" t="s">
        <v>80</v>
      </c>
      <c r="B66" s="87" t="str">
        <f>'scenarii triés'!F69</f>
        <v>Les actifs techniques sont détruits / neutralisés par la délinquance cyber / Hacktivistes par social engineering, documents piégés, phishing</v>
      </c>
      <c r="C66" s="4">
        <v>4</v>
      </c>
      <c r="D66" s="4">
        <v>4</v>
      </c>
      <c r="H66" s="20"/>
      <c r="I66" s="20"/>
      <c r="J66" s="20"/>
      <c r="K66" s="20"/>
      <c r="L66" s="67"/>
      <c r="M66" s="4">
        <v>16</v>
      </c>
    </row>
    <row r="67" spans="1:18" ht="39.950000000000003" customHeight="1" x14ac:dyDescent="0.25">
      <c r="A67" s="10" t="s">
        <v>81</v>
      </c>
      <c r="B67" s="87" t="str">
        <f>'scenarii triés'!F70</f>
        <v>L'image et la notoriété est dégradé par le personnel par une mauvaise utilisation du web</v>
      </c>
      <c r="C67" s="4">
        <v>4</v>
      </c>
      <c r="D67" s="4">
        <v>1</v>
      </c>
      <c r="H67" s="20"/>
      <c r="I67" s="20"/>
      <c r="J67" s="20"/>
      <c r="K67" s="20"/>
      <c r="L67" s="67"/>
      <c r="M67" s="4">
        <v>10</v>
      </c>
    </row>
    <row r="68" spans="1:18" ht="39.950000000000003" customHeight="1" x14ac:dyDescent="0.25">
      <c r="A68" s="10" t="s">
        <v>82</v>
      </c>
      <c r="B68" s="87" t="str">
        <f>'scenarii triés'!F71</f>
        <v>Système informatique production est altéré / espionné par le personnel maintenance informatique / personnel par intrusion local informatique</v>
      </c>
      <c r="C68" s="4">
        <v>4</v>
      </c>
      <c r="D68" s="4">
        <v>3</v>
      </c>
      <c r="H68" s="20"/>
      <c r="I68" s="20"/>
      <c r="J68" s="20"/>
      <c r="K68" s="20"/>
      <c r="L68" s="67"/>
      <c r="M68" s="4">
        <v>15</v>
      </c>
    </row>
    <row r="69" spans="1:18" ht="39.950000000000003" customHeight="1" x14ac:dyDescent="0.25">
      <c r="A69" s="10" t="s">
        <v>281</v>
      </c>
      <c r="B69" s="87" t="str">
        <f>'scenarii triés'!F72</f>
        <v>Le système informatique et les commandes machines est altéré / espionné par le personnel maintenance informatique / personnel / concurrence / Cyber par intrusion logique au sein des liaisons des réseaux sans fil du site</v>
      </c>
      <c r="C69" s="4">
        <v>4</v>
      </c>
      <c r="D69" s="4">
        <v>2</v>
      </c>
      <c r="H69" s="20"/>
      <c r="I69" s="20"/>
      <c r="J69" s="20"/>
      <c r="K69" s="20"/>
      <c r="L69" s="67"/>
      <c r="M69" s="4">
        <v>14</v>
      </c>
    </row>
    <row r="70" spans="1:18" ht="39.950000000000003" customHeight="1" x14ac:dyDescent="0.25">
      <c r="A70" s="10" t="s">
        <v>282</v>
      </c>
      <c r="B70" s="87" t="str">
        <f>'scenarii triés'!F73</f>
        <v>L'image/patrimoine financiers est atteint  par le crime organisé / la concurrence par ruse (social engineering)</v>
      </c>
      <c r="C70" s="4">
        <v>4</v>
      </c>
      <c r="D70" s="4">
        <v>3</v>
      </c>
      <c r="H70" s="20"/>
      <c r="I70" s="20"/>
      <c r="J70" s="20"/>
      <c r="K70" s="20"/>
      <c r="L70" s="67"/>
      <c r="M70" s="4">
        <v>15</v>
      </c>
    </row>
    <row r="71" spans="1:18" ht="39.950000000000003" customHeight="1" x14ac:dyDescent="0.25">
      <c r="A71" s="12" t="s">
        <v>56</v>
      </c>
      <c r="B71" s="88" t="str">
        <f>'scenarii triés'!F75</f>
        <v>Le patrimoine financier est détruit par les terroristes par action Kamikaze</v>
      </c>
      <c r="C71" s="4">
        <v>4</v>
      </c>
      <c r="D71" s="4">
        <v>2</v>
      </c>
      <c r="H71" s="20"/>
      <c r="I71" s="20"/>
      <c r="J71" s="20"/>
      <c r="K71" s="20"/>
      <c r="L71" s="67"/>
      <c r="M71" s="4">
        <v>14</v>
      </c>
    </row>
    <row r="72" spans="1:18" ht="39.950000000000003" customHeight="1" x14ac:dyDescent="0.25">
      <c r="A72" s="12" t="s">
        <v>57</v>
      </c>
      <c r="B72" s="88" t="str">
        <f>'scenarii triés'!F76</f>
        <v>Le patrimoine financier est détourné par le personnel par fraude, escroquerie, malversation</v>
      </c>
      <c r="C72" s="4">
        <v>3</v>
      </c>
      <c r="D72" s="4">
        <v>2</v>
      </c>
      <c r="H72" s="20"/>
      <c r="I72" s="20"/>
      <c r="J72" s="20"/>
      <c r="K72" s="20"/>
      <c r="L72" s="67"/>
      <c r="M72" s="4">
        <v>9</v>
      </c>
    </row>
    <row r="73" spans="1:18" ht="39.950000000000003" customHeight="1" x14ac:dyDescent="0.25">
      <c r="A73" s="12" t="s">
        <v>58</v>
      </c>
      <c r="B73" s="88" t="str">
        <f>'scenarii triés'!F77</f>
        <v>Le patrimoine financier est volé par le crime organisé/Cybercrim par intrusion logique (ranconwere,…) et chantage</v>
      </c>
      <c r="C73" s="4">
        <v>4</v>
      </c>
      <c r="D73" s="4">
        <v>4</v>
      </c>
      <c r="H73" s="20"/>
      <c r="I73" s="20"/>
      <c r="J73" s="20"/>
      <c r="K73" s="20"/>
      <c r="L73" s="67"/>
      <c r="M73" s="4">
        <v>16</v>
      </c>
    </row>
    <row r="74" spans="1:18" ht="39.950000000000003" customHeight="1" x14ac:dyDescent="0.25">
      <c r="A74" s="12" t="s">
        <v>59</v>
      </c>
      <c r="B74" s="88" t="str">
        <f>'scenarii triés'!F78</f>
        <v>Le patrimoine financier est volé par le crime organisé par escroquerie et faux</v>
      </c>
      <c r="C74" s="4">
        <v>3</v>
      </c>
      <c r="D74" s="4">
        <v>1</v>
      </c>
      <c r="H74" s="20"/>
      <c r="I74" s="20"/>
      <c r="J74" s="20"/>
      <c r="K74" s="20"/>
      <c r="L74" s="67"/>
      <c r="M74" s="4">
        <v>6</v>
      </c>
    </row>
    <row r="75" spans="1:18" ht="39.950000000000003" customHeight="1" x14ac:dyDescent="0.25">
      <c r="A75" s="12" t="s">
        <v>60</v>
      </c>
      <c r="B75" s="88" t="str">
        <f>'scenarii triés'!F79</f>
        <v>Le patrimoine financier est volé par les e.e., sous-traitants par escroquerie et faux</v>
      </c>
      <c r="C75" s="4">
        <v>3</v>
      </c>
      <c r="D75" s="4">
        <v>2</v>
      </c>
      <c r="H75" s="20"/>
      <c r="I75" s="20"/>
      <c r="J75" s="20"/>
      <c r="K75" s="20"/>
      <c r="L75" s="67"/>
      <c r="M75" s="4">
        <v>9</v>
      </c>
    </row>
    <row r="76" spans="1:18" ht="39.950000000000003" customHeight="1" x14ac:dyDescent="0.25">
      <c r="A76" s="12" t="s">
        <v>283</v>
      </c>
      <c r="B76" s="88" t="str">
        <f>'scenarii triés'!F80</f>
        <v>Le patrimoine financier et/ou le C.A. est déprécié indirectement par les legislateurs pays, les clients par renouvellement réglementaire, legislatif, contractuel</v>
      </c>
      <c r="C76" s="4">
        <v>3</v>
      </c>
      <c r="D76" s="4">
        <v>3</v>
      </c>
      <c r="H76" s="20"/>
      <c r="I76" s="20"/>
      <c r="J76" s="20"/>
      <c r="K76" s="20"/>
      <c r="L76" s="67"/>
      <c r="M76" s="4">
        <v>12</v>
      </c>
    </row>
    <row r="77" spans="1:18" ht="39.950000000000003" customHeight="1" x14ac:dyDescent="0.25">
      <c r="A77" s="12" t="s">
        <v>284</v>
      </c>
      <c r="B77" s="88" t="str">
        <f>'scenarii triés'!F81</f>
        <v>Le patrimoine financier et/ou le C.A. est déprécié indirectement par les pays d'origine échanges commerciales, communautés,… conflits, relation dipplomatique divergente,…</v>
      </c>
      <c r="C77" s="4">
        <v>3</v>
      </c>
      <c r="D77" s="4">
        <v>2</v>
      </c>
      <c r="H77" s="20"/>
      <c r="I77" s="20"/>
      <c r="J77" s="20"/>
      <c r="K77" s="20"/>
      <c r="L77" s="67"/>
      <c r="M77" s="4">
        <v>9</v>
      </c>
    </row>
    <row r="78" spans="1:18" ht="39.950000000000003" customHeight="1" x14ac:dyDescent="0.25">
      <c r="A78" s="76" t="s">
        <v>61</v>
      </c>
      <c r="B78" s="89" t="str">
        <f>'scenarii triés'!F83</f>
        <v>Les Fluides, énergies, moyens de communications… est saboté par tous types auteurs  via toutes types d'actions</v>
      </c>
      <c r="C78" s="4">
        <v>3</v>
      </c>
      <c r="D78" s="4">
        <v>4</v>
      </c>
      <c r="H78" s="20"/>
      <c r="I78" s="20"/>
      <c r="J78" s="20"/>
      <c r="K78" s="20"/>
      <c r="L78" s="67"/>
      <c r="M78" s="4">
        <v>13</v>
      </c>
    </row>
    <row r="79" spans="1:18" ht="39.950000000000003" customHeight="1" x14ac:dyDescent="0.25">
      <c r="A79" s="76" t="s">
        <v>270</v>
      </c>
      <c r="B79" s="89" t="str">
        <f>'scenarii triés'!F84</f>
        <v>Le patrimoine immatériel (données, informations,…) est volé / détruit / altéré par tous types auteurs  via toutes types d'actions</v>
      </c>
      <c r="C79" s="4">
        <v>3</v>
      </c>
      <c r="D79" s="4">
        <v>3</v>
      </c>
      <c r="H79" s="20"/>
      <c r="I79" s="20"/>
      <c r="J79" s="20"/>
      <c r="K79" s="20"/>
      <c r="L79" s="67"/>
      <c r="M79" s="4">
        <v>12</v>
      </c>
      <c r="O79" s="123"/>
      <c r="P79" s="123"/>
      <c r="Q79" s="123"/>
      <c r="R79" s="123"/>
    </row>
    <row r="80" spans="1:18" ht="39.950000000000003" customHeight="1" x14ac:dyDescent="0.25">
      <c r="A80" s="76" t="s">
        <v>285</v>
      </c>
      <c r="B80" s="89" t="str">
        <f>'scenarii triés'!F85</f>
        <v>Le patrimoine matériel (MP,…) est volé / détruit / dégradé par tous types auteurs  via toutes types d'actions</v>
      </c>
      <c r="C80" s="4">
        <v>3</v>
      </c>
      <c r="D80" s="4">
        <v>2</v>
      </c>
      <c r="H80" s="20"/>
      <c r="I80" s="20"/>
      <c r="J80" s="20"/>
      <c r="K80" s="20"/>
      <c r="L80" s="67"/>
      <c r="M80" s="4">
        <v>9</v>
      </c>
      <c r="O80" s="80"/>
      <c r="P80" s="81"/>
      <c r="Q80" s="81"/>
      <c r="R80" s="81"/>
    </row>
    <row r="81" spans="1:18" ht="39.950000000000003" customHeight="1" x14ac:dyDescent="0.25">
      <c r="A81" s="76" t="s">
        <v>286</v>
      </c>
      <c r="B81" s="90" t="str">
        <f>'scenarii triés'!F86</f>
        <v>Le système informatique est infecté par tous auteurs cyber  via toutes types d'actions</v>
      </c>
      <c r="C81" s="4">
        <v>4</v>
      </c>
      <c r="D81" s="4">
        <v>4</v>
      </c>
      <c r="H81" s="20"/>
      <c r="I81" s="20"/>
      <c r="J81" s="20"/>
      <c r="K81" s="20"/>
      <c r="L81" s="67"/>
      <c r="M81" s="4">
        <v>16</v>
      </c>
      <c r="O81" s="82"/>
      <c r="P81" s="82"/>
      <c r="Q81" s="82"/>
      <c r="R81" s="82"/>
    </row>
    <row r="82" spans="1:18" ht="47.1" customHeight="1" x14ac:dyDescent="0.25">
      <c r="A82" s="83"/>
      <c r="O82" s="79"/>
      <c r="P82" s="79"/>
      <c r="Q82" s="79"/>
      <c r="R82" s="79"/>
    </row>
    <row r="83" spans="1:18" ht="24.95" customHeight="1" x14ac:dyDescent="0.25">
      <c r="A83" s="83"/>
      <c r="O83" s="80"/>
      <c r="P83" s="81"/>
      <c r="Q83" s="81"/>
      <c r="R83" s="81"/>
    </row>
    <row r="84" spans="1:18" ht="24.95" customHeight="1" x14ac:dyDescent="0.25">
      <c r="A84" s="83"/>
      <c r="O84" s="123"/>
      <c r="P84" s="123"/>
      <c r="Q84" s="123"/>
      <c r="R84" s="123"/>
    </row>
    <row r="85" spans="1:18" ht="24.95" customHeight="1" x14ac:dyDescent="0.25">
      <c r="A85" s="83"/>
      <c r="O85" s="80"/>
      <c r="P85" s="81"/>
      <c r="Q85" s="81"/>
      <c r="R85" s="81"/>
    </row>
    <row r="86" spans="1:18" ht="24.95" customHeight="1" x14ac:dyDescent="0.25">
      <c r="O86" s="82"/>
      <c r="P86" s="82"/>
      <c r="Q86" s="82"/>
      <c r="R86" s="82"/>
    </row>
    <row r="87" spans="1:18" ht="24.95" customHeight="1" x14ac:dyDescent="0.25">
      <c r="O87" s="124"/>
      <c r="P87" s="124"/>
      <c r="Q87" s="79"/>
      <c r="R87" s="124"/>
    </row>
    <row r="88" spans="1:18" ht="24.95" customHeight="1" x14ac:dyDescent="0.25">
      <c r="O88" s="124"/>
      <c r="P88" s="124"/>
      <c r="Q88" s="79"/>
      <c r="R88" s="124"/>
    </row>
    <row r="89" spans="1:18" ht="24.95" customHeight="1" x14ac:dyDescent="0.25">
      <c r="O89" s="61"/>
      <c r="P89"/>
      <c r="Q89"/>
      <c r="R89"/>
    </row>
  </sheetData>
  <mergeCells count="11">
    <mergeCell ref="O79:R79"/>
    <mergeCell ref="R87:R88"/>
    <mergeCell ref="P87:P88"/>
    <mergeCell ref="O87:O88"/>
    <mergeCell ref="O84:R84"/>
    <mergeCell ref="P1:S1"/>
    <mergeCell ref="P6:S6"/>
    <mergeCell ref="A1:M1"/>
    <mergeCell ref="A2:B2"/>
    <mergeCell ref="E2:H2"/>
    <mergeCell ref="I2:L2"/>
  </mergeCells>
  <phoneticPr fontId="6" type="noConversion"/>
  <conditionalFormatting sqref="E3:H81">
    <cfRule type="expression" dxfId="27" priority="21">
      <formula>$C3=4</formula>
    </cfRule>
  </conditionalFormatting>
  <conditionalFormatting sqref="F3:H81">
    <cfRule type="expression" dxfId="26" priority="20">
      <formula>$C3=3</formula>
    </cfRule>
  </conditionalFormatting>
  <conditionalFormatting sqref="G3:H81">
    <cfRule type="expression" dxfId="25" priority="19">
      <formula>$C3=2</formula>
    </cfRule>
  </conditionalFormatting>
  <conditionalFormatting sqref="H3:H81">
    <cfRule type="expression" dxfId="24" priority="18">
      <formula>$C3=1</formula>
    </cfRule>
  </conditionalFormatting>
  <conditionalFormatting sqref="M3:M81">
    <cfRule type="cellIs" dxfId="23" priority="3" operator="between">
      <formula>10</formula>
      <formula>16</formula>
    </cfRule>
    <cfRule type="cellIs" dxfId="22" priority="4" operator="between">
      <formula>6</formula>
      <formula>9</formula>
    </cfRule>
    <cfRule type="cellIs" dxfId="21" priority="5" operator="between">
      <formula>1</formula>
      <formula>5</formula>
    </cfRule>
  </conditionalFormatting>
  <conditionalFormatting sqref="I3:K81">
    <cfRule type="expression" dxfId="20" priority="23">
      <formula>$D3=3</formula>
    </cfRule>
  </conditionalFormatting>
  <conditionalFormatting sqref="I3:J81">
    <cfRule type="expression" dxfId="19" priority="24">
      <formula>$D3=2</formula>
    </cfRule>
  </conditionalFormatting>
  <conditionalFormatting sqref="I3:I81">
    <cfRule type="expression" dxfId="18" priority="25">
      <formula>$D3=1</formula>
    </cfRule>
  </conditionalFormatting>
  <conditionalFormatting sqref="I3:L81">
    <cfRule type="expression" dxfId="17" priority="1">
      <formula>$D3=4</formula>
    </cfRule>
  </conditionalFormatting>
  <pageMargins left="0.25" right="0.25" top="0.75" bottom="0.75" header="0.3" footer="0.3"/>
  <pageSetup paperSize="9" scale="33" fitToHeight="2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1"/>
  <sheetViews>
    <sheetView tabSelected="1" topLeftCell="C2" zoomScaleNormal="100" workbookViewId="0">
      <selection activeCell="P2" sqref="P2"/>
    </sheetView>
  </sheetViews>
  <sheetFormatPr baseColWidth="10" defaultRowHeight="15.75" x14ac:dyDescent="0.25"/>
  <cols>
    <col min="1" max="1" width="10.875" customWidth="1"/>
    <col min="2" max="2" width="73.375" customWidth="1"/>
    <col min="3" max="4" width="4.625" customWidth="1"/>
    <col min="5" max="12" width="5.875" customWidth="1"/>
    <col min="13" max="13" width="10.875" customWidth="1"/>
    <col min="14" max="15" width="4.625" customWidth="1"/>
    <col min="16" max="16" width="11" style="108"/>
    <col min="17" max="18" width="4.625" customWidth="1"/>
  </cols>
  <sheetData>
    <row r="1" spans="1:19" ht="39.950000000000003" customHeight="1" x14ac:dyDescent="0.25">
      <c r="A1" s="125" t="s">
        <v>287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126"/>
      <c r="P1" s="126"/>
      <c r="Q1" s="126"/>
      <c r="R1" s="126"/>
      <c r="S1" s="127"/>
    </row>
    <row r="2" spans="1:19" ht="39.950000000000003" customHeight="1" x14ac:dyDescent="0.25">
      <c r="A2" s="118" t="s">
        <v>1</v>
      </c>
      <c r="B2" s="118"/>
      <c r="C2" s="98" t="s">
        <v>48</v>
      </c>
      <c r="D2" s="95" t="s">
        <v>49</v>
      </c>
      <c r="E2" s="119" t="s">
        <v>2</v>
      </c>
      <c r="F2" s="120"/>
      <c r="G2" s="120"/>
      <c r="H2" s="121"/>
      <c r="I2" s="128" t="s">
        <v>3</v>
      </c>
      <c r="J2" s="129"/>
      <c r="K2" s="129"/>
      <c r="L2" s="130"/>
      <c r="M2" s="107" t="s">
        <v>299</v>
      </c>
      <c r="N2" s="98" t="s">
        <v>48</v>
      </c>
      <c r="O2" s="95" t="s">
        <v>49</v>
      </c>
      <c r="P2" s="109" t="s">
        <v>298</v>
      </c>
      <c r="Q2" s="98" t="s">
        <v>48</v>
      </c>
      <c r="R2" s="95" t="s">
        <v>49</v>
      </c>
      <c r="S2" s="104" t="s">
        <v>297</v>
      </c>
    </row>
    <row r="3" spans="1:19" ht="39.950000000000003" customHeight="1" x14ac:dyDescent="0.25">
      <c r="A3" s="84" t="s">
        <v>52</v>
      </c>
      <c r="B3" s="93" t="str">
        <f>'scenarii triés'!F4</f>
        <v xml:space="preserve"> Une ou des installations techniques EXT( fluide, énergie, moyens communication)  est dégradé par la petite délinquance/opportunistes destruction avec intrusion  (jeux, défis…)</v>
      </c>
      <c r="C3" s="38">
        <v>4</v>
      </c>
      <c r="D3" s="4">
        <v>2</v>
      </c>
      <c r="E3" s="2"/>
      <c r="F3" s="2"/>
      <c r="G3" s="2"/>
      <c r="H3" s="20"/>
      <c r="I3" s="20"/>
      <c r="J3" s="20"/>
      <c r="K3" s="20"/>
      <c r="L3" s="67"/>
      <c r="M3" s="106">
        <f>IFERROR(INDEX(M_B,MATCH(D3,L_B,0),MATCH(C3,C_B,0)),NA())</f>
        <v>14</v>
      </c>
      <c r="N3" s="38">
        <v>4</v>
      </c>
      <c r="O3" s="4">
        <v>2</v>
      </c>
      <c r="P3" s="110">
        <f>IFERROR(INDEX(M_P,MATCH(O3,L_P,0),MATCH(N3,C_P,0)),NA())</f>
        <v>14</v>
      </c>
      <c r="Q3" s="38">
        <v>4</v>
      </c>
      <c r="R3" s="4">
        <v>2</v>
      </c>
      <c r="S3" s="105">
        <f>IFERROR(INDEX(M_C,MATCH(R3,L_C,0),MATCH(Q3,C_C,0)),NA())</f>
        <v>14</v>
      </c>
    </row>
    <row r="4" spans="1:19" ht="39.950000000000003" customHeight="1" x14ac:dyDescent="0.25">
      <c r="A4" s="92" t="s">
        <v>53</v>
      </c>
      <c r="B4" s="85" t="str">
        <f>'scenarii triés'!F5</f>
        <v>Les cuves du stockage des fluides toxiques est dégradé par le personnel, les e.e., les sous-traitants un sabotage</v>
      </c>
      <c r="C4" s="4">
        <v>4</v>
      </c>
      <c r="D4" s="4">
        <v>3</v>
      </c>
      <c r="E4" s="2"/>
      <c r="F4" s="2"/>
      <c r="G4" s="2"/>
      <c r="H4" s="20"/>
      <c r="I4" s="20"/>
      <c r="J4" s="20"/>
      <c r="K4" s="20"/>
      <c r="L4" s="67"/>
      <c r="M4" s="106">
        <f>IFERROR(INDEX(M_B,MATCH(D4,L_B,0),MATCH(C4,C_B,0)),NA())</f>
        <v>15</v>
      </c>
      <c r="N4" s="4">
        <v>4</v>
      </c>
      <c r="O4" s="4">
        <v>3</v>
      </c>
      <c r="P4" s="110">
        <f>IFERROR(INDEX(M_P,MATCH(O4,L_P,0),MATCH(N4,C_P,0)),NA())</f>
        <v>15</v>
      </c>
      <c r="Q4" s="4">
        <v>4</v>
      </c>
      <c r="R4" s="4">
        <v>3</v>
      </c>
      <c r="S4" s="105">
        <f>IFERROR(INDEX(M_C,MATCH(R4,L_C,0),MATCH(Q4,C_C,0)),NA())</f>
        <v>15</v>
      </c>
    </row>
    <row r="5" spans="1:19" ht="39.950000000000003" customHeight="1" x14ac:dyDescent="0.25">
      <c r="A5" s="92" t="s">
        <v>90</v>
      </c>
      <c r="B5" s="85" t="str">
        <f>'scenarii triés'!F6</f>
        <v>Les systèmes d'énergies, les fluides sont volés  par la délinquance itinérante la fraude</v>
      </c>
      <c r="C5" s="4">
        <v>2</v>
      </c>
      <c r="D5" s="4">
        <v>3</v>
      </c>
      <c r="E5" s="2"/>
      <c r="F5" s="2"/>
      <c r="G5" s="2"/>
      <c r="H5" s="20"/>
      <c r="I5" s="20"/>
      <c r="J5" s="20"/>
      <c r="K5" s="20"/>
      <c r="L5" s="67"/>
      <c r="M5" s="106">
        <f>IFERROR(INDEX(M_B,MATCH(D5,L_B,0),MATCH(C5,C_B,0)),NA())</f>
        <v>8</v>
      </c>
      <c r="N5" s="4">
        <v>2</v>
      </c>
      <c r="O5" s="4">
        <v>3</v>
      </c>
      <c r="P5" s="110">
        <f>IFERROR(INDEX(M_P,MATCH(O5,L_P,0),MATCH(N5,C_P,0)),NA())</f>
        <v>8</v>
      </c>
      <c r="Q5" s="4">
        <v>2</v>
      </c>
      <c r="R5" s="4">
        <v>3</v>
      </c>
      <c r="S5" s="105">
        <f>IFERROR(INDEX(M_C,MATCH(R5,L_C,0),MATCH(Q5,C_C,0)),NA())</f>
        <v>8</v>
      </c>
    </row>
    <row r="6" spans="1:19" ht="39.950000000000003" customHeight="1" x14ac:dyDescent="0.25">
      <c r="A6" s="92" t="s">
        <v>91</v>
      </c>
      <c r="B6" s="85" t="str">
        <f>'scenarii triés'!F7</f>
        <v>Charriots élévateur sont volés  par la délinquance/criminalité  en bande organisée par intrusion avec effraction en force</v>
      </c>
      <c r="C6" s="4">
        <v>3</v>
      </c>
      <c r="D6" s="4">
        <v>3</v>
      </c>
      <c r="E6" s="2"/>
      <c r="F6" s="2"/>
      <c r="G6" s="2"/>
      <c r="H6" s="20"/>
      <c r="I6" s="20"/>
      <c r="J6" s="20"/>
      <c r="K6" s="20"/>
      <c r="L6" s="67"/>
      <c r="M6" s="106">
        <f>IFERROR(INDEX(M_B,MATCH(D6,L_B,0),MATCH(C6,C_B,0)),NA())</f>
        <v>12</v>
      </c>
      <c r="N6" s="4">
        <v>3</v>
      </c>
      <c r="O6" s="4">
        <v>3</v>
      </c>
      <c r="P6" s="110">
        <f>IFERROR(INDEX(M_P,MATCH(O6,L_P,0),MATCH(N6,C_P,0)),NA())</f>
        <v>12</v>
      </c>
      <c r="Q6" s="4">
        <v>3</v>
      </c>
      <c r="R6" s="4">
        <v>3</v>
      </c>
      <c r="S6" s="105">
        <f>IFERROR(INDEX(M_C,MATCH(R6,L_C,0),MATCH(Q6,C_C,0)),NA())</f>
        <v>12</v>
      </c>
    </row>
    <row r="7" spans="1:19" ht="39.950000000000003" customHeight="1" x14ac:dyDescent="0.25">
      <c r="A7" s="92" t="s">
        <v>92</v>
      </c>
      <c r="B7" s="85" t="str">
        <f>'scenarii triés'!F8</f>
        <v>L'environnement est polué  par les activistes par un sabotage  de la zone de stockage des fluides toxiques après intruison discrète, ruse ou sauvage</v>
      </c>
      <c r="C7" s="4">
        <v>4</v>
      </c>
      <c r="D7" s="4">
        <v>2</v>
      </c>
      <c r="E7" s="2"/>
      <c r="F7" s="2"/>
      <c r="G7" s="2"/>
      <c r="H7" s="20"/>
      <c r="I7" s="20"/>
      <c r="J7" s="20"/>
      <c r="K7" s="20"/>
      <c r="L7" s="67"/>
      <c r="M7" s="106">
        <f>IFERROR(INDEX(M_B,MATCH(D7,L_B,0),MATCH(C7,C_B,0)),NA())</f>
        <v>14</v>
      </c>
      <c r="N7" s="4">
        <v>4</v>
      </c>
      <c r="O7" s="4">
        <v>2</v>
      </c>
      <c r="P7" s="110">
        <f>IFERROR(INDEX(M_P,MATCH(O7,L_P,0),MATCH(N7,C_P,0)),NA())</f>
        <v>14</v>
      </c>
      <c r="Q7" s="4">
        <v>4</v>
      </c>
      <c r="R7" s="4">
        <v>2</v>
      </c>
      <c r="S7" s="105">
        <f>IFERROR(INDEX(M_C,MATCH(R7,L_C,0),MATCH(Q7,C_C,0)),NA())</f>
        <v>14</v>
      </c>
    </row>
    <row r="8" spans="1:19" ht="39.950000000000003" customHeight="1" x14ac:dyDescent="0.25">
      <c r="A8" s="92" t="s">
        <v>93</v>
      </c>
      <c r="B8" s="85" t="str">
        <f>'scenarii triés'!F9</f>
        <v xml:space="preserve">Le matériel, meubles, bureautique… est dégradé  par la délinquance organisée suite à une intrusion précédée d'une effraction </v>
      </c>
      <c r="C8" s="4">
        <v>2</v>
      </c>
      <c r="D8" s="4">
        <v>3</v>
      </c>
      <c r="E8" s="2"/>
      <c r="F8" s="2"/>
      <c r="G8" s="2"/>
      <c r="H8" s="20"/>
      <c r="I8" s="20"/>
      <c r="J8" s="20"/>
      <c r="K8" s="20"/>
      <c r="L8" s="67"/>
      <c r="M8" s="106">
        <f>IFERROR(INDEX(M_B,MATCH(D8,L_B,0),MATCH(C8,C_B,0)),NA())</f>
        <v>8</v>
      </c>
      <c r="N8" s="4">
        <v>2</v>
      </c>
      <c r="O8" s="4">
        <v>3</v>
      </c>
      <c r="P8" s="110">
        <f>IFERROR(INDEX(M_P,MATCH(O8,L_P,0),MATCH(N8,C_P,0)),NA())</f>
        <v>8</v>
      </c>
      <c r="Q8" s="4">
        <v>2</v>
      </c>
      <c r="R8" s="4">
        <v>3</v>
      </c>
      <c r="S8" s="105">
        <f>IFERROR(INDEX(M_C,MATCH(R8,L_C,0),MATCH(Q8,C_C,0)),NA())</f>
        <v>8</v>
      </c>
    </row>
    <row r="9" spans="1:19" ht="39.950000000000003" customHeight="1" x14ac:dyDescent="0.25">
      <c r="A9" s="92" t="s">
        <v>94</v>
      </c>
      <c r="B9" s="85" t="str">
        <f>'scenarii triés'!F10</f>
        <v xml:space="preserve">Les locaux est dégradé  par les activistes suite à une intrusion par effraction </v>
      </c>
      <c r="C9" s="4">
        <v>3</v>
      </c>
      <c r="D9" s="4">
        <v>3</v>
      </c>
      <c r="E9" s="2"/>
      <c r="F9" s="2"/>
      <c r="G9" s="2"/>
      <c r="H9" s="20"/>
      <c r="I9" s="20"/>
      <c r="J9" s="20"/>
      <c r="K9" s="20"/>
      <c r="L9" s="67"/>
      <c r="M9" s="106">
        <f>IFERROR(INDEX(M_B,MATCH(D9,L_B,0),MATCH(C9,C_B,0)),NA())</f>
        <v>12</v>
      </c>
      <c r="N9" s="4">
        <v>3</v>
      </c>
      <c r="O9" s="4">
        <v>3</v>
      </c>
      <c r="P9" s="110">
        <f>IFERROR(INDEX(M_P,MATCH(O9,L_P,0),MATCH(N9,C_P,0)),NA())</f>
        <v>12</v>
      </c>
      <c r="Q9" s="4">
        <v>3</v>
      </c>
      <c r="R9" s="4">
        <v>3</v>
      </c>
      <c r="S9" s="105">
        <f>IFERROR(INDEX(M_C,MATCH(R9,L_C,0),MATCH(Q9,C_C,0)),NA())</f>
        <v>12</v>
      </c>
    </row>
    <row r="10" spans="1:19" ht="39.950000000000003" customHeight="1" x14ac:dyDescent="0.25">
      <c r="A10" s="92" t="s">
        <v>95</v>
      </c>
      <c r="B10" s="85" t="str">
        <f>'scenarii triés'!F11</f>
        <v>Les véhicules  des personnels ou sociétés sont dégradés par la petite délinquance/opportunitée par détoriation partielle après intrusion</v>
      </c>
      <c r="C10" s="4">
        <v>3</v>
      </c>
      <c r="D10" s="4">
        <v>4</v>
      </c>
      <c r="E10" s="2"/>
      <c r="F10" s="2"/>
      <c r="G10" s="2"/>
      <c r="H10" s="20"/>
      <c r="I10" s="20"/>
      <c r="J10" s="20"/>
      <c r="K10" s="20"/>
      <c r="L10" s="67"/>
      <c r="M10" s="106">
        <f>IFERROR(INDEX(M_B,MATCH(D10,L_B,0),MATCH(C10,C_B,0)),NA())</f>
        <v>13</v>
      </c>
      <c r="N10" s="4">
        <v>3</v>
      </c>
      <c r="O10" s="4">
        <v>4</v>
      </c>
      <c r="P10" s="110">
        <f>IFERROR(INDEX(M_P,MATCH(O10,L_P,0),MATCH(N10,C_P,0)),NA())</f>
        <v>13</v>
      </c>
      <c r="Q10" s="4">
        <v>3</v>
      </c>
      <c r="R10" s="4">
        <v>4</v>
      </c>
      <c r="S10" s="105">
        <f>IFERROR(INDEX(M_C,MATCH(R10,L_C,0),MATCH(Q10,C_C,0)),NA())</f>
        <v>13</v>
      </c>
    </row>
    <row r="11" spans="1:19" ht="39.950000000000003" customHeight="1" x14ac:dyDescent="0.25">
      <c r="A11" s="92" t="s">
        <v>96</v>
      </c>
      <c r="B11" s="85" t="str">
        <f>'scenarii triés'!F12</f>
        <v>Les véhicules  des personnels ou sociétés est dégradé  par le personnel discrétement</v>
      </c>
      <c r="C11" s="4">
        <v>1</v>
      </c>
      <c r="D11" s="4">
        <v>1</v>
      </c>
      <c r="E11" s="2"/>
      <c r="F11" s="2"/>
      <c r="G11" s="2"/>
      <c r="H11" s="20"/>
      <c r="I11" s="20"/>
      <c r="J11" s="20"/>
      <c r="K11" s="20"/>
      <c r="L11" s="67"/>
      <c r="M11" s="106">
        <f>IFERROR(INDEX(M_B,MATCH(D11,L_B,0),MATCH(C11,C_B,0)),NA())</f>
        <v>1</v>
      </c>
      <c r="N11" s="4">
        <v>1</v>
      </c>
      <c r="O11" s="4">
        <v>1</v>
      </c>
      <c r="P11" s="110">
        <f>IFERROR(INDEX(M_P,MATCH(O11,L_P,0),MATCH(N11,C_P,0)),NA())</f>
        <v>1</v>
      </c>
      <c r="Q11" s="4">
        <v>1</v>
      </c>
      <c r="R11" s="4">
        <v>1</v>
      </c>
      <c r="S11" s="105">
        <f>IFERROR(INDEX(M_C,MATCH(R11,L_C,0),MATCH(Q11,C_C,0)),NA())</f>
        <v>1</v>
      </c>
    </row>
    <row r="12" spans="1:19" ht="39.950000000000003" customHeight="1" x14ac:dyDescent="0.25">
      <c r="A12" s="92" t="s">
        <v>97</v>
      </c>
      <c r="B12" s="85" t="str">
        <f>'scenarii triés'!F13</f>
        <v>Une ou des installations techniques EXT est détruit  par la petite délinquance par incendie (feu de camp, mégo, jeux..)précédé d'une intrusion</v>
      </c>
      <c r="C12" s="4">
        <v>4</v>
      </c>
      <c r="D12" s="4">
        <v>2</v>
      </c>
      <c r="E12" s="2"/>
      <c r="F12" s="2"/>
      <c r="G12" s="2"/>
      <c r="H12" s="20"/>
      <c r="I12" s="20"/>
      <c r="J12" s="20"/>
      <c r="K12" s="20"/>
      <c r="L12" s="67"/>
      <c r="M12" s="106">
        <f>IFERROR(INDEX(M_B,MATCH(D12,L_B,0),MATCH(C12,C_B,0)),NA())</f>
        <v>14</v>
      </c>
      <c r="N12" s="4">
        <v>4</v>
      </c>
      <c r="O12" s="4">
        <v>2</v>
      </c>
      <c r="P12" s="110">
        <f>IFERROR(INDEX(M_P,MATCH(O12,L_P,0),MATCH(N12,C_P,0)),NA())</f>
        <v>14</v>
      </c>
      <c r="Q12" s="4">
        <v>4</v>
      </c>
      <c r="R12" s="4">
        <v>2</v>
      </c>
      <c r="S12" s="105">
        <f>IFERROR(INDEX(M_C,MATCH(R12,L_C,0),MATCH(Q12,C_C,0)),NA())</f>
        <v>14</v>
      </c>
    </row>
    <row r="13" spans="1:19" ht="39.950000000000003" customHeight="1" x14ac:dyDescent="0.25">
      <c r="A13" s="92" t="s">
        <v>98</v>
      </c>
      <c r="B13" s="85" t="str">
        <f>'scenarii triés'!F14</f>
        <v>Les matériels electro portatifs/outillages léger est volé  par la petite délinquance / opportunitée / itinérante par intrusion avec effraction</v>
      </c>
      <c r="C13" s="4">
        <v>2</v>
      </c>
      <c r="D13" s="4">
        <v>3</v>
      </c>
      <c r="E13" s="2"/>
      <c r="F13" s="2"/>
      <c r="G13" s="2"/>
      <c r="H13" s="20"/>
      <c r="I13" s="20"/>
      <c r="J13" s="20"/>
      <c r="K13" s="20"/>
      <c r="L13" s="67"/>
      <c r="M13" s="106">
        <f>IFERROR(INDEX(M_B,MATCH(D13,L_B,0),MATCH(C13,C_B,0)),NA())</f>
        <v>8</v>
      </c>
      <c r="N13" s="4">
        <v>2</v>
      </c>
      <c r="O13" s="4">
        <v>3</v>
      </c>
      <c r="P13" s="110">
        <f>IFERROR(INDEX(M_P,MATCH(O13,L_P,0),MATCH(N13,C_P,0)),NA())</f>
        <v>8</v>
      </c>
      <c r="Q13" s="4">
        <v>2</v>
      </c>
      <c r="R13" s="4">
        <v>3</v>
      </c>
      <c r="S13" s="105">
        <f>IFERROR(INDEX(M_C,MATCH(R13,L_C,0),MATCH(Q13,C_C,0)),NA())</f>
        <v>8</v>
      </c>
    </row>
    <row r="14" spans="1:19" ht="39.950000000000003" customHeight="1" x14ac:dyDescent="0.25">
      <c r="A14" s="92" t="s">
        <v>99</v>
      </c>
      <c r="B14" s="85" t="str">
        <f>'scenarii triés'!F15</f>
        <v>Les matériels informatiques/vidéo est volé  par la petite délinquance / opportunitée / itinérante par intrusion avec effraction</v>
      </c>
      <c r="C14" s="4">
        <v>3</v>
      </c>
      <c r="D14" s="4">
        <v>3</v>
      </c>
      <c r="E14" s="2"/>
      <c r="F14" s="2"/>
      <c r="G14" s="2"/>
      <c r="H14" s="20"/>
      <c r="I14" s="20"/>
      <c r="J14" s="20"/>
      <c r="K14" s="20"/>
      <c r="L14" s="67"/>
      <c r="M14" s="106">
        <f>IFERROR(INDEX(M_B,MATCH(D14,L_B,0),MATCH(C14,C_B,0)),NA())</f>
        <v>12</v>
      </c>
      <c r="N14" s="4">
        <v>3</v>
      </c>
      <c r="O14" s="4">
        <v>3</v>
      </c>
      <c r="P14" s="110">
        <f>IFERROR(INDEX(M_P,MATCH(O14,L_P,0),MATCH(N14,C_P,0)),NA())</f>
        <v>12</v>
      </c>
      <c r="Q14" s="4">
        <v>3</v>
      </c>
      <c r="R14" s="4">
        <v>3</v>
      </c>
      <c r="S14" s="105">
        <f>IFERROR(INDEX(M_C,MATCH(R14,L_C,0),MATCH(Q14,C_C,0)),NA())</f>
        <v>12</v>
      </c>
    </row>
    <row r="15" spans="1:19" ht="39.950000000000003" customHeight="1" x14ac:dyDescent="0.25">
      <c r="A15" s="92" t="s">
        <v>100</v>
      </c>
      <c r="B15" s="85" t="str">
        <f>'scenarii triés'!F16</f>
        <v>Les MP, produits finis est volé  par la délinquance itinérante par intrusion avec effraction</v>
      </c>
      <c r="C15" s="4">
        <v>3</v>
      </c>
      <c r="D15" s="4">
        <v>2</v>
      </c>
      <c r="E15" s="2"/>
      <c r="F15" s="2"/>
      <c r="G15" s="2"/>
      <c r="H15" s="20"/>
      <c r="I15" s="20"/>
      <c r="J15" s="20"/>
      <c r="K15" s="20"/>
      <c r="L15" s="67"/>
      <c r="M15" s="106">
        <f>IFERROR(INDEX(M_B,MATCH(D15,L_B,0),MATCH(C15,C_B,0)),NA())</f>
        <v>9</v>
      </c>
      <c r="N15" s="4">
        <v>3</v>
      </c>
      <c r="O15" s="4">
        <v>2</v>
      </c>
      <c r="P15" s="110">
        <f>IFERROR(INDEX(M_P,MATCH(O15,L_P,0),MATCH(N15,C_P,0)),NA())</f>
        <v>9</v>
      </c>
      <c r="Q15" s="4">
        <v>3</v>
      </c>
      <c r="R15" s="4">
        <v>2</v>
      </c>
      <c r="S15" s="105">
        <f>IFERROR(INDEX(M_C,MATCH(R15,L_C,0),MATCH(Q15,C_C,0)),NA())</f>
        <v>9</v>
      </c>
    </row>
    <row r="16" spans="1:19" ht="39.950000000000003" customHeight="1" x14ac:dyDescent="0.25">
      <c r="A16" s="92" t="s">
        <v>101</v>
      </c>
      <c r="B16" s="85" t="str">
        <f>'scenarii triés'!F17</f>
        <v>Les MP, produits finis est détrourné par le personnel, les e.e., les sous-traitants par ruse</v>
      </c>
      <c r="C16" s="4">
        <v>3</v>
      </c>
      <c r="D16" s="4">
        <v>3</v>
      </c>
      <c r="E16" s="2"/>
      <c r="F16" s="2"/>
      <c r="G16" s="2"/>
      <c r="H16" s="20"/>
      <c r="I16" s="20"/>
      <c r="J16" s="20"/>
      <c r="K16" s="20"/>
      <c r="L16" s="67"/>
      <c r="M16" s="106">
        <f>IFERROR(INDEX(M_B,MATCH(D16,L_B,0),MATCH(C16,C_B,0)),NA())</f>
        <v>12</v>
      </c>
      <c r="N16" s="4">
        <v>3</v>
      </c>
      <c r="O16" s="4">
        <v>3</v>
      </c>
      <c r="P16" s="110">
        <f>IFERROR(INDEX(M_P,MATCH(O16,L_P,0),MATCH(N16,C_P,0)),NA())</f>
        <v>12</v>
      </c>
      <c r="Q16" s="4">
        <v>3</v>
      </c>
      <c r="R16" s="4">
        <v>3</v>
      </c>
      <c r="S16" s="105">
        <f>IFERROR(INDEX(M_C,MATCH(R16,L_C,0),MATCH(Q16,C_C,0)),NA())</f>
        <v>12</v>
      </c>
    </row>
    <row r="17" spans="1:19" ht="39.950000000000003" customHeight="1" x14ac:dyDescent="0.25">
      <c r="A17" s="92" t="s">
        <v>102</v>
      </c>
      <c r="B17" s="85" t="str">
        <f>'scenarii triés'!F18</f>
        <v>Les MP, produits finis est volé  par le personnel par ruse</v>
      </c>
      <c r="C17" s="4">
        <v>3</v>
      </c>
      <c r="D17" s="4">
        <v>4</v>
      </c>
      <c r="E17" s="2"/>
      <c r="F17" s="2"/>
      <c r="G17" s="2"/>
      <c r="H17" s="20"/>
      <c r="I17" s="20"/>
      <c r="J17" s="20"/>
      <c r="K17" s="20"/>
      <c r="L17" s="67"/>
      <c r="M17" s="106">
        <f>IFERROR(INDEX(M_B,MATCH(D17,L_B,0),MATCH(C17,C_B,0)),NA())</f>
        <v>13</v>
      </c>
      <c r="N17" s="4">
        <v>3</v>
      </c>
      <c r="O17" s="4">
        <v>4</v>
      </c>
      <c r="P17" s="110">
        <f>IFERROR(INDEX(M_P,MATCH(O17,L_P,0),MATCH(N17,C_P,0)),NA())</f>
        <v>13</v>
      </c>
      <c r="Q17" s="4">
        <v>3</v>
      </c>
      <c r="R17" s="4">
        <v>4</v>
      </c>
      <c r="S17" s="105">
        <f>IFERROR(INDEX(M_C,MATCH(R17,L_C,0),MATCH(Q17,C_C,0)),NA())</f>
        <v>13</v>
      </c>
    </row>
    <row r="18" spans="1:19" ht="39.950000000000003" customHeight="1" x14ac:dyDescent="0.25">
      <c r="A18" s="92" t="s">
        <v>103</v>
      </c>
      <c r="B18" s="85" t="str">
        <f>'scenarii triés'!F19</f>
        <v>Les MP, produits finis est volé  par le personnel par intrusion avec effraction</v>
      </c>
      <c r="C18" s="4">
        <v>3</v>
      </c>
      <c r="D18" s="4">
        <v>3</v>
      </c>
      <c r="E18" s="2"/>
      <c r="F18" s="2"/>
      <c r="G18" s="2"/>
      <c r="H18" s="20"/>
      <c r="I18" s="20"/>
      <c r="J18" s="20"/>
      <c r="K18" s="20"/>
      <c r="L18" s="67"/>
      <c r="M18" s="106">
        <f>IFERROR(INDEX(M_B,MATCH(D18,L_B,0),MATCH(C18,C_B,0)),NA())</f>
        <v>12</v>
      </c>
      <c r="N18" s="4">
        <v>3</v>
      </c>
      <c r="O18" s="4">
        <v>3</v>
      </c>
      <c r="P18" s="110">
        <f>IFERROR(INDEX(M_P,MATCH(O18,L_P,0),MATCH(N18,C_P,0)),NA())</f>
        <v>12</v>
      </c>
      <c r="Q18" s="4">
        <v>3</v>
      </c>
      <c r="R18" s="4">
        <v>3</v>
      </c>
      <c r="S18" s="105">
        <f>IFERROR(INDEX(M_C,MATCH(R18,L_C,0),MATCH(Q18,C_C,0)),NA())</f>
        <v>12</v>
      </c>
    </row>
    <row r="19" spans="1:19" ht="39.950000000000003" customHeight="1" x14ac:dyDescent="0.25">
      <c r="A19" s="92" t="s">
        <v>104</v>
      </c>
      <c r="B19" s="85" t="str">
        <f>'scenarii triés'!F20</f>
        <v>Les MP, produits finis est volé  par la délinquance organisée par braquage</v>
      </c>
      <c r="C19" s="4">
        <v>4</v>
      </c>
      <c r="D19" s="4">
        <v>3</v>
      </c>
      <c r="E19" s="2"/>
      <c r="F19" s="2"/>
      <c r="G19" s="2"/>
      <c r="H19" s="20"/>
      <c r="I19" s="20"/>
      <c r="J19" s="20"/>
      <c r="K19" s="20"/>
      <c r="L19" s="67"/>
      <c r="M19" s="106">
        <f>IFERROR(INDEX(M_B,MATCH(D19,L_B,0),MATCH(C19,C_B,0)),NA())</f>
        <v>15</v>
      </c>
      <c r="N19" s="4">
        <v>4</v>
      </c>
      <c r="O19" s="4">
        <v>3</v>
      </c>
      <c r="P19" s="110">
        <f>IFERROR(INDEX(M_P,MATCH(O19,L_P,0),MATCH(N19,C_P,0)),NA())</f>
        <v>15</v>
      </c>
      <c r="Q19" s="4">
        <v>4</v>
      </c>
      <c r="R19" s="4">
        <v>3</v>
      </c>
      <c r="S19" s="105">
        <f>IFERROR(INDEX(M_C,MATCH(R19,L_C,0),MATCH(Q19,C_C,0)),NA())</f>
        <v>15</v>
      </c>
    </row>
    <row r="20" spans="1:19" ht="39.950000000000003" customHeight="1" x14ac:dyDescent="0.25">
      <c r="A20" s="92" t="s">
        <v>105</v>
      </c>
      <c r="B20" s="85" t="str">
        <f>'scenarii triés'!F21</f>
        <v>Les MP, produits finis est volé  par la délinquance organisée / crime organisé par truckjacking</v>
      </c>
      <c r="C20" s="4">
        <v>3</v>
      </c>
      <c r="D20" s="4">
        <v>2</v>
      </c>
      <c r="E20" s="2"/>
      <c r="F20" s="2"/>
      <c r="G20" s="2"/>
      <c r="H20" s="20"/>
      <c r="I20" s="20"/>
      <c r="J20" s="20"/>
      <c r="K20" s="20"/>
      <c r="L20" s="67"/>
      <c r="M20" s="106">
        <f>IFERROR(INDEX(M_B,MATCH(D20,L_B,0),MATCH(C20,C_B,0)),NA())</f>
        <v>9</v>
      </c>
      <c r="N20" s="4">
        <v>3</v>
      </c>
      <c r="O20" s="4">
        <v>2</v>
      </c>
      <c r="P20" s="110">
        <f>IFERROR(INDEX(M_P,MATCH(O20,L_P,0),MATCH(N20,C_P,0)),NA())</f>
        <v>9</v>
      </c>
      <c r="Q20" s="4">
        <v>3</v>
      </c>
      <c r="R20" s="4">
        <v>2</v>
      </c>
      <c r="S20" s="105">
        <f>IFERROR(INDEX(M_C,MATCH(R20,L_C,0),MATCH(Q20,C_C,0)),NA())</f>
        <v>9</v>
      </c>
    </row>
    <row r="21" spans="1:19" ht="39.950000000000003" customHeight="1" x14ac:dyDescent="0.25">
      <c r="A21" s="92" t="s">
        <v>106</v>
      </c>
      <c r="B21" s="85" t="str">
        <f>'scenarii triés'!F22</f>
        <v>L'outil de production est dégradé  par les activistes par détoriation mécanique majeur lors d'une intrusion en force sur le site</v>
      </c>
      <c r="C21" s="4">
        <v>4</v>
      </c>
      <c r="D21" s="4">
        <v>2</v>
      </c>
      <c r="E21" s="2"/>
      <c r="F21" s="2"/>
      <c r="G21" s="2"/>
      <c r="H21" s="20"/>
      <c r="I21" s="20"/>
      <c r="J21" s="20"/>
      <c r="K21" s="20"/>
      <c r="L21" s="67"/>
      <c r="M21" s="106">
        <f>IFERROR(INDEX(M_B,MATCH(D21,L_B,0),MATCH(C21,C_B,0)),NA())</f>
        <v>14</v>
      </c>
      <c r="N21" s="4">
        <v>4</v>
      </c>
      <c r="O21" s="4">
        <v>2</v>
      </c>
      <c r="P21" s="110">
        <f>IFERROR(INDEX(M_P,MATCH(O21,L_P,0),MATCH(N21,C_P,0)),NA())</f>
        <v>14</v>
      </c>
      <c r="Q21" s="4">
        <v>4</v>
      </c>
      <c r="R21" s="4">
        <v>2</v>
      </c>
      <c r="S21" s="105">
        <f>IFERROR(INDEX(M_C,MATCH(R21,L_C,0),MATCH(Q21,C_C,0)),NA())</f>
        <v>14</v>
      </c>
    </row>
    <row r="22" spans="1:19" ht="39.950000000000003" customHeight="1" x14ac:dyDescent="0.25">
      <c r="A22" s="92" t="s">
        <v>107</v>
      </c>
      <c r="B22" s="85" t="str">
        <f>'scenarii triés'!F23</f>
        <v>le produit fini est dégradé  par le personnel par ajonction/mélange de produits chimique lors du process</v>
      </c>
      <c r="C22" s="4">
        <v>4</v>
      </c>
      <c r="D22" s="4">
        <v>1</v>
      </c>
      <c r="E22" s="2"/>
      <c r="F22" s="2"/>
      <c r="G22" s="2"/>
      <c r="H22" s="20"/>
      <c r="I22" s="20"/>
      <c r="J22" s="20"/>
      <c r="K22" s="20"/>
      <c r="L22" s="67"/>
      <c r="M22" s="106">
        <f>IFERROR(INDEX(M_B,MATCH(D22,L_B,0),MATCH(C22,C_B,0)),NA())</f>
        <v>10</v>
      </c>
      <c r="N22" s="4">
        <v>4</v>
      </c>
      <c r="O22" s="4">
        <v>1</v>
      </c>
      <c r="P22" s="110">
        <f>IFERROR(INDEX(M_P,MATCH(O22,L_P,0),MATCH(N22,C_P,0)),NA())</f>
        <v>10</v>
      </c>
      <c r="Q22" s="4">
        <v>4</v>
      </c>
      <c r="R22" s="4">
        <v>1</v>
      </c>
      <c r="S22" s="105">
        <f>IFERROR(INDEX(M_C,MATCH(R22,L_C,0),MATCH(Q22,C_C,0)),NA())</f>
        <v>10</v>
      </c>
    </row>
    <row r="23" spans="1:19" ht="39.950000000000003" customHeight="1" x14ac:dyDescent="0.25">
      <c r="A23" s="92" t="s">
        <v>108</v>
      </c>
      <c r="B23" s="85" t="str">
        <f>'scenarii triés'!F24</f>
        <v>Une ou des installations techniques EXT( fluide, énergie, moyens communication) est saboté  par la délinquance et le crime organisées par destruction</v>
      </c>
      <c r="C23" s="4">
        <v>4</v>
      </c>
      <c r="D23" s="4">
        <v>1</v>
      </c>
      <c r="E23" s="2"/>
      <c r="F23" s="2"/>
      <c r="G23" s="2"/>
      <c r="H23" s="20"/>
      <c r="I23" s="20"/>
      <c r="J23" s="20"/>
      <c r="K23" s="20"/>
      <c r="L23" s="67"/>
      <c r="M23" s="106">
        <f>IFERROR(INDEX(M_B,MATCH(D23,L_B,0),MATCH(C23,C_B,0)),NA())</f>
        <v>10</v>
      </c>
      <c r="N23" s="4">
        <v>4</v>
      </c>
      <c r="O23" s="4">
        <v>1</v>
      </c>
      <c r="P23" s="110">
        <f>IFERROR(INDEX(M_P,MATCH(O23,L_P,0),MATCH(N23,C_P,0)),NA())</f>
        <v>10</v>
      </c>
      <c r="Q23" s="4">
        <v>4</v>
      </c>
      <c r="R23" s="4">
        <v>1</v>
      </c>
      <c r="S23" s="105">
        <f>IFERROR(INDEX(M_C,MATCH(R23,L_C,0),MATCH(Q23,C_C,0)),NA())</f>
        <v>10</v>
      </c>
    </row>
    <row r="24" spans="1:19" ht="39.950000000000003" customHeight="1" x14ac:dyDescent="0.25">
      <c r="A24" s="92" t="s">
        <v>109</v>
      </c>
      <c r="B24" s="85" t="str">
        <f>'scenarii triés'!F25</f>
        <v>points avec une forte capacité calorifique est détruit  par le crime organisé par incendie (utilisation comburrant...) avec intrusion discrète / force de nuit</v>
      </c>
      <c r="C24" s="4">
        <v>4</v>
      </c>
      <c r="D24" s="4">
        <v>2</v>
      </c>
      <c r="E24" s="2"/>
      <c r="F24" s="2"/>
      <c r="G24" s="2"/>
      <c r="H24" s="20"/>
      <c r="I24" s="20"/>
      <c r="J24" s="20"/>
      <c r="K24" s="20"/>
      <c r="L24" s="67"/>
      <c r="M24" s="106">
        <f>IFERROR(INDEX(M_B,MATCH(D24,L_B,0),MATCH(C24,C_B,0)),NA())</f>
        <v>14</v>
      </c>
      <c r="N24" s="4">
        <v>4</v>
      </c>
      <c r="O24" s="4">
        <v>2</v>
      </c>
      <c r="P24" s="110">
        <f>IFERROR(INDEX(M_P,MATCH(O24,L_P,0),MATCH(N24,C_P,0)),NA())</f>
        <v>14</v>
      </c>
      <c r="Q24" s="4">
        <v>4</v>
      </c>
      <c r="R24" s="4">
        <v>2</v>
      </c>
      <c r="S24" s="105">
        <f>IFERROR(INDEX(M_C,MATCH(R24,L_C,0),MATCH(Q24,C_C,0)),NA())</f>
        <v>14</v>
      </c>
    </row>
    <row r="25" spans="1:19" ht="39.950000000000003" customHeight="1" x14ac:dyDescent="0.25">
      <c r="A25" s="92" t="s">
        <v>110</v>
      </c>
      <c r="B25" s="85" t="str">
        <f>'scenarii triés'!F26</f>
        <v>procedés de production névralgique est détruit  par la concurrence par incendie (...) de manière discrète</v>
      </c>
      <c r="C25" s="4"/>
      <c r="D25" s="4"/>
      <c r="E25" s="2"/>
      <c r="F25" s="2"/>
      <c r="G25" s="2"/>
      <c r="H25" s="20"/>
      <c r="I25" s="20"/>
      <c r="J25" s="20"/>
      <c r="K25" s="20"/>
      <c r="L25" s="67"/>
      <c r="M25" s="106" t="e">
        <f>IFERROR(INDEX(M_B,MATCH(D25,L_B,0),MATCH(C25,C_B,0)),NA())</f>
        <v>#N/A</v>
      </c>
      <c r="N25" s="4"/>
      <c r="O25" s="4"/>
      <c r="P25" s="110" t="e">
        <f>IFERROR(INDEX(M_P,MATCH(O25,L_P,0),MATCH(N25,C_P,0)),NA())</f>
        <v>#N/A</v>
      </c>
      <c r="Q25" s="4"/>
      <c r="R25" s="4"/>
      <c r="S25" s="105" t="e">
        <f>IFERROR(INDEX(M_C,MATCH(R25,L_C,0),MATCH(Q25,C_C,0)),NA())</f>
        <v>#N/A</v>
      </c>
    </row>
    <row r="26" spans="1:19" ht="39.950000000000003" customHeight="1" x14ac:dyDescent="0.25">
      <c r="A26" s="92" t="s">
        <v>274</v>
      </c>
      <c r="B26" s="85" t="str">
        <f>'scenarii triés'!F27</f>
        <v>Palettes, Poubelles, Cuves stockage (eau, alcool) est détruit  par le personnel, les e.e., les sous-traitants par incendie (intentionnel, utilisation matériaux, comburant sur place)</v>
      </c>
      <c r="C26" s="4">
        <v>4</v>
      </c>
      <c r="D26" s="4">
        <v>4</v>
      </c>
      <c r="E26" s="2"/>
      <c r="F26" s="2"/>
      <c r="G26" s="2"/>
      <c r="H26" s="20"/>
      <c r="I26" s="20"/>
      <c r="J26" s="20"/>
      <c r="K26" s="20"/>
      <c r="L26" s="67"/>
      <c r="M26" s="106">
        <f>IFERROR(INDEX(M_B,MATCH(D26,L_B,0),MATCH(C26,C_B,0)),NA())</f>
        <v>16</v>
      </c>
      <c r="N26" s="4">
        <v>4</v>
      </c>
      <c r="O26" s="4">
        <v>4</v>
      </c>
      <c r="P26" s="110">
        <f>IFERROR(INDEX(M_P,MATCH(O26,L_P,0),MATCH(N26,C_P,0)),NA())</f>
        <v>16</v>
      </c>
      <c r="Q26" s="4">
        <v>4</v>
      </c>
      <c r="R26" s="4">
        <v>4</v>
      </c>
      <c r="S26" s="105">
        <f>IFERROR(INDEX(M_C,MATCH(R26,L_C,0),MATCH(Q26,C_C,0)),NA())</f>
        <v>16</v>
      </c>
    </row>
    <row r="27" spans="1:19" ht="39.950000000000003" customHeight="1" x14ac:dyDescent="0.25">
      <c r="A27" s="92" t="s">
        <v>111</v>
      </c>
      <c r="B27" s="85" t="str">
        <f>'scenarii triés'!F28</f>
        <v>Process est saboté  par le personnel sur site à la suite d'une mauvaise execution volontaire</v>
      </c>
      <c r="C27" s="4">
        <v>3</v>
      </c>
      <c r="D27" s="4">
        <v>2</v>
      </c>
      <c r="E27" s="2"/>
      <c r="F27" s="2"/>
      <c r="G27" s="2"/>
      <c r="H27" s="20"/>
      <c r="I27" s="20"/>
      <c r="J27" s="20"/>
      <c r="K27" s="20"/>
      <c r="L27" s="67"/>
      <c r="M27" s="106">
        <f>IFERROR(INDEX(M_B,MATCH(D27,L_B,0),MATCH(C27,C_B,0)),NA())</f>
        <v>9</v>
      </c>
      <c r="N27" s="4">
        <v>3</v>
      </c>
      <c r="O27" s="4">
        <v>2</v>
      </c>
      <c r="P27" s="110">
        <f>IFERROR(INDEX(M_P,MATCH(O27,L_P,0),MATCH(N27,C_P,0)),NA())</f>
        <v>9</v>
      </c>
      <c r="Q27" s="4">
        <v>3</v>
      </c>
      <c r="R27" s="4">
        <v>2</v>
      </c>
      <c r="S27" s="105">
        <f>IFERROR(INDEX(M_C,MATCH(R27,L_C,0),MATCH(Q27,C_C,0)),NA())</f>
        <v>9</v>
      </c>
    </row>
    <row r="28" spans="1:19" ht="39.950000000000003" customHeight="1" x14ac:dyDescent="0.25">
      <c r="A28" s="92" t="s">
        <v>112</v>
      </c>
      <c r="B28" s="85" t="str">
        <f>'scenarii triés'!F29</f>
        <v xml:space="preserve"> Matériels (machine, produits finis), sources énergie et fluide est saboté  par le personnel sur site par détruction volontaire suite à une manifestation dure</v>
      </c>
      <c r="C28" s="4">
        <v>4</v>
      </c>
      <c r="D28" s="4">
        <v>2</v>
      </c>
      <c r="E28" s="2"/>
      <c r="F28" s="2"/>
      <c r="G28" s="2"/>
      <c r="H28" s="20"/>
      <c r="I28" s="20"/>
      <c r="J28" s="20"/>
      <c r="K28" s="20"/>
      <c r="L28" s="67"/>
      <c r="M28" s="106">
        <f>IFERROR(INDEX(M_B,MATCH(D28,L_B,0),MATCH(C28,C_B,0)),NA())</f>
        <v>14</v>
      </c>
      <c r="N28" s="4">
        <v>4</v>
      </c>
      <c r="O28" s="4">
        <v>2</v>
      </c>
      <c r="P28" s="110">
        <f>IFERROR(INDEX(M_P,MATCH(O28,L_P,0),MATCH(N28,C_P,0)),NA())</f>
        <v>14</v>
      </c>
      <c r="Q28" s="4">
        <v>4</v>
      </c>
      <c r="R28" s="4">
        <v>2</v>
      </c>
      <c r="S28" s="105">
        <f>IFERROR(INDEX(M_C,MATCH(R28,L_C,0),MATCH(Q28,C_C,0)),NA())</f>
        <v>14</v>
      </c>
    </row>
    <row r="29" spans="1:19" ht="39.950000000000003" customHeight="1" x14ac:dyDescent="0.25">
      <c r="A29" s="92" t="s">
        <v>113</v>
      </c>
      <c r="B29" s="85" t="str">
        <f>'scenarii triés'!F30</f>
        <v>Les locaux sont dégradés par la petite délinquance / opportuniste par grafiti</v>
      </c>
      <c r="C29" s="4">
        <v>1</v>
      </c>
      <c r="D29" s="4">
        <v>3</v>
      </c>
      <c r="E29" s="2"/>
      <c r="F29" s="2"/>
      <c r="G29" s="2"/>
      <c r="H29" s="20"/>
      <c r="I29" s="20"/>
      <c r="J29" s="20"/>
      <c r="K29" s="20"/>
      <c r="L29" s="67"/>
      <c r="M29" s="106">
        <f>IFERROR(INDEX(M_B,MATCH(D29,L_B,0),MATCH(C29,C_B,0)),NA())</f>
        <v>4</v>
      </c>
      <c r="N29" s="4">
        <v>1</v>
      </c>
      <c r="O29" s="4">
        <v>3</v>
      </c>
      <c r="P29" s="110">
        <f>IFERROR(INDEX(M_P,MATCH(O29,L_P,0),MATCH(N29,C_P,0)),NA())</f>
        <v>4</v>
      </c>
      <c r="Q29" s="4">
        <v>1</v>
      </c>
      <c r="R29" s="4">
        <v>3</v>
      </c>
      <c r="S29" s="105">
        <f>IFERROR(INDEX(M_C,MATCH(R29,L_C,0),MATCH(Q29,C_C,0)),NA())</f>
        <v>4</v>
      </c>
    </row>
    <row r="30" spans="1:19" ht="39.950000000000003" customHeight="1" x14ac:dyDescent="0.25">
      <c r="A30" s="92" t="s">
        <v>114</v>
      </c>
      <c r="B30" s="85" t="str">
        <f>'scenarii triés'!F31</f>
        <v xml:space="preserve">VL personnels (objets…) est volé  par la petite délinquance / opportuniste suite à  une effraction  (roulotte) </v>
      </c>
      <c r="C30" s="4">
        <v>1</v>
      </c>
      <c r="D30" s="4">
        <v>3</v>
      </c>
      <c r="E30" s="2"/>
      <c r="F30" s="2"/>
      <c r="G30" s="2"/>
      <c r="H30" s="20"/>
      <c r="I30" s="20"/>
      <c r="J30" s="20"/>
      <c r="K30" s="20"/>
      <c r="L30" s="67"/>
      <c r="M30" s="106">
        <f>IFERROR(INDEX(M_B,MATCH(D30,L_B,0),MATCH(C30,C_B,0)),NA())</f>
        <v>4</v>
      </c>
      <c r="N30" s="4">
        <v>1</v>
      </c>
      <c r="O30" s="4">
        <v>3</v>
      </c>
      <c r="P30" s="110">
        <f>IFERROR(INDEX(M_P,MATCH(O30,L_P,0),MATCH(N30,C_P,0)),NA())</f>
        <v>4</v>
      </c>
      <c r="Q30" s="4">
        <v>1</v>
      </c>
      <c r="R30" s="4">
        <v>3</v>
      </c>
      <c r="S30" s="105">
        <f>IFERROR(INDEX(M_C,MATCH(R30,L_C,0),MATCH(Q30,C_C,0)),NA())</f>
        <v>4</v>
      </c>
    </row>
    <row r="31" spans="1:19" ht="39.950000000000003" customHeight="1" x14ac:dyDescent="0.25">
      <c r="A31" s="7" t="s">
        <v>275</v>
      </c>
      <c r="B31" s="86" t="str">
        <f>'scenarii triés'!F33</f>
        <v>Le dirigeant et le personnel est agressé  par la délinquance itinérante par contacts verbales et physiques</v>
      </c>
      <c r="C31" s="4">
        <v>2</v>
      </c>
      <c r="D31" s="4">
        <v>3</v>
      </c>
      <c r="E31" s="2"/>
      <c r="F31" s="2"/>
      <c r="G31" s="2"/>
      <c r="H31" s="20"/>
      <c r="I31" s="20"/>
      <c r="J31" s="20"/>
      <c r="K31" s="20"/>
      <c r="L31" s="67"/>
      <c r="M31" s="106">
        <f>IFERROR(INDEX(M_B,MATCH(D31,L_B,0),MATCH(C31,C_B,0)),NA())</f>
        <v>8</v>
      </c>
      <c r="N31" s="4">
        <v>2</v>
      </c>
      <c r="O31" s="4">
        <v>3</v>
      </c>
      <c r="P31" s="110">
        <f>IFERROR(INDEX(M_P,MATCH(O31,L_P,0),MATCH(N31,C_P,0)),NA())</f>
        <v>8</v>
      </c>
      <c r="Q31" s="4">
        <v>2</v>
      </c>
      <c r="R31" s="4">
        <v>3</v>
      </c>
      <c r="S31" s="105">
        <f>IFERROR(INDEX(M_C,MATCH(R31,L_C,0),MATCH(Q31,C_C,0)),NA())</f>
        <v>8</v>
      </c>
    </row>
    <row r="32" spans="1:19" ht="39.950000000000003" customHeight="1" x14ac:dyDescent="0.25">
      <c r="A32" s="7" t="s">
        <v>276</v>
      </c>
      <c r="B32" s="86" t="str">
        <f>'scenarii triés'!F34</f>
        <v>Le dirigeant et/ou l'(les)homme(s) clé est agressé  par la petite délinquance/ opportuniste par action violente sur le parking de l'entreprise</v>
      </c>
      <c r="C32" s="4">
        <v>2</v>
      </c>
      <c r="D32" s="4">
        <v>3</v>
      </c>
      <c r="E32" s="2"/>
      <c r="F32" s="2"/>
      <c r="G32" s="2"/>
      <c r="H32" s="20"/>
      <c r="I32" s="20"/>
      <c r="J32" s="20"/>
      <c r="K32" s="20"/>
      <c r="L32" s="67"/>
      <c r="M32" s="106">
        <f>IFERROR(INDEX(M_B,MATCH(D32,L_B,0),MATCH(C32,C_B,0)),NA())</f>
        <v>8</v>
      </c>
      <c r="N32" s="4">
        <v>2</v>
      </c>
      <c r="O32" s="4">
        <v>3</v>
      </c>
      <c r="P32" s="110">
        <f>IFERROR(INDEX(M_P,MATCH(O32,L_P,0),MATCH(N32,C_P,0)),NA())</f>
        <v>8</v>
      </c>
      <c r="Q32" s="4">
        <v>2</v>
      </c>
      <c r="R32" s="4">
        <v>3</v>
      </c>
      <c r="S32" s="105">
        <f>IFERROR(INDEX(M_C,MATCH(R32,L_C,0),MATCH(Q32,C_C,0)),NA())</f>
        <v>8</v>
      </c>
    </row>
    <row r="33" spans="1:19" ht="39.950000000000003" customHeight="1" x14ac:dyDescent="0.25">
      <c r="A33" s="7" t="s">
        <v>277</v>
      </c>
      <c r="B33" s="86" t="str">
        <f>'scenarii triés'!F35</f>
        <v>Le dirigeant et/ou l'(les)homme(s) clé est agressé  par la délinquance/criminalité  en bande organisée / les activistes home jacking</v>
      </c>
      <c r="C33" s="4">
        <v>2</v>
      </c>
      <c r="D33" s="4">
        <v>1</v>
      </c>
      <c r="E33" s="2"/>
      <c r="F33" s="2"/>
      <c r="G33" s="2"/>
      <c r="H33" s="20"/>
      <c r="I33" s="20"/>
      <c r="J33" s="20"/>
      <c r="K33" s="20"/>
      <c r="L33" s="67"/>
      <c r="M33" s="106">
        <f>IFERROR(INDEX(M_B,MATCH(D33,L_B,0),MATCH(C33,C_B,0)),NA())</f>
        <v>3</v>
      </c>
      <c r="N33" s="4">
        <v>2</v>
      </c>
      <c r="O33" s="4">
        <v>1</v>
      </c>
      <c r="P33" s="110">
        <f>IFERROR(INDEX(M_P,MATCH(O33,L_P,0),MATCH(N33,C_P,0)),NA())</f>
        <v>3</v>
      </c>
      <c r="Q33" s="4">
        <v>2</v>
      </c>
      <c r="R33" s="4">
        <v>1</v>
      </c>
      <c r="S33" s="105">
        <f>IFERROR(INDEX(M_C,MATCH(R33,L_C,0),MATCH(Q33,C_C,0)),NA())</f>
        <v>3</v>
      </c>
    </row>
    <row r="34" spans="1:19" ht="39.950000000000003" customHeight="1" x14ac:dyDescent="0.25">
      <c r="A34" s="7" t="s">
        <v>50</v>
      </c>
      <c r="B34" s="86" t="str">
        <f>'scenarii triés'!F36</f>
        <v>Le dirigeant et/ou l'(les)homme(s) clé est séquestré  par la grand bandistisme / les activistes par action violente /menaces/contraintes sur son lieu de résidence</v>
      </c>
      <c r="C34" s="4">
        <v>2</v>
      </c>
      <c r="D34" s="4">
        <v>1</v>
      </c>
      <c r="E34" s="2"/>
      <c r="F34" s="2"/>
      <c r="G34" s="2"/>
      <c r="H34" s="20"/>
      <c r="I34" s="20"/>
      <c r="J34" s="20"/>
      <c r="K34" s="20"/>
      <c r="L34" s="67"/>
      <c r="M34" s="106">
        <f>IFERROR(INDEX(M_B,MATCH(D34,L_B,0),MATCH(C34,C_B,0)),NA())</f>
        <v>3</v>
      </c>
      <c r="N34" s="4">
        <v>2</v>
      </c>
      <c r="O34" s="4">
        <v>1</v>
      </c>
      <c r="P34" s="110">
        <f>IFERROR(INDEX(M_P,MATCH(O34,L_P,0),MATCH(N34,C_P,0)),NA())</f>
        <v>3</v>
      </c>
      <c r="Q34" s="4">
        <v>2</v>
      </c>
      <c r="R34" s="4">
        <v>1</v>
      </c>
      <c r="S34" s="105">
        <f>IFERROR(INDEX(M_C,MATCH(R34,L_C,0),MATCH(Q34,C_C,0)),NA())</f>
        <v>3</v>
      </c>
    </row>
    <row r="35" spans="1:19" ht="39.950000000000003" customHeight="1" x14ac:dyDescent="0.25">
      <c r="A35" s="7" t="s">
        <v>51</v>
      </c>
      <c r="B35" s="86" t="str">
        <f>'scenarii triés'!F37</f>
        <v>Le dirigeant et/ou l'(les)homme(s) clé est séquestré  par le grand bandistisme / personnel / les activistes par action violente /menaces/contraintes sur son lieu de travail</v>
      </c>
      <c r="C35" s="4">
        <v>2</v>
      </c>
      <c r="D35" s="4">
        <v>2</v>
      </c>
      <c r="E35" s="2"/>
      <c r="F35" s="2"/>
      <c r="G35" s="2"/>
      <c r="H35" s="20"/>
      <c r="I35" s="20"/>
      <c r="J35" s="20"/>
      <c r="K35" s="20"/>
      <c r="L35" s="67"/>
      <c r="M35" s="106">
        <f>IFERROR(INDEX(M_B,MATCH(D35,L_B,0),MATCH(C35,C_B,0)),NA())</f>
        <v>5</v>
      </c>
      <c r="N35" s="4">
        <v>2</v>
      </c>
      <c r="O35" s="4">
        <v>2</v>
      </c>
      <c r="P35" s="110">
        <f>IFERROR(INDEX(M_P,MATCH(O35,L_P,0),MATCH(N35,C_P,0)),NA())</f>
        <v>5</v>
      </c>
      <c r="Q35" s="4">
        <v>2</v>
      </c>
      <c r="R35" s="4">
        <v>2</v>
      </c>
      <c r="S35" s="105">
        <f>IFERROR(INDEX(M_C,MATCH(R35,L_C,0),MATCH(Q35,C_C,0)),NA())</f>
        <v>5</v>
      </c>
    </row>
    <row r="36" spans="1:19" ht="39.950000000000003" customHeight="1" x14ac:dyDescent="0.25">
      <c r="A36" s="7" t="s">
        <v>83</v>
      </c>
      <c r="B36" s="86" t="str">
        <f>'scenarii triés'!F38</f>
        <v>Le personnel est atteint (tué, blessé) par des terroristes par action kamikaze / prise d'otage</v>
      </c>
      <c r="C36" s="4">
        <v>4</v>
      </c>
      <c r="D36" s="4">
        <v>2</v>
      </c>
      <c r="E36" s="2"/>
      <c r="F36" s="2"/>
      <c r="G36" s="2"/>
      <c r="H36" s="20"/>
      <c r="I36" s="20"/>
      <c r="J36" s="20"/>
      <c r="K36" s="20"/>
      <c r="L36" s="67"/>
      <c r="M36" s="106">
        <f>IFERROR(INDEX(M_B,MATCH(D36,L_B,0),MATCH(C36,C_B,0)),NA())</f>
        <v>14</v>
      </c>
      <c r="N36" s="4">
        <v>4</v>
      </c>
      <c r="O36" s="4">
        <v>2</v>
      </c>
      <c r="P36" s="110">
        <f>IFERROR(INDEX(M_P,MATCH(O36,L_P,0),MATCH(N36,C_P,0)),NA())</f>
        <v>14</v>
      </c>
      <c r="Q36" s="4">
        <v>4</v>
      </c>
      <c r="R36" s="4">
        <v>2</v>
      </c>
      <c r="S36" s="105">
        <f>IFERROR(INDEX(M_C,MATCH(R36,L_C,0),MATCH(Q36,C_C,0)),NA())</f>
        <v>14</v>
      </c>
    </row>
    <row r="37" spans="1:19" ht="39.950000000000003" customHeight="1" x14ac:dyDescent="0.25">
      <c r="A37" s="7" t="s">
        <v>84</v>
      </c>
      <c r="B37" s="86" t="str">
        <f>'scenarii triés'!F39</f>
        <v>L'intégrité physique des personnels est atteint (tué, blessé) par le crime organisée par action violente précédé par un braquage…</v>
      </c>
      <c r="C37" s="4">
        <v>3</v>
      </c>
      <c r="D37" s="4">
        <v>3</v>
      </c>
      <c r="E37" s="2"/>
      <c r="F37" s="2"/>
      <c r="G37" s="2"/>
      <c r="H37" s="20"/>
      <c r="I37" s="20"/>
      <c r="J37" s="20"/>
      <c r="K37" s="20"/>
      <c r="L37" s="67"/>
      <c r="M37" s="106">
        <f>IFERROR(INDEX(M_B,MATCH(D37,L_B,0),MATCH(C37,C_B,0)),NA())</f>
        <v>12</v>
      </c>
      <c r="N37" s="4">
        <v>3</v>
      </c>
      <c r="O37" s="4">
        <v>3</v>
      </c>
      <c r="P37" s="110">
        <f>IFERROR(INDEX(M_P,MATCH(O37,L_P,0),MATCH(N37,C_P,0)),NA())</f>
        <v>12</v>
      </c>
      <c r="Q37" s="4">
        <v>3</v>
      </c>
      <c r="R37" s="4">
        <v>3</v>
      </c>
      <c r="S37" s="105">
        <f>IFERROR(INDEX(M_C,MATCH(R37,L_C,0),MATCH(Q37,C_C,0)),NA())</f>
        <v>12</v>
      </c>
    </row>
    <row r="38" spans="1:19" ht="39.950000000000003" customHeight="1" x14ac:dyDescent="0.25">
      <c r="A38" s="7" t="s">
        <v>85</v>
      </c>
      <c r="B38" s="86" t="str">
        <f>'scenarii triés'!F40</f>
        <v>Le personnel  est agressé  par la petite délinquance / opportuniste  par action violente</v>
      </c>
      <c r="C38" s="4">
        <v>2</v>
      </c>
      <c r="D38" s="4">
        <v>1</v>
      </c>
      <c r="E38" s="2"/>
      <c r="F38" s="2"/>
      <c r="G38" s="2"/>
      <c r="H38" s="20"/>
      <c r="I38" s="20"/>
      <c r="J38" s="20"/>
      <c r="K38" s="20"/>
      <c r="L38" s="67"/>
      <c r="M38" s="106">
        <f>IFERROR(INDEX(M_B,MATCH(D38,L_B,0),MATCH(C38,C_B,0)),NA())</f>
        <v>3</v>
      </c>
      <c r="N38" s="4">
        <v>2</v>
      </c>
      <c r="O38" s="4">
        <v>1</v>
      </c>
      <c r="P38" s="110">
        <f>IFERROR(INDEX(M_P,MATCH(O38,L_P,0),MATCH(N38,C_P,0)),NA())</f>
        <v>3</v>
      </c>
      <c r="Q38" s="4">
        <v>2</v>
      </c>
      <c r="R38" s="4">
        <v>1</v>
      </c>
      <c r="S38" s="105">
        <f>IFERROR(INDEX(M_C,MATCH(R38,L_C,0),MATCH(Q38,C_C,0)),NA())</f>
        <v>3</v>
      </c>
    </row>
    <row r="39" spans="1:19" ht="39.950000000000003" customHeight="1" x14ac:dyDescent="0.25">
      <c r="A39" s="7" t="s">
        <v>86</v>
      </c>
      <c r="B39" s="86" t="str">
        <f>'scenarii triés'!F41</f>
        <v>L'ensemble des personnels est agressé  par un membre du personnel par action violente ou non du à un phénomène de radicalisation</v>
      </c>
      <c r="C39" s="4">
        <v>3</v>
      </c>
      <c r="D39" s="4">
        <v>2</v>
      </c>
      <c r="E39" s="2"/>
      <c r="F39" s="2"/>
      <c r="G39" s="2"/>
      <c r="H39" s="20"/>
      <c r="I39" s="20"/>
      <c r="J39" s="20"/>
      <c r="K39" s="20"/>
      <c r="L39" s="67"/>
      <c r="M39" s="106">
        <f>IFERROR(INDEX(M_B,MATCH(D39,L_B,0),MATCH(C39,C_B,0)),NA())</f>
        <v>9</v>
      </c>
      <c r="N39" s="4">
        <v>3</v>
      </c>
      <c r="O39" s="4">
        <v>2</v>
      </c>
      <c r="P39" s="110">
        <f>IFERROR(INDEX(M_P,MATCH(O39,L_P,0),MATCH(N39,C_P,0)),NA())</f>
        <v>9</v>
      </c>
      <c r="Q39" s="4">
        <v>3</v>
      </c>
      <c r="R39" s="4">
        <v>2</v>
      </c>
      <c r="S39" s="105">
        <f>IFERROR(INDEX(M_C,MATCH(R39,L_C,0),MATCH(Q39,C_C,0)),NA())</f>
        <v>9</v>
      </c>
    </row>
    <row r="40" spans="1:19" ht="39.950000000000003" customHeight="1" x14ac:dyDescent="0.25">
      <c r="A40" s="7" t="s">
        <v>87</v>
      </c>
      <c r="B40" s="86" t="str">
        <f>'scenarii triés'!F42</f>
        <v>Le personnel  entreprise externe est agressé  par la petite délinquance/ opportuniste par action violente</v>
      </c>
      <c r="C40" s="4">
        <v>2</v>
      </c>
      <c r="D40" s="4">
        <v>2</v>
      </c>
      <c r="E40" s="2"/>
      <c r="F40" s="2"/>
      <c r="G40" s="2"/>
      <c r="H40" s="20"/>
      <c r="I40" s="20"/>
      <c r="J40" s="20"/>
      <c r="K40" s="20"/>
      <c r="L40" s="67"/>
      <c r="M40" s="106">
        <f>IFERROR(INDEX(M_B,MATCH(D40,L_B,0),MATCH(C40,C_B,0)),NA())</f>
        <v>5</v>
      </c>
      <c r="N40" s="4">
        <v>2</v>
      </c>
      <c r="O40" s="4">
        <v>2</v>
      </c>
      <c r="P40" s="110">
        <f>IFERROR(INDEX(M_P,MATCH(O40,L_P,0),MATCH(N40,C_P,0)),NA())</f>
        <v>5</v>
      </c>
      <c r="Q40" s="4">
        <v>2</v>
      </c>
      <c r="R40" s="4">
        <v>2</v>
      </c>
      <c r="S40" s="105">
        <f>IFERROR(INDEX(M_C,MATCH(R40,L_C,0),MATCH(Q40,C_C,0)),NA())</f>
        <v>5</v>
      </c>
    </row>
    <row r="41" spans="1:19" ht="39.950000000000003" customHeight="1" x14ac:dyDescent="0.25">
      <c r="A41" s="7" t="s">
        <v>88</v>
      </c>
      <c r="B41" s="86" t="str">
        <f>'scenarii triés'!F43</f>
        <v>Le personnel  entreprise externe (chauffeur) est agressé  par la délinquance/criminalité  en bande organisée truck jacking</v>
      </c>
      <c r="C41" s="4">
        <v>3</v>
      </c>
      <c r="D41" s="4">
        <v>2</v>
      </c>
      <c r="E41" s="2"/>
      <c r="F41" s="2"/>
      <c r="G41" s="2"/>
      <c r="H41" s="20"/>
      <c r="I41" s="20"/>
      <c r="J41" s="20"/>
      <c r="K41" s="20"/>
      <c r="L41" s="67"/>
      <c r="M41" s="106">
        <f>IFERROR(INDEX(M_B,MATCH(D41,L_B,0),MATCH(C41,C_B,0)),NA())</f>
        <v>9</v>
      </c>
      <c r="N41" s="4">
        <v>3</v>
      </c>
      <c r="O41" s="4">
        <v>2</v>
      </c>
      <c r="P41" s="110">
        <f>IFERROR(INDEX(M_P,MATCH(O41,L_P,0),MATCH(N41,C_P,0)),NA())</f>
        <v>9</v>
      </c>
      <c r="Q41" s="4">
        <v>3</v>
      </c>
      <c r="R41" s="4">
        <v>2</v>
      </c>
      <c r="S41" s="105">
        <f>IFERROR(INDEX(M_C,MATCH(R41,L_C,0),MATCH(Q41,C_C,0)),NA())</f>
        <v>9</v>
      </c>
    </row>
    <row r="42" spans="1:19" ht="39.950000000000003" customHeight="1" x14ac:dyDescent="0.25">
      <c r="A42" s="7" t="s">
        <v>89</v>
      </c>
      <c r="B42" s="86" t="str">
        <f>'scenarii triés'!F44</f>
        <v>Le personnel  sous-traitant est agressé  par la petite délinquance/ opportuniste  par action violente</v>
      </c>
      <c r="C42" s="4">
        <v>2</v>
      </c>
      <c r="D42" s="4">
        <v>2</v>
      </c>
      <c r="E42" s="2"/>
      <c r="F42" s="2"/>
      <c r="G42" s="2"/>
      <c r="H42" s="20"/>
      <c r="I42" s="20"/>
      <c r="J42" s="20"/>
      <c r="K42" s="20"/>
      <c r="L42" s="67"/>
      <c r="M42" s="106">
        <f>IFERROR(INDEX(M_B,MATCH(D42,L_B,0),MATCH(C42,C_B,0)),NA())</f>
        <v>5</v>
      </c>
      <c r="N42" s="4">
        <v>2</v>
      </c>
      <c r="O42" s="4">
        <v>2</v>
      </c>
      <c r="P42" s="110">
        <f>IFERROR(INDEX(M_P,MATCH(O42,L_P,0),MATCH(N42,C_P,0)),NA())</f>
        <v>5</v>
      </c>
      <c r="Q42" s="4">
        <v>2</v>
      </c>
      <c r="R42" s="4">
        <v>2</v>
      </c>
      <c r="S42" s="105">
        <f>IFERROR(INDEX(M_C,MATCH(R42,L_C,0),MATCH(Q42,C_C,0)),NA())</f>
        <v>5</v>
      </c>
    </row>
    <row r="43" spans="1:19" ht="39.950000000000003" customHeight="1" x14ac:dyDescent="0.25">
      <c r="A43" s="10" t="s">
        <v>278</v>
      </c>
      <c r="B43" s="87" t="str">
        <f>'scenarii triés'!F46</f>
        <v>Le patrimoine informationnel (recettes, brevets, portefeuille clients, facturation, données personnels…) est volé par la délinquance organisée / crime organisé par intimidation</v>
      </c>
      <c r="C43" s="4">
        <v>4</v>
      </c>
      <c r="D43" s="4">
        <v>1</v>
      </c>
      <c r="E43" s="2"/>
      <c r="F43" s="2"/>
      <c r="G43" s="2"/>
      <c r="H43" s="20"/>
      <c r="I43" s="20"/>
      <c r="J43" s="20"/>
      <c r="K43" s="20"/>
      <c r="L43" s="67"/>
      <c r="M43" s="106">
        <f>IFERROR(INDEX(M_B,MATCH(D43,L_B,0),MATCH(C43,C_B,0)),NA())</f>
        <v>10</v>
      </c>
      <c r="N43" s="4">
        <v>4</v>
      </c>
      <c r="O43" s="4">
        <v>1</v>
      </c>
      <c r="P43" s="110">
        <f>IFERROR(INDEX(M_P,MATCH(O43,L_P,0),MATCH(N43,C_P,0)),NA())</f>
        <v>10</v>
      </c>
      <c r="Q43" s="4">
        <v>4</v>
      </c>
      <c r="R43" s="4">
        <v>1</v>
      </c>
      <c r="S43" s="105">
        <f>IFERROR(INDEX(M_C,MATCH(R43,L_C,0),MATCH(Q43,C_C,0)),NA())</f>
        <v>10</v>
      </c>
    </row>
    <row r="44" spans="1:19" ht="39.950000000000003" customHeight="1" x14ac:dyDescent="0.25">
      <c r="A44" s="10" t="s">
        <v>279</v>
      </c>
      <c r="B44" s="87" t="str">
        <f>'scenarii triés'!F47</f>
        <v>Le patrimoine informationnel (recettes, brevets, portefeuille clients, facturation, données personnels…) est volé par la délinquance organisée / crime organisé / concurrence par compromission</v>
      </c>
      <c r="C44" s="4">
        <v>3</v>
      </c>
      <c r="D44" s="4">
        <v>2</v>
      </c>
      <c r="E44" s="2"/>
      <c r="F44" s="2"/>
      <c r="G44" s="2"/>
      <c r="H44" s="20"/>
      <c r="I44" s="20"/>
      <c r="J44" s="20"/>
      <c r="K44" s="20"/>
      <c r="L44" s="67"/>
      <c r="M44" s="106">
        <f>IFERROR(INDEX(M_B,MATCH(D44,L_B,0),MATCH(C44,C_B,0)),NA())</f>
        <v>9</v>
      </c>
      <c r="N44" s="4">
        <v>3</v>
      </c>
      <c r="O44" s="4">
        <v>2</v>
      </c>
      <c r="P44" s="110">
        <f>IFERROR(INDEX(M_P,MATCH(O44,L_P,0),MATCH(N44,C_P,0)),NA())</f>
        <v>9</v>
      </c>
      <c r="Q44" s="4">
        <v>3</v>
      </c>
      <c r="R44" s="4">
        <v>2</v>
      </c>
      <c r="S44" s="105">
        <f>IFERROR(INDEX(M_C,MATCH(R44,L_C,0),MATCH(Q44,C_C,0)),NA())</f>
        <v>9</v>
      </c>
    </row>
    <row r="45" spans="1:19" ht="39.950000000000003" customHeight="1" x14ac:dyDescent="0.25">
      <c r="A45" s="10" t="s">
        <v>280</v>
      </c>
      <c r="B45" s="87" t="str">
        <f>'scenarii triés'!F48</f>
        <v>Le patrimoine informationnel (recettes, brevets, portefeuille clients, facturation, données personnels…) est volé par la délinquance organisée / crime organisé / concurrence par corruption</v>
      </c>
      <c r="C45" s="4">
        <v>3</v>
      </c>
      <c r="D45" s="4">
        <v>2</v>
      </c>
      <c r="E45" s="2"/>
      <c r="F45" s="2"/>
      <c r="G45" s="2"/>
      <c r="H45" s="20"/>
      <c r="I45" s="20"/>
      <c r="J45" s="20"/>
      <c r="K45" s="20"/>
      <c r="L45" s="67"/>
      <c r="M45" s="106">
        <f>IFERROR(INDEX(M_B,MATCH(D45,L_B,0),MATCH(C45,C_B,0)),NA())</f>
        <v>9</v>
      </c>
      <c r="N45" s="4">
        <v>3</v>
      </c>
      <c r="O45" s="4">
        <v>2</v>
      </c>
      <c r="P45" s="110">
        <f>IFERROR(INDEX(M_P,MATCH(O45,L_P,0),MATCH(N45,C_P,0)),NA())</f>
        <v>9</v>
      </c>
      <c r="Q45" s="4">
        <v>3</v>
      </c>
      <c r="R45" s="4">
        <v>2</v>
      </c>
      <c r="S45" s="105">
        <f>IFERROR(INDEX(M_C,MATCH(R45,L_C,0),MATCH(Q45,C_C,0)),NA())</f>
        <v>9</v>
      </c>
    </row>
    <row r="46" spans="1:19" ht="39.950000000000003" customHeight="1" x14ac:dyDescent="0.25">
      <c r="A46" s="10" t="s">
        <v>54</v>
      </c>
      <c r="B46" s="87" t="str">
        <f>'scenarii triés'!F49</f>
        <v>Le patrimoine informationnel (recettes, brevets, portefeuille clients, facturation, données personnels…) est volé par la délinquance organisée / crime organisé / concurrence par espionnage</v>
      </c>
      <c r="C46" s="4">
        <v>3</v>
      </c>
      <c r="D46" s="4">
        <v>2</v>
      </c>
      <c r="E46" s="2"/>
      <c r="F46" s="2"/>
      <c r="G46" s="2"/>
      <c r="H46" s="20"/>
      <c r="I46" s="20"/>
      <c r="J46" s="20"/>
      <c r="K46" s="20"/>
      <c r="L46" s="67"/>
      <c r="M46" s="106">
        <f>IFERROR(INDEX(M_B,MATCH(D46,L_B,0),MATCH(C46,C_B,0)),NA())</f>
        <v>9</v>
      </c>
      <c r="N46" s="4">
        <v>3</v>
      </c>
      <c r="O46" s="4">
        <v>2</v>
      </c>
      <c r="P46" s="110">
        <f>IFERROR(INDEX(M_P,MATCH(O46,L_P,0),MATCH(N46,C_P,0)),NA())</f>
        <v>9</v>
      </c>
      <c r="Q46" s="4">
        <v>3</v>
      </c>
      <c r="R46" s="4">
        <v>2</v>
      </c>
      <c r="S46" s="105">
        <f>IFERROR(INDEX(M_C,MATCH(R46,L_C,0),MATCH(Q46,C_C,0)),NA())</f>
        <v>9</v>
      </c>
    </row>
    <row r="47" spans="1:19" ht="39.950000000000003" customHeight="1" x14ac:dyDescent="0.25">
      <c r="A47" s="10" t="s">
        <v>55</v>
      </c>
      <c r="B47" s="87" t="str">
        <f>'scenarii triés'!F50</f>
        <v>Le patrimoine informationnel (recettes, brevets, portefeuille clients, facturation, données personnels…) est volé par la délinquance organisée / crime organisé / concurrence par ruse (social engineering)</v>
      </c>
      <c r="C47" s="4">
        <v>3</v>
      </c>
      <c r="D47" s="4">
        <v>2</v>
      </c>
      <c r="E47" s="2"/>
      <c r="F47" s="2"/>
      <c r="G47" s="2"/>
      <c r="H47" s="20"/>
      <c r="I47" s="20"/>
      <c r="J47" s="20"/>
      <c r="K47" s="20"/>
      <c r="L47" s="67"/>
      <c r="M47" s="106">
        <f>IFERROR(INDEX(M_B,MATCH(D47,L_B,0),MATCH(C47,C_B,0)),NA())</f>
        <v>9</v>
      </c>
      <c r="N47" s="4">
        <v>3</v>
      </c>
      <c r="O47" s="4">
        <v>2</v>
      </c>
      <c r="P47" s="110">
        <f>IFERROR(INDEX(M_P,MATCH(O47,L_P,0),MATCH(N47,C_P,0)),NA())</f>
        <v>9</v>
      </c>
      <c r="Q47" s="4">
        <v>3</v>
      </c>
      <c r="R47" s="4">
        <v>2</v>
      </c>
      <c r="S47" s="105">
        <f>IFERROR(INDEX(M_C,MATCH(R47,L_C,0),MATCH(Q47,C_C,0)),NA())</f>
        <v>9</v>
      </c>
    </row>
    <row r="48" spans="1:19" ht="39.950000000000003" customHeight="1" x14ac:dyDescent="0.25">
      <c r="A48" s="10" t="s">
        <v>62</v>
      </c>
      <c r="B48" s="87" t="str">
        <f>'scenarii triés'!F51</f>
        <v>Le patrimoine informationnel (recettes, brevets, portefeuille clients, facturation, données personnels…) est espionné par le grand banditisme par écoute illégale</v>
      </c>
      <c r="C48" s="4">
        <v>3</v>
      </c>
      <c r="D48" s="4">
        <v>1</v>
      </c>
      <c r="E48" s="2"/>
      <c r="F48" s="2"/>
      <c r="G48" s="2"/>
      <c r="H48" s="20"/>
      <c r="I48" s="20"/>
      <c r="J48" s="20"/>
      <c r="K48" s="20"/>
      <c r="L48" s="67"/>
      <c r="M48" s="106">
        <f>IFERROR(INDEX(M_B,MATCH(D48,L_B,0),MATCH(C48,C_B,0)),NA())</f>
        <v>6</v>
      </c>
      <c r="N48" s="4">
        <v>3</v>
      </c>
      <c r="O48" s="4">
        <v>1</v>
      </c>
      <c r="P48" s="110">
        <f>IFERROR(INDEX(M_P,MATCH(O48,L_P,0),MATCH(N48,C_P,0)),NA())</f>
        <v>6</v>
      </c>
      <c r="Q48" s="4">
        <v>3</v>
      </c>
      <c r="R48" s="4">
        <v>1</v>
      </c>
      <c r="S48" s="105">
        <f>IFERROR(INDEX(M_C,MATCH(R48,L_C,0),MATCH(Q48,C_C,0)),NA())</f>
        <v>6</v>
      </c>
    </row>
    <row r="49" spans="1:19" ht="39.950000000000003" customHeight="1" x14ac:dyDescent="0.25">
      <c r="A49" s="10" t="s">
        <v>63</v>
      </c>
      <c r="B49" s="87" t="str">
        <f>'scenarii triés'!F52</f>
        <v>Le patrimoine informationnel (recettes, brevets, portefeuille clients, facturation, données personnels…) est espionné par la concurrence par observation</v>
      </c>
      <c r="C49" s="4">
        <v>3</v>
      </c>
      <c r="D49" s="4">
        <v>3</v>
      </c>
      <c r="E49" s="2"/>
      <c r="F49" s="2"/>
      <c r="G49" s="2"/>
      <c r="H49" s="20"/>
      <c r="I49" s="20"/>
      <c r="J49" s="20"/>
      <c r="K49" s="20"/>
      <c r="L49" s="67"/>
      <c r="M49" s="106">
        <f>IFERROR(INDEX(M_B,MATCH(D49,L_B,0),MATCH(C49,C_B,0)),NA())</f>
        <v>12</v>
      </c>
      <c r="N49" s="4">
        <v>3</v>
      </c>
      <c r="O49" s="4">
        <v>3</v>
      </c>
      <c r="P49" s="110">
        <f>IFERROR(INDEX(M_P,MATCH(O49,L_P,0),MATCH(N49,C_P,0)),NA())</f>
        <v>12</v>
      </c>
      <c r="Q49" s="4">
        <v>3</v>
      </c>
      <c r="R49" s="4">
        <v>3</v>
      </c>
      <c r="S49" s="105">
        <f>IFERROR(INDEX(M_C,MATCH(R49,L_C,0),MATCH(Q49,C_C,0)),NA())</f>
        <v>12</v>
      </c>
    </row>
    <row r="50" spans="1:19" ht="39.950000000000003" customHeight="1" x14ac:dyDescent="0.25">
      <c r="A50" s="10" t="s">
        <v>64</v>
      </c>
      <c r="B50" s="87" t="str">
        <f>'scenarii triés'!F53</f>
        <v>Le patrimoine informationnel (recettes, brevets, portefeuille clients, facturation, données personnels…) est espionné par la concurrence piratage informatique</v>
      </c>
      <c r="C50" s="4">
        <v>3</v>
      </c>
      <c r="D50" s="4">
        <v>2</v>
      </c>
      <c r="E50" s="2"/>
      <c r="F50" s="2"/>
      <c r="G50" s="2"/>
      <c r="H50" s="20"/>
      <c r="I50" s="20"/>
      <c r="J50" s="20"/>
      <c r="K50" s="20"/>
      <c r="L50" s="67"/>
      <c r="M50" s="106">
        <f>IFERROR(INDEX(M_B,MATCH(D50,L_B,0),MATCH(C50,C_B,0)),NA())</f>
        <v>9</v>
      </c>
      <c r="N50" s="4">
        <v>3</v>
      </c>
      <c r="O50" s="4">
        <v>2</v>
      </c>
      <c r="P50" s="110">
        <f>IFERROR(INDEX(M_P,MATCH(O50,L_P,0),MATCH(N50,C_P,0)),NA())</f>
        <v>9</v>
      </c>
      <c r="Q50" s="4">
        <v>3</v>
      </c>
      <c r="R50" s="4">
        <v>2</v>
      </c>
      <c r="S50" s="105">
        <f>IFERROR(INDEX(M_C,MATCH(R50,L_C,0),MATCH(Q50,C_C,0)),NA())</f>
        <v>9</v>
      </c>
    </row>
    <row r="51" spans="1:19" ht="39.950000000000003" customHeight="1" x14ac:dyDescent="0.25">
      <c r="A51" s="10" t="s">
        <v>65</v>
      </c>
      <c r="B51" s="87" t="str">
        <f>'scenarii triés'!F54</f>
        <v>Le patrimoine informationnel et le patrimoine financier est volé par le crime organisé sous la contrainte</v>
      </c>
      <c r="C51" s="4">
        <v>3</v>
      </c>
      <c r="D51" s="4">
        <v>1</v>
      </c>
      <c r="E51" s="2"/>
      <c r="F51" s="2"/>
      <c r="G51" s="2"/>
      <c r="H51" s="20"/>
      <c r="I51" s="20"/>
      <c r="J51" s="20"/>
      <c r="K51" s="20"/>
      <c r="L51" s="67"/>
      <c r="M51" s="106">
        <f>IFERROR(INDEX(M_B,MATCH(D51,L_B,0),MATCH(C51,C_B,0)),NA())</f>
        <v>6</v>
      </c>
      <c r="N51" s="4">
        <v>3</v>
      </c>
      <c r="O51" s="4">
        <v>1</v>
      </c>
      <c r="P51" s="110">
        <f>IFERROR(INDEX(M_P,MATCH(O51,L_P,0),MATCH(N51,C_P,0)),NA())</f>
        <v>6</v>
      </c>
      <c r="Q51" s="4">
        <v>3</v>
      </c>
      <c r="R51" s="4">
        <v>1</v>
      </c>
      <c r="S51" s="105">
        <f>IFERROR(INDEX(M_C,MATCH(R51,L_C,0),MATCH(Q51,C_C,0)),NA())</f>
        <v>6</v>
      </c>
    </row>
    <row r="52" spans="1:19" ht="39.950000000000003" customHeight="1" x14ac:dyDescent="0.25">
      <c r="A52" s="10" t="s">
        <v>66</v>
      </c>
      <c r="B52" s="87" t="str">
        <f>'scenarii triés'!F55</f>
        <v>Le patrimoine informationnel (recettes, brevets, portefeuille clients, facturation, données personnels…) est volé par le personnel par fraude et/ou ruse ( clé usb, photos documents,…)</v>
      </c>
      <c r="C52" s="4">
        <v>3</v>
      </c>
      <c r="D52" s="4">
        <v>2</v>
      </c>
      <c r="E52" s="2"/>
      <c r="F52" s="2"/>
      <c r="G52" s="2"/>
      <c r="H52" s="20"/>
      <c r="I52" s="20"/>
      <c r="J52" s="20"/>
      <c r="K52" s="20"/>
      <c r="L52" s="67"/>
      <c r="M52" s="106">
        <f>IFERROR(INDEX(M_B,MATCH(D52,L_B,0),MATCH(C52,C_B,0)),NA())</f>
        <v>9</v>
      </c>
      <c r="N52" s="4">
        <v>3</v>
      </c>
      <c r="O52" s="4">
        <v>2</v>
      </c>
      <c r="P52" s="110">
        <f>IFERROR(INDEX(M_P,MATCH(O52,L_P,0),MATCH(N52,C_P,0)),NA())</f>
        <v>9</v>
      </c>
      <c r="Q52" s="4">
        <v>3</v>
      </c>
      <c r="R52" s="4">
        <v>2</v>
      </c>
      <c r="S52" s="105">
        <f>IFERROR(INDEX(M_C,MATCH(R52,L_C,0),MATCH(Q52,C_C,0)),NA())</f>
        <v>9</v>
      </c>
    </row>
    <row r="53" spans="1:19" ht="39.950000000000003" customHeight="1" x14ac:dyDescent="0.25">
      <c r="A53" s="10" t="s">
        <v>67</v>
      </c>
      <c r="B53" s="87" t="str">
        <f>'scenarii triés'!F56</f>
        <v>Le patrimoine informationnel (recettes, brevets, portefeuille clients, facturation, données personnels…) est volé par le personnel par intrusion logique</v>
      </c>
      <c r="C53" s="4">
        <v>3</v>
      </c>
      <c r="D53" s="4">
        <v>2</v>
      </c>
      <c r="E53" s="2"/>
      <c r="F53" s="2"/>
      <c r="G53" s="2"/>
      <c r="H53" s="20"/>
      <c r="I53" s="20"/>
      <c r="J53" s="20"/>
      <c r="K53" s="20"/>
      <c r="L53" s="67"/>
      <c r="M53" s="106">
        <f>IFERROR(INDEX(M_B,MATCH(D53,L_B,0),MATCH(C53,C_B,0)),NA())</f>
        <v>9</v>
      </c>
      <c r="N53" s="4">
        <v>3</v>
      </c>
      <c r="O53" s="4">
        <v>2</v>
      </c>
      <c r="P53" s="110">
        <f>IFERROR(INDEX(M_P,MATCH(O53,L_P,0),MATCH(N53,C_P,0)),NA())</f>
        <v>9</v>
      </c>
      <c r="Q53" s="4">
        <v>3</v>
      </c>
      <c r="R53" s="4">
        <v>2</v>
      </c>
      <c r="S53" s="105">
        <f>IFERROR(INDEX(M_C,MATCH(R53,L_C,0),MATCH(Q53,C_C,0)),NA())</f>
        <v>9</v>
      </c>
    </row>
    <row r="54" spans="1:19" ht="39.950000000000003" customHeight="1" x14ac:dyDescent="0.25">
      <c r="A54" s="10" t="s">
        <v>68</v>
      </c>
      <c r="B54" s="87" t="str">
        <f>'scenarii triés'!F57</f>
        <v>Le système informatique est détruit / dégradé par la délinquance cyber / Hacktivistes par une attaque logique cyber externe</v>
      </c>
      <c r="C54" s="4">
        <v>4</v>
      </c>
      <c r="D54" s="4">
        <v>3</v>
      </c>
      <c r="E54" s="2"/>
      <c r="F54" s="2"/>
      <c r="G54" s="2"/>
      <c r="H54" s="20"/>
      <c r="I54" s="20"/>
      <c r="J54" s="20"/>
      <c r="K54" s="20"/>
      <c r="L54" s="67"/>
      <c r="M54" s="106">
        <f>IFERROR(INDEX(M_B,MATCH(D54,L_B,0),MATCH(C54,C_B,0)),NA())</f>
        <v>15</v>
      </c>
      <c r="N54" s="4">
        <v>4</v>
      </c>
      <c r="O54" s="4">
        <v>3</v>
      </c>
      <c r="P54" s="110">
        <f>IFERROR(INDEX(M_P,MATCH(O54,L_P,0),MATCH(N54,C_P,0)),NA())</f>
        <v>15</v>
      </c>
      <c r="Q54" s="4">
        <v>4</v>
      </c>
      <c r="R54" s="4">
        <v>3</v>
      </c>
      <c r="S54" s="105">
        <f>IFERROR(INDEX(M_C,MATCH(R54,L_C,0),MATCH(Q54,C_C,0)),NA())</f>
        <v>15</v>
      </c>
    </row>
    <row r="55" spans="1:19" ht="39.950000000000003" customHeight="1" x14ac:dyDescent="0.25">
      <c r="A55" s="10" t="s">
        <v>69</v>
      </c>
      <c r="B55" s="87" t="str">
        <f>'scenarii triés'!F58</f>
        <v>Le système informatique est détruit / dégradé par le personnel par une attaque logique cyber interne (involontaire/volontaire) ou mauvaise manipulation</v>
      </c>
      <c r="C55" s="4">
        <v>3</v>
      </c>
      <c r="D55" s="4">
        <v>3</v>
      </c>
      <c r="E55" s="2"/>
      <c r="F55" s="2"/>
      <c r="G55" s="2"/>
      <c r="H55" s="20"/>
      <c r="I55" s="20"/>
      <c r="J55" s="20"/>
      <c r="K55" s="20"/>
      <c r="L55" s="67"/>
      <c r="M55" s="106">
        <f>IFERROR(INDEX(M_B,MATCH(D55,L_B,0),MATCH(C55,C_B,0)),NA())</f>
        <v>12</v>
      </c>
      <c r="N55" s="4">
        <v>3</v>
      </c>
      <c r="O55" s="4">
        <v>3</v>
      </c>
      <c r="P55" s="110">
        <f>IFERROR(INDEX(M_P,MATCH(O55,L_P,0),MATCH(N55,C_P,0)),NA())</f>
        <v>12</v>
      </c>
      <c r="Q55" s="4">
        <v>3</v>
      </c>
      <c r="R55" s="4">
        <v>3</v>
      </c>
      <c r="S55" s="105">
        <f>IFERROR(INDEX(M_C,MATCH(R55,L_C,0),MATCH(Q55,C_C,0)),NA())</f>
        <v>12</v>
      </c>
    </row>
    <row r="56" spans="1:19" ht="39.950000000000003" customHeight="1" x14ac:dyDescent="0.25">
      <c r="A56" s="10" t="s">
        <v>70</v>
      </c>
      <c r="B56" s="87" t="str">
        <f>'scenarii triés'!F59</f>
        <v>Les informations clés et le patrimoine financier  soustrait  par la délinquance/criminalité  en bande organisée home jacking hommes clés</v>
      </c>
      <c r="C56" s="4">
        <v>3</v>
      </c>
      <c r="D56" s="4">
        <v>1</v>
      </c>
      <c r="E56" s="2"/>
      <c r="F56" s="2"/>
      <c r="G56" s="2"/>
      <c r="H56" s="20"/>
      <c r="I56" s="20"/>
      <c r="J56" s="20"/>
      <c r="K56" s="20"/>
      <c r="L56" s="67"/>
      <c r="M56" s="106">
        <f>IFERROR(INDEX(M_B,MATCH(D56,L_B,0),MATCH(C56,C_B,0)),NA())</f>
        <v>6</v>
      </c>
      <c r="N56" s="4">
        <v>3</v>
      </c>
      <c r="O56" s="4">
        <v>1</v>
      </c>
      <c r="P56" s="110">
        <f>IFERROR(INDEX(M_P,MATCH(O56,L_P,0),MATCH(N56,C_P,0)),NA())</f>
        <v>6</v>
      </c>
      <c r="Q56" s="4">
        <v>3</v>
      </c>
      <c r="R56" s="4">
        <v>1</v>
      </c>
      <c r="S56" s="105">
        <f>IFERROR(INDEX(M_C,MATCH(R56,L_C,0),MATCH(Q56,C_C,0)),NA())</f>
        <v>6</v>
      </c>
    </row>
    <row r="57" spans="1:19" ht="39.950000000000003" customHeight="1" x14ac:dyDescent="0.25">
      <c r="A57" s="10" t="s">
        <v>71</v>
      </c>
      <c r="B57" s="87" t="str">
        <f>'scenarii triés'!F60</f>
        <v>Les informations clés et le patrimoine financier est soustrait par la délinquance/criminalité  en bande organisée contraintes sur proche du personnel</v>
      </c>
      <c r="C57" s="4">
        <v>3</v>
      </c>
      <c r="D57" s="4">
        <v>1</v>
      </c>
      <c r="E57" s="2"/>
      <c r="F57" s="2"/>
      <c r="G57" s="2"/>
      <c r="H57" s="20"/>
      <c r="I57" s="20"/>
      <c r="J57" s="20"/>
      <c r="K57" s="20"/>
      <c r="L57" s="67"/>
      <c r="M57" s="106">
        <f>IFERROR(INDEX(M_B,MATCH(D57,L_B,0),MATCH(C57,C_B,0)),NA())</f>
        <v>6</v>
      </c>
      <c r="N57" s="4">
        <v>3</v>
      </c>
      <c r="O57" s="4">
        <v>1</v>
      </c>
      <c r="P57" s="110">
        <f>IFERROR(INDEX(M_P,MATCH(O57,L_P,0),MATCH(N57,C_P,0)),NA())</f>
        <v>6</v>
      </c>
      <c r="Q57" s="4">
        <v>3</v>
      </c>
      <c r="R57" s="4">
        <v>1</v>
      </c>
      <c r="S57" s="105">
        <f>IFERROR(INDEX(M_C,MATCH(R57,L_C,0),MATCH(Q57,C_C,0)),NA())</f>
        <v>6</v>
      </c>
    </row>
    <row r="58" spans="1:19" ht="39.950000000000003" customHeight="1" x14ac:dyDescent="0.25">
      <c r="A58" s="10" t="s">
        <v>72</v>
      </c>
      <c r="B58" s="87" t="str">
        <f>'scenarii triés'!F61</f>
        <v>Les informations clés et le patrimoine financier est soustrait par la délinquance/criminalité  en bande organisée chantage du personnel</v>
      </c>
      <c r="C58" s="4">
        <v>3</v>
      </c>
      <c r="D58" s="4">
        <v>2</v>
      </c>
      <c r="E58" s="2"/>
      <c r="F58" s="2"/>
      <c r="G58" s="2"/>
      <c r="H58" s="20"/>
      <c r="I58" s="20"/>
      <c r="J58" s="20"/>
      <c r="K58" s="20"/>
      <c r="L58" s="67"/>
      <c r="M58" s="106">
        <f>IFERROR(INDEX(M_B,MATCH(D58,L_B,0),MATCH(C58,C_B,0)),NA())</f>
        <v>9</v>
      </c>
      <c r="N58" s="4">
        <v>3</v>
      </c>
      <c r="O58" s="4">
        <v>2</v>
      </c>
      <c r="P58" s="110">
        <f>IFERROR(INDEX(M_P,MATCH(O58,L_P,0),MATCH(N58,C_P,0)),NA())</f>
        <v>9</v>
      </c>
      <c r="Q58" s="4">
        <v>3</v>
      </c>
      <c r="R58" s="4">
        <v>2</v>
      </c>
      <c r="S58" s="105">
        <f>IFERROR(INDEX(M_C,MATCH(R58,L_C,0),MATCH(Q58,C_C,0)),NA())</f>
        <v>9</v>
      </c>
    </row>
    <row r="59" spans="1:19" ht="39.950000000000003" customHeight="1" x14ac:dyDescent="0.25">
      <c r="A59" s="10" t="s">
        <v>73</v>
      </c>
      <c r="B59" s="87" t="str">
        <f>'scenarii triés'!F62</f>
        <v>L'image et la notoriété est atteint  par des terroristes par action Kamikaze / prise d'otage</v>
      </c>
      <c r="C59" s="4">
        <v>4</v>
      </c>
      <c r="D59" s="4">
        <v>3</v>
      </c>
      <c r="E59" s="2"/>
      <c r="F59" s="2"/>
      <c r="G59" s="2"/>
      <c r="H59" s="20"/>
      <c r="I59" s="20"/>
      <c r="J59" s="20"/>
      <c r="K59" s="20"/>
      <c r="L59" s="67"/>
      <c r="M59" s="106">
        <f>IFERROR(INDEX(M_B,MATCH(D59,L_B,0),MATCH(C59,C_B,0)),NA())</f>
        <v>15</v>
      </c>
      <c r="N59" s="4">
        <v>4</v>
      </c>
      <c r="O59" s="4">
        <v>3</v>
      </c>
      <c r="P59" s="110">
        <f>IFERROR(INDEX(M_P,MATCH(O59,L_P,0),MATCH(N59,C_P,0)),NA())</f>
        <v>15</v>
      </c>
      <c r="Q59" s="4">
        <v>4</v>
      </c>
      <c r="R59" s="4">
        <v>3</v>
      </c>
      <c r="S59" s="105">
        <f>IFERROR(INDEX(M_C,MATCH(R59,L_C,0),MATCH(Q59,C_C,0)),NA())</f>
        <v>15</v>
      </c>
    </row>
    <row r="60" spans="1:19" ht="39.950000000000003" customHeight="1" x14ac:dyDescent="0.25">
      <c r="A60" s="10" t="s">
        <v>74</v>
      </c>
      <c r="B60" s="87" t="str">
        <f>'scenarii triés'!F63</f>
        <v>L'image et la notoriété est atteint  par le crime organisé /organisme publique / politique / justice par dénigrement / désinformation</v>
      </c>
      <c r="C60" s="4">
        <v>2</v>
      </c>
      <c r="D60" s="4">
        <v>1</v>
      </c>
      <c r="E60" s="2"/>
      <c r="F60" s="2"/>
      <c r="G60" s="2"/>
      <c r="H60" s="20"/>
      <c r="I60" s="20"/>
      <c r="J60" s="20"/>
      <c r="K60" s="20"/>
      <c r="L60" s="67"/>
      <c r="M60" s="106">
        <f>IFERROR(INDEX(M_B,MATCH(D60,L_B,0),MATCH(C60,C_B,0)),NA())</f>
        <v>3</v>
      </c>
      <c r="N60" s="4">
        <v>2</v>
      </c>
      <c r="O60" s="4">
        <v>1</v>
      </c>
      <c r="P60" s="110">
        <f>IFERROR(INDEX(M_P,MATCH(O60,L_P,0),MATCH(N60,C_P,0)),NA())</f>
        <v>3</v>
      </c>
      <c r="Q60" s="4">
        <v>2</v>
      </c>
      <c r="R60" s="4">
        <v>1</v>
      </c>
      <c r="S60" s="105">
        <f>IFERROR(INDEX(M_C,MATCH(R60,L_C,0),MATCH(Q60,C_C,0)),NA())</f>
        <v>3</v>
      </c>
    </row>
    <row r="61" spans="1:19" ht="39.950000000000003" customHeight="1" x14ac:dyDescent="0.25">
      <c r="A61" s="10" t="s">
        <v>75</v>
      </c>
      <c r="B61" s="87" t="str">
        <f>'scenarii triés'!F64</f>
        <v>L'image et la notoriété est dégradé par le personnel ou ancien personnels par divulgation voie de press, ou réseau socio (Fake news, social engineering)</v>
      </c>
      <c r="C61" s="4">
        <v>2</v>
      </c>
      <c r="D61" s="4">
        <v>1</v>
      </c>
      <c r="E61" s="2"/>
      <c r="F61" s="2"/>
      <c r="G61" s="2"/>
      <c r="H61" s="20"/>
      <c r="I61" s="20"/>
      <c r="J61" s="20"/>
      <c r="K61" s="20"/>
      <c r="L61" s="67"/>
      <c r="M61" s="106">
        <f>IFERROR(INDEX(M_B,MATCH(D61,L_B,0),MATCH(C61,C_B,0)),NA())</f>
        <v>3</v>
      </c>
      <c r="N61" s="4">
        <v>2</v>
      </c>
      <c r="O61" s="4">
        <v>1</v>
      </c>
      <c r="P61" s="110">
        <f>IFERROR(INDEX(M_P,MATCH(O61,L_P,0),MATCH(N61,C_P,0)),NA())</f>
        <v>3</v>
      </c>
      <c r="Q61" s="4">
        <v>2</v>
      </c>
      <c r="R61" s="4">
        <v>1</v>
      </c>
      <c r="S61" s="105">
        <f>IFERROR(INDEX(M_C,MATCH(R61,L_C,0),MATCH(Q61,C_C,0)),NA())</f>
        <v>3</v>
      </c>
    </row>
    <row r="62" spans="1:19" ht="39.950000000000003" customHeight="1" x14ac:dyDescent="0.25">
      <c r="A62" s="10" t="s">
        <v>76</v>
      </c>
      <c r="B62" s="87" t="str">
        <f>'scenarii triés'!F65</f>
        <v>L'image et la notoriété est dégradé par la concurrence par divulgation voie de press, ou réseau socio (Fake news, social engineering)</v>
      </c>
      <c r="C62" s="4">
        <v>2</v>
      </c>
      <c r="D62" s="4">
        <v>2</v>
      </c>
      <c r="E62" s="2"/>
      <c r="F62" s="2"/>
      <c r="G62" s="2"/>
      <c r="H62" s="20"/>
      <c r="I62" s="20"/>
      <c r="J62" s="20"/>
      <c r="K62" s="20"/>
      <c r="L62" s="67"/>
      <c r="M62" s="106">
        <f>IFERROR(INDEX(M_B,MATCH(D62,L_B,0),MATCH(C62,C_B,0)),NA())</f>
        <v>5</v>
      </c>
      <c r="N62" s="4">
        <v>2</v>
      </c>
      <c r="O62" s="4">
        <v>2</v>
      </c>
      <c r="P62" s="110">
        <f>IFERROR(INDEX(M_P,MATCH(O62,L_P,0),MATCH(N62,C_P,0)),NA())</f>
        <v>5</v>
      </c>
      <c r="Q62" s="4">
        <v>2</v>
      </c>
      <c r="R62" s="4">
        <v>2</v>
      </c>
      <c r="S62" s="105">
        <f>IFERROR(INDEX(M_C,MATCH(R62,L_C,0),MATCH(Q62,C_C,0)),NA())</f>
        <v>5</v>
      </c>
    </row>
    <row r="63" spans="1:19" ht="39.950000000000003" customHeight="1" x14ac:dyDescent="0.25">
      <c r="A63" s="10" t="s">
        <v>77</v>
      </c>
      <c r="B63" s="87" t="str">
        <f>'scenarii triés'!F66</f>
        <v>L'image et la notoriété est dégradé par des activistes par désinformation, divulgation voie de press, ou réseau socio (Fake news, social engineering)</v>
      </c>
      <c r="C63" s="4">
        <v>3</v>
      </c>
      <c r="D63" s="4">
        <v>2</v>
      </c>
      <c r="E63" s="2"/>
      <c r="F63" s="2"/>
      <c r="G63" s="2"/>
      <c r="H63" s="20"/>
      <c r="I63" s="20"/>
      <c r="J63" s="20"/>
      <c r="K63" s="20"/>
      <c r="L63" s="67"/>
      <c r="M63" s="106">
        <f>IFERROR(INDEX(M_B,MATCH(D63,L_B,0),MATCH(C63,C_B,0)),NA())</f>
        <v>9</v>
      </c>
      <c r="N63" s="4">
        <v>3</v>
      </c>
      <c r="O63" s="4">
        <v>2</v>
      </c>
      <c r="P63" s="110">
        <f>IFERROR(INDEX(M_P,MATCH(O63,L_P,0),MATCH(N63,C_P,0)),NA())</f>
        <v>9</v>
      </c>
      <c r="Q63" s="4">
        <v>3</v>
      </c>
      <c r="R63" s="4">
        <v>2</v>
      </c>
      <c r="S63" s="105">
        <f>IFERROR(INDEX(M_C,MATCH(R63,L_C,0),MATCH(Q63,C_C,0)),NA())</f>
        <v>9</v>
      </c>
    </row>
    <row r="64" spans="1:19" ht="39.950000000000003" customHeight="1" x14ac:dyDescent="0.25">
      <c r="A64" s="10" t="s">
        <v>78</v>
      </c>
      <c r="B64" s="87" t="str">
        <f>'scenarii triés'!F67</f>
        <v>L'image et la notoriété est dégradé par des activistes par action forte d'envahissement de l'entreprise avec médiatisation</v>
      </c>
      <c r="C64" s="4">
        <v>3</v>
      </c>
      <c r="D64" s="4">
        <v>3</v>
      </c>
      <c r="E64" s="2"/>
      <c r="F64" s="2"/>
      <c r="G64" s="2"/>
      <c r="H64" s="20"/>
      <c r="I64" s="20"/>
      <c r="J64" s="20"/>
      <c r="K64" s="20"/>
      <c r="L64" s="67"/>
      <c r="M64" s="106">
        <f>IFERROR(INDEX(M_B,MATCH(D64,L_B,0),MATCH(C64,C_B,0)),NA())</f>
        <v>12</v>
      </c>
      <c r="N64" s="4">
        <v>3</v>
      </c>
      <c r="O64" s="4">
        <v>3</v>
      </c>
      <c r="P64" s="110">
        <f>IFERROR(INDEX(M_P,MATCH(O64,L_P,0),MATCH(N64,C_P,0)),NA())</f>
        <v>12</v>
      </c>
      <c r="Q64" s="4">
        <v>3</v>
      </c>
      <c r="R64" s="4">
        <v>3</v>
      </c>
      <c r="S64" s="105">
        <f>IFERROR(INDEX(M_C,MATCH(R64,L_C,0),MATCH(Q64,C_C,0)),NA())</f>
        <v>12</v>
      </c>
    </row>
    <row r="65" spans="1:19" ht="39.950000000000003" customHeight="1" x14ac:dyDescent="0.25">
      <c r="A65" s="10" t="s">
        <v>79</v>
      </c>
      <c r="B65" s="87" t="str">
        <f>'scenarii triés'!F68</f>
        <v>L'image et la notoriété est dégradé par des activistes par action forte d'envahissement d'entreprise externe / sous-traitant avec médiatisation</v>
      </c>
      <c r="C65" s="4">
        <v>3</v>
      </c>
      <c r="D65" s="4">
        <v>3</v>
      </c>
      <c r="E65" s="2"/>
      <c r="F65" s="2"/>
      <c r="G65" s="2"/>
      <c r="H65" s="20"/>
      <c r="I65" s="20"/>
      <c r="J65" s="20"/>
      <c r="K65" s="20"/>
      <c r="L65" s="67"/>
      <c r="M65" s="106">
        <f>IFERROR(INDEX(M_B,MATCH(D65,L_B,0),MATCH(C65,C_B,0)),NA())</f>
        <v>12</v>
      </c>
      <c r="N65" s="4">
        <v>3</v>
      </c>
      <c r="O65" s="4">
        <v>3</v>
      </c>
      <c r="P65" s="110">
        <f>IFERROR(INDEX(M_P,MATCH(O65,L_P,0),MATCH(N65,C_P,0)),NA())</f>
        <v>12</v>
      </c>
      <c r="Q65" s="4">
        <v>3</v>
      </c>
      <c r="R65" s="4">
        <v>3</v>
      </c>
      <c r="S65" s="105">
        <f>IFERROR(INDEX(M_C,MATCH(R65,L_C,0),MATCH(Q65,C_C,0)),NA())</f>
        <v>12</v>
      </c>
    </row>
    <row r="66" spans="1:19" ht="39.950000000000003" customHeight="1" x14ac:dyDescent="0.25">
      <c r="A66" s="10" t="s">
        <v>80</v>
      </c>
      <c r="B66" s="87" t="str">
        <f>'scenarii triés'!F69</f>
        <v>Les actifs techniques sont détruits / neutralisés par la délinquance cyber / Hacktivistes par social engineering, documents piégés, phishing</v>
      </c>
      <c r="C66" s="4">
        <v>4</v>
      </c>
      <c r="D66" s="4">
        <v>4</v>
      </c>
      <c r="E66" s="2"/>
      <c r="F66" s="2"/>
      <c r="G66" s="2"/>
      <c r="H66" s="20"/>
      <c r="I66" s="20"/>
      <c r="J66" s="20"/>
      <c r="K66" s="20"/>
      <c r="L66" s="67"/>
      <c r="M66" s="106">
        <f>IFERROR(INDEX(M_B,MATCH(D66,L_B,0),MATCH(C66,C_B,0)),NA())</f>
        <v>16</v>
      </c>
      <c r="N66" s="4">
        <v>4</v>
      </c>
      <c r="O66" s="4">
        <v>4</v>
      </c>
      <c r="P66" s="110">
        <f>IFERROR(INDEX(M_P,MATCH(O66,L_P,0),MATCH(N66,C_P,0)),NA())</f>
        <v>16</v>
      </c>
      <c r="Q66" s="4">
        <v>4</v>
      </c>
      <c r="R66" s="4">
        <v>4</v>
      </c>
      <c r="S66" s="105">
        <f>IFERROR(INDEX(M_C,MATCH(R66,L_C,0),MATCH(Q66,C_C,0)),NA())</f>
        <v>16</v>
      </c>
    </row>
    <row r="67" spans="1:19" ht="39.950000000000003" customHeight="1" x14ac:dyDescent="0.25">
      <c r="A67" s="10" t="s">
        <v>81</v>
      </c>
      <c r="B67" s="87" t="str">
        <f>'scenarii triés'!F70</f>
        <v>L'image et la notoriété est dégradé par le personnel par une mauvaise utilisation du web</v>
      </c>
      <c r="C67" s="4">
        <v>4</v>
      </c>
      <c r="D67" s="4">
        <v>1</v>
      </c>
      <c r="E67" s="2"/>
      <c r="F67" s="2"/>
      <c r="G67" s="2"/>
      <c r="H67" s="20"/>
      <c r="I67" s="20"/>
      <c r="J67" s="20"/>
      <c r="K67" s="20"/>
      <c r="L67" s="67"/>
      <c r="M67" s="106">
        <f>IFERROR(INDEX(M_B,MATCH(D67,L_B,0),MATCH(C67,C_B,0)),NA())</f>
        <v>10</v>
      </c>
      <c r="N67" s="4">
        <v>4</v>
      </c>
      <c r="O67" s="4">
        <v>1</v>
      </c>
      <c r="P67" s="110">
        <f>IFERROR(INDEX(M_P,MATCH(O67,L_P,0),MATCH(N67,C_P,0)),NA())</f>
        <v>10</v>
      </c>
      <c r="Q67" s="4">
        <v>4</v>
      </c>
      <c r="R67" s="4">
        <v>1</v>
      </c>
      <c r="S67" s="105">
        <f>IFERROR(INDEX(M_C,MATCH(R67,L_C,0),MATCH(Q67,C_C,0)),NA())</f>
        <v>10</v>
      </c>
    </row>
    <row r="68" spans="1:19" ht="39.950000000000003" customHeight="1" x14ac:dyDescent="0.25">
      <c r="A68" s="10" t="s">
        <v>82</v>
      </c>
      <c r="B68" s="87" t="str">
        <f>'scenarii triés'!F71</f>
        <v>Système informatique production est altéré / espionné par le personnel maintenance informatique / personnel par intrusion local informatique</v>
      </c>
      <c r="C68" s="4">
        <v>4</v>
      </c>
      <c r="D68" s="4">
        <v>3</v>
      </c>
      <c r="E68" s="2"/>
      <c r="F68" s="2"/>
      <c r="G68" s="2"/>
      <c r="H68" s="20"/>
      <c r="I68" s="20"/>
      <c r="J68" s="20"/>
      <c r="K68" s="20"/>
      <c r="L68" s="67"/>
      <c r="M68" s="106">
        <f>IFERROR(INDEX(M_B,MATCH(D68,L_B,0),MATCH(C68,C_B,0)),NA())</f>
        <v>15</v>
      </c>
      <c r="N68" s="4">
        <v>4</v>
      </c>
      <c r="O68" s="4">
        <v>3</v>
      </c>
      <c r="P68" s="110">
        <f>IFERROR(INDEX(M_P,MATCH(O68,L_P,0),MATCH(N68,C_P,0)),NA())</f>
        <v>15</v>
      </c>
      <c r="Q68" s="4">
        <v>4</v>
      </c>
      <c r="R68" s="4">
        <v>3</v>
      </c>
      <c r="S68" s="105">
        <f>IFERROR(INDEX(M_C,MATCH(R68,L_C,0),MATCH(Q68,C_C,0)),NA())</f>
        <v>15</v>
      </c>
    </row>
    <row r="69" spans="1:19" ht="39.950000000000003" customHeight="1" x14ac:dyDescent="0.25">
      <c r="A69" s="10" t="s">
        <v>281</v>
      </c>
      <c r="B69" s="87" t="str">
        <f>'scenarii triés'!F72</f>
        <v>Le système informatique et les commandes machines est altéré / espionné par le personnel maintenance informatique / personnel / concurrence / Cyber par intrusion logique au sein des liaisons des réseaux sans fil du site</v>
      </c>
      <c r="C69" s="4">
        <v>4</v>
      </c>
      <c r="D69" s="4">
        <v>2</v>
      </c>
      <c r="E69" s="2"/>
      <c r="F69" s="2"/>
      <c r="G69" s="2"/>
      <c r="H69" s="20"/>
      <c r="I69" s="20"/>
      <c r="J69" s="20"/>
      <c r="K69" s="20"/>
      <c r="L69" s="67"/>
      <c r="M69" s="106">
        <f>IFERROR(INDEX(M_B,MATCH(D69,L_B,0),MATCH(C69,C_B,0)),NA())</f>
        <v>14</v>
      </c>
      <c r="N69" s="4">
        <v>4</v>
      </c>
      <c r="O69" s="4">
        <v>2</v>
      </c>
      <c r="P69" s="110">
        <f>IFERROR(INDEX(M_P,MATCH(O69,L_P,0),MATCH(N69,C_P,0)),NA())</f>
        <v>14</v>
      </c>
      <c r="Q69" s="4">
        <v>4</v>
      </c>
      <c r="R69" s="4">
        <v>2</v>
      </c>
      <c r="S69" s="105">
        <f>IFERROR(INDEX(M_C,MATCH(R69,L_C,0),MATCH(Q69,C_C,0)),NA())</f>
        <v>14</v>
      </c>
    </row>
    <row r="70" spans="1:19" ht="39.950000000000003" customHeight="1" x14ac:dyDescent="0.25">
      <c r="A70" s="10" t="s">
        <v>282</v>
      </c>
      <c r="B70" s="87" t="str">
        <f>'scenarii triés'!F73</f>
        <v>L'image/patrimoine financiers est atteint  par le crime organisé / la concurrence par ruse (social engineering)</v>
      </c>
      <c r="C70" s="4">
        <v>4</v>
      </c>
      <c r="D70" s="4">
        <v>3</v>
      </c>
      <c r="E70" s="2"/>
      <c r="F70" s="2"/>
      <c r="G70" s="2"/>
      <c r="H70" s="20"/>
      <c r="I70" s="20"/>
      <c r="J70" s="20"/>
      <c r="K70" s="20"/>
      <c r="L70" s="67"/>
      <c r="M70" s="106">
        <f>IFERROR(INDEX(M_B,MATCH(D70,L_B,0),MATCH(C70,C_B,0)),NA())</f>
        <v>15</v>
      </c>
      <c r="N70" s="4">
        <v>4</v>
      </c>
      <c r="O70" s="4">
        <v>3</v>
      </c>
      <c r="P70" s="110">
        <f>IFERROR(INDEX(M_P,MATCH(O70,L_P,0),MATCH(N70,C_P,0)),NA())</f>
        <v>15</v>
      </c>
      <c r="Q70" s="4">
        <v>4</v>
      </c>
      <c r="R70" s="4">
        <v>3</v>
      </c>
      <c r="S70" s="105">
        <f>IFERROR(INDEX(M_C,MATCH(R70,L_C,0),MATCH(Q70,C_C,0)),NA())</f>
        <v>15</v>
      </c>
    </row>
    <row r="71" spans="1:19" ht="39.950000000000003" customHeight="1" x14ac:dyDescent="0.25">
      <c r="A71" s="12" t="s">
        <v>56</v>
      </c>
      <c r="B71" s="88" t="str">
        <f>'scenarii triés'!F75</f>
        <v>Le patrimoine financier est détruit par les terroristes par action Kamikaze</v>
      </c>
      <c r="C71" s="4">
        <v>4</v>
      </c>
      <c r="D71" s="4">
        <v>2</v>
      </c>
      <c r="E71" s="2"/>
      <c r="F71" s="2"/>
      <c r="G71" s="2"/>
      <c r="H71" s="20"/>
      <c r="I71" s="20"/>
      <c r="J71" s="20"/>
      <c r="K71" s="20"/>
      <c r="L71" s="67"/>
      <c r="M71" s="106">
        <f>IFERROR(INDEX(M_B,MATCH(D71,L_B,0),MATCH(C71,C_B,0)),NA())</f>
        <v>14</v>
      </c>
      <c r="N71" s="4">
        <v>4</v>
      </c>
      <c r="O71" s="4">
        <v>2</v>
      </c>
      <c r="P71" s="110">
        <f>IFERROR(INDEX(M_P,MATCH(O71,L_P,0),MATCH(N71,C_P,0)),NA())</f>
        <v>14</v>
      </c>
      <c r="Q71" s="4">
        <v>4</v>
      </c>
      <c r="R71" s="4">
        <v>2</v>
      </c>
      <c r="S71" s="105">
        <f>IFERROR(INDEX(M_C,MATCH(R71,L_C,0),MATCH(Q71,C_C,0)),NA())</f>
        <v>14</v>
      </c>
    </row>
    <row r="72" spans="1:19" ht="39.950000000000003" customHeight="1" x14ac:dyDescent="0.25">
      <c r="A72" s="12" t="s">
        <v>57</v>
      </c>
      <c r="B72" s="88" t="str">
        <f>'scenarii triés'!F76</f>
        <v>Le patrimoine financier est détourné par le personnel par fraude, escroquerie, malversation</v>
      </c>
      <c r="C72" s="4">
        <v>3</v>
      </c>
      <c r="D72" s="4">
        <v>2</v>
      </c>
      <c r="E72" s="2"/>
      <c r="F72" s="2"/>
      <c r="G72" s="2"/>
      <c r="H72" s="20"/>
      <c r="I72" s="20"/>
      <c r="J72" s="20"/>
      <c r="K72" s="20"/>
      <c r="L72" s="67"/>
      <c r="M72" s="106">
        <f>IFERROR(INDEX(M_B,MATCH(D72,L_B,0),MATCH(C72,C_B,0)),NA())</f>
        <v>9</v>
      </c>
      <c r="N72" s="4">
        <v>3</v>
      </c>
      <c r="O72" s="4">
        <v>2</v>
      </c>
      <c r="P72" s="110">
        <f>IFERROR(INDEX(M_P,MATCH(O72,L_P,0),MATCH(N72,C_P,0)),NA())</f>
        <v>9</v>
      </c>
      <c r="Q72" s="4">
        <v>3</v>
      </c>
      <c r="R72" s="4">
        <v>2</v>
      </c>
      <c r="S72" s="105">
        <f>IFERROR(INDEX(M_C,MATCH(R72,L_C,0),MATCH(Q72,C_C,0)),NA())</f>
        <v>9</v>
      </c>
    </row>
    <row r="73" spans="1:19" ht="39.950000000000003" customHeight="1" x14ac:dyDescent="0.25">
      <c r="A73" s="12" t="s">
        <v>58</v>
      </c>
      <c r="B73" s="88" t="str">
        <f>'scenarii triés'!F77</f>
        <v>Le patrimoine financier est volé par le crime organisé/Cybercrim par intrusion logique (ranconwere,…) et chantage</v>
      </c>
      <c r="C73" s="4">
        <v>4</v>
      </c>
      <c r="D73" s="4">
        <v>4</v>
      </c>
      <c r="E73" s="2"/>
      <c r="F73" s="2"/>
      <c r="G73" s="2"/>
      <c r="H73" s="20"/>
      <c r="I73" s="20"/>
      <c r="J73" s="20"/>
      <c r="K73" s="20"/>
      <c r="L73" s="67"/>
      <c r="M73" s="106">
        <f>IFERROR(INDEX(M_B,MATCH(D73,L_B,0),MATCH(C73,C_B,0)),NA())</f>
        <v>16</v>
      </c>
      <c r="N73" s="4">
        <v>4</v>
      </c>
      <c r="O73" s="4">
        <v>4</v>
      </c>
      <c r="P73" s="110">
        <f>IFERROR(INDEX(M_P,MATCH(O73,L_P,0),MATCH(N73,C_P,0)),NA())</f>
        <v>16</v>
      </c>
      <c r="Q73" s="4">
        <v>4</v>
      </c>
      <c r="R73" s="4">
        <v>4</v>
      </c>
      <c r="S73" s="105">
        <f>IFERROR(INDEX(M_C,MATCH(R73,L_C,0),MATCH(Q73,C_C,0)),NA())</f>
        <v>16</v>
      </c>
    </row>
    <row r="74" spans="1:19" ht="39.950000000000003" customHeight="1" x14ac:dyDescent="0.25">
      <c r="A74" s="12" t="s">
        <v>59</v>
      </c>
      <c r="B74" s="88" t="str">
        <f>'scenarii triés'!F78</f>
        <v>Le patrimoine financier est volé par le crime organisé par escroquerie et faux</v>
      </c>
      <c r="C74" s="4">
        <v>3</v>
      </c>
      <c r="D74" s="4">
        <v>1</v>
      </c>
      <c r="E74" s="2"/>
      <c r="F74" s="2"/>
      <c r="G74" s="2"/>
      <c r="H74" s="20"/>
      <c r="I74" s="20"/>
      <c r="J74" s="20"/>
      <c r="K74" s="20"/>
      <c r="L74" s="67"/>
      <c r="M74" s="106">
        <f>IFERROR(INDEX(M_B,MATCH(D74,L_B,0),MATCH(C74,C_B,0)),NA())</f>
        <v>6</v>
      </c>
      <c r="N74" s="4">
        <v>3</v>
      </c>
      <c r="O74" s="4">
        <v>1</v>
      </c>
      <c r="P74" s="110">
        <f>IFERROR(INDEX(M_P,MATCH(O74,L_P,0),MATCH(N74,C_P,0)),NA())</f>
        <v>6</v>
      </c>
      <c r="Q74" s="4">
        <v>3</v>
      </c>
      <c r="R74" s="4">
        <v>1</v>
      </c>
      <c r="S74" s="105">
        <f>IFERROR(INDEX(M_C,MATCH(R74,L_C,0),MATCH(Q74,C_C,0)),NA())</f>
        <v>6</v>
      </c>
    </row>
    <row r="75" spans="1:19" ht="39.950000000000003" customHeight="1" x14ac:dyDescent="0.25">
      <c r="A75" s="12" t="s">
        <v>60</v>
      </c>
      <c r="B75" s="88" t="str">
        <f>'scenarii triés'!F79</f>
        <v>Le patrimoine financier est volé par les e.e., sous-traitants par escroquerie et faux</v>
      </c>
      <c r="C75" s="4">
        <v>3</v>
      </c>
      <c r="D75" s="4">
        <v>2</v>
      </c>
      <c r="E75" s="2"/>
      <c r="F75" s="2"/>
      <c r="G75" s="2"/>
      <c r="H75" s="20"/>
      <c r="I75" s="20"/>
      <c r="J75" s="20"/>
      <c r="K75" s="20"/>
      <c r="L75" s="67"/>
      <c r="M75" s="106">
        <f>IFERROR(INDEX(M_B,MATCH(D75,L_B,0),MATCH(C75,C_B,0)),NA())</f>
        <v>9</v>
      </c>
      <c r="N75" s="4">
        <v>3</v>
      </c>
      <c r="O75" s="4">
        <v>2</v>
      </c>
      <c r="P75" s="110">
        <f>IFERROR(INDEX(M_P,MATCH(O75,L_P,0),MATCH(N75,C_P,0)),NA())</f>
        <v>9</v>
      </c>
      <c r="Q75" s="4">
        <v>3</v>
      </c>
      <c r="R75" s="4">
        <v>2</v>
      </c>
      <c r="S75" s="105">
        <f>IFERROR(INDEX(M_C,MATCH(R75,L_C,0),MATCH(Q75,C_C,0)),NA())</f>
        <v>9</v>
      </c>
    </row>
    <row r="76" spans="1:19" ht="39.950000000000003" customHeight="1" x14ac:dyDescent="0.25">
      <c r="A76" s="12" t="s">
        <v>283</v>
      </c>
      <c r="B76" s="88" t="str">
        <f>'scenarii triés'!F80</f>
        <v>Le patrimoine financier et/ou le C.A. est déprécié indirectement par les legislateurs pays, les clients par renouvellement réglementaire, legislatif, contractuel</v>
      </c>
      <c r="C76" s="4">
        <v>3</v>
      </c>
      <c r="D76" s="4">
        <v>3</v>
      </c>
      <c r="E76" s="2"/>
      <c r="F76" s="2"/>
      <c r="G76" s="2"/>
      <c r="H76" s="20"/>
      <c r="I76" s="20"/>
      <c r="J76" s="20"/>
      <c r="K76" s="20"/>
      <c r="L76" s="67"/>
      <c r="M76" s="106">
        <f>IFERROR(INDEX(M_B,MATCH(D76,L_B,0),MATCH(C76,C_B,0)),NA())</f>
        <v>12</v>
      </c>
      <c r="N76" s="4">
        <v>3</v>
      </c>
      <c r="O76" s="4">
        <v>3</v>
      </c>
      <c r="P76" s="110">
        <f>IFERROR(INDEX(M_P,MATCH(O76,L_P,0),MATCH(N76,C_P,0)),NA())</f>
        <v>12</v>
      </c>
      <c r="Q76" s="4">
        <v>3</v>
      </c>
      <c r="R76" s="4">
        <v>3</v>
      </c>
      <c r="S76" s="105">
        <f>IFERROR(INDEX(M_C,MATCH(R76,L_C,0),MATCH(Q76,C_C,0)),NA())</f>
        <v>12</v>
      </c>
    </row>
    <row r="77" spans="1:19" ht="39.950000000000003" customHeight="1" x14ac:dyDescent="0.25">
      <c r="A77" s="12" t="s">
        <v>284</v>
      </c>
      <c r="B77" s="88" t="str">
        <f>'scenarii triés'!F81</f>
        <v>Le patrimoine financier et/ou le C.A. est déprécié indirectement par les pays d'origine échanges commerciales, communautés,… conflits, relation dipplomatique divergente,…</v>
      </c>
      <c r="C77" s="4">
        <v>3</v>
      </c>
      <c r="D77" s="4">
        <v>2</v>
      </c>
      <c r="E77" s="2"/>
      <c r="F77" s="2"/>
      <c r="G77" s="2"/>
      <c r="H77" s="20"/>
      <c r="I77" s="20"/>
      <c r="J77" s="20"/>
      <c r="K77" s="20"/>
      <c r="L77" s="67"/>
      <c r="M77" s="106">
        <f>IFERROR(INDEX(M_B,MATCH(D77,L_B,0),MATCH(C77,C_B,0)),NA())</f>
        <v>9</v>
      </c>
      <c r="N77" s="4">
        <v>3</v>
      </c>
      <c r="O77" s="4">
        <v>2</v>
      </c>
      <c r="P77" s="110">
        <f>IFERROR(INDEX(M_P,MATCH(O77,L_P,0),MATCH(N77,C_P,0)),NA())</f>
        <v>9</v>
      </c>
      <c r="Q77" s="4">
        <v>3</v>
      </c>
      <c r="R77" s="4">
        <v>2</v>
      </c>
      <c r="S77" s="105">
        <f>IFERROR(INDEX(M_C,MATCH(R77,L_C,0),MATCH(Q77,C_C,0)),NA())</f>
        <v>9</v>
      </c>
    </row>
    <row r="78" spans="1:19" ht="39.950000000000003" customHeight="1" x14ac:dyDescent="0.25">
      <c r="A78" s="76" t="s">
        <v>61</v>
      </c>
      <c r="B78" s="89" t="str">
        <f>'scenarii triés'!F83</f>
        <v>Les Fluides, énergies, moyens de communications… est saboté par tous types auteurs  via toutes types d'actions</v>
      </c>
      <c r="C78" s="4">
        <v>3</v>
      </c>
      <c r="D78" s="4">
        <v>4</v>
      </c>
      <c r="E78" s="2"/>
      <c r="F78" s="2"/>
      <c r="G78" s="2"/>
      <c r="H78" s="20"/>
      <c r="I78" s="20"/>
      <c r="J78" s="20"/>
      <c r="K78" s="20"/>
      <c r="L78" s="67"/>
      <c r="M78" s="106">
        <f>IFERROR(INDEX(M_B,MATCH(D78,L_B,0),MATCH(C78,C_B,0)),NA())</f>
        <v>13</v>
      </c>
      <c r="N78" s="4">
        <v>3</v>
      </c>
      <c r="O78" s="4">
        <v>4</v>
      </c>
      <c r="P78" s="110">
        <f>IFERROR(INDEX(M_P,MATCH(O78,L_P,0),MATCH(N78,C_P,0)),NA())</f>
        <v>13</v>
      </c>
      <c r="Q78" s="4">
        <v>3</v>
      </c>
      <c r="R78" s="4">
        <v>4</v>
      </c>
      <c r="S78" s="105">
        <f>IFERROR(INDEX(M_C,MATCH(R78,L_C,0),MATCH(Q78,C_C,0)),NA())</f>
        <v>13</v>
      </c>
    </row>
    <row r="79" spans="1:19" ht="39.950000000000003" customHeight="1" x14ac:dyDescent="0.25">
      <c r="A79" s="76" t="s">
        <v>270</v>
      </c>
      <c r="B79" s="89" t="str">
        <f>'scenarii triés'!F84</f>
        <v>Le patrimoine immatériel (données, informations,…) est volé / détruit / altéré par tous types auteurs  via toutes types d'actions</v>
      </c>
      <c r="C79" s="4">
        <v>3</v>
      </c>
      <c r="D79" s="4">
        <v>3</v>
      </c>
      <c r="E79" s="2"/>
      <c r="F79" s="2"/>
      <c r="G79" s="2"/>
      <c r="H79" s="20"/>
      <c r="I79" s="20"/>
      <c r="J79" s="20"/>
      <c r="K79" s="20"/>
      <c r="L79" s="67"/>
      <c r="M79" s="106">
        <f>IFERROR(INDEX(M_B,MATCH(D79,L_B,0),MATCH(C79,C_B,0)),NA())</f>
        <v>12</v>
      </c>
      <c r="N79" s="4">
        <v>3</v>
      </c>
      <c r="O79" s="4">
        <v>3</v>
      </c>
      <c r="P79" s="110">
        <f>IFERROR(INDEX(M_P,MATCH(O79,L_P,0),MATCH(N79,C_P,0)),NA())</f>
        <v>12</v>
      </c>
      <c r="Q79" s="4">
        <v>3</v>
      </c>
      <c r="R79" s="4">
        <v>3</v>
      </c>
      <c r="S79" s="105">
        <f>IFERROR(INDEX(M_C,MATCH(R79,L_C,0),MATCH(Q79,C_C,0)),NA())</f>
        <v>12</v>
      </c>
    </row>
    <row r="80" spans="1:19" ht="39.950000000000003" customHeight="1" x14ac:dyDescent="0.25">
      <c r="A80" s="76" t="s">
        <v>285</v>
      </c>
      <c r="B80" s="89" t="str">
        <f>'scenarii triés'!F85</f>
        <v>Le patrimoine matériel (MP,…) est volé / détruit / dégradé par tous types auteurs  via toutes types d'actions</v>
      </c>
      <c r="C80" s="4">
        <v>3</v>
      </c>
      <c r="D80" s="4">
        <v>2</v>
      </c>
      <c r="E80" s="2"/>
      <c r="F80" s="2"/>
      <c r="G80" s="2"/>
      <c r="H80" s="20"/>
      <c r="I80" s="20"/>
      <c r="J80" s="20"/>
      <c r="K80" s="20"/>
      <c r="L80" s="67"/>
      <c r="M80" s="106">
        <f>IFERROR(INDEX(M_B,MATCH(D80,L_B,0),MATCH(C80,C_B,0)),NA())</f>
        <v>9</v>
      </c>
      <c r="N80" s="4">
        <v>3</v>
      </c>
      <c r="O80" s="4">
        <v>2</v>
      </c>
      <c r="P80" s="110">
        <f>IFERROR(INDEX(M_P,MATCH(O80,L_P,0),MATCH(N80,C_P,0)),NA())</f>
        <v>9</v>
      </c>
      <c r="Q80" s="4">
        <v>3</v>
      </c>
      <c r="R80" s="4">
        <v>2</v>
      </c>
      <c r="S80" s="105">
        <f>IFERROR(INDEX(M_C,MATCH(R80,L_C,0),MATCH(Q80,C_C,0)),NA())</f>
        <v>9</v>
      </c>
    </row>
    <row r="81" spans="1:19" ht="39.950000000000003" customHeight="1" x14ac:dyDescent="0.25">
      <c r="A81" s="76" t="s">
        <v>286</v>
      </c>
      <c r="B81" s="90" t="str">
        <f>'scenarii triés'!F86</f>
        <v>Le système informatique est infecté par tous auteurs cyber  via toutes types d'actions</v>
      </c>
      <c r="C81" s="4">
        <v>4</v>
      </c>
      <c r="D81" s="4">
        <v>4</v>
      </c>
      <c r="E81" s="2"/>
      <c r="F81" s="2"/>
      <c r="G81" s="2"/>
      <c r="H81" s="20"/>
      <c r="I81" s="20"/>
      <c r="J81" s="20"/>
      <c r="K81" s="20"/>
      <c r="L81" s="67"/>
      <c r="M81" s="106">
        <f>IFERROR(INDEX(M_B,MATCH(D81,L_B,0),MATCH(C81,C_B,0)),NA())</f>
        <v>16</v>
      </c>
      <c r="N81" s="4">
        <v>4</v>
      </c>
      <c r="O81" s="4">
        <v>4</v>
      </c>
      <c r="P81" s="110">
        <f>IFERROR(INDEX(M_P,MATCH(O81,L_P,0),MATCH(N81,C_P,0)),NA())</f>
        <v>16</v>
      </c>
      <c r="Q81" s="4">
        <v>4</v>
      </c>
      <c r="R81" s="4">
        <v>4</v>
      </c>
      <c r="S81" s="105">
        <f>IFERROR(INDEX(M_C,MATCH(R81,L_C,0),MATCH(Q81,C_C,0)),NA())</f>
        <v>16</v>
      </c>
    </row>
  </sheetData>
  <mergeCells count="4">
    <mergeCell ref="A1:S1"/>
    <mergeCell ref="A2:B2"/>
    <mergeCell ref="E2:H2"/>
    <mergeCell ref="I2:L2"/>
  </mergeCells>
  <conditionalFormatting sqref="E3:H81">
    <cfRule type="expression" dxfId="16" priority="30">
      <formula>$C3=4</formula>
    </cfRule>
  </conditionalFormatting>
  <conditionalFormatting sqref="F3:H81">
    <cfRule type="expression" dxfId="15" priority="29">
      <formula>$C3=3</formula>
    </cfRule>
  </conditionalFormatting>
  <conditionalFormatting sqref="G3:H81">
    <cfRule type="expression" dxfId="14" priority="28">
      <formula>$C3=2</formula>
    </cfRule>
  </conditionalFormatting>
  <conditionalFormatting sqref="H3:H81">
    <cfRule type="expression" dxfId="13" priority="27">
      <formula>$C3=1</formula>
    </cfRule>
  </conditionalFormatting>
  <conditionalFormatting sqref="M3:M81">
    <cfRule type="cellIs" dxfId="12" priority="24" operator="between">
      <formula>10</formula>
      <formula>16</formula>
    </cfRule>
    <cfRule type="cellIs" dxfId="11" priority="25" operator="between">
      <formula>6</formula>
      <formula>9</formula>
    </cfRule>
    <cfRule type="cellIs" dxfId="10" priority="26" operator="between">
      <formula>1</formula>
      <formula>5</formula>
    </cfRule>
  </conditionalFormatting>
  <conditionalFormatting sqref="I3:K81">
    <cfRule type="expression" dxfId="9" priority="31">
      <formula>$D3=3</formula>
    </cfRule>
  </conditionalFormatting>
  <conditionalFormatting sqref="I3:J81">
    <cfRule type="expression" dxfId="8" priority="32">
      <formula>$D3=2</formula>
    </cfRule>
  </conditionalFormatting>
  <conditionalFormatting sqref="I3:I81">
    <cfRule type="expression" dxfId="7" priority="33">
      <formula>$D3=1</formula>
    </cfRule>
  </conditionalFormatting>
  <conditionalFormatting sqref="I3:L81">
    <cfRule type="expression" dxfId="6" priority="23">
      <formula>$D3=4</formula>
    </cfRule>
  </conditionalFormatting>
  <conditionalFormatting sqref="P3:P81">
    <cfRule type="cellIs" dxfId="5" priority="20" operator="between">
      <formula>10</formula>
      <formula>16</formula>
    </cfRule>
    <cfRule type="cellIs" dxfId="4" priority="21" operator="between">
      <formula>6</formula>
      <formula>9</formula>
    </cfRule>
    <cfRule type="cellIs" dxfId="3" priority="22" operator="between">
      <formula>1</formula>
      <formula>5</formula>
    </cfRule>
  </conditionalFormatting>
  <conditionalFormatting sqref="S3:S81">
    <cfRule type="cellIs" dxfId="2" priority="17" operator="between">
      <formula>10</formula>
      <formula>16</formula>
    </cfRule>
    <cfRule type="cellIs" dxfId="1" priority="18" operator="between">
      <formula>6</formula>
      <formula>9</formula>
    </cfRule>
    <cfRule type="cellIs" dxfId="0" priority="19" operator="between">
      <formula>1</formula>
      <formula>5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7"/>
  <sheetViews>
    <sheetView topLeftCell="A2" workbookViewId="0">
      <selection activeCell="B4" sqref="B4"/>
    </sheetView>
  </sheetViews>
  <sheetFormatPr baseColWidth="10" defaultRowHeight="15.75" x14ac:dyDescent="0.25"/>
  <cols>
    <col min="1" max="1" width="8.125" customWidth="1"/>
    <col min="2" max="2" width="7" customWidth="1"/>
    <col min="3" max="6" width="15.625" customWidth="1"/>
  </cols>
  <sheetData>
    <row r="2" spans="2:7" x14ac:dyDescent="0.25">
      <c r="B2" t="s">
        <v>296</v>
      </c>
    </row>
    <row r="3" spans="2:7" ht="99.95" customHeight="1" x14ac:dyDescent="0.25">
      <c r="B3" s="97">
        <v>4</v>
      </c>
      <c r="C3" s="101">
        <v>7</v>
      </c>
      <c r="D3" s="102">
        <v>11</v>
      </c>
      <c r="E3" s="102">
        <v>13</v>
      </c>
      <c r="F3" s="102">
        <v>16</v>
      </c>
    </row>
    <row r="4" spans="2:7" ht="99.95" customHeight="1" x14ac:dyDescent="0.25">
      <c r="B4" s="97">
        <v>3</v>
      </c>
      <c r="C4" s="103">
        <v>4</v>
      </c>
      <c r="D4" s="101">
        <v>8</v>
      </c>
      <c r="E4" s="102">
        <v>12</v>
      </c>
      <c r="F4" s="102">
        <v>15</v>
      </c>
    </row>
    <row r="5" spans="2:7" ht="99.95" customHeight="1" x14ac:dyDescent="0.25">
      <c r="B5" s="97">
        <v>2</v>
      </c>
      <c r="C5" s="103">
        <v>2</v>
      </c>
      <c r="D5" s="103">
        <v>5</v>
      </c>
      <c r="E5" s="101">
        <v>9</v>
      </c>
      <c r="F5" s="102">
        <v>14</v>
      </c>
    </row>
    <row r="6" spans="2:7" ht="99.95" customHeight="1" x14ac:dyDescent="0.25">
      <c r="B6" s="97">
        <v>1</v>
      </c>
      <c r="C6" s="103">
        <v>1</v>
      </c>
      <c r="D6" s="103">
        <v>3</v>
      </c>
      <c r="E6" s="101">
        <v>6</v>
      </c>
      <c r="F6" s="102">
        <v>10</v>
      </c>
    </row>
    <row r="7" spans="2:7" ht="30" customHeight="1" x14ac:dyDescent="0.25">
      <c r="B7" s="100"/>
      <c r="C7" s="97">
        <v>1</v>
      </c>
      <c r="D7" s="97">
        <v>2</v>
      </c>
      <c r="E7" s="97">
        <v>3</v>
      </c>
      <c r="F7" s="99">
        <v>4</v>
      </c>
      <c r="G7" t="s">
        <v>295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7"/>
  <sheetViews>
    <sheetView topLeftCell="A3" workbookViewId="0">
      <selection activeCell="B7" sqref="B7:F7"/>
    </sheetView>
  </sheetViews>
  <sheetFormatPr baseColWidth="10" defaultRowHeight="15.75" x14ac:dyDescent="0.25"/>
  <cols>
    <col min="1" max="1" width="8.125" customWidth="1"/>
    <col min="2" max="2" width="7" customWidth="1"/>
    <col min="3" max="6" width="15.625" customWidth="1"/>
  </cols>
  <sheetData>
    <row r="2" spans="2:7" x14ac:dyDescent="0.25">
      <c r="B2" t="s">
        <v>296</v>
      </c>
    </row>
    <row r="3" spans="2:7" ht="99.95" customHeight="1" x14ac:dyDescent="0.25">
      <c r="B3" s="97">
        <v>4</v>
      </c>
      <c r="C3" s="101">
        <v>7</v>
      </c>
      <c r="D3" s="102">
        <v>11</v>
      </c>
      <c r="E3" s="102">
        <v>13</v>
      </c>
      <c r="F3" s="102">
        <v>16</v>
      </c>
    </row>
    <row r="4" spans="2:7" ht="99.95" customHeight="1" x14ac:dyDescent="0.25">
      <c r="B4" s="97">
        <v>3</v>
      </c>
      <c r="C4" s="103">
        <v>4</v>
      </c>
      <c r="D4" s="101">
        <v>8</v>
      </c>
      <c r="E4" s="102">
        <v>12</v>
      </c>
      <c r="F4" s="102">
        <v>15</v>
      </c>
    </row>
    <row r="5" spans="2:7" ht="99.95" customHeight="1" x14ac:dyDescent="0.25">
      <c r="B5" s="97">
        <v>2</v>
      </c>
      <c r="C5" s="103">
        <v>2</v>
      </c>
      <c r="D5" s="103">
        <v>5</v>
      </c>
      <c r="E5" s="101">
        <v>9</v>
      </c>
      <c r="F5" s="102">
        <v>14</v>
      </c>
    </row>
    <row r="6" spans="2:7" ht="99.95" customHeight="1" x14ac:dyDescent="0.25">
      <c r="B6" s="97">
        <v>1</v>
      </c>
      <c r="C6" s="103">
        <v>1</v>
      </c>
      <c r="D6" s="103">
        <v>3</v>
      </c>
      <c r="E6" s="101">
        <v>6</v>
      </c>
      <c r="F6" s="102">
        <v>10</v>
      </c>
    </row>
    <row r="7" spans="2:7" ht="30" customHeight="1" x14ac:dyDescent="0.25">
      <c r="B7" s="100"/>
      <c r="C7" s="97">
        <v>1</v>
      </c>
      <c r="D7" s="97">
        <v>2</v>
      </c>
      <c r="E7" s="97">
        <v>3</v>
      </c>
      <c r="F7" s="99">
        <v>4</v>
      </c>
      <c r="G7" t="s">
        <v>295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7"/>
  <sheetViews>
    <sheetView topLeftCell="A2" workbookViewId="0">
      <selection activeCell="B2" sqref="B2"/>
    </sheetView>
  </sheetViews>
  <sheetFormatPr baseColWidth="10" defaultRowHeight="15.75" x14ac:dyDescent="0.25"/>
  <cols>
    <col min="1" max="1" width="8.125" customWidth="1"/>
    <col min="2" max="2" width="7" customWidth="1"/>
    <col min="3" max="6" width="15.625" customWidth="1"/>
  </cols>
  <sheetData>
    <row r="2" spans="2:7" x14ac:dyDescent="0.25">
      <c r="B2" t="s">
        <v>296</v>
      </c>
    </row>
    <row r="3" spans="2:7" ht="99.95" customHeight="1" x14ac:dyDescent="0.25">
      <c r="B3" s="97">
        <v>4</v>
      </c>
      <c r="C3" s="101">
        <v>7</v>
      </c>
      <c r="D3" s="102">
        <v>11</v>
      </c>
      <c r="E3" s="102">
        <v>13</v>
      </c>
      <c r="F3" s="102">
        <v>16</v>
      </c>
    </row>
    <row r="4" spans="2:7" ht="99.95" customHeight="1" x14ac:dyDescent="0.25">
      <c r="B4" s="97">
        <v>3</v>
      </c>
      <c r="C4" s="103">
        <v>4</v>
      </c>
      <c r="D4" s="101">
        <v>8</v>
      </c>
      <c r="E4" s="102">
        <v>12</v>
      </c>
      <c r="F4" s="102">
        <v>15</v>
      </c>
    </row>
    <row r="5" spans="2:7" ht="99.95" customHeight="1" x14ac:dyDescent="0.25">
      <c r="B5" s="97">
        <v>2</v>
      </c>
      <c r="C5" s="103">
        <v>2</v>
      </c>
      <c r="D5" s="103">
        <v>5</v>
      </c>
      <c r="E5" s="101">
        <v>9</v>
      </c>
      <c r="F5" s="102">
        <v>14</v>
      </c>
    </row>
    <row r="6" spans="2:7" ht="99.95" customHeight="1" x14ac:dyDescent="0.25">
      <c r="B6" s="97">
        <v>1</v>
      </c>
      <c r="C6" s="103">
        <v>1</v>
      </c>
      <c r="D6" s="103">
        <v>3</v>
      </c>
      <c r="E6" s="101">
        <v>6</v>
      </c>
      <c r="F6" s="102">
        <v>10</v>
      </c>
    </row>
    <row r="7" spans="2:7" ht="30" customHeight="1" x14ac:dyDescent="0.25">
      <c r="B7" s="100"/>
      <c r="C7" s="97">
        <v>1</v>
      </c>
      <c r="D7" s="97">
        <v>2</v>
      </c>
      <c r="E7" s="97">
        <v>3</v>
      </c>
      <c r="F7" s="99">
        <v>4</v>
      </c>
      <c r="G7" t="s">
        <v>295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9</vt:i4>
      </vt:variant>
    </vt:vector>
  </HeadingPairs>
  <TitlesOfParts>
    <vt:vector size="15" baseType="lpstr">
      <vt:lpstr>scenarii triés</vt:lpstr>
      <vt:lpstr>Risque brut</vt:lpstr>
      <vt:lpstr>Evaluation des Risques</vt:lpstr>
      <vt:lpstr>Matrice de Prouty Brut</vt:lpstr>
      <vt:lpstr>Matrice de Prouty Pondéré</vt:lpstr>
      <vt:lpstr>Matrice de Prouty Corrigé</vt:lpstr>
      <vt:lpstr>C_B</vt:lpstr>
      <vt:lpstr>C_C</vt:lpstr>
      <vt:lpstr>C_P</vt:lpstr>
      <vt:lpstr>L_B</vt:lpstr>
      <vt:lpstr>L_C</vt:lpstr>
      <vt:lpstr>L_P</vt:lpstr>
      <vt:lpstr>M_B</vt:lpstr>
      <vt:lpstr>M_C</vt:lpstr>
      <vt:lpstr>M_P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Jean-Eric Pelouas</cp:lastModifiedBy>
  <cp:lastPrinted>2017-07-20T11:56:46Z</cp:lastPrinted>
  <dcterms:created xsi:type="dcterms:W3CDTF">2017-05-08T15:39:13Z</dcterms:created>
  <dcterms:modified xsi:type="dcterms:W3CDTF">2017-08-06T21:47:02Z</dcterms:modified>
</cp:coreProperties>
</file>