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440" windowHeight="8505" activeTab="1"/>
  </bookViews>
  <sheets>
    <sheet name="RAC022012" sheetId="1" r:id="rId1"/>
    <sheet name="RAC022012 bis" sheetId="2" r:id="rId2"/>
  </sheets>
  <definedNames>
    <definedName name="_xlnm._FilterDatabase" localSheetId="1" hidden="1">'RAC022012 bis'!$A$1:$M$28</definedName>
  </definedNames>
  <calcPr calcId="145621"/>
</workbook>
</file>

<file path=xl/calcChain.xml><?xml version="1.0" encoding="utf-8"?>
<calcChain xmlns="http://schemas.openxmlformats.org/spreadsheetml/2006/main">
  <c r="N3" i="2" l="1"/>
  <c r="O3" i="2"/>
  <c r="N4" i="2"/>
  <c r="O4" i="2"/>
  <c r="N5" i="2"/>
  <c r="O5" i="2"/>
  <c r="N6" i="2"/>
  <c r="O6" i="2"/>
  <c r="N7" i="2"/>
  <c r="O7" i="2"/>
  <c r="N8" i="2"/>
  <c r="O8" i="2"/>
  <c r="N9" i="2"/>
  <c r="O9" i="2"/>
  <c r="N10" i="2"/>
  <c r="O10" i="2"/>
  <c r="N11" i="2"/>
  <c r="O11" i="2"/>
  <c r="N12" i="2"/>
  <c r="O12" i="2"/>
  <c r="N13" i="2"/>
  <c r="O13" i="2"/>
  <c r="N14" i="2"/>
  <c r="O14" i="2"/>
  <c r="N15" i="2"/>
  <c r="O15" i="2"/>
  <c r="N16" i="2"/>
  <c r="O16" i="2"/>
  <c r="N17" i="2"/>
  <c r="O17" i="2"/>
  <c r="N18" i="2"/>
  <c r="O18" i="2"/>
  <c r="N19" i="2"/>
  <c r="O19" i="2"/>
  <c r="N20" i="2"/>
  <c r="O20" i="2"/>
  <c r="N21" i="2"/>
  <c r="O21" i="2"/>
  <c r="N22" i="2"/>
  <c r="O22" i="2"/>
  <c r="N23" i="2"/>
  <c r="O23" i="2"/>
  <c r="N24" i="2"/>
  <c r="O24" i="2"/>
  <c r="N25" i="2"/>
  <c r="O25" i="2"/>
  <c r="N26" i="2"/>
  <c r="O26" i="2"/>
  <c r="N27" i="2"/>
  <c r="O27" i="2"/>
  <c r="N28" i="2"/>
  <c r="O28" i="2"/>
  <c r="O2" i="2"/>
  <c r="N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" i="2"/>
  <c r="A1" i="1" l="1"/>
  <c r="A2" i="1"/>
  <c r="B2" i="1"/>
  <c r="C2" i="1"/>
  <c r="D2" i="1"/>
  <c r="E2" i="1"/>
  <c r="F2" i="1"/>
  <c r="G2" i="1"/>
  <c r="H2" i="1"/>
  <c r="I2" i="1"/>
  <c r="J2" i="1"/>
  <c r="L2" i="1"/>
  <c r="A3" i="1"/>
  <c r="B3" i="1"/>
  <c r="C3" i="1"/>
  <c r="D3" i="1"/>
  <c r="E3" i="1"/>
  <c r="F3" i="1"/>
  <c r="G3" i="1"/>
  <c r="H3" i="1"/>
  <c r="I3" i="1"/>
  <c r="J3" i="1"/>
  <c r="L3" i="1"/>
  <c r="A4" i="1"/>
  <c r="B4" i="1"/>
  <c r="C4" i="1"/>
  <c r="D4" i="1"/>
  <c r="E4" i="1"/>
  <c r="F4" i="1"/>
  <c r="G4" i="1"/>
  <c r="H4" i="1"/>
  <c r="I4" i="1"/>
  <c r="J4" i="1"/>
  <c r="L4" i="1"/>
  <c r="A5" i="1"/>
  <c r="B5" i="1"/>
  <c r="C5" i="1"/>
  <c r="D5" i="1"/>
  <c r="E5" i="1"/>
  <c r="F5" i="1"/>
  <c r="G5" i="1"/>
  <c r="H5" i="1"/>
  <c r="I5" i="1"/>
  <c r="J5" i="1"/>
  <c r="L5" i="1"/>
  <c r="A6" i="1"/>
  <c r="B6" i="1"/>
  <c r="C6" i="1"/>
  <c r="D6" i="1"/>
  <c r="E6" i="1"/>
  <c r="F6" i="1"/>
  <c r="G6" i="1"/>
  <c r="H6" i="1"/>
  <c r="I6" i="1"/>
  <c r="J6" i="1"/>
  <c r="L6" i="1"/>
  <c r="A7" i="1"/>
  <c r="B7" i="1"/>
  <c r="C7" i="1"/>
  <c r="D7" i="1"/>
  <c r="E7" i="1"/>
  <c r="F7" i="1"/>
  <c r="G7" i="1"/>
  <c r="H7" i="1"/>
  <c r="I7" i="1"/>
  <c r="J7" i="1"/>
  <c r="L7" i="1"/>
  <c r="A8" i="1"/>
  <c r="B8" i="1"/>
  <c r="C8" i="1"/>
  <c r="D8" i="1"/>
  <c r="E8" i="1"/>
  <c r="F8" i="1"/>
  <c r="G8" i="1"/>
  <c r="H8" i="1"/>
  <c r="I8" i="1"/>
  <c r="J8" i="1"/>
  <c r="L8" i="1"/>
  <c r="A9" i="1"/>
  <c r="B9" i="1"/>
  <c r="C9" i="1"/>
  <c r="D9" i="1"/>
  <c r="E9" i="1"/>
  <c r="F9" i="1"/>
  <c r="G9" i="1"/>
  <c r="H9" i="1"/>
  <c r="I9" i="1"/>
  <c r="J9" i="1"/>
  <c r="L9" i="1"/>
  <c r="A10" i="1"/>
  <c r="B10" i="1"/>
  <c r="C10" i="1"/>
  <c r="D10" i="1"/>
  <c r="E10" i="1"/>
  <c r="F10" i="1"/>
  <c r="G10" i="1"/>
  <c r="H10" i="1"/>
  <c r="I10" i="1"/>
  <c r="J10" i="1"/>
  <c r="L10" i="1"/>
  <c r="A11" i="1"/>
  <c r="B11" i="1"/>
  <c r="C11" i="1"/>
  <c r="D11" i="1"/>
  <c r="E11" i="1"/>
  <c r="F11" i="1"/>
  <c r="G11" i="1"/>
  <c r="H11" i="1"/>
  <c r="I11" i="1"/>
  <c r="J11" i="1"/>
  <c r="L11" i="1"/>
  <c r="A12" i="1"/>
  <c r="B12" i="1"/>
  <c r="C12" i="1"/>
  <c r="D12" i="1"/>
  <c r="E12" i="1"/>
  <c r="F12" i="1"/>
  <c r="G12" i="1"/>
  <c r="H12" i="1"/>
  <c r="I12" i="1"/>
  <c r="J12" i="1"/>
  <c r="L12" i="1"/>
  <c r="A13" i="1"/>
  <c r="B13" i="1"/>
  <c r="C13" i="1"/>
  <c r="D13" i="1"/>
  <c r="E13" i="1"/>
  <c r="F13" i="1"/>
  <c r="G13" i="1"/>
  <c r="H13" i="1"/>
  <c r="I13" i="1"/>
  <c r="J13" i="1"/>
  <c r="L13" i="1"/>
  <c r="A14" i="1"/>
  <c r="B14" i="1"/>
  <c r="C14" i="1"/>
  <c r="D14" i="1"/>
  <c r="E14" i="1"/>
  <c r="F14" i="1"/>
  <c r="G14" i="1"/>
  <c r="H14" i="1"/>
  <c r="I14" i="1"/>
  <c r="J14" i="1"/>
  <c r="L14" i="1"/>
  <c r="A15" i="1"/>
  <c r="B15" i="1"/>
  <c r="C15" i="1"/>
  <c r="D15" i="1"/>
  <c r="E15" i="1"/>
  <c r="F15" i="1"/>
  <c r="G15" i="1"/>
  <c r="H15" i="1"/>
  <c r="I15" i="1"/>
  <c r="J15" i="1"/>
  <c r="L15" i="1"/>
  <c r="A16" i="1"/>
  <c r="B16" i="1"/>
  <c r="C16" i="1"/>
  <c r="D16" i="1"/>
  <c r="E16" i="1"/>
  <c r="F16" i="1"/>
  <c r="G16" i="1"/>
  <c r="H16" i="1"/>
  <c r="I16" i="1"/>
  <c r="J16" i="1"/>
  <c r="L16" i="1"/>
  <c r="A17" i="1"/>
  <c r="B17" i="1"/>
  <c r="C17" i="1"/>
  <c r="D17" i="1"/>
  <c r="E17" i="1"/>
  <c r="F17" i="1"/>
  <c r="G17" i="1"/>
  <c r="H17" i="1"/>
  <c r="I17" i="1"/>
  <c r="J17" i="1"/>
  <c r="L17" i="1"/>
  <c r="A18" i="1"/>
  <c r="B18" i="1"/>
  <c r="C18" i="1"/>
  <c r="D18" i="1"/>
  <c r="E18" i="1"/>
  <c r="F18" i="1"/>
  <c r="G18" i="1"/>
  <c r="H18" i="1"/>
  <c r="I18" i="1"/>
  <c r="J18" i="1"/>
  <c r="L18" i="1"/>
  <c r="A19" i="1"/>
  <c r="B19" i="1"/>
  <c r="C19" i="1"/>
  <c r="D19" i="1"/>
  <c r="E19" i="1"/>
  <c r="F19" i="1"/>
  <c r="G19" i="1"/>
  <c r="H19" i="1"/>
  <c r="I19" i="1"/>
  <c r="J19" i="1"/>
  <c r="L19" i="1"/>
  <c r="A20" i="1"/>
  <c r="B20" i="1"/>
  <c r="C20" i="1"/>
  <c r="D20" i="1"/>
  <c r="E20" i="1"/>
  <c r="F20" i="1"/>
  <c r="G20" i="1"/>
  <c r="H20" i="1"/>
  <c r="I20" i="1"/>
  <c r="J20" i="1"/>
  <c r="L20" i="1"/>
  <c r="A21" i="1"/>
  <c r="B21" i="1"/>
  <c r="C21" i="1"/>
  <c r="D21" i="1"/>
  <c r="E21" i="1"/>
  <c r="F21" i="1"/>
  <c r="G21" i="1"/>
  <c r="H21" i="1"/>
  <c r="I21" i="1"/>
  <c r="J21" i="1"/>
  <c r="L21" i="1"/>
  <c r="A22" i="1"/>
  <c r="B22" i="1"/>
  <c r="C22" i="1"/>
  <c r="D22" i="1"/>
  <c r="E22" i="1"/>
  <c r="F22" i="1"/>
  <c r="G22" i="1"/>
  <c r="H22" i="1"/>
  <c r="I22" i="1"/>
  <c r="J22" i="1"/>
  <c r="L22" i="1"/>
  <c r="A23" i="1"/>
  <c r="B23" i="1"/>
  <c r="C23" i="1"/>
  <c r="D23" i="1"/>
  <c r="E23" i="1"/>
  <c r="F23" i="1"/>
  <c r="G23" i="1"/>
  <c r="H23" i="1"/>
  <c r="I23" i="1"/>
  <c r="J23" i="1"/>
  <c r="L23" i="1"/>
  <c r="A24" i="1"/>
  <c r="B24" i="1"/>
  <c r="C24" i="1"/>
  <c r="D24" i="1"/>
  <c r="E24" i="1"/>
  <c r="F24" i="1"/>
  <c r="G24" i="1"/>
  <c r="H24" i="1"/>
  <c r="I24" i="1"/>
  <c r="J24" i="1"/>
  <c r="L24" i="1"/>
  <c r="A25" i="1"/>
  <c r="B25" i="1"/>
  <c r="C25" i="1"/>
  <c r="D25" i="1"/>
  <c r="E25" i="1"/>
  <c r="F25" i="1"/>
  <c r="G25" i="1"/>
  <c r="H25" i="1"/>
  <c r="I25" i="1"/>
  <c r="J25" i="1"/>
  <c r="L25" i="1"/>
  <c r="A26" i="1"/>
  <c r="B26" i="1"/>
  <c r="C26" i="1"/>
  <c r="D26" i="1"/>
  <c r="E26" i="1"/>
  <c r="F26" i="1"/>
  <c r="G26" i="1"/>
  <c r="H26" i="1"/>
  <c r="I26" i="1"/>
  <c r="J26" i="1"/>
  <c r="L26" i="1"/>
  <c r="A27" i="1"/>
  <c r="B27" i="1"/>
  <c r="C27" i="1"/>
  <c r="D27" i="1"/>
  <c r="E27" i="1"/>
  <c r="F27" i="1"/>
  <c r="G27" i="1"/>
  <c r="H27" i="1"/>
  <c r="I27" i="1"/>
  <c r="J27" i="1"/>
  <c r="L27" i="1"/>
  <c r="A28" i="1"/>
  <c r="B28" i="1"/>
  <c r="C28" i="1"/>
  <c r="D28" i="1"/>
  <c r="E28" i="1"/>
  <c r="F28" i="1"/>
  <c r="G28" i="1"/>
  <c r="H28" i="1"/>
  <c r="I28" i="1"/>
  <c r="J28" i="1"/>
  <c r="L28" i="1"/>
</calcChain>
</file>

<file path=xl/sharedStrings.xml><?xml version="1.0" encoding="utf-8"?>
<sst xmlns="http://schemas.openxmlformats.org/spreadsheetml/2006/main" count="285" uniqueCount="49">
  <si>
    <t>SAS XXXX</t>
  </si>
  <si>
    <t>009</t>
  </si>
  <si>
    <t>290212</t>
  </si>
  <si>
    <t>OD</t>
  </si>
  <si>
    <t>64110000</t>
  </si>
  <si>
    <t/>
  </si>
  <si>
    <t>PAIE 2/2012</t>
  </si>
  <si>
    <t>OD PAIE</t>
  </si>
  <si>
    <t>S</t>
  </si>
  <si>
    <t>D</t>
  </si>
  <si>
    <t>N</t>
  </si>
  <si>
    <t>64140000</t>
  </si>
  <si>
    <t>42100000</t>
  </si>
  <si>
    <t>X</t>
  </si>
  <si>
    <t>C</t>
  </si>
  <si>
    <t>42500000</t>
  </si>
  <si>
    <t>42510000</t>
  </si>
  <si>
    <t>43110000</t>
  </si>
  <si>
    <t>43740000</t>
  </si>
  <si>
    <t>43720000</t>
  </si>
  <si>
    <t>72600000</t>
  </si>
  <si>
    <t>79110000</t>
  </si>
  <si>
    <t>43750000</t>
  </si>
  <si>
    <t>64510000</t>
  </si>
  <si>
    <t>64530000</t>
  </si>
  <si>
    <t>64531000</t>
  </si>
  <si>
    <t>64540000</t>
  </si>
  <si>
    <t>64520000</t>
  </si>
  <si>
    <t>64550000</t>
  </si>
  <si>
    <t>64560000</t>
  </si>
  <si>
    <t>64570000</t>
  </si>
  <si>
    <t>63120000</t>
  </si>
  <si>
    <t>63130000</t>
  </si>
  <si>
    <t>43760000</t>
  </si>
  <si>
    <t>44860000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</si>
  <si>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</si>
  <si>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</si>
  <si>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</si>
  <si>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</si>
  <si>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</si>
  <si>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</si>
  <si>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</si>
  <si>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</si>
  <si>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</si>
  <si>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</si>
  <si>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</si>
  <si>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 bis</t>
  </si>
  <si>
    <t>c 1</t>
  </si>
  <si>
    <t>d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</si>
</sst>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7" formatCode="[Blue]#,##0.00;[Red]#,##0.00;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165" fontId="0" fillId="33" borderId="0" xfId="0" applyNumberFormat="1" applyFill="1"/>
    <xf numFmtId="167" fontId="0" fillId="0" borderId="0" xfId="0" applyNumberFormat="1"/>
    <xf numFmtId="167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L3" sqref="L3"/>
    </sheetView>
  </sheetViews>
  <sheetFormatPr baseColWidth="10" defaultRowHeight="15" x14ac:dyDescent="0.25"/>
  <sheetData>
    <row r="1" spans="1:12" x14ac:dyDescent="0.25">
      <c r="A1" t="str">
        <f>"SAS XXXX"</f>
        <v>SAS XXXX</v>
      </c>
    </row>
    <row r="2" spans="1:12" x14ac:dyDescent="0.25">
      <c r="A2" t="str">
        <f t="shared" ref="A2:A28" si="0">"009"</f>
        <v>009</v>
      </c>
      <c r="B2" t="str">
        <f t="shared" ref="B2:B28" si="1">"290212"</f>
        <v>290212</v>
      </c>
      <c r="C2" t="str">
        <f t="shared" ref="C2:C28" si="2">"OD"</f>
        <v>OD</v>
      </c>
      <c r="D2" t="str">
        <f>"64110000"</f>
        <v>64110000</v>
      </c>
      <c r="E2" t="str">
        <f>""</f>
        <v/>
      </c>
      <c r="F2" t="str">
        <f>""</f>
        <v/>
      </c>
      <c r="G2" t="str">
        <f t="shared" ref="G2:G28" si="3">"PAIE 2/2012"</f>
        <v>PAIE 2/2012</v>
      </c>
      <c r="H2" t="str">
        <f t="shared" ref="H2:H28" si="4">"OD PAIE"</f>
        <v>OD PAIE</v>
      </c>
      <c r="I2" t="str">
        <f t="shared" ref="I2:I28" si="5">"S"</f>
        <v>S</v>
      </c>
      <c r="J2" t="str">
        <f>"D"</f>
        <v>D</v>
      </c>
      <c r="K2">
        <v>16281.83</v>
      </c>
      <c r="L2" t="str">
        <f t="shared" ref="L2:L28" si="6">"N"</f>
        <v>N</v>
      </c>
    </row>
    <row r="3" spans="1:12" x14ac:dyDescent="0.25">
      <c r="A3" t="str">
        <f t="shared" si="0"/>
        <v>009</v>
      </c>
      <c r="B3" t="str">
        <f t="shared" si="1"/>
        <v>290212</v>
      </c>
      <c r="C3" t="str">
        <f t="shared" si="2"/>
        <v>OD</v>
      </c>
      <c r="D3" t="str">
        <f>"64140000"</f>
        <v>64140000</v>
      </c>
      <c r="E3" t="str">
        <f>""</f>
        <v/>
      </c>
      <c r="F3" t="str">
        <f>""</f>
        <v/>
      </c>
      <c r="G3" t="str">
        <f t="shared" si="3"/>
        <v>PAIE 2/2012</v>
      </c>
      <c r="H3" t="str">
        <f t="shared" si="4"/>
        <v>OD PAIE</v>
      </c>
      <c r="I3" t="str">
        <f t="shared" si="5"/>
        <v>S</v>
      </c>
      <c r="J3" t="str">
        <f>"D"</f>
        <v>D</v>
      </c>
      <c r="K3">
        <v>0</v>
      </c>
      <c r="L3" t="str">
        <f t="shared" si="6"/>
        <v>N</v>
      </c>
    </row>
    <row r="4" spans="1:12" x14ac:dyDescent="0.25">
      <c r="A4" t="str">
        <f t="shared" si="0"/>
        <v>009</v>
      </c>
      <c r="B4" t="str">
        <f t="shared" si="1"/>
        <v>290212</v>
      </c>
      <c r="C4" t="str">
        <f t="shared" si="2"/>
        <v>OD</v>
      </c>
      <c r="D4" t="str">
        <f>"42100000"</f>
        <v>42100000</v>
      </c>
      <c r="E4" t="str">
        <f>"X"</f>
        <v>X</v>
      </c>
      <c r="F4" t="str">
        <f>""</f>
        <v/>
      </c>
      <c r="G4" t="str">
        <f t="shared" si="3"/>
        <v>PAIE 2/2012</v>
      </c>
      <c r="H4" t="str">
        <f t="shared" si="4"/>
        <v>OD PAIE</v>
      </c>
      <c r="I4" t="str">
        <f t="shared" si="5"/>
        <v>S</v>
      </c>
      <c r="J4" t="str">
        <f t="shared" ref="J4:J10" si="7">"C"</f>
        <v>C</v>
      </c>
      <c r="K4">
        <v>8941.68</v>
      </c>
      <c r="L4" t="str">
        <f t="shared" si="6"/>
        <v>N</v>
      </c>
    </row>
    <row r="5" spans="1:12" x14ac:dyDescent="0.25">
      <c r="A5" t="str">
        <f t="shared" si="0"/>
        <v>009</v>
      </c>
      <c r="B5" t="str">
        <f t="shared" si="1"/>
        <v>290212</v>
      </c>
      <c r="C5" t="str">
        <f t="shared" si="2"/>
        <v>OD</v>
      </c>
      <c r="D5" t="str">
        <f>"42500000"</f>
        <v>42500000</v>
      </c>
      <c r="E5" t="str">
        <f>"X"</f>
        <v>X</v>
      </c>
      <c r="F5" t="str">
        <f>""</f>
        <v/>
      </c>
      <c r="G5" t="str">
        <f t="shared" si="3"/>
        <v>PAIE 2/2012</v>
      </c>
      <c r="H5" t="str">
        <f t="shared" si="4"/>
        <v>OD PAIE</v>
      </c>
      <c r="I5" t="str">
        <f t="shared" si="5"/>
        <v>S</v>
      </c>
      <c r="J5" t="str">
        <f t="shared" si="7"/>
        <v>C</v>
      </c>
      <c r="K5">
        <v>3840</v>
      </c>
      <c r="L5" t="str">
        <f t="shared" si="6"/>
        <v>N</v>
      </c>
    </row>
    <row r="6" spans="1:12" x14ac:dyDescent="0.25">
      <c r="A6" t="str">
        <f t="shared" si="0"/>
        <v>009</v>
      </c>
      <c r="B6" t="str">
        <f t="shared" si="1"/>
        <v>290212</v>
      </c>
      <c r="C6" t="str">
        <f t="shared" si="2"/>
        <v>OD</v>
      </c>
      <c r="D6" t="str">
        <f>"42510000"</f>
        <v>42510000</v>
      </c>
      <c r="E6" t="str">
        <f>""</f>
        <v/>
      </c>
      <c r="F6" t="str">
        <f>""</f>
        <v/>
      </c>
      <c r="G6" t="str">
        <f t="shared" si="3"/>
        <v>PAIE 2/2012</v>
      </c>
      <c r="H6" t="str">
        <f t="shared" si="4"/>
        <v>OD PAIE</v>
      </c>
      <c r="I6" t="str">
        <f t="shared" si="5"/>
        <v>S</v>
      </c>
      <c r="J6" t="str">
        <f t="shared" si="7"/>
        <v>C</v>
      </c>
      <c r="K6">
        <v>0</v>
      </c>
      <c r="L6" t="str">
        <f t="shared" si="6"/>
        <v>N</v>
      </c>
    </row>
    <row r="7" spans="1:12" x14ac:dyDescent="0.25">
      <c r="A7" t="str">
        <f t="shared" si="0"/>
        <v>009</v>
      </c>
      <c r="B7" t="str">
        <f t="shared" si="1"/>
        <v>290212</v>
      </c>
      <c r="C7" t="str">
        <f t="shared" si="2"/>
        <v>OD</v>
      </c>
      <c r="D7" t="str">
        <f>"43110000"</f>
        <v>43110000</v>
      </c>
      <c r="E7" t="str">
        <f>""</f>
        <v/>
      </c>
      <c r="F7" t="str">
        <f>""</f>
        <v/>
      </c>
      <c r="G7" t="str">
        <f t="shared" si="3"/>
        <v>PAIE 2/2012</v>
      </c>
      <c r="H7" t="str">
        <f t="shared" si="4"/>
        <v>OD PAIE</v>
      </c>
      <c r="I7" t="str">
        <f t="shared" si="5"/>
        <v>S</v>
      </c>
      <c r="J7" t="str">
        <f t="shared" si="7"/>
        <v>C</v>
      </c>
      <c r="K7">
        <v>2702.42</v>
      </c>
      <c r="L7" t="str">
        <f t="shared" si="6"/>
        <v>N</v>
      </c>
    </row>
    <row r="8" spans="1:12" x14ac:dyDescent="0.25">
      <c r="A8" t="str">
        <f t="shared" si="0"/>
        <v>009</v>
      </c>
      <c r="B8" t="str">
        <f t="shared" si="1"/>
        <v>290212</v>
      </c>
      <c r="C8" t="str">
        <f t="shared" si="2"/>
        <v>OD</v>
      </c>
      <c r="D8" t="str">
        <f>"43740000"</f>
        <v>43740000</v>
      </c>
      <c r="E8" t="str">
        <f>""</f>
        <v/>
      </c>
      <c r="F8" t="str">
        <f>""</f>
        <v/>
      </c>
      <c r="G8" t="str">
        <f t="shared" si="3"/>
        <v>PAIE 2/2012</v>
      </c>
      <c r="H8" t="str">
        <f t="shared" si="4"/>
        <v>OD PAIE</v>
      </c>
      <c r="I8" t="str">
        <f t="shared" si="5"/>
        <v>S</v>
      </c>
      <c r="J8" t="str">
        <f t="shared" si="7"/>
        <v>C</v>
      </c>
      <c r="K8">
        <v>0</v>
      </c>
      <c r="L8" t="str">
        <f t="shared" si="6"/>
        <v>N</v>
      </c>
    </row>
    <row r="9" spans="1:12" x14ac:dyDescent="0.25">
      <c r="A9" t="str">
        <f t="shared" si="0"/>
        <v>009</v>
      </c>
      <c r="B9" t="str">
        <f t="shared" si="1"/>
        <v>290212</v>
      </c>
      <c r="C9" t="str">
        <f t="shared" si="2"/>
        <v>OD</v>
      </c>
      <c r="D9" t="str">
        <f>"43720000"</f>
        <v>43720000</v>
      </c>
      <c r="E9" t="str">
        <f>""</f>
        <v/>
      </c>
      <c r="F9" t="str">
        <f>""</f>
        <v/>
      </c>
      <c r="G9" t="str">
        <f t="shared" si="3"/>
        <v>PAIE 2/2012</v>
      </c>
      <c r="H9" t="str">
        <f t="shared" si="4"/>
        <v>OD PAIE</v>
      </c>
      <c r="I9" t="str">
        <f t="shared" si="5"/>
        <v>S</v>
      </c>
      <c r="J9" t="str">
        <f t="shared" si="7"/>
        <v>C</v>
      </c>
      <c r="K9">
        <v>583.08000000000004</v>
      </c>
      <c r="L9" t="str">
        <f t="shared" si="6"/>
        <v>N</v>
      </c>
    </row>
    <row r="10" spans="1:12" x14ac:dyDescent="0.25">
      <c r="A10" t="str">
        <f t="shared" si="0"/>
        <v>009</v>
      </c>
      <c r="B10" t="str">
        <f t="shared" si="1"/>
        <v>290212</v>
      </c>
      <c r="C10" t="str">
        <f t="shared" si="2"/>
        <v>OD</v>
      </c>
      <c r="D10" t="str">
        <f>"72600000"</f>
        <v>72600000</v>
      </c>
      <c r="E10" t="str">
        <f>""</f>
        <v/>
      </c>
      <c r="F10" t="str">
        <f>""</f>
        <v/>
      </c>
      <c r="G10" t="str">
        <f t="shared" si="3"/>
        <v>PAIE 2/2012</v>
      </c>
      <c r="H10" t="str">
        <f t="shared" si="4"/>
        <v>OD PAIE</v>
      </c>
      <c r="I10" t="str">
        <f t="shared" si="5"/>
        <v>S</v>
      </c>
      <c r="J10" t="str">
        <f t="shared" si="7"/>
        <v>C</v>
      </c>
      <c r="K10">
        <v>0</v>
      </c>
      <c r="L10" t="str">
        <f t="shared" si="6"/>
        <v>N</v>
      </c>
    </row>
    <row r="11" spans="1:12" x14ac:dyDescent="0.25">
      <c r="A11" t="str">
        <f t="shared" si="0"/>
        <v>009</v>
      </c>
      <c r="B11" t="str">
        <f t="shared" si="1"/>
        <v>290212</v>
      </c>
      <c r="C11" t="str">
        <f t="shared" si="2"/>
        <v>OD</v>
      </c>
      <c r="D11" t="str">
        <f>"79110000"</f>
        <v>79110000</v>
      </c>
      <c r="E11" t="str">
        <f>""</f>
        <v/>
      </c>
      <c r="F11" t="str">
        <f>""</f>
        <v/>
      </c>
      <c r="G11" t="str">
        <f t="shared" si="3"/>
        <v>PAIE 2/2012</v>
      </c>
      <c r="H11" t="str">
        <f t="shared" si="4"/>
        <v>OD PAIE</v>
      </c>
      <c r="I11" t="str">
        <f t="shared" si="5"/>
        <v>S</v>
      </c>
      <c r="J11" t="str">
        <f>"D"</f>
        <v>D</v>
      </c>
      <c r="K11">
        <v>0</v>
      </c>
      <c r="L11" t="str">
        <f t="shared" si="6"/>
        <v>N</v>
      </c>
    </row>
    <row r="12" spans="1:12" x14ac:dyDescent="0.25">
      <c r="A12" t="str">
        <f t="shared" si="0"/>
        <v>009</v>
      </c>
      <c r="B12" t="str">
        <f t="shared" si="1"/>
        <v>290212</v>
      </c>
      <c r="C12" t="str">
        <f t="shared" si="2"/>
        <v>OD</v>
      </c>
      <c r="D12" t="str">
        <f>"43750000"</f>
        <v>43750000</v>
      </c>
      <c r="E12" t="str">
        <f>""</f>
        <v/>
      </c>
      <c r="F12" t="str">
        <f>""</f>
        <v/>
      </c>
      <c r="G12" t="str">
        <f t="shared" si="3"/>
        <v>PAIE 2/2012</v>
      </c>
      <c r="H12" t="str">
        <f t="shared" si="4"/>
        <v>OD PAIE</v>
      </c>
      <c r="I12" t="str">
        <f t="shared" si="5"/>
        <v>S</v>
      </c>
      <c r="J12" t="str">
        <f>"C"</f>
        <v>C</v>
      </c>
      <c r="K12">
        <v>214.65</v>
      </c>
      <c r="L12" t="str">
        <f t="shared" si="6"/>
        <v>N</v>
      </c>
    </row>
    <row r="13" spans="1:12" x14ac:dyDescent="0.25">
      <c r="A13" t="str">
        <f t="shared" si="0"/>
        <v>009</v>
      </c>
      <c r="B13" t="str">
        <f t="shared" si="1"/>
        <v>290212</v>
      </c>
      <c r="C13" t="str">
        <f t="shared" si="2"/>
        <v>OD</v>
      </c>
      <c r="D13" t="str">
        <f>"64510000"</f>
        <v>64510000</v>
      </c>
      <c r="E13" t="str">
        <f>""</f>
        <v/>
      </c>
      <c r="F13" t="str">
        <f>""</f>
        <v/>
      </c>
      <c r="G13" t="str">
        <f t="shared" si="3"/>
        <v>PAIE 2/2012</v>
      </c>
      <c r="H13" t="str">
        <f t="shared" si="4"/>
        <v>OD PAIE</v>
      </c>
      <c r="I13" t="str">
        <f t="shared" si="5"/>
        <v>S</v>
      </c>
      <c r="J13" t="str">
        <f t="shared" ref="J13:J22" si="8">"D"</f>
        <v>D</v>
      </c>
      <c r="K13">
        <v>5845.48</v>
      </c>
      <c r="L13" t="str">
        <f t="shared" si="6"/>
        <v>N</v>
      </c>
    </row>
    <row r="14" spans="1:12" x14ac:dyDescent="0.25">
      <c r="A14" t="str">
        <f t="shared" si="0"/>
        <v>009</v>
      </c>
      <c r="B14" t="str">
        <f t="shared" si="1"/>
        <v>290212</v>
      </c>
      <c r="C14" t="str">
        <f t="shared" si="2"/>
        <v>OD</v>
      </c>
      <c r="D14" t="str">
        <f>"64530000"</f>
        <v>64530000</v>
      </c>
      <c r="E14" t="str">
        <f>""</f>
        <v/>
      </c>
      <c r="F14" t="str">
        <f>""</f>
        <v/>
      </c>
      <c r="G14" t="str">
        <f t="shared" si="3"/>
        <v>PAIE 2/2012</v>
      </c>
      <c r="H14" t="str">
        <f t="shared" si="4"/>
        <v>OD PAIE</v>
      </c>
      <c r="I14" t="str">
        <f t="shared" si="5"/>
        <v>S</v>
      </c>
      <c r="J14" t="str">
        <f t="shared" si="8"/>
        <v>D</v>
      </c>
      <c r="K14">
        <v>148.22</v>
      </c>
      <c r="L14" t="str">
        <f t="shared" si="6"/>
        <v>N</v>
      </c>
    </row>
    <row r="15" spans="1:12" x14ac:dyDescent="0.25">
      <c r="A15" t="str">
        <f t="shared" si="0"/>
        <v>009</v>
      </c>
      <c r="B15" t="str">
        <f t="shared" si="1"/>
        <v>290212</v>
      </c>
      <c r="C15" t="str">
        <f t="shared" si="2"/>
        <v>OD</v>
      </c>
      <c r="D15" t="str">
        <f>"64531000"</f>
        <v>64531000</v>
      </c>
      <c r="E15" t="str">
        <f>""</f>
        <v/>
      </c>
      <c r="F15" t="str">
        <f>""</f>
        <v/>
      </c>
      <c r="G15" t="str">
        <f t="shared" si="3"/>
        <v>PAIE 2/2012</v>
      </c>
      <c r="H15" t="str">
        <f t="shared" si="4"/>
        <v>OD PAIE</v>
      </c>
      <c r="I15" t="str">
        <f t="shared" si="5"/>
        <v>S</v>
      </c>
      <c r="J15" t="str">
        <f t="shared" si="8"/>
        <v>D</v>
      </c>
      <c r="K15">
        <v>24.56</v>
      </c>
      <c r="L15" t="str">
        <f t="shared" si="6"/>
        <v>N</v>
      </c>
    </row>
    <row r="16" spans="1:12" x14ac:dyDescent="0.25">
      <c r="A16" t="str">
        <f t="shared" si="0"/>
        <v>009</v>
      </c>
      <c r="B16" t="str">
        <f t="shared" si="1"/>
        <v>290212</v>
      </c>
      <c r="C16" t="str">
        <f t="shared" si="2"/>
        <v>OD</v>
      </c>
      <c r="D16" t="str">
        <f>"64540000"</f>
        <v>64540000</v>
      </c>
      <c r="E16" t="str">
        <f>""</f>
        <v/>
      </c>
      <c r="F16" t="str">
        <f>""</f>
        <v/>
      </c>
      <c r="G16" t="str">
        <f t="shared" si="3"/>
        <v>PAIE 2/2012</v>
      </c>
      <c r="H16" t="str">
        <f t="shared" si="4"/>
        <v>OD PAIE</v>
      </c>
      <c r="I16" t="str">
        <f t="shared" si="5"/>
        <v>S</v>
      </c>
      <c r="J16" t="str">
        <f t="shared" si="8"/>
        <v>D</v>
      </c>
      <c r="K16">
        <v>489.33</v>
      </c>
      <c r="L16" t="str">
        <f t="shared" si="6"/>
        <v>N</v>
      </c>
    </row>
    <row r="17" spans="1:12" x14ac:dyDescent="0.25">
      <c r="A17" t="str">
        <f t="shared" si="0"/>
        <v>009</v>
      </c>
      <c r="B17" t="str">
        <f t="shared" si="1"/>
        <v>290212</v>
      </c>
      <c r="C17" t="str">
        <f t="shared" si="2"/>
        <v>OD</v>
      </c>
      <c r="D17" t="str">
        <f>"64520000"</f>
        <v>64520000</v>
      </c>
      <c r="E17" t="str">
        <f>""</f>
        <v/>
      </c>
      <c r="F17" t="str">
        <f>""</f>
        <v/>
      </c>
      <c r="G17" t="str">
        <f t="shared" si="3"/>
        <v>PAIE 2/2012</v>
      </c>
      <c r="H17" t="str">
        <f t="shared" si="4"/>
        <v>OD PAIE</v>
      </c>
      <c r="I17" t="str">
        <f t="shared" si="5"/>
        <v>S</v>
      </c>
      <c r="J17" t="str">
        <f t="shared" si="8"/>
        <v>D</v>
      </c>
      <c r="K17">
        <v>823.14</v>
      </c>
      <c r="L17" t="str">
        <f t="shared" si="6"/>
        <v>N</v>
      </c>
    </row>
    <row r="18" spans="1:12" x14ac:dyDescent="0.25">
      <c r="A18" t="str">
        <f t="shared" si="0"/>
        <v>009</v>
      </c>
      <c r="B18" t="str">
        <f t="shared" si="1"/>
        <v>290212</v>
      </c>
      <c r="C18" t="str">
        <f t="shared" si="2"/>
        <v>OD</v>
      </c>
      <c r="D18" t="str">
        <f>"64550000"</f>
        <v>64550000</v>
      </c>
      <c r="E18" t="str">
        <f>""</f>
        <v/>
      </c>
      <c r="F18" t="str">
        <f>""</f>
        <v/>
      </c>
      <c r="G18" t="str">
        <f t="shared" si="3"/>
        <v>PAIE 2/2012</v>
      </c>
      <c r="H18" t="str">
        <f t="shared" si="4"/>
        <v>OD PAIE</v>
      </c>
      <c r="I18" t="str">
        <f t="shared" si="5"/>
        <v>S</v>
      </c>
      <c r="J18" t="str">
        <f t="shared" si="8"/>
        <v>D</v>
      </c>
      <c r="K18">
        <v>348.39</v>
      </c>
      <c r="L18" t="str">
        <f t="shared" si="6"/>
        <v>N</v>
      </c>
    </row>
    <row r="19" spans="1:12" x14ac:dyDescent="0.25">
      <c r="A19" t="str">
        <f t="shared" si="0"/>
        <v>009</v>
      </c>
      <c r="B19" t="str">
        <f t="shared" si="1"/>
        <v>290212</v>
      </c>
      <c r="C19" t="str">
        <f t="shared" si="2"/>
        <v>OD</v>
      </c>
      <c r="D19" t="str">
        <f>"64560000"</f>
        <v>64560000</v>
      </c>
      <c r="E19" t="str">
        <f>""</f>
        <v/>
      </c>
      <c r="F19" t="str">
        <f>""</f>
        <v/>
      </c>
      <c r="G19" t="str">
        <f t="shared" si="3"/>
        <v>PAIE 2/2012</v>
      </c>
      <c r="H19" t="str">
        <f t="shared" si="4"/>
        <v>OD PAIE</v>
      </c>
      <c r="I19" t="str">
        <f t="shared" si="5"/>
        <v>S</v>
      </c>
      <c r="J19" t="str">
        <f t="shared" si="8"/>
        <v>D</v>
      </c>
      <c r="K19">
        <v>463.15</v>
      </c>
      <c r="L19" t="str">
        <f t="shared" si="6"/>
        <v>N</v>
      </c>
    </row>
    <row r="20" spans="1:12" x14ac:dyDescent="0.25">
      <c r="A20" t="str">
        <f t="shared" si="0"/>
        <v>009</v>
      </c>
      <c r="B20" t="str">
        <f t="shared" si="1"/>
        <v>290212</v>
      </c>
      <c r="C20" t="str">
        <f t="shared" si="2"/>
        <v>OD</v>
      </c>
      <c r="D20" t="str">
        <f>"64570000"</f>
        <v>64570000</v>
      </c>
      <c r="E20" t="str">
        <f>""</f>
        <v/>
      </c>
      <c r="F20" t="str">
        <f>""</f>
        <v/>
      </c>
      <c r="G20" t="str">
        <f t="shared" si="3"/>
        <v>PAIE 2/2012</v>
      </c>
      <c r="H20" t="str">
        <f t="shared" si="4"/>
        <v>OD PAIE</v>
      </c>
      <c r="I20" t="str">
        <f t="shared" si="5"/>
        <v>S</v>
      </c>
      <c r="J20" t="str">
        <f t="shared" si="8"/>
        <v>D</v>
      </c>
      <c r="K20">
        <v>0</v>
      </c>
      <c r="L20" t="str">
        <f t="shared" si="6"/>
        <v>N</v>
      </c>
    </row>
    <row r="21" spans="1:12" x14ac:dyDescent="0.25">
      <c r="A21" t="str">
        <f t="shared" si="0"/>
        <v>009</v>
      </c>
      <c r="B21" t="str">
        <f t="shared" si="1"/>
        <v>290212</v>
      </c>
      <c r="C21" t="str">
        <f t="shared" si="2"/>
        <v>OD</v>
      </c>
      <c r="D21" t="str">
        <f>"63120000"</f>
        <v>63120000</v>
      </c>
      <c r="E21" t="str">
        <f>""</f>
        <v/>
      </c>
      <c r="F21" t="str">
        <f>""</f>
        <v/>
      </c>
      <c r="G21" t="str">
        <f t="shared" si="3"/>
        <v>PAIE 2/2012</v>
      </c>
      <c r="H21" t="str">
        <f t="shared" si="4"/>
        <v>OD PAIE</v>
      </c>
      <c r="I21" t="str">
        <f t="shared" si="5"/>
        <v>S</v>
      </c>
      <c r="J21" t="str">
        <f t="shared" si="8"/>
        <v>D</v>
      </c>
      <c r="K21">
        <v>110.71</v>
      </c>
      <c r="L21" t="str">
        <f t="shared" si="6"/>
        <v>N</v>
      </c>
    </row>
    <row r="22" spans="1:12" x14ac:dyDescent="0.25">
      <c r="A22" t="str">
        <f t="shared" si="0"/>
        <v>009</v>
      </c>
      <c r="B22" t="str">
        <f t="shared" si="1"/>
        <v>290212</v>
      </c>
      <c r="C22" t="str">
        <f t="shared" si="2"/>
        <v>OD</v>
      </c>
      <c r="D22" t="str">
        <f>"63130000"</f>
        <v>63130000</v>
      </c>
      <c r="E22" t="str">
        <f>""</f>
        <v/>
      </c>
      <c r="F22" t="str">
        <f>""</f>
        <v/>
      </c>
      <c r="G22" t="str">
        <f t="shared" si="3"/>
        <v>PAIE 2/2012</v>
      </c>
      <c r="H22" t="str">
        <f t="shared" si="4"/>
        <v>OD PAIE</v>
      </c>
      <c r="I22" t="str">
        <f t="shared" si="5"/>
        <v>S</v>
      </c>
      <c r="J22" t="str">
        <f t="shared" si="8"/>
        <v>D</v>
      </c>
      <c r="K22">
        <v>105.83</v>
      </c>
      <c r="L22" t="str">
        <f t="shared" si="6"/>
        <v>N</v>
      </c>
    </row>
    <row r="23" spans="1:12" x14ac:dyDescent="0.25">
      <c r="A23" t="str">
        <f t="shared" si="0"/>
        <v>009</v>
      </c>
      <c r="B23" t="str">
        <f t="shared" si="1"/>
        <v>290212</v>
      </c>
      <c r="C23" t="str">
        <f t="shared" si="2"/>
        <v>OD</v>
      </c>
      <c r="D23" t="str">
        <f>"43110000"</f>
        <v>43110000</v>
      </c>
      <c r="E23" t="str">
        <f>""</f>
        <v/>
      </c>
      <c r="F23" t="str">
        <f>""</f>
        <v/>
      </c>
      <c r="G23" t="str">
        <f t="shared" si="3"/>
        <v>PAIE 2/2012</v>
      </c>
      <c r="H23" t="str">
        <f t="shared" si="4"/>
        <v>OD PAIE</v>
      </c>
      <c r="I23" t="str">
        <f t="shared" si="5"/>
        <v>S</v>
      </c>
      <c r="J23" t="str">
        <f t="shared" ref="J23:J28" si="9">"C"</f>
        <v>C</v>
      </c>
      <c r="K23">
        <v>6334.81</v>
      </c>
      <c r="L23" t="str">
        <f t="shared" si="6"/>
        <v>N</v>
      </c>
    </row>
    <row r="24" spans="1:12" x14ac:dyDescent="0.25">
      <c r="A24" t="str">
        <f t="shared" si="0"/>
        <v>009</v>
      </c>
      <c r="B24" t="str">
        <f t="shared" si="1"/>
        <v>290212</v>
      </c>
      <c r="C24" t="str">
        <f t="shared" si="2"/>
        <v>OD</v>
      </c>
      <c r="D24" t="str">
        <f>"43740000"</f>
        <v>43740000</v>
      </c>
      <c r="E24" t="str">
        <f>""</f>
        <v/>
      </c>
      <c r="F24" t="str">
        <f>""</f>
        <v/>
      </c>
      <c r="G24" t="str">
        <f t="shared" si="3"/>
        <v>PAIE 2/2012</v>
      </c>
      <c r="H24" t="str">
        <f t="shared" si="4"/>
        <v>OD PAIE</v>
      </c>
      <c r="I24" t="str">
        <f t="shared" si="5"/>
        <v>S</v>
      </c>
      <c r="J24" t="str">
        <f t="shared" si="9"/>
        <v>C</v>
      </c>
      <c r="K24">
        <v>0</v>
      </c>
      <c r="L24" t="str">
        <f t="shared" si="6"/>
        <v>N</v>
      </c>
    </row>
    <row r="25" spans="1:12" x14ac:dyDescent="0.25">
      <c r="A25" t="str">
        <f t="shared" si="0"/>
        <v>009</v>
      </c>
      <c r="B25" t="str">
        <f t="shared" si="1"/>
        <v>290212</v>
      </c>
      <c r="C25" t="str">
        <f t="shared" si="2"/>
        <v>OD</v>
      </c>
      <c r="D25" t="str">
        <f>"43720000"</f>
        <v>43720000</v>
      </c>
      <c r="E25" t="str">
        <f>""</f>
        <v/>
      </c>
      <c r="F25" t="str">
        <f>""</f>
        <v/>
      </c>
      <c r="G25" t="str">
        <f t="shared" si="3"/>
        <v>PAIE 2/2012</v>
      </c>
      <c r="H25" t="str">
        <f t="shared" si="4"/>
        <v>OD PAIE</v>
      </c>
      <c r="I25" t="str">
        <f t="shared" si="5"/>
        <v>S</v>
      </c>
      <c r="J25" t="str">
        <f t="shared" si="9"/>
        <v>C</v>
      </c>
      <c r="K25">
        <v>995.92</v>
      </c>
      <c r="L25" t="str">
        <f t="shared" si="6"/>
        <v>N</v>
      </c>
    </row>
    <row r="26" spans="1:12" x14ac:dyDescent="0.25">
      <c r="A26" t="str">
        <f t="shared" si="0"/>
        <v>009</v>
      </c>
      <c r="B26" t="str">
        <f t="shared" si="1"/>
        <v>290212</v>
      </c>
      <c r="C26" t="str">
        <f t="shared" si="2"/>
        <v>OD</v>
      </c>
      <c r="D26" t="str">
        <f>"43750000"</f>
        <v>43750000</v>
      </c>
      <c r="E26" t="str">
        <f>""</f>
        <v/>
      </c>
      <c r="F26" t="str">
        <f>""</f>
        <v/>
      </c>
      <c r="G26" t="str">
        <f t="shared" si="3"/>
        <v>PAIE 2/2012</v>
      </c>
      <c r="H26" t="str">
        <f t="shared" si="4"/>
        <v>OD PAIE</v>
      </c>
      <c r="I26" t="str">
        <f t="shared" si="5"/>
        <v>S</v>
      </c>
      <c r="J26" t="str">
        <f t="shared" si="9"/>
        <v>C</v>
      </c>
      <c r="K26">
        <v>348.39</v>
      </c>
      <c r="L26" t="str">
        <f t="shared" si="6"/>
        <v>N</v>
      </c>
    </row>
    <row r="27" spans="1:12" x14ac:dyDescent="0.25">
      <c r="A27" t="str">
        <f t="shared" si="0"/>
        <v>009</v>
      </c>
      <c r="B27" t="str">
        <f t="shared" si="1"/>
        <v>290212</v>
      </c>
      <c r="C27" t="str">
        <f t="shared" si="2"/>
        <v>OD</v>
      </c>
      <c r="D27" t="str">
        <f>"43760000"</f>
        <v>43760000</v>
      </c>
      <c r="E27" t="str">
        <f>""</f>
        <v/>
      </c>
      <c r="F27" t="str">
        <f>""</f>
        <v/>
      </c>
      <c r="G27" t="str">
        <f t="shared" si="3"/>
        <v>PAIE 2/2012</v>
      </c>
      <c r="H27" t="str">
        <f t="shared" si="4"/>
        <v>OD PAIE</v>
      </c>
      <c r="I27" t="str">
        <f t="shared" si="5"/>
        <v>S</v>
      </c>
      <c r="J27" t="str">
        <f t="shared" si="9"/>
        <v>C</v>
      </c>
      <c r="K27">
        <v>463.15</v>
      </c>
      <c r="L27" t="str">
        <f t="shared" si="6"/>
        <v>N</v>
      </c>
    </row>
    <row r="28" spans="1:12" x14ac:dyDescent="0.25">
      <c r="A28" t="str">
        <f t="shared" si="0"/>
        <v>009</v>
      </c>
      <c r="B28" t="str">
        <f t="shared" si="1"/>
        <v>290212</v>
      </c>
      <c r="C28" t="str">
        <f t="shared" si="2"/>
        <v>OD</v>
      </c>
      <c r="D28" t="str">
        <f>"44860000"</f>
        <v>44860000</v>
      </c>
      <c r="E28" t="str">
        <f>""</f>
        <v/>
      </c>
      <c r="F28" t="str">
        <f>""</f>
        <v/>
      </c>
      <c r="G28" t="str">
        <f t="shared" si="3"/>
        <v>PAIE 2/2012</v>
      </c>
      <c r="H28" t="str">
        <f t="shared" si="4"/>
        <v>OD PAIE</v>
      </c>
      <c r="I28" t="str">
        <f t="shared" si="5"/>
        <v>S</v>
      </c>
      <c r="J28" t="str">
        <f t="shared" si="9"/>
        <v>C</v>
      </c>
      <c r="K28">
        <v>216.54</v>
      </c>
      <c r="L28" t="str">
        <f t="shared" si="6"/>
        <v>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C1" workbookViewId="0">
      <selection activeCell="F21" sqref="F21"/>
    </sheetView>
  </sheetViews>
  <sheetFormatPr baseColWidth="10" defaultRowHeight="15" x14ac:dyDescent="0.25"/>
  <cols>
    <col min="12" max="12" width="11.42578125" style="3"/>
    <col min="14" max="15" width="11.42578125" style="3"/>
  </cols>
  <sheetData>
    <row r="1" spans="1:15" x14ac:dyDescent="0.25">
      <c r="A1" t="s">
        <v>0</v>
      </c>
      <c r="B1" t="s">
        <v>35</v>
      </c>
      <c r="C1" s="1" t="s">
        <v>46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s="3" t="s">
        <v>44</v>
      </c>
      <c r="M1" t="s">
        <v>45</v>
      </c>
      <c r="N1" s="4" t="s">
        <v>47</v>
      </c>
      <c r="O1" s="4" t="s">
        <v>48</v>
      </c>
    </row>
    <row r="2" spans="1:15" x14ac:dyDescent="0.25">
      <c r="A2" t="s">
        <v>1</v>
      </c>
      <c r="B2" t="s">
        <v>2</v>
      </c>
      <c r="C2" s="2">
        <f>(MID(B2,1,2)&amp;"/"&amp;MID(B2,3,2)&amp;"/"&amp;RIGHT(B2,2))*1</f>
        <v>40968</v>
      </c>
      <c r="D2" t="s">
        <v>3</v>
      </c>
      <c r="E2" t="s">
        <v>4</v>
      </c>
      <c r="F2" t="s">
        <v>5</v>
      </c>
      <c r="G2">
        <f>COUNTIF($E$2:$E$28,E2)</f>
        <v>1</v>
      </c>
      <c r="H2" t="s">
        <v>6</v>
      </c>
      <c r="I2" t="s">
        <v>7</v>
      </c>
      <c r="J2" t="s">
        <v>8</v>
      </c>
      <c r="K2" t="s">
        <v>9</v>
      </c>
      <c r="L2" s="3">
        <v>16281.83</v>
      </c>
      <c r="M2" t="s">
        <v>10</v>
      </c>
      <c r="N2" s="4">
        <f>IF($K2="C",$L2,0)</f>
        <v>0</v>
      </c>
      <c r="O2" s="4">
        <f>IF($K2="D",$L2,0)</f>
        <v>16281.83</v>
      </c>
    </row>
    <row r="3" spans="1:15" x14ac:dyDescent="0.25">
      <c r="A3" t="s">
        <v>1</v>
      </c>
      <c r="B3" t="s">
        <v>2</v>
      </c>
      <c r="C3" s="2">
        <f t="shared" ref="C3:C28" si="0">(MID(B3,1,2)&amp;"/"&amp;MID(B3,3,2)&amp;"/"&amp;RIGHT(B3,2))*1</f>
        <v>40968</v>
      </c>
      <c r="D3" t="s">
        <v>3</v>
      </c>
      <c r="E3" t="s">
        <v>11</v>
      </c>
      <c r="F3" t="s">
        <v>5</v>
      </c>
      <c r="G3">
        <f t="shared" ref="G3:G28" si="1">COUNTIF($E$2:$E$28,E3)</f>
        <v>1</v>
      </c>
      <c r="H3" t="s">
        <v>6</v>
      </c>
      <c r="I3" t="s">
        <v>7</v>
      </c>
      <c r="J3" t="s">
        <v>8</v>
      </c>
      <c r="K3" t="s">
        <v>9</v>
      </c>
      <c r="L3" s="3">
        <v>0</v>
      </c>
      <c r="M3" t="s">
        <v>10</v>
      </c>
      <c r="N3" s="4">
        <f t="shared" ref="N3:N28" si="2">IF($K3="C",$L3,0)</f>
        <v>0</v>
      </c>
      <c r="O3" s="4">
        <f t="shared" ref="O3:O28" si="3">IF($K3="D",$L3,0)</f>
        <v>0</v>
      </c>
    </row>
    <row r="4" spans="1:15" x14ac:dyDescent="0.25">
      <c r="A4" t="s">
        <v>1</v>
      </c>
      <c r="B4" t="s">
        <v>2</v>
      </c>
      <c r="C4" s="2">
        <f t="shared" si="0"/>
        <v>40968</v>
      </c>
      <c r="D4" t="s">
        <v>3</v>
      </c>
      <c r="E4" t="s">
        <v>12</v>
      </c>
      <c r="F4" t="s">
        <v>13</v>
      </c>
      <c r="G4">
        <f t="shared" si="1"/>
        <v>1</v>
      </c>
      <c r="H4" t="s">
        <v>6</v>
      </c>
      <c r="I4" t="s">
        <v>7</v>
      </c>
      <c r="J4" t="s">
        <v>8</v>
      </c>
      <c r="K4" t="s">
        <v>14</v>
      </c>
      <c r="L4" s="3">
        <v>8941.68</v>
      </c>
      <c r="M4" t="s">
        <v>10</v>
      </c>
      <c r="N4" s="4">
        <f t="shared" si="2"/>
        <v>8941.68</v>
      </c>
      <c r="O4" s="4">
        <f t="shared" si="3"/>
        <v>0</v>
      </c>
    </row>
    <row r="5" spans="1:15" x14ac:dyDescent="0.25">
      <c r="A5" t="s">
        <v>1</v>
      </c>
      <c r="B5" t="s">
        <v>2</v>
      </c>
      <c r="C5" s="2">
        <f t="shared" si="0"/>
        <v>40968</v>
      </c>
      <c r="D5" t="s">
        <v>3</v>
      </c>
      <c r="E5" t="s">
        <v>15</v>
      </c>
      <c r="F5" t="s">
        <v>13</v>
      </c>
      <c r="G5">
        <f t="shared" si="1"/>
        <v>1</v>
      </c>
      <c r="H5" t="s">
        <v>6</v>
      </c>
      <c r="I5" t="s">
        <v>7</v>
      </c>
      <c r="J5" t="s">
        <v>8</v>
      </c>
      <c r="K5" t="s">
        <v>14</v>
      </c>
      <c r="L5" s="3">
        <v>3840</v>
      </c>
      <c r="M5" t="s">
        <v>10</v>
      </c>
      <c r="N5" s="4">
        <f t="shared" si="2"/>
        <v>3840</v>
      </c>
      <c r="O5" s="4">
        <f t="shared" si="3"/>
        <v>0</v>
      </c>
    </row>
    <row r="6" spans="1:15" x14ac:dyDescent="0.25">
      <c r="A6" t="s">
        <v>1</v>
      </c>
      <c r="B6" t="s">
        <v>2</v>
      </c>
      <c r="C6" s="2">
        <f t="shared" si="0"/>
        <v>40968</v>
      </c>
      <c r="D6" t="s">
        <v>3</v>
      </c>
      <c r="E6" t="s">
        <v>16</v>
      </c>
      <c r="F6" t="s">
        <v>5</v>
      </c>
      <c r="G6">
        <f t="shared" si="1"/>
        <v>1</v>
      </c>
      <c r="H6" t="s">
        <v>6</v>
      </c>
      <c r="I6" t="s">
        <v>7</v>
      </c>
      <c r="J6" t="s">
        <v>8</v>
      </c>
      <c r="K6" t="s">
        <v>14</v>
      </c>
      <c r="L6" s="3">
        <v>0</v>
      </c>
      <c r="M6" t="s">
        <v>10</v>
      </c>
      <c r="N6" s="4">
        <f t="shared" si="2"/>
        <v>0</v>
      </c>
      <c r="O6" s="4">
        <f t="shared" si="3"/>
        <v>0</v>
      </c>
    </row>
    <row r="7" spans="1:15" x14ac:dyDescent="0.25">
      <c r="A7" t="s">
        <v>1</v>
      </c>
      <c r="B7" t="s">
        <v>2</v>
      </c>
      <c r="C7" s="2">
        <f t="shared" si="0"/>
        <v>40968</v>
      </c>
      <c r="D7" t="s">
        <v>3</v>
      </c>
      <c r="E7" t="s">
        <v>17</v>
      </c>
      <c r="F7" t="s">
        <v>5</v>
      </c>
      <c r="G7">
        <f t="shared" si="1"/>
        <v>2</v>
      </c>
      <c r="H7" t="s">
        <v>6</v>
      </c>
      <c r="I7" t="s">
        <v>7</v>
      </c>
      <c r="J7" t="s">
        <v>8</v>
      </c>
      <c r="K7" t="s">
        <v>14</v>
      </c>
      <c r="L7" s="3">
        <v>2702.42</v>
      </c>
      <c r="M7" t="s">
        <v>10</v>
      </c>
      <c r="N7" s="4">
        <f t="shared" si="2"/>
        <v>2702.42</v>
      </c>
      <c r="O7" s="4">
        <f t="shared" si="3"/>
        <v>0</v>
      </c>
    </row>
    <row r="8" spans="1:15" x14ac:dyDescent="0.25">
      <c r="A8" t="s">
        <v>1</v>
      </c>
      <c r="B8" t="s">
        <v>2</v>
      </c>
      <c r="C8" s="2">
        <f t="shared" si="0"/>
        <v>40968</v>
      </c>
      <c r="D8" t="s">
        <v>3</v>
      </c>
      <c r="E8" t="s">
        <v>18</v>
      </c>
      <c r="F8" t="s">
        <v>5</v>
      </c>
      <c r="G8">
        <f t="shared" si="1"/>
        <v>2</v>
      </c>
      <c r="H8" t="s">
        <v>6</v>
      </c>
      <c r="I8" t="s">
        <v>7</v>
      </c>
      <c r="J8" t="s">
        <v>8</v>
      </c>
      <c r="K8" t="s">
        <v>14</v>
      </c>
      <c r="L8" s="3">
        <v>0</v>
      </c>
      <c r="M8" t="s">
        <v>10</v>
      </c>
      <c r="N8" s="4">
        <f t="shared" si="2"/>
        <v>0</v>
      </c>
      <c r="O8" s="4">
        <f t="shared" si="3"/>
        <v>0</v>
      </c>
    </row>
    <row r="9" spans="1:15" x14ac:dyDescent="0.25">
      <c r="A9" t="s">
        <v>1</v>
      </c>
      <c r="B9" t="s">
        <v>2</v>
      </c>
      <c r="C9" s="2">
        <f t="shared" si="0"/>
        <v>40968</v>
      </c>
      <c r="D9" t="s">
        <v>3</v>
      </c>
      <c r="E9" t="s">
        <v>19</v>
      </c>
      <c r="F9" t="s">
        <v>5</v>
      </c>
      <c r="G9">
        <f t="shared" si="1"/>
        <v>2</v>
      </c>
      <c r="H9" t="s">
        <v>6</v>
      </c>
      <c r="I9" t="s">
        <v>7</v>
      </c>
      <c r="J9" t="s">
        <v>8</v>
      </c>
      <c r="K9" t="s">
        <v>14</v>
      </c>
      <c r="L9" s="3">
        <v>583.08000000000004</v>
      </c>
      <c r="M9" t="s">
        <v>10</v>
      </c>
      <c r="N9" s="4">
        <f t="shared" si="2"/>
        <v>583.08000000000004</v>
      </c>
      <c r="O9" s="4">
        <f t="shared" si="3"/>
        <v>0</v>
      </c>
    </row>
    <row r="10" spans="1:15" x14ac:dyDescent="0.25">
      <c r="A10" t="s">
        <v>1</v>
      </c>
      <c r="B10" t="s">
        <v>2</v>
      </c>
      <c r="C10" s="2">
        <f t="shared" si="0"/>
        <v>40968</v>
      </c>
      <c r="D10" t="s">
        <v>3</v>
      </c>
      <c r="E10" t="s">
        <v>20</v>
      </c>
      <c r="F10" t="s">
        <v>5</v>
      </c>
      <c r="G10">
        <f t="shared" si="1"/>
        <v>1</v>
      </c>
      <c r="H10" t="s">
        <v>6</v>
      </c>
      <c r="I10" t="s">
        <v>7</v>
      </c>
      <c r="J10" t="s">
        <v>8</v>
      </c>
      <c r="K10" t="s">
        <v>14</v>
      </c>
      <c r="L10" s="3">
        <v>0</v>
      </c>
      <c r="M10" t="s">
        <v>10</v>
      </c>
      <c r="N10" s="4">
        <f t="shared" si="2"/>
        <v>0</v>
      </c>
      <c r="O10" s="4">
        <f t="shared" si="3"/>
        <v>0</v>
      </c>
    </row>
    <row r="11" spans="1:15" x14ac:dyDescent="0.25">
      <c r="A11" t="s">
        <v>1</v>
      </c>
      <c r="B11" t="s">
        <v>2</v>
      </c>
      <c r="C11" s="2">
        <f t="shared" si="0"/>
        <v>40968</v>
      </c>
      <c r="D11" t="s">
        <v>3</v>
      </c>
      <c r="E11" t="s">
        <v>21</v>
      </c>
      <c r="F11" t="s">
        <v>5</v>
      </c>
      <c r="G11">
        <f t="shared" si="1"/>
        <v>1</v>
      </c>
      <c r="H11" t="s">
        <v>6</v>
      </c>
      <c r="I11" t="s">
        <v>7</v>
      </c>
      <c r="J11" t="s">
        <v>8</v>
      </c>
      <c r="K11" t="s">
        <v>9</v>
      </c>
      <c r="L11" s="3">
        <v>0</v>
      </c>
      <c r="M11" t="s">
        <v>10</v>
      </c>
      <c r="N11" s="4">
        <f t="shared" si="2"/>
        <v>0</v>
      </c>
      <c r="O11" s="4">
        <f t="shared" si="3"/>
        <v>0</v>
      </c>
    </row>
    <row r="12" spans="1:15" x14ac:dyDescent="0.25">
      <c r="A12" t="s">
        <v>1</v>
      </c>
      <c r="B12" t="s">
        <v>2</v>
      </c>
      <c r="C12" s="2">
        <f t="shared" si="0"/>
        <v>40968</v>
      </c>
      <c r="D12" t="s">
        <v>3</v>
      </c>
      <c r="E12" t="s">
        <v>22</v>
      </c>
      <c r="F12" t="s">
        <v>5</v>
      </c>
      <c r="G12">
        <f t="shared" si="1"/>
        <v>2</v>
      </c>
      <c r="H12" t="s">
        <v>6</v>
      </c>
      <c r="I12" t="s">
        <v>7</v>
      </c>
      <c r="J12" t="s">
        <v>8</v>
      </c>
      <c r="K12" t="s">
        <v>14</v>
      </c>
      <c r="L12" s="3">
        <v>214.65</v>
      </c>
      <c r="M12" t="s">
        <v>10</v>
      </c>
      <c r="N12" s="4">
        <f t="shared" si="2"/>
        <v>214.65</v>
      </c>
      <c r="O12" s="4">
        <f t="shared" si="3"/>
        <v>0</v>
      </c>
    </row>
    <row r="13" spans="1:15" x14ac:dyDescent="0.25">
      <c r="A13" t="s">
        <v>1</v>
      </c>
      <c r="B13" t="s">
        <v>2</v>
      </c>
      <c r="C13" s="2">
        <f t="shared" si="0"/>
        <v>40968</v>
      </c>
      <c r="D13" t="s">
        <v>3</v>
      </c>
      <c r="E13" t="s">
        <v>23</v>
      </c>
      <c r="F13" t="s">
        <v>5</v>
      </c>
      <c r="G13">
        <f t="shared" si="1"/>
        <v>1</v>
      </c>
      <c r="H13" t="s">
        <v>6</v>
      </c>
      <c r="I13" t="s">
        <v>7</v>
      </c>
      <c r="J13" t="s">
        <v>8</v>
      </c>
      <c r="K13" t="s">
        <v>9</v>
      </c>
      <c r="L13" s="3">
        <v>5845.48</v>
      </c>
      <c r="M13" t="s">
        <v>10</v>
      </c>
      <c r="N13" s="4">
        <f t="shared" si="2"/>
        <v>0</v>
      </c>
      <c r="O13" s="4">
        <f t="shared" si="3"/>
        <v>5845.48</v>
      </c>
    </row>
    <row r="14" spans="1:15" x14ac:dyDescent="0.25">
      <c r="A14" t="s">
        <v>1</v>
      </c>
      <c r="B14" t="s">
        <v>2</v>
      </c>
      <c r="C14" s="2">
        <f t="shared" si="0"/>
        <v>40968</v>
      </c>
      <c r="D14" t="s">
        <v>3</v>
      </c>
      <c r="E14" t="s">
        <v>24</v>
      </c>
      <c r="F14" t="s">
        <v>5</v>
      </c>
      <c r="G14">
        <f t="shared" si="1"/>
        <v>1</v>
      </c>
      <c r="H14" t="s">
        <v>6</v>
      </c>
      <c r="I14" t="s">
        <v>7</v>
      </c>
      <c r="J14" t="s">
        <v>8</v>
      </c>
      <c r="K14" t="s">
        <v>9</v>
      </c>
      <c r="L14" s="3">
        <v>148.22</v>
      </c>
      <c r="M14" t="s">
        <v>10</v>
      </c>
      <c r="N14" s="4">
        <f t="shared" si="2"/>
        <v>0</v>
      </c>
      <c r="O14" s="4">
        <f t="shared" si="3"/>
        <v>148.22</v>
      </c>
    </row>
    <row r="15" spans="1:15" x14ac:dyDescent="0.25">
      <c r="A15" t="s">
        <v>1</v>
      </c>
      <c r="B15" t="s">
        <v>2</v>
      </c>
      <c r="C15" s="2">
        <f t="shared" si="0"/>
        <v>40968</v>
      </c>
      <c r="D15" t="s">
        <v>3</v>
      </c>
      <c r="E15" t="s">
        <v>25</v>
      </c>
      <c r="F15" t="s">
        <v>5</v>
      </c>
      <c r="G15">
        <f t="shared" si="1"/>
        <v>1</v>
      </c>
      <c r="H15" t="s">
        <v>6</v>
      </c>
      <c r="I15" t="s">
        <v>7</v>
      </c>
      <c r="J15" t="s">
        <v>8</v>
      </c>
      <c r="K15" t="s">
        <v>9</v>
      </c>
      <c r="L15" s="3">
        <v>24.56</v>
      </c>
      <c r="M15" t="s">
        <v>10</v>
      </c>
      <c r="N15" s="4">
        <f t="shared" si="2"/>
        <v>0</v>
      </c>
      <c r="O15" s="4">
        <f t="shared" si="3"/>
        <v>24.56</v>
      </c>
    </row>
    <row r="16" spans="1:15" x14ac:dyDescent="0.25">
      <c r="A16" t="s">
        <v>1</v>
      </c>
      <c r="B16" t="s">
        <v>2</v>
      </c>
      <c r="C16" s="2">
        <f t="shared" si="0"/>
        <v>40968</v>
      </c>
      <c r="D16" t="s">
        <v>3</v>
      </c>
      <c r="E16" t="s">
        <v>26</v>
      </c>
      <c r="F16" t="s">
        <v>5</v>
      </c>
      <c r="G16">
        <f t="shared" si="1"/>
        <v>1</v>
      </c>
      <c r="H16" t="s">
        <v>6</v>
      </c>
      <c r="I16" t="s">
        <v>7</v>
      </c>
      <c r="J16" t="s">
        <v>8</v>
      </c>
      <c r="K16" t="s">
        <v>9</v>
      </c>
      <c r="L16" s="3">
        <v>489.33</v>
      </c>
      <c r="M16" t="s">
        <v>10</v>
      </c>
      <c r="N16" s="4">
        <f t="shared" si="2"/>
        <v>0</v>
      </c>
      <c r="O16" s="4">
        <f t="shared" si="3"/>
        <v>489.33</v>
      </c>
    </row>
    <row r="17" spans="1:15" x14ac:dyDescent="0.25">
      <c r="A17" t="s">
        <v>1</v>
      </c>
      <c r="B17" t="s">
        <v>2</v>
      </c>
      <c r="C17" s="2">
        <f t="shared" si="0"/>
        <v>40968</v>
      </c>
      <c r="D17" t="s">
        <v>3</v>
      </c>
      <c r="E17" t="s">
        <v>27</v>
      </c>
      <c r="F17" t="s">
        <v>5</v>
      </c>
      <c r="G17">
        <f t="shared" si="1"/>
        <v>1</v>
      </c>
      <c r="H17" t="s">
        <v>6</v>
      </c>
      <c r="I17" t="s">
        <v>7</v>
      </c>
      <c r="J17" t="s">
        <v>8</v>
      </c>
      <c r="K17" t="s">
        <v>9</v>
      </c>
      <c r="L17" s="3">
        <v>823.14</v>
      </c>
      <c r="M17" t="s">
        <v>10</v>
      </c>
      <c r="N17" s="4">
        <f t="shared" si="2"/>
        <v>0</v>
      </c>
      <c r="O17" s="4">
        <f t="shared" si="3"/>
        <v>823.14</v>
      </c>
    </row>
    <row r="18" spans="1:15" x14ac:dyDescent="0.25">
      <c r="A18" t="s">
        <v>1</v>
      </c>
      <c r="B18" t="s">
        <v>2</v>
      </c>
      <c r="C18" s="2">
        <f t="shared" si="0"/>
        <v>40968</v>
      </c>
      <c r="D18" t="s">
        <v>3</v>
      </c>
      <c r="E18" t="s">
        <v>28</v>
      </c>
      <c r="F18" t="s">
        <v>5</v>
      </c>
      <c r="G18">
        <f t="shared" si="1"/>
        <v>1</v>
      </c>
      <c r="H18" t="s">
        <v>6</v>
      </c>
      <c r="I18" t="s">
        <v>7</v>
      </c>
      <c r="J18" t="s">
        <v>8</v>
      </c>
      <c r="K18" t="s">
        <v>9</v>
      </c>
      <c r="L18" s="3">
        <v>348.39</v>
      </c>
      <c r="M18" t="s">
        <v>10</v>
      </c>
      <c r="N18" s="4">
        <f t="shared" si="2"/>
        <v>0</v>
      </c>
      <c r="O18" s="4">
        <f t="shared" si="3"/>
        <v>348.39</v>
      </c>
    </row>
    <row r="19" spans="1:15" x14ac:dyDescent="0.25">
      <c r="A19" t="s">
        <v>1</v>
      </c>
      <c r="B19" t="s">
        <v>2</v>
      </c>
      <c r="C19" s="2">
        <f t="shared" si="0"/>
        <v>40968</v>
      </c>
      <c r="D19" t="s">
        <v>3</v>
      </c>
      <c r="E19" t="s">
        <v>29</v>
      </c>
      <c r="F19" t="s">
        <v>5</v>
      </c>
      <c r="G19">
        <f t="shared" si="1"/>
        <v>1</v>
      </c>
      <c r="H19" t="s">
        <v>6</v>
      </c>
      <c r="I19" t="s">
        <v>7</v>
      </c>
      <c r="J19" t="s">
        <v>8</v>
      </c>
      <c r="K19" t="s">
        <v>9</v>
      </c>
      <c r="L19" s="3">
        <v>463.15</v>
      </c>
      <c r="M19" t="s">
        <v>10</v>
      </c>
      <c r="N19" s="4">
        <f t="shared" si="2"/>
        <v>0</v>
      </c>
      <c r="O19" s="4">
        <f t="shared" si="3"/>
        <v>463.15</v>
      </c>
    </row>
    <row r="20" spans="1:15" x14ac:dyDescent="0.25">
      <c r="A20" t="s">
        <v>1</v>
      </c>
      <c r="B20" t="s">
        <v>2</v>
      </c>
      <c r="C20" s="2">
        <f t="shared" si="0"/>
        <v>40968</v>
      </c>
      <c r="D20" t="s">
        <v>3</v>
      </c>
      <c r="E20" t="s">
        <v>30</v>
      </c>
      <c r="F20" t="s">
        <v>5</v>
      </c>
      <c r="G20">
        <f t="shared" si="1"/>
        <v>1</v>
      </c>
      <c r="H20" t="s">
        <v>6</v>
      </c>
      <c r="I20" t="s">
        <v>7</v>
      </c>
      <c r="J20" t="s">
        <v>8</v>
      </c>
      <c r="K20" t="s">
        <v>9</v>
      </c>
      <c r="L20" s="3">
        <v>0</v>
      </c>
      <c r="M20" t="s">
        <v>10</v>
      </c>
      <c r="N20" s="4">
        <f t="shared" si="2"/>
        <v>0</v>
      </c>
      <c r="O20" s="4">
        <f t="shared" si="3"/>
        <v>0</v>
      </c>
    </row>
    <row r="21" spans="1:15" x14ac:dyDescent="0.25">
      <c r="A21" t="s">
        <v>1</v>
      </c>
      <c r="B21" t="s">
        <v>2</v>
      </c>
      <c r="C21" s="2">
        <f t="shared" si="0"/>
        <v>40968</v>
      </c>
      <c r="D21" t="s">
        <v>3</v>
      </c>
      <c r="E21" t="s">
        <v>31</v>
      </c>
      <c r="F21" t="s">
        <v>5</v>
      </c>
      <c r="G21">
        <f t="shared" si="1"/>
        <v>1</v>
      </c>
      <c r="H21" t="s">
        <v>6</v>
      </c>
      <c r="I21" t="s">
        <v>7</v>
      </c>
      <c r="J21" t="s">
        <v>8</v>
      </c>
      <c r="K21" t="s">
        <v>9</v>
      </c>
      <c r="L21" s="3">
        <v>110.71</v>
      </c>
      <c r="M21" t="s">
        <v>10</v>
      </c>
      <c r="N21" s="4">
        <f t="shared" si="2"/>
        <v>0</v>
      </c>
      <c r="O21" s="4">
        <f t="shared" si="3"/>
        <v>110.71</v>
      </c>
    </row>
    <row r="22" spans="1:15" x14ac:dyDescent="0.25">
      <c r="A22" t="s">
        <v>1</v>
      </c>
      <c r="B22" t="s">
        <v>2</v>
      </c>
      <c r="C22" s="2">
        <f t="shared" si="0"/>
        <v>40968</v>
      </c>
      <c r="D22" t="s">
        <v>3</v>
      </c>
      <c r="E22" t="s">
        <v>32</v>
      </c>
      <c r="F22" t="s">
        <v>5</v>
      </c>
      <c r="G22">
        <f t="shared" si="1"/>
        <v>1</v>
      </c>
      <c r="H22" t="s">
        <v>6</v>
      </c>
      <c r="I22" t="s">
        <v>7</v>
      </c>
      <c r="J22" t="s">
        <v>8</v>
      </c>
      <c r="K22" t="s">
        <v>9</v>
      </c>
      <c r="L22" s="3">
        <v>105.83</v>
      </c>
      <c r="M22" t="s">
        <v>10</v>
      </c>
      <c r="N22" s="4">
        <f t="shared" si="2"/>
        <v>0</v>
      </c>
      <c r="O22" s="4">
        <f t="shared" si="3"/>
        <v>105.83</v>
      </c>
    </row>
    <row r="23" spans="1:15" x14ac:dyDescent="0.25">
      <c r="A23" t="s">
        <v>1</v>
      </c>
      <c r="B23" t="s">
        <v>2</v>
      </c>
      <c r="C23" s="2">
        <f t="shared" si="0"/>
        <v>40968</v>
      </c>
      <c r="D23" t="s">
        <v>3</v>
      </c>
      <c r="E23" t="s">
        <v>17</v>
      </c>
      <c r="F23" t="s">
        <v>5</v>
      </c>
      <c r="G23">
        <f t="shared" si="1"/>
        <v>2</v>
      </c>
      <c r="H23" t="s">
        <v>6</v>
      </c>
      <c r="I23" t="s">
        <v>7</v>
      </c>
      <c r="J23" t="s">
        <v>8</v>
      </c>
      <c r="K23" t="s">
        <v>14</v>
      </c>
      <c r="L23" s="3">
        <v>6334.81</v>
      </c>
      <c r="M23" t="s">
        <v>10</v>
      </c>
      <c r="N23" s="4">
        <f t="shared" si="2"/>
        <v>6334.81</v>
      </c>
      <c r="O23" s="4">
        <f t="shared" si="3"/>
        <v>0</v>
      </c>
    </row>
    <row r="24" spans="1:15" x14ac:dyDescent="0.25">
      <c r="A24" t="s">
        <v>1</v>
      </c>
      <c r="B24" t="s">
        <v>2</v>
      </c>
      <c r="C24" s="2">
        <f t="shared" si="0"/>
        <v>40968</v>
      </c>
      <c r="D24" t="s">
        <v>3</v>
      </c>
      <c r="E24" t="s">
        <v>18</v>
      </c>
      <c r="F24" t="s">
        <v>5</v>
      </c>
      <c r="G24">
        <f t="shared" si="1"/>
        <v>2</v>
      </c>
      <c r="H24" t="s">
        <v>6</v>
      </c>
      <c r="I24" t="s">
        <v>7</v>
      </c>
      <c r="J24" t="s">
        <v>8</v>
      </c>
      <c r="K24" t="s">
        <v>14</v>
      </c>
      <c r="L24" s="3">
        <v>0</v>
      </c>
      <c r="M24" t="s">
        <v>10</v>
      </c>
      <c r="N24" s="4">
        <f t="shared" si="2"/>
        <v>0</v>
      </c>
      <c r="O24" s="4">
        <f t="shared" si="3"/>
        <v>0</v>
      </c>
    </row>
    <row r="25" spans="1:15" x14ac:dyDescent="0.25">
      <c r="A25" t="s">
        <v>1</v>
      </c>
      <c r="B25" t="s">
        <v>2</v>
      </c>
      <c r="C25" s="2">
        <f t="shared" si="0"/>
        <v>40968</v>
      </c>
      <c r="D25" t="s">
        <v>3</v>
      </c>
      <c r="E25" t="s">
        <v>19</v>
      </c>
      <c r="F25" t="s">
        <v>5</v>
      </c>
      <c r="G25">
        <f t="shared" si="1"/>
        <v>2</v>
      </c>
      <c r="H25" t="s">
        <v>6</v>
      </c>
      <c r="I25" t="s">
        <v>7</v>
      </c>
      <c r="J25" t="s">
        <v>8</v>
      </c>
      <c r="K25" t="s">
        <v>14</v>
      </c>
      <c r="L25" s="3">
        <v>995.92</v>
      </c>
      <c r="M25" t="s">
        <v>10</v>
      </c>
      <c r="N25" s="4">
        <f t="shared" si="2"/>
        <v>995.92</v>
      </c>
      <c r="O25" s="4">
        <f t="shared" si="3"/>
        <v>0</v>
      </c>
    </row>
    <row r="26" spans="1:15" x14ac:dyDescent="0.25">
      <c r="A26" t="s">
        <v>1</v>
      </c>
      <c r="B26" t="s">
        <v>2</v>
      </c>
      <c r="C26" s="2">
        <f t="shared" si="0"/>
        <v>40968</v>
      </c>
      <c r="D26" t="s">
        <v>3</v>
      </c>
      <c r="E26" t="s">
        <v>22</v>
      </c>
      <c r="F26" t="s">
        <v>5</v>
      </c>
      <c r="G26">
        <f t="shared" si="1"/>
        <v>2</v>
      </c>
      <c r="H26" t="s">
        <v>6</v>
      </c>
      <c r="I26" t="s">
        <v>7</v>
      </c>
      <c r="J26" t="s">
        <v>8</v>
      </c>
      <c r="K26" t="s">
        <v>14</v>
      </c>
      <c r="L26" s="3">
        <v>348.39</v>
      </c>
      <c r="M26" t="s">
        <v>10</v>
      </c>
      <c r="N26" s="4">
        <f t="shared" si="2"/>
        <v>348.39</v>
      </c>
      <c r="O26" s="4">
        <f t="shared" si="3"/>
        <v>0</v>
      </c>
    </row>
    <row r="27" spans="1:15" x14ac:dyDescent="0.25">
      <c r="A27" t="s">
        <v>1</v>
      </c>
      <c r="B27" t="s">
        <v>2</v>
      </c>
      <c r="C27" s="2">
        <f t="shared" si="0"/>
        <v>40968</v>
      </c>
      <c r="D27" t="s">
        <v>3</v>
      </c>
      <c r="E27" t="s">
        <v>33</v>
      </c>
      <c r="F27" t="s">
        <v>5</v>
      </c>
      <c r="G27">
        <f t="shared" si="1"/>
        <v>1</v>
      </c>
      <c r="H27" t="s">
        <v>6</v>
      </c>
      <c r="I27" t="s">
        <v>7</v>
      </c>
      <c r="J27" t="s">
        <v>8</v>
      </c>
      <c r="K27" t="s">
        <v>14</v>
      </c>
      <c r="L27" s="3">
        <v>463.15</v>
      </c>
      <c r="M27" t="s">
        <v>10</v>
      </c>
      <c r="N27" s="4">
        <f t="shared" si="2"/>
        <v>463.15</v>
      </c>
      <c r="O27" s="4">
        <f t="shared" si="3"/>
        <v>0</v>
      </c>
    </row>
    <row r="28" spans="1:15" x14ac:dyDescent="0.25">
      <c r="A28" t="s">
        <v>1</v>
      </c>
      <c r="B28" t="s">
        <v>2</v>
      </c>
      <c r="C28" s="2">
        <f t="shared" si="0"/>
        <v>40968</v>
      </c>
      <c r="D28" t="s">
        <v>3</v>
      </c>
      <c r="E28" t="s">
        <v>34</v>
      </c>
      <c r="F28" t="s">
        <v>5</v>
      </c>
      <c r="G28">
        <f t="shared" si="1"/>
        <v>1</v>
      </c>
      <c r="H28" t="s">
        <v>6</v>
      </c>
      <c r="I28" t="s">
        <v>7</v>
      </c>
      <c r="J28" t="s">
        <v>8</v>
      </c>
      <c r="K28" t="s">
        <v>14</v>
      </c>
      <c r="L28" s="3">
        <v>216.54</v>
      </c>
      <c r="M28" t="s">
        <v>10</v>
      </c>
      <c r="N28" s="4">
        <f t="shared" si="2"/>
        <v>216.54</v>
      </c>
      <c r="O28" s="4">
        <f t="shared" si="3"/>
        <v>0</v>
      </c>
    </row>
  </sheetData>
  <autoFilter ref="A1:M28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RAC022012</vt:lpstr>
      <vt:lpstr>RAC022012 bis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Doubidou</dc:creator>
  <cp:lastModifiedBy>Jean-Eric Pelouas</cp:lastModifiedBy>
  <dcterms:modified xsi:type="dcterms:W3CDTF">2012-09-21T14:46:23Z</dcterms:modified>
</cp:coreProperties>
</file>