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24226"/>
  <mc:AlternateContent xmlns:mc="http://schemas.openxmlformats.org/markup-compatibility/2006">
    <mc:Choice Requires="x15">
      <x15ac:absPath xmlns:x15ac="http://schemas.microsoft.com/office/spreadsheetml/2010/11/ac" url="C:\Users\jep\Downloads\"/>
    </mc:Choice>
  </mc:AlternateContent>
  <bookViews>
    <workbookView xWindow="0" yWindow="0" windowWidth="24000" windowHeight="9930" tabRatio="929" firstSheet="1" activeTab="1"/>
  </bookViews>
  <sheets>
    <sheet name="Datas" sheetId="1" state="hidden" r:id="rId1"/>
    <sheet name="CA du mois" sheetId="111" r:id="rId2"/>
    <sheet name="Backlog" sheetId="112" r:id="rId3"/>
    <sheet name="SOCIETE" sheetId="65" r:id="rId4"/>
  </sheets>
  <definedNames>
    <definedName name="historiqueVenteSF">Datas!$A$1:$K$1491</definedName>
  </definedNames>
  <calcPr calcId="152511"/>
</workbook>
</file>

<file path=xl/calcChain.xml><?xml version="1.0" encoding="utf-8"?>
<calcChain xmlns="http://schemas.openxmlformats.org/spreadsheetml/2006/main">
  <c r="B3" i="111" l="1"/>
  <c r="I1" i="111" l="1"/>
  <c r="L358" i="65" l="1"/>
  <c r="L361" i="65"/>
  <c r="L359" i="65"/>
  <c r="L356" i="65"/>
  <c r="B13" i="65"/>
  <c r="C13" i="65"/>
  <c r="B14" i="65"/>
  <c r="C14" i="65"/>
  <c r="L14" i="65"/>
  <c r="B15" i="65"/>
  <c r="C15" i="65"/>
  <c r="L15" i="65"/>
  <c r="B16" i="65"/>
  <c r="C16" i="65"/>
  <c r="L16" i="65"/>
  <c r="B17" i="65"/>
  <c r="C17" i="65"/>
  <c r="A17" i="65" s="1"/>
  <c r="L17" i="65"/>
  <c r="B18" i="65"/>
  <c r="C18" i="65"/>
  <c r="L18" i="65"/>
  <c r="B19" i="65"/>
  <c r="C19" i="65"/>
  <c r="L19" i="65"/>
  <c r="B20" i="65"/>
  <c r="C20" i="65"/>
  <c r="L20" i="65"/>
  <c r="B21" i="65"/>
  <c r="C21" i="65"/>
  <c r="A21" i="65" s="1"/>
  <c r="L21" i="65"/>
  <c r="B22" i="65"/>
  <c r="C22" i="65"/>
  <c r="L22" i="65"/>
  <c r="B23" i="65"/>
  <c r="C23" i="65"/>
  <c r="L23" i="65"/>
  <c r="B24" i="65"/>
  <c r="C24" i="65"/>
  <c r="L24" i="65"/>
  <c r="B25" i="65"/>
  <c r="C25" i="65"/>
  <c r="L25" i="65"/>
  <c r="B26" i="65"/>
  <c r="C26" i="65"/>
  <c r="A26" i="65" s="1"/>
  <c r="L26" i="65"/>
  <c r="B27" i="65"/>
  <c r="C27" i="65"/>
  <c r="L27" i="65"/>
  <c r="B28" i="65"/>
  <c r="C28" i="65"/>
  <c r="B29" i="65"/>
  <c r="C29" i="65"/>
  <c r="A29" i="65" s="1"/>
  <c r="L29" i="65"/>
  <c r="B30" i="65"/>
  <c r="A30" i="65" s="1"/>
  <c r="C30" i="65"/>
  <c r="L33" i="65"/>
  <c r="L35" i="65"/>
  <c r="L37" i="65"/>
  <c r="L39" i="65"/>
  <c r="L40" i="65"/>
  <c r="L42" i="65"/>
  <c r="L43" i="65"/>
  <c r="L44" i="65"/>
  <c r="L45" i="65"/>
  <c r="L47" i="65"/>
  <c r="L50" i="65"/>
  <c r="L51" i="65"/>
  <c r="L52" i="65"/>
  <c r="L53" i="65"/>
  <c r="L54" i="65"/>
  <c r="L55" i="65"/>
  <c r="L56" i="65"/>
  <c r="L57" i="65"/>
  <c r="L58" i="65"/>
  <c r="L60" i="65"/>
  <c r="L61" i="65"/>
  <c r="L62" i="65"/>
  <c r="L63" i="65"/>
  <c r="L64" i="65"/>
  <c r="L65" i="65"/>
  <c r="L68" i="65"/>
  <c r="L69" i="65"/>
  <c r="L71" i="65"/>
  <c r="L73" i="65"/>
  <c r="L74" i="65"/>
  <c r="L75" i="65"/>
  <c r="L76" i="65"/>
  <c r="L77" i="65"/>
  <c r="L80" i="65"/>
  <c r="L81" i="65"/>
  <c r="L84" i="65"/>
  <c r="L85" i="65"/>
  <c r="L88" i="65"/>
  <c r="L89" i="65"/>
  <c r="L109" i="65"/>
  <c r="L114" i="65"/>
  <c r="L120" i="65"/>
  <c r="L127" i="65"/>
  <c r="L129" i="65"/>
  <c r="L131" i="65"/>
  <c r="L132" i="65"/>
  <c r="L133" i="65"/>
  <c r="L134" i="65"/>
  <c r="L141" i="65"/>
  <c r="L144" i="65"/>
  <c r="L146" i="65"/>
  <c r="L148" i="65"/>
  <c r="L149" i="65"/>
  <c r="L151" i="65"/>
  <c r="L152" i="65"/>
  <c r="L156" i="65"/>
  <c r="L159" i="65"/>
  <c r="L160" i="65"/>
  <c r="L161" i="65"/>
  <c r="L162" i="65"/>
  <c r="L163" i="65"/>
  <c r="L165" i="65"/>
  <c r="L166" i="65"/>
  <c r="L167" i="65"/>
  <c r="L168" i="65"/>
  <c r="L169" i="65"/>
  <c r="L170" i="65"/>
  <c r="L173" i="65"/>
  <c r="L174" i="65"/>
  <c r="L176" i="65"/>
  <c r="L177" i="65"/>
  <c r="L179" i="65"/>
  <c r="L180" i="65"/>
  <c r="L182" i="65"/>
  <c r="L183" i="65"/>
  <c r="L185" i="65"/>
  <c r="L187" i="65"/>
  <c r="L190" i="65"/>
  <c r="L191" i="65"/>
  <c r="L192" i="65"/>
  <c r="L193" i="65"/>
  <c r="L194" i="65"/>
  <c r="L195" i="65"/>
  <c r="L197" i="65"/>
  <c r="L198" i="65"/>
  <c r="L201" i="65"/>
  <c r="L204" i="65"/>
  <c r="L206" i="65"/>
  <c r="L208" i="65"/>
  <c r="L210" i="65"/>
  <c r="L211" i="65"/>
  <c r="L213" i="65"/>
  <c r="L214" i="65"/>
  <c r="L216" i="65"/>
  <c r="L217" i="65"/>
  <c r="L218" i="65"/>
  <c r="L219" i="65"/>
  <c r="L221" i="65"/>
  <c r="L222" i="65"/>
  <c r="L224" i="65"/>
  <c r="L228" i="65"/>
  <c r="L229" i="65"/>
  <c r="L230" i="65"/>
  <c r="L231" i="65"/>
  <c r="L233" i="65"/>
  <c r="L234" i="65"/>
  <c r="L235" i="65"/>
  <c r="L236" i="65"/>
  <c r="L237" i="65"/>
  <c r="L241" i="65"/>
  <c r="L242" i="65"/>
  <c r="L243" i="65"/>
  <c r="L244" i="65"/>
  <c r="L245" i="65"/>
  <c r="L246" i="65"/>
  <c r="L247" i="65"/>
  <c r="L249" i="65"/>
  <c r="L250" i="65"/>
  <c r="L252" i="65"/>
  <c r="L253" i="65"/>
  <c r="L255" i="65"/>
  <c r="L256" i="65"/>
  <c r="L257" i="65"/>
  <c r="L258" i="65"/>
  <c r="L259" i="65"/>
  <c r="L262" i="65"/>
  <c r="L263" i="65"/>
  <c r="L264" i="65"/>
  <c r="L267" i="65"/>
  <c r="L268" i="65"/>
  <c r="L270" i="65"/>
  <c r="L271" i="65"/>
  <c r="L275" i="65"/>
  <c r="L276" i="65"/>
  <c r="L282" i="65"/>
  <c r="L283" i="65"/>
  <c r="L284" i="65"/>
  <c r="L286" i="65"/>
  <c r="L289" i="65"/>
  <c r="L290" i="65"/>
  <c r="L292" i="65"/>
  <c r="L296" i="65"/>
  <c r="L301" i="65"/>
  <c r="L304" i="65"/>
  <c r="L306" i="65"/>
  <c r="L307" i="65"/>
  <c r="L310" i="65"/>
  <c r="L311" i="65"/>
  <c r="L316" i="65"/>
  <c r="L317" i="65"/>
  <c r="L318" i="65"/>
  <c r="L331" i="65"/>
  <c r="L332" i="65"/>
  <c r="L336" i="65"/>
  <c r="L338" i="65"/>
  <c r="L339" i="65"/>
  <c r="L340" i="65"/>
  <c r="L341" i="65"/>
  <c r="L343" i="65"/>
  <c r="L347" i="65"/>
  <c r="L348" i="65"/>
  <c r="L349" i="65"/>
  <c r="L350" i="65"/>
  <c r="L351" i="65"/>
  <c r="L352" i="65"/>
  <c r="L354" i="65"/>
  <c r="L355" i="65"/>
  <c r="B364" i="65"/>
  <c r="C364" i="65"/>
  <c r="A364" i="65" s="1"/>
  <c r="B365" i="65"/>
  <c r="C365" i="65"/>
  <c r="F365" i="65"/>
  <c r="B367" i="65"/>
  <c r="C367" i="65"/>
  <c r="A367" i="65" s="1"/>
  <c r="B368" i="65"/>
  <c r="C368" i="65"/>
  <c r="B369" i="65"/>
  <c r="C369" i="65"/>
  <c r="B370" i="65"/>
  <c r="C370" i="65"/>
  <c r="B371" i="65"/>
  <c r="C371" i="65"/>
  <c r="A371" i="65" s="1"/>
  <c r="B372" i="65"/>
  <c r="C372" i="65"/>
  <c r="B373" i="65"/>
  <c r="C373" i="65"/>
  <c r="B374" i="65"/>
  <c r="C374" i="65"/>
  <c r="B375" i="65"/>
  <c r="C375" i="65"/>
  <c r="B376" i="65"/>
  <c r="C376" i="65"/>
  <c r="B377" i="65"/>
  <c r="C377" i="65"/>
  <c r="B378" i="65"/>
  <c r="C378" i="65"/>
  <c r="B379" i="65"/>
  <c r="A379" i="65" s="1"/>
  <c r="C379" i="65"/>
  <c r="B380" i="65"/>
  <c r="C380" i="65"/>
  <c r="B381" i="65"/>
  <c r="C381" i="65"/>
  <c r="B382" i="65"/>
  <c r="C382" i="65"/>
  <c r="B383" i="65"/>
  <c r="A383" i="65" s="1"/>
  <c r="C383" i="65"/>
  <c r="B384" i="65"/>
  <c r="A384" i="65" s="1"/>
  <c r="C384" i="65"/>
  <c r="B385" i="65"/>
  <c r="C385" i="65"/>
  <c r="B386" i="65"/>
  <c r="C386" i="65"/>
  <c r="B387" i="65"/>
  <c r="C387" i="65"/>
  <c r="B388" i="65"/>
  <c r="C388" i="65"/>
  <c r="B389" i="65"/>
  <c r="C389" i="65"/>
  <c r="B390" i="65"/>
  <c r="C390" i="65"/>
  <c r="B391" i="65"/>
  <c r="C391" i="65"/>
  <c r="B392" i="65"/>
  <c r="C392" i="65"/>
  <c r="B393" i="65"/>
  <c r="C393" i="65"/>
  <c r="B394" i="65"/>
  <c r="C394" i="65"/>
  <c r="B395" i="65"/>
  <c r="A395" i="65" s="1"/>
  <c r="C395" i="65"/>
  <c r="B396" i="65"/>
  <c r="A396" i="65" s="1"/>
  <c r="C396" i="65"/>
  <c r="B397" i="65"/>
  <c r="C397" i="65"/>
  <c r="B398" i="65"/>
  <c r="C398" i="65"/>
  <c r="A15" i="65"/>
  <c r="A28" i="65"/>
  <c r="A18" i="65"/>
  <c r="B45" i="111" l="1"/>
  <c r="A373" i="65"/>
  <c r="A365" i="65"/>
  <c r="A24" i="65"/>
  <c r="A394" i="65"/>
  <c r="A390" i="65"/>
  <c r="A382" i="65"/>
  <c r="A14" i="65"/>
  <c r="A393" i="65"/>
  <c r="A391" i="65"/>
  <c r="A389" i="65"/>
  <c r="A387" i="65"/>
  <c r="A381" i="65"/>
  <c r="A376" i="65"/>
  <c r="A372" i="65"/>
  <c r="A370" i="65"/>
  <c r="A25" i="65"/>
  <c r="A20" i="65"/>
  <c r="A16" i="65"/>
  <c r="A398" i="65"/>
  <c r="A374" i="65"/>
  <c r="A23" i="65"/>
  <c r="A19" i="65"/>
  <c r="A397" i="65"/>
  <c r="A392" i="65"/>
  <c r="A388" i="65"/>
  <c r="A386" i="65"/>
  <c r="A377" i="65"/>
  <c r="A375" i="65"/>
  <c r="A368" i="65"/>
  <c r="L364" i="65"/>
  <c r="A13" i="65"/>
  <c r="A385" i="65"/>
  <c r="A380" i="65"/>
  <c r="A378" i="65"/>
  <c r="A369" i="65"/>
  <c r="A27" i="65"/>
  <c r="A22" i="65"/>
</calcChain>
</file>

<file path=xl/sharedStrings.xml><?xml version="1.0" encoding="utf-8"?>
<sst xmlns="http://schemas.openxmlformats.org/spreadsheetml/2006/main" count="6544" uniqueCount="1243">
  <si>
    <t>Intervention Ingénieur Informatique sur site selon rapport du 10.09.09_x000D_
_x000D_
Réinitialisation MBR_x000D_
Installation drivers chipset_x000D_
Test des prestations</t>
  </si>
  <si>
    <t>Intervention Ingénieur Informatique sur site selon rapport du 18.08.09_x000D_
_x000D_
Installation OKI C810CDTN sur 2 mac en réseau_x000D_
Test d'impression (recto-verso ok)</t>
  </si>
  <si>
    <t>Monthly 4-hour preventative maintenance visit_x000D_
_x000D_
Travel Fees are included</t>
  </si>
  <si>
    <t>Intervention Ingénieur Informatique sur site selon rapport du 18.09.09</t>
  </si>
  <si>
    <t>Intervention Ingénieur Informatique sur site selon rapport du 25.09.09</t>
  </si>
  <si>
    <t>Intervention Ingénieur Informatique sur site selon rapport du 28.08.09</t>
  </si>
  <si>
    <t>Intervention Ingénieur Informatique sur site selon rapport du 03.09.09</t>
  </si>
  <si>
    <t>Intervention Ingénieur Informatique sur site selon rapport du 11.09.09</t>
  </si>
  <si>
    <t>Intervention Ingénieur Informatique sur site selon rapport du 19.08.09_x000D_
_x000D_
horaires : 20h - 2h</t>
  </si>
  <si>
    <t>Mercuria Energy Trading SA</t>
  </si>
  <si>
    <t>Rue du Rhône 50</t>
  </si>
  <si>
    <t>Intervention Ingénieur Informatique sur site le 22.09.09_x000D_
_x000D_
Divers travaux de ghost demandé par le client et d'installation Hardware</t>
  </si>
  <si>
    <t>Intervention Ingénieur Informatique sur site le 23.09.09_x000D_
_x000D_
Divers travaux de ghost demandé par le client et d'installation Hardware</t>
  </si>
  <si>
    <t>Intervention Ingénieur Informatique sur site le 24.09.09_x000D_
_x000D_
Divers travaux de ghost demandé par le client et d'installation Hardware</t>
  </si>
  <si>
    <t>Intervention Ingénieur Informatique sur site selon rapport du 01/12/08_x000D_
_x000D_
Installation parois sur rack_x000D_
Droits admin sur le poste Herzig_x000D_
Installation scanner pour Mme Hertzig_x000D_
Changement addresse email dans la liste de distribution</t>
  </si>
  <si>
    <t>Intervention Ingénieur Informatique sur site selon rapport du 02/02/09_x000D_
_x000D_
Un utilisateur n'arrive pas à mettre son Out-of-office assistant</t>
  </si>
  <si>
    <t>Intervention Ingénieur Informatique sur site selon rapport du 06/02/09_x000D_
_x000D_
- Reinstall exclaimer mail utilities_x000D_
- Création de dossiers publics_x000D_
- Paramétrage servuer_x000D_
- Ajout droits utilisateurs</t>
  </si>
  <si>
    <t>Intervention Ingénieur Informatique sur site selon rapport du 11/11/08_x000D_
_x000D_
- Redémarrer le serveur de backup/antivirus sur lequel on a perdu la main_x000D_
- Installer les fonctions Outlook Anywhere (RPC sur HTTPS) sur les postes clients portables de la boite.</t>
  </si>
  <si>
    <t>Intervention Ingénieur Informatique sur site selon rapport du 22/01/09_x000D_
_x000D_
Installation serveur virtuel sur ESX par Herve pour Extranet LR par Hervé SANCHEZ</t>
  </si>
  <si>
    <t>Intervention Ingénieur Informatique sur site selon rapport du 09/12/08_x000D_
_x000D_
Mr Gerber ne parvient pas à assurer la liaison avec le systeme distant d'un de ses client. Il semble y avoir un probleme d'incompatibilité</t>
  </si>
  <si>
    <t>Intervention Ingénieur Informatique sur site selon rapport du 02/02/09_x000D_
_x000D_
POUR LE NOUVEAU SERVEUR WEB DE LEMAN RISCO: (EXTRANET)</t>
  </si>
  <si>
    <t>Intervention Ingénieur Informatique sur site selon rapport du 23/06/09_x000D_
_x000D_
Installation Winbiz compta chez Chris Conseil</t>
  </si>
  <si>
    <t>Intervention Ingénieur Informatique sur site selon rapport du 23/06/09_x000D_
_x000D_
Partition E: pleine -&gt; profils utilisateurs -&gt; 65Go de bibliothèque Itunes_x000D_
Modifs des droits sur les profils -&gt; Admins full access</t>
  </si>
  <si>
    <t>SIE SA</t>
  </si>
  <si>
    <t>Intervention Ingénieur Informatique sur site selon rapport du 10/06/09_x000D_
_x000D_
Downgrade XP sur Notebook Thinkpad T500 - Cde 205884</t>
  </si>
  <si>
    <t>Intervention Ingénieur Informatique sur site selon rapport du 07/07/09_x000D_
_x000D_
Problème suite au crash du serveur_x000D_
Diagnostic topologie réseau_x000D_
Configuration IP + DNS poste administratif_x000D_
Test messagerie_x000D_
Test accès Internet</t>
  </si>
  <si>
    <t>Prise à distance du 07/07/09</t>
  </si>
  <si>
    <t>Intervention Ingénieur Informatique sur site selon rapport du 16, 17 et 24 juin 2009</t>
  </si>
  <si>
    <t>Intervention Ingénieur Informatique sur site selon rapport du 26/06/09_x000D_
_x000D_
Nettoayage et dépoussièrage de l'imprimante LJ3005x - étiquettes restées collées à l'intérieur de celle-ci</t>
  </si>
  <si>
    <t>Installation du nouveau printer HP LaserJet 5200dtn</t>
  </si>
  <si>
    <t>Intervention Ingénieur Informatique sur site selon rapport du 30/07/09_x000D_
_x000D_
N°  intervention unil: 24454_x000D_
_x000D_
2 imprimantes defectueuses_x000D_
n° d'inventaire : 14314 et 14310 (5ème étage internef)_x000D_
_x000D_
2 X HP LJ 4250N demandent maintenance.</t>
  </si>
  <si>
    <t>Intervention Ingénieur Informatique sur site selon rapport du 19/05/09_x000D_
_x000D_
Check du systeme de backup, plus aucun support iomega (mini disque dur) n'est recconu. Création d'un job provisoire sur disque dur du serveur par securité.</t>
  </si>
  <si>
    <t>Intervention Ingénieur Informatique sur site selon rapport du 03/09/09_x000D_
_x000D_
Installation et reconfiguration complète du réseau WIFI avec paramétrage des 4 points d'accès et mise en place de sécurité WPA. Test dans toutes les pièces. La cuisine reste une zone d'ombre, achat prévu d'un relais pour booster le signal à cet endroit</t>
  </si>
  <si>
    <t>PHASE II PERIODE DE REPRISE ET DE MAINTIEN DE L'INFRASTRUCTURE SANS CHANGEMENT période du 1.04.09 au 30.04.09</t>
  </si>
  <si>
    <t>Selon offre de service  PRO-09062214 : Version 2.0_x000D_
Du 9 juillet 2009 _x000D_
_x000D_
Travaux effectués sur place et à distance :  _x000D_
30/07 : 10h -&gt; 12h30 soit 2h30 _x000D_
30/07 : 21h -&gt; 1h20 soit 4h20 _x000D_
31/07 : 19h -&gt; 0h15 soit 5h15 _x000D_
_x000D_
Déplacement de machines virtuelles sur un stockage secondaire. _x000D_
Arrêt temporaire des serveurs VMWare ESX pour ajouter les disques dans le volume RAID. _x000D_
Extension des data stores VMWare. _x000D_
Déplacement des machines virtuelles sur le stockage étendu. _x000D_
Test et validation finale.</t>
  </si>
  <si>
    <t>VMware training</t>
  </si>
  <si>
    <t>Management, Back-up, &amp; anti-virus</t>
  </si>
  <si>
    <t>VMware installation</t>
  </si>
  <si>
    <t>Intervention Ingénieur Informatique sur site selon rapport du 16.09.08_x000D_
- Creation user_x000D_
- Config scan_x000D_
- Creation d'un groupe Security_x000D_
- Installation DNS</t>
  </si>
  <si>
    <t>Intervention Ingénieur Informatique sur site selon rapport du 01/05/09_x000D_
_x000D_
Diagnostique du problème sur l'AIO. La console est hors d'usage et il faut la désinstaller puis la réinstaller selon HP puis faire les diverse mise à jour prévue par le constructeur.</t>
  </si>
  <si>
    <t>Rue Michel-Servet 1</t>
  </si>
  <si>
    <t>Intervention Ingénieur Informatique sur site selon rapport du 07/05/09_x000D_
_x000D_
Achat pièce RL1-0542-000 + RL1-0568-000 + Frais</t>
  </si>
  <si>
    <t>Intervention Ingénieur Informatique sur site selon rapport du 14/05/09</t>
  </si>
  <si>
    <t>Intervention Ingénieur Informatique sur site selon rapport du 19/05/09</t>
  </si>
  <si>
    <t>Intervention Ingénieur Informatique sur site selon rapport du 30/04/09_x000D_
_x000D_
Installation du nouveau PC ThinkCentre ThinkCentre A57 en remplacement du M42 (+ Nod32)_x000D_
_x000D_
Installation du Nouveau portable VAIO VGN-Z31 (+ Nod32 et Office 2007)</t>
  </si>
  <si>
    <t>Av. de Champel 24 / CP 231</t>
  </si>
  <si>
    <t>ATLAS CAPITAL SA</t>
  </si>
  <si>
    <t>Rue du Rhône 116</t>
  </si>
  <si>
    <t>ODLANDER FREDRIKSON SA</t>
  </si>
  <si>
    <t>AV. D'OUCHY 18</t>
  </si>
  <si>
    <t>PETIT Levages SA</t>
  </si>
  <si>
    <t>Chemin de la Verseuse 7-9</t>
  </si>
  <si>
    <t>AIRE / GENEVE</t>
  </si>
  <si>
    <t>Banque Bénédict Hentsch Fairfield Partners SA</t>
  </si>
  <si>
    <t>5, avenue de Châtelaine /CP 5110</t>
  </si>
  <si>
    <t>HEWLETT PACKARD (Schweiz) Gmbh</t>
  </si>
  <si>
    <t>Ueberlandstrasse 1</t>
  </si>
  <si>
    <t>DUEBENDORF</t>
  </si>
  <si>
    <t>CERN</t>
  </si>
  <si>
    <t>Route de Meyrin 385</t>
  </si>
  <si>
    <t>GENEVE 23</t>
  </si>
  <si>
    <t>BACARDI-MARTINI B.V. Meyrin Branch</t>
  </si>
  <si>
    <t>Route de Meyrin 267</t>
  </si>
  <si>
    <t>MEYRIN</t>
  </si>
  <si>
    <t>TRADALL SA</t>
  </si>
  <si>
    <t>GENEVE 2</t>
  </si>
  <si>
    <t>ComputaCenter AG &amp; Co. oHG</t>
  </si>
  <si>
    <t>Europaring 34 - 40</t>
  </si>
  <si>
    <t>Kerpen</t>
  </si>
  <si>
    <t>ZURCHER PIERRE</t>
  </si>
  <si>
    <t>Chemin de la Veivy 2</t>
  </si>
  <si>
    <t>PENTHAZ</t>
  </si>
  <si>
    <t>JOBAIR</t>
  </si>
  <si>
    <t>Seestrasse 176</t>
  </si>
  <si>
    <t>Bäch</t>
  </si>
  <si>
    <t>HEWLETT PACKARD (Schweiz) GmbH</t>
  </si>
  <si>
    <t>Uberlandstrasse 1</t>
  </si>
  <si>
    <t>Dübendorf</t>
  </si>
  <si>
    <t>Rue Neuve 5</t>
  </si>
  <si>
    <t>PYTHON &amp; PETER</t>
  </si>
  <si>
    <t>Av. C.-F. Ramuz 80</t>
  </si>
  <si>
    <t>PULLY</t>
  </si>
  <si>
    <t>RENALCO SA</t>
  </si>
  <si>
    <t>Rue du Général-Dufour 15</t>
  </si>
  <si>
    <t>DP-DELEGATION</t>
  </si>
  <si>
    <t>DELEGATION DE PERSONNEL - 16H DE PROACTIVITE MENSUELLE</t>
  </si>
  <si>
    <t>DAREST N078965 - BT Switzerland September 2009</t>
  </si>
  <si>
    <t>N075659 - Invista Switzerland - September 2009</t>
  </si>
  <si>
    <t>British Telecom for April 2009</t>
  </si>
  <si>
    <t>British Telecom for March 2009</t>
  </si>
  <si>
    <t>DAREST N078965 - BT Switzerland August 2009</t>
  </si>
  <si>
    <t>SOCIETE FIDUCIAIRE &amp; DE GERANCE SA (SFG)</t>
  </si>
  <si>
    <t>Boulevard du Théâtre 10</t>
  </si>
  <si>
    <t>British Telecom for July 2009</t>
  </si>
  <si>
    <t>DAR000099 - Invista Switzerland - July 2009</t>
  </si>
  <si>
    <t>PO-NO : 117 / 2009 - Esprit Switzerland - July 2009</t>
  </si>
  <si>
    <t>British Telecom for February 2009</t>
  </si>
  <si>
    <t>HARWANNE CIE DE PARTICIPATIONS</t>
  </si>
  <si>
    <t>Rue du Prince 9-11</t>
  </si>
  <si>
    <t>MISSION PERMANENTE DE LA REPUBLIQUE DE DJIBOUTI</t>
  </si>
  <si>
    <t>Chemin Louis-Dunant 19</t>
  </si>
  <si>
    <t>SMITH COLLEGE JUNIOR YEAR</t>
  </si>
  <si>
    <t>Boulevard Georges Favon 16</t>
  </si>
  <si>
    <t>DELEGATION DE PERSONNEL_x000D_
Quatrième trimestre 2008</t>
  </si>
  <si>
    <t>DELEGATION DE PERSONNEL - 3ème Trimestre 2009</t>
  </si>
  <si>
    <t>DELEGATION DE PERSONNEL - 3ème trimestre</t>
  </si>
  <si>
    <t>DELEGATION DE PERSONNEL</t>
  </si>
  <si>
    <t>DELEGATION DE PERSONNEL POUR LE MOIS D'OCTOBRE 2008</t>
  </si>
  <si>
    <t>DELEGATION DE PERSONNEL POUR LE MOIS DE NOVEMBRE 2008</t>
  </si>
  <si>
    <t>DELEGATION DE PERSONNEL POUR LE MOIS DE DECEMBRE 2008</t>
  </si>
  <si>
    <t>N075659 - Invista Switzerland - August 2009</t>
  </si>
  <si>
    <t>DELEGATION DE PERSONNEL - 2ème trimestre</t>
  </si>
  <si>
    <t>DELEGATION DE PERSONNEL - 2ème Trimestre 2009</t>
  </si>
  <si>
    <t>British Telecom for JUNE 2009</t>
  </si>
  <si>
    <t>DAR000098 - INVISTA Switzerland - JUNE 2009</t>
  </si>
  <si>
    <t>DAR000097 - INVISTA Switzerland MAY 2009</t>
  </si>
  <si>
    <t>British Telecom for MAY 2009</t>
  </si>
  <si>
    <t>British Telecom for January 2009</t>
  </si>
  <si>
    <t>DELEGATION DE PERSONNEL - 1er Trimestre 2009</t>
  </si>
  <si>
    <t>DP-DEPLACEMENT</t>
  </si>
  <si>
    <t xml:space="preserve">FRAIS DE DEPLACEMENT (prix forfait)  </t>
  </si>
  <si>
    <t>Rue du Cendrier 17</t>
  </si>
  <si>
    <t>Genève</t>
  </si>
  <si>
    <t>Yaelle Levy</t>
  </si>
  <si>
    <t>Chemin Rieu 15</t>
  </si>
  <si>
    <t>VILLES UNIES CONTRE LA PAUVRETE</t>
  </si>
  <si>
    <t>Hôtel de Ville 14</t>
  </si>
  <si>
    <t>SHOWROOM 77</t>
  </si>
  <si>
    <t>8 Rte de Virleloup</t>
  </si>
  <si>
    <t>BELLEVUE</t>
  </si>
  <si>
    <t>PETIT LEVAGES SA</t>
  </si>
  <si>
    <t>Route de Sorge</t>
  </si>
  <si>
    <t>BUSSIGNY</t>
  </si>
  <si>
    <t>NOUVEAU N.H.</t>
  </si>
  <si>
    <t>Rue de Monthoux 5</t>
  </si>
  <si>
    <t>COMMUGNY</t>
  </si>
  <si>
    <t>Saf &amp; Co Financial Services SA</t>
  </si>
  <si>
    <t>Rue du Port 12</t>
  </si>
  <si>
    <t>B-SHARP(E) SA</t>
  </si>
  <si>
    <t>Rue de la Tour-Maitresse 6</t>
  </si>
  <si>
    <t>Griffes Consulting SA</t>
  </si>
  <si>
    <t>LEMAN RISCO SA</t>
  </si>
  <si>
    <t>Avenue de Châtelaine 5</t>
  </si>
  <si>
    <t>Genève 13</t>
  </si>
  <si>
    <t>UNIVERSITE DE GENEVE</t>
  </si>
  <si>
    <t>Rue Général Dufour 24</t>
  </si>
  <si>
    <t>GENEVE 4</t>
  </si>
  <si>
    <t>VERSOIX</t>
  </si>
  <si>
    <t>TILA S.A.</t>
  </si>
  <si>
    <t>Rue du Rhône 11</t>
  </si>
  <si>
    <t>BOLTON GROUP COORDINATION B.V.</t>
  </si>
  <si>
    <t>Rue du Rhône 30</t>
  </si>
  <si>
    <t>B-SHARPE</t>
  </si>
  <si>
    <t>rue de la Tour-Maîtresse 6</t>
  </si>
  <si>
    <t>MASTERJET Trading SA</t>
  </si>
  <si>
    <t>Rue Ferdinand-Hodler 17</t>
  </si>
  <si>
    <t>RICHOLD SA</t>
  </si>
  <si>
    <t>Cours de Rive 10</t>
  </si>
  <si>
    <t>Roman Way Industrial Estate</t>
  </si>
  <si>
    <t>London</t>
  </si>
  <si>
    <t>Travelling cost</t>
  </si>
  <si>
    <t>Lloyds TSB Bank Plc, Londres</t>
  </si>
  <si>
    <t>Place Bel-Air 1</t>
  </si>
  <si>
    <t>Naturel Santé</t>
  </si>
  <si>
    <t>avenue de Vaudagne 57</t>
  </si>
  <si>
    <t>MEYRIN 2</t>
  </si>
  <si>
    <t>FRAIS DE DEPLACEMENT (prix forfait)  (2x aller / retrour)</t>
  </si>
  <si>
    <t>HADJADJ Lucien</t>
  </si>
  <si>
    <t>31 rue Daubin</t>
  </si>
  <si>
    <t>Verocapital S.A.</t>
  </si>
  <si>
    <t>114, Rue du Rhône</t>
  </si>
  <si>
    <t>Griffith McBurnley</t>
  </si>
  <si>
    <t>19A Rue de la Croix d'or</t>
  </si>
  <si>
    <t>ACACIAS</t>
  </si>
  <si>
    <t>CENTROR SA</t>
  </si>
  <si>
    <t>Rue Moïse-Marcinhes 7</t>
  </si>
  <si>
    <t>Franklin Templeton Suisse SA</t>
  </si>
  <si>
    <t>Rue de la Pélisserie  16</t>
  </si>
  <si>
    <t>Georges De Bartha</t>
  </si>
  <si>
    <t>Bd des Tranchées 44</t>
  </si>
  <si>
    <t>Avenue Industrielle 14</t>
  </si>
  <si>
    <t>ELI LILLY EXPORT SA</t>
  </si>
  <si>
    <t>Ch.des Coquelicots 16</t>
  </si>
  <si>
    <t>Objectif Cadres SA</t>
  </si>
  <si>
    <t>Rue du Mont-Blanc 14</t>
  </si>
  <si>
    <t>F. VAN LANSCHOT BANKIERS</t>
  </si>
  <si>
    <t>Quai du Mont-Blanc 3</t>
  </si>
  <si>
    <t>A.D.A.M. SA</t>
  </si>
  <si>
    <t>Rue de Lyon 62</t>
  </si>
  <si>
    <t>Intervention Ingénieur Informatique sur site selon rapport du 13/03/09_x000D_
_x000D_
Problème de routeur</t>
  </si>
  <si>
    <t>Intervention Ingénieur Informatique sur site selon rapport du 12/03/09_x000D_
_x000D_
Routeur Cisco</t>
  </si>
  <si>
    <t>Intervention Ingénieur Informatique sur site selon rapport 902 du 26/03/09. Modification portables / problèmes impression Prostore / profils Outlook</t>
  </si>
  <si>
    <t>Intervention Ingénieur Informatique sur site selon rapport du 25/02/09_x000D_
_x000D_
Problème virus PC Philippe</t>
  </si>
  <si>
    <t>Route des Acacias 48</t>
  </si>
  <si>
    <t>PHASE I - PERIODE DE TRANMISSION DE L'INFORMATION - DU 09 AU 27 MARS 2009</t>
  </si>
  <si>
    <t>Engeneer onsite Intervention from report of 21.09.09_x000D_
_x000D_
Checked et Replaced cable on Michael's PC due to intermittent network connectivity issues. RJ45 Ethernet cable was damaged</t>
  </si>
  <si>
    <t>Intervention Ingénieur Informatique sur site selon rapport du 16/12/08_x000D_
_x000D_
INSTALLATION PRINTER BROTHER SUR QUAI 83_x000D_
TEST DE SCAN_x000D_
ARCHIVAGE MESSAGERIE MR BAGHEDACH_x000D_
Installation NOD 32 SUR PORTABLE</t>
  </si>
  <si>
    <t>Intervention Ingénieur Informatique sur site selon rapport du_x000D_
_x000D_
05/02/09 - Vérifications diverses_x000D_
12/02/09 - Correction problèmes clients et vérifications diverses_x000D_
24/02/09 - Vérification portable, serveurs, antivirus, Mises à jour MS</t>
  </si>
  <si>
    <t>DP-INTERVINTERNE</t>
  </si>
  <si>
    <t>Intervention technique configuration adresse IP</t>
  </si>
  <si>
    <t>DP-INTERVSST</t>
  </si>
  <si>
    <t>Intervention pour Audit de M. Kiepe (Datastore-EMC) et M. Schneider (Darest - HP) 16/1/2009</t>
  </si>
  <si>
    <t>DP-INTERVTECH</t>
  </si>
  <si>
    <t>Intervention Technique sur site selon rapport du 02.04.09 / Lexmark C762N / Demande de Mme Carole Oppliger / Amphipole bueau 355 / module recto verso defect. / rapport 927</t>
  </si>
  <si>
    <t>Intervention Technique sur site selon rapport du 06.04.09 / HP 4700 / UNIL 14302 / M. Rais / Nettoyage et check impression / rapport 954</t>
  </si>
  <si>
    <t>Intervention Technique sur site selon rapport du 06.04.09 / HP LJ 5550DTN / UNIL 15906 / M. Rais / bourrage papier / recalibrage des pignons / rapport 926</t>
  </si>
  <si>
    <t>Intervention Technique sur site</t>
  </si>
  <si>
    <t>Intervention Technique sur site selon rapport 635 du 6 février 2009 / forfait installation pour 2 postes et un portable / installations Office offertes</t>
  </si>
  <si>
    <t>Intervention Technique sur site selon rapport 376 du 18 décembre 2008 / Demande de M. Zurcher à Penthaz / carte son fait du bruit. Déplacement sur site, divers tests, aucun problème constaté</t>
  </si>
  <si>
    <t>Installation des cartes Matrox dans les Thinclient</t>
  </si>
  <si>
    <t>Montage des composants</t>
  </si>
  <si>
    <t>Intervention Technique sur site selon rapport du 17/04/09_x000D_
_x000D_
HP 4345MFP - Trace scan - int 27831</t>
  </si>
  <si>
    <t>Intervention Technique sur site selon rapport du 22/04/09_x000D_
_x000D_
HP 4650 PROBL. DIVERS</t>
  </si>
  <si>
    <t>Intervention Technique sur site selon rapport 566 du 22/01/09. Problème d'affichage sur portable 8530P ref 200421 / 604419. Machine prise en atelier / configuration des paramètres d'affichage / retour et explication à l'utilisateur</t>
  </si>
  <si>
    <t>Intervention Technique sur site selon rapport du 24.09.09_x000D_
+_x000D_
Echange 1x Pickup Roller CHF 15.- HT</t>
  </si>
  <si>
    <t>Installation nouvelle imprimante</t>
  </si>
  <si>
    <t>Déplacement et configuration imprimante existante (dénommée Asset Transfer)</t>
  </si>
  <si>
    <t>Majoration pour intervention le samedi à la Rue de la Synagogue (5 imprimantes neuves et 2 Asset tranfer) + formation le lundi</t>
  </si>
  <si>
    <t>ROLEX SA</t>
  </si>
  <si>
    <t>Rue François-Dussaud 3-5-7</t>
  </si>
  <si>
    <t>Intervention Technique sur site selon rapport du 21/04/09_x000D_
_x000D_
PC portables hors garantie</t>
  </si>
  <si>
    <t>MAIRIE DE CAROUGE</t>
  </si>
  <si>
    <t>Place du Marché 14</t>
  </si>
  <si>
    <t>Intervention Technique sur site selon rapport du 04/06/09_x000D_
_x000D_
scanner mustek p3600 défectueux  - devis en atelier</t>
  </si>
  <si>
    <t>Intervention Technique sur site selon rapport du 30/01/08</t>
  </si>
  <si>
    <t>Intervention Technique sur site selon rapport du 15/05/09_x000D_
_x000D_
Reparation de 2 printers</t>
  </si>
  <si>
    <t>Intervention Technique sur site selon rapport du 19/08/09_x000D_
_x000D_
Fuser pour hp 4200N - 285.-_x000D_
Fuser pour hp 2430 DTN - 268.-_x000D_
Port - 20.-</t>
  </si>
  <si>
    <t>Intervention Technique sur site selon rapport du 27/05/09</t>
  </si>
  <si>
    <t>Intervention Technique du 09/07/08_x000D_
_x000D_
Test du disque, contrôle de l'alimentation et de la soudure suite à problème de stabilité rencontré.</t>
  </si>
  <si>
    <t>Intervention Technique sur site selon rapport du 31/07/09_x000D_
_x000D_
Démontage, contrôle interne, suppression bourrage papier, nettoyage et test de 50 pages ok - Serial Number : CNDYF04775</t>
  </si>
  <si>
    <t>Intervention Technique: Training sur opérations de maintenance hardware.  2 x intervenants Darest pendant ½ journée en vos locaux.</t>
  </si>
  <si>
    <t>Intervention Technique sur site selon rapport du 03/03/09_x000D_
_x000D_
Problème sur HP 4250 - S/N CNCXD40566</t>
  </si>
  <si>
    <t>Intervention Technique sur site selon rapport du 02/03/09_x000D_
_x000D_
Problème sur la HP 4700 - S/N JP5NB14182</t>
  </si>
  <si>
    <t>JPL Informatique SA</t>
  </si>
  <si>
    <t>24 route des Acacias</t>
  </si>
  <si>
    <t>Intervention Technique sur serveur</t>
  </si>
  <si>
    <t>Intervention Technique sur site selon rapport du 27/01/09_x000D_
_x000D_
HP 2015 - problème de prise papier</t>
  </si>
  <si>
    <t>Changement du pick up roller (2x), nettoyage interne et test</t>
  </si>
  <si>
    <t>Intervention Technique sur site selon rapport du 01/12/08_x000D_
_x000D_
Problème sur une hp 2430 s/n CNHW5DLGOP - bac 3 ne prend plus le papier.</t>
  </si>
  <si>
    <t>Intervention Technique sur site selon rapport du 23/01/09_x000D_
_x000D_
Devis refusé pour hp 4100 qui n'a plus de display</t>
  </si>
  <si>
    <t>TAG AVIATION SA</t>
  </si>
  <si>
    <t>Route de Meyrin</t>
  </si>
  <si>
    <t>GENEVE 15 AIRPORT</t>
  </si>
  <si>
    <t>Intervention Technique sur site selon rapport du 18/12/08_x000D_
_x000D_
Prise en charge de la réparation de 2 écrans samsung</t>
  </si>
  <si>
    <t>Intervention Technique selon rapport N° 438 du 08/01/09 / Imprimante HP JPUNC26151 / bourrage papier. Débloqué bac forcé, Nettoyage complet / changement des gommes</t>
  </si>
  <si>
    <t>Intervention Technique sur site selon rapport du 15/01/09 - Installation / configuration / Tests / Formation utilisateur / pour HP CM6030 MFP</t>
  </si>
  <si>
    <t>Manutention Informatique sur site selon offre par mail du 14.09.09</t>
  </si>
  <si>
    <t>Supplément Installation nouvelle imprimante entre 18h00 et 22h00</t>
  </si>
  <si>
    <t>Supplément déplacement et configuration imprimante existante (dénommée Asset Transfer) entre 18h00 et 22h00</t>
  </si>
  <si>
    <t>Intervention Technique sur site selon rapport du 08/10/08_x000D_
_x000D_
- Branchement et vérifications</t>
  </si>
  <si>
    <t>NEXT-HR SA</t>
  </si>
  <si>
    <t>Chemin du Pont 5</t>
  </si>
  <si>
    <t>PERLY-CERTOUX</t>
  </si>
  <si>
    <t>Intervention Technique sur site selon rapport du 16/01/09_x000D_
_x000D_
Problème MS-Office</t>
  </si>
  <si>
    <t>Server Maintenance renewal in Switzerland</t>
  </si>
  <si>
    <t>Devis pour réparation U7-132HSF - RE7EA7420664_x000D_
_x000D_
TRAVAIL NON COUVERTS PAR LA GARANTIE - ECHANGE PIECE ELECTRONIQUE : CHANGEMENT DE LA LAMPE, NETTOYAGE GÉNÉRALE DE L'OPTIQUE ET REGLAGE</t>
  </si>
  <si>
    <t>Installation de 4 lignes pour l'alimentation des onduleurs racks, pose de 3 disjoncteurs dans tableau coté nord et 1 coté sud pour une répartition équilibrée, pose des câbles et prises, adjonction de 4 disjoncteurs dans les tableaux, remplacement des cordons d'appareils trop courts et mise en service.</t>
  </si>
  <si>
    <t>Main d'oeuvres_x000D_
Récupération de la lampe défectueuses !_x000D_
En cas de refus : 100 Frs de frais + TVA</t>
  </si>
  <si>
    <t>Pioneer Alternative Investments</t>
  </si>
  <si>
    <t>6th Floor 1 George's Quay Plaza</t>
  </si>
  <si>
    <t>DUBLIN 2</t>
  </si>
  <si>
    <t>Installation et configuration sur site</t>
  </si>
  <si>
    <t>Intervention Technique sur site selon rapport 1037 du 22 avril 2009 / Pas de signal vidéo sur TV / remplacement connexion par câble Synch</t>
  </si>
  <si>
    <t>Intervention Technique en atelier selon rapport 986 du 14 avril 2009 / Installation nouveau portable / récupération données ancien portable</t>
  </si>
  <si>
    <t>Intervention Technique sur site selon rapport 912 du 30 mars 2009 / Réinstallation XP Pro en anglais / Office 2003 en allemand / mise à jour drivers / envoi par poste</t>
  </si>
  <si>
    <t>Intervention Technique sur site selon rapport du 04/05/09_x000D_
_x000D_
Problèmes sur 2 printer étiquettes_x000D_
M hermenjat  Zebra S4M  2746e</t>
  </si>
  <si>
    <t>Intervention Technique sur site selon rapport du 04/05/09_x000D_
_x000D_
Installation du kit tambour DR3000</t>
  </si>
  <si>
    <t>Pioneer Alternative Investment Managements</t>
  </si>
  <si>
    <t>Avenue Industrielle 4-6</t>
  </si>
  <si>
    <t>Intervention Technique sur site selon rapport du 22.09.09_x000D_
_x000D_
Echange du disque defect._x000D_
Tentative de récupération des données sur le DC7800P._x000D_
S/N : CZC8063BWZ._x000D_
Recovery du poste.</t>
  </si>
  <si>
    <t>Installation sur site et configuration imprimante en réseau (pas d'installation sur les postes de travail)</t>
  </si>
  <si>
    <t>Intervention Technique sur site selon rapport du 24.09.09_x000D_
_x000D_
Desinstallation de la gestion des contact professionnelles sur les trois postes de la réception._x000D_
_x000D_
Controlé connexion de la barrette mémoire sur les deux postes ultra slim.</t>
  </si>
  <si>
    <t>Etablissement d'un devis refusé (forfait 150.-)</t>
  </si>
  <si>
    <t>Tentative de récupération de données sur rapport 4353</t>
  </si>
  <si>
    <t>Intervention Technique sur site selon rapport du 09/01/09_x000D_
_x000D_
Problème touches défectueuses.</t>
  </si>
  <si>
    <t>Intervention Technique sur site selon rapport du 13/01/09_x000D_
_x000D_
- hp 4250 bruyante - site les cygnes - CNCXG22090</t>
  </si>
  <si>
    <t>Intervention Technique sur site selon rapport du 12/01/09_x000D_
_x000D_
- hp 2015 - fonctionne en local mais plus en réseau</t>
  </si>
  <si>
    <t>Pernod Ricard Suisse S.A.</t>
  </si>
  <si>
    <t>54, Route des Acacias</t>
  </si>
  <si>
    <t>Intervention Technique sur site selon rapport du 09/07/09_x000D_
_x000D_
Problème sur HP8150</t>
  </si>
  <si>
    <t>Intervention Technique selon rapport 704 / ref. CHUV: 200876 diverses recherches et tests pour problème de carte réseau. Pas de problème constaté. Non pris en charge par la garantie. 1h30 de travail / forfait spécial exceptionnel CHUV appliqué</t>
  </si>
  <si>
    <t>Intervention Technique sur site selon rapport 720 du 27/02/09 / Connexion réseau défaillante sur le poste de la direction.</t>
  </si>
  <si>
    <t>DP-INTERVTECHATELIER</t>
  </si>
  <si>
    <t>Echange Clavier Suisse par Clavier Allemand</t>
  </si>
  <si>
    <t>COMITE INTERNATIONAL DE LA</t>
  </si>
  <si>
    <t>Avenue de la Paix 19</t>
  </si>
  <si>
    <t>INTERVENTION TECHNIQUE PREPARATION DES SERVEURS SELON STANDARD CICR</t>
  </si>
  <si>
    <t>UNICEF</t>
  </si>
  <si>
    <t>Avenue de la Paix 5-7</t>
  </si>
  <si>
    <t>Level 2 : Hardware Assembly For Server</t>
  </si>
  <si>
    <t>INTERVENTION TECHNIQUE EN ATELIER_x000D_
INSTALLATION DES OPTIONS</t>
  </si>
  <si>
    <t>Echange Clavier Suisse par Clavier UK (Sera effectué par le client)</t>
  </si>
  <si>
    <t>UIT - Département des Finances</t>
  </si>
  <si>
    <t>Place des Nations</t>
  </si>
  <si>
    <t>GENEVE 20</t>
  </si>
  <si>
    <t>Décompression Windows Vista, installation Office, installation anti-virus, et test</t>
  </si>
  <si>
    <t>Assemblage options hardware et configurstion RAID dans nos locaux pour Workstation xw4600</t>
  </si>
  <si>
    <t>Server hardware options installation</t>
  </si>
  <si>
    <t>Prestation en atelier: Installation de Windows XP Pro, Office Basic 2007, Antivirus Node32 - estimation 3 heures par PC</t>
  </si>
  <si>
    <t>DP-MAINT ADV</t>
  </si>
  <si>
    <t>Contrat Maintenance ADVANTAGE - Remise à 0.-</t>
  </si>
  <si>
    <t>Contrat Maintenance ADVANTAGE - Remise à 0.- du compte</t>
  </si>
  <si>
    <t>Docteur Daniel BALLY</t>
  </si>
  <si>
    <t>Avenue Victor Ruffy 6</t>
  </si>
  <si>
    <t>DP-MAINT HW</t>
  </si>
  <si>
    <t>Maintenance 2009 - intégration boutique Smile dans support Tradevcogen</t>
  </si>
  <si>
    <t>DP-MAINT MULT</t>
  </si>
  <si>
    <t>Contrat maintenance Multi-ADVANTAGE_x000D_
- Achat d'heures pour le contrat numéro 20305</t>
  </si>
  <si>
    <t>SEQUOIA</t>
  </si>
  <si>
    <t>20, Route de Pré-Bois / c/o   ICC</t>
  </si>
  <si>
    <t>Contrat maintenance Multi-ADVANTAGE - Remise à 0.-</t>
  </si>
  <si>
    <t>Etude d'Avocats Philippe Azzola</t>
  </si>
  <si>
    <t>Contrat maintenance Multi-ADVANTAGE N° 091204</t>
  </si>
  <si>
    <t>MAITRE KOSTENBAUM &amp; ASSOCIES</t>
  </si>
  <si>
    <t>Cours de Rive 10 / CP 3397</t>
  </si>
  <si>
    <t>Contrat maintenance Proactive Services N° PS-20090302 pour le mois de mars 2009</t>
  </si>
  <si>
    <t>COPRESSA SA</t>
  </si>
  <si>
    <t>Chemin du Champ-des-Filles 11</t>
  </si>
  <si>
    <t>Intervention Ingénieur Informatique sur site selon rapport du 04/07/09</t>
  </si>
  <si>
    <t>Intervention Ingénieur Informatique sur site selon rapport du 05/07/09</t>
  </si>
  <si>
    <t>Intervention Ingénieur Informatique sur site selon rapport du 25/08/09</t>
  </si>
  <si>
    <t>Intervention Ingénieur Informatique sur site selon rapport du 27/08/09</t>
  </si>
  <si>
    <t>Intervention Ingénieur Informatique sur site selon rapport du 13/08/09</t>
  </si>
  <si>
    <t>Intervention Ingénieur Informatique sur site selon rapport du 19/08/09</t>
  </si>
  <si>
    <t>Intervention Ingénieur Informatique sur site selon rapport du 20/08/09</t>
  </si>
  <si>
    <t>Intervention Ingénieur Informatique sur site selon rapport du 18/03/09 et 03/04/09 -  Mise en place de l'asa 5505 et configuration en dhcp + tests</t>
  </si>
  <si>
    <t>Intervention Ingénieur Informatique sur site selon rapport du 14/05/09_x000D_
_x000D_
Recherche des repertoires perdus et Restore des repertoires via backup</t>
  </si>
  <si>
    <t>Yum Restaurants International Sàrl</t>
  </si>
  <si>
    <t>8-10 Rue de la Confédération</t>
  </si>
  <si>
    <t>Intervention Ingénieur Informatique sur site selon offre YUM-ROW-15-06-09</t>
  </si>
  <si>
    <t>Intervention Ingénieur Informatique sur site selon rapport du 08/05/09_x000D_
_x000D_
Problème de backup et d'impression</t>
  </si>
  <si>
    <t>3 journées d'Installation sur site</t>
  </si>
  <si>
    <t>1 journée d'installation sur site</t>
  </si>
  <si>
    <t>FONDATION DE LA PALLANTERIE</t>
  </si>
  <si>
    <t>Route de Compois 6</t>
  </si>
  <si>
    <t>Intervention Ingénieur Informatique sur site selon rapport du 17/02/09_x000D_
_x000D_
- Installation du réseau + partage d'imprimante</t>
  </si>
  <si>
    <t>BRUNNER RENE</t>
  </si>
  <si>
    <t>Route des Acacias 45a</t>
  </si>
  <si>
    <t>Intervention Ingénieur Informatique sur site selon rapport du 07/04/09_x000D_
_x000D_
Installation et paramétrage du poste de MR Brunner</t>
  </si>
  <si>
    <t>Intervention Ingénieur Informatique sur site selon rapport du 26/03/09_x000D_
_x000D_
Vérification du poste de Céline_x000D_
Contact CMC_x000D_
Vérification des serveurs</t>
  </si>
  <si>
    <t>Intervention Ingénieur Informatique sur site selon rapport du 02/04/09_x000D_
_x000D_
Récupération des nouvelles versions</t>
  </si>
  <si>
    <t>Intervention Ingénieur Informatique sur site selon rapport du 24/03/09_x000D_
_x000D_
Mise à jour de l'antispam_x000D_
Vérification des serveurs</t>
  </si>
  <si>
    <t>Intervention Ingénieur Informatique sur site selon rapport du 15 et 30 juin 2009_x000D_
_x000D_
- Installation module option sur UPS_x000D_
- Remplacemment ancien UPS (70Kg), montage fiche 220V 32A. Démontage de deux serveurs et récuperation deux cartes fibres dans salle technique. Déplacement du serveur DL380G5 chez safeHost, Configuration et installation de licence du systeme ILO2 sur serveur, connexion patch du serveur. Installation et mise à jour PSP HP sur serveur.</t>
  </si>
  <si>
    <t>Intervention Ingénieur Informatique sur site selon rapport du 12/06/09_x000D_
_x000D_
HP Bourrage printer 2430</t>
  </si>
  <si>
    <t>Intervention Ingénieur Informatique sur site selon rapport 1180 du 28 mai 2009 / Diagnostic à distance /Diagnostic sur site en urgence (après 18h) /_x000D_
Mise en place switch provisoire / Test des prestations</t>
  </si>
  <si>
    <t>Intervention Ingénieur Informatique sur site selon rapport du 21/07/09_x000D_
_x000D_
Laserjet 2430 - reset des options BAC3 et test avec client</t>
  </si>
  <si>
    <t>Intervention Ingénieur Informatique sur site selon rapport du 20/07/09 et 21/07/09 - Laserjet 3005 de Mr Leuba_x000D_
_x000D_
Prise en atelier et test 4 heures</t>
  </si>
  <si>
    <t>Intervention Ingénieur Informatique sur site selon rapport du 08/09/09_x000D_
_x000D_
Investigation + analysis of loss of connectivity on HP Desktop DC5100MT_x000D_
p/n : EC955ET UUZ CZC6060W0Y</t>
  </si>
  <si>
    <t>Intervention Ingénieur Informatique sur site selon rapport du 20/07/09</t>
  </si>
  <si>
    <t>Intervention Ingénieur Informatique sur site selon rapport du 28/05/09</t>
  </si>
  <si>
    <t>Intervention Ingénieur Informatique sur site selon rapport du 02/06/09</t>
  </si>
  <si>
    <t>Intervention Ingénieur Informatique sur site selon rapport du 30/04/09</t>
  </si>
  <si>
    <t>Intervention Ingénieur Informatique sur site selon rapport du 10/04/09</t>
  </si>
  <si>
    <t>Intervention Ingénieur Informatique sur site selon rapport du 22/04/09</t>
  </si>
  <si>
    <t>Intervention Ingénieur Informatique sur site selon rapport du 07/05/09</t>
  </si>
  <si>
    <t>Intervention Ingénieur Informatique sur site selon rapport du 15/05/09</t>
  </si>
  <si>
    <t>FONDATION SIMON I. PATINO</t>
  </si>
  <si>
    <t>Rue Giovanni-Gambini 8</t>
  </si>
  <si>
    <t>Intervention Ingénieur Informatique sur site selon rapport du 14/09/09_x000D_
_x000D_
- Installation d'une imprimante HP LaserJet Color CP2025N en réseau sur 5 postes Mac. Test impression ok</t>
  </si>
  <si>
    <t>Intervention Ingénieur Informatique en remote selon rapport du 01/09/09_x000D_
_x000D_
 -  Prise de main à distance (TeamViewer)_x000D_
 - Désactivation de l'antivirus pour Installation des clients Notes._x000D_
 - Ajout d'un job pour l'exclusion des fichiers Notes dans l'antivirus (NOD32 ERA).</t>
  </si>
  <si>
    <t>Intervention Ingénieur Informatique à distance selon rapport du 14/09/09_x000D_
_x000D_
Travaux sur le central téléphonique Panasonic NCP 1000 et création d'une adresse : voicemail@ldbp.ch_x000D_
_x000D_
Réalisé par J.-Y. BOURQUIN</t>
  </si>
  <si>
    <t>Intervention Ingénieur Informatique sur site selon rapport du 01.09.09._x000D_
_x000D_
Installation carte réseau HP Imprimante HP 4050_x000D_
_x000D_
Installation Paymaker (postes PW - NDF - VTP)_x000D_
_x000D_
Vérification serveur</t>
  </si>
  <si>
    <t>Intervention Report on 23/07/09_x000D_
_x000D_
CC471A#BAZ - installation of a Laserjet CP3525x</t>
  </si>
  <si>
    <t>ZBI Project : _x000D_
_x000D_
Mon 6 July 2009 - 2PM - 6:30PM_x000D_
Tue 7 July 2009 - 8AM - 12PM / 1PM - 6:30PM_x000D_
Wed 8 July 2009 - 7:45AM - 12PM / 1PM - 6:30PM_x000D_
Thu 9 July 2009 - 8AM - 12PM / 1PM - 6:30PM_x000D_
Fri 10 July 2009 - 8AM - 12:15PM / 1PM - 6:30PM</t>
  </si>
  <si>
    <t>Intervention Ingénieur Informatique sur site selon rapport du 19/02/09</t>
  </si>
  <si>
    <t>Intervention Ingénieur Informatique sur site selon rapport du 26/02/09</t>
  </si>
  <si>
    <t>Intervention Ingénieur Informatique sur site selon rapport du 29/01/09</t>
  </si>
  <si>
    <t>Intervention Ingénieur Informatique sur site selon rapport du  05/02/09</t>
  </si>
  <si>
    <t>Intervention Ingénieur Informatique sur site selon rapport du 12/02/09</t>
  </si>
  <si>
    <t>Intervention Ingénieur Informatique sur site selon rapport du 26/03/09</t>
  </si>
  <si>
    <t>Intervention Ingénieur Informatique sur site selon rapport du 02/04/09</t>
  </si>
  <si>
    <t>Intervention Ingénieur Informatique sur site selon rapport du 03/04/09</t>
  </si>
  <si>
    <t>Intervention Ingénieur Informatique sur site selon rapport du 03/03/09</t>
  </si>
  <si>
    <t>Intervention Ingénieur Informatique sur site selon rapport du 11/03/09</t>
  </si>
  <si>
    <t>Intervention Ingénieur Informatique sur site selon rapport du 19/03/09</t>
  </si>
  <si>
    <t>Forfait prévisionnel de 4 jours pour installation</t>
  </si>
  <si>
    <t>Intervention technique (profl intervenant : ingénieur), forfait pour une journée complète :_x000D_
- Configuration Cisco ASA en atelier, sécurisation, création des profils VPN_x000D_
- Installation chez le client, test et configuration_x000D_
- Documentation de l'installation</t>
  </si>
  <si>
    <t>Intervention Ingénieur Informatique sur site selon rapport du 09/10/08_x000D_
_x000D_
Problème sur printer P2015</t>
  </si>
  <si>
    <t>Intervention Ingénieur Informatique sur site selon rapport du 22/12/08_x000D_
_x000D_
Problème de signature électronique</t>
  </si>
  <si>
    <t>Intervention Ingénieur Informatique sur site pour le mois de novembre 2008_x000D_
_x000D_
27/11/08 - Configuration Accés DMZ - 3h30_x000D_
13/11/08 - Configuration routeur VPN - 3h30_x000D_
06/11/08 - Vérification MimeSweeper - 3h00</t>
  </si>
  <si>
    <t>Intervention Ingénieur Informatique sur site pour le mois de décembre 2008_x000D_
_x000D_
30/12/08 - Installation MimeSweeper 5.3 - 8h00_x000D_
29/12/08 - Installation MimeSweeper 5.3 - 8h00_x000D_
18/12/08 - Divers - 3h30_x000D_
11/12/08 - Divers - 3h30_x000D_
04/12/08 - Configuration SSL - 3h30</t>
  </si>
  <si>
    <t>Intervention Ingénieur Informatique sur site pour le mois de Janvier 2008_x000D_
_x000D_
22/01/09 - Installation Mimosa - 8h_x000D_
15/01/09 - Configuration BackupExcec - 8h_x000D_
08/01/09 - Configuration MimeSweeper - 3h30</t>
  </si>
  <si>
    <t>Intervention Ingénieur Informatique sur site selon rapport du 19/12/08 _x000D_
_x000D_
Prise à distance pour backup corrompu</t>
  </si>
  <si>
    <t>Rue St-Pierre 4</t>
  </si>
  <si>
    <t>Intervention Ingénieur Informatique sur site selon rapport ci-joint</t>
  </si>
  <si>
    <t>Intervention Ingénieur Informatique sur site selon rapport du 18/12/08</t>
  </si>
  <si>
    <t>Intervention Ingénieur Informatique sur site selon rapport du 09/12/08</t>
  </si>
  <si>
    <t>Intervention Ingénieur Informatique sur site selon rapport du 07/01/09_x000D_
_x000D_
Maintenance sur la Brother OCP8040</t>
  </si>
  <si>
    <t>Intervention Ingénieur Informatique sur site selon rapport du 28.11.08_x000D_
_x000D_
Configuration du VPN Eddy</t>
  </si>
  <si>
    <t>Intervention Ingénieur Informatique sur site selon rapport du 25/11/08_x000D_
_x000D_
Réglage téléphonique et Maintenance diverses</t>
  </si>
  <si>
    <t>Intervention Ingénieur Informatique sur site selon rapport du 16/12/08_x000D_
_x000D_
Téléphone Orange Nipel_x000D_
Dépannage, déblocage et mises à jour_x000D_
Maintenance serveur</t>
  </si>
  <si>
    <t>Intervention Ingénieur Informatique sur site selon rapport du 20/01/09_x000D_
_x000D_
Installations diverses et vérification du serveur</t>
  </si>
  <si>
    <t>Intervention Ingénieur Informatique sur site selon rapport du 23/01/09_x000D_
_x000D_
Droits et applications hotfixes Microsoft</t>
  </si>
  <si>
    <t>Intervention Ingénieur Informatique sur site selon rapport du 08/01/09_x000D_
_x000D_
Configuration NOD32_x000D_
Recherche logiciels_x000D_
Déplacement du répertoire</t>
  </si>
  <si>
    <t>Intervention Ingénieur Informatique sur site selon rapport du 12/03/09_x000D_
_x000D_
Installation MSA+MSL</t>
  </si>
  <si>
    <t>Intervention Ingénieur : Installation - Configuration - Paramétrages - Tests</t>
  </si>
  <si>
    <t>Intervention Ingénieur Informatique sur site selon rapport du 20/01/09_x000D_
_x000D_
Mise à jour, configuration et restauration de différents logiciels</t>
  </si>
  <si>
    <t>Intervention Ingénieur Informatique: Rectification et Optimisation du Zoning [Analyse complète de charge et performances / Vérification Technique]. Prestation non facturée, à la charge de Darest.</t>
  </si>
  <si>
    <t>Intervention Ingénieur Informatique sur site selon rapport du 09/03/09_x000D_
_x000D_
Récupération de données exchange 2003</t>
  </si>
  <si>
    <t>Intervention Ingénieur Informatique sur site selon rapport du 17/03/09_x000D_
_x000D_
Correction poste Mr Weber_x000D_
Installation Access 2003_x000D_
Modification poste Mr AVOY_x000D_
Vérification Serveur</t>
  </si>
  <si>
    <t>Intervention Ingénieur Informatique sur site selon rapport du 18/03/09_x000D_
_x000D_
Récupération GETAX 2008</t>
  </si>
  <si>
    <t>Intervention Ingénieur Informatique sur site selon rapport du 17/03/09_x000D_
_x000D_
Correction poste Mr Weber_x000D_
Installation Access 2003_x000D_
Modification poste Mme SAVOY_x000D_
Vérification Serveur</t>
  </si>
  <si>
    <t>Intervention Ingénieur Informatique sur site selon rapport du 22/04/09_x000D_
_x000D_
Installation et test Beamer + installation anti-virus et mise à jour.</t>
  </si>
  <si>
    <t>Intervention Ingénieur Informatique sur site selon rapport du 23/04/09_x000D_
_x000D_
Mise sur réseau Wifi et test ok. Mise du relay dans sur point d'accès, test ok.</t>
  </si>
  <si>
    <t>Intervention Ingénieur Informatique sur site selon rapport du 25/03/09_x000D_
_x000D_
Monsieur Gerber ne peut plus se connecter à outlook depuis hier soir</t>
  </si>
  <si>
    <t>Jour d'installation et configuration sur site (prix forfaitaire)</t>
  </si>
  <si>
    <t>Intervention Ingénieur Informatique sur site selon rapport du 28/08/09_x000D_
_x000D_
HP LJ 4250  MESSAGE MAINTENANCE_x000D_
S/N : CNXD02616</t>
  </si>
  <si>
    <t>Intervention Ingénieur Informatique sur site selon rapport du 12/08/09_x000D_
_x000D_
Plus de connexion internet _x000D_
Controle des IP_x000D_
Controle du Routeu_x000D_
Restart_x000D_
Test ok</t>
  </si>
  <si>
    <t>Intervention Ingénieur Informatique sur site selon rapport du 24/08/09_x000D_
_x000D_
La machine qui fait passerelle pour le logiciel de timing Niklas, est défectueuse. Contrôle, échange de poste, mise en fonction, test.</t>
  </si>
  <si>
    <t>Intervention Technique sur site selon rapport 1073 du 29.04.09 / désinstallation antivirus sur serveur / installation Symantec Endpoint / configuration / démonstration d'installation</t>
  </si>
  <si>
    <t>Intervention Technique sur site selon rapport 463 du 12/01/09 / M. Rais / Imprimante HP 4700DTN ref.: 14303 / frais de main d'oeuvre</t>
  </si>
  <si>
    <t>Intervention Technique sur site selon rapport du 07.09.09._x000D_
_x000D_
Controle interne échange toner noir + test ok sur Imprimante HP 4700dn (SN : JPSND111393)_x000D_
Mr LAGORCE_x000D_
Bâtiment : Rue Alfred Vincent 5145</t>
  </si>
  <si>
    <t>MEDECINS SANS FRONTIERES</t>
  </si>
  <si>
    <t>Rue de Lausanne 78</t>
  </si>
  <si>
    <t>Prestation complète de préparation - Prestation sans ghost</t>
  </si>
  <si>
    <t>Prestation complète de préparation - Prestation avec ghost</t>
  </si>
  <si>
    <t>Installation &amp; Startup MSA2012i , On-Site</t>
  </si>
  <si>
    <t>Installation en réseau sur 2 postes + Déplacement (Environ 1 Heure)</t>
  </si>
  <si>
    <t>Rieder Patrick</t>
  </si>
  <si>
    <t>ch. de la Bavand 9</t>
  </si>
  <si>
    <t>BOREX</t>
  </si>
  <si>
    <t>Intervention Technique du 17.09.09</t>
  </si>
  <si>
    <t>WORLD HEALTH ORGANIZATION (OMS)</t>
  </si>
  <si>
    <t>Avenue Appia 20</t>
  </si>
  <si>
    <t>GENEVA 27</t>
  </si>
  <si>
    <t>Installation sur site (Plug &amp; Play) Forfait</t>
  </si>
  <si>
    <t>Intervention Technique sur site selon rapport du 13/05/09_x000D_
_x000D_
HP Scanner à nettoyer</t>
  </si>
  <si>
    <t>Intervention Technique sur site : Installation DesignJet + JetDirect / Intégration dans réseau / Tests</t>
  </si>
  <si>
    <t>Installation &amp; Startup MSL4048 Ultrium 1840 , On-Site</t>
  </si>
  <si>
    <t>Intervention Technique selon rapport N° 458 du 16/01/09. Installation en atelier d'un portable / Windows / Office / Drivers / + divers logiciels et mises à jour</t>
  </si>
  <si>
    <t>Intervention Technique suppression d'emballages / 2x 1heure tech</t>
  </si>
  <si>
    <t>Intervention Technique sur site selon rapport du 13/02/09_x000D_
_x000D_
- Echange fuser + 2 pick up roller_x000D_
- Nettoyage interne_x000D_
- Test</t>
  </si>
  <si>
    <t>Intervention Technique sur site selon rapport du 05/02/09_x000D_
_x000D_
HP Laserjet P3005 - Bourrage papier_x000D_
S/N CNF1R10347</t>
  </si>
  <si>
    <t>Fourniture de gommes pour imprimante HP LJ 4250DTN</t>
  </si>
  <si>
    <t>. Connexion au réseau informatique et alimentation électrique_x000D_
. Configuration des paramètres de la machine (réseau + paramètres spécifiques du client)_x000D_
. Vérification de la fonctionnalité avec impression d'une page de test_x000D_
. Impression des pages de configuration de chaque machine_x000D_
. Formation du client sur place autour de la machine aux fonctionnalités de base des machines (remplissage papier, changement de . consommables, fonctions impression/copie/scan to e-mail)_x000D_
. Acceptation signée (par machine) par le client et par le technicien de Darest_x000D_
. Envoi des pages de configuration au chef de projet HP</t>
  </si>
  <si>
    <t>Intervention Technique sur site selon rapport 1024 du 22 avril 2009 / Installation imprimante HP LJ 3505N</t>
  </si>
  <si>
    <t>Intervention Technique sur site selon rapport 1025 du 22 avril 2009 / Branchement d'un téléviseur Samsung 32'' sur site</t>
  </si>
  <si>
    <t>Intervention Technique sur site selon rapport 1018 du 20 avril 2009 / UNIL 14310 / M. Rais / Imprimante HP LJ 4250DTN / bourrage papier</t>
  </si>
  <si>
    <t>FIBA</t>
  </si>
  <si>
    <t>Avenue Louis Casaï 53</t>
  </si>
  <si>
    <t>Etat de Vaud - DSI</t>
  </si>
  <si>
    <t>Av. Recordon 1</t>
  </si>
  <si>
    <t>Forfait d'installation :_x000D_
- Installation des composants offerte_x000D_
- Livraison à Yverdon_x000D_
- Montage dans le rack (sans câblage, ni configuration software)</t>
  </si>
  <si>
    <t>Intervention Ingénieur Informatique sur site_x000D_
_x000D_
CONSUTING PATRICE SUR EXCHANGE 2007 TROUBLE SHOOTING CHEZ SWISS INFORMATION GROUP 14H-16H JEU 2 AVRIL</t>
  </si>
  <si>
    <t>Intervention Ingénieur Informatique sur site</t>
  </si>
  <si>
    <t>Intervention Ingénieur Informatique sur site selon rapport du 03/07/09_x000D_
_x000D_
Migration messagerie et backup boîtes aux lettres</t>
  </si>
  <si>
    <t>Intervention Ingénieur Informatique / décompte et cloture du contrat de maintenance Multi Advantages N° LSMA061219 / décompte final / cloture et modification des comptes Hosted Exchange</t>
  </si>
  <si>
    <t>HENRI HARSCH HH SA</t>
  </si>
  <si>
    <t>Rue Baylon 10</t>
  </si>
  <si>
    <t>Tyco Fire &amp; Integrated Solutions Schweiz AG</t>
  </si>
  <si>
    <t>Am Linthli 4</t>
  </si>
  <si>
    <t>NÄFELS</t>
  </si>
  <si>
    <t>Intervention Ingénieur Informatique sur site selon rapport ci-joint_x000D_
_x000D_
- Volume E plus accessible</t>
  </si>
  <si>
    <t>Intervention Ingénieur Informatique sur site selon rapport du 10/03/09_x000D_
_x000D_
Evaluation de l'infrastructure actuelle</t>
  </si>
  <si>
    <t>Intervention Ingénieur Informatique sur site selon rapport du 09/07/09_x000D_
_x000D_
uite à la commande de 2 portables HP, préparation en atelier comme suit:_x000D_
_x000D_
- Installation OS en anglais_x000D_
- Installation office 2003 en FR selon licences envoyées_x000D_
- Installation acrobat reader, flash player, shockwave player et K-lite Codec_x000D_
- Mises à jour.</t>
  </si>
  <si>
    <t>Intervention Ingénieur Informatique sur site selon rapport du 13 janvier 2009_x000D_
- Problème connectivité internet_x000D_
- Test de plusieurs cables</t>
  </si>
  <si>
    <t>Intervention Ingénieur Informatique sur site selon rapport du 15 janvier 2009_x000D_
- Mise en marche du router_x000D_
- Reconfiguration de l'email_x000D_
- Correction problème usb-key_x000D_
- Reprise en atelier de l'ibm X40</t>
  </si>
  <si>
    <t>Intervention Ingénieur Informatique sur site selon rapport du 14 janvier 2009_x000D_
- Mise à jour des postes_x000D_
- Création du compte M Takacs</t>
  </si>
  <si>
    <t>Intervention Ingénieur Informatique sur site selon rapport du 19/05/09_x000D_
_x000D_
Check du système de backup</t>
  </si>
  <si>
    <t>Intervention Ingénieur Informatique sur site selon rapport du 29/05/09_x000D_
_x000D_
HP LJ 4700DTN en panne_x000D_
Laisse une "image fantome" impression pas précise depuis tous les postes</t>
  </si>
  <si>
    <t>Intervention Ingénieurs Informatiques sur site</t>
  </si>
  <si>
    <t>Réajustement de 10% de la charge de travail selon paragraphe 11 de l'offre Inter-09-0630-10</t>
  </si>
  <si>
    <t>Intervention de techniciens Informatiques sur site selon vos ordres de missions</t>
  </si>
  <si>
    <t>Intervention du chef d'équipe sur site selon vos ordres de missions</t>
  </si>
  <si>
    <t>Intervention du délégué M. Philippe Oehler (semaine 40) sur site selon vos ordres de missions</t>
  </si>
  <si>
    <t>Intervention Ingénieur Informatique sur site selon rapport du 29/05/09_x000D_
_x000D_
HP LJ 4700DTN en panne_x000D_
Laisse une "image fantome", impression pas précise depuis tous les postes</t>
  </si>
  <si>
    <t>Intervention Ingénieur Informatique sur site selon rapport du 27.07.09_x000D_
_x000D_
Test Wifi pour tout l'arrière des locaux_x000D_
Reconfig iTunes sur 1 poste_x000D_
Reset config Synology</t>
  </si>
  <si>
    <t>Intervention Ingénieur Informatique sur site selon rapport du 02.09.09_x000D_
_x000D_
Monitoring serveur Apollon + serveur Reservation + système de backup</t>
  </si>
  <si>
    <t>Intervention Ingénieur Informatique sur site selon rapport du 03.09.09_x000D_
_x000D_
Serveur Réservation s'éteint toutes les nuits -&gt; Redémarrage avec erreurs disques_x000D_
Backup des bases de données réservations_x000D_
Call informaticien pour migration outil de réservation (en attente)</t>
  </si>
  <si>
    <t>Intervention Ingénieur Informatique sur site selon rapport du 04.09.09_x000D_
_x000D_
Migration outil de réservation sur nouveau serveur_x000D_
Reconfiguration Backups</t>
  </si>
  <si>
    <t>Esprit WLAN Installation CH-Zuerich</t>
  </si>
  <si>
    <t>Intervention Ingénieur Informatique sur site selon rapport du 17.09.09</t>
  </si>
  <si>
    <t>Geraco SA</t>
  </si>
  <si>
    <t>Ch. des Allinges 6</t>
  </si>
  <si>
    <t>Ingénierie Informatique sur site selon offre par mail du 14.09.09</t>
  </si>
  <si>
    <t>Intervention Ingénieur Informatique sur site selon rapport du 24.08.09_x000D_
_x000D_
Nettoyage &amp; kit de maintenance, test OK</t>
  </si>
  <si>
    <t>Mars</t>
  </si>
  <si>
    <t>Description</t>
  </si>
  <si>
    <t>1206</t>
  </si>
  <si>
    <t>TTC</t>
  </si>
  <si>
    <t>Tarifs</t>
  </si>
  <si>
    <t>horaire :</t>
  </si>
  <si>
    <t>No travelling costs</t>
  </si>
  <si>
    <t>ACE INTERNATIONAL S.A.</t>
  </si>
  <si>
    <t>Place de St-Gervais 1</t>
  </si>
  <si>
    <t>SOCOTAB FRANA SA</t>
  </si>
  <si>
    <t>Rue de Lausanne 82</t>
  </si>
  <si>
    <t>MAIRIE DE VERSOIX</t>
  </si>
  <si>
    <t>Rte de Suisse 18</t>
  </si>
  <si>
    <t>FRAIS DE DEPLACEMENT (prix forfait)</t>
  </si>
  <si>
    <t>FRAIS DE DEPLACEMENT (prix forfait)  non facturé. Englobé dans la prise en charge d'autres pannes</t>
  </si>
  <si>
    <t>ECOLE MINERVA</t>
  </si>
  <si>
    <t>RUE DU PETIT CHÊNE, 22</t>
  </si>
  <si>
    <t>VEDIA S.A.</t>
  </si>
  <si>
    <t xml:space="preserve"> CP 2400</t>
  </si>
  <si>
    <t>Rue de Bourg 1</t>
  </si>
  <si>
    <t>Madame KANOUI Daphna</t>
  </si>
  <si>
    <t>Chemin Emilia Cuchet-Albaret 7</t>
  </si>
  <si>
    <t>GENEURO SA</t>
  </si>
  <si>
    <t>14, Chemin des Aulx</t>
  </si>
  <si>
    <t>PLAN-LES-OUATES</t>
  </si>
  <si>
    <t>Travel Costs</t>
  </si>
  <si>
    <t>FABIENNE RUOSS</t>
  </si>
  <si>
    <t>Route de champigny 3</t>
  </si>
  <si>
    <t>DP-INTERVING</t>
  </si>
  <si>
    <t>Intervention Ingénieur Informatique sur site selon rapport du 17/03/09_x000D_
_x000D_
Mise à jour Active Directory</t>
  </si>
  <si>
    <t>Intervention Ingénieur Informatique sur site selon rapport du 16/03/09_x000D_
_x000D_
Problème sur l'infrastructure VMWare ESX de Leman Risco, suite à la coupure éléctrique du 12 Mars, un des serveurs ESX a une carte réseau défaillante qui empèche le fonctionnement des serveurs.</t>
  </si>
  <si>
    <t>Intervention Ingénieur Informatique sur site selon rapport du 16/03/09_x000D_
_x000D_
Cette tâche consiste en l’installation et le paramétrage d’une solution Windows Terminal</t>
  </si>
  <si>
    <t>Intervention Ingénieur Informatique sur site selon rapport du 16/03/09_x000D_
_x000D_
Cette tâche consiste à la mise en place d’une connexion VPN entre Léman Risco SA et label Technologies. Le paramétrage sera fait de telle sorte que les communications en provenance de Label Technologies ne soient possibles qu’à destination du serveur web en DMZ._x000D_
Deux solutions sont possibles :_x000D_
-    VPN Site à Site permanent_x000D_
-    VPN à la demande_x000D_
Dans l’hypothèse où la solution VPN Site à Site permanent serait retenue, l’intervention Darest se limitera au paramétrage de la connexion sur le firewall Léman Risco SA, en aucun cas une intervention de Darest sur les équipements Label Technologies ne sera possible</t>
  </si>
  <si>
    <t>Intervention Ingénieur Informatique selon rapport du 30/03/09_x000D_
_x000D_
Demande de reboot - serveurs Fileprint et Exchange - 40min via Teamviewer</t>
  </si>
  <si>
    <t>Intervention Ingénieur Informatique sur site selon rapport du 23/04/09</t>
  </si>
  <si>
    <t>Intervention Ingénieur Informatique selon rapport du 27/03/09_x000D_
_x000D_
2 Utilisateurs ne peuvent plus se connecter - 1 heure de connection sur TeamViewer</t>
  </si>
  <si>
    <t>Intervention Ingénieur Informatique sur site selon rapport du 12/03/09_x000D_
_x000D_
Une coupure electrique était planifiée chez Leman Risco pour le 12/03 de 5h à 6h du matin. Afin de palier à tout problèmes sur l'infrastructure, tous les systèmes ont été arrêtés à 2h du matin. Intervention de Mr Sanchez via VPN</t>
  </si>
  <si>
    <t>Intervention Ingénieur Informatique sur site selon rapport du 16/03/09_x000D_
_x000D_
Cette tâche consiste à réaliser le paramétrage sur le firewall Cisco ASA 5505 afin de permettre les échanges réseau via les ports :_x000D_
TCP 1521 entre le serveur web en DMZ et le serveur Oracle Oasis sur le réseau interne_x000D_
TCP 135, 139 et 445 entre le serveur web en DMZ et le serveur Oracle Oasis sur le réseau interne_x000D_
TCP 3389 entre le réseau interne et le serveur web en DMZ pour l’administration du serveur_x000D_
TCP/UDP nécessaires aux mises à jour antivirus du serveur web en DMZ et le serveur antivirus sur le réseau interne.</t>
  </si>
  <si>
    <t>Intervention Ingénieur Informatique sur site selon rapport du 12/03/09_x000D_
_x000D_
Comme convenu avec Mr Gerber, démarrage et vérification du fonctionnement de l'infrastructure Leman Risco suite à l'arrêt éléctrique du 12/03 de 5h à 6h.</t>
  </si>
  <si>
    <t>Intervention Ingénieur Informatique sur site selon rapport du 12/03/09_x000D_
_x000D_
problème pc - n'est plus connecté au réseau - ID 808</t>
  </si>
  <si>
    <t>CSM SA</t>
  </si>
  <si>
    <t>C.P. 1335</t>
  </si>
  <si>
    <t>PHASE II PERIODE DE REPRISE ET DE MAINTIEN DE L'INFRASTRUCTURE SANS CHANGEMENT période du 1.05.09 au 30.05.09</t>
  </si>
  <si>
    <t>Intervention Ingénieur Informatique sur site selon rapport du 21/07/09_x000D_
_x000D_
Mise en fonction Ipod et transfert dans la voiture._x000D_
_x000D_
Résolution problème PC Ariane</t>
  </si>
  <si>
    <t>Intervention Ingénieur Informatique  selon rapport du 20/07/09_x000D_
_x000D_
Restart du serveur avant passage. Controle des services et des files d'attente. Exchange OK. Test d'envoi de mail sans succes avec erreur au niveau passerelle GFI gateway Anti Spam.</t>
  </si>
  <si>
    <t>Intervention Ingénieur Informatique sur site selon rapport du 24/03/09_x000D_
_x000D_
13h30 - 18h30</t>
  </si>
  <si>
    <t>Intervention Ingénieur Informatique sur site selon rapport du 31/03/09_x000D_
_x000D_
13h30 - 18h00</t>
  </si>
  <si>
    <t>Intervention Ingénieur Informatique sur site selon rapport du 07/04/09</t>
  </si>
  <si>
    <t>Intervention Ingénieur Informatique sur site selon rapport du</t>
  </si>
  <si>
    <t>Intervention Ingénieur Informatique sur site selon rapport du 05/05/09</t>
  </si>
  <si>
    <t>Intervention Ingénieur Informatique sur site selon rapport du 09/04/09</t>
  </si>
  <si>
    <t>Intervention Ingénieur Informatique sur site selon rapport du 04/05/09_x000D_
_x000D_
Installation de l'antivirus en remote</t>
  </si>
  <si>
    <t>Intervention Ingénieur Informatique sur site selon rapport du 05/05/09_x000D_
_x000D_
Installation du service pack 3</t>
  </si>
  <si>
    <t>Boghossian SA</t>
  </si>
  <si>
    <t>Place des Bergues 1</t>
  </si>
  <si>
    <t>Contrat annuel de service</t>
  </si>
  <si>
    <t>Intervention Ingénieur Informatique par téléphone du 03/04/09_x000D_
_x000D_
Echange BlackBerry</t>
  </si>
  <si>
    <t>Intervention Ingénieur Informatique sur site selon rapport du 27 avril 2009_x000D_
_x000D_
Déménagement des serveurs</t>
  </si>
  <si>
    <t>Intervention Ingénieur Informatique sur site selon rapport du 21/04/09_x000D_
_x000D_
Mise en service de SMS officer_x000D_
Vérification serveur_x000D_
Mise à jour ASUS</t>
  </si>
  <si>
    <t>Intervention Ingénieur sur site selon rapport 635 du 6 février 2009 / Mise en place SQL serveur / SP4 / préparation et pour VG / tests</t>
  </si>
  <si>
    <t>On site intervention for case  1846</t>
  </si>
  <si>
    <t>On site intervention for case  119896 + 120315</t>
  </si>
  <si>
    <t>Intervention Ingénieur Informatique sur site selon rapport du 03/02/09_x000D_
_x000D_
Intervention panne de connectivité Internet_x000D_
Ouverture des tickets de panne chez Easynet / Swisscom_x000D_
Bascule des postes sur ligne de back up Netserv</t>
  </si>
  <si>
    <t>Intervention Ingénieur Informatique sur site selon rapport du 01/06/09_x000D_
_x000D_
Installation office 2007</t>
  </si>
  <si>
    <t>Intervention Ingénieur Informatique sur site selon rapport du 27/05/09_x000D_
_x000D_
Switch en panne  - Mise à jour des firmewares sur KVM AF600A et recherche d'information pour montage en cascade des KVM.</t>
  </si>
  <si>
    <t>Intervention Ingénieur Informatique sur site selon rapport du 05/05/09_x000D_
_x000D_
Installation modem VDSL configuration DHCP + Wireless. Transfert de messagerie Thunderbird sur nouvelle machine internet</t>
  </si>
  <si>
    <t>Intervention Ingénieur Informatique sur site selon rapport du 25/05/09_x000D_
_x000D_
Installation sur site d'extension MSL6060 avec tous les accessoires et connectique.</t>
  </si>
  <si>
    <t>Intervention Ingénieur Informatique sur site selon rapport du 04/06/09_x000D_
_x000D_
Installation sur site de seconde MSL6060 avec accessoires et connectique.</t>
  </si>
  <si>
    <t>Intervention Ingénieur Informatique sur site selon rapport du 7/04/09_x000D_
_x000D_
Problème de connection réseau</t>
  </si>
  <si>
    <t>Intervention Ingénieur Informatique sur site selon rapport du 21/07/09</t>
  </si>
  <si>
    <t>Intervention Ingénieur Informatique sur site selon rapport du 03/07/09</t>
  </si>
  <si>
    <t>Intervention Ingénieur Informatique sur site selon rapport du 16/07/09</t>
  </si>
  <si>
    <t>PHASE II PERIODE DE REPRISE ET DE MAINTIEN DE L'INFRASTRUCTURE SANS CHANGEMENT_x000D_
Période du 01.06.09 au 30.06.09</t>
  </si>
  <si>
    <t>Intervention Ingénieur Informatique sur site selon rapport du 10/07/09_x000D_
_x000D_
RESEAU TOTALEMENT EN PANNE</t>
  </si>
  <si>
    <t>Intervention Ingénieur Informatique sur site selon rapport du 10/07/09_x000D_
_x000D_
Installation Winbiz 8.0</t>
  </si>
  <si>
    <t>Intervention Ingénieur Informatique sur site selon rapport du 21/06/09_x000D_
Horaire Dimanche</t>
  </si>
  <si>
    <t>Intervention Ingénieur Informatique sur site selon rapport du 06/06/09_x000D_
Horaire Samedi Soir</t>
  </si>
  <si>
    <t>Intervention Ingénieur Informatique sur site selon rapport du 20/06/09_x000D_
Horaire Samedi Soir</t>
  </si>
  <si>
    <t>Intervention Ingénieur Informatique sur site selon rapport du 11/06/09</t>
  </si>
  <si>
    <t>Intervention Ingénieur Informatique sur site selon rapport du 18/06/09</t>
  </si>
  <si>
    <t>Intervention Ingénieur Informatique sur site selon rapport du 20/06/09_x000D_
Horaire Samedi</t>
  </si>
  <si>
    <t>Intervention Ingénieur Informatique sur site selon rapport du 04/06/09</t>
  </si>
  <si>
    <t>Intervention Ingénieur Informatique sur site selon rapport du 06/06/09_x000D_
Horaire Samedi</t>
  </si>
  <si>
    <t>Intervention Ingénieur Informatique sur site selon rapport du 23/06/09</t>
  </si>
  <si>
    <t>Intervention Ingénieur Informatique sur site selon rapport du 26/06/09</t>
  </si>
  <si>
    <t>Intervention Ingénieur Informatique sur site selon rapport du 05/06/09</t>
  </si>
  <si>
    <t>Intervention Ingénieur Informatique sur site selon rapport du 12/06/09</t>
  </si>
  <si>
    <t>Intervention Ingénieur Informatique sur site selon rapport du 06/05/09</t>
  </si>
  <si>
    <t>Intervention Ingénieur Informatique sur site selon rapport du 16/06/09</t>
  </si>
  <si>
    <t>ACACIAS MOTORS SA</t>
  </si>
  <si>
    <t>Rue Boissonnas 12</t>
  </si>
  <si>
    <t>Intervention Ingénieur Informatique sur site selon rapport du 19/06/09</t>
  </si>
  <si>
    <t>NERI GESTION SA</t>
  </si>
  <si>
    <t>Rue du Purgatoire  1</t>
  </si>
  <si>
    <t>Intervention Ingénieur Informatique sur site selon rapport du 18/06/09_x000D_
_x000D_
Transfert de data sur un nouveau portable_x000D_
Installation applications:_x000D_
Banana, GeTaxe, AVG Antivirus, Office2007._x000D_
Transfert de données, Word, Excel, Outlook,_x000D_
_x000D_
Login: Neri_x000D_
_x000D_
PSWD: nerigestion</t>
  </si>
  <si>
    <t>39, Rue Marziano</t>
  </si>
  <si>
    <t>Intervention Ingénieur Informatique sur site selon rapport du 12/06/09_x000D_
_x000D_
Installation de l'imprimante Zebra 6m</t>
  </si>
  <si>
    <t>SOCADEC SA</t>
  </si>
  <si>
    <t>Route de Malagnou 38</t>
  </si>
  <si>
    <t>Prestation sur site: Intégration au réseau, paramétrage messagerie Outlook, paramétrage antivirus Node32 - estimation 1 heure par PC</t>
  </si>
  <si>
    <t>ComputaCenter House</t>
  </si>
  <si>
    <t>93-101 Blackfriars Road</t>
  </si>
  <si>
    <t>Invista Switzerland - 2x Engineers Training 2nd / 3rd Mar 09</t>
  </si>
  <si>
    <t>Intervention Ingénieur Informatique sur site selon rapport du 18/08/09_x000D_
_x000D_
Imprimante Laserjet 4251N de HP en panne - échange du kit de maintenance</t>
  </si>
  <si>
    <t>Contrat Multi-Advantages 031208 pour Griffes Consulting</t>
  </si>
  <si>
    <t>Intervention Ingénieur Informatique sur site selon rapport du 03/08/09_x000D_
_x000D_
Analyse des fichiers manquants sur NAS Lacie 2BigDisks</t>
  </si>
  <si>
    <t>Intervention Ingénieur Informatique sur site selon rapport du 20/08/09_x000D_
_x000D_
Vérification des serveurs_x000D_
Meeting autour de l'arborescense fichiers et répertoires_x000D_
Discussion</t>
  </si>
  <si>
    <t>Intervention Ingénieur Informatique sur site selon rapport du 26/08/09_x000D_
_x000D_
Vérification, installation de la hp 3005,  CMC et vérification Excel Itération</t>
  </si>
  <si>
    <t>Forfait installation des deux machines dans le réseau, configuration et installation logicielle, et déplacement inclus.</t>
  </si>
  <si>
    <t>Intervention Ingénieur Informatique sur site selon rapport du 05/06/09_x000D_
_x000D_
HP 4250 - sn CNHXH21357 - fait des traces</t>
  </si>
  <si>
    <t>Intervention Ingénieur Informatique sur site selon rapport du 08/07/09_x000D_
_x000D_
COUPURE INTERNET</t>
  </si>
  <si>
    <t>Intervention Ingénieur Informatique sur site du 28 mai 2009 / changement de modem ADSL / Configuration modem ADSL / Création compte VPN supplémentaire / Test des prestations.</t>
  </si>
  <si>
    <t>Intervention Ingénieur Informatique sur site selon rapport du 20/05/09</t>
  </si>
  <si>
    <t>Intervention Ingénieur Informatique sur site selon rapport du 26/05/09</t>
  </si>
  <si>
    <t>Intervention Ingénieur Informatique sur site selon rapport du 14/05/09_x000D_
_x000D_
Problème sur le poste de Mr Gerber. Problème identifié au niveau de l'authentification dans l'AD pour ce poste</t>
  </si>
  <si>
    <t>Intervention Ingénieur Informatique sur site selon rapport du 16/05/09_x000D_
_x000D_
Restored PST data from NAS backup device - tarif week end</t>
  </si>
  <si>
    <t>Déploiement et Installation - 12 jours</t>
  </si>
  <si>
    <t>Intervention Ingénieur Informatique sur site selon rapport du 20/05/09_x000D_
_x000D_
Connected to see if Web server was accessible. No. Restarted Web Server. No luck. Reboot of Cisco ASA solved the problem.</t>
  </si>
  <si>
    <t>Intervention Ingénieur Informatique sur site selon rapport du 26/05/09_x000D_
_x000D_
De-installation de PDF complete. Mise a jour de Acrobat reader 9.0 -&gt; 9.1. Test avec page client sur Intras, fonctionnement parfaite.</t>
  </si>
  <si>
    <t>Intervention Ingénieur Informatique sur site selon rapport du 15/05/09_x000D_
_x000D_
Installation du serveur FTP</t>
  </si>
  <si>
    <t>Intervention Ingénieur Informatique sur site selon rapport du 25/05/09_x000D_
_x000D_
Checked IE settings (default page reset to www.google.ch), reset of security settings, checked IE cache, all sites seem to work correctly. Customer not present to give more details.</t>
  </si>
  <si>
    <t>Mise en place un serveur Blackberry Professional server._x000D_
_x000D_
Selon notre offre du 13 mai et votre confirmation de commande du 11 juin_x000D_
_x000D_
- Préparation de la machine virtuelle Installation de Windows serveur et des mises à jour_x000D_
- Installation de la machine BPS  (Blackberry Professional Server) et des mises à jour._x000D_
- Installation de l’image et de ses composants sur l’infrastructure physique Boghossian._x000D_
- Connexion de BPS au serveur Exchange / Création des utilisateurs_x000D_
- Personnalisation et mise en service des différents terminaux Blackberry</t>
  </si>
  <si>
    <t>Intervention Ingénieur Informatique sur site selon rapport du 29/05/09_x000D_
_x000D_
La machine hébergeant le site extranet LR semble à nouveau en panne. Redémarrage</t>
  </si>
  <si>
    <t>Intervention Ingénieur Informatique sur site selon rapport du 29/05/09_x000D_
_x000D_
Les mails sont refusés par le serveur Exchange d'un destinataire.</t>
  </si>
  <si>
    <t>Intervention Ingénieur Informatique sur site selon rapport du 29/05/09_x000D_
_x000D_
Le client n'arrive plus à imprimer avec son fournisseur "Intras".</t>
  </si>
  <si>
    <t>Intervention Ingénieur Informatique sur site selon rapport du 29/05/09_x000D_
_x000D_
le serveur Lr-ge-fileprint n’est pas accessible</t>
  </si>
  <si>
    <t>Intervention Ingénieur Informatique sur site selon rapport du 26/05/09_x000D_
_x000D_
Problème machine utilisateur - Checked IE settings (default page reset to www.google.ch), reset of security settings, checked IE cache, all sites seem to work correctly</t>
  </si>
  <si>
    <t>Intervention Ingénieur Informatique sur site selon rapport du 10/08/09_x000D_
_x000D_
hp 3005 bourrage  bac3  - S/N CNFW71T2MP_x000D_
Mise en place du mécanisme</t>
  </si>
  <si>
    <t>Intervention Ingénieur Informatique sur site selon rapport du 22/07/09</t>
  </si>
  <si>
    <t>Intervention Ingénieur Informatique sur site selon rapport du 23/07/09</t>
  </si>
  <si>
    <t>Intervention Ingénieur Informatique sur site selon rapport du 06/07/09</t>
  </si>
  <si>
    <t>Intervention Ingénieur Informatique sur site selon rapport du 09/07/09</t>
  </si>
  <si>
    <t>Intervention Ingénieur Informatique sur site selon rapport du 15/07/09</t>
  </si>
  <si>
    <t>Intervention Ingénieur Informatique sur site selon rapport du 02/07/09</t>
  </si>
  <si>
    <t>TRAVAUX TECHNIQUES / INGENIERIE_x000D_
_x000D_
Préparation, déploiement des nouveaux postes_x000D_
Récupération des datas des anciens postes par scripting_x000D_
Mise en place des nouveaux postes_x000D_
Travaux de patch, sur les différents sites_x000D_
Installation serveur, operating systems, mises à jour_x000D_
Configuration architecture server / active Directory , backup_x000D_
Préparation du master commun_x000D_
Journée de test complet des masters_x000D_
Mise en réseaux des postes ( anciens/ nouveaux)_x000D_
Série de tests /validations du réseau pédagogique COFOP 2009</t>
  </si>
  <si>
    <t>TRAVAUX DE CHEF DE PROJET/CONSULTANT_x000D_
_x000D_
Gestion globale du projet / séances et coordinations avec COFOP / UDIP &amp; autres entités_x000D_
_x000D_
Transfert de connaissances au RI / opérations et reporting avancé auprès de l'UDIP</t>
  </si>
  <si>
    <t>Intervention Ingénieur Informatique sur site selon rapport du 20/08/09_x000D_
_x000D_
Désinstallation antivirus sur tous les postes et réinstallation du Symantec SEP</t>
  </si>
  <si>
    <t>ALIMER SA</t>
  </si>
  <si>
    <t>Route de Satigny 56</t>
  </si>
  <si>
    <t>Environ 2 journée d'installation ingénieur en atelier</t>
  </si>
  <si>
    <t>Environ 2 journées d'installation ingénieur sur site</t>
  </si>
  <si>
    <t>Environ 3 journées d'installation ingénieur sur site le samedi</t>
  </si>
  <si>
    <t>Intervention Ingénieur Informatique sur site selon rapport du 27/08/09_x000D_
_x000D_
Infection spyware - exécution sur place de combofix</t>
  </si>
  <si>
    <t>Intervention Ingénieur Informatique sur site selon rapport du 18/08/09_x000D_
_x000D_
Configuration profil_x000D_
Vérification du serveur_x000D_
Mise à jour_x000D_
Correction de Windows</t>
  </si>
  <si>
    <t>Intervention Ingénieur Informatique sur site selon rapport du 25/08/09_x000D_
_x000D_
Installation BCGE sur paycom_x000D_
Vérification du serveur</t>
  </si>
  <si>
    <t>J4SOFT</t>
  </si>
  <si>
    <t>24 rue du Cendrier</t>
  </si>
  <si>
    <t>Intervention Ingénieur Informatique selon rapport du 06/08/09_x000D_
_x000D_
Divers périphériques, dont carte réseau/ethernet controller sont inconnus au niveau du Driver Manager Windows après installation d'une version MSDN de Windows XP SP2 (English)._x000D_
_x000D_
La version Windows XP2 MSDN a été installée après que diverses réinstallations de la configuration originale (disponible sur le disque) aient posé le proplème ci-dessous :_x000D_
_x000D_
Windows Explorer consomme 50 % du CPU et staus "Not available".</t>
  </si>
  <si>
    <t>Intervention Ingénieur Informatique sur site selon rapport du 19/08/09_x000D_
_x000D_
Test écran défectueux et mise en place du nouveau</t>
  </si>
  <si>
    <t>Intervention Ingénieur Informatique sur site selon rapport du 11/08/09 et du 13/08/09_x000D_
_x000D_
Problème venant de l'alimentation de l'écran - Installation du nouvel écran. Test OK. Cleanup de la machine</t>
  </si>
  <si>
    <t>Intervention Ingénieur Informatique sur site selon rapport du 10/03/09_x000D_
_x000D_
Application hotfix serveur_x000D_
Installation de l'imprimante 3005_x000D_
Vérifiation du laptop Antoine et Schmdz_x000D_
Repositionnement poste N69</t>
  </si>
  <si>
    <t>Intervention Ingénieur Informatique sur site selon rapport du 12/03/09_x000D_
_x000D_
Vérification, installaton et debugging</t>
  </si>
  <si>
    <t>Intervention Ingénieur Informatique sur site selon rapport du 27/02/09_x000D_
_x000D_
Installation office 2003 et mise en place du service ASSP</t>
  </si>
  <si>
    <t>Contrat maintenance Multi-ADVANTAGE_x000D_
- Contrat MA numero : 241108_x000D_
- Achat d'heures de base</t>
  </si>
  <si>
    <t>Contrat maintenance Multi-ADVANTAGE - remise à 0 du contrat</t>
  </si>
  <si>
    <t>CAMBOS SA</t>
  </si>
  <si>
    <t>Rue des Battoirs 7</t>
  </si>
  <si>
    <t>Contrat maintenance Multi-ADVANTAGE - Remise à 0 du contrat</t>
  </si>
  <si>
    <t>SERGE PIRALLA ET FILS</t>
  </si>
  <si>
    <t>Rue de Villereuse 10</t>
  </si>
  <si>
    <t>Contrat maintenance Multi-ADVANTAGE_x000D_
Numéro: 090811</t>
  </si>
  <si>
    <t>Contrat maintenance Proactive Services N° PS-20090302</t>
  </si>
  <si>
    <t>Contrat maintenance Multi-ADVANTAGE - Renouvellement</t>
  </si>
  <si>
    <t>Contrat maintenance Multi-ADVANTAGE_x000D_
contrat N° LSMA020517_x000D_
Réf avenant n°15 23 février 2009</t>
  </si>
  <si>
    <t>Contrat maintenance Proactive Services N° PS-20090302 pour le mois d'avril 2009</t>
  </si>
  <si>
    <t>Contrat maintenance Proactive Services N° PS-20090302 pour le mois de Mai 2009</t>
  </si>
  <si>
    <t>Contrat maintenance Multi-ADVANTAGE Renouvellement du contrat N° LSMA020517 selon avenant N° 15 du 23 février 2009</t>
  </si>
  <si>
    <t>Contrat maintenance Multi-ADVANTAGE - renouvellement</t>
  </si>
  <si>
    <t>Contrat Multi - ADVANTAGE n° LSMA060926 avenant n°1 selon budget 2009</t>
  </si>
  <si>
    <t>Contrat maintenance Multi-ADVANTAGE N° LSMA060926 / renouvellement selon accord du 28/07/09 / Avenant N° 1</t>
  </si>
  <si>
    <t>Contrat maintenance Multi-ADVANTAGE - Renouvellement annuel</t>
  </si>
  <si>
    <t>Renouvellement Contrat maintenance Multi-ADVANTAGE n° contrat : 010102</t>
  </si>
  <si>
    <t>Contrat maintenance Multi-ADVANTAGE - remise à 0.- du contrat</t>
  </si>
  <si>
    <t>Contrat maintenance Multi-ADVANTAGE - Régularisation - remise à 0.00</t>
  </si>
  <si>
    <t>PROACTIVE SERVICES</t>
  </si>
  <si>
    <t>Proactive services (contrat d'info gérance) - 2 demi journées par mois</t>
  </si>
  <si>
    <t>Smadja &amp; Associates</t>
  </si>
  <si>
    <t>Rue de la Combe 17</t>
  </si>
  <si>
    <t>Proactive services (contrat d'info gérance) - 1/2 journée par mois</t>
  </si>
  <si>
    <t>Total</t>
  </si>
  <si>
    <t>Décompte de contrat de maintenance et support</t>
  </si>
  <si>
    <t>Client :</t>
  </si>
  <si>
    <t>No contrat :</t>
  </si>
  <si>
    <t>Technicien</t>
  </si>
  <si>
    <t xml:space="preserve"> CHF HT</t>
  </si>
  <si>
    <t>Ingénieur</t>
  </si>
  <si>
    <t>Déplacement</t>
  </si>
  <si>
    <t>date</t>
  </si>
  <si>
    <t>date1</t>
  </si>
  <si>
    <t>date2</t>
  </si>
  <si>
    <t>No rapport</t>
  </si>
  <si>
    <t>NoDocument</t>
  </si>
  <si>
    <t>DateDocument</t>
  </si>
  <si>
    <t>Facturé</t>
  </si>
  <si>
    <t>NomFacturé</t>
  </si>
  <si>
    <t>AdrFacturé</t>
  </si>
  <si>
    <t>VilleFacturé</t>
  </si>
  <si>
    <t>MonProduit</t>
  </si>
  <si>
    <t>ProduitDescription</t>
  </si>
  <si>
    <t>PrixUnitaireHT</t>
  </si>
  <si>
    <t>GRAINS &amp; FOURRAGES SA</t>
  </si>
  <si>
    <t>Ruelle du Couchant 11</t>
  </si>
  <si>
    <t>GENEVE 6</t>
  </si>
  <si>
    <t>ZBI Services Switzerland, LLC</t>
  </si>
  <si>
    <t>20  route de Pré-Bois</t>
  </si>
  <si>
    <t>COINTRIN</t>
  </si>
  <si>
    <t>GENEVE 26</t>
  </si>
  <si>
    <t>DFJC - Dép. de la formation jeunesse et culture</t>
  </si>
  <si>
    <t>Rue de la Barre 8</t>
  </si>
  <si>
    <t>LAUSANNE</t>
  </si>
  <si>
    <t>Merck Serono SA</t>
  </si>
  <si>
    <t>Accounts Payable</t>
  </si>
  <si>
    <t>Darmstadt</t>
  </si>
  <si>
    <t>Soda-Club Distribution SA</t>
  </si>
  <si>
    <t>Passage St-Antoine 7</t>
  </si>
  <si>
    <t>VEVEY</t>
  </si>
  <si>
    <t>Rue du Grand-Pré 4</t>
  </si>
  <si>
    <t>Crescendo Capital Management SA</t>
  </si>
  <si>
    <t>Place du Molard 5</t>
  </si>
  <si>
    <t>GENEVE</t>
  </si>
  <si>
    <t>SD Société Générale de</t>
  </si>
  <si>
    <t>LAUSANNE 16</t>
  </si>
  <si>
    <t>ALINGHI TEAM</t>
  </si>
  <si>
    <t>Case Postale 73</t>
  </si>
  <si>
    <t>GENEVE 15</t>
  </si>
  <si>
    <t>ALNA Gestion Sàrl</t>
  </si>
  <si>
    <t>Rue du Collège 5</t>
  </si>
  <si>
    <t>LULLY</t>
  </si>
  <si>
    <t>ComputaCenter  Hatfield</t>
  </si>
  <si>
    <t>Hertfordshire</t>
  </si>
  <si>
    <t>Chicano SA</t>
  </si>
  <si>
    <t>Centre du Bief</t>
  </si>
  <si>
    <t>MORGES</t>
  </si>
  <si>
    <t>DdW Asset Mgt SA</t>
  </si>
  <si>
    <t>16, Av. du Théâtre</t>
  </si>
  <si>
    <t>Autodesk Development SARL</t>
  </si>
  <si>
    <t>Puits-Godet 6</t>
  </si>
  <si>
    <t>NEUCHATEL 2</t>
  </si>
  <si>
    <t>ECHOVOX SA</t>
  </si>
  <si>
    <t>HSBC Private Bank (Suisse) SA</t>
  </si>
  <si>
    <t>Quai Général-Guisan 2</t>
  </si>
  <si>
    <t>GENEVE 3</t>
  </si>
  <si>
    <t>MAIRIE DE VERNIER</t>
  </si>
  <si>
    <t>Rue du Village 9</t>
  </si>
  <si>
    <t>VERNIER</t>
  </si>
  <si>
    <t>SAFRAM SA</t>
  </si>
  <si>
    <t>Route des Jeunes 4bis / CP1415</t>
  </si>
  <si>
    <t>SWISS Information Group SA</t>
  </si>
  <si>
    <t>Route des Acacias 43</t>
  </si>
  <si>
    <t>PAKA SA</t>
  </si>
  <si>
    <t>Rue du 31 Décembre 47</t>
  </si>
  <si>
    <t>ECOLE HOTELIERE DE LAUSANNE EHL</t>
  </si>
  <si>
    <t>Le Châlet-à-Gobet</t>
  </si>
  <si>
    <t>LAUSANNE 25</t>
  </si>
  <si>
    <t>VANDOEUVRES</t>
  </si>
  <si>
    <t>GPP</t>
  </si>
  <si>
    <t>Quai des Bergues 29</t>
  </si>
  <si>
    <t>Baker &amp; McKenzie Geneva</t>
  </si>
  <si>
    <t>Rue Pédro-Meylan 5</t>
  </si>
  <si>
    <t>VESENAZ</t>
  </si>
  <si>
    <t>HECV-Santé</t>
  </si>
  <si>
    <t>Avenue de Beaumont 21</t>
  </si>
  <si>
    <t>PETIT-LANCY</t>
  </si>
  <si>
    <t>UNIL - UNIVERSITE DE LAUSANNE</t>
  </si>
  <si>
    <t>Amphimax</t>
  </si>
  <si>
    <t>IFOMOB SA</t>
  </si>
  <si>
    <t>Rue St-Denis 2</t>
  </si>
  <si>
    <t>ECHALLENS</t>
  </si>
  <si>
    <t>EPCN - Ecole Professionnelles Commerciale</t>
  </si>
  <si>
    <t>Rue du Collège 33</t>
  </si>
  <si>
    <t>NYON</t>
  </si>
  <si>
    <t>SATIGNY</t>
  </si>
  <si>
    <t>Team Alinghi SA</t>
  </si>
  <si>
    <t>DFJ - ECOLE PROFESSIONNELLE</t>
  </si>
  <si>
    <t>Ch. de la Prairie 11</t>
  </si>
  <si>
    <t>AWT Transport</t>
  </si>
  <si>
    <t>Route des Jeunes 6</t>
  </si>
  <si>
    <t>Avenue du Tribunal Fédéral 34</t>
  </si>
  <si>
    <t>Lausanne</t>
  </si>
  <si>
    <t>Griffes Consulting Patent Management SA</t>
  </si>
  <si>
    <t>Route de Florissant 81</t>
  </si>
  <si>
    <t>ECOLE SUPERIEURE DE SANTE</t>
  </si>
  <si>
    <t>Place du Chateau 3</t>
  </si>
  <si>
    <t>CHUV</t>
  </si>
  <si>
    <t>Bureau 5-110</t>
  </si>
  <si>
    <t>CAROUGE</t>
  </si>
  <si>
    <t>OFFICE DES NATIONS UNIES (ONU)</t>
  </si>
  <si>
    <t>Bureau 48</t>
  </si>
  <si>
    <t>GENEVE 10</t>
  </si>
  <si>
    <t>MULTI PERSONNEL SERVICES SA</t>
  </si>
  <si>
    <t>Rue du Cendrier 12-14</t>
  </si>
  <si>
    <t>LDB &amp; Partners SA</t>
  </si>
  <si>
    <t>Rue du Rhône 114</t>
  </si>
  <si>
    <t>MAIRIE DE LANCY</t>
  </si>
  <si>
    <t>Route du Grand-Lancy 41</t>
  </si>
  <si>
    <t>GRAND-LANCY</t>
  </si>
  <si>
    <t>GREEN CLUB</t>
  </si>
  <si>
    <t>Chemin des Epinettes 1</t>
  </si>
  <si>
    <t>ROMANEL-SUR-LAUSANNE</t>
  </si>
  <si>
    <t>CREDIT Agricole  (Suisse) SA</t>
  </si>
  <si>
    <t>Chemin de Bérée 46/48</t>
  </si>
  <si>
    <t>LAUSANNE 10</t>
  </si>
  <si>
    <t>ECOLE PROFESSIONNELLE</t>
  </si>
  <si>
    <t>GENEVE 11</t>
  </si>
  <si>
    <t>GENEVE 12</t>
  </si>
  <si>
    <t>RENENS</t>
  </si>
  <si>
    <t>SARASIN Philippe</t>
  </si>
  <si>
    <t>9, Chemin Emilia Cuchet-Albaret</t>
  </si>
  <si>
    <t>MAILLEFER SA</t>
  </si>
  <si>
    <t>Route du Bois 37</t>
  </si>
  <si>
    <t>ECUBLENS</t>
  </si>
  <si>
    <t>KALINA International SA</t>
  </si>
  <si>
    <t>Av. de l'Avant-Poste 4</t>
  </si>
  <si>
    <t>HEWLETT PACKARD</t>
  </si>
  <si>
    <t>Avenue des Morgines 12</t>
  </si>
  <si>
    <t>JayDiam S.A.</t>
  </si>
  <si>
    <t>Rue Albert-Gos 10_x000D_
C/o SOGEFINOR S.A.</t>
  </si>
  <si>
    <t>FINAKEY SA</t>
  </si>
  <si>
    <t>Place Saint-Gervais 1 / Case Postale 5349</t>
  </si>
  <si>
    <t>Vaudoise Assurances</t>
  </si>
  <si>
    <t>Place de Milan</t>
  </si>
  <si>
    <t>MANIAK SA</t>
  </si>
  <si>
    <t>Port Franc 4</t>
  </si>
  <si>
    <t>Etude d'Avocats Carera Sayegh Marconi</t>
  </si>
  <si>
    <t>Avenue de Champel 24</t>
  </si>
  <si>
    <t>TRADEVCOGEN SA</t>
  </si>
  <si>
    <t>LETRASCO SA</t>
  </si>
  <si>
    <t>AUTODESKINSTALL</t>
  </si>
  <si>
    <t>Asset + MAC Adress + Hardware Installation</t>
  </si>
  <si>
    <t>DAREST TECHNIQUE (SPID)</t>
  </si>
  <si>
    <t>BWS-150</t>
  </si>
  <si>
    <t>Maxxtro Bracelet  antistatique réglable + câble 1,5m.</t>
  </si>
  <si>
    <t>CT/125</t>
  </si>
  <si>
    <t>PatchGrip Klettkabelbinder Rolle m. 50Streifen à 150mm, RoHS</t>
  </si>
  <si>
    <t>DAREST BILLING / FACTURATION INTERNE</t>
  </si>
  <si>
    <t>DAREST BILLING INTERNE</t>
  </si>
  <si>
    <t>A REMPLIR SVP</t>
  </si>
  <si>
    <t>100 master de postes pour le CHUV pour commande 201502 du 27.02.09</t>
  </si>
  <si>
    <t>200 master de postes pour le CHUV janvier 2009</t>
  </si>
  <si>
    <t>100 master de postes pour le CHUV pour commande 203701 du 29.04.09</t>
  </si>
  <si>
    <t>ticket 1240 - en accord avec yvan pour swisscom</t>
  </si>
  <si>
    <t>Master sur commande 202803 pour HECV-Santé 6x 30.- = 180.-</t>
  </si>
  <si>
    <t>100 master de postes pour le CHUV janvier 2009</t>
  </si>
  <si>
    <t>préparation 100x PC cde 204404</t>
  </si>
  <si>
    <t>100 top config CHUV</t>
  </si>
  <si>
    <t>1111LS Gianni Celii -&gt; 1121LS 40x 30.- pour master PC HECVsanté</t>
  </si>
  <si>
    <t>300 pcs</t>
  </si>
  <si>
    <t>cde 205765</t>
  </si>
  <si>
    <t>100 master de postes pour le CHUV pour commande 202625 du 23.03.09</t>
  </si>
  <si>
    <t>100X PC CHUV</t>
  </si>
  <si>
    <t>100 master de postes pour le CHUV pour commande 202357 du 26.03.09</t>
  </si>
  <si>
    <t>DIVERS</t>
  </si>
  <si>
    <t xml:space="preserve">  Forfait d'instllation du switch y compris déplacement</t>
  </si>
  <si>
    <t>Installations des composants Hardware</t>
  </si>
  <si>
    <t>TVT Services SA</t>
  </si>
  <si>
    <t>Montage des composants hardwares (y.c. déballage et emballage )</t>
  </si>
  <si>
    <t>Pièce détachée Kit de maintenance : KIT_M_LJ4200TN</t>
  </si>
  <si>
    <t>Energie Ouest Suisse (EOS)</t>
  </si>
  <si>
    <t>Montage des composants hardware_x000D_
y compris déballage et emballage</t>
  </si>
  <si>
    <t>2 Bornes WI-FI AP-4000M 802.11a/b/g avec fonction Mesh_x000D_
_x000D_
SN : 09UC03850637_x000D_
SN : 09UC03850636</t>
  </si>
  <si>
    <t>Montage des composants Hardware</t>
  </si>
  <si>
    <t>DP-DEBRACK</t>
  </si>
  <si>
    <t>Déballage, Insertion dans Rack existant, Suppression des emballages</t>
  </si>
  <si>
    <t>SIACG</t>
  </si>
  <si>
    <t>BASF - PO 151/2009 PSP 3410/11057142-CH - OCTOBER 2009</t>
  </si>
  <si>
    <t>DAREST N081667 - BT Switzerland October 2009</t>
  </si>
  <si>
    <t>PO-NO : 117 / 2009 - Esprit Switzerland - October 2009</t>
  </si>
  <si>
    <t>N075659 - Invista Switzerland - October 2009</t>
  </si>
  <si>
    <t>J.P. JORDAN &amp; CIE SA</t>
  </si>
  <si>
    <t>EURODATA SYSTEMS Plc</t>
  </si>
  <si>
    <t>Travelling Costs</t>
  </si>
  <si>
    <t>Atelier K architectes associés SA</t>
  </si>
  <si>
    <t>Swisscom (Suisse) SA</t>
  </si>
  <si>
    <t>FEI - Fédération Equestre Internationale</t>
  </si>
  <si>
    <t>GRAND HOTEL DU LAC RELAIS &amp; CHÂTEAUX</t>
  </si>
  <si>
    <t>Ixa Systems</t>
  </si>
  <si>
    <t>Monsieur J.B. WURM</t>
  </si>
  <si>
    <t>Eaton Industries Manufacturing GmbH</t>
  </si>
  <si>
    <t>DP-DEVIS</t>
  </si>
  <si>
    <t>Facturation pour devis refusé</t>
  </si>
  <si>
    <t>Déconnection des anciennes OKI B633DN et installation et configuration des imprimantes Kyocera._x000D_
_x000D_
Brève formation des utilisateurs et reprise des emballages._x000D_
_x000D_
Retour des anciennes imprimantes au Siège de Lausanne._x000D_
_x000D_
Inclus : Déplacements, frais et subsistance des intervenants</t>
  </si>
  <si>
    <t>Intervention Ingénieur Informatique sur site selon rapport du 05/08/09_x000D_
_x000D_
Connection inexistante sur HP 2015DN_x000D_
Problème d'adressage IP 10.0.0.15_x000D_
Test ok</t>
  </si>
  <si>
    <t>ASS ARCHITECTES ASSOCIES SA</t>
  </si>
  <si>
    <t>40, Avenue du Lignon</t>
  </si>
  <si>
    <t>LE LIGNON - GENEVE</t>
  </si>
  <si>
    <t>Intervention Ingénieur Informatique sur site selon rapport du 18/08/09_x000D_
_x000D_
HP XW8200 NO POWER - Nettoyage des ventilateurs et refonte de la connectique</t>
  </si>
  <si>
    <t>Intervention Ingénieur Informatique sur site selon rapport du 04/02/09_x000D_
_x000D_
- Fin installation NOD32_x000D_
- Configuration adresse de messagerie_x000D_
- Vérification des postes_x000D_
- Vérification du serveur</t>
  </si>
  <si>
    <t>Intervention Ingénieur Informatique sur site selon rapport du 29/01/09_x000D_
_x000D_
Création de log in_x000D_
Vérification de poste_x000D_
Reconstruction base antispam</t>
  </si>
  <si>
    <t>Intervention Ingénieur Informatique sur site selon rapport du 03/02/09_x000D_
_x000D_
- Installation nouveau poste_x000D_
- Début de paramétrage messagerie_x000D_
- Début installation antivirus_x000D_
- Vérification problème de sauvegarde</t>
  </si>
  <si>
    <t>Intervention Ingénieur Informatique sur site selon rapport du 02/02/09_x000D_
_x000D_
- Removal HDD's_x000D_
- Back up data_x000D_
- Delivery of abone to client_x000D_
- Removal of old hardware</t>
  </si>
  <si>
    <t>Intervention Ingénieur Informatique sur site selon rapport du 07/01/09_x000D_
_x000D_
Installation nouvelle machine + backup data</t>
  </si>
  <si>
    <t>Physical presence to supervise the installation of the Avaya and IPC turrets, as per your request._x000D_
Total hours Wed 05 August -&gt; Friday 07 August 200</t>
  </si>
  <si>
    <t>2 people for 2 hours to clean the server room, servers, and switching equipment. _x000D_
Move of Colt router and modem, as agreed with Cassarius, in order to free up the spare rack.</t>
  </si>
  <si>
    <t>Optimal utilization of the five VMware servers, and the SAN disk space for best utilization of the 16 SAN disks that we recently acquired. Redistribution of the load among the five VMware servers</t>
  </si>
  <si>
    <t>Migrating as many physical servers to virtual ones as possible</t>
  </si>
  <si>
    <t>Training on the VMware infrastructure management</t>
  </si>
  <si>
    <t>Intervention Ingénieur Informatique sur site selon rapport du 18/02/09_x000D_
_x000D_
ERREUR AVEC PROFILE ITINERANT SUR T60</t>
  </si>
  <si>
    <t>Upgrade of the VMware software on the five VMware servers</t>
  </si>
  <si>
    <t>Upgrade of the Backup Exec software to version 12.5 and set up of the VMware backup infrastructure</t>
  </si>
  <si>
    <t>HP Compaq Business Desktop dc7800 - SFF - 1 x Core 2 Duo E6750 / 2.66 GHz - RAM 2 Go - Disque dur 1 x 250 Go - DVD±RW (±R DL) / DVD-RAM - GMA 3100 Dynamic Video Memory Technology 4.0 - Gigabit Ethernet - Mise r niveau inférieur Vista Business / XP Pro - I</t>
  </si>
  <si>
    <t>KTH-XW4100A/1G</t>
  </si>
  <si>
    <t>Kingston - Mémoire - 1 Go - DIMM 184 broches - 400 MHz / PC3200 - ECC</t>
  </si>
  <si>
    <t>KTH-XW667/8G</t>
  </si>
  <si>
    <t>Kingston - Mémoire - 8 Go ( 2 x 4 Go ) - FB-DIMM 240-pin - DDR II - 667 MHz - Pleinement mémorisé</t>
  </si>
  <si>
    <t>KTH-ZD8000B/4G</t>
  </si>
  <si>
    <t>Memory KTH-ZD8000B/4G 4GB DDR2-667 Module HP/Compaq Notebook Memory</t>
  </si>
  <si>
    <t>KTH-ZD8000C6/2G</t>
  </si>
  <si>
    <t>Memory KTH-ZD8000C6/2G 2GB DDR2-800 Module HP/Compaq Notebook Memory</t>
  </si>
  <si>
    <t>KU216ET#UUZ</t>
  </si>
  <si>
    <t xml:space="preserve">6730b C2D/P8600/2.4G 2GB Core 2 Duo P8600/2.4 GHz, 15.4" WSXGA+, 2 GB RAM (1 slots free), 250GB HDD, DVD+/-RW-DL, 56K Modem, WLAN a/b/g/n, Bluetooth, VGA Camera, Office 2007 Ready-PC, Vista Business 32 (XPP Recovery CDs incl.)  VB ML </t>
  </si>
  <si>
    <t>MK3255GSX</t>
  </si>
  <si>
    <t>HDD Toshiba 2.5" 320GB SATA-II, 5400 rpm, 8MB, 12ms, 9.5mm, for Notebook</t>
  </si>
  <si>
    <t>NS45QMZ</t>
  </si>
  <si>
    <t>ThinkPad X200S 7469-5QP,C2D LV 1.86,2GB,160GB HS,WXGA 12.1" GEth,wwan,bt,WinVB,FP,6cell</t>
  </si>
  <si>
    <t>P73-02766</t>
  </si>
  <si>
    <t>Microsoft Windows Server 2003 R2 Standard Edition w/SP2 - Licence et support - 5  licences d'acccs client, 1 serveur (1 - 4 CPU) - OEM - CD - anglais - Etats-Unis</t>
  </si>
  <si>
    <t>PSUS4-EU</t>
  </si>
  <si>
    <t>Linksys PrintServer for USB with 4 port Switch PSUS4 - Commutateur - 4 ports - EN, Fast EN - 10Base-T, 100Base-TX</t>
  </si>
  <si>
    <t>PWLA8490MTBLK5</t>
  </si>
  <si>
    <t>Pro/1000 MT Server Adapter 1 Bulkkarte, Intel PRO/1000 MT Server Adapter - Netzwerkkarte - PCI-X - Hot-Plug 133 MHz, Fast EN, Gigabit, 10B-T, 100B-TX, 1000B-T, Flusskontrolle, Vollduplex-fähig, Fehlertoleranz, ACPI-Support, Auto-Negotiation, Lastenausglei</t>
  </si>
  <si>
    <t>Q6000A</t>
  </si>
  <si>
    <t>HP - Cartouche de toner - 1 x noir - 2500 pages</t>
  </si>
  <si>
    <t>HP - Cartouche de toner - 1 x noir - 2500 pages pur LaserJet 2600N</t>
  </si>
  <si>
    <t>JADE INVESTMENTS SA</t>
  </si>
  <si>
    <t>HP - Cartouche de toner - 1 x noir - 2500 pages pour LaserJet Color 2605</t>
  </si>
  <si>
    <t>Q6001A</t>
  </si>
  <si>
    <t>HP - Cartouche de toner - 1 x cyan - 2000 pages</t>
  </si>
  <si>
    <t>Q6002A</t>
  </si>
  <si>
    <t>CISCO RACK PHYSICAL  INSTALLATION _x000D_
Unpacking : rack mounting / cabling / power distribution units_x000D_
2x CISCO 3750+ 2 CISCO ASA Adaptive Security Appliance 5520_x000D_
+ 4 Cisco routers 2811_x000D_
Installation of the APC UPS_x000D_
Cabling and test_x000D_
DURATION 6 hours</t>
  </si>
  <si>
    <t>CpFacturé</t>
  </si>
  <si>
    <t>2002</t>
  </si>
  <si>
    <t>Route des Acacias 47</t>
  </si>
  <si>
    <t>1227</t>
  </si>
  <si>
    <t>LES ACACIAS - GENEVE</t>
  </si>
  <si>
    <t>1001</t>
  </si>
  <si>
    <t>1015</t>
  </si>
  <si>
    <t>1020</t>
  </si>
  <si>
    <t>1009</t>
  </si>
  <si>
    <t>Ch. De Mornex 10</t>
  </si>
  <si>
    <t>1003</t>
  </si>
  <si>
    <t>1110</t>
  </si>
  <si>
    <t>1214</t>
  </si>
  <si>
    <t>Boulevard des Promenades 20</t>
  </si>
  <si>
    <t>D-50170</t>
  </si>
  <si>
    <t>1204</t>
  </si>
  <si>
    <t>1201</t>
  </si>
  <si>
    <t>AL109TW</t>
  </si>
  <si>
    <t>1202</t>
  </si>
  <si>
    <t>1800</t>
  </si>
  <si>
    <t>Case Postale 1732</t>
  </si>
  <si>
    <t>GENEVE 1</t>
  </si>
  <si>
    <t>1011</t>
  </si>
  <si>
    <t>1132</t>
  </si>
  <si>
    <t>1030</t>
  </si>
  <si>
    <t>1228</t>
  </si>
  <si>
    <t>N7 8XH</t>
  </si>
  <si>
    <t>1032</t>
  </si>
  <si>
    <t>1005</t>
  </si>
  <si>
    <t>1215</t>
  </si>
  <si>
    <t>1217</t>
  </si>
  <si>
    <t>1293</t>
  </si>
  <si>
    <t>8600</t>
  </si>
  <si>
    <t>1303</t>
  </si>
  <si>
    <t>1260</t>
  </si>
  <si>
    <t>Avenue de la Gare 28</t>
  </si>
  <si>
    <t>SION</t>
  </si>
  <si>
    <t>1006</t>
  </si>
  <si>
    <t>1207</t>
  </si>
  <si>
    <t>1213</t>
  </si>
  <si>
    <t>SCS-RES-SOS-SLC-SHA-AA1-MGE</t>
  </si>
  <si>
    <t>3050</t>
  </si>
  <si>
    <t>BERN</t>
  </si>
  <si>
    <t>1208</t>
  </si>
  <si>
    <t>1253</t>
  </si>
  <si>
    <t>1203</t>
  </si>
  <si>
    <t>1002</t>
  </si>
  <si>
    <t>Avenue de Rumine 37</t>
  </si>
  <si>
    <t>1291</t>
  </si>
  <si>
    <t>1200</t>
  </si>
  <si>
    <t>Rue d'Italie 1</t>
  </si>
  <si>
    <t>Route de Prilly 23</t>
  </si>
  <si>
    <t>1023</t>
  </si>
  <si>
    <t>CRISSIER</t>
  </si>
  <si>
    <t>Rue Sautter 29</t>
  </si>
  <si>
    <t>1205</t>
  </si>
  <si>
    <t>Place de la Gare</t>
  </si>
  <si>
    <t>1345</t>
  </si>
  <si>
    <t>LE LIEU</t>
  </si>
  <si>
    <t>1040</t>
  </si>
  <si>
    <t>Place Neuve 4</t>
  </si>
  <si>
    <t>Collège Tour Rouge</t>
  </si>
  <si>
    <t>1844</t>
  </si>
  <si>
    <t>VILLENEUVE</t>
  </si>
  <si>
    <t>8625</t>
  </si>
  <si>
    <t>Gossau ZH</t>
  </si>
  <si>
    <t>Moulin des Lavoirs 53</t>
  </si>
  <si>
    <t>2882</t>
  </si>
  <si>
    <t>ST-URSANNE</t>
  </si>
  <si>
    <t>rue Pichard 7</t>
  </si>
  <si>
    <t>1242</t>
  </si>
  <si>
    <t>Route de Soly 514</t>
  </si>
  <si>
    <t>74250</t>
  </si>
  <si>
    <t>FILLINGES</t>
  </si>
  <si>
    <t>1014</t>
  </si>
  <si>
    <t>1000</t>
  </si>
  <si>
    <t>SE1 8HL</t>
  </si>
  <si>
    <t>1216</t>
  </si>
  <si>
    <t>Boulevard Georges-Favon 1</t>
  </si>
  <si>
    <t>8752</t>
  </si>
  <si>
    <t>Av. de Rhodanie 17</t>
  </si>
  <si>
    <t>1007</t>
  </si>
  <si>
    <t>Rue de Chantepoulet 25</t>
  </si>
  <si>
    <t>1219</t>
  </si>
  <si>
    <t>1010</t>
  </si>
  <si>
    <t>1024</t>
  </si>
  <si>
    <t>8806</t>
  </si>
  <si>
    <t>1290</t>
  </si>
  <si>
    <t>1277</t>
  </si>
  <si>
    <t>1212</t>
  </si>
  <si>
    <t>1258</t>
  </si>
  <si>
    <t>64279</t>
  </si>
  <si>
    <t>Case Postale 5666</t>
  </si>
  <si>
    <t>1012</t>
  </si>
  <si>
    <t>1222</t>
  </si>
  <si>
    <t>Avenue de la Concorde 6</t>
  </si>
  <si>
    <t>1022</t>
  </si>
  <si>
    <t>CHAVANNES-RENENS</t>
  </si>
  <si>
    <t>Chemin de Mornex 10</t>
  </si>
  <si>
    <t>LAUSANNE  16</t>
  </si>
  <si>
    <t>12 Greenhill Rents</t>
  </si>
  <si>
    <t>EC1M 6BN</t>
  </si>
  <si>
    <t>Chancellors road / Hammersmith embankment</t>
  </si>
  <si>
    <t>Rue de Lausanne 53</t>
  </si>
  <si>
    <t>MORGES 1</t>
  </si>
  <si>
    <t>Rue des Brévards 16</t>
  </si>
  <si>
    <t>NEUCHATEL</t>
  </si>
  <si>
    <t>Rond-point de Plainpalais 5</t>
  </si>
  <si>
    <t>Totaux</t>
  </si>
  <si>
    <t>1950</t>
  </si>
  <si>
    <t>Contrat MultiAdvantage</t>
  </si>
  <si>
    <t>Cout offre &amp; devis services Intervention Technique sur site selon rapport 463 du 12/01/09 / M. Rais / Imprimante HP 4700DTN ref.: 14303 / frais pour pièces selon devis accepté du 12/01/09</t>
  </si>
  <si>
    <t>Facturation pour devis refusé sur Printer HP 5100 DTN</t>
  </si>
  <si>
    <t>Facturation du devis refusé pour LJ 5500N / sn JPHF000653</t>
  </si>
  <si>
    <t>Devis refusé par mail le 01/10/09 - Mr Atieh</t>
  </si>
  <si>
    <t>Cout offre &amp; devis services / forfait sur demande de M. Rais / rapport 450 / Devis refusé par mail le 08.01.09 / portable Compaq NX8220 de M. Antonakis / carte mère defect</t>
  </si>
  <si>
    <t>HEIDRICK &amp; STRUGGLES</t>
  </si>
  <si>
    <t>Devis refusé - HP Pavillion DV2000</t>
  </si>
  <si>
    <t>Etablissement scolaire</t>
  </si>
  <si>
    <t>Cout offre &amp; devis services / Intervention selon devis accepté du 12 mars 2009 / Imprimante Brother HL 7050N / kit de maintenance</t>
  </si>
  <si>
    <t>Facturation selon devis</t>
  </si>
  <si>
    <t>Koettermann AG</t>
  </si>
  <si>
    <t>Intervention sur site pour problème d'impression sur HP LJ2840 / divers tests / demande d'intervention HP / Frais de devis y c. déplacements</t>
  </si>
  <si>
    <t>Benteler Automotive SA</t>
  </si>
  <si>
    <t>Facturation selon devis 1248 - cde 40081654</t>
  </si>
  <si>
    <t>Devis sur HP 4250 - Bande noire en haut de la 1ère page._x000D_
Adresse : Voie Creuse 1 5ème étage_x000D_
Mme LEBEG</t>
  </si>
  <si>
    <t>Syndicat Comedia</t>
  </si>
  <si>
    <t>Cout offre &amp; devis services - selon devis 429 du 5 janvier 2009</t>
  </si>
  <si>
    <t>Cout offre &amp; devis services / intervention selon rapport et devis N° 662. Imprimante HP 5550 / haut voltage + alim 220V</t>
  </si>
  <si>
    <t>Intervention selon devis du 24 avril 2009 et rapport 1031 / Kit de maintenance pour HP LJ 4250 / Ticket UNIL 22954 / M. Rais</t>
  </si>
  <si>
    <t>DP-HARD TECH</t>
  </si>
  <si>
    <t>Vente de pièces détachées : _x000D_
_x000D_
RL1-1370-000CN x4_x000D_
RC1-0939-000CN x4_x000D_
RL1-0568-000CN x2_x000D_
RM1-3738-000CN x4</t>
  </si>
  <si>
    <t>Vente de pièces détachées : Kit de maintenance</t>
  </si>
  <si>
    <t>Vente de pièces détachées : PF2282</t>
  </si>
  <si>
    <t>Vente de pièces détachées - Q5422 - Kit de maintenance</t>
  </si>
  <si>
    <t>Vente de pièces détachées : Reverse Assy RM1-122-000</t>
  </si>
  <si>
    <t>Vente de pièces détachées : Q7848-60002</t>
  </si>
  <si>
    <t>Vente de pièces détachées - 1x fuser</t>
  </si>
  <si>
    <t>Vente de pièces détachées - COMMANDE SYS BOARD</t>
  </si>
  <si>
    <t>Vente de pièces détachées_x000D_
_x000D_
Fuser + 2 pick up roller</t>
  </si>
  <si>
    <t>Vente de pièces détachées_x000D_
_x000D_
Kit de maintenance C5422a</t>
  </si>
  <si>
    <t>Vente de pièces détachées - 2x pick up roller</t>
  </si>
  <si>
    <t>Vente de pièces détachées - kti de maintenance</t>
  </si>
  <si>
    <t>Vente de pièces détachées - roller fuser + fuser + 2 pick up roller</t>
  </si>
  <si>
    <t>Vente de pièces détachées : 487434-001_x000D_
_x000D_
Ecran cassée  - échange sur hp 6930P - Mr Coccoli_x000D_
_x000D_
Installation comprise</t>
  </si>
  <si>
    <t>Vente de pièces détachées_x000D_
_x000D_
Clavier 337016-111 pour hp  NX7010 - CND5011LBG</t>
  </si>
  <si>
    <t>Vente de pièces détachées - RM1-0043</t>
  </si>
  <si>
    <t>Vente de pièces détachées : Kit de maintenance Q5422A</t>
  </si>
  <si>
    <t>Mentzler Marc</t>
  </si>
  <si>
    <t>Intervention Ingénieur Informatique sur site selon rapport du 10/11/09_x000D_
Intervenant : Patrick Nicolet_x000D_
Récupération de données</t>
  </si>
  <si>
    <t>Intervention Ingénieur Informatique sur site selon rapport du 28/09/09_x000D_
_x000D_
Installation Inventor/Revit/Autocad Archi à Valmont 30</t>
  </si>
  <si>
    <t>Intervention Ingénieur Informatique sur site selon rapport du 06/10/09_x000D_
_x000D_
Installation Hardware serveur, mise en rack et connectique</t>
  </si>
  <si>
    <t>Intervention Ingénieur Informatique sur site selon rapport du 25/09/09</t>
  </si>
  <si>
    <t>Intervention Ingénieur Informatique sur site selon rapport du 15/09/09</t>
  </si>
  <si>
    <t>Intervention Ingénieur Informatique sur site selon rapport du 29/10/09</t>
  </si>
  <si>
    <t>Intervention Ingénieur Informatique sur site selon rapport du 01/10/09</t>
  </si>
  <si>
    <t>Remboursement de 30min facturé en trop sur la facture 200199116</t>
  </si>
  <si>
    <t>Intervention Ingénieur Informatique sur site selon rapport du 07/10/09_x000D_
_x000D_
Clés et disques USB non reconnus._x000D_
Désinstallation de programmes, upgrade de drivers, réinstallation Win XP et tests</t>
  </si>
  <si>
    <t>Intervention Ingénieur Informatique sur site selon rapport du 13/10/09</t>
  </si>
  <si>
    <t>Intervention Ingénieur Informatique sur site selon rapport du 08/10/09</t>
  </si>
  <si>
    <t>Intervention Ingénieur Informatique sur site selon rapport du 20/10/09 et 26/10/09</t>
  </si>
  <si>
    <t>Management, back up &amp; Antivirus_x000D_
VMWare Installation_x000D_
VMWare Training</t>
  </si>
  <si>
    <t>1211</t>
  </si>
  <si>
    <t>Intervention Ingénieur Informatique sur site selon rapport du 03/09/09</t>
  </si>
  <si>
    <t>Intervention Ingénieur Informatique en remote selon rapport du 17/11/09_x000D_
Intervenant : Mr Schneider_x000D_
Problème messagerie Exchange / SBS 2003 _x000D_
Ticket 2426</t>
  </si>
  <si>
    <t>Intervention Ingénieur Informatique sur site selon rapport du 09/11/09_x000D_
Intervenant : Mr Caversazio_x000D_
Problème sur HP NC6220 lent</t>
  </si>
  <si>
    <t>Intervention Ingénieur Informatique sur site selon rapport du 23/11/09_x000D_
Intervenant : Mr Sanchez_x000D_
Reconfiguration du MSA2000</t>
  </si>
  <si>
    <t>Intervention Ingénieur Informatique sur site selon rapport du 24/10/09_x000D_
_x000D_
2x 150% (163.50)_x000D_
4x 200% (218.00)</t>
  </si>
  <si>
    <t>CGN - Compagnie Générale de Navigation</t>
  </si>
  <si>
    <t>Intervention Ingénieur Informatique sur site selon rapport du 05/11/09_x000D_
Intervenant : Mr Rich_x000D_
Problème avec le bac sur la HP P3005</t>
  </si>
  <si>
    <t>Intervention Ingénieur Informatique sur site selon rapport du 26/10/09</t>
  </si>
  <si>
    <t>Intervention Ingénieur Informatique sur site selon rapport du 20/10/09_x000D_
_x000D_
Installation Color LaserJet CP3525x - Test sur serveur et installation sur 4 postes.</t>
  </si>
  <si>
    <t>Intervention Ingénieur Informatique sur site selon rapport du 30/09/09</t>
  </si>
  <si>
    <t>FSG Social Impact Advisors</t>
  </si>
  <si>
    <t>Intervention report on 30/10/09_x000D_
Engineer : Barry Monaghan_x000D_
- Installation of temporary switch in big office_x000D_
- Diagnosis of laptop problem on compaq NC4400</t>
  </si>
  <si>
    <t>LABORATOIRE DU LEMAN</t>
  </si>
  <si>
    <t>Intervention de techniciens Informatiques sur site selon vos ordres de missions selon votre ordre de mission du 25/09/09 et du 01/10/09 (selon détail ci-joint)</t>
  </si>
  <si>
    <t>Intervention Ingénieur Informatique sur site selon rapport du 30/10/09_x000D_
_x000D_
Fin installation V30 + V36</t>
  </si>
  <si>
    <t>Intervention date : 06/10/09_x000D_
_x000D_
Re-wiring of Firewall patch calbes according to instructions given by Scott + Wayne in ZBI New York</t>
  </si>
  <si>
    <t>Intervention Ingénieur Informatique sur site selon rapport du 28/10/09 et du 29 /10/09_x000D_
Intervenant : Mr Rich</t>
  </si>
  <si>
    <t>Intervention Ingénieur Informatique sur site selon rapport du 28/09/09</t>
  </si>
  <si>
    <t>Intervention Ingénieur Informatique sur site selon rapport du 24/09/09_x000D_
_x000D_
Problème de routeur, combofix et test avec nouveau routeur.</t>
  </si>
  <si>
    <t>Installation and configuration of the virtual infrastructure disk-to-disk-to-tape backup</t>
  </si>
  <si>
    <t>Installation des composants Hardware</t>
  </si>
  <si>
    <t>Intervention Technique sur site selon rapport du 11/11/09_x000D_
Intervenant : Mr Caverzasio_x000D_
Maintenance de la HP LJ4100</t>
  </si>
  <si>
    <t>Intervention Technique en atelier selon rapport du 20/10/09_x000D_
_x000D_
Contrôle interne, remis module mémoire et réparé câble stick point déformé._x000D_
_x000D_
Réparation non-garantie par HP</t>
  </si>
  <si>
    <t>Intervention Technique sur site selon rapport du 02/11/09_x000D_
Intervenant : Mr Caverzasio_x000D_
Contact : Mr Charles Thierry_x000D_
Batiment du quai wilson - 3ème étage_x000D_
Problème avec printer LaserJet 4345 MFP - s/n : CNDYF04764</t>
  </si>
  <si>
    <t>Intervention Technique sur site selon rapport du 03/11/09_x000D_
Intervenant : Mr Caverzasio_x000D_
Maintenance sur HP LJ4250 - s/n : CNHXS06117</t>
  </si>
  <si>
    <t>HP MSA Install SVC</t>
  </si>
  <si>
    <t>Intervention Technique sur site selon rapport du 08/10/09_x000D_
_x000D_
Maintenance sur la HP 4250N - CNHXS06117 - 170'000 copies</t>
  </si>
  <si>
    <t>Intervention Technique sur site selon rapport du 19/10/09_x000D_
_x000D_
HP LaserJet 3005 - CNF1S0325 - plus de display</t>
  </si>
  <si>
    <t>Service installation des 3 serveurs _x000D_
y.c installation des OS (tarif journalier)</t>
  </si>
  <si>
    <t>Intervention Technique sur site selon rapport du 14/10/09_x000D_
_x000D_
HP NX9110 - No power._x000D_
Démontage, nettoyage, test</t>
  </si>
  <si>
    <t>Intervention Technique sur site selon rapport du 29/09/09_x000D_
_x000D_
Bruit dans l'imprimante HP Color Laserjet 4500</t>
  </si>
  <si>
    <t>Intervention Technique sur site selon rapport du 11/08/09_x000D_
_x000D_
HP 2015 - Error</t>
  </si>
  <si>
    <t>Intervention Technique sur site selon rapport du 21/10/09_x000D_
_x000D_
HP 4250 - S/N  CNHXJ49076_x000D_
Rue de Lausanne 20_x000D_
1er Etage - CG-01-15_x000D_
Les Cygnes_x000D_
Mr Salvator - 058 705 45 91</t>
  </si>
  <si>
    <t>022 TELEGENEVE SA</t>
  </si>
  <si>
    <t>Installation des composants matériel en atelier</t>
  </si>
  <si>
    <t>INTERVENTION TECHNIQUE EN ATELIER: Montage hardware des composants</t>
  </si>
  <si>
    <t>Contrat maintenance Multi-ADVANTAGE 091204 - Remise à 0.-</t>
  </si>
  <si>
    <t>Contrat maintenance Multi-ADVANTAGE_x000D_
_x000D_
Renouvellement du contrat de Maintenance n° 091204</t>
  </si>
  <si>
    <t>DP-MASTERHSBC</t>
  </si>
  <si>
    <t>Installation master HSBC en atelier</t>
  </si>
  <si>
    <t>HSBC Private Bank (Suisse) SA Zurich Branch</t>
  </si>
  <si>
    <t>HSBC Private Bank (Suisse) SA Lugano Branch</t>
  </si>
  <si>
    <t>DEMAUREX &amp; CIE SA</t>
  </si>
  <si>
    <t>DP-PROJET</t>
  </si>
  <si>
    <t>Gestion &amp; réalisation de projets selon commande 203038 et validation des prestations de services selon mail du 18 février 2009 / master de postes</t>
  </si>
  <si>
    <t>Gestion &amp; réalisation de projets selon offre N° OP-2009-01-30 validée le 03.02.09 (prestation pour 1 ressource le 27/02)</t>
  </si>
  <si>
    <t>Gestion &amp; réalisation de projets  selon offre N° OP-2009-01-30b validée le 03.02.09</t>
  </si>
  <si>
    <t>Prestation de gestion de projets</t>
  </si>
  <si>
    <t>Gestion &amp; réalisation de projets / Prestations de projets selon offre N° OP-2008-12-11b / Facturation de 50% du projet au démarrage selon conditions générales Darest</t>
  </si>
  <si>
    <t>Gestion &amp; réalisation de projets Installation WinBiz selon forfaits pour la société Brigitte Marion / Chardonne. Forfait installation de base + forfait formation de base (CHF 350.- + CHF 150.-)</t>
  </si>
  <si>
    <t>Gestion &amp; réalisation de projets selon offre N° OP-2009-01-30 validée le 03.02.09 (prestation pour 3 ressources le 28/02)</t>
  </si>
  <si>
    <t>Gestion &amp; réalisation de projets selon offre N° OP-2009-03-24 / prestations de services / mise en place infrastructure</t>
  </si>
  <si>
    <t>EOS</t>
  </si>
  <si>
    <t>Gestion &amp; réalisation de projets selon offre OP-2008-09-15 / projet de nettoyage de postes de travail / Commande EOS N° 20009296</t>
  </si>
  <si>
    <t>Gestion &amp; réalisation de projets / forfait d'installation de mise en fonction de Windows Mobile sur HTC</t>
  </si>
  <si>
    <t>Gestion &amp; réalisation de projets Installation WinBiz selon forfait pour la société DMI Interior. Forfait installation de base</t>
  </si>
  <si>
    <t>Gestion &amp; réalisation de projets / installation et configuration de nouveaux postes selon offre forfaitaire validée par mail du 26 mars 2009</t>
  </si>
  <si>
    <t>Gestion &amp; réalisation de projets selon offre N° OP-2009-01-30b du 03.02.09 / extention de prestations pour seconde activité le 19.02.09</t>
  </si>
  <si>
    <t>Gestion &amp; réalisation de projets / forfait d'installation de mise en fonction de "Hosted Exchange" pour 2 compte business Mail</t>
  </si>
  <si>
    <t>Gestion &amp; réalisation de projets  / finalisation des activités liées à l'audit (réalisées durant les vacances) selon rapport N° 693 du 22 février. Activités à 2 personnes les 17 et 20 février 2009. Passerelle BP / filtrage / serveur de messagerie</t>
  </si>
  <si>
    <t>Gestion &amp; réalisation de projets / Prestations de projet selon offre N° OP-2008-12-11b / facturation 2ème partie (solde de 50%) selon conditions générales Darest</t>
  </si>
  <si>
    <t>DP-RECUP</t>
  </si>
  <si>
    <t>Frais et taxes d'élimination d'emballages</t>
  </si>
  <si>
    <t>EQ773AA#B13</t>
  </si>
  <si>
    <t>HP 2400 Series Docking Station - Station d'accueil</t>
  </si>
  <si>
    <t>ESCOMPTE</t>
  </si>
  <si>
    <t>Déja payé</t>
  </si>
  <si>
    <t>DAREST INFORMATIC  SA</t>
  </si>
  <si>
    <t>FB149AA#ABB</t>
  </si>
  <si>
    <t>iPAQ Data Messenger Qualcomm 7201A 528MHz 256 MB Flash ROM 128MB SDRAM TFT 2.81 Windows Mobile 6.1 Bluetooth WLAN GPS EN</t>
  </si>
  <si>
    <t>DAREST INFORMATIC SA</t>
  </si>
  <si>
    <t>Moreover Technologies Ltd.</t>
  </si>
  <si>
    <t>FRAIS ANNEXE TRANSFRONTALIER</t>
  </si>
  <si>
    <t>Frais de port et douane pour UK</t>
  </si>
  <si>
    <t>VERISIGN UK LTD</t>
  </si>
  <si>
    <t>GB974EA#UUZ</t>
  </si>
  <si>
    <t xml:space="preserve">6530b C2D/P8400/2.26G 2GB Core 2 Duo P8400/2.26 GHz, 14.1" WXGA, 2 GB RAM (1 slots free), 160GB HDD, DVD+/-RW-DL, 56K Modem, WLAN a/b/g/n, Bluetooth, VGA Camera, Office 2007 Ready-PC, Vista Business 32 (XPP Recovery CDs included)  VB ML </t>
  </si>
  <si>
    <t>ROMANDE ENERGIE SA</t>
  </si>
  <si>
    <t>HA113A1 5D2</t>
  </si>
  <si>
    <t>MDS9216 9140/20 CWDM Mux Installation</t>
  </si>
  <si>
    <t>HA113A1 5FL</t>
  </si>
  <si>
    <t>EVA Disk Drive Installation</t>
  </si>
  <si>
    <t>HA113A1 5NE</t>
  </si>
  <si>
    <t>EVA Enclouser HW Installation</t>
  </si>
  <si>
    <t>HA114A1 58D</t>
  </si>
  <si>
    <t>HP Installation EVA 4400 SV</t>
  </si>
  <si>
    <t>HP Installation EVA 4400 SVC</t>
  </si>
  <si>
    <t>HA124A1 5AS</t>
  </si>
  <si>
    <t>HP Startup Command View EVA (CV EVA) Svc</t>
  </si>
  <si>
    <t>HA124A1 5G1</t>
  </si>
  <si>
    <t>CA for EVA Levl 1 Tier1 Startup</t>
  </si>
  <si>
    <t>HA124A1 5G2</t>
  </si>
  <si>
    <t>HP CP I&amp;S BC-EVA Lvl 1 Tier1</t>
  </si>
  <si>
    <t>OSCILLOQUARTZ SA</t>
  </si>
  <si>
    <t>INTERVDIVTECH</t>
  </si>
  <si>
    <t>*NE PLUS UTILISER*INTACTIF* REMPLACE PAR DP-INTERVTECH</t>
  </si>
  <si>
    <t>KB930ET#UUZ</t>
  </si>
  <si>
    <t>HP - Cartouche de toner - 1 x jaune - 2000 pages</t>
  </si>
  <si>
    <t>Q6003A</t>
  </si>
  <si>
    <t>HP - Cartouche de toner - 1 x magenta - 2000 pages</t>
  </si>
  <si>
    <t>RR317AA</t>
  </si>
  <si>
    <t>HP Deluxe Nylon Backpack - Sac r dos pour ordinateur portable</t>
  </si>
  <si>
    <t>SDU400D</t>
  </si>
  <si>
    <t>AF Druckluftspray, 400ml, nicht brennbar, 100% ozonfreundlich</t>
  </si>
  <si>
    <t>ST903203FAD2E1-RK</t>
  </si>
  <si>
    <t xml:space="preserve">FREEAGENT GO 5400.2 320GB ext. Schnittstelle: USB 2.0/ Kapazität: 320 GB/ 5400 rpm/ Cache: 8 MB/ Formfaktor: 2,5 "  NMS  </t>
  </si>
  <si>
    <t>TRANSPORT</t>
  </si>
  <si>
    <t>FRAIS DE LOGISTIQUE</t>
  </si>
  <si>
    <t>UF449PE</t>
  </si>
  <si>
    <t>Electronic HP Care Pack 4-Hour Same Business Day Hardware Support Post Warranty - Contrat de maintenance prolongé - picces et main d'oeuvre - 1 année - sur site - 9 heures par jour / 5 jours par semaine - 4 h</t>
  </si>
  <si>
    <t>UG648PE</t>
  </si>
  <si>
    <t>Electronic HP Care Pack 4-Hour Same Business Day Hardware Support Post Warranty - Contrat de maintenance prolongé - picces et main d'oeuvre - 1 année - sur site - 13x5 - 4 h</t>
  </si>
  <si>
    <t>WDH1Q10000E</t>
  </si>
  <si>
    <t>My Book Studio Edition WDH1Q10000 - Disque dur - 1 To - externe - FireWire / FireWire 800 / Hi-Speed USB / eSATA-300 - mémoire tampon : 16 Mo</t>
  </si>
  <si>
    <t>ONSITE PROJECT MANAGEMENT FOR ZBI: Mr BARRY MONAGHAN_x000D_
Project Management, local organization of the suppliers:  Colt ISP / Air conditioning / Electrician. _x000D_
DURATION 11 hours_x000D_
_x000D_
Travel fees are offered_x000D_
Removal of packing box</t>
  </si>
  <si>
    <t>SERVERS DEPLOYMENT (6 SERVERS)_x000D_
Delivery, unpacking, components installation of 6 IBM servers: disks, remory, controllers, rack mounting, installation of power distribution units in the racks, , power &amp; network plugging without any installation or configuration the operating Systems_x000D_
DURATION 4 hours</t>
  </si>
  <si>
    <t>8 CISCO DEVICES SOFTWARE IOS UPDATE_x000D_
Images Cisco Updates of the 8 Cisco IOS and image configuration, flash memory_x000D_
DURATION 10 hours</t>
  </si>
  <si>
    <t>IPC RACK MOUTING AND TELECOM RACK MOUNTING_x000D_
Delivery, unpacking, APC UPS installation and power distribution unit’s installation_x000D_
DURATION 2 hours</t>
  </si>
  <si>
    <t>DESKTOPS DEPLOYMENT (11 WORKSTATIONS)_x000D_
REQUEST Delivery, unpacking, installation on the desks, power &amp; network plugging, uncompressing the operating Systems for 11 workstations without any configuration_x000D_
DURATION 4 hours</t>
  </si>
  <si>
    <t>2 WINDOWS 2008 ENTERPRISE AND 4 WINDOWS 2003 ENTERPRISE SERVER STAGING_x000D_
Installation of the operating systems and 2008 patching_x000D_
DURATION 8 hours</t>
  </si>
  <si>
    <t>La 2ieme facture complémentaire parviendra fin septembre pour la fin des travaux.</t>
  </si>
  <si>
    <t>On site intervention on 02/11/09_x000D_
Engineer : Mr Monaghan_x000D_
- Installation of an UPS</t>
  </si>
  <si>
    <t>Intervention de techniciens Informatiques sur site selon vos ordres de missions selon votre ordre de mission du 25/09/09 et du 01/10/09 (selon détail ci-joint) - tarif 150% pour le samedi</t>
  </si>
  <si>
    <t>Intervention Ingénieur Informatique sur site selon rapport du 09/10/09</t>
  </si>
  <si>
    <t>On site intervention on 09/11/09_x000D_
Engineer : Barry Monaghan_x000D_
- Installation and test of small switch in conference room_x000D_
- Move of trading processing PC to server room_x000D_
- Move of spare PC to conference room area</t>
  </si>
  <si>
    <t>Intervention Ingénieur Informatique sur site selon rapport du 16/10/09_x000D_
_x000D_
Mise en place d'une hp designjet_x000D_
Maintenance sur hp P3005</t>
  </si>
  <si>
    <t>Intervention Ingénieur Informatique sur site selon rapport du 03/11/09_x000D_
Intervenant : Mr Rich_x000D_
Restauration du firmware_x000D_
Ticket 2313</t>
  </si>
  <si>
    <t>Call for incident 122618 - Servers down</t>
  </si>
  <si>
    <t>Intervention Ingénieur Informatique sur site selon rapport du 15/10/09</t>
  </si>
  <si>
    <t>Intervention Ingénieur Informatique sur site selon rapport du 03/10/09</t>
  </si>
  <si>
    <t>Mot de passe changé et oublié_x000D_
_x000D_
Connexion distante pour modification du mot de passe.</t>
  </si>
  <si>
    <t>Intervention Ingénieur Informatique sur site selon rapport du 12/11/09_x000D_
Intervenant : Mr Certo_x000D_
Installation et configuration de 2 postes_x000D_
Ticket 2404</t>
  </si>
  <si>
    <t>Intervention Ingénieur Informatique sur site selon rapport_x000D_
Intervenant : Mr Nicolet_x000D_
- Installation et paramétrage_x000D_
- Récupération de données</t>
  </si>
  <si>
    <t>Intervention Ingénieur Informatique sur site selon rapport du 30/10/09_x000D_
_x000D_
Fin installation V36</t>
  </si>
  <si>
    <t>Intervention Ingénieur Informatique sur site selon rapport du 27/10/09</t>
  </si>
  <si>
    <t>Intervention Ingénieur Informatique sur site selon rapport du 02/11/09_x000D_
Intervenant : Mr Certo_x000D_
Prise à distance - accès au profil informatique - ticket 2244</t>
  </si>
  <si>
    <t>Intervention Ingénieur Informatique sur site selon rapport du 25/11/09_x000D_
Intervenant : Mr Nicolet_x000D_
Mise en place du nouveau poste et test.</t>
  </si>
  <si>
    <t>Intervention Ingénieur Informatique sur site selon rapport du 01/10/09_x000D_
_x000D_
Selon devis 1935 - 25858</t>
  </si>
  <si>
    <t>Intervention Ingénieur Informatique sur site selon rapport du 29/09/09</t>
  </si>
  <si>
    <t>Intervention Ingénieur Informatique sur site selon rapport du 17/09/09</t>
  </si>
  <si>
    <t>Intervention Ingénieur Informatique sur site selon rapport du 03/11/09_x000D_
Intervenant : Mr Certo et Mr Sandmeier_x000D_
Installation printers HP 2600N et réinstallation du poste Menuiserie_x000D_
Ticket 2274</t>
  </si>
  <si>
    <t>PRIMOGEFI SA</t>
  </si>
  <si>
    <t>Solde HT</t>
  </si>
  <si>
    <t>Remote (15min)</t>
  </si>
  <si>
    <t>8 heures ouvrable</t>
  </si>
  <si>
    <t>SLA On Site :</t>
  </si>
  <si>
    <t>SLA Remote:</t>
  </si>
  <si>
    <t>4 heures ouvrable</t>
  </si>
  <si>
    <t>Facturation:</t>
  </si>
  <si>
    <t>On Site : Minimum 1 heure - par demi-heure ensuite</t>
  </si>
  <si>
    <t>Remote : Par 15 minutes</t>
  </si>
  <si>
    <t>Date Intervention</t>
  </si>
  <si>
    <t>Niveau</t>
  </si>
  <si>
    <t>Intervenant</t>
  </si>
  <si>
    <t>Temps</t>
  </si>
  <si>
    <t>Montant HT</t>
  </si>
  <si>
    <t>Lieu</t>
  </si>
  <si>
    <t>Contact :</t>
  </si>
  <si>
    <t>Achat</t>
  </si>
  <si>
    <t>Avril</t>
  </si>
  <si>
    <t>Client</t>
  </si>
  <si>
    <t>CA du mois voulu</t>
  </si>
  <si>
    <t>Janvier</t>
  </si>
  <si>
    <t>Février</t>
  </si>
  <si>
    <t>Mai</t>
  </si>
  <si>
    <t>Juin</t>
  </si>
  <si>
    <t>Juillet</t>
  </si>
  <si>
    <t>Août</t>
  </si>
  <si>
    <t>Septembre</t>
  </si>
  <si>
    <t>Octobre</t>
  </si>
  <si>
    <t>Novembre</t>
  </si>
  <si>
    <t>Décembre</t>
  </si>
  <si>
    <t>Mois souhaité :</t>
  </si>
  <si>
    <t>Année souhaitée:</t>
  </si>
  <si>
    <t>SOCIETE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</si>
</sst>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22" x14ac:knownFonts="1">
    <font>
      <sz val="10"/>
      <name val="MS Sans Serif"/>
    </font>
    <font>
      <sz val="10"/>
      <name val="MS Sans Serif"/>
      <family val="2"/>
    </font>
    <font>
      <u/>
      <sz val="10"/>
      <color indexed="12"/>
      <name val="MS Sans Serif"/>
      <family val="2"/>
    </font>
    <font>
      <b/>
      <i/>
      <sz val="14"/>
      <name val="Arial"/>
      <family val="2"/>
    </font>
    <font>
      <sz val="10"/>
      <name val="Arial"/>
      <family val="2"/>
    </font>
    <font>
      <sz val="12"/>
      <name val="Arial"/>
      <family val="2"/>
    </font>
    <font>
      <b/>
      <u/>
      <sz val="12"/>
      <name val="Arial"/>
      <family val="2"/>
    </font>
    <font>
      <u/>
      <sz val="10"/>
      <name val="Arial"/>
      <family val="2"/>
    </font>
    <font>
      <b/>
      <sz val="10"/>
      <name val="Arial"/>
      <family val="2"/>
    </font>
    <font>
      <b/>
      <sz val="8"/>
      <name val="Arial"/>
      <family val="2"/>
    </font>
    <font>
      <sz val="8"/>
      <name val="Arial"/>
      <family val="2"/>
    </font>
    <font>
      <b/>
      <sz val="10"/>
      <color indexed="12"/>
      <name val="Arial"/>
      <family val="2"/>
    </font>
    <font>
      <b/>
      <i/>
      <sz val="10"/>
      <name val="Arial"/>
      <family val="2"/>
    </font>
    <font>
      <i/>
      <sz val="10"/>
      <name val="Arial"/>
      <family val="2"/>
    </font>
    <font>
      <sz val="8"/>
      <name val="MS Sans Serif"/>
      <family val="2"/>
    </font>
    <font>
      <sz val="8"/>
      <color indexed="12"/>
      <name val="Arial"/>
      <family val="2"/>
    </font>
    <font>
      <sz val="8"/>
      <name val="Arial"/>
      <family val="2"/>
    </font>
    <font>
      <sz val="8"/>
      <color theme="1"/>
      <name val="Arial"/>
      <family val="2"/>
    </font>
    <font>
      <sz val="8"/>
      <color theme="0"/>
      <name val="Arial"/>
      <family val="2"/>
    </font>
    <font>
      <sz val="11"/>
      <color rgb="FF000000"/>
      <name val="Arial"/>
      <family val="2"/>
    </font>
    <font>
      <sz val="11"/>
      <color theme="1"/>
      <name val="Arial"/>
      <family val="2"/>
    </font>
    <font>
      <u/>
      <sz val="11"/>
      <color theme="10"/>
      <name val="Arial"/>
      <family val="2"/>
    </font>
  </fonts>
  <fills count="6">
    <fill>
      <patternFill patternType="none"/>
    </fill>
    <fill>
      <patternFill patternType="gray125"/>
    </fill>
    <fill>
      <patternFill patternType="solid">
        <fgColor theme="0"/>
        <bgColor indexed="64"/>
      </patternFill>
    </fill>
    <fill>
      <patternFill patternType="solid">
        <fgColor rgb="FFFFFFCC"/>
        <bgColor indexed="64"/>
      </patternFill>
    </fill>
    <fill>
      <patternFill patternType="solid">
        <fgColor theme="4" tint="0.39997558519241921"/>
        <bgColor indexed="64"/>
      </patternFill>
    </fill>
    <fill>
      <patternFill patternType="solid">
        <fgColor theme="3" tint="-0.249977111117893"/>
        <bgColor indexed="64"/>
      </patternFill>
    </fill>
  </fills>
  <borders count="22">
    <border>
      <left/>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s>
  <cellStyleXfs count="4">
    <xf numFmtId="0" fontId="0" fillId="0" borderId="0"/>
    <xf numFmtId="0" fontId="2" fillId="0" borderId="0" applyNumberFormat="0" applyFill="0" applyBorder="0" applyAlignment="0" applyProtection="0"/>
    <xf numFmtId="0" fontId="20" fillId="0" borderId="0"/>
    <xf numFmtId="0" fontId="21" fillId="0" borderId="0" applyNumberFormat="0" applyFill="0" applyBorder="0" applyAlignment="0" applyProtection="0"/>
  </cellStyleXfs>
  <cellXfs count="78">
    <xf numFmtId="0" fontId="0" fillId="0" borderId="0" xfId="0"/>
    <xf numFmtId="14" fontId="0" fillId="0" borderId="0" xfId="0" applyNumberFormat="1"/>
    <xf numFmtId="164" fontId="10" fillId="0" borderId="9" xfId="0" applyNumberFormat="1" applyFont="1" applyFill="1" applyBorder="1" applyAlignment="1">
      <alignment horizontal="right"/>
    </xf>
    <xf numFmtId="164" fontId="10" fillId="0" borderId="13" xfId="0" applyNumberFormat="1" applyFont="1" applyFill="1" applyBorder="1" applyAlignment="1">
      <alignment horizontal="right"/>
    </xf>
    <xf numFmtId="164" fontId="10" fillId="0" borderId="13" xfId="0" applyNumberFormat="1" applyFont="1" applyFill="1" applyBorder="1" applyAlignment="1">
      <alignment horizontal="right" vertical="center"/>
    </xf>
    <xf numFmtId="0" fontId="0" fillId="2" borderId="0" xfId="0" applyFill="1"/>
    <xf numFmtId="0" fontId="5" fillId="2" borderId="0" xfId="0" applyFont="1" applyFill="1"/>
    <xf numFmtId="0" fontId="12" fillId="2" borderId="0" xfId="0" applyFont="1" applyFill="1"/>
    <xf numFmtId="164" fontId="13" fillId="2" borderId="0" xfId="0" applyNumberFormat="1" applyFont="1" applyFill="1"/>
    <xf numFmtId="0" fontId="6" fillId="2" borderId="0" xfId="0" applyFont="1" applyFill="1" applyBorder="1" applyAlignment="1"/>
    <xf numFmtId="0" fontId="7" fillId="2" borderId="0" xfId="0" applyFont="1" applyFill="1" applyBorder="1" applyAlignment="1"/>
    <xf numFmtId="0" fontId="0" fillId="2" borderId="0" xfId="0" applyFill="1" applyBorder="1"/>
    <xf numFmtId="0" fontId="7" fillId="2" borderId="0" xfId="0" applyFont="1" applyFill="1" applyBorder="1" applyAlignment="1">
      <alignment horizontal="center"/>
    </xf>
    <xf numFmtId="0" fontId="8" fillId="2" borderId="0" xfId="0" applyFont="1" applyFill="1" applyBorder="1"/>
    <xf numFmtId="2" fontId="8" fillId="2" borderId="0" xfId="0" applyNumberFormat="1" applyFont="1" applyFill="1" applyBorder="1"/>
    <xf numFmtId="14" fontId="10" fillId="0" borderId="12" xfId="0" applyNumberFormat="1" applyFont="1" applyFill="1" applyBorder="1" applyAlignment="1">
      <alignment horizontal="center"/>
    </xf>
    <xf numFmtId="49" fontId="10" fillId="0" borderId="13" xfId="0" applyNumberFormat="1" applyFont="1" applyFill="1" applyBorder="1" applyAlignment="1">
      <alignment horizontal="center"/>
    </xf>
    <xf numFmtId="49" fontId="10" fillId="0" borderId="13" xfId="0" applyNumberFormat="1" applyFont="1" applyFill="1" applyBorder="1"/>
    <xf numFmtId="1" fontId="10" fillId="0" borderId="13" xfId="0" applyNumberFormat="1" applyFont="1" applyFill="1" applyBorder="1" applyAlignment="1">
      <alignment horizontal="center"/>
    </xf>
    <xf numFmtId="0" fontId="4" fillId="2" borderId="0" xfId="0" applyFont="1" applyFill="1" applyAlignment="1">
      <alignment horizontal="center"/>
    </xf>
    <xf numFmtId="0" fontId="4" fillId="2" borderId="17" xfId="0" applyFont="1" applyFill="1" applyBorder="1" applyAlignment="1">
      <alignment horizontal="center"/>
    </xf>
    <xf numFmtId="0" fontId="11" fillId="2" borderId="0" xfId="0" applyFont="1" applyFill="1" applyAlignment="1">
      <alignment horizontal="center"/>
    </xf>
    <xf numFmtId="0" fontId="4" fillId="2" borderId="0" xfId="0" applyFont="1" applyFill="1"/>
    <xf numFmtId="0" fontId="9" fillId="0" borderId="5" xfId="0" applyFont="1" applyFill="1" applyBorder="1" applyAlignment="1">
      <alignment horizontal="center"/>
    </xf>
    <xf numFmtId="164" fontId="17" fillId="0" borderId="9" xfId="0" applyNumberFormat="1" applyFont="1" applyFill="1" applyBorder="1" applyAlignment="1">
      <alignment horizontal="right" vertical="center"/>
    </xf>
    <xf numFmtId="2" fontId="8" fillId="3" borderId="3" xfId="0" applyNumberFormat="1" applyFont="1" applyFill="1" applyBorder="1"/>
    <xf numFmtId="0" fontId="0" fillId="3" borderId="2" xfId="0" applyFill="1" applyBorder="1"/>
    <xf numFmtId="2" fontId="8" fillId="3" borderId="0" xfId="0" applyNumberFormat="1" applyFont="1" applyFill="1" applyBorder="1"/>
    <xf numFmtId="0" fontId="0" fillId="3" borderId="5" xfId="0" applyFill="1" applyBorder="1"/>
    <xf numFmtId="2" fontId="8" fillId="3" borderId="8" xfId="0" applyNumberFormat="1" applyFont="1" applyFill="1" applyBorder="1"/>
    <xf numFmtId="0" fontId="0" fillId="3" borderId="7" xfId="0" applyFill="1" applyBorder="1"/>
    <xf numFmtId="2" fontId="10" fillId="0" borderId="13" xfId="0" applyNumberFormat="1" applyFont="1" applyFill="1" applyBorder="1" applyAlignment="1">
      <alignment horizontal="center"/>
    </xf>
    <xf numFmtId="0" fontId="10" fillId="0" borderId="13" xfId="0" applyNumberFormat="1" applyFont="1" applyFill="1" applyBorder="1" applyAlignment="1">
      <alignment horizontal="center"/>
    </xf>
    <xf numFmtId="0" fontId="0" fillId="4" borderId="1" xfId="0" applyFill="1" applyBorder="1"/>
    <xf numFmtId="0" fontId="0" fillId="4" borderId="4" xfId="0" applyFill="1" applyBorder="1"/>
    <xf numFmtId="0" fontId="0" fillId="4" borderId="6" xfId="0" applyFill="1" applyBorder="1"/>
    <xf numFmtId="0" fontId="1" fillId="2" borderId="0" xfId="0" applyFont="1" applyFill="1"/>
    <xf numFmtId="14" fontId="18" fillId="5" borderId="9" xfId="0" applyNumberFormat="1" applyFont="1" applyFill="1" applyBorder="1" applyAlignment="1">
      <alignment horizontal="center" vertical="center"/>
    </xf>
    <xf numFmtId="0" fontId="18" fillId="5" borderId="9" xfId="0" applyNumberFormat="1" applyFont="1" applyFill="1" applyBorder="1" applyAlignment="1">
      <alignment horizontal="center" vertical="center"/>
    </xf>
    <xf numFmtId="49" fontId="18" fillId="5" borderId="9" xfId="0" applyNumberFormat="1" applyFont="1" applyFill="1" applyBorder="1" applyAlignment="1">
      <alignment horizontal="center" vertical="center"/>
    </xf>
    <xf numFmtId="2" fontId="18" fillId="5" borderId="9" xfId="0" applyNumberFormat="1" applyFont="1" applyFill="1" applyBorder="1" applyAlignment="1">
      <alignment horizontal="center" vertical="center"/>
    </xf>
    <xf numFmtId="1" fontId="18" fillId="5" borderId="9" xfId="0" applyNumberFormat="1" applyFont="1" applyFill="1" applyBorder="1" applyAlignment="1">
      <alignment horizontal="center" vertical="center"/>
    </xf>
    <xf numFmtId="164" fontId="18" fillId="5" borderId="9" xfId="0" applyNumberFormat="1" applyFont="1" applyFill="1" applyBorder="1" applyAlignment="1">
      <alignment horizontal="center" vertical="center"/>
    </xf>
    <xf numFmtId="0" fontId="0" fillId="2" borderId="15" xfId="0" applyFill="1" applyBorder="1"/>
    <xf numFmtId="0" fontId="0" fillId="2" borderId="20" xfId="0" applyFill="1" applyBorder="1"/>
    <xf numFmtId="0" fontId="1" fillId="2" borderId="15" xfId="0" applyFont="1" applyFill="1" applyBorder="1"/>
    <xf numFmtId="164" fontId="10" fillId="2" borderId="15" xfId="0" applyNumberFormat="1" applyFont="1" applyFill="1" applyBorder="1"/>
    <xf numFmtId="0" fontId="0" fillId="2" borderId="16" xfId="0" applyFill="1" applyBorder="1"/>
    <xf numFmtId="0" fontId="0" fillId="2" borderId="21" xfId="0" applyFill="1" applyBorder="1"/>
    <xf numFmtId="0" fontId="0" fillId="2" borderId="18" xfId="0" applyFill="1" applyBorder="1"/>
    <xf numFmtId="0" fontId="1" fillId="2" borderId="18" xfId="0" applyFont="1" applyFill="1" applyBorder="1"/>
    <xf numFmtId="164" fontId="10" fillId="2" borderId="19" xfId="0" applyNumberFormat="1" applyFont="1" applyFill="1" applyBorder="1"/>
    <xf numFmtId="4" fontId="15" fillId="2" borderId="11" xfId="0" applyNumberFormat="1" applyFont="1" applyFill="1" applyBorder="1"/>
    <xf numFmtId="14" fontId="10" fillId="0" borderId="2" xfId="0" applyNumberFormat="1" applyFont="1" applyFill="1" applyBorder="1" applyAlignment="1">
      <alignment horizontal="center"/>
    </xf>
    <xf numFmtId="0" fontId="19" fillId="0" borderId="0" xfId="0" applyFont="1"/>
    <xf numFmtId="164" fontId="0" fillId="2" borderId="0" xfId="0" applyNumberFormat="1" applyFill="1"/>
    <xf numFmtId="0" fontId="0" fillId="2" borderId="0" xfId="0" applyFill="1"/>
    <xf numFmtId="0" fontId="2" fillId="0" borderId="10" xfId="1" applyBorder="1" applyAlignment="1">
      <alignment horizontal="left"/>
    </xf>
    <xf numFmtId="0" fontId="2" fillId="0" borderId="10" xfId="1" applyBorder="1"/>
    <xf numFmtId="49" fontId="16" fillId="0" borderId="13" xfId="0" applyNumberFormat="1" applyFont="1" applyFill="1" applyBorder="1" applyAlignment="1">
      <alignment horizontal="left" vertical="center"/>
    </xf>
    <xf numFmtId="0" fontId="2" fillId="0" borderId="14" xfId="1" applyBorder="1" applyAlignment="1">
      <alignment horizontal="left"/>
    </xf>
    <xf numFmtId="0" fontId="0" fillId="3" borderId="6" xfId="0" applyFill="1" applyBorder="1" applyAlignment="1">
      <alignment horizontal="left"/>
    </xf>
    <xf numFmtId="0" fontId="0" fillId="3" borderId="7" xfId="0" applyFill="1" applyBorder="1" applyAlignment="1">
      <alignment horizontal="left"/>
    </xf>
    <xf numFmtId="0" fontId="8" fillId="3" borderId="1" xfId="0" applyFont="1" applyFill="1" applyBorder="1" applyAlignment="1">
      <alignment horizontal="left"/>
    </xf>
    <xf numFmtId="0" fontId="8" fillId="3" borderId="2" xfId="0" applyFont="1" applyFill="1" applyBorder="1" applyAlignment="1">
      <alignment horizontal="left"/>
    </xf>
    <xf numFmtId="0" fontId="0" fillId="4" borderId="1"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5" xfId="0" applyFill="1" applyBorder="1" applyAlignment="1">
      <alignment horizontal="center"/>
    </xf>
    <xf numFmtId="0" fontId="0" fillId="4" borderId="6" xfId="0" applyFill="1" applyBorder="1" applyAlignment="1">
      <alignment horizontal="center"/>
    </xf>
    <xf numFmtId="0" fontId="0" fillId="4" borderId="7" xfId="0" applyFill="1" applyBorder="1" applyAlignment="1">
      <alignment horizontal="center"/>
    </xf>
    <xf numFmtId="0" fontId="6" fillId="2" borderId="0" xfId="0" applyFont="1" applyFill="1" applyBorder="1" applyAlignment="1"/>
    <xf numFmtId="0" fontId="0" fillId="2" borderId="0" xfId="0" applyFill="1" applyAlignment="1"/>
    <xf numFmtId="0" fontId="0" fillId="3" borderId="4" xfId="0" applyFill="1" applyBorder="1" applyAlignment="1">
      <alignment horizontal="left"/>
    </xf>
    <xf numFmtId="0" fontId="0" fillId="3" borderId="5" xfId="0" applyFill="1" applyBorder="1" applyAlignment="1">
      <alignment horizontal="left"/>
    </xf>
    <xf numFmtId="0" fontId="3" fillId="2" borderId="0" xfId="0" applyFont="1" applyFill="1" applyAlignment="1">
      <alignment horizontal="center"/>
    </xf>
    <xf numFmtId="0" fontId="0" fillId="2" borderId="0" xfId="0" applyFill="1" applyAlignment="1">
      <alignment horizontal="center"/>
    </xf>
    <xf numFmtId="4" fontId="0" fillId="0" borderId="0" xfId="0" applyNumberFormat="1"/>
  </cellXfs>
  <cellStyles count="4">
    <cellStyle name="Lien hypertexte" xfId="1" builtinId="8"/>
    <cellStyle name="Lien hypertexte 2" xfId="3"/>
    <cellStyle name="Normal" xfId="0" builtinId="0"/>
    <cellStyle name="Normal 2" xfId="2"/>
  </cellStyles>
  <dxfs count="22">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border outline="0">
        <top style="thin">
          <color indexed="64"/>
        </top>
      </border>
    </dxf>
    <dxf>
      <fill>
        <patternFill patternType="none">
          <fgColor indexed="64"/>
          <bgColor indexed="65"/>
        </patternFill>
      </fill>
    </dxf>
    <dxf>
      <font>
        <b/>
        <i val="0"/>
        <strike val="0"/>
        <condense val="0"/>
        <extend val="0"/>
        <outline val="0"/>
        <shadow val="0"/>
        <u val="none"/>
        <vertAlign val="baseline"/>
        <sz val="8"/>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
      <fill>
        <patternFill patternType="solid">
          <fgColor theme="4" tint="0.59999389629810485"/>
          <bgColor theme="4" tint="0.59999389629810485"/>
        </patternFill>
      </fill>
    </dxf>
    <dxf>
      <fill>
        <patternFill>
          <bgColor rgb="FFFFFFCC"/>
        </patternFill>
      </fill>
    </dxf>
    <dxf>
      <fill>
        <patternFill patternType="solid">
          <fgColor theme="4" tint="0.59999389629810485"/>
          <bgColor theme="4" tint="0.59999389629810485"/>
        </patternFill>
      </fill>
    </dxf>
    <dxf>
      <font>
        <b/>
        <color theme="1"/>
      </font>
    </dxf>
    <dxf>
      <font>
        <b/>
        <color theme="1"/>
      </font>
    </dxf>
    <dxf>
      <font>
        <b/>
        <color theme="1"/>
      </font>
      <border>
        <top style="medium">
          <color theme="4"/>
        </top>
      </border>
    </dxf>
    <dxf>
      <font>
        <b/>
        <color theme="1"/>
      </font>
    </dxf>
    <dxf>
      <font>
        <color theme="1"/>
      </font>
      <fill>
        <patternFill patternType="solid">
          <fgColor theme="4" tint="0.79998168889431442"/>
          <bgColor theme="4" tint="0.79998168889431442"/>
        </patternFill>
      </fill>
      <border>
        <left style="thin">
          <color theme="4" tint="0.39997558519241921"/>
        </left>
        <right style="thin">
          <color theme="4" tint="0.39997558519241921"/>
        </right>
        <top style="thin">
          <color theme="4" tint="0.39997558519241921"/>
        </top>
        <bottom style="thin">
          <color theme="4" tint="0.39997558519241921"/>
        </bottom>
        <vertical style="thin">
          <color theme="4" tint="0.39997558519241921"/>
        </vertical>
        <horizontal style="thin">
          <color theme="4" tint="0.39997558519241921"/>
        </horizontal>
      </border>
    </dxf>
    <dxf>
      <font>
        <color rgb="FFFFFFCC"/>
      </font>
    </dxf>
  </dxfs>
  <tableStyles count="2" defaultTableStyle="TableStyleMedium9" defaultPivotStyle="PivotStyleLight16">
    <tableStyle name="Table Style 1" pivot="0" count="1">
      <tableStyleElement type="firstRowStripe" dxfId="21"/>
    </tableStyle>
    <tableStyle name="TableStyleMedium23 2" pivot="0" count="8">
      <tableStyleElement type="wholeTable" dxfId="20"/>
      <tableStyleElement type="headerRow" dxfId="19"/>
      <tableStyleElement type="totalRow" dxfId="18"/>
      <tableStyleElement type="firstColumn" dxfId="17"/>
      <tableStyleElement type="lastColumn" dxfId="16"/>
      <tableStyleElement type="firstRowStripe" dxfId="15"/>
      <tableStyleElement type="secondRowStripe" dxfId="14"/>
      <tableStyleElement type="firstColumnStripe" dxfId="1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ables/table1.xml><?xml version="1.0" encoding="utf-8"?>
<table xmlns="http://schemas.openxmlformats.org/spreadsheetml/2006/main" id="1" name="Table1" displayName="Table1" ref="D12:M363" totalsRowShown="0" headerRowDxfId="12" dataDxfId="11" tableBorderDxfId="10">
  <autoFilter ref="D12:M363">
    <filterColumn colId="0">
      <filters>
        <dateGroupItem year="2015" month="3" dateTimeGrouping="month"/>
      </filters>
    </filterColumn>
  </autoFilter>
  <tableColumns count="10">
    <tableColumn id="1" name="Date Intervention" dataDxfId="9"/>
    <tableColumn id="2" name="No rapport" dataDxfId="8"/>
    <tableColumn id="3" name="Description" dataDxfId="7"/>
    <tableColumn id="4" name="Intervenant" dataDxfId="6"/>
    <tableColumn id="10" name="Lieu" dataDxfId="5"/>
    <tableColumn id="5" name="Niveau" dataDxfId="4"/>
    <tableColumn id="6" name="Temps" dataDxfId="3"/>
    <tableColumn id="7" name="Déplacement" dataDxfId="2"/>
    <tableColumn id="8" name="Montant HT" dataDxfId="1"/>
    <tableColumn id="9" name="Solde HT" dataDxfId="0"/>
  </tableColumns>
  <tableStyleInfo name="TableStyleMedium23 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J1086"/>
  <sheetViews>
    <sheetView workbookViewId="0">
      <selection activeCell="C6" sqref="C6"/>
    </sheetView>
  </sheetViews>
  <sheetFormatPr baseColWidth="10" defaultColWidth="9.140625" defaultRowHeight="12.75" x14ac:dyDescent="0.2"/>
  <cols>
    <col min="1" max="1" width="10.42578125" customWidth="1"/>
    <col min="2" max="2" width="12" customWidth="1"/>
  </cols>
  <sheetData>
    <row r="1" spans="1:10" x14ac:dyDescent="0.2">
      <c r="A1" t="s">
        <v>667</v>
      </c>
      <c r="B1" t="s">
        <v>668</v>
      </c>
      <c r="C1" t="s">
        <v>669</v>
      </c>
      <c r="D1" t="s">
        <v>670</v>
      </c>
      <c r="E1" t="s">
        <v>671</v>
      </c>
      <c r="F1" t="s">
        <v>905</v>
      </c>
      <c r="G1" t="s">
        <v>672</v>
      </c>
      <c r="H1" t="s">
        <v>673</v>
      </c>
      <c r="I1" t="s">
        <v>674</v>
      </c>
      <c r="J1" t="s">
        <v>675</v>
      </c>
    </row>
    <row r="2" spans="1:10" x14ac:dyDescent="0.2">
      <c r="A2">
        <v>200198091</v>
      </c>
      <c r="B2" s="1">
        <v>40084</v>
      </c>
      <c r="C2">
        <v>1039</v>
      </c>
      <c r="D2" t="s">
        <v>711</v>
      </c>
      <c r="E2" t="s">
        <v>712</v>
      </c>
      <c r="F2" t="s">
        <v>906</v>
      </c>
      <c r="G2" t="s">
        <v>713</v>
      </c>
      <c r="H2" t="s">
        <v>803</v>
      </c>
      <c r="I2" t="s">
        <v>804</v>
      </c>
      <c r="J2">
        <v>32.5</v>
      </c>
    </row>
    <row r="3" spans="1:10" x14ac:dyDescent="0.2">
      <c r="A3">
        <v>200193655</v>
      </c>
      <c r="B3" s="1">
        <v>39898</v>
      </c>
      <c r="C3">
        <v>1265</v>
      </c>
      <c r="D3" t="s">
        <v>805</v>
      </c>
      <c r="E3" t="s">
        <v>907</v>
      </c>
      <c r="F3" t="s">
        <v>908</v>
      </c>
      <c r="G3" t="s">
        <v>909</v>
      </c>
      <c r="H3" t="s">
        <v>806</v>
      </c>
      <c r="I3" t="s">
        <v>807</v>
      </c>
      <c r="J3">
        <v>0</v>
      </c>
    </row>
    <row r="4" spans="1:10" x14ac:dyDescent="0.2">
      <c r="A4">
        <v>200194526</v>
      </c>
      <c r="B4" s="1">
        <v>39927</v>
      </c>
      <c r="C4">
        <v>1265</v>
      </c>
      <c r="D4" t="s">
        <v>805</v>
      </c>
      <c r="E4" t="s">
        <v>907</v>
      </c>
      <c r="F4" t="s">
        <v>908</v>
      </c>
      <c r="G4" t="s">
        <v>909</v>
      </c>
      <c r="H4" t="s">
        <v>808</v>
      </c>
      <c r="I4" t="s">
        <v>809</v>
      </c>
      <c r="J4">
        <v>0</v>
      </c>
    </row>
    <row r="5" spans="1:10" x14ac:dyDescent="0.2">
      <c r="A5">
        <v>200194399</v>
      </c>
      <c r="B5" s="1">
        <v>39924</v>
      </c>
      <c r="C5">
        <v>101553</v>
      </c>
      <c r="D5" t="s">
        <v>810</v>
      </c>
      <c r="E5" t="s">
        <v>907</v>
      </c>
      <c r="F5" t="s">
        <v>1067</v>
      </c>
      <c r="G5" t="s">
        <v>682</v>
      </c>
      <c r="H5" t="s">
        <v>811</v>
      </c>
      <c r="I5" t="s">
        <v>812</v>
      </c>
      <c r="J5">
        <v>3000</v>
      </c>
    </row>
    <row r="6" spans="1:10" x14ac:dyDescent="0.2">
      <c r="A6">
        <v>200193079</v>
      </c>
      <c r="B6" s="1">
        <v>39874</v>
      </c>
      <c r="C6">
        <v>101553</v>
      </c>
      <c r="D6" t="s">
        <v>810</v>
      </c>
      <c r="E6" t="s">
        <v>907</v>
      </c>
      <c r="F6" t="s">
        <v>1067</v>
      </c>
      <c r="G6" t="s">
        <v>682</v>
      </c>
      <c r="H6" t="s">
        <v>811</v>
      </c>
      <c r="I6" t="s">
        <v>813</v>
      </c>
      <c r="J6">
        <v>3000</v>
      </c>
    </row>
    <row r="7" spans="1:10" x14ac:dyDescent="0.2">
      <c r="A7">
        <v>200192164</v>
      </c>
      <c r="B7" s="1">
        <v>39843</v>
      </c>
      <c r="C7">
        <v>101553</v>
      </c>
      <c r="D7" t="s">
        <v>810</v>
      </c>
      <c r="E7" t="s">
        <v>907</v>
      </c>
      <c r="F7" t="s">
        <v>1067</v>
      </c>
      <c r="G7" t="s">
        <v>682</v>
      </c>
      <c r="H7" t="s">
        <v>811</v>
      </c>
      <c r="I7" t="s">
        <v>814</v>
      </c>
      <c r="J7">
        <v>6000</v>
      </c>
    </row>
    <row r="8" spans="1:10" x14ac:dyDescent="0.2">
      <c r="A8">
        <v>200194613</v>
      </c>
      <c r="B8" s="1">
        <v>39932</v>
      </c>
      <c r="C8">
        <v>101553</v>
      </c>
      <c r="D8" t="s">
        <v>810</v>
      </c>
      <c r="E8" t="s">
        <v>907</v>
      </c>
      <c r="F8" t="s">
        <v>1067</v>
      </c>
      <c r="G8" t="s">
        <v>682</v>
      </c>
      <c r="H8" t="s">
        <v>811</v>
      </c>
      <c r="I8" t="s">
        <v>815</v>
      </c>
      <c r="J8">
        <v>3000</v>
      </c>
    </row>
    <row r="9" spans="1:10" x14ac:dyDescent="0.2">
      <c r="A9">
        <v>200196836</v>
      </c>
      <c r="B9" s="1">
        <v>40025</v>
      </c>
      <c r="C9">
        <v>101553</v>
      </c>
      <c r="D9" t="s">
        <v>810</v>
      </c>
      <c r="E9" t="s">
        <v>907</v>
      </c>
      <c r="F9" t="s">
        <v>1067</v>
      </c>
      <c r="G9" t="s">
        <v>682</v>
      </c>
      <c r="H9" t="s">
        <v>811</v>
      </c>
      <c r="I9" t="s">
        <v>816</v>
      </c>
      <c r="J9">
        <v>117</v>
      </c>
    </row>
    <row r="10" spans="1:10" x14ac:dyDescent="0.2">
      <c r="A10">
        <v>200193574</v>
      </c>
      <c r="B10" s="1">
        <v>39895</v>
      </c>
      <c r="C10">
        <v>101553</v>
      </c>
      <c r="D10" t="s">
        <v>810</v>
      </c>
      <c r="E10" t="s">
        <v>907</v>
      </c>
      <c r="F10" t="s">
        <v>1067</v>
      </c>
      <c r="G10" t="s">
        <v>682</v>
      </c>
      <c r="H10" t="s">
        <v>811</v>
      </c>
      <c r="I10" t="s">
        <v>817</v>
      </c>
      <c r="J10">
        <v>60</v>
      </c>
    </row>
    <row r="11" spans="1:10" x14ac:dyDescent="0.2">
      <c r="A11">
        <v>200192278</v>
      </c>
      <c r="B11" s="1">
        <v>39843</v>
      </c>
      <c r="C11">
        <v>101553</v>
      </c>
      <c r="D11" t="s">
        <v>810</v>
      </c>
      <c r="E11" t="s">
        <v>907</v>
      </c>
      <c r="F11" t="s">
        <v>1067</v>
      </c>
      <c r="G11" t="s">
        <v>682</v>
      </c>
      <c r="H11" t="s">
        <v>811</v>
      </c>
      <c r="I11" t="s">
        <v>818</v>
      </c>
      <c r="J11">
        <v>-3000</v>
      </c>
    </row>
    <row r="12" spans="1:10" x14ac:dyDescent="0.2">
      <c r="A12">
        <v>200195260</v>
      </c>
      <c r="B12" s="1">
        <v>39960</v>
      </c>
      <c r="C12">
        <v>101553</v>
      </c>
      <c r="D12" t="s">
        <v>810</v>
      </c>
      <c r="E12" t="s">
        <v>907</v>
      </c>
      <c r="F12" t="s">
        <v>1067</v>
      </c>
      <c r="G12" t="s">
        <v>682</v>
      </c>
      <c r="H12" t="s">
        <v>811</v>
      </c>
      <c r="I12" t="s">
        <v>819</v>
      </c>
      <c r="J12">
        <v>3000</v>
      </c>
    </row>
    <row r="13" spans="1:10" x14ac:dyDescent="0.2">
      <c r="A13">
        <v>200196139</v>
      </c>
      <c r="B13" s="1">
        <v>39994</v>
      </c>
      <c r="C13">
        <v>101553</v>
      </c>
      <c r="D13" t="s">
        <v>810</v>
      </c>
      <c r="E13" t="s">
        <v>907</v>
      </c>
      <c r="F13" t="s">
        <v>1067</v>
      </c>
      <c r="G13" t="s">
        <v>682</v>
      </c>
      <c r="H13" t="s">
        <v>811</v>
      </c>
      <c r="I13" t="s">
        <v>820</v>
      </c>
      <c r="J13">
        <v>30</v>
      </c>
    </row>
    <row r="14" spans="1:10" x14ac:dyDescent="0.2">
      <c r="A14">
        <v>200192632</v>
      </c>
      <c r="B14" s="1">
        <v>39857</v>
      </c>
      <c r="C14">
        <v>101553</v>
      </c>
      <c r="D14" t="s">
        <v>810</v>
      </c>
      <c r="E14" t="s">
        <v>907</v>
      </c>
      <c r="F14" t="s">
        <v>1067</v>
      </c>
      <c r="G14" t="s">
        <v>682</v>
      </c>
      <c r="H14" t="s">
        <v>811</v>
      </c>
      <c r="I14" t="s">
        <v>821</v>
      </c>
      <c r="J14">
        <v>1200</v>
      </c>
    </row>
    <row r="15" spans="1:10" x14ac:dyDescent="0.2">
      <c r="A15">
        <v>200195628</v>
      </c>
      <c r="B15" s="1">
        <v>39975</v>
      </c>
      <c r="C15">
        <v>101553</v>
      </c>
      <c r="D15" t="s">
        <v>810</v>
      </c>
      <c r="E15" t="s">
        <v>907</v>
      </c>
      <c r="F15" t="s">
        <v>1067</v>
      </c>
      <c r="G15" t="s">
        <v>682</v>
      </c>
      <c r="H15" t="s">
        <v>811</v>
      </c>
      <c r="I15" t="s">
        <v>822</v>
      </c>
      <c r="J15">
        <v>3000</v>
      </c>
    </row>
    <row r="16" spans="1:10" x14ac:dyDescent="0.2">
      <c r="A16">
        <v>200192592</v>
      </c>
      <c r="B16" s="1">
        <v>39856</v>
      </c>
      <c r="C16">
        <v>101553</v>
      </c>
      <c r="D16" t="s">
        <v>810</v>
      </c>
      <c r="E16" t="s">
        <v>907</v>
      </c>
      <c r="F16" t="s">
        <v>1067</v>
      </c>
      <c r="G16" t="s">
        <v>682</v>
      </c>
      <c r="H16" t="s">
        <v>811</v>
      </c>
      <c r="I16" t="s">
        <v>818</v>
      </c>
      <c r="J16">
        <v>3000</v>
      </c>
    </row>
    <row r="17" spans="1:10" x14ac:dyDescent="0.2">
      <c r="A17">
        <v>200196831</v>
      </c>
      <c r="B17" s="1">
        <v>40025</v>
      </c>
      <c r="C17">
        <v>101553</v>
      </c>
      <c r="D17" t="s">
        <v>810</v>
      </c>
      <c r="E17" t="s">
        <v>907</v>
      </c>
      <c r="F17" t="s">
        <v>1067</v>
      </c>
      <c r="G17" t="s">
        <v>682</v>
      </c>
      <c r="H17" t="s">
        <v>811</v>
      </c>
      <c r="I17" t="s">
        <v>823</v>
      </c>
      <c r="J17">
        <v>3000</v>
      </c>
    </row>
    <row r="18" spans="1:10" x14ac:dyDescent="0.2">
      <c r="A18">
        <v>200193577</v>
      </c>
      <c r="B18" s="1">
        <v>39895</v>
      </c>
      <c r="C18">
        <v>101553</v>
      </c>
      <c r="D18" t="s">
        <v>810</v>
      </c>
      <c r="E18" t="s">
        <v>907</v>
      </c>
      <c r="F18" t="s">
        <v>1067</v>
      </c>
      <c r="G18" t="s">
        <v>682</v>
      </c>
      <c r="H18" t="s">
        <v>811</v>
      </c>
      <c r="I18" t="s">
        <v>824</v>
      </c>
      <c r="J18">
        <v>3000</v>
      </c>
    </row>
    <row r="19" spans="1:10" x14ac:dyDescent="0.2">
      <c r="A19">
        <v>200199128</v>
      </c>
      <c r="B19" s="1">
        <v>40116</v>
      </c>
      <c r="C19">
        <v>101553</v>
      </c>
      <c r="D19" t="s">
        <v>810</v>
      </c>
      <c r="E19" t="s">
        <v>907</v>
      </c>
      <c r="F19" t="s">
        <v>1067</v>
      </c>
      <c r="G19" t="s">
        <v>682</v>
      </c>
      <c r="H19" t="s">
        <v>811</v>
      </c>
      <c r="I19" t="s">
        <v>825</v>
      </c>
      <c r="J19">
        <v>3000</v>
      </c>
    </row>
    <row r="20" spans="1:10" x14ac:dyDescent="0.2">
      <c r="A20">
        <v>200193825</v>
      </c>
      <c r="B20" s="1">
        <v>39903</v>
      </c>
      <c r="C20">
        <v>101553</v>
      </c>
      <c r="D20" t="s">
        <v>810</v>
      </c>
      <c r="E20" t="s">
        <v>907</v>
      </c>
      <c r="F20" t="s">
        <v>1067</v>
      </c>
      <c r="G20" t="s">
        <v>682</v>
      </c>
      <c r="H20" t="s">
        <v>811</v>
      </c>
      <c r="I20" t="s">
        <v>826</v>
      </c>
      <c r="J20">
        <v>3000</v>
      </c>
    </row>
    <row r="21" spans="1:10" x14ac:dyDescent="0.2">
      <c r="A21">
        <v>200198259</v>
      </c>
      <c r="B21" s="1">
        <v>40088</v>
      </c>
      <c r="C21">
        <v>104071</v>
      </c>
      <c r="D21" t="s">
        <v>709</v>
      </c>
      <c r="E21" t="s">
        <v>710</v>
      </c>
      <c r="F21" t="s">
        <v>910</v>
      </c>
      <c r="G21" t="s">
        <v>685</v>
      </c>
      <c r="H21" t="s">
        <v>827</v>
      </c>
      <c r="I21" t="s">
        <v>828</v>
      </c>
      <c r="J21">
        <v>160</v>
      </c>
    </row>
    <row r="22" spans="1:10" x14ac:dyDescent="0.2">
      <c r="A22">
        <v>200199548</v>
      </c>
      <c r="B22" s="1">
        <v>40136</v>
      </c>
      <c r="C22">
        <v>1989</v>
      </c>
      <c r="D22" t="s">
        <v>739</v>
      </c>
      <c r="E22" t="s">
        <v>740</v>
      </c>
      <c r="F22" t="s">
        <v>911</v>
      </c>
      <c r="G22" t="s">
        <v>685</v>
      </c>
      <c r="H22" t="s">
        <v>827</v>
      </c>
      <c r="I22" t="s">
        <v>829</v>
      </c>
      <c r="J22">
        <v>25</v>
      </c>
    </row>
    <row r="23" spans="1:10" x14ac:dyDescent="0.2">
      <c r="A23">
        <v>200195159</v>
      </c>
      <c r="B23" s="1">
        <v>39953</v>
      </c>
      <c r="C23">
        <v>101727</v>
      </c>
      <c r="D23" t="s">
        <v>830</v>
      </c>
      <c r="E23" t="s">
        <v>78</v>
      </c>
      <c r="F23" t="s">
        <v>912</v>
      </c>
      <c r="G23" t="s">
        <v>781</v>
      </c>
      <c r="H23" t="s">
        <v>827</v>
      </c>
      <c r="I23" t="s">
        <v>831</v>
      </c>
      <c r="J23">
        <v>50</v>
      </c>
    </row>
    <row r="24" spans="1:10" x14ac:dyDescent="0.2">
      <c r="A24">
        <v>200198137</v>
      </c>
      <c r="B24" s="1">
        <v>40086</v>
      </c>
      <c r="C24">
        <v>4419</v>
      </c>
      <c r="D24" t="s">
        <v>79</v>
      </c>
      <c r="E24" t="s">
        <v>80</v>
      </c>
      <c r="F24" t="s">
        <v>913</v>
      </c>
      <c r="G24" t="s">
        <v>81</v>
      </c>
      <c r="H24" t="s">
        <v>827</v>
      </c>
      <c r="I24" t="s">
        <v>832</v>
      </c>
      <c r="J24">
        <v>328.9</v>
      </c>
    </row>
    <row r="25" spans="1:10" x14ac:dyDescent="0.2">
      <c r="A25">
        <v>200198607</v>
      </c>
      <c r="B25" s="1">
        <v>40102</v>
      </c>
      <c r="C25">
        <v>102984</v>
      </c>
      <c r="D25" t="s">
        <v>833</v>
      </c>
      <c r="E25" t="s">
        <v>914</v>
      </c>
      <c r="F25" t="s">
        <v>915</v>
      </c>
      <c r="G25" t="s">
        <v>685</v>
      </c>
      <c r="H25" t="s">
        <v>827</v>
      </c>
      <c r="I25" t="s">
        <v>834</v>
      </c>
      <c r="J25">
        <v>50</v>
      </c>
    </row>
    <row r="26" spans="1:10" x14ac:dyDescent="0.2">
      <c r="A26">
        <v>200198131</v>
      </c>
      <c r="B26" s="1">
        <v>40086</v>
      </c>
      <c r="C26">
        <v>101651</v>
      </c>
      <c r="D26" t="s">
        <v>706</v>
      </c>
      <c r="E26" t="s">
        <v>707</v>
      </c>
      <c r="F26" t="s">
        <v>916</v>
      </c>
      <c r="G26" t="s">
        <v>708</v>
      </c>
      <c r="H26" t="s">
        <v>827</v>
      </c>
      <c r="I26" t="s">
        <v>835</v>
      </c>
      <c r="J26">
        <v>780</v>
      </c>
    </row>
    <row r="27" spans="1:10" x14ac:dyDescent="0.2">
      <c r="A27">
        <v>200195928</v>
      </c>
      <c r="B27" s="1">
        <v>39989</v>
      </c>
      <c r="C27">
        <v>102984</v>
      </c>
      <c r="D27" t="s">
        <v>833</v>
      </c>
      <c r="E27" t="s">
        <v>914</v>
      </c>
      <c r="F27" t="s">
        <v>915</v>
      </c>
      <c r="G27" t="s">
        <v>685</v>
      </c>
      <c r="H27" t="s">
        <v>827</v>
      </c>
      <c r="I27" t="s">
        <v>836</v>
      </c>
      <c r="J27">
        <v>50</v>
      </c>
    </row>
    <row r="28" spans="1:10" x14ac:dyDescent="0.2">
      <c r="A28">
        <v>200198124</v>
      </c>
      <c r="B28" s="1">
        <v>40085</v>
      </c>
      <c r="C28">
        <v>2612</v>
      </c>
      <c r="D28" t="s">
        <v>718</v>
      </c>
      <c r="E28" t="s">
        <v>719</v>
      </c>
      <c r="F28" t="s">
        <v>917</v>
      </c>
      <c r="G28" t="s">
        <v>720</v>
      </c>
      <c r="H28" t="s">
        <v>837</v>
      </c>
      <c r="I28" t="s">
        <v>838</v>
      </c>
      <c r="J28">
        <v>146</v>
      </c>
    </row>
    <row r="29" spans="1:10" x14ac:dyDescent="0.2">
      <c r="A29">
        <v>200199220</v>
      </c>
      <c r="B29" s="1">
        <v>40122</v>
      </c>
      <c r="C29">
        <v>2700</v>
      </c>
      <c r="D29" t="s">
        <v>839</v>
      </c>
      <c r="E29" t="s">
        <v>918</v>
      </c>
      <c r="F29" t="s">
        <v>908</v>
      </c>
      <c r="G29" t="s">
        <v>761</v>
      </c>
      <c r="H29" t="s">
        <v>837</v>
      </c>
      <c r="I29" t="s">
        <v>838</v>
      </c>
      <c r="J29">
        <v>146</v>
      </c>
    </row>
    <row r="30" spans="1:10" x14ac:dyDescent="0.2">
      <c r="A30">
        <v>200196861</v>
      </c>
      <c r="B30" s="1">
        <v>40025</v>
      </c>
      <c r="C30">
        <v>104483</v>
      </c>
      <c r="D30" t="s">
        <v>66</v>
      </c>
      <c r="E30" t="s">
        <v>67</v>
      </c>
      <c r="F30" t="s">
        <v>919</v>
      </c>
      <c r="G30" t="s">
        <v>68</v>
      </c>
      <c r="H30" t="s">
        <v>84</v>
      </c>
      <c r="I30" t="s">
        <v>95</v>
      </c>
      <c r="J30">
        <v>650</v>
      </c>
    </row>
    <row r="31" spans="1:10" x14ac:dyDescent="0.2">
      <c r="A31">
        <v>200192091</v>
      </c>
      <c r="B31" s="1">
        <v>39842</v>
      </c>
      <c r="C31">
        <v>1560</v>
      </c>
      <c r="D31" t="s">
        <v>101</v>
      </c>
      <c r="E31" t="s">
        <v>102</v>
      </c>
      <c r="F31" t="s">
        <v>920</v>
      </c>
      <c r="G31" t="s">
        <v>695</v>
      </c>
      <c r="H31" t="s">
        <v>84</v>
      </c>
      <c r="I31" t="s">
        <v>103</v>
      </c>
      <c r="J31">
        <v>-2538.33</v>
      </c>
    </row>
    <row r="32" spans="1:10" x14ac:dyDescent="0.2">
      <c r="A32">
        <v>200191640</v>
      </c>
      <c r="B32" s="1">
        <v>39827</v>
      </c>
      <c r="C32">
        <v>2619</v>
      </c>
      <c r="D32" t="s">
        <v>765</v>
      </c>
      <c r="E32" t="s">
        <v>766</v>
      </c>
      <c r="F32" t="s">
        <v>921</v>
      </c>
      <c r="G32" t="s">
        <v>695</v>
      </c>
      <c r="H32" t="s">
        <v>84</v>
      </c>
      <c r="I32" t="s">
        <v>103</v>
      </c>
      <c r="J32">
        <v>3562.5</v>
      </c>
    </row>
    <row r="33" spans="1:10" x14ac:dyDescent="0.2">
      <c r="A33">
        <v>200199123</v>
      </c>
      <c r="B33" s="1">
        <v>40116</v>
      </c>
      <c r="C33">
        <v>104483</v>
      </c>
      <c r="D33" t="s">
        <v>66</v>
      </c>
      <c r="E33" t="s">
        <v>67</v>
      </c>
      <c r="F33" t="s">
        <v>919</v>
      </c>
      <c r="G33" t="s">
        <v>68</v>
      </c>
      <c r="H33" t="s">
        <v>84</v>
      </c>
      <c r="I33" t="s">
        <v>840</v>
      </c>
      <c r="J33">
        <v>7711</v>
      </c>
    </row>
    <row r="34" spans="1:10" x14ac:dyDescent="0.2">
      <c r="A34">
        <v>200193896</v>
      </c>
      <c r="B34" s="1">
        <v>39903</v>
      </c>
      <c r="C34">
        <v>2619</v>
      </c>
      <c r="D34" t="s">
        <v>765</v>
      </c>
      <c r="E34" t="s">
        <v>766</v>
      </c>
      <c r="F34" t="s">
        <v>921</v>
      </c>
      <c r="G34" t="s">
        <v>695</v>
      </c>
      <c r="H34" t="s">
        <v>84</v>
      </c>
      <c r="I34" t="s">
        <v>118</v>
      </c>
      <c r="J34">
        <v>3562.5</v>
      </c>
    </row>
    <row r="35" spans="1:10" x14ac:dyDescent="0.2">
      <c r="A35">
        <v>200191638</v>
      </c>
      <c r="B35" s="1">
        <v>39827</v>
      </c>
      <c r="C35">
        <v>3411</v>
      </c>
      <c r="D35" t="s">
        <v>97</v>
      </c>
      <c r="E35" t="s">
        <v>98</v>
      </c>
      <c r="F35" t="s">
        <v>920</v>
      </c>
      <c r="G35" t="s">
        <v>695</v>
      </c>
      <c r="H35" t="s">
        <v>84</v>
      </c>
      <c r="I35" t="s">
        <v>103</v>
      </c>
      <c r="J35">
        <v>1783.13</v>
      </c>
    </row>
    <row r="36" spans="1:10" x14ac:dyDescent="0.2">
      <c r="A36">
        <v>200197885</v>
      </c>
      <c r="B36" s="1">
        <v>40074</v>
      </c>
      <c r="C36">
        <v>3411</v>
      </c>
      <c r="D36" t="s">
        <v>97</v>
      </c>
      <c r="E36" t="s">
        <v>98</v>
      </c>
      <c r="F36" t="s">
        <v>920</v>
      </c>
      <c r="G36" t="s">
        <v>695</v>
      </c>
      <c r="H36" t="s">
        <v>84</v>
      </c>
      <c r="I36" t="s">
        <v>104</v>
      </c>
      <c r="J36">
        <v>1783.13</v>
      </c>
    </row>
    <row r="37" spans="1:10" x14ac:dyDescent="0.2">
      <c r="A37">
        <v>200193899</v>
      </c>
      <c r="B37" s="1">
        <v>39903</v>
      </c>
      <c r="C37">
        <v>103132</v>
      </c>
      <c r="D37" t="s">
        <v>704</v>
      </c>
      <c r="F37" t="s">
        <v>922</v>
      </c>
      <c r="G37" t="s">
        <v>705</v>
      </c>
      <c r="H37" t="s">
        <v>84</v>
      </c>
      <c r="I37" t="s">
        <v>117</v>
      </c>
      <c r="J37">
        <v>11557</v>
      </c>
    </row>
    <row r="38" spans="1:10" x14ac:dyDescent="0.2">
      <c r="A38">
        <v>200199120</v>
      </c>
      <c r="B38" s="1">
        <v>40116</v>
      </c>
      <c r="C38">
        <v>103132</v>
      </c>
      <c r="D38" t="s">
        <v>704</v>
      </c>
      <c r="F38" t="s">
        <v>922</v>
      </c>
      <c r="G38" t="s">
        <v>705</v>
      </c>
      <c r="H38" t="s">
        <v>84</v>
      </c>
      <c r="I38" t="s">
        <v>841</v>
      </c>
      <c r="J38">
        <v>5198</v>
      </c>
    </row>
    <row r="39" spans="1:10" x14ac:dyDescent="0.2">
      <c r="A39">
        <v>200197882</v>
      </c>
      <c r="B39" s="1">
        <v>40073</v>
      </c>
      <c r="C39">
        <v>2619</v>
      </c>
      <c r="D39" t="s">
        <v>765</v>
      </c>
      <c r="E39" t="s">
        <v>766</v>
      </c>
      <c r="F39" t="s">
        <v>921</v>
      </c>
      <c r="G39" t="s">
        <v>695</v>
      </c>
      <c r="H39" t="s">
        <v>84</v>
      </c>
      <c r="I39" t="s">
        <v>105</v>
      </c>
      <c r="J39">
        <v>3562.5</v>
      </c>
    </row>
    <row r="40" spans="1:10" x14ac:dyDescent="0.2">
      <c r="A40">
        <v>200195304</v>
      </c>
      <c r="B40" s="1">
        <v>39962</v>
      </c>
      <c r="C40">
        <v>103132</v>
      </c>
      <c r="D40" t="s">
        <v>704</v>
      </c>
      <c r="F40" t="s">
        <v>922</v>
      </c>
      <c r="G40" t="s">
        <v>705</v>
      </c>
      <c r="H40" t="s">
        <v>84</v>
      </c>
      <c r="I40" t="s">
        <v>116</v>
      </c>
      <c r="J40">
        <v>7235</v>
      </c>
    </row>
    <row r="41" spans="1:10" x14ac:dyDescent="0.2">
      <c r="A41">
        <v>200191639</v>
      </c>
      <c r="B41" s="1">
        <v>39827</v>
      </c>
      <c r="C41">
        <v>104378</v>
      </c>
      <c r="D41" t="s">
        <v>99</v>
      </c>
      <c r="E41" t="s">
        <v>100</v>
      </c>
      <c r="F41" t="s">
        <v>923</v>
      </c>
      <c r="G41" t="s">
        <v>695</v>
      </c>
      <c r="H41" t="s">
        <v>84</v>
      </c>
      <c r="I41" t="s">
        <v>103</v>
      </c>
      <c r="J41">
        <v>303.5</v>
      </c>
    </row>
    <row r="42" spans="1:10" x14ac:dyDescent="0.2">
      <c r="A42">
        <v>200195992</v>
      </c>
      <c r="B42" s="1">
        <v>39993</v>
      </c>
      <c r="C42">
        <v>3411</v>
      </c>
      <c r="D42" t="s">
        <v>97</v>
      </c>
      <c r="E42" t="s">
        <v>98</v>
      </c>
      <c r="F42" t="s">
        <v>920</v>
      </c>
      <c r="G42" t="s">
        <v>695</v>
      </c>
      <c r="H42" t="s">
        <v>84</v>
      </c>
      <c r="I42" t="s">
        <v>112</v>
      </c>
      <c r="J42">
        <v>1783.13</v>
      </c>
    </row>
    <row r="43" spans="1:10" x14ac:dyDescent="0.2">
      <c r="A43">
        <v>200197512</v>
      </c>
      <c r="B43" s="1">
        <v>40056</v>
      </c>
      <c r="C43">
        <v>103132</v>
      </c>
      <c r="D43" t="s">
        <v>704</v>
      </c>
      <c r="F43" t="s">
        <v>922</v>
      </c>
      <c r="G43" t="s">
        <v>705</v>
      </c>
      <c r="H43" t="s">
        <v>84</v>
      </c>
      <c r="I43" t="s">
        <v>110</v>
      </c>
      <c r="J43">
        <v>4005</v>
      </c>
    </row>
    <row r="44" spans="1:10" x14ac:dyDescent="0.2">
      <c r="A44">
        <v>200196859</v>
      </c>
      <c r="B44" s="1">
        <v>40025</v>
      </c>
      <c r="C44">
        <v>103132</v>
      </c>
      <c r="D44" t="s">
        <v>704</v>
      </c>
      <c r="F44" t="s">
        <v>922</v>
      </c>
      <c r="G44" t="s">
        <v>705</v>
      </c>
      <c r="H44" t="s">
        <v>84</v>
      </c>
      <c r="I44" t="s">
        <v>93</v>
      </c>
      <c r="J44">
        <v>4568</v>
      </c>
    </row>
    <row r="45" spans="1:10" x14ac:dyDescent="0.2">
      <c r="A45">
        <v>200195991</v>
      </c>
      <c r="B45" s="1">
        <v>39993</v>
      </c>
      <c r="C45">
        <v>2619</v>
      </c>
      <c r="D45" t="s">
        <v>765</v>
      </c>
      <c r="E45" t="s">
        <v>766</v>
      </c>
      <c r="F45" t="s">
        <v>921</v>
      </c>
      <c r="G45" t="s">
        <v>695</v>
      </c>
      <c r="H45" t="s">
        <v>84</v>
      </c>
      <c r="I45" t="s">
        <v>111</v>
      </c>
      <c r="J45">
        <v>3562.5</v>
      </c>
    </row>
    <row r="46" spans="1:10" x14ac:dyDescent="0.2">
      <c r="A46">
        <v>200196716</v>
      </c>
      <c r="B46" s="1">
        <v>40021</v>
      </c>
      <c r="C46">
        <v>1560</v>
      </c>
      <c r="D46" t="s">
        <v>101</v>
      </c>
      <c r="E46" t="s">
        <v>102</v>
      </c>
      <c r="F46" t="s">
        <v>920</v>
      </c>
      <c r="G46" t="s">
        <v>695</v>
      </c>
      <c r="H46" t="s">
        <v>84</v>
      </c>
      <c r="I46" t="s">
        <v>106</v>
      </c>
      <c r="J46">
        <v>2538.33</v>
      </c>
    </row>
    <row r="47" spans="1:10" x14ac:dyDescent="0.2">
      <c r="A47">
        <v>200193901</v>
      </c>
      <c r="B47" s="1">
        <v>39903</v>
      </c>
      <c r="C47">
        <v>103132</v>
      </c>
      <c r="D47" t="s">
        <v>704</v>
      </c>
      <c r="F47" t="s">
        <v>922</v>
      </c>
      <c r="G47" t="s">
        <v>705</v>
      </c>
      <c r="H47" t="s">
        <v>84</v>
      </c>
      <c r="I47" t="s">
        <v>96</v>
      </c>
      <c r="J47">
        <v>6057</v>
      </c>
    </row>
    <row r="48" spans="1:10" x14ac:dyDescent="0.2">
      <c r="A48">
        <v>200199121</v>
      </c>
      <c r="B48" s="1">
        <v>40116</v>
      </c>
      <c r="C48">
        <v>104483</v>
      </c>
      <c r="D48" t="s">
        <v>66</v>
      </c>
      <c r="E48" t="s">
        <v>67</v>
      </c>
      <c r="F48" t="s">
        <v>919</v>
      </c>
      <c r="G48" t="s">
        <v>68</v>
      </c>
      <c r="H48" t="s">
        <v>84</v>
      </c>
      <c r="I48" t="s">
        <v>842</v>
      </c>
      <c r="J48">
        <v>945</v>
      </c>
    </row>
    <row r="49" spans="1:10" x14ac:dyDescent="0.2">
      <c r="A49">
        <v>200194961</v>
      </c>
      <c r="B49" s="1">
        <v>39946</v>
      </c>
      <c r="C49">
        <v>103132</v>
      </c>
      <c r="D49" t="s">
        <v>704</v>
      </c>
      <c r="F49" t="s">
        <v>922</v>
      </c>
      <c r="G49" t="s">
        <v>705</v>
      </c>
      <c r="H49" t="s">
        <v>84</v>
      </c>
      <c r="I49" t="s">
        <v>89</v>
      </c>
      <c r="J49">
        <v>6966</v>
      </c>
    </row>
    <row r="50" spans="1:10" x14ac:dyDescent="0.2">
      <c r="A50">
        <v>200191641</v>
      </c>
      <c r="B50" s="1">
        <v>39827</v>
      </c>
      <c r="C50">
        <v>1560</v>
      </c>
      <c r="D50" t="s">
        <v>101</v>
      </c>
      <c r="E50" t="s">
        <v>102</v>
      </c>
      <c r="F50" t="s">
        <v>920</v>
      </c>
      <c r="G50" t="s">
        <v>695</v>
      </c>
      <c r="H50" t="s">
        <v>84</v>
      </c>
      <c r="I50" t="s">
        <v>103</v>
      </c>
      <c r="J50">
        <v>2538.33</v>
      </c>
    </row>
    <row r="51" spans="1:10" x14ac:dyDescent="0.2">
      <c r="A51">
        <v>200196071</v>
      </c>
      <c r="B51" s="1">
        <v>39994</v>
      </c>
      <c r="C51">
        <v>103132</v>
      </c>
      <c r="D51" t="s">
        <v>704</v>
      </c>
      <c r="F51" t="s">
        <v>922</v>
      </c>
      <c r="G51" t="s">
        <v>705</v>
      </c>
      <c r="H51" t="s">
        <v>84</v>
      </c>
      <c r="I51" t="s">
        <v>113</v>
      </c>
      <c r="J51">
        <v>4072</v>
      </c>
    </row>
    <row r="52" spans="1:10" x14ac:dyDescent="0.2">
      <c r="A52">
        <v>200193895</v>
      </c>
      <c r="B52" s="1">
        <v>39903</v>
      </c>
      <c r="C52">
        <v>3411</v>
      </c>
      <c r="D52" t="s">
        <v>97</v>
      </c>
      <c r="E52" t="s">
        <v>98</v>
      </c>
      <c r="F52" t="s">
        <v>920</v>
      </c>
      <c r="G52" t="s">
        <v>695</v>
      </c>
      <c r="H52" t="s">
        <v>84</v>
      </c>
      <c r="I52" t="s">
        <v>118</v>
      </c>
      <c r="J52">
        <v>1783.13</v>
      </c>
    </row>
    <row r="53" spans="1:10" x14ac:dyDescent="0.2">
      <c r="A53">
        <v>200199119</v>
      </c>
      <c r="B53" s="1">
        <v>40116</v>
      </c>
      <c r="C53">
        <v>103132</v>
      </c>
      <c r="D53" t="s">
        <v>704</v>
      </c>
      <c r="F53" t="s">
        <v>922</v>
      </c>
      <c r="G53" t="s">
        <v>705</v>
      </c>
      <c r="H53" t="s">
        <v>84</v>
      </c>
      <c r="I53" t="s">
        <v>843</v>
      </c>
      <c r="J53">
        <v>2480.5</v>
      </c>
    </row>
    <row r="54" spans="1:10" x14ac:dyDescent="0.2">
      <c r="A54">
        <v>200196072</v>
      </c>
      <c r="B54" s="1">
        <v>39994</v>
      </c>
      <c r="C54">
        <v>103132</v>
      </c>
      <c r="D54" t="s">
        <v>704</v>
      </c>
      <c r="F54" t="s">
        <v>922</v>
      </c>
      <c r="G54" t="s">
        <v>705</v>
      </c>
      <c r="H54" t="s">
        <v>84</v>
      </c>
      <c r="I54" t="s">
        <v>114</v>
      </c>
      <c r="J54">
        <v>2790</v>
      </c>
    </row>
    <row r="55" spans="1:10" x14ac:dyDescent="0.2">
      <c r="A55">
        <v>200195252</v>
      </c>
      <c r="B55" s="1">
        <v>39960</v>
      </c>
      <c r="C55">
        <v>102814</v>
      </c>
      <c r="D55" t="s">
        <v>82</v>
      </c>
      <c r="E55" t="s">
        <v>83</v>
      </c>
      <c r="F55" t="s">
        <v>1067</v>
      </c>
      <c r="G55" t="s">
        <v>779</v>
      </c>
      <c r="H55" t="s">
        <v>84</v>
      </c>
      <c r="I55" t="s">
        <v>85</v>
      </c>
      <c r="J55">
        <v>550</v>
      </c>
    </row>
    <row r="56" spans="1:10" x14ac:dyDescent="0.2">
      <c r="A56">
        <v>200198146</v>
      </c>
      <c r="B56" s="1">
        <v>40086</v>
      </c>
      <c r="C56">
        <v>102814</v>
      </c>
      <c r="D56" t="s">
        <v>82</v>
      </c>
      <c r="E56" t="s">
        <v>83</v>
      </c>
      <c r="F56" t="s">
        <v>1067</v>
      </c>
      <c r="G56" t="s">
        <v>779</v>
      </c>
      <c r="H56" t="s">
        <v>84</v>
      </c>
      <c r="I56" t="s">
        <v>85</v>
      </c>
      <c r="J56">
        <v>550</v>
      </c>
    </row>
    <row r="57" spans="1:10" x14ac:dyDescent="0.2">
      <c r="A57">
        <v>200192992</v>
      </c>
      <c r="B57" s="1">
        <v>39871</v>
      </c>
      <c r="C57">
        <v>102814</v>
      </c>
      <c r="D57" t="s">
        <v>82</v>
      </c>
      <c r="E57" t="s">
        <v>83</v>
      </c>
      <c r="F57" t="s">
        <v>1067</v>
      </c>
      <c r="G57" t="s">
        <v>779</v>
      </c>
      <c r="H57" t="s">
        <v>84</v>
      </c>
      <c r="I57" t="s">
        <v>85</v>
      </c>
      <c r="J57">
        <v>550</v>
      </c>
    </row>
    <row r="58" spans="1:10" x14ac:dyDescent="0.2">
      <c r="A58">
        <v>200199831</v>
      </c>
      <c r="B58" s="1">
        <v>40147</v>
      </c>
      <c r="C58">
        <v>102814</v>
      </c>
      <c r="D58" t="s">
        <v>82</v>
      </c>
      <c r="E58" t="s">
        <v>83</v>
      </c>
      <c r="F58" t="s">
        <v>1067</v>
      </c>
      <c r="G58" t="s">
        <v>779</v>
      </c>
      <c r="H58" t="s">
        <v>84</v>
      </c>
      <c r="I58" t="s">
        <v>85</v>
      </c>
      <c r="J58">
        <v>550</v>
      </c>
    </row>
    <row r="59" spans="1:10" x14ac:dyDescent="0.2">
      <c r="A59">
        <v>200193866</v>
      </c>
      <c r="B59" s="1">
        <v>39903</v>
      </c>
      <c r="C59">
        <v>102814</v>
      </c>
      <c r="D59" t="s">
        <v>82</v>
      </c>
      <c r="E59" t="s">
        <v>83</v>
      </c>
      <c r="F59" t="s">
        <v>1067</v>
      </c>
      <c r="G59" t="s">
        <v>779</v>
      </c>
      <c r="H59" t="s">
        <v>84</v>
      </c>
      <c r="I59" t="s">
        <v>85</v>
      </c>
      <c r="J59">
        <v>550</v>
      </c>
    </row>
    <row r="60" spans="1:10" x14ac:dyDescent="0.2">
      <c r="A60">
        <v>200197425</v>
      </c>
      <c r="B60" s="1">
        <v>40053</v>
      </c>
      <c r="C60">
        <v>102814</v>
      </c>
      <c r="D60" t="s">
        <v>82</v>
      </c>
      <c r="E60" t="s">
        <v>83</v>
      </c>
      <c r="F60" t="s">
        <v>1067</v>
      </c>
      <c r="G60" t="s">
        <v>779</v>
      </c>
      <c r="H60" t="s">
        <v>84</v>
      </c>
      <c r="I60" t="s">
        <v>85</v>
      </c>
      <c r="J60">
        <v>550</v>
      </c>
    </row>
    <row r="61" spans="1:10" x14ac:dyDescent="0.2">
      <c r="A61">
        <v>200194533</v>
      </c>
      <c r="B61" s="1">
        <v>39927</v>
      </c>
      <c r="C61">
        <v>102814</v>
      </c>
      <c r="D61" t="s">
        <v>82</v>
      </c>
      <c r="E61" t="s">
        <v>83</v>
      </c>
      <c r="F61" t="s">
        <v>1067</v>
      </c>
      <c r="G61" t="s">
        <v>779</v>
      </c>
      <c r="H61" t="s">
        <v>84</v>
      </c>
      <c r="I61" t="s">
        <v>85</v>
      </c>
      <c r="J61">
        <v>550</v>
      </c>
    </row>
    <row r="62" spans="1:10" x14ac:dyDescent="0.2">
      <c r="A62">
        <v>200199096</v>
      </c>
      <c r="B62" s="1">
        <v>40116</v>
      </c>
      <c r="C62">
        <v>102814</v>
      </c>
      <c r="D62" t="s">
        <v>82</v>
      </c>
      <c r="E62" t="s">
        <v>83</v>
      </c>
      <c r="F62" t="s">
        <v>1067</v>
      </c>
      <c r="G62" t="s">
        <v>779</v>
      </c>
      <c r="H62" t="s">
        <v>84</v>
      </c>
      <c r="I62" t="s">
        <v>85</v>
      </c>
      <c r="J62">
        <v>550</v>
      </c>
    </row>
    <row r="63" spans="1:10" x14ac:dyDescent="0.2">
      <c r="A63">
        <v>200195898</v>
      </c>
      <c r="B63" s="1">
        <v>39990</v>
      </c>
      <c r="C63">
        <v>102814</v>
      </c>
      <c r="D63" t="s">
        <v>82</v>
      </c>
      <c r="E63" t="s">
        <v>83</v>
      </c>
      <c r="F63" t="s">
        <v>1067</v>
      </c>
      <c r="G63" t="s">
        <v>779</v>
      </c>
      <c r="H63" t="s">
        <v>84</v>
      </c>
      <c r="I63" t="s">
        <v>85</v>
      </c>
      <c r="J63">
        <v>550</v>
      </c>
    </row>
    <row r="64" spans="1:10" x14ac:dyDescent="0.2">
      <c r="A64">
        <v>200196772</v>
      </c>
      <c r="B64" s="1">
        <v>40023</v>
      </c>
      <c r="C64">
        <v>102814</v>
      </c>
      <c r="D64" t="s">
        <v>82</v>
      </c>
      <c r="E64" t="s">
        <v>83</v>
      </c>
      <c r="F64" t="s">
        <v>1067</v>
      </c>
      <c r="G64" t="s">
        <v>779</v>
      </c>
      <c r="H64" t="s">
        <v>84</v>
      </c>
      <c r="I64" t="s">
        <v>85</v>
      </c>
      <c r="J64">
        <v>550</v>
      </c>
    </row>
    <row r="65" spans="1:10" x14ac:dyDescent="0.2">
      <c r="A65">
        <v>200191972</v>
      </c>
      <c r="B65" s="1">
        <v>39840</v>
      </c>
      <c r="C65">
        <v>102814</v>
      </c>
      <c r="D65" t="s">
        <v>82</v>
      </c>
      <c r="E65" t="s">
        <v>83</v>
      </c>
      <c r="F65" t="s">
        <v>1067</v>
      </c>
      <c r="G65" t="s">
        <v>779</v>
      </c>
      <c r="H65" t="s">
        <v>84</v>
      </c>
      <c r="I65" t="s">
        <v>85</v>
      </c>
      <c r="J65">
        <v>550</v>
      </c>
    </row>
    <row r="66" spans="1:10" x14ac:dyDescent="0.2">
      <c r="A66">
        <v>200197890</v>
      </c>
      <c r="B66" s="1">
        <v>40077</v>
      </c>
      <c r="C66">
        <v>104378</v>
      </c>
      <c r="D66" t="s">
        <v>99</v>
      </c>
      <c r="E66" t="s">
        <v>100</v>
      </c>
      <c r="F66" t="s">
        <v>923</v>
      </c>
      <c r="G66" t="s">
        <v>695</v>
      </c>
      <c r="H66" t="s">
        <v>84</v>
      </c>
      <c r="I66" t="s">
        <v>103</v>
      </c>
      <c r="J66">
        <v>-303.5</v>
      </c>
    </row>
    <row r="67" spans="1:10" x14ac:dyDescent="0.2">
      <c r="A67">
        <v>200197509</v>
      </c>
      <c r="B67" s="1">
        <v>40056</v>
      </c>
      <c r="C67">
        <v>103132</v>
      </c>
      <c r="D67" t="s">
        <v>704</v>
      </c>
      <c r="F67" t="s">
        <v>922</v>
      </c>
      <c r="G67" t="s">
        <v>705</v>
      </c>
      <c r="H67" t="s">
        <v>84</v>
      </c>
      <c r="I67" t="s">
        <v>90</v>
      </c>
      <c r="J67">
        <v>5606</v>
      </c>
    </row>
    <row r="68" spans="1:10" x14ac:dyDescent="0.2">
      <c r="A68">
        <v>200194960</v>
      </c>
      <c r="B68" s="1">
        <v>39946</v>
      </c>
      <c r="C68">
        <v>103132</v>
      </c>
      <c r="D68" t="s">
        <v>704</v>
      </c>
      <c r="F68" t="s">
        <v>922</v>
      </c>
      <c r="G68" t="s">
        <v>705</v>
      </c>
      <c r="H68" t="s">
        <v>84</v>
      </c>
      <c r="I68" t="s">
        <v>89</v>
      </c>
      <c r="J68">
        <v>-7337</v>
      </c>
    </row>
    <row r="69" spans="1:10" x14ac:dyDescent="0.2">
      <c r="A69">
        <v>200193912</v>
      </c>
      <c r="B69" s="1">
        <v>39903</v>
      </c>
      <c r="C69">
        <v>103132</v>
      </c>
      <c r="D69" t="s">
        <v>704</v>
      </c>
      <c r="F69" t="s">
        <v>922</v>
      </c>
      <c r="G69" t="s">
        <v>705</v>
      </c>
      <c r="H69" t="s">
        <v>84</v>
      </c>
      <c r="I69" t="s">
        <v>89</v>
      </c>
      <c r="J69">
        <v>7337</v>
      </c>
    </row>
    <row r="70" spans="1:10" x14ac:dyDescent="0.2">
      <c r="A70">
        <v>200196860</v>
      </c>
      <c r="B70" s="1">
        <v>40025</v>
      </c>
      <c r="C70">
        <v>103132</v>
      </c>
      <c r="D70" t="s">
        <v>704</v>
      </c>
      <c r="F70" t="s">
        <v>922</v>
      </c>
      <c r="G70" t="s">
        <v>705</v>
      </c>
      <c r="H70" t="s">
        <v>84</v>
      </c>
      <c r="I70" t="s">
        <v>94</v>
      </c>
      <c r="J70">
        <v>1382</v>
      </c>
    </row>
    <row r="71" spans="1:10" x14ac:dyDescent="0.2">
      <c r="A71">
        <v>200191959</v>
      </c>
      <c r="B71" s="1">
        <v>39840</v>
      </c>
      <c r="C71">
        <v>103132</v>
      </c>
      <c r="D71" t="s">
        <v>704</v>
      </c>
      <c r="F71" t="s">
        <v>922</v>
      </c>
      <c r="G71" t="s">
        <v>705</v>
      </c>
      <c r="H71" t="s">
        <v>84</v>
      </c>
      <c r="I71" t="s">
        <v>107</v>
      </c>
      <c r="J71">
        <v>10073</v>
      </c>
    </row>
    <row r="72" spans="1:10" x14ac:dyDescent="0.2">
      <c r="A72">
        <v>200195303</v>
      </c>
      <c r="B72" s="1">
        <v>39962</v>
      </c>
      <c r="C72">
        <v>103132</v>
      </c>
      <c r="D72" t="s">
        <v>704</v>
      </c>
      <c r="F72" t="s">
        <v>922</v>
      </c>
      <c r="G72" t="s">
        <v>705</v>
      </c>
      <c r="H72" t="s">
        <v>84</v>
      </c>
      <c r="I72" t="s">
        <v>115</v>
      </c>
      <c r="J72">
        <v>2981</v>
      </c>
    </row>
    <row r="73" spans="1:10" x14ac:dyDescent="0.2">
      <c r="A73">
        <v>200195107</v>
      </c>
      <c r="B73" s="1">
        <v>39951</v>
      </c>
      <c r="C73">
        <v>103132</v>
      </c>
      <c r="D73" t="s">
        <v>704</v>
      </c>
      <c r="F73" t="s">
        <v>922</v>
      </c>
      <c r="G73" t="s">
        <v>705</v>
      </c>
      <c r="H73" t="s">
        <v>84</v>
      </c>
      <c r="I73" t="s">
        <v>88</v>
      </c>
      <c r="J73">
        <v>3803</v>
      </c>
    </row>
    <row r="74" spans="1:10" x14ac:dyDescent="0.2">
      <c r="A74">
        <v>200191961</v>
      </c>
      <c r="B74" s="1">
        <v>39840</v>
      </c>
      <c r="C74">
        <v>103132</v>
      </c>
      <c r="D74" t="s">
        <v>704</v>
      </c>
      <c r="F74" t="s">
        <v>922</v>
      </c>
      <c r="G74" t="s">
        <v>705</v>
      </c>
      <c r="H74" t="s">
        <v>84</v>
      </c>
      <c r="I74" t="s">
        <v>109</v>
      </c>
      <c r="J74">
        <v>6762</v>
      </c>
    </row>
    <row r="75" spans="1:10" x14ac:dyDescent="0.2">
      <c r="A75">
        <v>200191960</v>
      </c>
      <c r="B75" s="1">
        <v>39840</v>
      </c>
      <c r="C75">
        <v>103132</v>
      </c>
      <c r="D75" t="s">
        <v>704</v>
      </c>
      <c r="F75" t="s">
        <v>922</v>
      </c>
      <c r="G75" t="s">
        <v>705</v>
      </c>
      <c r="H75" t="s">
        <v>84</v>
      </c>
      <c r="I75" t="s">
        <v>108</v>
      </c>
      <c r="J75">
        <v>6159</v>
      </c>
    </row>
    <row r="76" spans="1:10" x14ac:dyDescent="0.2">
      <c r="A76">
        <v>200198217</v>
      </c>
      <c r="B76" s="1">
        <v>40086</v>
      </c>
      <c r="C76">
        <v>103132</v>
      </c>
      <c r="D76" t="s">
        <v>704</v>
      </c>
      <c r="F76" t="s">
        <v>922</v>
      </c>
      <c r="G76" t="s">
        <v>705</v>
      </c>
      <c r="H76" t="s">
        <v>84</v>
      </c>
      <c r="I76" t="s">
        <v>86</v>
      </c>
      <c r="J76">
        <v>5671</v>
      </c>
    </row>
    <row r="77" spans="1:10" x14ac:dyDescent="0.2">
      <c r="A77">
        <v>200198220</v>
      </c>
      <c r="B77" s="1">
        <v>40086</v>
      </c>
      <c r="C77">
        <v>103132</v>
      </c>
      <c r="D77" t="s">
        <v>704</v>
      </c>
      <c r="F77" t="s">
        <v>922</v>
      </c>
      <c r="G77" t="s">
        <v>705</v>
      </c>
      <c r="H77" t="s">
        <v>84</v>
      </c>
      <c r="I77" t="s">
        <v>87</v>
      </c>
      <c r="J77">
        <v>10892</v>
      </c>
    </row>
    <row r="78" spans="1:10" x14ac:dyDescent="0.2">
      <c r="A78">
        <v>200196369</v>
      </c>
      <c r="B78" s="1">
        <v>40007</v>
      </c>
      <c r="C78">
        <v>3070</v>
      </c>
      <c r="D78" t="s">
        <v>144</v>
      </c>
      <c r="E78" t="s">
        <v>145</v>
      </c>
      <c r="F78" t="s">
        <v>1067</v>
      </c>
      <c r="G78" t="s">
        <v>146</v>
      </c>
      <c r="H78" t="s">
        <v>119</v>
      </c>
      <c r="I78" t="s">
        <v>120</v>
      </c>
      <c r="J78">
        <v>-105</v>
      </c>
    </row>
    <row r="79" spans="1:10" x14ac:dyDescent="0.2">
      <c r="A79">
        <v>200199791</v>
      </c>
      <c r="B79" s="1">
        <v>40144</v>
      </c>
      <c r="C79">
        <v>104200</v>
      </c>
      <c r="D79" t="s">
        <v>174</v>
      </c>
      <c r="E79" t="s">
        <v>175</v>
      </c>
      <c r="F79" t="s">
        <v>917</v>
      </c>
      <c r="G79" t="s">
        <v>720</v>
      </c>
      <c r="H79" t="s">
        <v>119</v>
      </c>
      <c r="I79" t="s">
        <v>120</v>
      </c>
      <c r="J79">
        <v>95</v>
      </c>
    </row>
    <row r="80" spans="1:10" x14ac:dyDescent="0.2">
      <c r="A80">
        <v>200192837</v>
      </c>
      <c r="B80" s="1">
        <v>39864</v>
      </c>
      <c r="C80">
        <v>3561</v>
      </c>
      <c r="D80" t="s">
        <v>721</v>
      </c>
      <c r="E80" t="s">
        <v>722</v>
      </c>
      <c r="F80" t="s">
        <v>1067</v>
      </c>
      <c r="G80" t="s">
        <v>682</v>
      </c>
      <c r="H80" t="s">
        <v>119</v>
      </c>
      <c r="I80" t="s">
        <v>120</v>
      </c>
      <c r="J80">
        <v>105</v>
      </c>
    </row>
    <row r="81" spans="1:10" x14ac:dyDescent="0.2">
      <c r="A81">
        <v>200193484</v>
      </c>
      <c r="B81" s="1">
        <v>39890</v>
      </c>
      <c r="C81">
        <v>105339</v>
      </c>
      <c r="D81" t="s">
        <v>141</v>
      </c>
      <c r="E81" t="s">
        <v>142</v>
      </c>
      <c r="F81" t="s">
        <v>1067</v>
      </c>
      <c r="G81" t="s">
        <v>143</v>
      </c>
      <c r="H81" t="s">
        <v>119</v>
      </c>
      <c r="I81" t="s">
        <v>120</v>
      </c>
      <c r="J81">
        <v>-105</v>
      </c>
    </row>
    <row r="82" spans="1:10" x14ac:dyDescent="0.2">
      <c r="A82">
        <v>200197156</v>
      </c>
      <c r="B82" s="1">
        <v>40042</v>
      </c>
      <c r="C82">
        <v>103560</v>
      </c>
      <c r="D82" t="s">
        <v>689</v>
      </c>
      <c r="E82" t="s">
        <v>690</v>
      </c>
      <c r="F82" t="s">
        <v>924</v>
      </c>
      <c r="G82" t="s">
        <v>691</v>
      </c>
      <c r="H82" t="s">
        <v>119</v>
      </c>
      <c r="I82" t="s">
        <v>120</v>
      </c>
      <c r="J82">
        <v>-105</v>
      </c>
    </row>
    <row r="83" spans="1:10" x14ac:dyDescent="0.2">
      <c r="A83">
        <v>200193892</v>
      </c>
      <c r="B83" s="1">
        <v>39903</v>
      </c>
      <c r="C83">
        <v>102508</v>
      </c>
      <c r="D83" t="s">
        <v>125</v>
      </c>
      <c r="E83" t="s">
        <v>126</v>
      </c>
      <c r="F83" t="s">
        <v>1067</v>
      </c>
      <c r="G83" t="s">
        <v>717</v>
      </c>
      <c r="H83" t="s">
        <v>119</v>
      </c>
      <c r="I83" t="s">
        <v>120</v>
      </c>
      <c r="J83">
        <v>50</v>
      </c>
    </row>
    <row r="84" spans="1:10" x14ac:dyDescent="0.2">
      <c r="A84">
        <v>200196368</v>
      </c>
      <c r="B84" s="1">
        <v>40004</v>
      </c>
      <c r="C84">
        <v>103770</v>
      </c>
      <c r="D84" t="s">
        <v>138</v>
      </c>
      <c r="E84" t="s">
        <v>139</v>
      </c>
      <c r="F84" t="s">
        <v>920</v>
      </c>
      <c r="G84" t="s">
        <v>695</v>
      </c>
      <c r="H84" t="s">
        <v>119</v>
      </c>
      <c r="I84" t="s">
        <v>120</v>
      </c>
      <c r="J84">
        <v>105</v>
      </c>
    </row>
    <row r="85" spans="1:10" x14ac:dyDescent="0.2">
      <c r="A85">
        <v>200192896</v>
      </c>
      <c r="B85" s="1">
        <v>39868</v>
      </c>
      <c r="C85">
        <v>102502</v>
      </c>
      <c r="D85" t="s">
        <v>731</v>
      </c>
      <c r="E85" t="s">
        <v>732</v>
      </c>
      <c r="F85" t="s">
        <v>921</v>
      </c>
      <c r="G85" t="s">
        <v>695</v>
      </c>
      <c r="H85" t="s">
        <v>119</v>
      </c>
      <c r="I85" t="s">
        <v>120</v>
      </c>
      <c r="J85">
        <v>105</v>
      </c>
    </row>
    <row r="86" spans="1:10" x14ac:dyDescent="0.2">
      <c r="A86">
        <v>200199014</v>
      </c>
      <c r="B86" s="1">
        <v>40116</v>
      </c>
      <c r="C86">
        <v>100978</v>
      </c>
      <c r="D86" t="s">
        <v>844</v>
      </c>
      <c r="E86" t="s">
        <v>925</v>
      </c>
      <c r="F86" t="s">
        <v>1067</v>
      </c>
      <c r="G86" t="s">
        <v>926</v>
      </c>
      <c r="H86" t="s">
        <v>119</v>
      </c>
      <c r="I86" t="s">
        <v>120</v>
      </c>
      <c r="J86">
        <v>105</v>
      </c>
    </row>
    <row r="87" spans="1:10" x14ac:dyDescent="0.2">
      <c r="A87">
        <v>200193243</v>
      </c>
      <c r="B87" s="1">
        <v>39881</v>
      </c>
      <c r="C87">
        <v>2526</v>
      </c>
      <c r="D87" t="s">
        <v>759</v>
      </c>
      <c r="E87" t="s">
        <v>760</v>
      </c>
      <c r="F87" t="s">
        <v>927</v>
      </c>
      <c r="G87" t="s">
        <v>685</v>
      </c>
      <c r="H87" t="s">
        <v>119</v>
      </c>
      <c r="I87" t="s">
        <v>166</v>
      </c>
      <c r="J87">
        <v>-105</v>
      </c>
    </row>
    <row r="88" spans="1:10" x14ac:dyDescent="0.2">
      <c r="A88">
        <v>200192216</v>
      </c>
      <c r="B88" s="1">
        <v>39843</v>
      </c>
      <c r="C88">
        <v>1147</v>
      </c>
      <c r="D88" t="s">
        <v>676</v>
      </c>
      <c r="E88" t="s">
        <v>677</v>
      </c>
      <c r="F88" t="s">
        <v>1067</v>
      </c>
      <c r="G88" t="s">
        <v>678</v>
      </c>
      <c r="H88" t="s">
        <v>119</v>
      </c>
      <c r="I88" t="s">
        <v>120</v>
      </c>
      <c r="J88">
        <v>50</v>
      </c>
    </row>
    <row r="89" spans="1:10" x14ac:dyDescent="0.2">
      <c r="A89">
        <v>200194173</v>
      </c>
      <c r="B89" s="1">
        <v>39912</v>
      </c>
      <c r="C89">
        <v>1989</v>
      </c>
      <c r="D89" t="s">
        <v>739</v>
      </c>
      <c r="E89" t="s">
        <v>740</v>
      </c>
      <c r="F89" t="s">
        <v>911</v>
      </c>
      <c r="G89" t="s">
        <v>685</v>
      </c>
      <c r="H89" t="s">
        <v>119</v>
      </c>
      <c r="I89" t="s">
        <v>120</v>
      </c>
      <c r="J89">
        <v>50</v>
      </c>
    </row>
    <row r="90" spans="1:10" x14ac:dyDescent="0.2">
      <c r="A90">
        <v>200198500</v>
      </c>
      <c r="B90" s="1">
        <v>40098</v>
      </c>
      <c r="C90">
        <v>1989</v>
      </c>
      <c r="D90" t="s">
        <v>739</v>
      </c>
      <c r="E90" t="s">
        <v>740</v>
      </c>
      <c r="F90" t="s">
        <v>911</v>
      </c>
      <c r="G90" t="s">
        <v>685</v>
      </c>
      <c r="H90" t="s">
        <v>119</v>
      </c>
      <c r="I90" t="s">
        <v>120</v>
      </c>
      <c r="J90">
        <v>-105</v>
      </c>
    </row>
    <row r="91" spans="1:10" x14ac:dyDescent="0.2">
      <c r="A91">
        <v>200197881</v>
      </c>
      <c r="B91" s="1">
        <v>40073</v>
      </c>
      <c r="C91">
        <v>2841</v>
      </c>
      <c r="D91" t="s">
        <v>185</v>
      </c>
      <c r="E91" t="s">
        <v>186</v>
      </c>
      <c r="F91" t="s">
        <v>921</v>
      </c>
      <c r="G91" t="s">
        <v>695</v>
      </c>
      <c r="H91" t="s">
        <v>119</v>
      </c>
      <c r="I91" t="s">
        <v>120</v>
      </c>
      <c r="J91">
        <v>-105</v>
      </c>
    </row>
    <row r="92" spans="1:10" x14ac:dyDescent="0.2">
      <c r="A92">
        <v>200195239</v>
      </c>
      <c r="B92" s="1">
        <v>39959</v>
      </c>
      <c r="C92">
        <v>1787</v>
      </c>
      <c r="D92" t="s">
        <v>150</v>
      </c>
      <c r="E92" t="s">
        <v>151</v>
      </c>
      <c r="F92" t="s">
        <v>920</v>
      </c>
      <c r="G92" t="s">
        <v>695</v>
      </c>
      <c r="H92" t="s">
        <v>119</v>
      </c>
      <c r="I92" t="s">
        <v>120</v>
      </c>
      <c r="J92">
        <v>95</v>
      </c>
    </row>
    <row r="93" spans="1:10" x14ac:dyDescent="0.2">
      <c r="A93">
        <v>200192550</v>
      </c>
      <c r="B93" s="1">
        <v>39855</v>
      </c>
      <c r="C93">
        <v>102814</v>
      </c>
      <c r="D93" t="s">
        <v>82</v>
      </c>
      <c r="E93" t="s">
        <v>83</v>
      </c>
      <c r="F93" t="s">
        <v>1067</v>
      </c>
      <c r="G93" t="s">
        <v>779</v>
      </c>
      <c r="H93" t="s">
        <v>119</v>
      </c>
      <c r="I93" t="s">
        <v>120</v>
      </c>
      <c r="J93">
        <v>50</v>
      </c>
    </row>
    <row r="94" spans="1:10" x14ac:dyDescent="0.2">
      <c r="A94">
        <v>200198729</v>
      </c>
      <c r="B94" s="1">
        <v>40107</v>
      </c>
      <c r="C94">
        <v>105199</v>
      </c>
      <c r="D94" t="s">
        <v>701</v>
      </c>
      <c r="E94" t="s">
        <v>702</v>
      </c>
      <c r="F94" t="s">
        <v>928</v>
      </c>
      <c r="G94" t="s">
        <v>703</v>
      </c>
      <c r="H94" t="s">
        <v>119</v>
      </c>
      <c r="I94" t="s">
        <v>120</v>
      </c>
      <c r="J94">
        <v>105</v>
      </c>
    </row>
    <row r="95" spans="1:10" x14ac:dyDescent="0.2">
      <c r="A95">
        <v>200192611</v>
      </c>
      <c r="B95" s="1">
        <v>39857</v>
      </c>
      <c r="C95">
        <v>105339</v>
      </c>
      <c r="D95" t="s">
        <v>141</v>
      </c>
      <c r="E95" t="s">
        <v>142</v>
      </c>
      <c r="F95" t="s">
        <v>1067</v>
      </c>
      <c r="G95" t="s">
        <v>143</v>
      </c>
      <c r="H95" t="s">
        <v>119</v>
      </c>
      <c r="I95" t="s">
        <v>120</v>
      </c>
      <c r="J95">
        <v>50</v>
      </c>
    </row>
    <row r="96" spans="1:10" x14ac:dyDescent="0.2">
      <c r="A96">
        <v>200193003</v>
      </c>
      <c r="B96" s="1">
        <v>39871</v>
      </c>
      <c r="C96">
        <v>554</v>
      </c>
      <c r="D96" t="s">
        <v>715</v>
      </c>
      <c r="E96" t="s">
        <v>716</v>
      </c>
      <c r="F96" t="s">
        <v>1067</v>
      </c>
      <c r="G96" t="s">
        <v>717</v>
      </c>
      <c r="H96" t="s">
        <v>119</v>
      </c>
      <c r="I96" t="s">
        <v>120</v>
      </c>
      <c r="J96">
        <v>105</v>
      </c>
    </row>
    <row r="97" spans="1:10" x14ac:dyDescent="0.2">
      <c r="A97">
        <v>200193833</v>
      </c>
      <c r="B97" s="1">
        <v>39903</v>
      </c>
      <c r="C97">
        <v>3674</v>
      </c>
      <c r="D97" t="s">
        <v>130</v>
      </c>
      <c r="E97" t="s">
        <v>131</v>
      </c>
      <c r="F97" t="s">
        <v>929</v>
      </c>
      <c r="G97" t="s">
        <v>132</v>
      </c>
      <c r="H97" t="s">
        <v>119</v>
      </c>
      <c r="I97" t="s">
        <v>120</v>
      </c>
      <c r="J97">
        <v>105</v>
      </c>
    </row>
    <row r="98" spans="1:10" x14ac:dyDescent="0.2">
      <c r="A98">
        <v>200193625</v>
      </c>
      <c r="B98" s="1">
        <v>39896</v>
      </c>
      <c r="C98">
        <v>101651</v>
      </c>
      <c r="D98" t="s">
        <v>706</v>
      </c>
      <c r="E98" t="s">
        <v>707</v>
      </c>
      <c r="F98" t="s">
        <v>916</v>
      </c>
      <c r="G98" t="s">
        <v>708</v>
      </c>
      <c r="H98" t="s">
        <v>119</v>
      </c>
      <c r="I98" t="s">
        <v>120</v>
      </c>
      <c r="J98">
        <v>105</v>
      </c>
    </row>
    <row r="99" spans="1:10" x14ac:dyDescent="0.2">
      <c r="A99">
        <v>200195047</v>
      </c>
      <c r="B99" s="1">
        <v>39951</v>
      </c>
      <c r="C99">
        <v>105339</v>
      </c>
      <c r="D99" t="s">
        <v>141</v>
      </c>
      <c r="E99" t="s">
        <v>142</v>
      </c>
      <c r="F99" t="s">
        <v>1067</v>
      </c>
      <c r="G99" t="s">
        <v>143</v>
      </c>
      <c r="H99" t="s">
        <v>119</v>
      </c>
      <c r="I99" t="s">
        <v>120</v>
      </c>
      <c r="J99">
        <v>50</v>
      </c>
    </row>
    <row r="100" spans="1:10" x14ac:dyDescent="0.2">
      <c r="A100">
        <v>200198124</v>
      </c>
      <c r="B100" s="1">
        <v>40085</v>
      </c>
      <c r="C100">
        <v>2612</v>
      </c>
      <c r="D100" t="s">
        <v>718</v>
      </c>
      <c r="E100" t="s">
        <v>719</v>
      </c>
      <c r="F100" t="s">
        <v>917</v>
      </c>
      <c r="G100" t="s">
        <v>720</v>
      </c>
      <c r="H100" t="s">
        <v>119</v>
      </c>
      <c r="I100" t="s">
        <v>120</v>
      </c>
      <c r="J100">
        <v>105</v>
      </c>
    </row>
    <row r="101" spans="1:10" x14ac:dyDescent="0.2">
      <c r="A101">
        <v>200198216</v>
      </c>
      <c r="B101" s="1">
        <v>40086</v>
      </c>
      <c r="C101">
        <v>104200</v>
      </c>
      <c r="D101" t="s">
        <v>174</v>
      </c>
      <c r="E101" t="s">
        <v>175</v>
      </c>
      <c r="F101" t="s">
        <v>917</v>
      </c>
      <c r="G101" t="s">
        <v>720</v>
      </c>
      <c r="H101" t="s">
        <v>119</v>
      </c>
      <c r="I101" t="s">
        <v>120</v>
      </c>
      <c r="J101">
        <v>95</v>
      </c>
    </row>
    <row r="102" spans="1:10" x14ac:dyDescent="0.2">
      <c r="A102">
        <v>200196921</v>
      </c>
      <c r="B102" s="1">
        <v>40025</v>
      </c>
      <c r="C102">
        <v>1989</v>
      </c>
      <c r="D102" t="s">
        <v>739</v>
      </c>
      <c r="E102" t="s">
        <v>740</v>
      </c>
      <c r="F102" t="s">
        <v>911</v>
      </c>
      <c r="G102" t="s">
        <v>685</v>
      </c>
      <c r="H102" t="s">
        <v>119</v>
      </c>
      <c r="I102" t="s">
        <v>120</v>
      </c>
      <c r="J102">
        <v>105</v>
      </c>
    </row>
    <row r="103" spans="1:10" x14ac:dyDescent="0.2">
      <c r="A103">
        <v>200199638</v>
      </c>
      <c r="B103" s="1">
        <v>40141</v>
      </c>
      <c r="C103">
        <v>105720</v>
      </c>
      <c r="D103" t="s">
        <v>169</v>
      </c>
      <c r="E103" t="s">
        <v>170</v>
      </c>
      <c r="F103" t="s">
        <v>920</v>
      </c>
      <c r="G103" t="s">
        <v>695</v>
      </c>
      <c r="H103" t="s">
        <v>119</v>
      </c>
      <c r="I103" t="s">
        <v>120</v>
      </c>
      <c r="J103">
        <v>50</v>
      </c>
    </row>
    <row r="104" spans="1:10" x14ac:dyDescent="0.2">
      <c r="A104">
        <v>200196061</v>
      </c>
      <c r="B104" s="1">
        <v>39994</v>
      </c>
      <c r="C104">
        <v>102502</v>
      </c>
      <c r="D104" t="s">
        <v>731</v>
      </c>
      <c r="E104" t="s">
        <v>732</v>
      </c>
      <c r="F104" t="s">
        <v>921</v>
      </c>
      <c r="G104" t="s">
        <v>695</v>
      </c>
      <c r="H104" t="s">
        <v>119</v>
      </c>
      <c r="I104" t="s">
        <v>120</v>
      </c>
      <c r="J104">
        <v>105</v>
      </c>
    </row>
    <row r="105" spans="1:10" x14ac:dyDescent="0.2">
      <c r="A105">
        <v>200192081</v>
      </c>
      <c r="B105" s="1">
        <v>39841</v>
      </c>
      <c r="C105">
        <v>2612</v>
      </c>
      <c r="D105" t="s">
        <v>718</v>
      </c>
      <c r="E105" t="s">
        <v>719</v>
      </c>
      <c r="F105" t="s">
        <v>917</v>
      </c>
      <c r="G105" t="s">
        <v>720</v>
      </c>
      <c r="H105" t="s">
        <v>119</v>
      </c>
      <c r="I105" t="s">
        <v>120</v>
      </c>
      <c r="J105">
        <v>105</v>
      </c>
    </row>
    <row r="106" spans="1:10" x14ac:dyDescent="0.2">
      <c r="A106">
        <v>200199017</v>
      </c>
      <c r="B106" s="1">
        <v>40116</v>
      </c>
      <c r="C106">
        <v>100978</v>
      </c>
      <c r="D106" t="s">
        <v>844</v>
      </c>
      <c r="E106" t="s">
        <v>925</v>
      </c>
      <c r="F106" t="s">
        <v>1067</v>
      </c>
      <c r="G106" t="s">
        <v>926</v>
      </c>
      <c r="H106" t="s">
        <v>119</v>
      </c>
      <c r="I106" t="s">
        <v>120</v>
      </c>
      <c r="J106">
        <v>105</v>
      </c>
    </row>
    <row r="107" spans="1:10" x14ac:dyDescent="0.2">
      <c r="A107">
        <v>200193909</v>
      </c>
      <c r="B107" s="1">
        <v>39903</v>
      </c>
      <c r="C107">
        <v>105339</v>
      </c>
      <c r="D107" t="s">
        <v>141</v>
      </c>
      <c r="E107" t="s">
        <v>142</v>
      </c>
      <c r="F107" t="s">
        <v>1067</v>
      </c>
      <c r="G107" t="s">
        <v>143</v>
      </c>
      <c r="H107" t="s">
        <v>119</v>
      </c>
      <c r="I107" t="s">
        <v>120</v>
      </c>
      <c r="J107">
        <v>50</v>
      </c>
    </row>
    <row r="108" spans="1:10" x14ac:dyDescent="0.2">
      <c r="A108">
        <v>200195040</v>
      </c>
      <c r="B108" s="1">
        <v>39948</v>
      </c>
      <c r="C108">
        <v>105339</v>
      </c>
      <c r="D108" t="s">
        <v>141</v>
      </c>
      <c r="E108" t="s">
        <v>142</v>
      </c>
      <c r="F108" t="s">
        <v>1067</v>
      </c>
      <c r="G108" t="s">
        <v>143</v>
      </c>
      <c r="H108" t="s">
        <v>119</v>
      </c>
      <c r="I108" t="s">
        <v>120</v>
      </c>
      <c r="J108">
        <v>-50</v>
      </c>
    </row>
    <row r="109" spans="1:10" x14ac:dyDescent="0.2">
      <c r="A109">
        <v>200195240</v>
      </c>
      <c r="B109" s="1">
        <v>39959</v>
      </c>
      <c r="C109">
        <v>105932</v>
      </c>
      <c r="D109" t="s">
        <v>498</v>
      </c>
      <c r="E109" t="s">
        <v>499</v>
      </c>
      <c r="F109" t="s">
        <v>930</v>
      </c>
      <c r="G109" t="s">
        <v>500</v>
      </c>
      <c r="H109" t="s">
        <v>119</v>
      </c>
      <c r="I109" t="s">
        <v>120</v>
      </c>
      <c r="J109">
        <v>105</v>
      </c>
    </row>
    <row r="110" spans="1:10" x14ac:dyDescent="0.2">
      <c r="A110">
        <v>200199640</v>
      </c>
      <c r="B110" s="1">
        <v>40141</v>
      </c>
      <c r="C110">
        <v>106028</v>
      </c>
      <c r="D110" t="s">
        <v>845</v>
      </c>
      <c r="E110" t="s">
        <v>158</v>
      </c>
      <c r="F110" t="s">
        <v>931</v>
      </c>
      <c r="G110" t="s">
        <v>159</v>
      </c>
      <c r="H110" t="s">
        <v>119</v>
      </c>
      <c r="I110" t="s">
        <v>846</v>
      </c>
      <c r="J110">
        <v>33</v>
      </c>
    </row>
    <row r="111" spans="1:10" x14ac:dyDescent="0.2">
      <c r="A111">
        <v>200196617</v>
      </c>
      <c r="B111" s="1">
        <v>40016</v>
      </c>
      <c r="C111">
        <v>988</v>
      </c>
      <c r="D111" t="s">
        <v>483</v>
      </c>
      <c r="E111" t="s">
        <v>484</v>
      </c>
      <c r="F111" t="s">
        <v>921</v>
      </c>
      <c r="G111" t="s">
        <v>695</v>
      </c>
      <c r="H111" t="s">
        <v>119</v>
      </c>
      <c r="I111" t="s">
        <v>120</v>
      </c>
      <c r="J111">
        <v>-105</v>
      </c>
    </row>
    <row r="112" spans="1:10" x14ac:dyDescent="0.2">
      <c r="A112">
        <v>200199065</v>
      </c>
      <c r="B112" s="1">
        <v>40116</v>
      </c>
      <c r="C112">
        <v>106000</v>
      </c>
      <c r="D112" t="s">
        <v>772</v>
      </c>
      <c r="E112" t="s">
        <v>773</v>
      </c>
      <c r="F112" t="s">
        <v>932</v>
      </c>
      <c r="G112" t="s">
        <v>774</v>
      </c>
      <c r="H112" t="s">
        <v>119</v>
      </c>
      <c r="I112" t="s">
        <v>120</v>
      </c>
      <c r="J112">
        <v>50</v>
      </c>
    </row>
    <row r="113" spans="1:10" x14ac:dyDescent="0.2">
      <c r="A113">
        <v>200196790</v>
      </c>
      <c r="B113" s="1">
        <v>40024</v>
      </c>
      <c r="C113">
        <v>2612</v>
      </c>
      <c r="D113" t="s">
        <v>718</v>
      </c>
      <c r="E113" t="s">
        <v>719</v>
      </c>
      <c r="F113" t="s">
        <v>917</v>
      </c>
      <c r="G113" t="s">
        <v>720</v>
      </c>
      <c r="H113" t="s">
        <v>119</v>
      </c>
      <c r="I113" t="s">
        <v>120</v>
      </c>
      <c r="J113">
        <v>105</v>
      </c>
    </row>
    <row r="114" spans="1:10" x14ac:dyDescent="0.2">
      <c r="A114">
        <v>200198019</v>
      </c>
      <c r="B114" s="1">
        <v>40080</v>
      </c>
      <c r="C114">
        <v>686</v>
      </c>
      <c r="D114" t="s">
        <v>493</v>
      </c>
      <c r="E114" t="s">
        <v>494</v>
      </c>
      <c r="F114" t="s">
        <v>923</v>
      </c>
      <c r="G114" t="s">
        <v>695</v>
      </c>
      <c r="H114" t="s">
        <v>119</v>
      </c>
      <c r="I114" t="s">
        <v>120</v>
      </c>
      <c r="J114">
        <v>105</v>
      </c>
    </row>
    <row r="115" spans="1:10" x14ac:dyDescent="0.2">
      <c r="A115">
        <v>200199673</v>
      </c>
      <c r="B115" s="1">
        <v>40141</v>
      </c>
      <c r="C115">
        <v>101597</v>
      </c>
      <c r="D115" t="s">
        <v>748</v>
      </c>
      <c r="E115" t="s">
        <v>753</v>
      </c>
      <c r="F115" t="s">
        <v>933</v>
      </c>
      <c r="G115" t="s">
        <v>754</v>
      </c>
      <c r="H115" t="s">
        <v>119</v>
      </c>
      <c r="I115" t="s">
        <v>120</v>
      </c>
      <c r="J115">
        <v>105</v>
      </c>
    </row>
    <row r="116" spans="1:10" x14ac:dyDescent="0.2">
      <c r="A116">
        <v>200198073</v>
      </c>
      <c r="B116" s="1">
        <v>40081</v>
      </c>
      <c r="C116">
        <v>2612</v>
      </c>
      <c r="D116" t="s">
        <v>718</v>
      </c>
      <c r="E116" t="s">
        <v>719</v>
      </c>
      <c r="F116" t="s">
        <v>917</v>
      </c>
      <c r="G116" t="s">
        <v>720</v>
      </c>
      <c r="H116" t="s">
        <v>119</v>
      </c>
      <c r="I116" t="s">
        <v>120</v>
      </c>
      <c r="J116">
        <v>105</v>
      </c>
    </row>
    <row r="117" spans="1:10" x14ac:dyDescent="0.2">
      <c r="A117">
        <v>200199672</v>
      </c>
      <c r="B117" s="1">
        <v>40141</v>
      </c>
      <c r="C117">
        <v>103503</v>
      </c>
      <c r="D117" t="s">
        <v>698</v>
      </c>
      <c r="E117" t="s">
        <v>699</v>
      </c>
      <c r="F117" t="s">
        <v>934</v>
      </c>
      <c r="G117" t="s">
        <v>700</v>
      </c>
      <c r="H117" t="s">
        <v>119</v>
      </c>
      <c r="I117" t="s">
        <v>120</v>
      </c>
      <c r="J117">
        <v>-105</v>
      </c>
    </row>
    <row r="118" spans="1:10" x14ac:dyDescent="0.2">
      <c r="A118">
        <v>200198728</v>
      </c>
      <c r="B118" s="1">
        <v>40107</v>
      </c>
      <c r="C118">
        <v>106238</v>
      </c>
      <c r="D118" t="s">
        <v>163</v>
      </c>
      <c r="E118" t="s">
        <v>164</v>
      </c>
      <c r="F118" t="s">
        <v>935</v>
      </c>
      <c r="G118" t="s">
        <v>165</v>
      </c>
      <c r="H118" t="s">
        <v>119</v>
      </c>
      <c r="I118" t="s">
        <v>120</v>
      </c>
      <c r="J118">
        <v>-105</v>
      </c>
    </row>
    <row r="119" spans="1:10" x14ac:dyDescent="0.2">
      <c r="A119">
        <v>200197015</v>
      </c>
      <c r="B119" s="1">
        <v>40032</v>
      </c>
      <c r="C119">
        <v>102428</v>
      </c>
      <c r="D119" t="s">
        <v>762</v>
      </c>
      <c r="E119" t="s">
        <v>763</v>
      </c>
      <c r="F119" t="s">
        <v>1067</v>
      </c>
      <c r="G119" t="s">
        <v>764</v>
      </c>
      <c r="H119" t="s">
        <v>119</v>
      </c>
      <c r="I119" t="s">
        <v>120</v>
      </c>
      <c r="J119">
        <v>-105</v>
      </c>
    </row>
    <row r="120" spans="1:10" x14ac:dyDescent="0.2">
      <c r="A120">
        <v>200194514</v>
      </c>
      <c r="B120" s="1">
        <v>39927</v>
      </c>
      <c r="C120">
        <v>106039</v>
      </c>
      <c r="D120" t="s">
        <v>178</v>
      </c>
      <c r="E120" t="s">
        <v>179</v>
      </c>
      <c r="F120" t="s">
        <v>478</v>
      </c>
      <c r="G120" t="s">
        <v>695</v>
      </c>
      <c r="H120" t="s">
        <v>119</v>
      </c>
      <c r="I120" t="s">
        <v>120</v>
      </c>
      <c r="J120">
        <v>105</v>
      </c>
    </row>
    <row r="121" spans="1:10" x14ac:dyDescent="0.2">
      <c r="A121">
        <v>200196675</v>
      </c>
      <c r="B121" s="1">
        <v>40017</v>
      </c>
      <c r="C121">
        <v>497</v>
      </c>
      <c r="D121" t="s">
        <v>127</v>
      </c>
      <c r="E121" t="s">
        <v>128</v>
      </c>
      <c r="F121" t="s">
        <v>936</v>
      </c>
      <c r="G121" t="s">
        <v>129</v>
      </c>
      <c r="H121" t="s">
        <v>119</v>
      </c>
      <c r="I121" t="s">
        <v>120</v>
      </c>
      <c r="J121">
        <v>105</v>
      </c>
    </row>
    <row r="122" spans="1:10" x14ac:dyDescent="0.2">
      <c r="A122">
        <v>200199796</v>
      </c>
      <c r="B122" s="1">
        <v>40144</v>
      </c>
      <c r="C122">
        <v>3561</v>
      </c>
      <c r="D122" t="s">
        <v>721</v>
      </c>
      <c r="E122" t="s">
        <v>722</v>
      </c>
      <c r="F122" t="s">
        <v>1067</v>
      </c>
      <c r="G122" t="s">
        <v>682</v>
      </c>
      <c r="H122" t="s">
        <v>119</v>
      </c>
      <c r="I122" t="s">
        <v>120</v>
      </c>
      <c r="J122">
        <v>105</v>
      </c>
    </row>
    <row r="123" spans="1:10" x14ac:dyDescent="0.2">
      <c r="A123">
        <v>200197772</v>
      </c>
      <c r="B123" s="1">
        <v>40070</v>
      </c>
      <c r="C123">
        <v>2612</v>
      </c>
      <c r="D123" t="s">
        <v>718</v>
      </c>
      <c r="E123" t="s">
        <v>719</v>
      </c>
      <c r="F123" t="s">
        <v>917</v>
      </c>
      <c r="G123" t="s">
        <v>720</v>
      </c>
      <c r="H123" t="s">
        <v>119</v>
      </c>
      <c r="I123" t="s">
        <v>120</v>
      </c>
      <c r="J123">
        <v>105</v>
      </c>
    </row>
    <row r="124" spans="1:10" x14ac:dyDescent="0.2">
      <c r="A124">
        <v>200196841</v>
      </c>
      <c r="B124" s="1">
        <v>40025</v>
      </c>
      <c r="C124">
        <v>103560</v>
      </c>
      <c r="D124" t="s">
        <v>689</v>
      </c>
      <c r="E124" t="s">
        <v>690</v>
      </c>
      <c r="F124" t="s">
        <v>924</v>
      </c>
      <c r="G124" t="s">
        <v>691</v>
      </c>
      <c r="H124" t="s">
        <v>119</v>
      </c>
      <c r="I124" t="s">
        <v>120</v>
      </c>
      <c r="J124">
        <v>105</v>
      </c>
    </row>
    <row r="125" spans="1:10" x14ac:dyDescent="0.2">
      <c r="A125">
        <v>200199021</v>
      </c>
      <c r="B125" s="1">
        <v>40116</v>
      </c>
      <c r="C125">
        <v>3070</v>
      </c>
      <c r="D125" t="s">
        <v>144</v>
      </c>
      <c r="E125" t="s">
        <v>145</v>
      </c>
      <c r="F125" t="s">
        <v>1067</v>
      </c>
      <c r="G125" t="s">
        <v>146</v>
      </c>
      <c r="H125" t="s">
        <v>119</v>
      </c>
      <c r="I125" t="s">
        <v>120</v>
      </c>
      <c r="J125">
        <v>105</v>
      </c>
    </row>
    <row r="126" spans="1:10" x14ac:dyDescent="0.2">
      <c r="A126">
        <v>200192610</v>
      </c>
      <c r="B126" s="1">
        <v>39857</v>
      </c>
      <c r="C126">
        <v>105339</v>
      </c>
      <c r="D126" t="s">
        <v>141</v>
      </c>
      <c r="E126" t="s">
        <v>142</v>
      </c>
      <c r="F126" t="s">
        <v>1067</v>
      </c>
      <c r="G126" t="s">
        <v>143</v>
      </c>
      <c r="H126" t="s">
        <v>119</v>
      </c>
      <c r="I126" t="s">
        <v>120</v>
      </c>
      <c r="J126">
        <v>50</v>
      </c>
    </row>
    <row r="127" spans="1:10" x14ac:dyDescent="0.2">
      <c r="A127">
        <v>200196322</v>
      </c>
      <c r="B127" s="1">
        <v>40002</v>
      </c>
      <c r="C127">
        <v>2612</v>
      </c>
      <c r="D127" t="s">
        <v>718</v>
      </c>
      <c r="E127" t="s">
        <v>719</v>
      </c>
      <c r="F127" t="s">
        <v>917</v>
      </c>
      <c r="G127" t="s">
        <v>720</v>
      </c>
      <c r="H127" t="s">
        <v>119</v>
      </c>
      <c r="I127" t="s">
        <v>120</v>
      </c>
      <c r="J127">
        <v>105</v>
      </c>
    </row>
    <row r="128" spans="1:10" x14ac:dyDescent="0.2">
      <c r="A128">
        <v>200193905</v>
      </c>
      <c r="B128" s="1">
        <v>39903</v>
      </c>
      <c r="C128">
        <v>105339</v>
      </c>
      <c r="D128" t="s">
        <v>141</v>
      </c>
      <c r="E128" t="s">
        <v>142</v>
      </c>
      <c r="F128" t="s">
        <v>1067</v>
      </c>
      <c r="G128" t="s">
        <v>143</v>
      </c>
      <c r="H128" t="s">
        <v>119</v>
      </c>
      <c r="I128" t="s">
        <v>120</v>
      </c>
      <c r="J128">
        <v>50</v>
      </c>
    </row>
    <row r="129" spans="1:10" x14ac:dyDescent="0.2">
      <c r="A129">
        <v>200195049</v>
      </c>
      <c r="B129" s="1">
        <v>39951</v>
      </c>
      <c r="C129">
        <v>151</v>
      </c>
      <c r="D129" t="s">
        <v>58</v>
      </c>
      <c r="E129" t="s">
        <v>59</v>
      </c>
      <c r="F129" t="s">
        <v>1067</v>
      </c>
      <c r="G129" t="s">
        <v>60</v>
      </c>
      <c r="H129" t="s">
        <v>119</v>
      </c>
      <c r="I129" t="s">
        <v>120</v>
      </c>
      <c r="J129">
        <v>105</v>
      </c>
    </row>
    <row r="130" spans="1:10" x14ac:dyDescent="0.2">
      <c r="A130">
        <v>200192169</v>
      </c>
      <c r="B130" s="1">
        <v>39843</v>
      </c>
      <c r="C130">
        <v>105339</v>
      </c>
      <c r="D130" t="s">
        <v>141</v>
      </c>
      <c r="E130" t="s">
        <v>142</v>
      </c>
      <c r="F130" t="s">
        <v>1067</v>
      </c>
      <c r="G130" t="s">
        <v>143</v>
      </c>
      <c r="H130" t="s">
        <v>119</v>
      </c>
      <c r="I130" t="s">
        <v>120</v>
      </c>
      <c r="J130">
        <v>50</v>
      </c>
    </row>
    <row r="131" spans="1:10" x14ac:dyDescent="0.2">
      <c r="A131">
        <v>200194468</v>
      </c>
      <c r="B131" s="1">
        <v>39926</v>
      </c>
      <c r="C131">
        <v>1989</v>
      </c>
      <c r="D131" t="s">
        <v>739</v>
      </c>
      <c r="E131" t="s">
        <v>740</v>
      </c>
      <c r="F131" t="s">
        <v>911</v>
      </c>
      <c r="G131" t="s">
        <v>685</v>
      </c>
      <c r="H131" t="s">
        <v>119</v>
      </c>
      <c r="I131" t="s">
        <v>120</v>
      </c>
      <c r="J131">
        <v>50</v>
      </c>
    </row>
    <row r="132" spans="1:10" x14ac:dyDescent="0.2">
      <c r="A132">
        <v>200194910</v>
      </c>
      <c r="B132" s="1">
        <v>39944</v>
      </c>
      <c r="C132">
        <v>102650</v>
      </c>
      <c r="D132" t="s">
        <v>75</v>
      </c>
      <c r="E132" t="s">
        <v>76</v>
      </c>
      <c r="F132" t="s">
        <v>937</v>
      </c>
      <c r="G132" t="s">
        <v>77</v>
      </c>
      <c r="H132" t="s">
        <v>119</v>
      </c>
      <c r="I132" t="s">
        <v>120</v>
      </c>
      <c r="J132">
        <v>105</v>
      </c>
    </row>
    <row r="133" spans="1:10" x14ac:dyDescent="0.2">
      <c r="A133">
        <v>200197565</v>
      </c>
      <c r="B133" s="1">
        <v>40059</v>
      </c>
      <c r="C133">
        <v>105603</v>
      </c>
      <c r="D133" t="s">
        <v>791</v>
      </c>
      <c r="E133" t="s">
        <v>792</v>
      </c>
      <c r="F133" t="s">
        <v>478</v>
      </c>
      <c r="G133" t="s">
        <v>695</v>
      </c>
      <c r="H133" t="s">
        <v>119</v>
      </c>
      <c r="I133" t="s">
        <v>120</v>
      </c>
      <c r="J133">
        <v>105</v>
      </c>
    </row>
    <row r="134" spans="1:10" x14ac:dyDescent="0.2">
      <c r="A134">
        <v>200196842</v>
      </c>
      <c r="B134" s="1">
        <v>40025</v>
      </c>
      <c r="C134">
        <v>103560</v>
      </c>
      <c r="D134" t="s">
        <v>689</v>
      </c>
      <c r="E134" t="s">
        <v>690</v>
      </c>
      <c r="F134" t="s">
        <v>924</v>
      </c>
      <c r="G134" t="s">
        <v>691</v>
      </c>
      <c r="H134" t="s">
        <v>119</v>
      </c>
      <c r="I134" t="s">
        <v>120</v>
      </c>
      <c r="J134">
        <v>105</v>
      </c>
    </row>
    <row r="135" spans="1:10" x14ac:dyDescent="0.2">
      <c r="A135">
        <v>200191508</v>
      </c>
      <c r="B135" s="1">
        <v>39822</v>
      </c>
      <c r="C135">
        <v>3369</v>
      </c>
      <c r="D135" t="s">
        <v>69</v>
      </c>
      <c r="E135" t="s">
        <v>70</v>
      </c>
      <c r="F135" t="s">
        <v>938</v>
      </c>
      <c r="G135" t="s">
        <v>71</v>
      </c>
      <c r="H135" t="s">
        <v>119</v>
      </c>
      <c r="I135" t="s">
        <v>120</v>
      </c>
      <c r="J135">
        <v>105</v>
      </c>
    </row>
    <row r="136" spans="1:10" x14ac:dyDescent="0.2">
      <c r="A136">
        <v>200192843</v>
      </c>
      <c r="B136" s="1">
        <v>39868</v>
      </c>
      <c r="C136">
        <v>3973</v>
      </c>
      <c r="D136" t="s">
        <v>778</v>
      </c>
      <c r="E136" t="s">
        <v>745</v>
      </c>
      <c r="F136" t="s">
        <v>939</v>
      </c>
      <c r="G136" t="s">
        <v>746</v>
      </c>
      <c r="H136" t="s">
        <v>119</v>
      </c>
      <c r="I136" t="s">
        <v>489</v>
      </c>
      <c r="J136">
        <v>50</v>
      </c>
    </row>
    <row r="137" spans="1:10" x14ac:dyDescent="0.2">
      <c r="A137">
        <v>200192083</v>
      </c>
      <c r="B137" s="1">
        <v>39841</v>
      </c>
      <c r="C137">
        <v>2612</v>
      </c>
      <c r="D137" t="s">
        <v>718</v>
      </c>
      <c r="E137" t="s">
        <v>719</v>
      </c>
      <c r="F137" t="s">
        <v>917</v>
      </c>
      <c r="G137" t="s">
        <v>720</v>
      </c>
      <c r="H137" t="s">
        <v>119</v>
      </c>
      <c r="I137" t="s">
        <v>120</v>
      </c>
      <c r="J137">
        <v>105</v>
      </c>
    </row>
    <row r="138" spans="1:10" x14ac:dyDescent="0.2">
      <c r="A138">
        <v>200199018</v>
      </c>
      <c r="B138" s="1">
        <v>40116</v>
      </c>
      <c r="C138">
        <v>2612</v>
      </c>
      <c r="D138" t="s">
        <v>718</v>
      </c>
      <c r="E138" t="s">
        <v>719</v>
      </c>
      <c r="F138" t="s">
        <v>917</v>
      </c>
      <c r="G138" t="s">
        <v>720</v>
      </c>
      <c r="H138" t="s">
        <v>119</v>
      </c>
      <c r="I138" t="s">
        <v>120</v>
      </c>
      <c r="J138">
        <v>105</v>
      </c>
    </row>
    <row r="139" spans="1:10" x14ac:dyDescent="0.2">
      <c r="A139">
        <v>200191876</v>
      </c>
      <c r="B139" s="1">
        <v>39835</v>
      </c>
      <c r="C139">
        <v>105339</v>
      </c>
      <c r="D139" t="s">
        <v>141</v>
      </c>
      <c r="E139" t="s">
        <v>142</v>
      </c>
      <c r="F139" t="s">
        <v>1067</v>
      </c>
      <c r="G139" t="s">
        <v>143</v>
      </c>
      <c r="H139" t="s">
        <v>119</v>
      </c>
      <c r="I139" t="s">
        <v>120</v>
      </c>
      <c r="J139">
        <v>50</v>
      </c>
    </row>
    <row r="140" spans="1:10" x14ac:dyDescent="0.2">
      <c r="A140">
        <v>200196323</v>
      </c>
      <c r="B140" s="1">
        <v>40002</v>
      </c>
      <c r="C140">
        <v>21</v>
      </c>
      <c r="D140" t="s">
        <v>485</v>
      </c>
      <c r="E140" t="s">
        <v>486</v>
      </c>
      <c r="F140" t="s">
        <v>923</v>
      </c>
      <c r="G140" t="s">
        <v>695</v>
      </c>
      <c r="H140" t="s">
        <v>119</v>
      </c>
      <c r="I140" t="s">
        <v>120</v>
      </c>
      <c r="J140">
        <v>105</v>
      </c>
    </row>
    <row r="141" spans="1:10" x14ac:dyDescent="0.2">
      <c r="A141">
        <v>200196070</v>
      </c>
      <c r="B141" s="1">
        <v>39994</v>
      </c>
      <c r="C141">
        <v>3070</v>
      </c>
      <c r="D141" t="s">
        <v>144</v>
      </c>
      <c r="E141" t="s">
        <v>145</v>
      </c>
      <c r="F141" t="s">
        <v>1067</v>
      </c>
      <c r="G141" t="s">
        <v>146</v>
      </c>
      <c r="H141" t="s">
        <v>119</v>
      </c>
      <c r="I141" t="s">
        <v>120</v>
      </c>
      <c r="J141">
        <v>105</v>
      </c>
    </row>
    <row r="142" spans="1:10" x14ac:dyDescent="0.2">
      <c r="A142">
        <v>200193832</v>
      </c>
      <c r="B142" s="1">
        <v>39903</v>
      </c>
      <c r="C142">
        <v>497</v>
      </c>
      <c r="D142" t="s">
        <v>127</v>
      </c>
      <c r="E142" t="s">
        <v>128</v>
      </c>
      <c r="F142" t="s">
        <v>936</v>
      </c>
      <c r="G142" t="s">
        <v>129</v>
      </c>
      <c r="H142" t="s">
        <v>119</v>
      </c>
      <c r="I142" t="s">
        <v>120</v>
      </c>
      <c r="J142">
        <v>105</v>
      </c>
    </row>
    <row r="143" spans="1:10" x14ac:dyDescent="0.2">
      <c r="A143">
        <v>200196829</v>
      </c>
      <c r="B143" s="1">
        <v>40024</v>
      </c>
      <c r="C143">
        <v>101397</v>
      </c>
      <c r="D143" t="s">
        <v>491</v>
      </c>
      <c r="E143" t="s">
        <v>492</v>
      </c>
      <c r="F143" t="s">
        <v>915</v>
      </c>
      <c r="G143" t="s">
        <v>685</v>
      </c>
      <c r="H143" t="s">
        <v>119</v>
      </c>
      <c r="I143" t="s">
        <v>120</v>
      </c>
      <c r="J143">
        <v>105</v>
      </c>
    </row>
    <row r="144" spans="1:10" x14ac:dyDescent="0.2">
      <c r="A144">
        <v>200196791</v>
      </c>
      <c r="B144" s="1">
        <v>40024</v>
      </c>
      <c r="C144">
        <v>2612</v>
      </c>
      <c r="D144" t="s">
        <v>718</v>
      </c>
      <c r="E144" t="s">
        <v>719</v>
      </c>
      <c r="F144" t="s">
        <v>917</v>
      </c>
      <c r="G144" t="s">
        <v>720</v>
      </c>
      <c r="H144" t="s">
        <v>119</v>
      </c>
      <c r="I144" t="s">
        <v>120</v>
      </c>
      <c r="J144">
        <v>105</v>
      </c>
    </row>
    <row r="145" spans="1:10" x14ac:dyDescent="0.2">
      <c r="A145">
        <v>200195213</v>
      </c>
      <c r="B145" s="1">
        <v>39959</v>
      </c>
      <c r="C145">
        <v>102287</v>
      </c>
      <c r="D145" t="s">
        <v>693</v>
      </c>
      <c r="E145" t="s">
        <v>694</v>
      </c>
      <c r="F145" t="s">
        <v>920</v>
      </c>
      <c r="G145" t="s">
        <v>695</v>
      </c>
      <c r="H145" t="s">
        <v>119</v>
      </c>
      <c r="I145" t="s">
        <v>120</v>
      </c>
      <c r="J145">
        <v>-105</v>
      </c>
    </row>
    <row r="146" spans="1:10" x14ac:dyDescent="0.2">
      <c r="A146">
        <v>200196837</v>
      </c>
      <c r="B146" s="1">
        <v>40025</v>
      </c>
      <c r="C146">
        <v>106000</v>
      </c>
      <c r="D146" t="s">
        <v>772</v>
      </c>
      <c r="E146" t="s">
        <v>773</v>
      </c>
      <c r="F146" t="s">
        <v>932</v>
      </c>
      <c r="G146" t="s">
        <v>774</v>
      </c>
      <c r="H146" t="s">
        <v>119</v>
      </c>
      <c r="I146" t="s">
        <v>120</v>
      </c>
      <c r="J146">
        <v>105</v>
      </c>
    </row>
    <row r="147" spans="1:10" x14ac:dyDescent="0.2">
      <c r="A147">
        <v>200197497</v>
      </c>
      <c r="B147" s="1">
        <v>40056</v>
      </c>
      <c r="C147">
        <v>3561</v>
      </c>
      <c r="D147" t="s">
        <v>721</v>
      </c>
      <c r="E147" t="s">
        <v>722</v>
      </c>
      <c r="F147" t="s">
        <v>1067</v>
      </c>
      <c r="G147" t="s">
        <v>682</v>
      </c>
      <c r="H147" t="s">
        <v>119</v>
      </c>
      <c r="I147" t="s">
        <v>120</v>
      </c>
      <c r="J147">
        <v>105</v>
      </c>
    </row>
    <row r="148" spans="1:10" x14ac:dyDescent="0.2">
      <c r="A148">
        <v>200195051</v>
      </c>
      <c r="B148" s="1">
        <v>39951</v>
      </c>
      <c r="C148">
        <v>102502</v>
      </c>
      <c r="D148" t="s">
        <v>731</v>
      </c>
      <c r="E148" t="s">
        <v>732</v>
      </c>
      <c r="F148" t="s">
        <v>921</v>
      </c>
      <c r="G148" t="s">
        <v>695</v>
      </c>
      <c r="H148" t="s">
        <v>119</v>
      </c>
      <c r="I148" t="s">
        <v>120</v>
      </c>
      <c r="J148">
        <v>105</v>
      </c>
    </row>
    <row r="149" spans="1:10" x14ac:dyDescent="0.2">
      <c r="A149">
        <v>200193486</v>
      </c>
      <c r="B149" s="1">
        <v>39890</v>
      </c>
      <c r="C149">
        <v>105339</v>
      </c>
      <c r="D149" t="s">
        <v>141</v>
      </c>
      <c r="E149" t="s">
        <v>142</v>
      </c>
      <c r="F149" t="s">
        <v>1067</v>
      </c>
      <c r="G149" t="s">
        <v>143</v>
      </c>
      <c r="H149" t="s">
        <v>119</v>
      </c>
      <c r="I149" t="s">
        <v>120</v>
      </c>
      <c r="J149">
        <v>-50</v>
      </c>
    </row>
    <row r="150" spans="1:10" x14ac:dyDescent="0.2">
      <c r="A150">
        <v>200199082</v>
      </c>
      <c r="B150" s="1">
        <v>40116</v>
      </c>
      <c r="C150">
        <v>103782</v>
      </c>
      <c r="D150" t="s">
        <v>79</v>
      </c>
      <c r="E150" t="s">
        <v>940</v>
      </c>
      <c r="F150" t="s">
        <v>1014</v>
      </c>
      <c r="G150" t="s">
        <v>941</v>
      </c>
      <c r="H150" t="s">
        <v>119</v>
      </c>
      <c r="I150" t="s">
        <v>120</v>
      </c>
      <c r="J150">
        <v>190</v>
      </c>
    </row>
    <row r="151" spans="1:10" x14ac:dyDescent="0.2">
      <c r="A151">
        <v>200195347</v>
      </c>
      <c r="B151" s="1">
        <v>39962</v>
      </c>
      <c r="C151">
        <v>105339</v>
      </c>
      <c r="D151" t="s">
        <v>141</v>
      </c>
      <c r="E151" t="s">
        <v>142</v>
      </c>
      <c r="F151" t="s">
        <v>1067</v>
      </c>
      <c r="G151" t="s">
        <v>143</v>
      </c>
      <c r="H151" t="s">
        <v>119</v>
      </c>
      <c r="I151" t="s">
        <v>120</v>
      </c>
      <c r="J151">
        <v>50</v>
      </c>
    </row>
    <row r="152" spans="1:10" x14ac:dyDescent="0.2">
      <c r="A152">
        <v>200198132</v>
      </c>
      <c r="B152" s="1">
        <v>40086</v>
      </c>
      <c r="C152">
        <v>101651</v>
      </c>
      <c r="D152" t="s">
        <v>706</v>
      </c>
      <c r="E152" t="s">
        <v>707</v>
      </c>
      <c r="F152" t="s">
        <v>916</v>
      </c>
      <c r="G152" t="s">
        <v>708</v>
      </c>
      <c r="H152" t="s">
        <v>119</v>
      </c>
      <c r="I152" t="s">
        <v>120</v>
      </c>
      <c r="J152">
        <v>50</v>
      </c>
    </row>
    <row r="153" spans="1:10" x14ac:dyDescent="0.2">
      <c r="A153">
        <v>200194486</v>
      </c>
      <c r="B153" s="1">
        <v>39926</v>
      </c>
      <c r="C153">
        <v>102606</v>
      </c>
      <c r="D153" t="s">
        <v>48</v>
      </c>
      <c r="E153" t="s">
        <v>49</v>
      </c>
      <c r="F153" t="s">
        <v>942</v>
      </c>
      <c r="G153" t="s">
        <v>685</v>
      </c>
      <c r="H153" t="s">
        <v>119</v>
      </c>
      <c r="I153" t="s">
        <v>120</v>
      </c>
      <c r="J153">
        <v>105</v>
      </c>
    </row>
    <row r="154" spans="1:10" x14ac:dyDescent="0.2">
      <c r="A154">
        <v>200191636</v>
      </c>
      <c r="B154" s="1">
        <v>39827</v>
      </c>
      <c r="C154">
        <v>101953</v>
      </c>
      <c r="D154" t="s">
        <v>847</v>
      </c>
      <c r="E154" t="s">
        <v>180</v>
      </c>
      <c r="F154" t="s">
        <v>908</v>
      </c>
      <c r="G154" t="s">
        <v>761</v>
      </c>
      <c r="H154" t="s">
        <v>119</v>
      </c>
      <c r="I154" t="s">
        <v>120</v>
      </c>
      <c r="J154">
        <v>105</v>
      </c>
    </row>
    <row r="155" spans="1:10" x14ac:dyDescent="0.2">
      <c r="A155">
        <v>200198130</v>
      </c>
      <c r="B155" s="1">
        <v>40086</v>
      </c>
      <c r="C155">
        <v>104483</v>
      </c>
      <c r="D155" t="s">
        <v>66</v>
      </c>
      <c r="E155" t="s">
        <v>67</v>
      </c>
      <c r="F155" t="s">
        <v>919</v>
      </c>
      <c r="G155" t="s">
        <v>68</v>
      </c>
      <c r="H155" t="s">
        <v>119</v>
      </c>
      <c r="I155" t="s">
        <v>501</v>
      </c>
      <c r="J155">
        <v>65</v>
      </c>
    </row>
    <row r="156" spans="1:10" x14ac:dyDescent="0.2">
      <c r="A156">
        <v>200191878</v>
      </c>
      <c r="B156" s="1">
        <v>39835</v>
      </c>
      <c r="C156">
        <v>102502</v>
      </c>
      <c r="D156" t="s">
        <v>731</v>
      </c>
      <c r="E156" t="s">
        <v>732</v>
      </c>
      <c r="F156" t="s">
        <v>921</v>
      </c>
      <c r="G156" t="s">
        <v>695</v>
      </c>
      <c r="H156" t="s">
        <v>119</v>
      </c>
      <c r="I156" t="s">
        <v>120</v>
      </c>
      <c r="J156">
        <v>105</v>
      </c>
    </row>
    <row r="157" spans="1:10" x14ac:dyDescent="0.2">
      <c r="A157">
        <v>200199016</v>
      </c>
      <c r="B157" s="1">
        <v>40116</v>
      </c>
      <c r="C157">
        <v>3968</v>
      </c>
      <c r="D157" t="s">
        <v>767</v>
      </c>
      <c r="E157" t="s">
        <v>768</v>
      </c>
      <c r="F157" t="s">
        <v>920</v>
      </c>
      <c r="G157" t="s">
        <v>695</v>
      </c>
      <c r="H157" t="s">
        <v>119</v>
      </c>
      <c r="I157" t="s">
        <v>120</v>
      </c>
      <c r="J157">
        <v>105</v>
      </c>
    </row>
    <row r="158" spans="1:10" x14ac:dyDescent="0.2">
      <c r="A158">
        <v>200194171</v>
      </c>
      <c r="B158" s="1">
        <v>39912</v>
      </c>
      <c r="C158">
        <v>1989</v>
      </c>
      <c r="D158" t="s">
        <v>739</v>
      </c>
      <c r="E158" t="s">
        <v>740</v>
      </c>
      <c r="F158" t="s">
        <v>911</v>
      </c>
      <c r="G158" t="s">
        <v>685</v>
      </c>
      <c r="H158" t="s">
        <v>119</v>
      </c>
      <c r="I158" t="s">
        <v>120</v>
      </c>
      <c r="J158">
        <v>50</v>
      </c>
    </row>
    <row r="159" spans="1:10" x14ac:dyDescent="0.2">
      <c r="A159">
        <v>200199024</v>
      </c>
      <c r="B159" s="1">
        <v>40116</v>
      </c>
      <c r="C159">
        <v>2612</v>
      </c>
      <c r="D159" t="s">
        <v>718</v>
      </c>
      <c r="E159" t="s">
        <v>719</v>
      </c>
      <c r="F159" t="s">
        <v>917</v>
      </c>
      <c r="G159" t="s">
        <v>720</v>
      </c>
      <c r="H159" t="s">
        <v>119</v>
      </c>
      <c r="I159" t="s">
        <v>120</v>
      </c>
      <c r="J159">
        <v>105</v>
      </c>
    </row>
    <row r="160" spans="1:10" x14ac:dyDescent="0.2">
      <c r="A160">
        <v>200193903</v>
      </c>
      <c r="B160" s="1">
        <v>39903</v>
      </c>
      <c r="C160">
        <v>105339</v>
      </c>
      <c r="D160" t="s">
        <v>141</v>
      </c>
      <c r="E160" t="s">
        <v>142</v>
      </c>
      <c r="F160" t="s">
        <v>1067</v>
      </c>
      <c r="G160" t="s">
        <v>143</v>
      </c>
      <c r="H160" t="s">
        <v>119</v>
      </c>
      <c r="I160" t="s">
        <v>120</v>
      </c>
      <c r="J160">
        <v>50</v>
      </c>
    </row>
    <row r="161" spans="1:10" x14ac:dyDescent="0.2">
      <c r="A161">
        <v>200193906</v>
      </c>
      <c r="B161" s="1">
        <v>39903</v>
      </c>
      <c r="C161">
        <v>105339</v>
      </c>
      <c r="D161" t="s">
        <v>141</v>
      </c>
      <c r="E161" t="s">
        <v>142</v>
      </c>
      <c r="F161" t="s">
        <v>1067</v>
      </c>
      <c r="G161" t="s">
        <v>143</v>
      </c>
      <c r="H161" t="s">
        <v>119</v>
      </c>
      <c r="I161" t="s">
        <v>120</v>
      </c>
      <c r="J161">
        <v>50</v>
      </c>
    </row>
    <row r="162" spans="1:10" x14ac:dyDescent="0.2">
      <c r="A162">
        <v>200197386</v>
      </c>
      <c r="B162" s="1">
        <v>40053</v>
      </c>
      <c r="C162">
        <v>104200</v>
      </c>
      <c r="D162" t="s">
        <v>174</v>
      </c>
      <c r="E162" t="s">
        <v>175</v>
      </c>
      <c r="F162" t="s">
        <v>917</v>
      </c>
      <c r="G162" t="s">
        <v>720</v>
      </c>
      <c r="H162" t="s">
        <v>119</v>
      </c>
      <c r="I162" t="s">
        <v>120</v>
      </c>
      <c r="J162">
        <v>105</v>
      </c>
    </row>
    <row r="163" spans="1:10" x14ac:dyDescent="0.2">
      <c r="A163">
        <v>200199022</v>
      </c>
      <c r="B163" s="1">
        <v>40116</v>
      </c>
      <c r="C163">
        <v>4508</v>
      </c>
      <c r="D163" t="s">
        <v>144</v>
      </c>
      <c r="E163" t="s">
        <v>40</v>
      </c>
      <c r="F163" t="s">
        <v>1067</v>
      </c>
      <c r="G163" t="s">
        <v>146</v>
      </c>
      <c r="H163" t="s">
        <v>119</v>
      </c>
      <c r="I163" t="s">
        <v>120</v>
      </c>
      <c r="J163">
        <v>105</v>
      </c>
    </row>
    <row r="164" spans="1:10" x14ac:dyDescent="0.2">
      <c r="A164">
        <v>200197366</v>
      </c>
      <c r="B164" s="1">
        <v>40053</v>
      </c>
      <c r="C164">
        <v>106269</v>
      </c>
      <c r="D164" t="s">
        <v>148</v>
      </c>
      <c r="E164" t="s">
        <v>149</v>
      </c>
      <c r="F164" t="s">
        <v>920</v>
      </c>
      <c r="G164" t="s">
        <v>695</v>
      </c>
      <c r="H164" t="s">
        <v>119</v>
      </c>
      <c r="I164" t="s">
        <v>120</v>
      </c>
      <c r="J164">
        <v>105</v>
      </c>
    </row>
    <row r="165" spans="1:10" x14ac:dyDescent="0.2">
      <c r="A165">
        <v>200195007</v>
      </c>
      <c r="B165" s="1">
        <v>39948</v>
      </c>
      <c r="C165">
        <v>102511</v>
      </c>
      <c r="D165" t="s">
        <v>799</v>
      </c>
      <c r="E165" t="s">
        <v>800</v>
      </c>
      <c r="F165" t="s">
        <v>1067</v>
      </c>
      <c r="G165" t="s">
        <v>780</v>
      </c>
      <c r="H165" t="s">
        <v>119</v>
      </c>
      <c r="I165" t="s">
        <v>120</v>
      </c>
      <c r="J165">
        <v>105</v>
      </c>
    </row>
    <row r="166" spans="1:10" x14ac:dyDescent="0.2">
      <c r="A166">
        <v>200194172</v>
      </c>
      <c r="B166" s="1">
        <v>39912</v>
      </c>
      <c r="C166">
        <v>1989</v>
      </c>
      <c r="D166" t="s">
        <v>739</v>
      </c>
      <c r="E166" t="s">
        <v>740</v>
      </c>
      <c r="F166" t="s">
        <v>911</v>
      </c>
      <c r="G166" t="s">
        <v>685</v>
      </c>
      <c r="H166" t="s">
        <v>119</v>
      </c>
      <c r="I166" t="s">
        <v>120</v>
      </c>
      <c r="J166">
        <v>50</v>
      </c>
    </row>
    <row r="167" spans="1:10" x14ac:dyDescent="0.2">
      <c r="A167">
        <v>200198133</v>
      </c>
      <c r="B167" s="1">
        <v>40086</v>
      </c>
      <c r="C167">
        <v>106000</v>
      </c>
      <c r="D167" t="s">
        <v>772</v>
      </c>
      <c r="E167" t="s">
        <v>773</v>
      </c>
      <c r="F167" t="s">
        <v>932</v>
      </c>
      <c r="G167" t="s">
        <v>774</v>
      </c>
      <c r="H167" t="s">
        <v>119</v>
      </c>
      <c r="I167" t="s">
        <v>120</v>
      </c>
      <c r="J167">
        <v>50</v>
      </c>
    </row>
    <row r="168" spans="1:10" x14ac:dyDescent="0.2">
      <c r="A168">
        <v>200193187</v>
      </c>
      <c r="B168" s="1">
        <v>39877</v>
      </c>
      <c r="C168">
        <v>2526</v>
      </c>
      <c r="D168" t="s">
        <v>759</v>
      </c>
      <c r="E168" t="s">
        <v>760</v>
      </c>
      <c r="F168" t="s">
        <v>927</v>
      </c>
      <c r="G168" t="s">
        <v>685</v>
      </c>
      <c r="H168" t="s">
        <v>119</v>
      </c>
      <c r="I168" t="s">
        <v>490</v>
      </c>
      <c r="J168">
        <v>0</v>
      </c>
    </row>
    <row r="169" spans="1:10" x14ac:dyDescent="0.2">
      <c r="A169">
        <v>200197809</v>
      </c>
      <c r="B169" s="1">
        <v>40071</v>
      </c>
      <c r="C169">
        <v>2841</v>
      </c>
      <c r="D169" t="s">
        <v>185</v>
      </c>
      <c r="E169" t="s">
        <v>186</v>
      </c>
      <c r="F169" t="s">
        <v>921</v>
      </c>
      <c r="G169" t="s">
        <v>695</v>
      </c>
      <c r="H169" t="s">
        <v>119</v>
      </c>
      <c r="I169" t="s">
        <v>120</v>
      </c>
      <c r="J169">
        <v>105</v>
      </c>
    </row>
    <row r="170" spans="1:10" x14ac:dyDescent="0.2">
      <c r="A170">
        <v>200191879</v>
      </c>
      <c r="B170" s="1">
        <v>39835</v>
      </c>
      <c r="C170">
        <v>554</v>
      </c>
      <c r="D170" t="s">
        <v>715</v>
      </c>
      <c r="E170" t="s">
        <v>716</v>
      </c>
      <c r="F170" t="s">
        <v>1067</v>
      </c>
      <c r="G170" t="s">
        <v>717</v>
      </c>
      <c r="H170" t="s">
        <v>119</v>
      </c>
      <c r="I170" t="s">
        <v>120</v>
      </c>
      <c r="J170">
        <v>105</v>
      </c>
    </row>
    <row r="171" spans="1:10" x14ac:dyDescent="0.2">
      <c r="A171">
        <v>200199078</v>
      </c>
      <c r="B171" s="1">
        <v>40116</v>
      </c>
      <c r="C171">
        <v>103503</v>
      </c>
      <c r="D171" t="s">
        <v>698</v>
      </c>
      <c r="E171" t="s">
        <v>699</v>
      </c>
      <c r="F171" t="s">
        <v>934</v>
      </c>
      <c r="G171" t="s">
        <v>700</v>
      </c>
      <c r="H171" t="s">
        <v>119</v>
      </c>
      <c r="I171" t="s">
        <v>120</v>
      </c>
      <c r="J171">
        <v>105</v>
      </c>
    </row>
    <row r="172" spans="1:10" x14ac:dyDescent="0.2">
      <c r="A172">
        <v>200197494</v>
      </c>
      <c r="B172" s="1">
        <v>40056</v>
      </c>
      <c r="C172">
        <v>103662</v>
      </c>
      <c r="D172" t="s">
        <v>154</v>
      </c>
      <c r="E172" t="s">
        <v>155</v>
      </c>
      <c r="F172" t="s">
        <v>943</v>
      </c>
      <c r="G172" t="s">
        <v>695</v>
      </c>
      <c r="H172" t="s">
        <v>119</v>
      </c>
      <c r="I172" t="s">
        <v>120</v>
      </c>
      <c r="J172">
        <v>105</v>
      </c>
    </row>
    <row r="173" spans="1:10" x14ac:dyDescent="0.2">
      <c r="A173">
        <v>200193831</v>
      </c>
      <c r="B173" s="1">
        <v>39903</v>
      </c>
      <c r="C173">
        <v>102428</v>
      </c>
      <c r="D173" t="s">
        <v>762</v>
      </c>
      <c r="E173" t="s">
        <v>763</v>
      </c>
      <c r="F173" t="s">
        <v>1067</v>
      </c>
      <c r="G173" t="s">
        <v>764</v>
      </c>
      <c r="H173" t="s">
        <v>119</v>
      </c>
      <c r="I173" t="s">
        <v>120</v>
      </c>
      <c r="J173">
        <v>105</v>
      </c>
    </row>
    <row r="174" spans="1:10" x14ac:dyDescent="0.2">
      <c r="A174">
        <v>200193177</v>
      </c>
      <c r="B174" s="1">
        <v>39877</v>
      </c>
      <c r="C174">
        <v>103560</v>
      </c>
      <c r="D174" t="s">
        <v>689</v>
      </c>
      <c r="E174" t="s">
        <v>690</v>
      </c>
      <c r="F174" t="s">
        <v>924</v>
      </c>
      <c r="G174" t="s">
        <v>691</v>
      </c>
      <c r="H174" t="s">
        <v>119</v>
      </c>
      <c r="I174" t="s">
        <v>120</v>
      </c>
      <c r="J174">
        <v>105</v>
      </c>
    </row>
    <row r="175" spans="1:10" x14ac:dyDescent="0.2">
      <c r="A175">
        <v>200192201</v>
      </c>
      <c r="B175" s="1">
        <v>39843</v>
      </c>
      <c r="C175">
        <v>103136</v>
      </c>
      <c r="D175" t="s">
        <v>789</v>
      </c>
      <c r="E175" t="s">
        <v>790</v>
      </c>
      <c r="F175" t="s">
        <v>944</v>
      </c>
      <c r="G175" t="s">
        <v>738</v>
      </c>
      <c r="H175" t="s">
        <v>119</v>
      </c>
      <c r="I175" t="s">
        <v>120</v>
      </c>
      <c r="J175">
        <v>105</v>
      </c>
    </row>
    <row r="176" spans="1:10" x14ac:dyDescent="0.2">
      <c r="A176">
        <v>200198127</v>
      </c>
      <c r="B176" s="1">
        <v>40085</v>
      </c>
      <c r="C176">
        <v>4419</v>
      </c>
      <c r="D176" t="s">
        <v>79</v>
      </c>
      <c r="E176" t="s">
        <v>80</v>
      </c>
      <c r="F176" t="s">
        <v>913</v>
      </c>
      <c r="G176" t="s">
        <v>81</v>
      </c>
      <c r="H176" t="s">
        <v>119</v>
      </c>
      <c r="I176" t="s">
        <v>120</v>
      </c>
      <c r="J176">
        <v>105</v>
      </c>
    </row>
    <row r="177" spans="1:10" x14ac:dyDescent="0.2">
      <c r="A177">
        <v>200194013</v>
      </c>
      <c r="B177" s="1">
        <v>39910</v>
      </c>
      <c r="C177">
        <v>3674</v>
      </c>
      <c r="D177" t="s">
        <v>130</v>
      </c>
      <c r="E177" t="s">
        <v>131</v>
      </c>
      <c r="F177" t="s">
        <v>929</v>
      </c>
      <c r="G177" t="s">
        <v>132</v>
      </c>
      <c r="H177" t="s">
        <v>119</v>
      </c>
      <c r="I177" t="s">
        <v>120</v>
      </c>
      <c r="J177">
        <v>-105</v>
      </c>
    </row>
    <row r="178" spans="1:10" x14ac:dyDescent="0.2">
      <c r="A178">
        <v>200195350</v>
      </c>
      <c r="B178" s="1">
        <v>39962</v>
      </c>
      <c r="C178">
        <v>104071</v>
      </c>
      <c r="D178" t="s">
        <v>709</v>
      </c>
      <c r="E178" t="s">
        <v>710</v>
      </c>
      <c r="F178" t="s">
        <v>910</v>
      </c>
      <c r="G178" t="s">
        <v>685</v>
      </c>
      <c r="H178" t="s">
        <v>119</v>
      </c>
      <c r="I178" t="s">
        <v>120</v>
      </c>
      <c r="J178">
        <v>105</v>
      </c>
    </row>
    <row r="179" spans="1:10" x14ac:dyDescent="0.2">
      <c r="A179">
        <v>200196952</v>
      </c>
      <c r="B179" s="1">
        <v>40029</v>
      </c>
      <c r="C179">
        <v>554</v>
      </c>
      <c r="D179" t="s">
        <v>715</v>
      </c>
      <c r="E179" t="s">
        <v>716</v>
      </c>
      <c r="F179" t="s">
        <v>1067</v>
      </c>
      <c r="G179" t="s">
        <v>717</v>
      </c>
      <c r="H179" t="s">
        <v>119</v>
      </c>
      <c r="I179" t="s">
        <v>120</v>
      </c>
      <c r="J179">
        <v>105</v>
      </c>
    </row>
    <row r="180" spans="1:10" x14ac:dyDescent="0.2">
      <c r="A180">
        <v>200193908</v>
      </c>
      <c r="B180" s="1">
        <v>39903</v>
      </c>
      <c r="C180">
        <v>105339</v>
      </c>
      <c r="D180" t="s">
        <v>141</v>
      </c>
      <c r="E180" t="s">
        <v>142</v>
      </c>
      <c r="F180" t="s">
        <v>1067</v>
      </c>
      <c r="G180" t="s">
        <v>143</v>
      </c>
      <c r="H180" t="s">
        <v>119</v>
      </c>
      <c r="I180" t="s">
        <v>120</v>
      </c>
      <c r="J180">
        <v>50</v>
      </c>
    </row>
    <row r="181" spans="1:10" x14ac:dyDescent="0.2">
      <c r="A181">
        <v>200198102</v>
      </c>
      <c r="B181" s="1">
        <v>40085</v>
      </c>
      <c r="C181">
        <v>106190</v>
      </c>
      <c r="D181" t="s">
        <v>679</v>
      </c>
      <c r="E181" t="s">
        <v>121</v>
      </c>
      <c r="F181" t="s">
        <v>921</v>
      </c>
      <c r="G181" t="s">
        <v>122</v>
      </c>
      <c r="H181" t="s">
        <v>119</v>
      </c>
      <c r="I181" t="s">
        <v>120</v>
      </c>
      <c r="J181">
        <v>105</v>
      </c>
    </row>
    <row r="182" spans="1:10" x14ac:dyDescent="0.2">
      <c r="A182">
        <v>200193188</v>
      </c>
      <c r="B182" s="1">
        <v>39877</v>
      </c>
      <c r="C182">
        <v>4498</v>
      </c>
      <c r="D182" t="s">
        <v>725</v>
      </c>
      <c r="E182" t="s">
        <v>726</v>
      </c>
      <c r="F182" t="s">
        <v>943</v>
      </c>
      <c r="G182" t="s">
        <v>695</v>
      </c>
      <c r="H182" t="s">
        <v>119</v>
      </c>
      <c r="I182" t="s">
        <v>120</v>
      </c>
      <c r="J182">
        <v>-105</v>
      </c>
    </row>
    <row r="183" spans="1:10" x14ac:dyDescent="0.2">
      <c r="A183">
        <v>200196819</v>
      </c>
      <c r="B183" s="1">
        <v>40024</v>
      </c>
      <c r="C183">
        <v>101651</v>
      </c>
      <c r="D183" t="s">
        <v>706</v>
      </c>
      <c r="E183" t="s">
        <v>707</v>
      </c>
      <c r="F183" t="s">
        <v>916</v>
      </c>
      <c r="G183" t="s">
        <v>708</v>
      </c>
      <c r="H183" t="s">
        <v>119</v>
      </c>
      <c r="I183" t="s">
        <v>120</v>
      </c>
      <c r="J183">
        <v>105</v>
      </c>
    </row>
    <row r="184" spans="1:10" x14ac:dyDescent="0.2">
      <c r="A184">
        <v>200199102</v>
      </c>
      <c r="B184" s="1">
        <v>40116</v>
      </c>
      <c r="C184">
        <v>105855</v>
      </c>
      <c r="D184" t="s">
        <v>848</v>
      </c>
      <c r="E184" t="s">
        <v>945</v>
      </c>
      <c r="F184" t="s">
        <v>946</v>
      </c>
      <c r="G184" t="s">
        <v>947</v>
      </c>
      <c r="H184" t="s">
        <v>119</v>
      </c>
      <c r="I184" t="s">
        <v>120</v>
      </c>
      <c r="J184">
        <v>105</v>
      </c>
    </row>
    <row r="185" spans="1:10" x14ac:dyDescent="0.2">
      <c r="A185">
        <v>200194516</v>
      </c>
      <c r="B185" s="1">
        <v>39927</v>
      </c>
      <c r="C185">
        <v>101504</v>
      </c>
      <c r="D185" t="s">
        <v>176</v>
      </c>
      <c r="E185" t="s">
        <v>177</v>
      </c>
      <c r="F185" t="s">
        <v>920</v>
      </c>
      <c r="G185" t="s">
        <v>695</v>
      </c>
      <c r="H185" t="s">
        <v>119</v>
      </c>
      <c r="I185" t="s">
        <v>120</v>
      </c>
      <c r="J185">
        <v>105</v>
      </c>
    </row>
    <row r="186" spans="1:10" x14ac:dyDescent="0.2">
      <c r="A186">
        <v>200196062</v>
      </c>
      <c r="B186" s="1">
        <v>39994</v>
      </c>
      <c r="C186">
        <v>101290</v>
      </c>
      <c r="D186" t="s">
        <v>161</v>
      </c>
      <c r="E186" t="s">
        <v>162</v>
      </c>
      <c r="F186" t="s">
        <v>1067</v>
      </c>
      <c r="G186" t="s">
        <v>779</v>
      </c>
      <c r="H186" t="s">
        <v>119</v>
      </c>
      <c r="I186" t="s">
        <v>120</v>
      </c>
      <c r="J186">
        <v>105</v>
      </c>
    </row>
    <row r="187" spans="1:10" x14ac:dyDescent="0.2">
      <c r="A187">
        <v>200199301</v>
      </c>
      <c r="B187" s="1">
        <v>40123</v>
      </c>
      <c r="C187">
        <v>3070</v>
      </c>
      <c r="D187" t="s">
        <v>144</v>
      </c>
      <c r="E187" t="s">
        <v>145</v>
      </c>
      <c r="F187" t="s">
        <v>1067</v>
      </c>
      <c r="G187" t="s">
        <v>146</v>
      </c>
      <c r="H187" t="s">
        <v>119</v>
      </c>
      <c r="I187" t="s">
        <v>120</v>
      </c>
      <c r="J187">
        <v>-105</v>
      </c>
    </row>
    <row r="188" spans="1:10" x14ac:dyDescent="0.2">
      <c r="A188">
        <v>200192612</v>
      </c>
      <c r="B188" s="1">
        <v>39857</v>
      </c>
      <c r="C188">
        <v>105339</v>
      </c>
      <c r="D188" t="s">
        <v>141</v>
      </c>
      <c r="E188" t="s">
        <v>142</v>
      </c>
      <c r="F188" t="s">
        <v>1067</v>
      </c>
      <c r="G188" t="s">
        <v>143</v>
      </c>
      <c r="H188" t="s">
        <v>119</v>
      </c>
      <c r="I188" t="s">
        <v>120</v>
      </c>
      <c r="J188">
        <v>50</v>
      </c>
    </row>
    <row r="189" spans="1:10" x14ac:dyDescent="0.2">
      <c r="A189">
        <v>200194541</v>
      </c>
      <c r="B189" s="1">
        <v>39927</v>
      </c>
      <c r="C189">
        <v>105092</v>
      </c>
      <c r="D189" t="s">
        <v>123</v>
      </c>
      <c r="E189" t="s">
        <v>124</v>
      </c>
      <c r="F189" t="s">
        <v>948</v>
      </c>
      <c r="G189" t="s">
        <v>695</v>
      </c>
      <c r="H189" t="s">
        <v>119</v>
      </c>
      <c r="I189" t="s">
        <v>120</v>
      </c>
      <c r="J189">
        <v>105</v>
      </c>
    </row>
    <row r="190" spans="1:10" x14ac:dyDescent="0.2">
      <c r="A190">
        <v>200192552</v>
      </c>
      <c r="B190" s="1">
        <v>39855</v>
      </c>
      <c r="C190">
        <v>105853</v>
      </c>
      <c r="D190" t="s">
        <v>171</v>
      </c>
      <c r="E190" t="s">
        <v>172</v>
      </c>
      <c r="F190" t="s">
        <v>923</v>
      </c>
      <c r="G190" t="s">
        <v>695</v>
      </c>
      <c r="H190" t="s">
        <v>119</v>
      </c>
      <c r="I190" t="s">
        <v>120</v>
      </c>
      <c r="J190">
        <v>100</v>
      </c>
    </row>
    <row r="191" spans="1:10" x14ac:dyDescent="0.2">
      <c r="A191">
        <v>200197387</v>
      </c>
      <c r="B191" s="1">
        <v>40053</v>
      </c>
      <c r="C191">
        <v>104200</v>
      </c>
      <c r="D191" t="s">
        <v>174</v>
      </c>
      <c r="E191" t="s">
        <v>175</v>
      </c>
      <c r="F191" t="s">
        <v>917</v>
      </c>
      <c r="G191" t="s">
        <v>720</v>
      </c>
      <c r="H191" t="s">
        <v>119</v>
      </c>
      <c r="I191" t="s">
        <v>120</v>
      </c>
      <c r="J191">
        <v>95</v>
      </c>
    </row>
    <row r="192" spans="1:10" x14ac:dyDescent="0.2">
      <c r="A192">
        <v>200197887</v>
      </c>
      <c r="B192" s="1">
        <v>40074</v>
      </c>
      <c r="C192">
        <v>106028</v>
      </c>
      <c r="D192" t="s">
        <v>845</v>
      </c>
      <c r="E192" t="s">
        <v>158</v>
      </c>
      <c r="F192" t="s">
        <v>931</v>
      </c>
      <c r="G192" t="s">
        <v>159</v>
      </c>
      <c r="H192" t="s">
        <v>119</v>
      </c>
      <c r="I192" t="s">
        <v>160</v>
      </c>
      <c r="J192">
        <v>33</v>
      </c>
    </row>
    <row r="193" spans="1:10" x14ac:dyDescent="0.2">
      <c r="A193">
        <v>200194517</v>
      </c>
      <c r="B193" s="1">
        <v>39927</v>
      </c>
      <c r="C193">
        <v>554</v>
      </c>
      <c r="D193" t="s">
        <v>715</v>
      </c>
      <c r="E193" t="s">
        <v>716</v>
      </c>
      <c r="F193" t="s">
        <v>1067</v>
      </c>
      <c r="G193" t="s">
        <v>717</v>
      </c>
      <c r="H193" t="s">
        <v>119</v>
      </c>
      <c r="I193" t="s">
        <v>120</v>
      </c>
      <c r="J193">
        <v>105</v>
      </c>
    </row>
    <row r="194" spans="1:10" x14ac:dyDescent="0.2">
      <c r="A194">
        <v>200197698</v>
      </c>
      <c r="B194" s="1">
        <v>40067</v>
      </c>
      <c r="C194">
        <v>106340</v>
      </c>
      <c r="D194" t="s">
        <v>496</v>
      </c>
      <c r="E194" t="s">
        <v>497</v>
      </c>
      <c r="F194" t="s">
        <v>949</v>
      </c>
      <c r="G194" t="s">
        <v>730</v>
      </c>
      <c r="H194" t="s">
        <v>119</v>
      </c>
      <c r="I194" t="s">
        <v>120</v>
      </c>
      <c r="J194">
        <v>105</v>
      </c>
    </row>
    <row r="195" spans="1:10" x14ac:dyDescent="0.2">
      <c r="A195">
        <v>200199067</v>
      </c>
      <c r="B195" s="1">
        <v>40116</v>
      </c>
      <c r="C195">
        <v>103560</v>
      </c>
      <c r="D195" t="s">
        <v>689</v>
      </c>
      <c r="E195" t="s">
        <v>690</v>
      </c>
      <c r="F195" t="s">
        <v>924</v>
      </c>
      <c r="G195" t="s">
        <v>691</v>
      </c>
      <c r="H195" t="s">
        <v>119</v>
      </c>
      <c r="I195" t="s">
        <v>120</v>
      </c>
      <c r="J195">
        <v>105</v>
      </c>
    </row>
    <row r="196" spans="1:10" x14ac:dyDescent="0.2">
      <c r="A196">
        <v>200194481</v>
      </c>
      <c r="B196" s="1">
        <v>39926</v>
      </c>
      <c r="C196">
        <v>101597</v>
      </c>
      <c r="D196" t="s">
        <v>748</v>
      </c>
      <c r="E196" t="s">
        <v>753</v>
      </c>
      <c r="F196" t="s">
        <v>933</v>
      </c>
      <c r="G196" t="s">
        <v>754</v>
      </c>
      <c r="H196" t="s">
        <v>119</v>
      </c>
      <c r="I196" t="s">
        <v>120</v>
      </c>
      <c r="J196">
        <v>105</v>
      </c>
    </row>
    <row r="197" spans="1:10" x14ac:dyDescent="0.2">
      <c r="A197">
        <v>200199059</v>
      </c>
      <c r="B197" s="1">
        <v>40116</v>
      </c>
      <c r="C197">
        <v>106028</v>
      </c>
      <c r="D197" t="s">
        <v>845</v>
      </c>
      <c r="E197" t="s">
        <v>158</v>
      </c>
      <c r="F197" t="s">
        <v>931</v>
      </c>
      <c r="G197" t="s">
        <v>159</v>
      </c>
      <c r="H197" t="s">
        <v>119</v>
      </c>
      <c r="I197" t="s">
        <v>501</v>
      </c>
      <c r="J197">
        <v>33</v>
      </c>
    </row>
    <row r="198" spans="1:10" x14ac:dyDescent="0.2">
      <c r="A198">
        <v>200195357</v>
      </c>
      <c r="B198" s="1">
        <v>39962</v>
      </c>
      <c r="C198">
        <v>554</v>
      </c>
      <c r="D198" t="s">
        <v>715</v>
      </c>
      <c r="E198" t="s">
        <v>716</v>
      </c>
      <c r="F198" t="s">
        <v>1067</v>
      </c>
      <c r="G198" t="s">
        <v>717</v>
      </c>
      <c r="H198" t="s">
        <v>119</v>
      </c>
      <c r="I198" t="s">
        <v>120</v>
      </c>
      <c r="J198">
        <v>105</v>
      </c>
    </row>
    <row r="199" spans="1:10" x14ac:dyDescent="0.2">
      <c r="A199">
        <v>200191890</v>
      </c>
      <c r="B199" s="1">
        <v>39836</v>
      </c>
      <c r="C199">
        <v>1989</v>
      </c>
      <c r="D199" t="s">
        <v>739</v>
      </c>
      <c r="E199" t="s">
        <v>740</v>
      </c>
      <c r="F199" t="s">
        <v>911</v>
      </c>
      <c r="G199" t="s">
        <v>685</v>
      </c>
      <c r="H199" t="s">
        <v>119</v>
      </c>
      <c r="I199" t="s">
        <v>120</v>
      </c>
      <c r="J199">
        <v>50</v>
      </c>
    </row>
    <row r="200" spans="1:10" x14ac:dyDescent="0.2">
      <c r="A200">
        <v>200199797</v>
      </c>
      <c r="B200" s="1">
        <v>40144</v>
      </c>
      <c r="C200">
        <v>3561</v>
      </c>
      <c r="D200" t="s">
        <v>721</v>
      </c>
      <c r="E200" t="s">
        <v>722</v>
      </c>
      <c r="F200" t="s">
        <v>1067</v>
      </c>
      <c r="G200" t="s">
        <v>682</v>
      </c>
      <c r="H200" t="s">
        <v>119</v>
      </c>
      <c r="I200" t="s">
        <v>120</v>
      </c>
      <c r="J200">
        <v>105</v>
      </c>
    </row>
    <row r="201" spans="1:10" x14ac:dyDescent="0.2">
      <c r="A201">
        <v>200197491</v>
      </c>
      <c r="B201" s="1">
        <v>40056</v>
      </c>
      <c r="C201">
        <v>106306</v>
      </c>
      <c r="D201" t="s">
        <v>152</v>
      </c>
      <c r="E201" t="s">
        <v>153</v>
      </c>
      <c r="F201" t="s">
        <v>920</v>
      </c>
      <c r="G201" t="s">
        <v>695</v>
      </c>
      <c r="H201" t="s">
        <v>119</v>
      </c>
      <c r="I201" t="s">
        <v>120</v>
      </c>
      <c r="J201">
        <v>105</v>
      </c>
    </row>
    <row r="202" spans="1:10" x14ac:dyDescent="0.2">
      <c r="A202">
        <v>200192838</v>
      </c>
      <c r="B202" s="1">
        <v>39864</v>
      </c>
      <c r="C202">
        <v>2612</v>
      </c>
      <c r="D202" t="s">
        <v>718</v>
      </c>
      <c r="E202" t="s">
        <v>719</v>
      </c>
      <c r="F202" t="s">
        <v>917</v>
      </c>
      <c r="G202" t="s">
        <v>720</v>
      </c>
      <c r="H202" t="s">
        <v>119</v>
      </c>
      <c r="I202" t="s">
        <v>120</v>
      </c>
      <c r="J202">
        <v>105</v>
      </c>
    </row>
    <row r="203" spans="1:10" x14ac:dyDescent="0.2">
      <c r="A203">
        <v>200196490</v>
      </c>
      <c r="B203" s="1">
        <v>40011</v>
      </c>
      <c r="C203">
        <v>106238</v>
      </c>
      <c r="D203" t="s">
        <v>163</v>
      </c>
      <c r="E203" t="s">
        <v>164</v>
      </c>
      <c r="F203" t="s">
        <v>935</v>
      </c>
      <c r="G203" t="s">
        <v>165</v>
      </c>
      <c r="H203" t="s">
        <v>119</v>
      </c>
      <c r="I203" t="s">
        <v>120</v>
      </c>
      <c r="J203">
        <v>105</v>
      </c>
    </row>
    <row r="204" spans="1:10" x14ac:dyDescent="0.2">
      <c r="A204">
        <v>200193005</v>
      </c>
      <c r="B204" s="1">
        <v>39871</v>
      </c>
      <c r="C204">
        <v>4498</v>
      </c>
      <c r="D204" t="s">
        <v>725</v>
      </c>
      <c r="E204" t="s">
        <v>726</v>
      </c>
      <c r="F204" t="s">
        <v>943</v>
      </c>
      <c r="G204" t="s">
        <v>695</v>
      </c>
      <c r="H204" t="s">
        <v>119</v>
      </c>
      <c r="I204" t="s">
        <v>120</v>
      </c>
      <c r="J204">
        <v>105</v>
      </c>
    </row>
    <row r="205" spans="1:10" x14ac:dyDescent="0.2">
      <c r="A205">
        <v>200196063</v>
      </c>
      <c r="B205" s="1">
        <v>39994</v>
      </c>
      <c r="C205">
        <v>1787</v>
      </c>
      <c r="D205" t="s">
        <v>150</v>
      </c>
      <c r="E205" t="s">
        <v>151</v>
      </c>
      <c r="F205" t="s">
        <v>920</v>
      </c>
      <c r="G205" t="s">
        <v>695</v>
      </c>
      <c r="H205" t="s">
        <v>119</v>
      </c>
      <c r="I205" t="s">
        <v>120</v>
      </c>
      <c r="J205">
        <v>105</v>
      </c>
    </row>
    <row r="206" spans="1:10" x14ac:dyDescent="0.2">
      <c r="A206">
        <v>200198135</v>
      </c>
      <c r="B206" s="1">
        <v>40086</v>
      </c>
      <c r="C206">
        <v>106257</v>
      </c>
      <c r="D206" t="s">
        <v>187</v>
      </c>
      <c r="E206" t="s">
        <v>188</v>
      </c>
      <c r="F206" t="s">
        <v>950</v>
      </c>
      <c r="G206" t="s">
        <v>695</v>
      </c>
      <c r="H206" t="s">
        <v>119</v>
      </c>
      <c r="I206" t="s">
        <v>120</v>
      </c>
      <c r="J206">
        <v>50</v>
      </c>
    </row>
    <row r="207" spans="1:10" x14ac:dyDescent="0.2">
      <c r="A207">
        <v>200197771</v>
      </c>
      <c r="B207" s="1">
        <v>40070</v>
      </c>
      <c r="C207">
        <v>2612</v>
      </c>
      <c r="D207" t="s">
        <v>718</v>
      </c>
      <c r="E207" t="s">
        <v>719</v>
      </c>
      <c r="F207" t="s">
        <v>917</v>
      </c>
      <c r="G207" t="s">
        <v>720</v>
      </c>
      <c r="H207" t="s">
        <v>119</v>
      </c>
      <c r="I207" t="s">
        <v>120</v>
      </c>
      <c r="J207">
        <v>-105</v>
      </c>
    </row>
    <row r="208" spans="1:10" x14ac:dyDescent="0.2">
      <c r="A208">
        <v>200197384</v>
      </c>
      <c r="B208" s="1">
        <v>40053</v>
      </c>
      <c r="C208">
        <v>102918</v>
      </c>
      <c r="D208" t="s">
        <v>733</v>
      </c>
      <c r="E208" t="s">
        <v>734</v>
      </c>
      <c r="F208" t="s">
        <v>948</v>
      </c>
      <c r="G208" t="s">
        <v>695</v>
      </c>
      <c r="H208" t="s">
        <v>119</v>
      </c>
      <c r="I208" t="s">
        <v>120</v>
      </c>
      <c r="J208">
        <v>105</v>
      </c>
    </row>
    <row r="209" spans="1:10" x14ac:dyDescent="0.2">
      <c r="A209">
        <v>200198341</v>
      </c>
      <c r="B209" s="1">
        <v>40092</v>
      </c>
      <c r="C209">
        <v>106257</v>
      </c>
      <c r="D209" t="s">
        <v>187</v>
      </c>
      <c r="E209" t="s">
        <v>188</v>
      </c>
      <c r="F209" t="s">
        <v>950</v>
      </c>
      <c r="G209" t="s">
        <v>695</v>
      </c>
      <c r="H209" t="s">
        <v>119</v>
      </c>
      <c r="I209" t="s">
        <v>120</v>
      </c>
      <c r="J209">
        <v>-50</v>
      </c>
    </row>
    <row r="210" spans="1:10" x14ac:dyDescent="0.2">
      <c r="A210">
        <v>200192549</v>
      </c>
      <c r="B210" s="1">
        <v>39855</v>
      </c>
      <c r="C210">
        <v>1147</v>
      </c>
      <c r="D210" t="s">
        <v>676</v>
      </c>
      <c r="E210" t="s">
        <v>677</v>
      </c>
      <c r="F210" t="s">
        <v>1067</v>
      </c>
      <c r="G210" t="s">
        <v>678</v>
      </c>
      <c r="H210" t="s">
        <v>119</v>
      </c>
      <c r="I210" t="s">
        <v>120</v>
      </c>
      <c r="J210">
        <v>-50</v>
      </c>
    </row>
    <row r="211" spans="1:10" x14ac:dyDescent="0.2">
      <c r="A211">
        <v>200199794</v>
      </c>
      <c r="B211" s="1">
        <v>40144</v>
      </c>
      <c r="C211">
        <v>554</v>
      </c>
      <c r="D211" t="s">
        <v>715</v>
      </c>
      <c r="E211" t="s">
        <v>716</v>
      </c>
      <c r="F211" t="s">
        <v>1067</v>
      </c>
      <c r="G211" t="s">
        <v>717</v>
      </c>
      <c r="H211" t="s">
        <v>119</v>
      </c>
      <c r="I211" t="s">
        <v>120</v>
      </c>
      <c r="J211">
        <v>105</v>
      </c>
    </row>
    <row r="212" spans="1:10" x14ac:dyDescent="0.2">
      <c r="A212">
        <v>200199066</v>
      </c>
      <c r="B212" s="1">
        <v>40116</v>
      </c>
      <c r="C212">
        <v>1989</v>
      </c>
      <c r="D212" t="s">
        <v>739</v>
      </c>
      <c r="E212" t="s">
        <v>740</v>
      </c>
      <c r="F212" t="s">
        <v>911</v>
      </c>
      <c r="G212" t="s">
        <v>685</v>
      </c>
      <c r="H212" t="s">
        <v>119</v>
      </c>
      <c r="I212" t="s">
        <v>120</v>
      </c>
      <c r="J212">
        <v>50</v>
      </c>
    </row>
    <row r="213" spans="1:10" x14ac:dyDescent="0.2">
      <c r="A213">
        <v>200193902</v>
      </c>
      <c r="B213" s="1">
        <v>39903</v>
      </c>
      <c r="C213">
        <v>105339</v>
      </c>
      <c r="D213" t="s">
        <v>141</v>
      </c>
      <c r="E213" t="s">
        <v>142</v>
      </c>
      <c r="F213" t="s">
        <v>1067</v>
      </c>
      <c r="G213" t="s">
        <v>143</v>
      </c>
      <c r="H213" t="s">
        <v>119</v>
      </c>
      <c r="I213" t="s">
        <v>120</v>
      </c>
      <c r="J213">
        <v>50</v>
      </c>
    </row>
    <row r="214" spans="1:10" x14ac:dyDescent="0.2">
      <c r="A214">
        <v>200191880</v>
      </c>
      <c r="B214" s="1">
        <v>39835</v>
      </c>
      <c r="C214">
        <v>104200</v>
      </c>
      <c r="D214" t="s">
        <v>174</v>
      </c>
      <c r="E214" t="s">
        <v>175</v>
      </c>
      <c r="F214" t="s">
        <v>917</v>
      </c>
      <c r="G214" t="s">
        <v>720</v>
      </c>
      <c r="H214" t="s">
        <v>119</v>
      </c>
      <c r="I214" t="s">
        <v>120</v>
      </c>
      <c r="J214">
        <v>95</v>
      </c>
    </row>
    <row r="215" spans="1:10" x14ac:dyDescent="0.2">
      <c r="A215">
        <v>200197888</v>
      </c>
      <c r="B215" s="1">
        <v>40074</v>
      </c>
      <c r="C215">
        <v>106028</v>
      </c>
      <c r="D215" t="s">
        <v>845</v>
      </c>
      <c r="E215" t="s">
        <v>158</v>
      </c>
      <c r="F215" t="s">
        <v>931</v>
      </c>
      <c r="G215" t="s">
        <v>159</v>
      </c>
      <c r="H215" t="s">
        <v>119</v>
      </c>
      <c r="I215" t="s">
        <v>160</v>
      </c>
      <c r="J215">
        <v>33</v>
      </c>
    </row>
    <row r="216" spans="1:10" x14ac:dyDescent="0.2">
      <c r="A216">
        <v>200196796</v>
      </c>
      <c r="B216" s="1">
        <v>40024</v>
      </c>
      <c r="C216">
        <v>106190</v>
      </c>
      <c r="D216" t="s">
        <v>679</v>
      </c>
      <c r="E216" t="s">
        <v>121</v>
      </c>
      <c r="F216" t="s">
        <v>921</v>
      </c>
      <c r="G216" t="s">
        <v>122</v>
      </c>
      <c r="H216" t="s">
        <v>119</v>
      </c>
      <c r="I216" t="s">
        <v>482</v>
      </c>
      <c r="J216">
        <v>0</v>
      </c>
    </row>
    <row r="217" spans="1:10" x14ac:dyDescent="0.2">
      <c r="A217">
        <v>200195006</v>
      </c>
      <c r="B217" s="1">
        <v>39948</v>
      </c>
      <c r="C217">
        <v>988</v>
      </c>
      <c r="D217" t="s">
        <v>483</v>
      </c>
      <c r="E217" t="s">
        <v>484</v>
      </c>
      <c r="F217" t="s">
        <v>921</v>
      </c>
      <c r="G217" t="s">
        <v>695</v>
      </c>
      <c r="H217" t="s">
        <v>119</v>
      </c>
      <c r="I217" t="s">
        <v>120</v>
      </c>
      <c r="J217">
        <v>105</v>
      </c>
    </row>
    <row r="218" spans="1:10" x14ac:dyDescent="0.2">
      <c r="A218">
        <v>200198126</v>
      </c>
      <c r="B218" s="1">
        <v>40085</v>
      </c>
      <c r="C218">
        <v>105485</v>
      </c>
      <c r="D218" t="s">
        <v>79</v>
      </c>
      <c r="E218" t="s">
        <v>495</v>
      </c>
      <c r="F218" t="s">
        <v>951</v>
      </c>
      <c r="G218" t="s">
        <v>685</v>
      </c>
      <c r="H218" t="s">
        <v>119</v>
      </c>
      <c r="I218" t="s">
        <v>120</v>
      </c>
      <c r="J218">
        <v>-105</v>
      </c>
    </row>
    <row r="219" spans="1:10" x14ac:dyDescent="0.2">
      <c r="A219">
        <v>200192079</v>
      </c>
      <c r="B219" s="1">
        <v>39841</v>
      </c>
      <c r="C219">
        <v>104200</v>
      </c>
      <c r="D219" t="s">
        <v>174</v>
      </c>
      <c r="E219" t="s">
        <v>175</v>
      </c>
      <c r="F219" t="s">
        <v>917</v>
      </c>
      <c r="G219" t="s">
        <v>720</v>
      </c>
      <c r="H219" t="s">
        <v>119</v>
      </c>
      <c r="I219" t="s">
        <v>120</v>
      </c>
      <c r="J219">
        <v>95</v>
      </c>
    </row>
    <row r="220" spans="1:10" x14ac:dyDescent="0.2">
      <c r="A220">
        <v>200193907</v>
      </c>
      <c r="B220" s="1">
        <v>39903</v>
      </c>
      <c r="C220">
        <v>105339</v>
      </c>
      <c r="D220" t="s">
        <v>141</v>
      </c>
      <c r="E220" t="s">
        <v>142</v>
      </c>
      <c r="F220" t="s">
        <v>1067</v>
      </c>
      <c r="G220" t="s">
        <v>143</v>
      </c>
      <c r="H220" t="s">
        <v>119</v>
      </c>
      <c r="I220" t="s">
        <v>120</v>
      </c>
      <c r="J220">
        <v>50</v>
      </c>
    </row>
    <row r="221" spans="1:10" x14ac:dyDescent="0.2">
      <c r="A221">
        <v>200192608</v>
      </c>
      <c r="B221" s="1">
        <v>39857</v>
      </c>
      <c r="C221">
        <v>105339</v>
      </c>
      <c r="D221" t="s">
        <v>141</v>
      </c>
      <c r="E221" t="s">
        <v>142</v>
      </c>
      <c r="F221" t="s">
        <v>1067</v>
      </c>
      <c r="G221" t="s">
        <v>143</v>
      </c>
      <c r="H221" t="s">
        <v>119</v>
      </c>
      <c r="I221" t="s">
        <v>120</v>
      </c>
      <c r="J221">
        <v>50</v>
      </c>
    </row>
    <row r="222" spans="1:10" x14ac:dyDescent="0.2">
      <c r="A222">
        <v>200199087</v>
      </c>
      <c r="B222" s="1">
        <v>40116</v>
      </c>
      <c r="C222">
        <v>105067</v>
      </c>
      <c r="D222" t="s">
        <v>849</v>
      </c>
      <c r="E222" t="s">
        <v>952</v>
      </c>
      <c r="F222" t="s">
        <v>933</v>
      </c>
      <c r="G222" t="s">
        <v>685</v>
      </c>
      <c r="H222" t="s">
        <v>119</v>
      </c>
      <c r="I222" t="s">
        <v>120</v>
      </c>
      <c r="J222">
        <v>110</v>
      </c>
    </row>
    <row r="223" spans="1:10" x14ac:dyDescent="0.2">
      <c r="A223">
        <v>200195004</v>
      </c>
      <c r="B223" s="1">
        <v>39948</v>
      </c>
      <c r="C223">
        <v>102964</v>
      </c>
      <c r="D223" t="s">
        <v>723</v>
      </c>
      <c r="E223" t="s">
        <v>724</v>
      </c>
      <c r="F223" t="s">
        <v>908</v>
      </c>
      <c r="G223" t="s">
        <v>695</v>
      </c>
      <c r="H223" t="s">
        <v>119</v>
      </c>
      <c r="I223" t="s">
        <v>120</v>
      </c>
      <c r="J223">
        <v>105</v>
      </c>
    </row>
    <row r="224" spans="1:10" x14ac:dyDescent="0.2">
      <c r="A224">
        <v>200198131</v>
      </c>
      <c r="B224" s="1">
        <v>40086</v>
      </c>
      <c r="C224">
        <v>101651</v>
      </c>
      <c r="D224" t="s">
        <v>706</v>
      </c>
      <c r="E224" t="s">
        <v>707</v>
      </c>
      <c r="F224" t="s">
        <v>916</v>
      </c>
      <c r="G224" t="s">
        <v>708</v>
      </c>
      <c r="H224" t="s">
        <v>119</v>
      </c>
      <c r="I224" t="s">
        <v>120</v>
      </c>
      <c r="J224">
        <v>50</v>
      </c>
    </row>
    <row r="225" spans="1:10" x14ac:dyDescent="0.2">
      <c r="A225">
        <v>200195048</v>
      </c>
      <c r="B225" s="1">
        <v>39951</v>
      </c>
      <c r="C225">
        <v>101953</v>
      </c>
      <c r="D225" t="s">
        <v>847</v>
      </c>
      <c r="E225" t="s">
        <v>180</v>
      </c>
      <c r="F225" t="s">
        <v>908</v>
      </c>
      <c r="G225" t="s">
        <v>761</v>
      </c>
      <c r="H225" t="s">
        <v>119</v>
      </c>
      <c r="I225" t="s">
        <v>120</v>
      </c>
      <c r="J225">
        <v>105</v>
      </c>
    </row>
    <row r="226" spans="1:10" x14ac:dyDescent="0.2">
      <c r="A226">
        <v>200196489</v>
      </c>
      <c r="B226" s="1">
        <v>40011</v>
      </c>
      <c r="C226">
        <v>1142</v>
      </c>
      <c r="D226" t="s">
        <v>133</v>
      </c>
      <c r="E226" t="s">
        <v>134</v>
      </c>
      <c r="F226" t="s">
        <v>953</v>
      </c>
      <c r="G226" t="s">
        <v>135</v>
      </c>
      <c r="H226" t="s">
        <v>119</v>
      </c>
      <c r="I226" t="s">
        <v>120</v>
      </c>
      <c r="J226">
        <v>95</v>
      </c>
    </row>
    <row r="227" spans="1:10" x14ac:dyDescent="0.2">
      <c r="A227">
        <v>200193483</v>
      </c>
      <c r="B227" s="1">
        <v>39890</v>
      </c>
      <c r="C227">
        <v>105339</v>
      </c>
      <c r="D227" t="s">
        <v>141</v>
      </c>
      <c r="E227" t="s">
        <v>142</v>
      </c>
      <c r="F227" t="s">
        <v>1067</v>
      </c>
      <c r="G227" t="s">
        <v>143</v>
      </c>
      <c r="H227" t="s">
        <v>119</v>
      </c>
      <c r="I227" t="s">
        <v>120</v>
      </c>
      <c r="J227">
        <v>-50</v>
      </c>
    </row>
    <row r="228" spans="1:10" x14ac:dyDescent="0.2">
      <c r="A228">
        <v>200196150</v>
      </c>
      <c r="B228" s="1">
        <v>39997</v>
      </c>
      <c r="C228">
        <v>1787</v>
      </c>
      <c r="D228" t="s">
        <v>150</v>
      </c>
      <c r="E228" t="s">
        <v>151</v>
      </c>
      <c r="F228" t="s">
        <v>920</v>
      </c>
      <c r="G228" t="s">
        <v>695</v>
      </c>
      <c r="H228" t="s">
        <v>119</v>
      </c>
      <c r="I228" t="s">
        <v>120</v>
      </c>
      <c r="J228">
        <v>-105</v>
      </c>
    </row>
    <row r="229" spans="1:10" x14ac:dyDescent="0.2">
      <c r="A229">
        <v>200192168</v>
      </c>
      <c r="B229" s="1">
        <v>39843</v>
      </c>
      <c r="C229">
        <v>105585</v>
      </c>
      <c r="D229" t="s">
        <v>167</v>
      </c>
      <c r="E229" t="s">
        <v>168</v>
      </c>
      <c r="F229" t="s">
        <v>954</v>
      </c>
      <c r="G229" t="s">
        <v>695</v>
      </c>
      <c r="H229" t="s">
        <v>119</v>
      </c>
      <c r="I229" t="s">
        <v>120</v>
      </c>
      <c r="J229">
        <v>105</v>
      </c>
    </row>
    <row r="230" spans="1:10" x14ac:dyDescent="0.2">
      <c r="A230">
        <v>200192836</v>
      </c>
      <c r="B230" s="1">
        <v>39864</v>
      </c>
      <c r="C230">
        <v>105370</v>
      </c>
      <c r="D230" t="s">
        <v>782</v>
      </c>
      <c r="E230" t="s">
        <v>783</v>
      </c>
      <c r="F230" t="s">
        <v>949</v>
      </c>
      <c r="G230" t="s">
        <v>730</v>
      </c>
      <c r="H230" t="s">
        <v>119</v>
      </c>
      <c r="I230" t="s">
        <v>120</v>
      </c>
      <c r="J230">
        <v>50</v>
      </c>
    </row>
    <row r="231" spans="1:10" x14ac:dyDescent="0.2">
      <c r="A231">
        <v>200194508</v>
      </c>
      <c r="B231" s="1">
        <v>39926</v>
      </c>
      <c r="C231">
        <v>101597</v>
      </c>
      <c r="D231" t="s">
        <v>748</v>
      </c>
      <c r="E231" t="s">
        <v>753</v>
      </c>
      <c r="F231" t="s">
        <v>933</v>
      </c>
      <c r="G231" t="s">
        <v>754</v>
      </c>
      <c r="H231" t="s">
        <v>119</v>
      </c>
      <c r="I231" t="s">
        <v>120</v>
      </c>
      <c r="J231">
        <v>105</v>
      </c>
    </row>
    <row r="232" spans="1:10" x14ac:dyDescent="0.2">
      <c r="A232">
        <v>200196735</v>
      </c>
      <c r="B232" s="1">
        <v>40021</v>
      </c>
      <c r="C232">
        <v>103662</v>
      </c>
      <c r="D232" t="s">
        <v>154</v>
      </c>
      <c r="E232" t="s">
        <v>155</v>
      </c>
      <c r="F232" t="s">
        <v>943</v>
      </c>
      <c r="G232" t="s">
        <v>695</v>
      </c>
      <c r="H232" t="s">
        <v>119</v>
      </c>
      <c r="I232" t="s">
        <v>120</v>
      </c>
      <c r="J232">
        <v>105</v>
      </c>
    </row>
    <row r="233" spans="1:10" x14ac:dyDescent="0.2">
      <c r="A233">
        <v>200197498</v>
      </c>
      <c r="B233" s="1">
        <v>40056</v>
      </c>
      <c r="C233">
        <v>104064</v>
      </c>
      <c r="D233" t="s">
        <v>136</v>
      </c>
      <c r="E233" t="s">
        <v>137</v>
      </c>
      <c r="F233" t="s">
        <v>920</v>
      </c>
      <c r="G233" t="s">
        <v>695</v>
      </c>
      <c r="H233" t="s">
        <v>119</v>
      </c>
      <c r="I233" t="s">
        <v>120</v>
      </c>
      <c r="J233">
        <v>105</v>
      </c>
    </row>
    <row r="234" spans="1:10" x14ac:dyDescent="0.2">
      <c r="A234">
        <v>200192080</v>
      </c>
      <c r="B234" s="1">
        <v>39841</v>
      </c>
      <c r="C234">
        <v>2612</v>
      </c>
      <c r="D234" t="s">
        <v>718</v>
      </c>
      <c r="E234" t="s">
        <v>719</v>
      </c>
      <c r="F234" t="s">
        <v>917</v>
      </c>
      <c r="G234" t="s">
        <v>720</v>
      </c>
      <c r="H234" t="s">
        <v>119</v>
      </c>
      <c r="I234" t="s">
        <v>120</v>
      </c>
      <c r="J234">
        <v>-105</v>
      </c>
    </row>
    <row r="235" spans="1:10" x14ac:dyDescent="0.2">
      <c r="A235">
        <v>200191675</v>
      </c>
      <c r="B235" s="1">
        <v>39829</v>
      </c>
      <c r="C235">
        <v>1989</v>
      </c>
      <c r="D235" t="s">
        <v>739</v>
      </c>
      <c r="E235" t="s">
        <v>740</v>
      </c>
      <c r="F235" t="s">
        <v>911</v>
      </c>
      <c r="G235" t="s">
        <v>685</v>
      </c>
      <c r="H235" t="s">
        <v>119</v>
      </c>
      <c r="I235" t="s">
        <v>120</v>
      </c>
      <c r="J235">
        <v>50</v>
      </c>
    </row>
    <row r="236" spans="1:10" x14ac:dyDescent="0.2">
      <c r="A236">
        <v>200199603</v>
      </c>
      <c r="B236" s="1">
        <v>40137</v>
      </c>
      <c r="C236">
        <v>105444</v>
      </c>
      <c r="D236" t="s">
        <v>850</v>
      </c>
      <c r="E236" t="s">
        <v>955</v>
      </c>
      <c r="F236" t="s">
        <v>924</v>
      </c>
      <c r="G236" t="s">
        <v>691</v>
      </c>
      <c r="H236" t="s">
        <v>119</v>
      </c>
      <c r="I236" t="s">
        <v>120</v>
      </c>
      <c r="J236">
        <v>105</v>
      </c>
    </row>
    <row r="237" spans="1:10" x14ac:dyDescent="0.2">
      <c r="A237">
        <v>200199015</v>
      </c>
      <c r="B237" s="1">
        <v>40116</v>
      </c>
      <c r="C237">
        <v>554</v>
      </c>
      <c r="D237" t="s">
        <v>715</v>
      </c>
      <c r="E237" t="s">
        <v>716</v>
      </c>
      <c r="F237" t="s">
        <v>1067</v>
      </c>
      <c r="G237" t="s">
        <v>717</v>
      </c>
      <c r="H237" t="s">
        <v>119</v>
      </c>
      <c r="I237" t="s">
        <v>120</v>
      </c>
      <c r="J237">
        <v>105</v>
      </c>
    </row>
    <row r="238" spans="1:10" x14ac:dyDescent="0.2">
      <c r="A238">
        <v>200192593</v>
      </c>
      <c r="B238" s="1">
        <v>39856</v>
      </c>
      <c r="C238">
        <v>105720</v>
      </c>
      <c r="D238" t="s">
        <v>169</v>
      </c>
      <c r="E238" t="s">
        <v>170</v>
      </c>
      <c r="F238" t="s">
        <v>920</v>
      </c>
      <c r="G238" t="s">
        <v>695</v>
      </c>
      <c r="H238" t="s">
        <v>119</v>
      </c>
      <c r="I238" t="s">
        <v>120</v>
      </c>
      <c r="J238">
        <v>50</v>
      </c>
    </row>
    <row r="239" spans="1:10" x14ac:dyDescent="0.2">
      <c r="A239">
        <v>200199792</v>
      </c>
      <c r="B239" s="1">
        <v>40144</v>
      </c>
      <c r="C239">
        <v>1787</v>
      </c>
      <c r="D239" t="s">
        <v>150</v>
      </c>
      <c r="E239" t="s">
        <v>151</v>
      </c>
      <c r="F239" t="s">
        <v>920</v>
      </c>
      <c r="G239" t="s">
        <v>695</v>
      </c>
      <c r="H239" t="s">
        <v>119</v>
      </c>
      <c r="I239" t="s">
        <v>120</v>
      </c>
      <c r="J239">
        <v>105</v>
      </c>
    </row>
    <row r="240" spans="1:10" x14ac:dyDescent="0.2">
      <c r="A240">
        <v>200198133</v>
      </c>
      <c r="B240" s="1">
        <v>40086</v>
      </c>
      <c r="C240">
        <v>106000</v>
      </c>
      <c r="D240" t="s">
        <v>772</v>
      </c>
      <c r="E240" t="s">
        <v>773</v>
      </c>
      <c r="F240" t="s">
        <v>932</v>
      </c>
      <c r="G240" t="s">
        <v>774</v>
      </c>
      <c r="H240" t="s">
        <v>119</v>
      </c>
      <c r="I240" t="s">
        <v>120</v>
      </c>
      <c r="J240">
        <v>50</v>
      </c>
    </row>
    <row r="241" spans="1:10" x14ac:dyDescent="0.2">
      <c r="A241">
        <v>200196618</v>
      </c>
      <c r="B241" s="1">
        <v>40016</v>
      </c>
      <c r="C241">
        <v>988</v>
      </c>
      <c r="D241" t="s">
        <v>483</v>
      </c>
      <c r="E241" t="s">
        <v>484</v>
      </c>
      <c r="F241" t="s">
        <v>921</v>
      </c>
      <c r="G241" t="s">
        <v>695</v>
      </c>
      <c r="H241" t="s">
        <v>119</v>
      </c>
      <c r="I241" t="s">
        <v>120</v>
      </c>
      <c r="J241">
        <v>105</v>
      </c>
    </row>
    <row r="242" spans="1:10" x14ac:dyDescent="0.2">
      <c r="A242">
        <v>200192111</v>
      </c>
      <c r="B242" s="1">
        <v>39842</v>
      </c>
      <c r="C242">
        <v>2526</v>
      </c>
      <c r="D242" t="s">
        <v>759</v>
      </c>
      <c r="E242" t="s">
        <v>760</v>
      </c>
      <c r="F242" t="s">
        <v>927</v>
      </c>
      <c r="G242" t="s">
        <v>685</v>
      </c>
      <c r="H242" t="s">
        <v>119</v>
      </c>
      <c r="I242" t="s">
        <v>166</v>
      </c>
      <c r="J242">
        <v>105</v>
      </c>
    </row>
    <row r="243" spans="1:10" x14ac:dyDescent="0.2">
      <c r="A243">
        <v>200194515</v>
      </c>
      <c r="B243" s="1">
        <v>39927</v>
      </c>
      <c r="C243">
        <v>497</v>
      </c>
      <c r="D243" t="s">
        <v>127</v>
      </c>
      <c r="E243" t="s">
        <v>128</v>
      </c>
      <c r="F243" t="s">
        <v>936</v>
      </c>
      <c r="G243" t="s">
        <v>129</v>
      </c>
      <c r="H243" t="s">
        <v>119</v>
      </c>
      <c r="I243" t="s">
        <v>120</v>
      </c>
      <c r="J243">
        <v>105</v>
      </c>
    </row>
    <row r="244" spans="1:10" x14ac:dyDescent="0.2">
      <c r="A244">
        <v>200194909</v>
      </c>
      <c r="B244" s="1">
        <v>39944</v>
      </c>
      <c r="C244">
        <v>103136</v>
      </c>
      <c r="D244" t="s">
        <v>789</v>
      </c>
      <c r="E244" t="s">
        <v>790</v>
      </c>
      <c r="F244" t="s">
        <v>944</v>
      </c>
      <c r="G244" t="s">
        <v>738</v>
      </c>
      <c r="H244" t="s">
        <v>119</v>
      </c>
      <c r="I244" t="s">
        <v>120</v>
      </c>
      <c r="J244">
        <v>-105</v>
      </c>
    </row>
    <row r="245" spans="1:10" x14ac:dyDescent="0.2">
      <c r="A245">
        <v>200191633</v>
      </c>
      <c r="B245" s="1">
        <v>39827</v>
      </c>
      <c r="C245">
        <v>102534</v>
      </c>
      <c r="D245" t="s">
        <v>140</v>
      </c>
      <c r="E245" t="s">
        <v>756</v>
      </c>
      <c r="F245" t="s">
        <v>478</v>
      </c>
      <c r="G245" t="s">
        <v>695</v>
      </c>
      <c r="H245" t="s">
        <v>119</v>
      </c>
      <c r="I245" t="s">
        <v>120</v>
      </c>
      <c r="J245">
        <v>105</v>
      </c>
    </row>
    <row r="246" spans="1:10" x14ac:dyDescent="0.2">
      <c r="A246">
        <v>200199793</v>
      </c>
      <c r="B246" s="1">
        <v>40144</v>
      </c>
      <c r="C246">
        <v>106197</v>
      </c>
      <c r="D246" t="s">
        <v>851</v>
      </c>
      <c r="E246" t="s">
        <v>956</v>
      </c>
      <c r="F246" t="s">
        <v>957</v>
      </c>
      <c r="G246" t="s">
        <v>958</v>
      </c>
      <c r="H246" t="s">
        <v>119</v>
      </c>
      <c r="I246" t="s">
        <v>120</v>
      </c>
      <c r="J246">
        <v>105</v>
      </c>
    </row>
    <row r="247" spans="1:10" x14ac:dyDescent="0.2">
      <c r="A247">
        <v>200195349</v>
      </c>
      <c r="B247" s="1">
        <v>39962</v>
      </c>
      <c r="C247">
        <v>101651</v>
      </c>
      <c r="D247" t="s">
        <v>706</v>
      </c>
      <c r="E247" t="s">
        <v>707</v>
      </c>
      <c r="F247" t="s">
        <v>916</v>
      </c>
      <c r="G247" t="s">
        <v>708</v>
      </c>
      <c r="H247" t="s">
        <v>119</v>
      </c>
      <c r="I247" t="s">
        <v>120</v>
      </c>
      <c r="J247">
        <v>105</v>
      </c>
    </row>
    <row r="248" spans="1:10" x14ac:dyDescent="0.2">
      <c r="A248">
        <v>200198133</v>
      </c>
      <c r="B248" s="1">
        <v>40086</v>
      </c>
      <c r="C248">
        <v>106000</v>
      </c>
      <c r="D248" t="s">
        <v>772</v>
      </c>
      <c r="E248" t="s">
        <v>773</v>
      </c>
      <c r="F248" t="s">
        <v>932</v>
      </c>
      <c r="G248" t="s">
        <v>774</v>
      </c>
      <c r="H248" t="s">
        <v>119</v>
      </c>
      <c r="I248" t="s">
        <v>120</v>
      </c>
      <c r="J248">
        <v>50</v>
      </c>
    </row>
    <row r="249" spans="1:10" x14ac:dyDescent="0.2">
      <c r="A249">
        <v>200197807</v>
      </c>
      <c r="B249" s="1">
        <v>40071</v>
      </c>
      <c r="C249">
        <v>554</v>
      </c>
      <c r="D249" t="s">
        <v>715</v>
      </c>
      <c r="E249" t="s">
        <v>716</v>
      </c>
      <c r="F249" t="s">
        <v>1067</v>
      </c>
      <c r="G249" t="s">
        <v>717</v>
      </c>
      <c r="H249" t="s">
        <v>119</v>
      </c>
      <c r="I249" t="s">
        <v>120</v>
      </c>
      <c r="J249">
        <v>105</v>
      </c>
    </row>
    <row r="250" spans="1:10" x14ac:dyDescent="0.2">
      <c r="A250">
        <v>200195050</v>
      </c>
      <c r="B250" s="1">
        <v>39951</v>
      </c>
      <c r="C250">
        <v>102287</v>
      </c>
      <c r="D250" t="s">
        <v>693</v>
      </c>
      <c r="E250" t="s">
        <v>694</v>
      </c>
      <c r="F250" t="s">
        <v>920</v>
      </c>
      <c r="G250" t="s">
        <v>695</v>
      </c>
      <c r="H250" t="s">
        <v>119</v>
      </c>
      <c r="I250" t="s">
        <v>120</v>
      </c>
      <c r="J250">
        <v>105</v>
      </c>
    </row>
    <row r="251" spans="1:10" x14ac:dyDescent="0.2">
      <c r="A251">
        <v>200193485</v>
      </c>
      <c r="B251" s="1">
        <v>39890</v>
      </c>
      <c r="C251">
        <v>105339</v>
      </c>
      <c r="D251" t="s">
        <v>141</v>
      </c>
      <c r="E251" t="s">
        <v>142</v>
      </c>
      <c r="F251" t="s">
        <v>1067</v>
      </c>
      <c r="G251" t="s">
        <v>143</v>
      </c>
      <c r="H251" t="s">
        <v>119</v>
      </c>
      <c r="I251" t="s">
        <v>120</v>
      </c>
      <c r="J251">
        <v>-105</v>
      </c>
    </row>
    <row r="252" spans="1:10" x14ac:dyDescent="0.2">
      <c r="A252">
        <v>200191877</v>
      </c>
      <c r="B252" s="1">
        <v>39835</v>
      </c>
      <c r="C252">
        <v>102502</v>
      </c>
      <c r="D252" t="s">
        <v>731</v>
      </c>
      <c r="E252" t="s">
        <v>732</v>
      </c>
      <c r="F252" t="s">
        <v>921</v>
      </c>
      <c r="G252" t="s">
        <v>695</v>
      </c>
      <c r="H252" t="s">
        <v>119</v>
      </c>
      <c r="I252" t="s">
        <v>120</v>
      </c>
      <c r="J252">
        <v>105</v>
      </c>
    </row>
    <row r="253" spans="1:10" x14ac:dyDescent="0.2">
      <c r="A253">
        <v>200193827</v>
      </c>
      <c r="B253" s="1">
        <v>39903</v>
      </c>
      <c r="C253">
        <v>554</v>
      </c>
      <c r="D253" t="s">
        <v>715</v>
      </c>
      <c r="E253" t="s">
        <v>716</v>
      </c>
      <c r="F253" t="s">
        <v>1067</v>
      </c>
      <c r="G253" t="s">
        <v>717</v>
      </c>
      <c r="H253" t="s">
        <v>119</v>
      </c>
      <c r="I253" t="s">
        <v>120</v>
      </c>
      <c r="J253">
        <v>105</v>
      </c>
    </row>
    <row r="254" spans="1:10" x14ac:dyDescent="0.2">
      <c r="A254">
        <v>200197189</v>
      </c>
      <c r="B254" s="1">
        <v>40043</v>
      </c>
      <c r="C254">
        <v>104071</v>
      </c>
      <c r="D254" t="s">
        <v>709</v>
      </c>
      <c r="E254" t="s">
        <v>710</v>
      </c>
      <c r="F254" t="s">
        <v>910</v>
      </c>
      <c r="G254" t="s">
        <v>685</v>
      </c>
      <c r="H254" t="s">
        <v>119</v>
      </c>
      <c r="I254" t="s">
        <v>120</v>
      </c>
      <c r="J254">
        <v>-105</v>
      </c>
    </row>
    <row r="255" spans="1:10" x14ac:dyDescent="0.2">
      <c r="A255">
        <v>200196795</v>
      </c>
      <c r="B255" s="1">
        <v>40024</v>
      </c>
      <c r="C255">
        <v>106190</v>
      </c>
      <c r="D255" t="s">
        <v>679</v>
      </c>
      <c r="E255" t="s">
        <v>121</v>
      </c>
      <c r="F255" t="s">
        <v>921</v>
      </c>
      <c r="G255" t="s">
        <v>122</v>
      </c>
      <c r="H255" t="s">
        <v>119</v>
      </c>
      <c r="I255" t="s">
        <v>482</v>
      </c>
      <c r="J255">
        <v>0</v>
      </c>
    </row>
    <row r="256" spans="1:10" x14ac:dyDescent="0.2">
      <c r="A256">
        <v>200196367</v>
      </c>
      <c r="B256" s="1">
        <v>40004</v>
      </c>
      <c r="C256">
        <v>3561</v>
      </c>
      <c r="D256" t="s">
        <v>721</v>
      </c>
      <c r="E256" t="s">
        <v>722</v>
      </c>
      <c r="F256" t="s">
        <v>1067</v>
      </c>
      <c r="G256" t="s">
        <v>682</v>
      </c>
      <c r="H256" t="s">
        <v>119</v>
      </c>
      <c r="I256" t="s">
        <v>120</v>
      </c>
      <c r="J256">
        <v>105</v>
      </c>
    </row>
    <row r="257" spans="1:10" x14ac:dyDescent="0.2">
      <c r="A257">
        <v>200195348</v>
      </c>
      <c r="B257" s="1">
        <v>39962</v>
      </c>
      <c r="C257">
        <v>105370</v>
      </c>
      <c r="D257" t="s">
        <v>782</v>
      </c>
      <c r="E257" t="s">
        <v>783</v>
      </c>
      <c r="F257" t="s">
        <v>949</v>
      </c>
      <c r="G257" t="s">
        <v>730</v>
      </c>
      <c r="H257" t="s">
        <v>119</v>
      </c>
      <c r="I257" t="s">
        <v>120</v>
      </c>
      <c r="J257">
        <v>150</v>
      </c>
    </row>
    <row r="258" spans="1:10" x14ac:dyDescent="0.2">
      <c r="A258">
        <v>200191507</v>
      </c>
      <c r="B258" s="1">
        <v>39822</v>
      </c>
      <c r="C258">
        <v>1989</v>
      </c>
      <c r="D258" t="s">
        <v>739</v>
      </c>
      <c r="E258" t="s">
        <v>740</v>
      </c>
      <c r="F258" t="s">
        <v>911</v>
      </c>
      <c r="G258" t="s">
        <v>685</v>
      </c>
      <c r="H258" t="s">
        <v>119</v>
      </c>
      <c r="I258" t="s">
        <v>120</v>
      </c>
      <c r="J258">
        <v>-105</v>
      </c>
    </row>
    <row r="259" spans="1:10" x14ac:dyDescent="0.2">
      <c r="A259">
        <v>200197385</v>
      </c>
      <c r="B259" s="1">
        <v>40053</v>
      </c>
      <c r="C259">
        <v>1787</v>
      </c>
      <c r="D259" t="s">
        <v>150</v>
      </c>
      <c r="E259" t="s">
        <v>151</v>
      </c>
      <c r="F259" t="s">
        <v>920</v>
      </c>
      <c r="G259" t="s">
        <v>695</v>
      </c>
      <c r="H259" t="s">
        <v>119</v>
      </c>
      <c r="I259" t="s">
        <v>120</v>
      </c>
      <c r="J259">
        <v>105</v>
      </c>
    </row>
    <row r="260" spans="1:10" x14ac:dyDescent="0.2">
      <c r="A260">
        <v>200193890</v>
      </c>
      <c r="B260" s="1">
        <v>39903</v>
      </c>
      <c r="C260">
        <v>101651</v>
      </c>
      <c r="D260" t="s">
        <v>706</v>
      </c>
      <c r="E260" t="s">
        <v>707</v>
      </c>
      <c r="F260" t="s">
        <v>916</v>
      </c>
      <c r="G260" t="s">
        <v>708</v>
      </c>
      <c r="H260" t="s">
        <v>119</v>
      </c>
      <c r="I260" t="s">
        <v>120</v>
      </c>
      <c r="J260">
        <v>105</v>
      </c>
    </row>
    <row r="261" spans="1:10" x14ac:dyDescent="0.2">
      <c r="A261">
        <v>200196840</v>
      </c>
      <c r="B261" s="1">
        <v>40025</v>
      </c>
      <c r="C261">
        <v>105485</v>
      </c>
      <c r="D261" t="s">
        <v>79</v>
      </c>
      <c r="E261" t="s">
        <v>495</v>
      </c>
      <c r="F261" t="s">
        <v>951</v>
      </c>
      <c r="G261" t="s">
        <v>685</v>
      </c>
      <c r="H261" t="s">
        <v>119</v>
      </c>
      <c r="I261" t="s">
        <v>120</v>
      </c>
      <c r="J261">
        <v>105</v>
      </c>
    </row>
    <row r="262" spans="1:10" x14ac:dyDescent="0.2">
      <c r="A262">
        <v>200199019</v>
      </c>
      <c r="B262" s="1">
        <v>40116</v>
      </c>
      <c r="C262">
        <v>106467</v>
      </c>
      <c r="D262" t="s">
        <v>852</v>
      </c>
      <c r="E262" t="s">
        <v>959</v>
      </c>
      <c r="F262" t="s">
        <v>960</v>
      </c>
      <c r="G262" t="s">
        <v>695</v>
      </c>
      <c r="H262" t="s">
        <v>119</v>
      </c>
      <c r="I262" t="s">
        <v>120</v>
      </c>
      <c r="J262">
        <v>105</v>
      </c>
    </row>
    <row r="263" spans="1:10" x14ac:dyDescent="0.2">
      <c r="A263">
        <v>200196862</v>
      </c>
      <c r="B263" s="1">
        <v>40025</v>
      </c>
      <c r="C263">
        <v>102650</v>
      </c>
      <c r="D263" t="s">
        <v>75</v>
      </c>
      <c r="E263" t="s">
        <v>76</v>
      </c>
      <c r="F263" t="s">
        <v>937</v>
      </c>
      <c r="G263" t="s">
        <v>77</v>
      </c>
      <c r="H263" t="s">
        <v>119</v>
      </c>
      <c r="I263" t="s">
        <v>120</v>
      </c>
      <c r="J263">
        <v>-105</v>
      </c>
    </row>
    <row r="264" spans="1:10" x14ac:dyDescent="0.2">
      <c r="A264">
        <v>200197368</v>
      </c>
      <c r="B264" s="1">
        <v>40053</v>
      </c>
      <c r="C264">
        <v>1075</v>
      </c>
      <c r="D264" t="s">
        <v>46</v>
      </c>
      <c r="E264" t="s">
        <v>47</v>
      </c>
      <c r="F264" t="s">
        <v>920</v>
      </c>
      <c r="G264" t="s">
        <v>695</v>
      </c>
      <c r="H264" t="s">
        <v>119</v>
      </c>
      <c r="I264" t="s">
        <v>120</v>
      </c>
      <c r="J264">
        <v>105</v>
      </c>
    </row>
    <row r="265" spans="1:10" x14ac:dyDescent="0.2">
      <c r="A265">
        <v>200195002</v>
      </c>
      <c r="B265" s="1">
        <v>39948</v>
      </c>
      <c r="C265">
        <v>988</v>
      </c>
      <c r="D265" t="s">
        <v>483</v>
      </c>
      <c r="E265" t="s">
        <v>484</v>
      </c>
      <c r="F265" t="s">
        <v>921</v>
      </c>
      <c r="G265" t="s">
        <v>695</v>
      </c>
      <c r="H265" t="s">
        <v>119</v>
      </c>
      <c r="I265" t="s">
        <v>120</v>
      </c>
      <c r="J265">
        <v>105</v>
      </c>
    </row>
    <row r="266" spans="1:10" x14ac:dyDescent="0.2">
      <c r="A266">
        <v>200194518</v>
      </c>
      <c r="B266" s="1">
        <v>39927</v>
      </c>
      <c r="C266">
        <v>105339</v>
      </c>
      <c r="D266" t="s">
        <v>141</v>
      </c>
      <c r="E266" t="s">
        <v>142</v>
      </c>
      <c r="F266" t="s">
        <v>1067</v>
      </c>
      <c r="G266" t="s">
        <v>143</v>
      </c>
      <c r="H266" t="s">
        <v>119</v>
      </c>
      <c r="I266" t="s">
        <v>120</v>
      </c>
      <c r="J266">
        <v>50</v>
      </c>
    </row>
    <row r="267" spans="1:10" x14ac:dyDescent="0.2">
      <c r="A267">
        <v>200198137</v>
      </c>
      <c r="B267" s="1">
        <v>40086</v>
      </c>
      <c r="C267">
        <v>4419</v>
      </c>
      <c r="D267" t="s">
        <v>79</v>
      </c>
      <c r="E267" t="s">
        <v>80</v>
      </c>
      <c r="F267" t="s">
        <v>913</v>
      </c>
      <c r="G267" t="s">
        <v>81</v>
      </c>
      <c r="H267" t="s">
        <v>119</v>
      </c>
      <c r="I267" t="s">
        <v>120</v>
      </c>
      <c r="J267">
        <v>105</v>
      </c>
    </row>
    <row r="268" spans="1:10" x14ac:dyDescent="0.2">
      <c r="A268">
        <v>200192607</v>
      </c>
      <c r="B268" s="1">
        <v>39857</v>
      </c>
      <c r="C268">
        <v>105339</v>
      </c>
      <c r="D268" t="s">
        <v>141</v>
      </c>
      <c r="E268" t="s">
        <v>142</v>
      </c>
      <c r="F268" t="s">
        <v>1067</v>
      </c>
      <c r="G268" t="s">
        <v>143</v>
      </c>
      <c r="H268" t="s">
        <v>119</v>
      </c>
      <c r="I268" t="s">
        <v>120</v>
      </c>
      <c r="J268">
        <v>50</v>
      </c>
    </row>
    <row r="269" spans="1:10" x14ac:dyDescent="0.2">
      <c r="A269">
        <v>200199634</v>
      </c>
      <c r="B269" s="1">
        <v>40140</v>
      </c>
      <c r="C269">
        <v>106467</v>
      </c>
      <c r="D269" t="s">
        <v>852</v>
      </c>
      <c r="E269" t="s">
        <v>959</v>
      </c>
      <c r="F269" t="s">
        <v>960</v>
      </c>
      <c r="G269" t="s">
        <v>695</v>
      </c>
      <c r="H269" t="s">
        <v>119</v>
      </c>
      <c r="I269" t="s">
        <v>120</v>
      </c>
      <c r="J269">
        <v>-105</v>
      </c>
    </row>
    <row r="270" spans="1:10" x14ac:dyDescent="0.2">
      <c r="A270">
        <v>200199220</v>
      </c>
      <c r="B270" s="1">
        <v>40122</v>
      </c>
      <c r="C270">
        <v>2700</v>
      </c>
      <c r="D270" t="s">
        <v>839</v>
      </c>
      <c r="E270" t="s">
        <v>918</v>
      </c>
      <c r="F270" t="s">
        <v>908</v>
      </c>
      <c r="G270" t="s">
        <v>761</v>
      </c>
      <c r="H270" t="s">
        <v>119</v>
      </c>
      <c r="I270" t="s">
        <v>120</v>
      </c>
      <c r="J270">
        <v>105</v>
      </c>
    </row>
    <row r="271" spans="1:10" x14ac:dyDescent="0.2">
      <c r="A271">
        <v>200193828</v>
      </c>
      <c r="B271" s="1">
        <v>39903</v>
      </c>
      <c r="C271">
        <v>554</v>
      </c>
      <c r="D271" t="s">
        <v>715</v>
      </c>
      <c r="E271" t="s">
        <v>716</v>
      </c>
      <c r="F271" t="s">
        <v>1067</v>
      </c>
      <c r="G271" t="s">
        <v>717</v>
      </c>
      <c r="H271" t="s">
        <v>119</v>
      </c>
      <c r="I271" t="s">
        <v>120</v>
      </c>
      <c r="J271">
        <v>105</v>
      </c>
    </row>
    <row r="272" spans="1:10" x14ac:dyDescent="0.2">
      <c r="A272">
        <v>200198763</v>
      </c>
      <c r="B272" s="1">
        <v>40108</v>
      </c>
      <c r="C272">
        <v>106251</v>
      </c>
      <c r="D272" t="s">
        <v>853</v>
      </c>
      <c r="E272" t="s">
        <v>961</v>
      </c>
      <c r="F272" t="s">
        <v>962</v>
      </c>
      <c r="G272" t="s">
        <v>963</v>
      </c>
      <c r="H272" t="s">
        <v>854</v>
      </c>
      <c r="I272" t="s">
        <v>855</v>
      </c>
      <c r="J272">
        <v>-150</v>
      </c>
    </row>
    <row r="273" spans="1:10" x14ac:dyDescent="0.2">
      <c r="A273">
        <v>200191890</v>
      </c>
      <c r="B273" s="1">
        <v>39836</v>
      </c>
      <c r="C273">
        <v>1989</v>
      </c>
      <c r="D273" t="s">
        <v>739</v>
      </c>
      <c r="E273" t="s">
        <v>740</v>
      </c>
      <c r="F273" t="s">
        <v>911</v>
      </c>
      <c r="G273" t="s">
        <v>685</v>
      </c>
      <c r="H273" t="s">
        <v>854</v>
      </c>
      <c r="I273" t="s">
        <v>1016</v>
      </c>
      <c r="J273">
        <v>534</v>
      </c>
    </row>
    <row r="274" spans="1:10" x14ac:dyDescent="0.2">
      <c r="A274">
        <v>200196842</v>
      </c>
      <c r="B274" s="1">
        <v>40025</v>
      </c>
      <c r="C274">
        <v>103560</v>
      </c>
      <c r="D274" t="s">
        <v>689</v>
      </c>
      <c r="E274" t="s">
        <v>690</v>
      </c>
      <c r="F274" t="s">
        <v>924</v>
      </c>
      <c r="G274" t="s">
        <v>691</v>
      </c>
      <c r="H274" t="s">
        <v>854</v>
      </c>
      <c r="I274" t="s">
        <v>1017</v>
      </c>
      <c r="J274">
        <v>150</v>
      </c>
    </row>
    <row r="275" spans="1:10" x14ac:dyDescent="0.2">
      <c r="A275">
        <v>200196839</v>
      </c>
      <c r="B275" s="1">
        <v>40025</v>
      </c>
      <c r="C275">
        <v>104181</v>
      </c>
      <c r="D275" t="s">
        <v>741</v>
      </c>
      <c r="E275" t="s">
        <v>742</v>
      </c>
      <c r="F275" t="s">
        <v>964</v>
      </c>
      <c r="G275" t="s">
        <v>743</v>
      </c>
      <c r="H275" t="s">
        <v>854</v>
      </c>
      <c r="I275" t="s">
        <v>1018</v>
      </c>
      <c r="J275">
        <v>150</v>
      </c>
    </row>
    <row r="276" spans="1:10" x14ac:dyDescent="0.2">
      <c r="A276">
        <v>200199025</v>
      </c>
      <c r="B276" s="1">
        <v>40116</v>
      </c>
      <c r="C276">
        <v>151</v>
      </c>
      <c r="D276" t="s">
        <v>58</v>
      </c>
      <c r="E276" t="s">
        <v>59</v>
      </c>
      <c r="F276" t="s">
        <v>1067</v>
      </c>
      <c r="G276" t="s">
        <v>60</v>
      </c>
      <c r="H276" t="s">
        <v>854</v>
      </c>
      <c r="I276" t="s">
        <v>1019</v>
      </c>
      <c r="J276">
        <v>150</v>
      </c>
    </row>
    <row r="277" spans="1:10" x14ac:dyDescent="0.2">
      <c r="A277">
        <v>200191674</v>
      </c>
      <c r="B277" s="1">
        <v>39829</v>
      </c>
      <c r="C277">
        <v>1989</v>
      </c>
      <c r="D277" t="s">
        <v>739</v>
      </c>
      <c r="E277" t="s">
        <v>740</v>
      </c>
      <c r="F277" t="s">
        <v>911</v>
      </c>
      <c r="G277" t="s">
        <v>685</v>
      </c>
      <c r="H277" t="s">
        <v>854</v>
      </c>
      <c r="I277" t="s">
        <v>1020</v>
      </c>
      <c r="J277">
        <v>150</v>
      </c>
    </row>
    <row r="278" spans="1:10" x14ac:dyDescent="0.2">
      <c r="A278">
        <v>200197361</v>
      </c>
      <c r="B278" s="1">
        <v>40052</v>
      </c>
      <c r="C278">
        <v>3533</v>
      </c>
      <c r="D278" t="s">
        <v>1021</v>
      </c>
      <c r="E278" t="s">
        <v>965</v>
      </c>
      <c r="F278" t="s">
        <v>920</v>
      </c>
      <c r="G278" t="s">
        <v>695</v>
      </c>
      <c r="H278" t="s">
        <v>854</v>
      </c>
      <c r="I278" t="s">
        <v>1022</v>
      </c>
      <c r="J278">
        <v>-150</v>
      </c>
    </row>
    <row r="279" spans="1:10" x14ac:dyDescent="0.2">
      <c r="A279">
        <v>200196830</v>
      </c>
      <c r="B279" s="1">
        <v>40024</v>
      </c>
      <c r="C279">
        <v>106251</v>
      </c>
      <c r="D279" t="s">
        <v>853</v>
      </c>
      <c r="E279" t="s">
        <v>961</v>
      </c>
      <c r="F279" t="s">
        <v>962</v>
      </c>
      <c r="G279" t="s">
        <v>963</v>
      </c>
      <c r="H279" t="s">
        <v>854</v>
      </c>
      <c r="I279" t="s">
        <v>855</v>
      </c>
      <c r="J279">
        <v>150</v>
      </c>
    </row>
    <row r="280" spans="1:10" x14ac:dyDescent="0.2">
      <c r="A280">
        <v>200193601</v>
      </c>
      <c r="B280" s="1">
        <v>39895</v>
      </c>
      <c r="C280">
        <v>102413</v>
      </c>
      <c r="D280" t="s">
        <v>1023</v>
      </c>
      <c r="E280" t="s">
        <v>966</v>
      </c>
      <c r="F280" t="s">
        <v>967</v>
      </c>
      <c r="G280" t="s">
        <v>968</v>
      </c>
      <c r="H280" t="s">
        <v>854</v>
      </c>
      <c r="I280" t="s">
        <v>1024</v>
      </c>
      <c r="J280">
        <v>427</v>
      </c>
    </row>
    <row r="281" spans="1:10" x14ac:dyDescent="0.2">
      <c r="A281">
        <v>200196921</v>
      </c>
      <c r="B281" s="1">
        <v>40025</v>
      </c>
      <c r="C281">
        <v>1989</v>
      </c>
      <c r="D281" t="s">
        <v>739</v>
      </c>
      <c r="E281" t="s">
        <v>740</v>
      </c>
      <c r="F281" t="s">
        <v>911</v>
      </c>
      <c r="G281" t="s">
        <v>685</v>
      </c>
      <c r="H281" t="s">
        <v>854</v>
      </c>
      <c r="I281" t="s">
        <v>1025</v>
      </c>
      <c r="J281">
        <v>1254.5999999999999</v>
      </c>
    </row>
    <row r="282" spans="1:10" x14ac:dyDescent="0.2">
      <c r="A282">
        <v>200192586</v>
      </c>
      <c r="B282" s="1">
        <v>39856</v>
      </c>
      <c r="C282">
        <v>105575</v>
      </c>
      <c r="D282" t="s">
        <v>1026</v>
      </c>
      <c r="F282" t="s">
        <v>969</v>
      </c>
      <c r="G282" t="s">
        <v>970</v>
      </c>
      <c r="H282" t="s">
        <v>854</v>
      </c>
      <c r="I282" t="s">
        <v>1027</v>
      </c>
      <c r="J282">
        <v>-150</v>
      </c>
    </row>
    <row r="283" spans="1:10" x14ac:dyDescent="0.2">
      <c r="A283">
        <v>200196820</v>
      </c>
      <c r="B283" s="1">
        <v>40024</v>
      </c>
      <c r="C283">
        <v>104719</v>
      </c>
      <c r="D283" t="s">
        <v>1028</v>
      </c>
      <c r="E283" t="s">
        <v>971</v>
      </c>
      <c r="F283" t="s">
        <v>972</v>
      </c>
      <c r="G283" t="s">
        <v>973</v>
      </c>
      <c r="H283" t="s">
        <v>854</v>
      </c>
      <c r="I283" t="s">
        <v>1029</v>
      </c>
      <c r="J283">
        <v>144</v>
      </c>
    </row>
    <row r="284" spans="1:10" x14ac:dyDescent="0.2">
      <c r="A284">
        <v>200193003</v>
      </c>
      <c r="B284" s="1">
        <v>39871</v>
      </c>
      <c r="C284">
        <v>554</v>
      </c>
      <c r="D284" t="s">
        <v>715</v>
      </c>
      <c r="E284" t="s">
        <v>716</v>
      </c>
      <c r="F284" t="s">
        <v>1067</v>
      </c>
      <c r="G284" t="s">
        <v>717</v>
      </c>
      <c r="H284" t="s">
        <v>854</v>
      </c>
      <c r="I284" t="s">
        <v>1030</v>
      </c>
      <c r="J284">
        <v>150</v>
      </c>
    </row>
    <row r="285" spans="1:10" x14ac:dyDescent="0.2">
      <c r="A285">
        <v>200198501</v>
      </c>
      <c r="B285" s="1">
        <v>40098</v>
      </c>
      <c r="C285">
        <v>1989</v>
      </c>
      <c r="D285" t="s">
        <v>739</v>
      </c>
      <c r="E285" t="s">
        <v>740</v>
      </c>
      <c r="F285" t="s">
        <v>911</v>
      </c>
      <c r="G285" t="s">
        <v>685</v>
      </c>
      <c r="H285" t="s">
        <v>854</v>
      </c>
      <c r="I285" t="s">
        <v>1025</v>
      </c>
      <c r="J285">
        <v>1254.5999999999999</v>
      </c>
    </row>
    <row r="286" spans="1:10" x14ac:dyDescent="0.2">
      <c r="A286">
        <v>200198500</v>
      </c>
      <c r="B286" s="1">
        <v>40098</v>
      </c>
      <c r="C286">
        <v>1989</v>
      </c>
      <c r="D286" t="s">
        <v>739</v>
      </c>
      <c r="E286" t="s">
        <v>740</v>
      </c>
      <c r="F286" t="s">
        <v>911</v>
      </c>
      <c r="G286" t="s">
        <v>685</v>
      </c>
      <c r="H286" t="s">
        <v>854</v>
      </c>
      <c r="I286" t="s">
        <v>1025</v>
      </c>
      <c r="J286">
        <v>-1254.5999999999999</v>
      </c>
    </row>
    <row r="287" spans="1:10" x14ac:dyDescent="0.2">
      <c r="A287">
        <v>200192444</v>
      </c>
      <c r="B287" s="1">
        <v>39854</v>
      </c>
      <c r="C287">
        <v>105749</v>
      </c>
      <c r="D287" t="s">
        <v>1031</v>
      </c>
      <c r="E287" t="s">
        <v>974</v>
      </c>
      <c r="F287" t="s">
        <v>915</v>
      </c>
      <c r="G287" t="s">
        <v>685</v>
      </c>
      <c r="H287" t="s">
        <v>854</v>
      </c>
      <c r="I287" t="s">
        <v>1032</v>
      </c>
      <c r="J287">
        <v>455</v>
      </c>
    </row>
    <row r="288" spans="1:10" x14ac:dyDescent="0.2">
      <c r="A288">
        <v>200196843</v>
      </c>
      <c r="B288" s="1">
        <v>40025</v>
      </c>
      <c r="C288">
        <v>3533</v>
      </c>
      <c r="D288" t="s">
        <v>1021</v>
      </c>
      <c r="E288" t="s">
        <v>965</v>
      </c>
      <c r="F288" t="s">
        <v>920</v>
      </c>
      <c r="G288" t="s">
        <v>695</v>
      </c>
      <c r="H288" t="s">
        <v>854</v>
      </c>
      <c r="I288" t="s">
        <v>1022</v>
      </c>
      <c r="J288">
        <v>150</v>
      </c>
    </row>
    <row r="289" spans="1:10" x14ac:dyDescent="0.2">
      <c r="A289">
        <v>200197880</v>
      </c>
      <c r="B289" s="1">
        <v>40073</v>
      </c>
      <c r="C289">
        <v>104181</v>
      </c>
      <c r="D289" t="s">
        <v>741</v>
      </c>
      <c r="E289" t="s">
        <v>742</v>
      </c>
      <c r="F289" t="s">
        <v>964</v>
      </c>
      <c r="G289" t="s">
        <v>743</v>
      </c>
      <c r="H289" t="s">
        <v>854</v>
      </c>
      <c r="I289" t="s">
        <v>1018</v>
      </c>
      <c r="J289">
        <v>-150</v>
      </c>
    </row>
    <row r="290" spans="1:10" x14ac:dyDescent="0.2">
      <c r="A290">
        <v>200193597</v>
      </c>
      <c r="B290" s="1">
        <v>39895</v>
      </c>
      <c r="C290">
        <v>101597</v>
      </c>
      <c r="D290" t="s">
        <v>748</v>
      </c>
      <c r="E290" t="s">
        <v>753</v>
      </c>
      <c r="F290" t="s">
        <v>933</v>
      </c>
      <c r="G290" t="s">
        <v>754</v>
      </c>
      <c r="H290" t="s">
        <v>854</v>
      </c>
      <c r="I290" t="s">
        <v>1033</v>
      </c>
      <c r="J290">
        <v>1510.5</v>
      </c>
    </row>
    <row r="291" spans="1:10" x14ac:dyDescent="0.2">
      <c r="A291">
        <v>200194581</v>
      </c>
      <c r="B291" s="1">
        <v>39931</v>
      </c>
      <c r="C291">
        <v>1989</v>
      </c>
      <c r="D291" t="s">
        <v>739</v>
      </c>
      <c r="E291" t="s">
        <v>740</v>
      </c>
      <c r="F291" t="s">
        <v>911</v>
      </c>
      <c r="G291" t="s">
        <v>685</v>
      </c>
      <c r="H291" t="s">
        <v>854</v>
      </c>
      <c r="I291" t="s">
        <v>1034</v>
      </c>
      <c r="J291">
        <v>670.3</v>
      </c>
    </row>
    <row r="292" spans="1:10" x14ac:dyDescent="0.2">
      <c r="A292">
        <v>200199102</v>
      </c>
      <c r="B292" s="1">
        <v>40116</v>
      </c>
      <c r="C292">
        <v>105855</v>
      </c>
      <c r="D292" t="s">
        <v>848</v>
      </c>
      <c r="E292" t="s">
        <v>945</v>
      </c>
      <c r="F292" t="s">
        <v>946</v>
      </c>
      <c r="G292" t="s">
        <v>947</v>
      </c>
      <c r="H292" t="s">
        <v>1035</v>
      </c>
      <c r="I292" t="s">
        <v>1036</v>
      </c>
      <c r="J292">
        <v>189</v>
      </c>
    </row>
    <row r="293" spans="1:10" x14ac:dyDescent="0.2">
      <c r="A293">
        <v>200196367</v>
      </c>
      <c r="B293" s="1">
        <v>40004</v>
      </c>
      <c r="C293">
        <v>3561</v>
      </c>
      <c r="D293" t="s">
        <v>721</v>
      </c>
      <c r="E293" t="s">
        <v>722</v>
      </c>
      <c r="F293" t="s">
        <v>1067</v>
      </c>
      <c r="G293" t="s">
        <v>682</v>
      </c>
      <c r="H293" t="s">
        <v>1035</v>
      </c>
      <c r="I293" t="s">
        <v>1037</v>
      </c>
      <c r="J293">
        <v>498</v>
      </c>
    </row>
    <row r="294" spans="1:10" x14ac:dyDescent="0.2">
      <c r="A294">
        <v>200195006</v>
      </c>
      <c r="B294" s="1">
        <v>39948</v>
      </c>
      <c r="C294">
        <v>988</v>
      </c>
      <c r="D294" t="s">
        <v>483</v>
      </c>
      <c r="E294" t="s">
        <v>484</v>
      </c>
      <c r="F294" t="s">
        <v>921</v>
      </c>
      <c r="G294" t="s">
        <v>695</v>
      </c>
      <c r="H294" t="s">
        <v>1035</v>
      </c>
      <c r="I294" t="s">
        <v>1038</v>
      </c>
      <c r="J294">
        <v>395</v>
      </c>
    </row>
    <row r="295" spans="1:10" x14ac:dyDescent="0.2">
      <c r="A295">
        <v>200197384</v>
      </c>
      <c r="B295" s="1">
        <v>40053</v>
      </c>
      <c r="C295">
        <v>102918</v>
      </c>
      <c r="D295" t="s">
        <v>733</v>
      </c>
      <c r="E295" t="s">
        <v>734</v>
      </c>
      <c r="F295" t="s">
        <v>948</v>
      </c>
      <c r="G295" t="s">
        <v>695</v>
      </c>
      <c r="H295" t="s">
        <v>1035</v>
      </c>
      <c r="I295" t="s">
        <v>1039</v>
      </c>
      <c r="J295">
        <v>497</v>
      </c>
    </row>
    <row r="296" spans="1:10" x14ac:dyDescent="0.2">
      <c r="A296">
        <v>200199794</v>
      </c>
      <c r="B296" s="1">
        <v>40144</v>
      </c>
      <c r="C296">
        <v>554</v>
      </c>
      <c r="D296" t="s">
        <v>715</v>
      </c>
      <c r="E296" t="s">
        <v>716</v>
      </c>
      <c r="F296" t="s">
        <v>1067</v>
      </c>
      <c r="G296" t="s">
        <v>717</v>
      </c>
      <c r="H296" t="s">
        <v>1035</v>
      </c>
      <c r="I296" t="s">
        <v>1040</v>
      </c>
      <c r="J296">
        <v>372</v>
      </c>
    </row>
    <row r="297" spans="1:10" x14ac:dyDescent="0.2">
      <c r="A297">
        <v>200199018</v>
      </c>
      <c r="B297" s="1">
        <v>40116</v>
      </c>
      <c r="C297">
        <v>2612</v>
      </c>
      <c r="D297" t="s">
        <v>718</v>
      </c>
      <c r="E297" t="s">
        <v>719</v>
      </c>
      <c r="F297" t="s">
        <v>917</v>
      </c>
      <c r="G297" t="s">
        <v>720</v>
      </c>
      <c r="H297" t="s">
        <v>1035</v>
      </c>
      <c r="I297" t="s">
        <v>1041</v>
      </c>
      <c r="J297">
        <v>467</v>
      </c>
    </row>
    <row r="298" spans="1:10" x14ac:dyDescent="0.2">
      <c r="A298">
        <v>200196369</v>
      </c>
      <c r="B298" s="1">
        <v>40007</v>
      </c>
      <c r="C298">
        <v>3070</v>
      </c>
      <c r="D298" t="s">
        <v>144</v>
      </c>
      <c r="E298" t="s">
        <v>145</v>
      </c>
      <c r="F298" t="s">
        <v>1067</v>
      </c>
      <c r="G298" t="s">
        <v>146</v>
      </c>
      <c r="H298" t="s">
        <v>1035</v>
      </c>
      <c r="I298" t="s">
        <v>1042</v>
      </c>
      <c r="J298">
        <v>-271</v>
      </c>
    </row>
    <row r="299" spans="1:10" x14ac:dyDescent="0.2">
      <c r="A299">
        <v>200196070</v>
      </c>
      <c r="B299" s="1">
        <v>39994</v>
      </c>
      <c r="C299">
        <v>3070</v>
      </c>
      <c r="D299" t="s">
        <v>144</v>
      </c>
      <c r="E299" t="s">
        <v>145</v>
      </c>
      <c r="F299" t="s">
        <v>1067</v>
      </c>
      <c r="G299" t="s">
        <v>146</v>
      </c>
      <c r="H299" t="s">
        <v>1035</v>
      </c>
      <c r="I299" t="s">
        <v>1042</v>
      </c>
      <c r="J299">
        <v>271</v>
      </c>
    </row>
    <row r="300" spans="1:10" x14ac:dyDescent="0.2">
      <c r="A300">
        <v>200199022</v>
      </c>
      <c r="B300" s="1">
        <v>40116</v>
      </c>
      <c r="C300">
        <v>4508</v>
      </c>
      <c r="D300" t="s">
        <v>144</v>
      </c>
      <c r="E300" t="s">
        <v>40</v>
      </c>
      <c r="F300" t="s">
        <v>1067</v>
      </c>
      <c r="G300" t="s">
        <v>146</v>
      </c>
      <c r="H300" t="s">
        <v>1035</v>
      </c>
      <c r="I300" t="s">
        <v>1043</v>
      </c>
      <c r="J300">
        <v>185</v>
      </c>
    </row>
    <row r="301" spans="1:10" x14ac:dyDescent="0.2">
      <c r="A301">
        <v>200192837</v>
      </c>
      <c r="B301" s="1">
        <v>39864</v>
      </c>
      <c r="C301">
        <v>3561</v>
      </c>
      <c r="D301" t="s">
        <v>721</v>
      </c>
      <c r="E301" t="s">
        <v>722</v>
      </c>
      <c r="F301" t="s">
        <v>1067</v>
      </c>
      <c r="G301" t="s">
        <v>682</v>
      </c>
      <c r="H301" t="s">
        <v>1035</v>
      </c>
      <c r="I301" t="s">
        <v>1044</v>
      </c>
      <c r="J301">
        <v>454</v>
      </c>
    </row>
    <row r="302" spans="1:10" x14ac:dyDescent="0.2">
      <c r="A302">
        <v>200197497</v>
      </c>
      <c r="B302" s="1">
        <v>40056</v>
      </c>
      <c r="C302">
        <v>3561</v>
      </c>
      <c r="D302" t="s">
        <v>721</v>
      </c>
      <c r="E302" t="s">
        <v>722</v>
      </c>
      <c r="F302" t="s">
        <v>1067</v>
      </c>
      <c r="G302" t="s">
        <v>682</v>
      </c>
      <c r="H302" t="s">
        <v>1035</v>
      </c>
      <c r="I302" t="s">
        <v>1045</v>
      </c>
      <c r="J302">
        <v>364</v>
      </c>
    </row>
    <row r="303" spans="1:10" x14ac:dyDescent="0.2">
      <c r="A303">
        <v>200192079</v>
      </c>
      <c r="B303" s="1">
        <v>39841</v>
      </c>
      <c r="C303">
        <v>104200</v>
      </c>
      <c r="D303" t="s">
        <v>174</v>
      </c>
      <c r="E303" t="s">
        <v>175</v>
      </c>
      <c r="F303" t="s">
        <v>917</v>
      </c>
      <c r="G303" t="s">
        <v>720</v>
      </c>
      <c r="H303" t="s">
        <v>1035</v>
      </c>
      <c r="I303" t="s">
        <v>1046</v>
      </c>
      <c r="J303">
        <v>17</v>
      </c>
    </row>
    <row r="304" spans="1:10" x14ac:dyDescent="0.2">
      <c r="A304">
        <v>200199066</v>
      </c>
      <c r="B304" s="1">
        <v>40116</v>
      </c>
      <c r="C304">
        <v>1989</v>
      </c>
      <c r="D304" t="s">
        <v>739</v>
      </c>
      <c r="E304" t="s">
        <v>740</v>
      </c>
      <c r="F304" t="s">
        <v>911</v>
      </c>
      <c r="G304" t="s">
        <v>685</v>
      </c>
      <c r="H304" t="s">
        <v>1035</v>
      </c>
      <c r="I304" t="s">
        <v>1047</v>
      </c>
      <c r="J304">
        <v>404.25</v>
      </c>
    </row>
    <row r="305" spans="1:10" x14ac:dyDescent="0.2">
      <c r="A305">
        <v>200196618</v>
      </c>
      <c r="B305" s="1">
        <v>40016</v>
      </c>
      <c r="C305">
        <v>988</v>
      </c>
      <c r="D305" t="s">
        <v>483</v>
      </c>
      <c r="E305" t="s">
        <v>484</v>
      </c>
      <c r="F305" t="s">
        <v>921</v>
      </c>
      <c r="G305" t="s">
        <v>695</v>
      </c>
      <c r="H305" t="s">
        <v>1035</v>
      </c>
      <c r="I305" t="s">
        <v>1038</v>
      </c>
      <c r="J305">
        <v>35</v>
      </c>
    </row>
    <row r="306" spans="1:10" x14ac:dyDescent="0.2">
      <c r="A306">
        <v>200191879</v>
      </c>
      <c r="B306" s="1">
        <v>39835</v>
      </c>
      <c r="C306">
        <v>554</v>
      </c>
      <c r="D306" t="s">
        <v>715</v>
      </c>
      <c r="E306" t="s">
        <v>716</v>
      </c>
      <c r="F306" t="s">
        <v>1067</v>
      </c>
      <c r="G306" t="s">
        <v>717</v>
      </c>
      <c r="H306" t="s">
        <v>1035</v>
      </c>
      <c r="I306" t="s">
        <v>1048</v>
      </c>
      <c r="J306">
        <v>467</v>
      </c>
    </row>
    <row r="307" spans="1:10" x14ac:dyDescent="0.2">
      <c r="A307">
        <v>200196370</v>
      </c>
      <c r="B307" s="1">
        <v>40007</v>
      </c>
      <c r="C307">
        <v>3070</v>
      </c>
      <c r="D307" t="s">
        <v>144</v>
      </c>
      <c r="E307" t="s">
        <v>145</v>
      </c>
      <c r="F307" t="s">
        <v>1067</v>
      </c>
      <c r="G307" t="s">
        <v>146</v>
      </c>
      <c r="H307" t="s">
        <v>1035</v>
      </c>
      <c r="I307" t="s">
        <v>1042</v>
      </c>
      <c r="J307">
        <v>271</v>
      </c>
    </row>
    <row r="308" spans="1:10" x14ac:dyDescent="0.2">
      <c r="A308">
        <v>200194210</v>
      </c>
      <c r="B308" s="1">
        <v>39918</v>
      </c>
      <c r="C308">
        <v>251</v>
      </c>
      <c r="D308" t="s">
        <v>181</v>
      </c>
      <c r="E308" t="s">
        <v>182</v>
      </c>
      <c r="F308" t="s">
        <v>917</v>
      </c>
      <c r="G308" t="s">
        <v>720</v>
      </c>
      <c r="H308" t="s">
        <v>1035</v>
      </c>
      <c r="I308" t="s">
        <v>1049</v>
      </c>
      <c r="J308">
        <v>686</v>
      </c>
    </row>
    <row r="309" spans="1:10" x14ac:dyDescent="0.2">
      <c r="A309">
        <v>200191881</v>
      </c>
      <c r="B309" s="1">
        <v>39835</v>
      </c>
      <c r="C309">
        <v>105799</v>
      </c>
      <c r="D309" t="s">
        <v>502</v>
      </c>
      <c r="E309" t="s">
        <v>503</v>
      </c>
      <c r="F309" t="s">
        <v>975</v>
      </c>
      <c r="G309" t="s">
        <v>747</v>
      </c>
      <c r="H309" t="s">
        <v>1035</v>
      </c>
      <c r="I309" t="s">
        <v>1050</v>
      </c>
      <c r="J309">
        <v>137</v>
      </c>
    </row>
    <row r="310" spans="1:10" x14ac:dyDescent="0.2">
      <c r="A310">
        <v>200199015</v>
      </c>
      <c r="B310" s="1">
        <v>40116</v>
      </c>
      <c r="C310">
        <v>554</v>
      </c>
      <c r="D310" t="s">
        <v>715</v>
      </c>
      <c r="E310" t="s">
        <v>716</v>
      </c>
      <c r="F310" t="s">
        <v>1067</v>
      </c>
      <c r="G310" t="s">
        <v>717</v>
      </c>
      <c r="H310" t="s">
        <v>1035</v>
      </c>
      <c r="I310" t="s">
        <v>1051</v>
      </c>
      <c r="J310">
        <v>84</v>
      </c>
    </row>
    <row r="311" spans="1:10" x14ac:dyDescent="0.2">
      <c r="A311">
        <v>200199023</v>
      </c>
      <c r="B311" s="1">
        <v>40116</v>
      </c>
      <c r="C311">
        <v>3561</v>
      </c>
      <c r="D311" t="s">
        <v>721</v>
      </c>
      <c r="E311" t="s">
        <v>722</v>
      </c>
      <c r="F311" t="s">
        <v>1067</v>
      </c>
      <c r="G311" t="s">
        <v>682</v>
      </c>
      <c r="H311" t="s">
        <v>1035</v>
      </c>
      <c r="I311" t="s">
        <v>1052</v>
      </c>
      <c r="J311">
        <v>488</v>
      </c>
    </row>
    <row r="312" spans="1:10" x14ac:dyDescent="0.2">
      <c r="A312">
        <v>200196617</v>
      </c>
      <c r="B312" s="1">
        <v>40016</v>
      </c>
      <c r="C312">
        <v>988</v>
      </c>
      <c r="D312" t="s">
        <v>483</v>
      </c>
      <c r="E312" t="s">
        <v>484</v>
      </c>
      <c r="F312" t="s">
        <v>921</v>
      </c>
      <c r="G312" t="s">
        <v>695</v>
      </c>
      <c r="H312" t="s">
        <v>1035</v>
      </c>
      <c r="I312" t="s">
        <v>1038</v>
      </c>
      <c r="J312">
        <v>-395</v>
      </c>
    </row>
    <row r="313" spans="1:10" x14ac:dyDescent="0.2">
      <c r="A313">
        <v>200194514</v>
      </c>
      <c r="B313" s="1">
        <v>39927</v>
      </c>
      <c r="C313">
        <v>106039</v>
      </c>
      <c r="D313" t="s">
        <v>178</v>
      </c>
      <c r="E313" t="s">
        <v>179</v>
      </c>
      <c r="F313" t="s">
        <v>478</v>
      </c>
      <c r="G313" t="s">
        <v>695</v>
      </c>
      <c r="H313" t="s">
        <v>504</v>
      </c>
      <c r="I313" t="s">
        <v>403</v>
      </c>
      <c r="J313">
        <v>220</v>
      </c>
    </row>
    <row r="314" spans="1:10" x14ac:dyDescent="0.2">
      <c r="A314">
        <v>200198138</v>
      </c>
      <c r="B314" s="1">
        <v>40086</v>
      </c>
      <c r="C314">
        <v>4576</v>
      </c>
      <c r="D314" t="s">
        <v>797</v>
      </c>
      <c r="E314" t="s">
        <v>798</v>
      </c>
      <c r="F314" t="s">
        <v>915</v>
      </c>
      <c r="G314" t="s">
        <v>685</v>
      </c>
      <c r="H314" t="s">
        <v>504</v>
      </c>
      <c r="I314" t="s">
        <v>0</v>
      </c>
      <c r="J314">
        <v>190</v>
      </c>
    </row>
    <row r="315" spans="1:10" x14ac:dyDescent="0.2">
      <c r="A315">
        <v>200199601</v>
      </c>
      <c r="B315" s="1">
        <v>40137</v>
      </c>
      <c r="C315">
        <v>106511</v>
      </c>
      <c r="D315" t="s">
        <v>1053</v>
      </c>
      <c r="E315" t="s">
        <v>976</v>
      </c>
      <c r="F315" t="s">
        <v>977</v>
      </c>
      <c r="G315" t="s">
        <v>978</v>
      </c>
      <c r="H315" t="s">
        <v>504</v>
      </c>
      <c r="I315" t="s">
        <v>1054</v>
      </c>
      <c r="J315">
        <v>120</v>
      </c>
    </row>
    <row r="316" spans="1:10" x14ac:dyDescent="0.2">
      <c r="A316">
        <v>200196052</v>
      </c>
      <c r="B316" s="1">
        <v>39994</v>
      </c>
      <c r="C316">
        <v>50210</v>
      </c>
      <c r="D316" t="s">
        <v>91</v>
      </c>
      <c r="E316" t="s">
        <v>92</v>
      </c>
      <c r="F316" t="s">
        <v>1067</v>
      </c>
      <c r="G316" t="s">
        <v>779</v>
      </c>
      <c r="H316" t="s">
        <v>504</v>
      </c>
      <c r="I316" t="s">
        <v>561</v>
      </c>
      <c r="J316">
        <v>117.5</v>
      </c>
    </row>
    <row r="317" spans="1:10" x14ac:dyDescent="0.2">
      <c r="A317">
        <v>200199131</v>
      </c>
      <c r="B317" s="1">
        <v>40116</v>
      </c>
      <c r="C317">
        <v>105621</v>
      </c>
      <c r="D317" t="s">
        <v>529</v>
      </c>
      <c r="E317" t="s">
        <v>530</v>
      </c>
      <c r="F317" t="s">
        <v>921</v>
      </c>
      <c r="G317" t="s">
        <v>695</v>
      </c>
      <c r="H317" t="s">
        <v>504</v>
      </c>
      <c r="I317" t="s">
        <v>444</v>
      </c>
      <c r="J317">
        <v>3825</v>
      </c>
    </row>
    <row r="318" spans="1:10" x14ac:dyDescent="0.2">
      <c r="A318">
        <v>200199823</v>
      </c>
      <c r="B318" s="1">
        <v>40147</v>
      </c>
      <c r="C318">
        <v>105621</v>
      </c>
      <c r="D318" t="s">
        <v>529</v>
      </c>
      <c r="E318" t="s">
        <v>530</v>
      </c>
      <c r="F318" t="s">
        <v>921</v>
      </c>
      <c r="G318" t="s">
        <v>695</v>
      </c>
      <c r="H318" t="s">
        <v>504</v>
      </c>
      <c r="I318" t="s">
        <v>444</v>
      </c>
      <c r="J318">
        <v>3825</v>
      </c>
    </row>
    <row r="319" spans="1:10" x14ac:dyDescent="0.2">
      <c r="A319">
        <v>200197387</v>
      </c>
      <c r="B319" s="1">
        <v>40053</v>
      </c>
      <c r="C319">
        <v>104200</v>
      </c>
      <c r="D319" t="s">
        <v>174</v>
      </c>
      <c r="E319" t="s">
        <v>175</v>
      </c>
      <c r="F319" t="s">
        <v>917</v>
      </c>
      <c r="G319" t="s">
        <v>720</v>
      </c>
      <c r="H319" t="s">
        <v>504</v>
      </c>
      <c r="I319" t="s">
        <v>408</v>
      </c>
      <c r="J319">
        <v>190</v>
      </c>
    </row>
    <row r="320" spans="1:10" x14ac:dyDescent="0.2">
      <c r="A320">
        <v>200199133</v>
      </c>
      <c r="B320" s="1">
        <v>40116</v>
      </c>
      <c r="C320">
        <v>106198</v>
      </c>
      <c r="D320" t="s">
        <v>683</v>
      </c>
      <c r="E320" t="s">
        <v>684</v>
      </c>
      <c r="F320" t="s">
        <v>979</v>
      </c>
      <c r="G320" t="s">
        <v>685</v>
      </c>
      <c r="H320" t="s">
        <v>504</v>
      </c>
      <c r="I320" t="s">
        <v>1055</v>
      </c>
      <c r="J320">
        <v>111.52333333333333</v>
      </c>
    </row>
    <row r="321" spans="1:10" x14ac:dyDescent="0.2">
      <c r="A321">
        <v>200197498</v>
      </c>
      <c r="B321" s="1">
        <v>40056</v>
      </c>
      <c r="C321">
        <v>104064</v>
      </c>
      <c r="D321" t="s">
        <v>136</v>
      </c>
      <c r="E321" t="s">
        <v>137</v>
      </c>
      <c r="F321" t="s">
        <v>920</v>
      </c>
      <c r="G321" t="s">
        <v>695</v>
      </c>
      <c r="H321" t="s">
        <v>504</v>
      </c>
      <c r="I321" t="s">
        <v>581</v>
      </c>
      <c r="J321">
        <v>190</v>
      </c>
    </row>
    <row r="322" spans="1:10" x14ac:dyDescent="0.2">
      <c r="A322">
        <v>200197384</v>
      </c>
      <c r="B322" s="1">
        <v>40053</v>
      </c>
      <c r="C322">
        <v>102918</v>
      </c>
      <c r="D322" t="s">
        <v>733</v>
      </c>
      <c r="E322" t="s">
        <v>734</v>
      </c>
      <c r="F322" t="s">
        <v>948</v>
      </c>
      <c r="G322" t="s">
        <v>695</v>
      </c>
      <c r="H322" t="s">
        <v>504</v>
      </c>
      <c r="I322" t="s">
        <v>406</v>
      </c>
      <c r="J322">
        <v>220</v>
      </c>
    </row>
    <row r="323" spans="1:10" x14ac:dyDescent="0.2">
      <c r="A323">
        <v>200199024</v>
      </c>
      <c r="B323" s="1">
        <v>40116</v>
      </c>
      <c r="C323">
        <v>2612</v>
      </c>
      <c r="D323" t="s">
        <v>718</v>
      </c>
      <c r="E323" t="s">
        <v>719</v>
      </c>
      <c r="F323" t="s">
        <v>917</v>
      </c>
      <c r="G323" t="s">
        <v>720</v>
      </c>
      <c r="H323" t="s">
        <v>504</v>
      </c>
      <c r="I323" t="s">
        <v>1056</v>
      </c>
      <c r="J323">
        <v>190</v>
      </c>
    </row>
    <row r="324" spans="1:10" x14ac:dyDescent="0.2">
      <c r="A324">
        <v>200195347</v>
      </c>
      <c r="B324" s="1">
        <v>39962</v>
      </c>
      <c r="C324">
        <v>105339</v>
      </c>
      <c r="D324" t="s">
        <v>141</v>
      </c>
      <c r="E324" t="s">
        <v>142</v>
      </c>
      <c r="F324" t="s">
        <v>1067</v>
      </c>
      <c r="G324" t="s">
        <v>143</v>
      </c>
      <c r="H324" t="s">
        <v>504</v>
      </c>
      <c r="I324" t="s">
        <v>590</v>
      </c>
      <c r="J324">
        <v>170</v>
      </c>
    </row>
    <row r="325" spans="1:10" x14ac:dyDescent="0.2">
      <c r="A325">
        <v>200195347</v>
      </c>
      <c r="B325" s="1">
        <v>39962</v>
      </c>
      <c r="C325">
        <v>105339</v>
      </c>
      <c r="D325" t="s">
        <v>141</v>
      </c>
      <c r="E325" t="s">
        <v>142</v>
      </c>
      <c r="F325" t="s">
        <v>1067</v>
      </c>
      <c r="G325" t="s">
        <v>143</v>
      </c>
      <c r="H325" t="s">
        <v>504</v>
      </c>
      <c r="I325" t="s">
        <v>593</v>
      </c>
      <c r="J325">
        <v>170</v>
      </c>
    </row>
    <row r="326" spans="1:10" x14ac:dyDescent="0.2">
      <c r="A326">
        <v>200195349</v>
      </c>
      <c r="B326" s="1">
        <v>39962</v>
      </c>
      <c r="C326">
        <v>101651</v>
      </c>
      <c r="D326" t="s">
        <v>706</v>
      </c>
      <c r="E326" t="s">
        <v>707</v>
      </c>
      <c r="F326" t="s">
        <v>916</v>
      </c>
      <c r="G326" t="s">
        <v>708</v>
      </c>
      <c r="H326" t="s">
        <v>504</v>
      </c>
      <c r="I326" t="s">
        <v>587</v>
      </c>
      <c r="J326">
        <v>220</v>
      </c>
    </row>
    <row r="327" spans="1:10" x14ac:dyDescent="0.2">
      <c r="A327">
        <v>200197430</v>
      </c>
      <c r="B327" s="1">
        <v>40053</v>
      </c>
      <c r="C327">
        <v>363</v>
      </c>
      <c r="D327" t="s">
        <v>447</v>
      </c>
      <c r="E327" t="s">
        <v>448</v>
      </c>
      <c r="F327" t="s">
        <v>908</v>
      </c>
      <c r="G327" t="s">
        <v>761</v>
      </c>
      <c r="H327" t="s">
        <v>504</v>
      </c>
      <c r="I327" t="s">
        <v>605</v>
      </c>
      <c r="J327">
        <v>109</v>
      </c>
    </row>
    <row r="328" spans="1:10" x14ac:dyDescent="0.2">
      <c r="A328">
        <v>200192609</v>
      </c>
      <c r="B328" s="1">
        <v>39857</v>
      </c>
      <c r="C328">
        <v>105339</v>
      </c>
      <c r="D328" t="s">
        <v>141</v>
      </c>
      <c r="E328" t="s">
        <v>142</v>
      </c>
      <c r="F328" t="s">
        <v>1067</v>
      </c>
      <c r="G328" t="s">
        <v>143</v>
      </c>
      <c r="H328" t="s">
        <v>504</v>
      </c>
      <c r="I328" t="s">
        <v>18</v>
      </c>
      <c r="J328">
        <v>180</v>
      </c>
    </row>
    <row r="329" spans="1:10" x14ac:dyDescent="0.2">
      <c r="A329">
        <v>200196791</v>
      </c>
      <c r="B329" s="1">
        <v>40024</v>
      </c>
      <c r="C329">
        <v>2612</v>
      </c>
      <c r="D329" t="s">
        <v>718</v>
      </c>
      <c r="E329" t="s">
        <v>719</v>
      </c>
      <c r="F329" t="s">
        <v>917</v>
      </c>
      <c r="G329" t="s">
        <v>720</v>
      </c>
      <c r="H329" t="s">
        <v>504</v>
      </c>
      <c r="I329" t="s">
        <v>345</v>
      </c>
      <c r="J329">
        <v>190</v>
      </c>
    </row>
    <row r="330" spans="1:10" x14ac:dyDescent="0.2">
      <c r="A330">
        <v>200197430</v>
      </c>
      <c r="B330" s="1">
        <v>40053</v>
      </c>
      <c r="C330">
        <v>363</v>
      </c>
      <c r="D330" t="s">
        <v>447</v>
      </c>
      <c r="E330" t="s">
        <v>448</v>
      </c>
      <c r="F330" t="s">
        <v>908</v>
      </c>
      <c r="G330" t="s">
        <v>761</v>
      </c>
      <c r="H330" t="s">
        <v>504</v>
      </c>
      <c r="I330" t="s">
        <v>604</v>
      </c>
      <c r="J330">
        <v>109</v>
      </c>
    </row>
    <row r="331" spans="1:10" x14ac:dyDescent="0.2">
      <c r="A331">
        <v>200196066</v>
      </c>
      <c r="B331" s="1">
        <v>39994</v>
      </c>
      <c r="C331">
        <v>105339</v>
      </c>
      <c r="D331" t="s">
        <v>141</v>
      </c>
      <c r="E331" t="s">
        <v>142</v>
      </c>
      <c r="F331" t="s">
        <v>1067</v>
      </c>
      <c r="G331" t="s">
        <v>143</v>
      </c>
      <c r="H331" t="s">
        <v>504</v>
      </c>
      <c r="I331" t="s">
        <v>599</v>
      </c>
      <c r="J331">
        <v>170</v>
      </c>
    </row>
    <row r="332" spans="1:10" x14ac:dyDescent="0.2">
      <c r="A332">
        <v>200199027</v>
      </c>
      <c r="B332" s="1">
        <v>40116</v>
      </c>
      <c r="C332">
        <v>50210</v>
      </c>
      <c r="D332" t="s">
        <v>91</v>
      </c>
      <c r="E332" t="s">
        <v>92</v>
      </c>
      <c r="F332" t="s">
        <v>1067</v>
      </c>
      <c r="G332" t="s">
        <v>779</v>
      </c>
      <c r="H332" t="s">
        <v>504</v>
      </c>
      <c r="I332" t="s">
        <v>1057</v>
      </c>
      <c r="J332">
        <v>117.5</v>
      </c>
    </row>
    <row r="333" spans="1:10" x14ac:dyDescent="0.2">
      <c r="A333">
        <v>200199042</v>
      </c>
      <c r="B333" s="1">
        <v>40116</v>
      </c>
      <c r="C333">
        <v>104380</v>
      </c>
      <c r="D333" t="s">
        <v>793</v>
      </c>
      <c r="E333" t="s">
        <v>794</v>
      </c>
      <c r="F333" t="s">
        <v>1067</v>
      </c>
      <c r="G333" t="s">
        <v>779</v>
      </c>
      <c r="H333" t="s">
        <v>504</v>
      </c>
      <c r="I333" t="s">
        <v>1058</v>
      </c>
      <c r="J333">
        <v>130</v>
      </c>
    </row>
    <row r="334" spans="1:10" x14ac:dyDescent="0.2">
      <c r="A334">
        <v>200194098</v>
      </c>
      <c r="B334" s="1">
        <v>39910</v>
      </c>
      <c r="C334">
        <v>104380</v>
      </c>
      <c r="D334" t="s">
        <v>793</v>
      </c>
      <c r="E334" t="s">
        <v>794</v>
      </c>
      <c r="F334" t="s">
        <v>1067</v>
      </c>
      <c r="G334" t="s">
        <v>779</v>
      </c>
      <c r="H334" t="s">
        <v>504</v>
      </c>
      <c r="I334" t="s">
        <v>398</v>
      </c>
      <c r="J334">
        <v>130</v>
      </c>
    </row>
    <row r="335" spans="1:10" x14ac:dyDescent="0.2">
      <c r="A335">
        <v>200197430</v>
      </c>
      <c r="B335" s="1">
        <v>40053</v>
      </c>
      <c r="C335">
        <v>363</v>
      </c>
      <c r="D335" t="s">
        <v>447</v>
      </c>
      <c r="E335" t="s">
        <v>448</v>
      </c>
      <c r="F335" t="s">
        <v>908</v>
      </c>
      <c r="G335" t="s">
        <v>761</v>
      </c>
      <c r="H335" t="s">
        <v>504</v>
      </c>
      <c r="I335" t="s">
        <v>608</v>
      </c>
      <c r="J335">
        <v>109</v>
      </c>
    </row>
    <row r="336" spans="1:10" x14ac:dyDescent="0.2">
      <c r="A336">
        <v>200195238</v>
      </c>
      <c r="B336" s="1">
        <v>39959</v>
      </c>
      <c r="C336">
        <v>50210</v>
      </c>
      <c r="D336" t="s">
        <v>91</v>
      </c>
      <c r="E336" t="s">
        <v>92</v>
      </c>
      <c r="F336" t="s">
        <v>1067</v>
      </c>
      <c r="G336" t="s">
        <v>779</v>
      </c>
      <c r="H336" t="s">
        <v>504</v>
      </c>
      <c r="I336" t="s">
        <v>43</v>
      </c>
      <c r="J336">
        <v>117.5</v>
      </c>
    </row>
    <row r="337" spans="1:10" x14ac:dyDescent="0.2">
      <c r="A337">
        <v>200195191</v>
      </c>
      <c r="B337" s="1">
        <v>39958</v>
      </c>
      <c r="C337">
        <v>652</v>
      </c>
      <c r="D337" t="s">
        <v>613</v>
      </c>
      <c r="E337" t="s">
        <v>614</v>
      </c>
      <c r="F337" t="s">
        <v>975</v>
      </c>
      <c r="G337" t="s">
        <v>747</v>
      </c>
      <c r="H337" t="s">
        <v>504</v>
      </c>
      <c r="I337" t="s">
        <v>615</v>
      </c>
      <c r="J337">
        <v>2880</v>
      </c>
    </row>
    <row r="338" spans="1:10" x14ac:dyDescent="0.2">
      <c r="A338">
        <v>200199111</v>
      </c>
      <c r="B338" s="1">
        <v>40116</v>
      </c>
      <c r="C338">
        <v>363</v>
      </c>
      <c r="D338" t="s">
        <v>447</v>
      </c>
      <c r="E338" t="s">
        <v>448</v>
      </c>
      <c r="F338" t="s">
        <v>908</v>
      </c>
      <c r="G338" t="s">
        <v>761</v>
      </c>
      <c r="H338" t="s">
        <v>504</v>
      </c>
      <c r="I338" t="s">
        <v>1059</v>
      </c>
      <c r="J338">
        <v>109</v>
      </c>
    </row>
    <row r="339" spans="1:10" x14ac:dyDescent="0.2">
      <c r="A339">
        <v>200196051</v>
      </c>
      <c r="B339" s="1">
        <v>39994</v>
      </c>
      <c r="C339">
        <v>363</v>
      </c>
      <c r="D339" t="s">
        <v>447</v>
      </c>
      <c r="E339" t="s">
        <v>448</v>
      </c>
      <c r="F339" t="s">
        <v>908</v>
      </c>
      <c r="G339" t="s">
        <v>761</v>
      </c>
      <c r="H339" t="s">
        <v>504</v>
      </c>
      <c r="I339" t="s">
        <v>555</v>
      </c>
      <c r="J339">
        <v>109</v>
      </c>
    </row>
    <row r="340" spans="1:10" x14ac:dyDescent="0.2">
      <c r="A340">
        <v>200199026</v>
      </c>
      <c r="B340" s="1">
        <v>40116</v>
      </c>
      <c r="C340">
        <v>363</v>
      </c>
      <c r="D340" t="s">
        <v>447</v>
      </c>
      <c r="E340" t="s">
        <v>448</v>
      </c>
      <c r="F340" t="s">
        <v>908</v>
      </c>
      <c r="G340" t="s">
        <v>761</v>
      </c>
      <c r="H340" t="s">
        <v>504</v>
      </c>
      <c r="I340" t="s">
        <v>1060</v>
      </c>
      <c r="J340">
        <v>109</v>
      </c>
    </row>
    <row r="341" spans="1:10" x14ac:dyDescent="0.2">
      <c r="A341">
        <v>200191969</v>
      </c>
      <c r="B341" s="1">
        <v>39840</v>
      </c>
      <c r="C341">
        <v>105621</v>
      </c>
      <c r="D341" t="s">
        <v>529</v>
      </c>
      <c r="E341" t="s">
        <v>530</v>
      </c>
      <c r="F341" t="s">
        <v>921</v>
      </c>
      <c r="G341" t="s">
        <v>695</v>
      </c>
      <c r="H341" t="s">
        <v>504</v>
      </c>
      <c r="I341" t="s">
        <v>531</v>
      </c>
      <c r="J341">
        <v>2500</v>
      </c>
    </row>
    <row r="342" spans="1:10" x14ac:dyDescent="0.2">
      <c r="A342">
        <v>200195896</v>
      </c>
      <c r="B342" s="1">
        <v>39990</v>
      </c>
      <c r="C342">
        <v>105621</v>
      </c>
      <c r="D342" t="s">
        <v>529</v>
      </c>
      <c r="E342" t="s">
        <v>530</v>
      </c>
      <c r="F342" t="s">
        <v>921</v>
      </c>
      <c r="G342" t="s">
        <v>695</v>
      </c>
      <c r="H342" t="s">
        <v>504</v>
      </c>
      <c r="I342" t="s">
        <v>531</v>
      </c>
      <c r="J342">
        <v>2500</v>
      </c>
    </row>
    <row r="343" spans="1:10" x14ac:dyDescent="0.2">
      <c r="A343">
        <v>200196770</v>
      </c>
      <c r="B343" s="1">
        <v>40023</v>
      </c>
      <c r="C343">
        <v>105621</v>
      </c>
      <c r="D343" t="s">
        <v>529</v>
      </c>
      <c r="E343" t="s">
        <v>530</v>
      </c>
      <c r="F343" t="s">
        <v>921</v>
      </c>
      <c r="G343" t="s">
        <v>695</v>
      </c>
      <c r="H343" t="s">
        <v>504</v>
      </c>
      <c r="I343" t="s">
        <v>531</v>
      </c>
      <c r="J343">
        <v>2500</v>
      </c>
    </row>
    <row r="344" spans="1:10" x14ac:dyDescent="0.2">
      <c r="A344">
        <v>200194531</v>
      </c>
      <c r="B344" s="1">
        <v>39927</v>
      </c>
      <c r="C344">
        <v>105621</v>
      </c>
      <c r="D344" t="s">
        <v>529</v>
      </c>
      <c r="E344" t="s">
        <v>530</v>
      </c>
      <c r="F344" t="s">
        <v>921</v>
      </c>
      <c r="G344" t="s">
        <v>695</v>
      </c>
      <c r="H344" t="s">
        <v>504</v>
      </c>
      <c r="I344" t="s">
        <v>531</v>
      </c>
      <c r="J344">
        <v>2500</v>
      </c>
    </row>
    <row r="345" spans="1:10" x14ac:dyDescent="0.2">
      <c r="A345">
        <v>200197423</v>
      </c>
      <c r="B345" s="1">
        <v>40053</v>
      </c>
      <c r="C345">
        <v>105621</v>
      </c>
      <c r="D345" t="s">
        <v>529</v>
      </c>
      <c r="E345" t="s">
        <v>530</v>
      </c>
      <c r="F345" t="s">
        <v>921</v>
      </c>
      <c r="G345" t="s">
        <v>695</v>
      </c>
      <c r="H345" t="s">
        <v>504</v>
      </c>
      <c r="I345" t="s">
        <v>531</v>
      </c>
      <c r="J345">
        <v>2500</v>
      </c>
    </row>
    <row r="346" spans="1:10" x14ac:dyDescent="0.2">
      <c r="A346">
        <v>200199094</v>
      </c>
      <c r="B346" s="1">
        <v>40116</v>
      </c>
      <c r="C346">
        <v>105621</v>
      </c>
      <c r="D346" t="s">
        <v>529</v>
      </c>
      <c r="E346" t="s">
        <v>530</v>
      </c>
      <c r="F346" t="s">
        <v>921</v>
      </c>
      <c r="G346" t="s">
        <v>695</v>
      </c>
      <c r="H346" t="s">
        <v>504</v>
      </c>
      <c r="I346" t="s">
        <v>531</v>
      </c>
      <c r="J346">
        <v>2500</v>
      </c>
    </row>
    <row r="347" spans="1:10" x14ac:dyDescent="0.2">
      <c r="A347">
        <v>200199829</v>
      </c>
      <c r="B347" s="1">
        <v>40147</v>
      </c>
      <c r="C347">
        <v>105621</v>
      </c>
      <c r="D347" t="s">
        <v>529</v>
      </c>
      <c r="E347" t="s">
        <v>530</v>
      </c>
      <c r="F347" t="s">
        <v>921</v>
      </c>
      <c r="G347" t="s">
        <v>695</v>
      </c>
      <c r="H347" t="s">
        <v>504</v>
      </c>
      <c r="I347" t="s">
        <v>531</v>
      </c>
      <c r="J347">
        <v>2500</v>
      </c>
    </row>
    <row r="348" spans="1:10" x14ac:dyDescent="0.2">
      <c r="A348">
        <v>200192990</v>
      </c>
      <c r="B348" s="1">
        <v>39871</v>
      </c>
      <c r="C348">
        <v>105621</v>
      </c>
      <c r="D348" t="s">
        <v>529</v>
      </c>
      <c r="E348" t="s">
        <v>530</v>
      </c>
      <c r="F348" t="s">
        <v>921</v>
      </c>
      <c r="G348" t="s">
        <v>695</v>
      </c>
      <c r="H348" t="s">
        <v>504</v>
      </c>
      <c r="I348" t="s">
        <v>531</v>
      </c>
      <c r="J348">
        <v>2500</v>
      </c>
    </row>
    <row r="349" spans="1:10" x14ac:dyDescent="0.2">
      <c r="A349">
        <v>200193864</v>
      </c>
      <c r="B349" s="1">
        <v>39903</v>
      </c>
      <c r="C349">
        <v>105621</v>
      </c>
      <c r="D349" t="s">
        <v>529</v>
      </c>
      <c r="E349" t="s">
        <v>530</v>
      </c>
      <c r="F349" t="s">
        <v>921</v>
      </c>
      <c r="G349" t="s">
        <v>695</v>
      </c>
      <c r="H349" t="s">
        <v>504</v>
      </c>
      <c r="I349" t="s">
        <v>531</v>
      </c>
      <c r="J349">
        <v>2500</v>
      </c>
    </row>
    <row r="350" spans="1:10" x14ac:dyDescent="0.2">
      <c r="A350">
        <v>200198144</v>
      </c>
      <c r="B350" s="1">
        <v>40086</v>
      </c>
      <c r="C350">
        <v>105621</v>
      </c>
      <c r="D350" t="s">
        <v>529</v>
      </c>
      <c r="E350" t="s">
        <v>530</v>
      </c>
      <c r="F350" t="s">
        <v>921</v>
      </c>
      <c r="G350" t="s">
        <v>695</v>
      </c>
      <c r="H350" t="s">
        <v>504</v>
      </c>
      <c r="I350" t="s">
        <v>531</v>
      </c>
      <c r="J350">
        <v>2500</v>
      </c>
    </row>
    <row r="351" spans="1:10" x14ac:dyDescent="0.2">
      <c r="A351">
        <v>200195250</v>
      </c>
      <c r="B351" s="1">
        <v>39960</v>
      </c>
      <c r="C351">
        <v>105621</v>
      </c>
      <c r="D351" t="s">
        <v>529</v>
      </c>
      <c r="E351" t="s">
        <v>530</v>
      </c>
      <c r="F351" t="s">
        <v>921</v>
      </c>
      <c r="G351" t="s">
        <v>695</v>
      </c>
      <c r="H351" t="s">
        <v>504</v>
      </c>
      <c r="I351" t="s">
        <v>531</v>
      </c>
      <c r="J351">
        <v>2500</v>
      </c>
    </row>
    <row r="352" spans="1:10" x14ac:dyDescent="0.2">
      <c r="A352">
        <v>200197431</v>
      </c>
      <c r="B352" s="1">
        <v>40053</v>
      </c>
      <c r="C352">
        <v>363</v>
      </c>
      <c r="D352" t="s">
        <v>447</v>
      </c>
      <c r="E352" t="s">
        <v>448</v>
      </c>
      <c r="F352" t="s">
        <v>908</v>
      </c>
      <c r="G352" t="s">
        <v>761</v>
      </c>
      <c r="H352" t="s">
        <v>504</v>
      </c>
      <c r="I352" t="s">
        <v>320</v>
      </c>
      <c r="J352">
        <v>109</v>
      </c>
    </row>
    <row r="353" spans="1:10" x14ac:dyDescent="0.2">
      <c r="A353">
        <v>200196837</v>
      </c>
      <c r="B353" s="1">
        <v>40025</v>
      </c>
      <c r="C353">
        <v>106000</v>
      </c>
      <c r="D353" t="s">
        <v>772</v>
      </c>
      <c r="E353" t="s">
        <v>773</v>
      </c>
      <c r="F353" t="s">
        <v>932</v>
      </c>
      <c r="G353" t="s">
        <v>774</v>
      </c>
      <c r="H353" t="s">
        <v>504</v>
      </c>
      <c r="I353" t="s">
        <v>27</v>
      </c>
      <c r="J353">
        <v>220</v>
      </c>
    </row>
    <row r="354" spans="1:10" x14ac:dyDescent="0.2">
      <c r="A354">
        <v>200196841</v>
      </c>
      <c r="B354" s="1">
        <v>40025</v>
      </c>
      <c r="C354">
        <v>103560</v>
      </c>
      <c r="D354" t="s">
        <v>689</v>
      </c>
      <c r="E354" t="s">
        <v>690</v>
      </c>
      <c r="F354" t="s">
        <v>924</v>
      </c>
      <c r="G354" t="s">
        <v>691</v>
      </c>
      <c r="H354" t="s">
        <v>504</v>
      </c>
      <c r="I354" t="s">
        <v>454</v>
      </c>
      <c r="J354">
        <v>190</v>
      </c>
    </row>
    <row r="355" spans="1:10" x14ac:dyDescent="0.2">
      <c r="A355">
        <v>200198129</v>
      </c>
      <c r="B355" s="1">
        <v>40086</v>
      </c>
      <c r="C355">
        <v>100635</v>
      </c>
      <c r="D355" t="s">
        <v>727</v>
      </c>
      <c r="E355" t="s">
        <v>728</v>
      </c>
      <c r="F355" t="s">
        <v>980</v>
      </c>
      <c r="G355" t="s">
        <v>729</v>
      </c>
      <c r="H355" t="s">
        <v>504</v>
      </c>
      <c r="I355" t="s">
        <v>462</v>
      </c>
      <c r="J355">
        <v>640</v>
      </c>
    </row>
    <row r="356" spans="1:10" x14ac:dyDescent="0.2">
      <c r="A356">
        <v>200195347</v>
      </c>
      <c r="B356" s="1">
        <v>39962</v>
      </c>
      <c r="C356">
        <v>105339</v>
      </c>
      <c r="D356" t="s">
        <v>141</v>
      </c>
      <c r="E356" t="s">
        <v>142</v>
      </c>
      <c r="F356" t="s">
        <v>1067</v>
      </c>
      <c r="G356" t="s">
        <v>143</v>
      </c>
      <c r="H356" t="s">
        <v>504</v>
      </c>
      <c r="I356" t="s">
        <v>596</v>
      </c>
      <c r="J356">
        <v>170</v>
      </c>
    </row>
    <row r="357" spans="1:10" x14ac:dyDescent="0.2">
      <c r="A357">
        <v>200197430</v>
      </c>
      <c r="B357" s="1">
        <v>40053</v>
      </c>
      <c r="C357">
        <v>363</v>
      </c>
      <c r="D357" t="s">
        <v>447</v>
      </c>
      <c r="E357" t="s">
        <v>448</v>
      </c>
      <c r="F357" t="s">
        <v>908</v>
      </c>
      <c r="G357" t="s">
        <v>761</v>
      </c>
      <c r="H357" t="s">
        <v>504</v>
      </c>
      <c r="I357" t="s">
        <v>606</v>
      </c>
      <c r="J357">
        <v>109</v>
      </c>
    </row>
    <row r="358" spans="1:10" x14ac:dyDescent="0.2">
      <c r="A358">
        <v>200197881</v>
      </c>
      <c r="B358" s="1">
        <v>40073</v>
      </c>
      <c r="C358">
        <v>2841</v>
      </c>
      <c r="D358" t="s">
        <v>185</v>
      </c>
      <c r="E358" t="s">
        <v>186</v>
      </c>
      <c r="F358" t="s">
        <v>921</v>
      </c>
      <c r="G358" t="s">
        <v>695</v>
      </c>
      <c r="H358" t="s">
        <v>504</v>
      </c>
      <c r="I358" t="s">
        <v>347</v>
      </c>
      <c r="J358">
        <v>-220</v>
      </c>
    </row>
    <row r="359" spans="1:10" x14ac:dyDescent="0.2">
      <c r="A359">
        <v>200198130</v>
      </c>
      <c r="B359" s="1">
        <v>40086</v>
      </c>
      <c r="C359">
        <v>104483</v>
      </c>
      <c r="D359" t="s">
        <v>66</v>
      </c>
      <c r="E359" t="s">
        <v>67</v>
      </c>
      <c r="F359" t="s">
        <v>919</v>
      </c>
      <c r="G359" t="s">
        <v>68</v>
      </c>
      <c r="H359" t="s">
        <v>504</v>
      </c>
      <c r="I359" t="s">
        <v>470</v>
      </c>
      <c r="J359">
        <v>125</v>
      </c>
    </row>
    <row r="360" spans="1:10" x14ac:dyDescent="0.2">
      <c r="A360">
        <v>200198133</v>
      </c>
      <c r="B360" s="1">
        <v>40086</v>
      </c>
      <c r="C360">
        <v>106000</v>
      </c>
      <c r="D360" t="s">
        <v>772</v>
      </c>
      <c r="E360" t="s">
        <v>773</v>
      </c>
      <c r="F360" t="s">
        <v>932</v>
      </c>
      <c r="G360" t="s">
        <v>774</v>
      </c>
      <c r="H360" t="s">
        <v>504</v>
      </c>
      <c r="I360" t="s">
        <v>467</v>
      </c>
      <c r="J360">
        <v>190</v>
      </c>
    </row>
    <row r="361" spans="1:10" x14ac:dyDescent="0.2">
      <c r="A361">
        <v>200191876</v>
      </c>
      <c r="B361" s="1">
        <v>39835</v>
      </c>
      <c r="C361">
        <v>105339</v>
      </c>
      <c r="D361" t="s">
        <v>141</v>
      </c>
      <c r="E361" t="s">
        <v>142</v>
      </c>
      <c r="F361" t="s">
        <v>1067</v>
      </c>
      <c r="G361" t="s">
        <v>143</v>
      </c>
      <c r="H361" t="s">
        <v>504</v>
      </c>
      <c r="I361" t="s">
        <v>457</v>
      </c>
      <c r="J361">
        <v>170</v>
      </c>
    </row>
    <row r="362" spans="1:10" x14ac:dyDescent="0.2">
      <c r="A362">
        <v>200196829</v>
      </c>
      <c r="B362" s="1">
        <v>40024</v>
      </c>
      <c r="C362">
        <v>101397</v>
      </c>
      <c r="D362" t="s">
        <v>491</v>
      </c>
      <c r="E362" t="s">
        <v>492</v>
      </c>
      <c r="F362" t="s">
        <v>915</v>
      </c>
      <c r="G362" t="s">
        <v>685</v>
      </c>
      <c r="H362" t="s">
        <v>504</v>
      </c>
      <c r="I362" t="s">
        <v>25</v>
      </c>
      <c r="J362">
        <v>190</v>
      </c>
    </row>
    <row r="363" spans="1:10" x14ac:dyDescent="0.2">
      <c r="A363">
        <v>200198728</v>
      </c>
      <c r="B363" s="1">
        <v>40107</v>
      </c>
      <c r="C363">
        <v>106238</v>
      </c>
      <c r="D363" t="s">
        <v>163</v>
      </c>
      <c r="E363" t="s">
        <v>164</v>
      </c>
      <c r="F363" t="s">
        <v>935</v>
      </c>
      <c r="G363" t="s">
        <v>165</v>
      </c>
      <c r="H363" t="s">
        <v>504</v>
      </c>
      <c r="I363" t="s">
        <v>550</v>
      </c>
      <c r="J363">
        <v>-190</v>
      </c>
    </row>
    <row r="364" spans="1:10" x14ac:dyDescent="0.2">
      <c r="A364">
        <v>200192986</v>
      </c>
      <c r="B364" s="1">
        <v>39870</v>
      </c>
      <c r="C364">
        <v>50210</v>
      </c>
      <c r="D364" t="s">
        <v>91</v>
      </c>
      <c r="E364" t="s">
        <v>92</v>
      </c>
      <c r="F364" t="s">
        <v>1067</v>
      </c>
      <c r="G364" t="s">
        <v>779</v>
      </c>
      <c r="H364" t="s">
        <v>504</v>
      </c>
      <c r="I364" t="s">
        <v>197</v>
      </c>
      <c r="J364">
        <v>117.5</v>
      </c>
    </row>
    <row r="365" spans="1:10" x14ac:dyDescent="0.2">
      <c r="A365">
        <v>200194515</v>
      </c>
      <c r="B365" s="1">
        <v>39927</v>
      </c>
      <c r="C365">
        <v>497</v>
      </c>
      <c r="D365" t="s">
        <v>127</v>
      </c>
      <c r="E365" t="s">
        <v>128</v>
      </c>
      <c r="F365" t="s">
        <v>936</v>
      </c>
      <c r="G365" t="s">
        <v>129</v>
      </c>
      <c r="H365" t="s">
        <v>504</v>
      </c>
      <c r="I365" t="s">
        <v>402</v>
      </c>
      <c r="J365">
        <v>150</v>
      </c>
    </row>
    <row r="366" spans="1:10" x14ac:dyDescent="0.2">
      <c r="A366">
        <v>200194964</v>
      </c>
      <c r="B366" s="1">
        <v>39946</v>
      </c>
      <c r="C366">
        <v>50210</v>
      </c>
      <c r="D366" t="s">
        <v>91</v>
      </c>
      <c r="E366" t="s">
        <v>92</v>
      </c>
      <c r="F366" t="s">
        <v>1067</v>
      </c>
      <c r="G366" t="s">
        <v>779</v>
      </c>
      <c r="H366" t="s">
        <v>504</v>
      </c>
      <c r="I366" t="s">
        <v>510</v>
      </c>
      <c r="J366">
        <v>117.5</v>
      </c>
    </row>
    <row r="367" spans="1:10" x14ac:dyDescent="0.2">
      <c r="A367">
        <v>200198127</v>
      </c>
      <c r="B367" s="1">
        <v>40085</v>
      </c>
      <c r="C367">
        <v>4419</v>
      </c>
      <c r="D367" t="s">
        <v>79</v>
      </c>
      <c r="E367" t="s">
        <v>80</v>
      </c>
      <c r="F367" t="s">
        <v>913</v>
      </c>
      <c r="G367" t="s">
        <v>81</v>
      </c>
      <c r="H367" t="s">
        <v>504</v>
      </c>
      <c r="I367" t="s">
        <v>459</v>
      </c>
      <c r="J367">
        <v>190</v>
      </c>
    </row>
    <row r="368" spans="1:10" x14ac:dyDescent="0.2">
      <c r="A368">
        <v>200192610</v>
      </c>
      <c r="B368" s="1">
        <v>39857</v>
      </c>
      <c r="C368">
        <v>105339</v>
      </c>
      <c r="D368" t="s">
        <v>141</v>
      </c>
      <c r="E368" t="s">
        <v>142</v>
      </c>
      <c r="F368" t="s">
        <v>1067</v>
      </c>
      <c r="G368" t="s">
        <v>143</v>
      </c>
      <c r="H368" t="s">
        <v>504</v>
      </c>
      <c r="I368" t="s">
        <v>19</v>
      </c>
      <c r="J368">
        <v>170</v>
      </c>
    </row>
    <row r="369" spans="1:10" x14ac:dyDescent="0.2">
      <c r="A369">
        <v>200199602</v>
      </c>
      <c r="B369" s="1">
        <v>40137</v>
      </c>
      <c r="C369">
        <v>106198</v>
      </c>
      <c r="D369" t="s">
        <v>683</v>
      </c>
      <c r="E369" t="s">
        <v>684</v>
      </c>
      <c r="F369" t="s">
        <v>979</v>
      </c>
      <c r="G369" t="s">
        <v>685</v>
      </c>
      <c r="H369" t="s">
        <v>504</v>
      </c>
      <c r="I369" t="s">
        <v>1061</v>
      </c>
      <c r="J369">
        <v>-111.52</v>
      </c>
    </row>
    <row r="370" spans="1:10" x14ac:dyDescent="0.2">
      <c r="A370">
        <v>200193485</v>
      </c>
      <c r="B370" s="1">
        <v>39890</v>
      </c>
      <c r="C370">
        <v>105339</v>
      </c>
      <c r="D370" t="s">
        <v>141</v>
      </c>
      <c r="E370" t="s">
        <v>142</v>
      </c>
      <c r="F370" t="s">
        <v>1067</v>
      </c>
      <c r="G370" t="s">
        <v>143</v>
      </c>
      <c r="H370" t="s">
        <v>504</v>
      </c>
      <c r="I370" t="s">
        <v>38</v>
      </c>
      <c r="J370">
        <v>-220</v>
      </c>
    </row>
    <row r="371" spans="1:10" x14ac:dyDescent="0.2">
      <c r="A371">
        <v>200199301</v>
      </c>
      <c r="B371" s="1">
        <v>40123</v>
      </c>
      <c r="C371">
        <v>3070</v>
      </c>
      <c r="D371" t="s">
        <v>144</v>
      </c>
      <c r="E371" t="s">
        <v>145</v>
      </c>
      <c r="F371" t="s">
        <v>1067</v>
      </c>
      <c r="G371" t="s">
        <v>146</v>
      </c>
      <c r="H371" t="s">
        <v>504</v>
      </c>
      <c r="I371" t="s">
        <v>1062</v>
      </c>
      <c r="J371">
        <v>-190</v>
      </c>
    </row>
    <row r="372" spans="1:10" x14ac:dyDescent="0.2">
      <c r="A372">
        <v>200197431</v>
      </c>
      <c r="B372" s="1">
        <v>40053</v>
      </c>
      <c r="C372">
        <v>363</v>
      </c>
      <c r="D372" t="s">
        <v>447</v>
      </c>
      <c r="E372" t="s">
        <v>448</v>
      </c>
      <c r="F372" t="s">
        <v>908</v>
      </c>
      <c r="G372" t="s">
        <v>761</v>
      </c>
      <c r="H372" t="s">
        <v>504</v>
      </c>
      <c r="I372" t="s">
        <v>321</v>
      </c>
      <c r="J372">
        <v>109</v>
      </c>
    </row>
    <row r="373" spans="1:10" x14ac:dyDescent="0.2">
      <c r="A373">
        <v>200199042</v>
      </c>
      <c r="B373" s="1">
        <v>40116</v>
      </c>
      <c r="C373">
        <v>104380</v>
      </c>
      <c r="D373" t="s">
        <v>793</v>
      </c>
      <c r="E373" t="s">
        <v>794</v>
      </c>
      <c r="F373" t="s">
        <v>1067</v>
      </c>
      <c r="G373" t="s">
        <v>779</v>
      </c>
      <c r="H373" t="s">
        <v>504</v>
      </c>
      <c r="I373" t="s">
        <v>1063</v>
      </c>
      <c r="J373">
        <v>130</v>
      </c>
    </row>
    <row r="374" spans="1:10" x14ac:dyDescent="0.2">
      <c r="A374">
        <v>200194259</v>
      </c>
      <c r="B374" s="1">
        <v>39919</v>
      </c>
      <c r="C374">
        <v>363</v>
      </c>
      <c r="D374" t="s">
        <v>447</v>
      </c>
      <c r="E374" t="s">
        <v>448</v>
      </c>
      <c r="F374" t="s">
        <v>908</v>
      </c>
      <c r="G374" t="s">
        <v>761</v>
      </c>
      <c r="H374" t="s">
        <v>504</v>
      </c>
      <c r="I374" t="s">
        <v>374</v>
      </c>
      <c r="J374">
        <v>109</v>
      </c>
    </row>
    <row r="375" spans="1:10" x14ac:dyDescent="0.2">
      <c r="A375">
        <v>200193830</v>
      </c>
      <c r="B375" s="1">
        <v>39903</v>
      </c>
      <c r="C375">
        <v>104380</v>
      </c>
      <c r="D375" t="s">
        <v>793</v>
      </c>
      <c r="E375" t="s">
        <v>794</v>
      </c>
      <c r="F375" t="s">
        <v>1067</v>
      </c>
      <c r="G375" t="s">
        <v>779</v>
      </c>
      <c r="H375" t="s">
        <v>504</v>
      </c>
      <c r="I375" t="s">
        <v>399</v>
      </c>
      <c r="J375">
        <v>130</v>
      </c>
    </row>
    <row r="376" spans="1:10" x14ac:dyDescent="0.2">
      <c r="A376">
        <v>200195599</v>
      </c>
      <c r="B376" s="1">
        <v>39974</v>
      </c>
      <c r="C376">
        <v>363</v>
      </c>
      <c r="D376" t="s">
        <v>447</v>
      </c>
      <c r="E376" t="s">
        <v>448</v>
      </c>
      <c r="F376" t="s">
        <v>908</v>
      </c>
      <c r="G376" t="s">
        <v>761</v>
      </c>
      <c r="H376" t="s">
        <v>504</v>
      </c>
      <c r="I376" t="s">
        <v>355</v>
      </c>
      <c r="J376">
        <v>109</v>
      </c>
    </row>
    <row r="377" spans="1:10" x14ac:dyDescent="0.2">
      <c r="A377">
        <v>200199672</v>
      </c>
      <c r="B377" s="1">
        <v>40141</v>
      </c>
      <c r="C377">
        <v>103503</v>
      </c>
      <c r="D377" t="s">
        <v>698</v>
      </c>
      <c r="E377" t="s">
        <v>699</v>
      </c>
      <c r="F377" t="s">
        <v>934</v>
      </c>
      <c r="G377" t="s">
        <v>700</v>
      </c>
      <c r="H377" t="s">
        <v>504</v>
      </c>
      <c r="I377" t="s">
        <v>1064</v>
      </c>
      <c r="J377">
        <v>-190</v>
      </c>
    </row>
    <row r="378" spans="1:10" x14ac:dyDescent="0.2">
      <c r="A378">
        <v>200198218</v>
      </c>
      <c r="B378" s="1">
        <v>40086</v>
      </c>
      <c r="C378">
        <v>363</v>
      </c>
      <c r="D378" t="s">
        <v>447</v>
      </c>
      <c r="E378" t="s">
        <v>448</v>
      </c>
      <c r="F378" t="s">
        <v>908</v>
      </c>
      <c r="G378" t="s">
        <v>761</v>
      </c>
      <c r="H378" t="s">
        <v>504</v>
      </c>
      <c r="I378" t="s">
        <v>471</v>
      </c>
      <c r="J378">
        <v>109</v>
      </c>
    </row>
    <row r="379" spans="1:10" x14ac:dyDescent="0.2">
      <c r="A379">
        <v>200199302</v>
      </c>
      <c r="B379" s="1">
        <v>40123</v>
      </c>
      <c r="C379">
        <v>3070</v>
      </c>
      <c r="D379" t="s">
        <v>144</v>
      </c>
      <c r="E379" t="s">
        <v>145</v>
      </c>
      <c r="F379" t="s">
        <v>1067</v>
      </c>
      <c r="G379" t="s">
        <v>146</v>
      </c>
      <c r="H379" t="s">
        <v>504</v>
      </c>
      <c r="I379" t="s">
        <v>1062</v>
      </c>
      <c r="J379">
        <v>190</v>
      </c>
    </row>
    <row r="380" spans="1:10" x14ac:dyDescent="0.2">
      <c r="A380">
        <v>200192550</v>
      </c>
      <c r="B380" s="1">
        <v>39855</v>
      </c>
      <c r="C380">
        <v>102814</v>
      </c>
      <c r="D380" t="s">
        <v>82</v>
      </c>
      <c r="E380" t="s">
        <v>83</v>
      </c>
      <c r="F380" t="s">
        <v>1067</v>
      </c>
      <c r="G380" t="s">
        <v>779</v>
      </c>
      <c r="H380" t="s">
        <v>504</v>
      </c>
      <c r="I380" t="s">
        <v>538</v>
      </c>
      <c r="J380">
        <v>170</v>
      </c>
    </row>
    <row r="381" spans="1:10" x14ac:dyDescent="0.2">
      <c r="A381">
        <v>200198134</v>
      </c>
      <c r="B381" s="1">
        <v>40086</v>
      </c>
      <c r="C381">
        <v>106386</v>
      </c>
      <c r="D381" t="s">
        <v>472</v>
      </c>
      <c r="E381" t="s">
        <v>473</v>
      </c>
      <c r="F381" t="s">
        <v>942</v>
      </c>
      <c r="G381" t="s">
        <v>685</v>
      </c>
      <c r="H381" t="s">
        <v>504</v>
      </c>
      <c r="I381" t="s">
        <v>474</v>
      </c>
      <c r="J381">
        <v>180</v>
      </c>
    </row>
    <row r="382" spans="1:10" x14ac:dyDescent="0.2">
      <c r="A382">
        <v>200192167</v>
      </c>
      <c r="B382" s="1">
        <v>39843</v>
      </c>
      <c r="C382">
        <v>103340</v>
      </c>
      <c r="D382" t="s">
        <v>183</v>
      </c>
      <c r="E382" t="s">
        <v>184</v>
      </c>
      <c r="F382" t="s">
        <v>921</v>
      </c>
      <c r="G382" t="s">
        <v>122</v>
      </c>
      <c r="H382" t="s">
        <v>504</v>
      </c>
      <c r="I382" t="s">
        <v>382</v>
      </c>
      <c r="J382">
        <v>170</v>
      </c>
    </row>
    <row r="383" spans="1:10" x14ac:dyDescent="0.2">
      <c r="A383">
        <v>200199026</v>
      </c>
      <c r="B383" s="1">
        <v>40116</v>
      </c>
      <c r="C383">
        <v>363</v>
      </c>
      <c r="D383" t="s">
        <v>447</v>
      </c>
      <c r="E383" t="s">
        <v>448</v>
      </c>
      <c r="F383" t="s">
        <v>908</v>
      </c>
      <c r="G383" t="s">
        <v>761</v>
      </c>
      <c r="H383" t="s">
        <v>504</v>
      </c>
      <c r="I383" t="s">
        <v>324</v>
      </c>
      <c r="J383">
        <v>109</v>
      </c>
    </row>
    <row r="384" spans="1:10" x14ac:dyDescent="0.2">
      <c r="A384">
        <v>200198135</v>
      </c>
      <c r="B384" s="1">
        <v>40086</v>
      </c>
      <c r="C384">
        <v>106257</v>
      </c>
      <c r="D384" t="s">
        <v>187</v>
      </c>
      <c r="E384" t="s">
        <v>188</v>
      </c>
      <c r="F384" t="s">
        <v>950</v>
      </c>
      <c r="G384" t="s">
        <v>695</v>
      </c>
      <c r="H384" t="s">
        <v>504</v>
      </c>
      <c r="I384" t="s">
        <v>1</v>
      </c>
      <c r="J384">
        <v>190</v>
      </c>
    </row>
    <row r="385" spans="1:10" x14ac:dyDescent="0.2">
      <c r="A385">
        <v>200195213</v>
      </c>
      <c r="B385" s="1">
        <v>39959</v>
      </c>
      <c r="C385">
        <v>102287</v>
      </c>
      <c r="D385" t="s">
        <v>693</v>
      </c>
      <c r="E385" t="s">
        <v>694</v>
      </c>
      <c r="F385" t="s">
        <v>920</v>
      </c>
      <c r="G385" t="s">
        <v>695</v>
      </c>
      <c r="H385" t="s">
        <v>504</v>
      </c>
      <c r="I385" t="s">
        <v>39</v>
      </c>
      <c r="J385">
        <v>-190</v>
      </c>
    </row>
    <row r="386" spans="1:10" x14ac:dyDescent="0.2">
      <c r="A386">
        <v>200192551</v>
      </c>
      <c r="B386" s="1">
        <v>39855</v>
      </c>
      <c r="C386">
        <v>104380</v>
      </c>
      <c r="D386" t="s">
        <v>793</v>
      </c>
      <c r="E386" t="s">
        <v>794</v>
      </c>
      <c r="F386" t="s">
        <v>1067</v>
      </c>
      <c r="G386" t="s">
        <v>779</v>
      </c>
      <c r="H386" t="s">
        <v>504</v>
      </c>
      <c r="I386" t="s">
        <v>864</v>
      </c>
      <c r="J386">
        <v>130</v>
      </c>
    </row>
    <row r="387" spans="1:10" x14ac:dyDescent="0.2">
      <c r="A387">
        <v>200196790</v>
      </c>
      <c r="B387" s="1">
        <v>40024</v>
      </c>
      <c r="C387">
        <v>2612</v>
      </c>
      <c r="D387" t="s">
        <v>718</v>
      </c>
      <c r="E387" t="s">
        <v>719</v>
      </c>
      <c r="F387" t="s">
        <v>917</v>
      </c>
      <c r="G387" t="s">
        <v>720</v>
      </c>
      <c r="H387" t="s">
        <v>504</v>
      </c>
      <c r="I387" t="s">
        <v>346</v>
      </c>
      <c r="J387">
        <v>190</v>
      </c>
    </row>
    <row r="388" spans="1:10" x14ac:dyDescent="0.2">
      <c r="A388">
        <v>200197771</v>
      </c>
      <c r="B388" s="1">
        <v>40070</v>
      </c>
      <c r="C388">
        <v>2612</v>
      </c>
      <c r="D388" t="s">
        <v>718</v>
      </c>
      <c r="E388" t="s">
        <v>719</v>
      </c>
      <c r="F388" t="s">
        <v>917</v>
      </c>
      <c r="G388" t="s">
        <v>720</v>
      </c>
      <c r="H388" t="s">
        <v>504</v>
      </c>
      <c r="I388" t="s">
        <v>346</v>
      </c>
      <c r="J388">
        <v>-190</v>
      </c>
    </row>
    <row r="389" spans="1:10" x14ac:dyDescent="0.2">
      <c r="A389">
        <v>200193242</v>
      </c>
      <c r="B389" s="1">
        <v>39881</v>
      </c>
      <c r="C389">
        <v>103498</v>
      </c>
      <c r="D389" t="s">
        <v>576</v>
      </c>
      <c r="E389" t="s">
        <v>577</v>
      </c>
      <c r="F389" t="s">
        <v>981</v>
      </c>
      <c r="G389" t="s">
        <v>159</v>
      </c>
      <c r="H389" t="s">
        <v>504</v>
      </c>
      <c r="I389" t="s">
        <v>578</v>
      </c>
      <c r="J389">
        <v>2582.4</v>
      </c>
    </row>
    <row r="390" spans="1:10" x14ac:dyDescent="0.2">
      <c r="A390">
        <v>200199103</v>
      </c>
      <c r="B390" s="1">
        <v>40116</v>
      </c>
      <c r="C390">
        <v>102814</v>
      </c>
      <c r="D390" t="s">
        <v>82</v>
      </c>
      <c r="E390" t="s">
        <v>83</v>
      </c>
      <c r="F390" t="s">
        <v>1067</v>
      </c>
      <c r="G390" t="s">
        <v>779</v>
      </c>
      <c r="H390" t="s">
        <v>504</v>
      </c>
      <c r="I390" t="s">
        <v>1065</v>
      </c>
      <c r="J390">
        <v>170</v>
      </c>
    </row>
    <row r="391" spans="1:10" x14ac:dyDescent="0.2">
      <c r="A391">
        <v>200196838</v>
      </c>
      <c r="B391" s="1">
        <v>40025</v>
      </c>
      <c r="C391">
        <v>103387</v>
      </c>
      <c r="D391" t="s">
        <v>736</v>
      </c>
      <c r="E391" t="s">
        <v>737</v>
      </c>
      <c r="F391" t="s">
        <v>927</v>
      </c>
      <c r="G391" t="s">
        <v>685</v>
      </c>
      <c r="H391" t="s">
        <v>504</v>
      </c>
      <c r="I391" t="s">
        <v>28</v>
      </c>
      <c r="J391">
        <v>190</v>
      </c>
    </row>
    <row r="392" spans="1:10" x14ac:dyDescent="0.2">
      <c r="A392">
        <v>200195007</v>
      </c>
      <c r="B392" s="1">
        <v>39948</v>
      </c>
      <c r="C392">
        <v>102511</v>
      </c>
      <c r="D392" t="s">
        <v>799</v>
      </c>
      <c r="E392" t="s">
        <v>800</v>
      </c>
      <c r="F392" t="s">
        <v>1067</v>
      </c>
      <c r="G392" t="s">
        <v>780</v>
      </c>
      <c r="H392" t="s">
        <v>504</v>
      </c>
      <c r="I392" t="s">
        <v>528</v>
      </c>
      <c r="J392">
        <v>220</v>
      </c>
    </row>
    <row r="393" spans="1:10" x14ac:dyDescent="0.2">
      <c r="A393">
        <v>200195597</v>
      </c>
      <c r="B393" s="1">
        <v>39974</v>
      </c>
      <c r="C393">
        <v>104380</v>
      </c>
      <c r="D393" t="s">
        <v>793</v>
      </c>
      <c r="E393" t="s">
        <v>794</v>
      </c>
      <c r="F393" t="s">
        <v>1067</v>
      </c>
      <c r="G393" t="s">
        <v>779</v>
      </c>
      <c r="H393" t="s">
        <v>504</v>
      </c>
      <c r="I393" t="s">
        <v>350</v>
      </c>
      <c r="J393">
        <v>130</v>
      </c>
    </row>
    <row r="394" spans="1:10" x14ac:dyDescent="0.2">
      <c r="A394">
        <v>200196675</v>
      </c>
      <c r="B394" s="1">
        <v>40017</v>
      </c>
      <c r="C394">
        <v>497</v>
      </c>
      <c r="D394" t="s">
        <v>127</v>
      </c>
      <c r="E394" t="s">
        <v>128</v>
      </c>
      <c r="F394" t="s">
        <v>936</v>
      </c>
      <c r="G394" t="s">
        <v>129</v>
      </c>
      <c r="H394" t="s">
        <v>504</v>
      </c>
      <c r="I394" t="s">
        <v>519</v>
      </c>
      <c r="J394">
        <v>150</v>
      </c>
    </row>
    <row r="395" spans="1:10" x14ac:dyDescent="0.2">
      <c r="A395">
        <v>200197499</v>
      </c>
      <c r="B395" s="1">
        <v>40056</v>
      </c>
      <c r="C395">
        <v>50210</v>
      </c>
      <c r="D395" t="s">
        <v>91</v>
      </c>
      <c r="E395" t="s">
        <v>92</v>
      </c>
      <c r="F395" t="s">
        <v>1067</v>
      </c>
      <c r="G395" t="s">
        <v>779</v>
      </c>
      <c r="H395" t="s">
        <v>504</v>
      </c>
      <c r="I395" t="s">
        <v>583</v>
      </c>
      <c r="J395">
        <v>117.5</v>
      </c>
    </row>
    <row r="396" spans="1:10" x14ac:dyDescent="0.2">
      <c r="A396">
        <v>200192170</v>
      </c>
      <c r="B396" s="1">
        <v>39843</v>
      </c>
      <c r="C396">
        <v>363</v>
      </c>
      <c r="D396" t="s">
        <v>447</v>
      </c>
      <c r="E396" t="s">
        <v>448</v>
      </c>
      <c r="F396" t="s">
        <v>908</v>
      </c>
      <c r="G396" t="s">
        <v>761</v>
      </c>
      <c r="H396" t="s">
        <v>504</v>
      </c>
      <c r="I396" t="s">
        <v>379</v>
      </c>
      <c r="J396">
        <v>109</v>
      </c>
    </row>
    <row r="397" spans="1:10" x14ac:dyDescent="0.2">
      <c r="A397">
        <v>200195598</v>
      </c>
      <c r="B397" s="1">
        <v>39974</v>
      </c>
      <c r="C397">
        <v>363</v>
      </c>
      <c r="D397" t="s">
        <v>447</v>
      </c>
      <c r="E397" t="s">
        <v>448</v>
      </c>
      <c r="F397" t="s">
        <v>908</v>
      </c>
      <c r="G397" t="s">
        <v>761</v>
      </c>
      <c r="H397" t="s">
        <v>504</v>
      </c>
      <c r="I397" t="s">
        <v>353</v>
      </c>
      <c r="J397">
        <v>109</v>
      </c>
    </row>
    <row r="398" spans="1:10" x14ac:dyDescent="0.2">
      <c r="A398">
        <v>200194097</v>
      </c>
      <c r="B398" s="1">
        <v>39910</v>
      </c>
      <c r="C398">
        <v>104380</v>
      </c>
      <c r="D398" t="s">
        <v>793</v>
      </c>
      <c r="E398" t="s">
        <v>794</v>
      </c>
      <c r="F398" t="s">
        <v>1067</v>
      </c>
      <c r="G398" t="s">
        <v>779</v>
      </c>
      <c r="H398" t="s">
        <v>504</v>
      </c>
      <c r="I398" t="s">
        <v>399</v>
      </c>
      <c r="J398">
        <v>-130</v>
      </c>
    </row>
    <row r="399" spans="1:10" x14ac:dyDescent="0.2">
      <c r="A399">
        <v>200197121</v>
      </c>
      <c r="B399" s="1">
        <v>40038</v>
      </c>
      <c r="C399">
        <v>102428</v>
      </c>
      <c r="D399" t="s">
        <v>762</v>
      </c>
      <c r="E399" t="s">
        <v>763</v>
      </c>
      <c r="F399" t="s">
        <v>1067</v>
      </c>
      <c r="G399" t="s">
        <v>764</v>
      </c>
      <c r="H399" t="s">
        <v>504</v>
      </c>
      <c r="I399" t="s">
        <v>1066</v>
      </c>
      <c r="J399">
        <v>-29912.3</v>
      </c>
    </row>
    <row r="400" spans="1:10" x14ac:dyDescent="0.2">
      <c r="A400">
        <v>200194257</v>
      </c>
      <c r="B400" s="1">
        <v>39919</v>
      </c>
      <c r="C400">
        <v>104380</v>
      </c>
      <c r="D400" t="s">
        <v>793</v>
      </c>
      <c r="E400" t="s">
        <v>794</v>
      </c>
      <c r="F400" t="s">
        <v>1067</v>
      </c>
      <c r="G400" t="s">
        <v>779</v>
      </c>
      <c r="H400" t="s">
        <v>504</v>
      </c>
      <c r="I400" t="s">
        <v>522</v>
      </c>
      <c r="J400">
        <v>130</v>
      </c>
    </row>
    <row r="401" spans="1:10" x14ac:dyDescent="0.2">
      <c r="A401">
        <v>200194444</v>
      </c>
      <c r="B401" s="1">
        <v>39926</v>
      </c>
      <c r="C401">
        <v>104200</v>
      </c>
      <c r="D401" t="s">
        <v>174</v>
      </c>
      <c r="E401" t="s">
        <v>175</v>
      </c>
      <c r="F401" t="s">
        <v>917</v>
      </c>
      <c r="G401" t="s">
        <v>720</v>
      </c>
      <c r="H401" t="s">
        <v>504</v>
      </c>
      <c r="I401" t="s">
        <v>331</v>
      </c>
      <c r="J401">
        <v>1535</v>
      </c>
    </row>
    <row r="402" spans="1:10" x14ac:dyDescent="0.2">
      <c r="A402">
        <v>200197430</v>
      </c>
      <c r="B402" s="1">
        <v>40053</v>
      </c>
      <c r="C402">
        <v>363</v>
      </c>
      <c r="D402" t="s">
        <v>447</v>
      </c>
      <c r="E402" t="s">
        <v>448</v>
      </c>
      <c r="F402" t="s">
        <v>908</v>
      </c>
      <c r="G402" t="s">
        <v>761</v>
      </c>
      <c r="H402" t="s">
        <v>504</v>
      </c>
      <c r="I402" t="s">
        <v>607</v>
      </c>
      <c r="J402">
        <v>109</v>
      </c>
    </row>
    <row r="403" spans="1:10" x14ac:dyDescent="0.2">
      <c r="A403">
        <v>200196064</v>
      </c>
      <c r="B403" s="1">
        <v>39994</v>
      </c>
      <c r="C403">
        <v>105339</v>
      </c>
      <c r="D403" t="s">
        <v>141</v>
      </c>
      <c r="E403" t="s">
        <v>142</v>
      </c>
      <c r="F403" t="s">
        <v>1067</v>
      </c>
      <c r="G403" t="s">
        <v>143</v>
      </c>
      <c r="H403" t="s">
        <v>504</v>
      </c>
      <c r="I403" t="s">
        <v>539</v>
      </c>
      <c r="J403">
        <v>170</v>
      </c>
    </row>
    <row r="404" spans="1:10" x14ac:dyDescent="0.2">
      <c r="A404">
        <v>200192169</v>
      </c>
      <c r="B404" s="1">
        <v>39843</v>
      </c>
      <c r="C404">
        <v>105339</v>
      </c>
      <c r="D404" t="s">
        <v>141</v>
      </c>
      <c r="E404" t="s">
        <v>142</v>
      </c>
      <c r="F404" t="s">
        <v>1067</v>
      </c>
      <c r="G404" t="s">
        <v>143</v>
      </c>
      <c r="H404" t="s">
        <v>504</v>
      </c>
      <c r="I404" t="s">
        <v>378</v>
      </c>
      <c r="J404">
        <v>170</v>
      </c>
    </row>
    <row r="405" spans="1:10" x14ac:dyDescent="0.2">
      <c r="A405">
        <v>200197490</v>
      </c>
      <c r="B405" s="1">
        <v>40056</v>
      </c>
      <c r="C405">
        <v>106305</v>
      </c>
      <c r="D405" t="s">
        <v>621</v>
      </c>
      <c r="E405" t="s">
        <v>622</v>
      </c>
      <c r="F405" t="s">
        <v>921</v>
      </c>
      <c r="G405" t="s">
        <v>695</v>
      </c>
      <c r="H405" t="s">
        <v>504</v>
      </c>
      <c r="I405" t="s">
        <v>623</v>
      </c>
      <c r="J405">
        <v>220</v>
      </c>
    </row>
    <row r="406" spans="1:10" x14ac:dyDescent="0.2">
      <c r="A406">
        <v>200197493</v>
      </c>
      <c r="B406" s="1">
        <v>40056</v>
      </c>
      <c r="C406">
        <v>104380</v>
      </c>
      <c r="D406" t="s">
        <v>793</v>
      </c>
      <c r="E406" t="s">
        <v>794</v>
      </c>
      <c r="F406" t="s">
        <v>1067</v>
      </c>
      <c r="G406" t="s">
        <v>779</v>
      </c>
      <c r="H406" t="s">
        <v>504</v>
      </c>
      <c r="I406" t="s">
        <v>620</v>
      </c>
      <c r="J406">
        <v>130</v>
      </c>
    </row>
    <row r="407" spans="1:10" x14ac:dyDescent="0.2">
      <c r="A407">
        <v>200197385</v>
      </c>
      <c r="B407" s="1">
        <v>40053</v>
      </c>
      <c r="C407">
        <v>1787</v>
      </c>
      <c r="D407" t="s">
        <v>150</v>
      </c>
      <c r="E407" t="s">
        <v>151</v>
      </c>
      <c r="F407" t="s">
        <v>920</v>
      </c>
      <c r="G407" t="s">
        <v>695</v>
      </c>
      <c r="H407" t="s">
        <v>504</v>
      </c>
      <c r="I407" t="s">
        <v>407</v>
      </c>
      <c r="J407">
        <v>190</v>
      </c>
    </row>
    <row r="408" spans="1:10" x14ac:dyDescent="0.2">
      <c r="A408">
        <v>200199640</v>
      </c>
      <c r="B408" s="1">
        <v>40141</v>
      </c>
      <c r="C408">
        <v>106028</v>
      </c>
      <c r="D408" t="s">
        <v>845</v>
      </c>
      <c r="E408" t="s">
        <v>158</v>
      </c>
      <c r="F408" t="s">
        <v>931</v>
      </c>
      <c r="G408" t="s">
        <v>159</v>
      </c>
      <c r="H408" t="s">
        <v>504</v>
      </c>
      <c r="I408" t="s">
        <v>1189</v>
      </c>
      <c r="J408">
        <v>113</v>
      </c>
    </row>
    <row r="409" spans="1:10" x14ac:dyDescent="0.2">
      <c r="A409">
        <v>200194257</v>
      </c>
      <c r="B409" s="1">
        <v>39919</v>
      </c>
      <c r="C409">
        <v>104380</v>
      </c>
      <c r="D409" t="s">
        <v>793</v>
      </c>
      <c r="E409" t="s">
        <v>794</v>
      </c>
      <c r="F409" t="s">
        <v>1067</v>
      </c>
      <c r="G409" t="s">
        <v>779</v>
      </c>
      <c r="H409" t="s">
        <v>504</v>
      </c>
      <c r="I409" t="s">
        <v>523</v>
      </c>
      <c r="J409">
        <v>130</v>
      </c>
    </row>
    <row r="410" spans="1:10" x14ac:dyDescent="0.2">
      <c r="A410">
        <v>200199191</v>
      </c>
      <c r="B410" s="1">
        <v>40120</v>
      </c>
      <c r="C410">
        <v>50210</v>
      </c>
      <c r="D410" t="s">
        <v>91</v>
      </c>
      <c r="E410" t="s">
        <v>92</v>
      </c>
      <c r="F410" t="s">
        <v>1067</v>
      </c>
      <c r="G410" t="s">
        <v>779</v>
      </c>
      <c r="H410" t="s">
        <v>504</v>
      </c>
      <c r="I410" t="s">
        <v>4</v>
      </c>
      <c r="J410">
        <v>-117.5</v>
      </c>
    </row>
    <row r="411" spans="1:10" x14ac:dyDescent="0.2">
      <c r="A411">
        <v>200199085</v>
      </c>
      <c r="B411" s="1">
        <v>40116</v>
      </c>
      <c r="C411">
        <v>100635</v>
      </c>
      <c r="D411" t="s">
        <v>727</v>
      </c>
      <c r="E411" t="s">
        <v>728</v>
      </c>
      <c r="F411" t="s">
        <v>980</v>
      </c>
      <c r="G411" t="s">
        <v>729</v>
      </c>
      <c r="H411" t="s">
        <v>504</v>
      </c>
      <c r="I411" t="s">
        <v>1190</v>
      </c>
      <c r="J411">
        <v>1027.5</v>
      </c>
    </row>
    <row r="412" spans="1:10" x14ac:dyDescent="0.2">
      <c r="A412">
        <v>200193625</v>
      </c>
      <c r="B412" s="1">
        <v>39896</v>
      </c>
      <c r="C412">
        <v>101651</v>
      </c>
      <c r="D412" t="s">
        <v>706</v>
      </c>
      <c r="E412" t="s">
        <v>707</v>
      </c>
      <c r="F412" t="s">
        <v>916</v>
      </c>
      <c r="G412" t="s">
        <v>708</v>
      </c>
      <c r="H412" t="s">
        <v>504</v>
      </c>
      <c r="I412" t="s">
        <v>535</v>
      </c>
      <c r="J412">
        <v>220</v>
      </c>
    </row>
    <row r="413" spans="1:10" x14ac:dyDescent="0.2">
      <c r="A413">
        <v>200196051</v>
      </c>
      <c r="B413" s="1">
        <v>39994</v>
      </c>
      <c r="C413">
        <v>363</v>
      </c>
      <c r="D413" t="s">
        <v>447</v>
      </c>
      <c r="E413" t="s">
        <v>448</v>
      </c>
      <c r="F413" t="s">
        <v>908</v>
      </c>
      <c r="G413" t="s">
        <v>761</v>
      </c>
      <c r="H413" t="s">
        <v>504</v>
      </c>
      <c r="I413" t="s">
        <v>552</v>
      </c>
      <c r="J413">
        <v>218</v>
      </c>
    </row>
    <row r="414" spans="1:10" x14ac:dyDescent="0.2">
      <c r="A414">
        <v>200199026</v>
      </c>
      <c r="B414" s="1">
        <v>40116</v>
      </c>
      <c r="C414">
        <v>363</v>
      </c>
      <c r="D414" t="s">
        <v>447</v>
      </c>
      <c r="E414" t="s">
        <v>448</v>
      </c>
      <c r="F414" t="s">
        <v>908</v>
      </c>
      <c r="G414" t="s">
        <v>761</v>
      </c>
      <c r="H414" t="s">
        <v>504</v>
      </c>
      <c r="I414" t="s">
        <v>1191</v>
      </c>
      <c r="J414">
        <v>109</v>
      </c>
    </row>
    <row r="415" spans="1:10" x14ac:dyDescent="0.2">
      <c r="A415">
        <v>200193911</v>
      </c>
      <c r="B415" s="1">
        <v>39903</v>
      </c>
      <c r="C415">
        <v>105339</v>
      </c>
      <c r="D415" t="s">
        <v>141</v>
      </c>
      <c r="E415" t="s">
        <v>142</v>
      </c>
      <c r="F415" t="s">
        <v>1067</v>
      </c>
      <c r="G415" t="s">
        <v>143</v>
      </c>
      <c r="H415" t="s">
        <v>504</v>
      </c>
      <c r="I415" t="s">
        <v>511</v>
      </c>
      <c r="J415">
        <v>35</v>
      </c>
    </row>
    <row r="416" spans="1:10" x14ac:dyDescent="0.2">
      <c r="A416">
        <v>200195040</v>
      </c>
      <c r="B416" s="1">
        <v>39948</v>
      </c>
      <c r="C416">
        <v>105339</v>
      </c>
      <c r="D416" t="s">
        <v>141</v>
      </c>
      <c r="E416" t="s">
        <v>142</v>
      </c>
      <c r="F416" t="s">
        <v>1067</v>
      </c>
      <c r="G416" t="s">
        <v>143</v>
      </c>
      <c r="H416" t="s">
        <v>504</v>
      </c>
      <c r="I416" t="s">
        <v>514</v>
      </c>
      <c r="J416">
        <v>-170</v>
      </c>
    </row>
    <row r="417" spans="1:10" x14ac:dyDescent="0.2">
      <c r="A417">
        <v>200196795</v>
      </c>
      <c r="B417" s="1">
        <v>40024</v>
      </c>
      <c r="C417">
        <v>106190</v>
      </c>
      <c r="D417" t="s">
        <v>679</v>
      </c>
      <c r="E417" t="s">
        <v>121</v>
      </c>
      <c r="F417" t="s">
        <v>921</v>
      </c>
      <c r="G417" t="s">
        <v>122</v>
      </c>
      <c r="H417" t="s">
        <v>504</v>
      </c>
      <c r="I417" t="s">
        <v>363</v>
      </c>
      <c r="J417">
        <v>187</v>
      </c>
    </row>
    <row r="418" spans="1:10" x14ac:dyDescent="0.2">
      <c r="A418">
        <v>200196051</v>
      </c>
      <c r="B418" s="1">
        <v>39994</v>
      </c>
      <c r="C418">
        <v>363</v>
      </c>
      <c r="D418" t="s">
        <v>447</v>
      </c>
      <c r="E418" t="s">
        <v>448</v>
      </c>
      <c r="F418" t="s">
        <v>908</v>
      </c>
      <c r="G418" t="s">
        <v>761</v>
      </c>
      <c r="H418" t="s">
        <v>504</v>
      </c>
      <c r="I418" t="s">
        <v>551</v>
      </c>
      <c r="J418">
        <v>218</v>
      </c>
    </row>
    <row r="419" spans="1:10" x14ac:dyDescent="0.2">
      <c r="A419">
        <v>200196863</v>
      </c>
      <c r="B419" s="1">
        <v>40025</v>
      </c>
      <c r="C419">
        <v>103120</v>
      </c>
      <c r="D419" t="s">
        <v>787</v>
      </c>
      <c r="E419" t="s">
        <v>788</v>
      </c>
      <c r="F419" t="s">
        <v>933</v>
      </c>
      <c r="G419" t="s">
        <v>685</v>
      </c>
      <c r="H419" t="s">
        <v>504</v>
      </c>
      <c r="I419" t="s">
        <v>445</v>
      </c>
      <c r="J419">
        <v>180</v>
      </c>
    </row>
    <row r="420" spans="1:10" x14ac:dyDescent="0.2">
      <c r="A420">
        <v>200196051</v>
      </c>
      <c r="B420" s="1">
        <v>39994</v>
      </c>
      <c r="C420">
        <v>363</v>
      </c>
      <c r="D420" t="s">
        <v>447</v>
      </c>
      <c r="E420" t="s">
        <v>448</v>
      </c>
      <c r="F420" t="s">
        <v>908</v>
      </c>
      <c r="G420" t="s">
        <v>761</v>
      </c>
      <c r="H420" t="s">
        <v>504</v>
      </c>
      <c r="I420" t="s">
        <v>557</v>
      </c>
      <c r="J420">
        <v>109</v>
      </c>
    </row>
    <row r="421" spans="1:10" x14ac:dyDescent="0.2">
      <c r="A421">
        <v>200199637</v>
      </c>
      <c r="B421" s="1">
        <v>40141</v>
      </c>
      <c r="C421">
        <v>106190</v>
      </c>
      <c r="D421" t="s">
        <v>679</v>
      </c>
      <c r="E421" t="s">
        <v>121</v>
      </c>
      <c r="F421" t="s">
        <v>921</v>
      </c>
      <c r="G421" t="s">
        <v>122</v>
      </c>
      <c r="H421" t="s">
        <v>504</v>
      </c>
      <c r="I421" t="s">
        <v>1192</v>
      </c>
      <c r="J421">
        <v>187</v>
      </c>
    </row>
    <row r="422" spans="1:10" x14ac:dyDescent="0.2">
      <c r="A422">
        <v>200195238</v>
      </c>
      <c r="B422" s="1">
        <v>39959</v>
      </c>
      <c r="C422">
        <v>50210</v>
      </c>
      <c r="D422" t="s">
        <v>91</v>
      </c>
      <c r="E422" t="s">
        <v>92</v>
      </c>
      <c r="F422" t="s">
        <v>1067</v>
      </c>
      <c r="G422" t="s">
        <v>779</v>
      </c>
      <c r="H422" t="s">
        <v>504</v>
      </c>
      <c r="I422" t="s">
        <v>42</v>
      </c>
      <c r="J422">
        <v>117.5</v>
      </c>
    </row>
    <row r="423" spans="1:10" x14ac:dyDescent="0.2">
      <c r="A423">
        <v>200196068</v>
      </c>
      <c r="B423" s="1">
        <v>39994</v>
      </c>
      <c r="C423">
        <v>105339</v>
      </c>
      <c r="D423" t="s">
        <v>141</v>
      </c>
      <c r="E423" t="s">
        <v>142</v>
      </c>
      <c r="F423" t="s">
        <v>1067</v>
      </c>
      <c r="G423" t="s">
        <v>143</v>
      </c>
      <c r="H423" t="s">
        <v>504</v>
      </c>
      <c r="I423" t="s">
        <v>601</v>
      </c>
      <c r="J423">
        <v>170</v>
      </c>
    </row>
    <row r="424" spans="1:10" x14ac:dyDescent="0.2">
      <c r="A424">
        <v>200196063</v>
      </c>
      <c r="B424" s="1">
        <v>39994</v>
      </c>
      <c r="C424">
        <v>1787</v>
      </c>
      <c r="D424" t="s">
        <v>150</v>
      </c>
      <c r="E424" t="s">
        <v>151</v>
      </c>
      <c r="F424" t="s">
        <v>920</v>
      </c>
      <c r="G424" t="s">
        <v>695</v>
      </c>
      <c r="H424" t="s">
        <v>504</v>
      </c>
      <c r="I424" t="s">
        <v>31</v>
      </c>
      <c r="J424">
        <v>190</v>
      </c>
    </row>
    <row r="425" spans="1:10" x14ac:dyDescent="0.2">
      <c r="A425">
        <v>200196069</v>
      </c>
      <c r="B425" s="1">
        <v>39994</v>
      </c>
      <c r="C425">
        <v>105339</v>
      </c>
      <c r="D425" t="s">
        <v>141</v>
      </c>
      <c r="E425" t="s">
        <v>142</v>
      </c>
      <c r="F425" t="s">
        <v>1067</v>
      </c>
      <c r="G425" t="s">
        <v>143</v>
      </c>
      <c r="H425" t="s">
        <v>504</v>
      </c>
      <c r="I425" t="s">
        <v>602</v>
      </c>
      <c r="J425">
        <v>170</v>
      </c>
    </row>
    <row r="426" spans="1:10" x14ac:dyDescent="0.2">
      <c r="A426">
        <v>200198219</v>
      </c>
      <c r="B426" s="1">
        <v>40086</v>
      </c>
      <c r="C426">
        <v>50210</v>
      </c>
      <c r="D426" t="s">
        <v>91</v>
      </c>
      <c r="E426" t="s">
        <v>92</v>
      </c>
      <c r="F426" t="s">
        <v>1067</v>
      </c>
      <c r="G426" t="s">
        <v>779</v>
      </c>
      <c r="H426" t="s">
        <v>504</v>
      </c>
      <c r="I426" t="s">
        <v>6</v>
      </c>
      <c r="J426">
        <v>117.5</v>
      </c>
    </row>
    <row r="427" spans="1:10" x14ac:dyDescent="0.2">
      <c r="A427">
        <v>200196672</v>
      </c>
      <c r="B427" s="1">
        <v>40017</v>
      </c>
      <c r="C427">
        <v>103340</v>
      </c>
      <c r="D427" t="s">
        <v>183</v>
      </c>
      <c r="E427" t="s">
        <v>184</v>
      </c>
      <c r="F427" t="s">
        <v>921</v>
      </c>
      <c r="G427" t="s">
        <v>122</v>
      </c>
      <c r="H427" t="s">
        <v>504</v>
      </c>
      <c r="I427" t="s">
        <v>520</v>
      </c>
      <c r="J427">
        <v>170</v>
      </c>
    </row>
    <row r="428" spans="1:10" x14ac:dyDescent="0.2">
      <c r="A428">
        <v>200199102</v>
      </c>
      <c r="B428" s="1">
        <v>40116</v>
      </c>
      <c r="C428">
        <v>105855</v>
      </c>
      <c r="D428" t="s">
        <v>848</v>
      </c>
      <c r="E428" t="s">
        <v>945</v>
      </c>
      <c r="F428" t="s">
        <v>946</v>
      </c>
      <c r="G428" t="s">
        <v>947</v>
      </c>
      <c r="H428" t="s">
        <v>504</v>
      </c>
      <c r="I428" t="s">
        <v>1193</v>
      </c>
      <c r="J428">
        <v>190</v>
      </c>
    </row>
    <row r="429" spans="1:10" x14ac:dyDescent="0.2">
      <c r="A429">
        <v>200199603</v>
      </c>
      <c r="B429" s="1">
        <v>40137</v>
      </c>
      <c r="C429">
        <v>105444</v>
      </c>
      <c r="D429" t="s">
        <v>850</v>
      </c>
      <c r="E429" t="s">
        <v>955</v>
      </c>
      <c r="F429" t="s">
        <v>924</v>
      </c>
      <c r="G429" t="s">
        <v>691</v>
      </c>
      <c r="H429" t="s">
        <v>504</v>
      </c>
      <c r="I429" t="s">
        <v>1194</v>
      </c>
      <c r="J429">
        <v>190</v>
      </c>
    </row>
    <row r="430" spans="1:10" x14ac:dyDescent="0.2">
      <c r="A430">
        <v>200194345</v>
      </c>
      <c r="B430" s="1">
        <v>39924</v>
      </c>
      <c r="C430">
        <v>104380</v>
      </c>
      <c r="D430" t="s">
        <v>793</v>
      </c>
      <c r="E430" t="s">
        <v>794</v>
      </c>
      <c r="F430" t="s">
        <v>1067</v>
      </c>
      <c r="G430" t="s">
        <v>779</v>
      </c>
      <c r="H430" t="s">
        <v>504</v>
      </c>
      <c r="I430" t="s">
        <v>522</v>
      </c>
      <c r="J430">
        <v>-130</v>
      </c>
    </row>
    <row r="431" spans="1:10" x14ac:dyDescent="0.2">
      <c r="A431">
        <v>200199059</v>
      </c>
      <c r="B431" s="1">
        <v>40116</v>
      </c>
      <c r="C431">
        <v>106028</v>
      </c>
      <c r="D431" t="s">
        <v>845</v>
      </c>
      <c r="E431" t="s">
        <v>158</v>
      </c>
      <c r="F431" t="s">
        <v>931</v>
      </c>
      <c r="G431" t="s">
        <v>159</v>
      </c>
      <c r="H431" t="s">
        <v>504</v>
      </c>
      <c r="I431" t="s">
        <v>1195</v>
      </c>
      <c r="J431">
        <v>113</v>
      </c>
    </row>
    <row r="432" spans="1:10" x14ac:dyDescent="0.2">
      <c r="A432">
        <v>200195051</v>
      </c>
      <c r="B432" s="1">
        <v>39951</v>
      </c>
      <c r="C432">
        <v>102502</v>
      </c>
      <c r="D432" t="s">
        <v>731</v>
      </c>
      <c r="E432" t="s">
        <v>732</v>
      </c>
      <c r="F432" t="s">
        <v>921</v>
      </c>
      <c r="G432" t="s">
        <v>695</v>
      </c>
      <c r="H432" t="s">
        <v>504</v>
      </c>
      <c r="I432" t="s">
        <v>44</v>
      </c>
      <c r="J432">
        <v>180</v>
      </c>
    </row>
    <row r="433" spans="1:10" x14ac:dyDescent="0.2">
      <c r="A433">
        <v>200196323</v>
      </c>
      <c r="B433" s="1">
        <v>40002</v>
      </c>
      <c r="C433">
        <v>21</v>
      </c>
      <c r="D433" t="s">
        <v>485</v>
      </c>
      <c r="E433" t="s">
        <v>486</v>
      </c>
      <c r="F433" t="s">
        <v>923</v>
      </c>
      <c r="G433" t="s">
        <v>695</v>
      </c>
      <c r="H433" t="s">
        <v>504</v>
      </c>
      <c r="I433" t="s">
        <v>342</v>
      </c>
      <c r="J433">
        <v>190</v>
      </c>
    </row>
    <row r="434" spans="1:10" x14ac:dyDescent="0.2">
      <c r="A434">
        <v>200196052</v>
      </c>
      <c r="B434" s="1">
        <v>39994</v>
      </c>
      <c r="C434">
        <v>50210</v>
      </c>
      <c r="D434" t="s">
        <v>91</v>
      </c>
      <c r="E434" t="s">
        <v>92</v>
      </c>
      <c r="F434" t="s">
        <v>1067</v>
      </c>
      <c r="G434" t="s">
        <v>779</v>
      </c>
      <c r="H434" t="s">
        <v>504</v>
      </c>
      <c r="I434" t="s">
        <v>555</v>
      </c>
      <c r="J434">
        <v>117.50222222222222</v>
      </c>
    </row>
    <row r="435" spans="1:10" x14ac:dyDescent="0.2">
      <c r="A435">
        <v>200199027</v>
      </c>
      <c r="B435" s="1">
        <v>40116</v>
      </c>
      <c r="C435">
        <v>50210</v>
      </c>
      <c r="D435" t="s">
        <v>91</v>
      </c>
      <c r="E435" t="s">
        <v>92</v>
      </c>
      <c r="F435" t="s">
        <v>1067</v>
      </c>
      <c r="G435" t="s">
        <v>779</v>
      </c>
      <c r="H435" t="s">
        <v>504</v>
      </c>
      <c r="I435" t="s">
        <v>1191</v>
      </c>
      <c r="J435">
        <v>117.5</v>
      </c>
    </row>
    <row r="436" spans="1:10" x14ac:dyDescent="0.2">
      <c r="A436">
        <v>200196138</v>
      </c>
      <c r="B436" s="1">
        <v>39994</v>
      </c>
      <c r="C436">
        <v>103634</v>
      </c>
      <c r="D436" t="s">
        <v>327</v>
      </c>
      <c r="E436" t="s">
        <v>328</v>
      </c>
      <c r="F436" t="s">
        <v>920</v>
      </c>
      <c r="G436" t="s">
        <v>695</v>
      </c>
      <c r="H436" t="s">
        <v>504</v>
      </c>
      <c r="I436" t="s">
        <v>329</v>
      </c>
      <c r="J436">
        <v>800</v>
      </c>
    </row>
    <row r="437" spans="1:10" x14ac:dyDescent="0.2">
      <c r="A437">
        <v>200197783</v>
      </c>
      <c r="B437" s="1">
        <v>40070</v>
      </c>
      <c r="C437">
        <v>106324</v>
      </c>
      <c r="D437" t="s">
        <v>356</v>
      </c>
      <c r="E437" t="s">
        <v>357</v>
      </c>
      <c r="F437" t="s">
        <v>478</v>
      </c>
      <c r="G437" t="s">
        <v>695</v>
      </c>
      <c r="H437" t="s">
        <v>504</v>
      </c>
      <c r="I437" t="s">
        <v>358</v>
      </c>
      <c r="J437">
        <v>290</v>
      </c>
    </row>
    <row r="438" spans="1:10" x14ac:dyDescent="0.2">
      <c r="A438">
        <v>200197430</v>
      </c>
      <c r="B438" s="1">
        <v>40053</v>
      </c>
      <c r="C438">
        <v>363</v>
      </c>
      <c r="D438" t="s">
        <v>447</v>
      </c>
      <c r="E438" t="s">
        <v>448</v>
      </c>
      <c r="F438" t="s">
        <v>908</v>
      </c>
      <c r="G438" t="s">
        <v>761</v>
      </c>
      <c r="H438" t="s">
        <v>504</v>
      </c>
      <c r="I438" t="s">
        <v>609</v>
      </c>
      <c r="J438">
        <v>109</v>
      </c>
    </row>
    <row r="439" spans="1:10" x14ac:dyDescent="0.2">
      <c r="A439">
        <v>200194259</v>
      </c>
      <c r="B439" s="1">
        <v>39919</v>
      </c>
      <c r="C439">
        <v>363</v>
      </c>
      <c r="D439" t="s">
        <v>447</v>
      </c>
      <c r="E439" t="s">
        <v>448</v>
      </c>
      <c r="F439" t="s">
        <v>908</v>
      </c>
      <c r="G439" t="s">
        <v>761</v>
      </c>
      <c r="H439" t="s">
        <v>504</v>
      </c>
      <c r="I439" t="s">
        <v>369</v>
      </c>
      <c r="J439">
        <v>109</v>
      </c>
    </row>
    <row r="440" spans="1:10" x14ac:dyDescent="0.2">
      <c r="A440">
        <v>200198218</v>
      </c>
      <c r="B440" s="1">
        <v>40086</v>
      </c>
      <c r="C440">
        <v>363</v>
      </c>
      <c r="D440" t="s">
        <v>447</v>
      </c>
      <c r="E440" t="s">
        <v>448</v>
      </c>
      <c r="F440" t="s">
        <v>908</v>
      </c>
      <c r="G440" t="s">
        <v>761</v>
      </c>
      <c r="H440" t="s">
        <v>504</v>
      </c>
      <c r="I440" t="s">
        <v>6</v>
      </c>
      <c r="J440">
        <v>109</v>
      </c>
    </row>
    <row r="441" spans="1:10" x14ac:dyDescent="0.2">
      <c r="A441">
        <v>200197430</v>
      </c>
      <c r="B441" s="1">
        <v>40053</v>
      </c>
      <c r="C441">
        <v>363</v>
      </c>
      <c r="D441" t="s">
        <v>447</v>
      </c>
      <c r="E441" t="s">
        <v>448</v>
      </c>
      <c r="F441" t="s">
        <v>908</v>
      </c>
      <c r="G441" t="s">
        <v>761</v>
      </c>
      <c r="H441" t="s">
        <v>504</v>
      </c>
      <c r="I441" t="s">
        <v>318</v>
      </c>
      <c r="J441">
        <v>109</v>
      </c>
    </row>
    <row r="442" spans="1:10" x14ac:dyDescent="0.2">
      <c r="A442">
        <v>200195003</v>
      </c>
      <c r="B442" s="1">
        <v>39948</v>
      </c>
      <c r="C442">
        <v>104380</v>
      </c>
      <c r="D442" t="s">
        <v>793</v>
      </c>
      <c r="E442" t="s">
        <v>794</v>
      </c>
      <c r="F442" t="s">
        <v>1067</v>
      </c>
      <c r="G442" t="s">
        <v>779</v>
      </c>
      <c r="H442" t="s">
        <v>504</v>
      </c>
      <c r="I442" t="s">
        <v>534</v>
      </c>
      <c r="J442">
        <v>130</v>
      </c>
    </row>
    <row r="443" spans="1:10" x14ac:dyDescent="0.2">
      <c r="A443">
        <v>200194259</v>
      </c>
      <c r="B443" s="1">
        <v>39919</v>
      </c>
      <c r="C443">
        <v>363</v>
      </c>
      <c r="D443" t="s">
        <v>447</v>
      </c>
      <c r="E443" t="s">
        <v>448</v>
      </c>
      <c r="F443" t="s">
        <v>908</v>
      </c>
      <c r="G443" t="s">
        <v>761</v>
      </c>
      <c r="H443" t="s">
        <v>504</v>
      </c>
      <c r="I443" t="s">
        <v>373</v>
      </c>
      <c r="J443">
        <v>109</v>
      </c>
    </row>
    <row r="444" spans="1:10" x14ac:dyDescent="0.2">
      <c r="A444">
        <v>200196765</v>
      </c>
      <c r="B444" s="1">
        <v>40023</v>
      </c>
      <c r="C444">
        <v>50210</v>
      </c>
      <c r="D444" t="s">
        <v>91</v>
      </c>
      <c r="E444" t="s">
        <v>92</v>
      </c>
      <c r="F444" t="s">
        <v>1067</v>
      </c>
      <c r="G444" t="s">
        <v>779</v>
      </c>
      <c r="H444" t="s">
        <v>504</v>
      </c>
      <c r="I444" t="s">
        <v>545</v>
      </c>
      <c r="J444">
        <v>117.5</v>
      </c>
    </row>
    <row r="445" spans="1:10" x14ac:dyDescent="0.2">
      <c r="A445">
        <v>200193897</v>
      </c>
      <c r="B445" s="1">
        <v>39903</v>
      </c>
      <c r="C445">
        <v>105984</v>
      </c>
      <c r="D445" t="s">
        <v>516</v>
      </c>
      <c r="E445" t="s">
        <v>193</v>
      </c>
      <c r="F445" t="s">
        <v>908</v>
      </c>
      <c r="G445" t="s">
        <v>761</v>
      </c>
      <c r="H445" t="s">
        <v>504</v>
      </c>
      <c r="I445" t="s">
        <v>194</v>
      </c>
      <c r="J445">
        <v>3300</v>
      </c>
    </row>
    <row r="446" spans="1:10" x14ac:dyDescent="0.2">
      <c r="A446">
        <v>200199027</v>
      </c>
      <c r="B446" s="1">
        <v>40116</v>
      </c>
      <c r="C446">
        <v>50210</v>
      </c>
      <c r="D446" t="s">
        <v>91</v>
      </c>
      <c r="E446" t="s">
        <v>92</v>
      </c>
      <c r="F446" t="s">
        <v>1067</v>
      </c>
      <c r="G446" t="s">
        <v>779</v>
      </c>
      <c r="H446" t="s">
        <v>504</v>
      </c>
      <c r="I446" t="s">
        <v>1196</v>
      </c>
      <c r="J446">
        <v>117.5</v>
      </c>
    </row>
    <row r="447" spans="1:10" x14ac:dyDescent="0.2">
      <c r="A447">
        <v>200195599</v>
      </c>
      <c r="B447" s="1">
        <v>39974</v>
      </c>
      <c r="C447">
        <v>363</v>
      </c>
      <c r="D447" t="s">
        <v>447</v>
      </c>
      <c r="E447" t="s">
        <v>448</v>
      </c>
      <c r="F447" t="s">
        <v>908</v>
      </c>
      <c r="G447" t="s">
        <v>761</v>
      </c>
      <c r="H447" t="s">
        <v>504</v>
      </c>
      <c r="I447" t="s">
        <v>43</v>
      </c>
      <c r="J447">
        <v>109</v>
      </c>
    </row>
    <row r="448" spans="1:10" x14ac:dyDescent="0.2">
      <c r="A448">
        <v>200194098</v>
      </c>
      <c r="B448" s="1">
        <v>39910</v>
      </c>
      <c r="C448">
        <v>104380</v>
      </c>
      <c r="D448" t="s">
        <v>793</v>
      </c>
      <c r="E448" t="s">
        <v>794</v>
      </c>
      <c r="F448" t="s">
        <v>1067</v>
      </c>
      <c r="G448" t="s">
        <v>779</v>
      </c>
      <c r="H448" t="s">
        <v>504</v>
      </c>
      <c r="I448" t="s">
        <v>401</v>
      </c>
      <c r="J448">
        <v>130</v>
      </c>
    </row>
    <row r="449" spans="1:10" x14ac:dyDescent="0.2">
      <c r="A449">
        <v>200195351</v>
      </c>
      <c r="B449" s="1">
        <v>39962</v>
      </c>
      <c r="C449">
        <v>104380</v>
      </c>
      <c r="D449" t="s">
        <v>793</v>
      </c>
      <c r="E449" t="s">
        <v>794</v>
      </c>
      <c r="F449" t="s">
        <v>1067</v>
      </c>
      <c r="G449" t="s">
        <v>779</v>
      </c>
      <c r="H449" t="s">
        <v>504</v>
      </c>
      <c r="I449" t="s">
        <v>588</v>
      </c>
      <c r="J449">
        <v>130</v>
      </c>
    </row>
    <row r="450" spans="1:10" x14ac:dyDescent="0.2">
      <c r="A450">
        <v>200199078</v>
      </c>
      <c r="B450" s="1">
        <v>40116</v>
      </c>
      <c r="C450">
        <v>103503</v>
      </c>
      <c r="D450" t="s">
        <v>698</v>
      </c>
      <c r="E450" t="s">
        <v>699</v>
      </c>
      <c r="F450" t="s">
        <v>934</v>
      </c>
      <c r="G450" t="s">
        <v>700</v>
      </c>
      <c r="H450" t="s">
        <v>504</v>
      </c>
      <c r="I450" t="s">
        <v>1064</v>
      </c>
      <c r="J450">
        <v>190</v>
      </c>
    </row>
    <row r="451" spans="1:10" x14ac:dyDescent="0.2">
      <c r="A451">
        <v>200197015</v>
      </c>
      <c r="B451" s="1">
        <v>40032</v>
      </c>
      <c r="C451">
        <v>102428</v>
      </c>
      <c r="D451" t="s">
        <v>762</v>
      </c>
      <c r="E451" t="s">
        <v>763</v>
      </c>
      <c r="F451" t="s">
        <v>1067</v>
      </c>
      <c r="G451" t="s">
        <v>764</v>
      </c>
      <c r="H451" t="s">
        <v>504</v>
      </c>
      <c r="I451" t="s">
        <v>394</v>
      </c>
      <c r="J451">
        <v>-190</v>
      </c>
    </row>
    <row r="452" spans="1:10" x14ac:dyDescent="0.2">
      <c r="A452">
        <v>200199026</v>
      </c>
      <c r="B452" s="1">
        <v>40116</v>
      </c>
      <c r="C452">
        <v>363</v>
      </c>
      <c r="D452" t="s">
        <v>447</v>
      </c>
      <c r="E452" t="s">
        <v>448</v>
      </c>
      <c r="F452" t="s">
        <v>908</v>
      </c>
      <c r="G452" t="s">
        <v>761</v>
      </c>
      <c r="H452" t="s">
        <v>504</v>
      </c>
      <c r="I452" t="s">
        <v>1197</v>
      </c>
      <c r="J452">
        <v>163.5</v>
      </c>
    </row>
    <row r="453" spans="1:10" x14ac:dyDescent="0.2">
      <c r="A453">
        <v>200195599</v>
      </c>
      <c r="B453" s="1">
        <v>39974</v>
      </c>
      <c r="C453">
        <v>363</v>
      </c>
      <c r="D453" t="s">
        <v>447</v>
      </c>
      <c r="E453" t="s">
        <v>448</v>
      </c>
      <c r="F453" t="s">
        <v>908</v>
      </c>
      <c r="G453" t="s">
        <v>761</v>
      </c>
      <c r="H453" t="s">
        <v>504</v>
      </c>
      <c r="I453" t="s">
        <v>349</v>
      </c>
      <c r="J453">
        <v>109</v>
      </c>
    </row>
    <row r="454" spans="1:10" x14ac:dyDescent="0.2">
      <c r="A454">
        <v>200198167</v>
      </c>
      <c r="B454" s="1">
        <v>40086</v>
      </c>
      <c r="C454">
        <v>2088</v>
      </c>
      <c r="D454" t="s">
        <v>573</v>
      </c>
      <c r="E454" t="s">
        <v>574</v>
      </c>
      <c r="F454" t="s">
        <v>948</v>
      </c>
      <c r="G454" t="s">
        <v>695</v>
      </c>
      <c r="H454" t="s">
        <v>504</v>
      </c>
      <c r="I454" t="s">
        <v>575</v>
      </c>
      <c r="J454">
        <v>170</v>
      </c>
    </row>
    <row r="455" spans="1:10" x14ac:dyDescent="0.2">
      <c r="A455">
        <v>200197430</v>
      </c>
      <c r="B455" s="1">
        <v>40053</v>
      </c>
      <c r="C455">
        <v>363</v>
      </c>
      <c r="D455" t="s">
        <v>447</v>
      </c>
      <c r="E455" t="s">
        <v>448</v>
      </c>
      <c r="F455" t="s">
        <v>908</v>
      </c>
      <c r="G455" t="s">
        <v>761</v>
      </c>
      <c r="H455" t="s">
        <v>504</v>
      </c>
      <c r="I455" t="s">
        <v>319</v>
      </c>
      <c r="J455">
        <v>109</v>
      </c>
    </row>
    <row r="456" spans="1:10" x14ac:dyDescent="0.2">
      <c r="A456">
        <v>200199129</v>
      </c>
      <c r="B456" s="1">
        <v>40118</v>
      </c>
      <c r="C456">
        <v>105621</v>
      </c>
      <c r="D456" t="s">
        <v>529</v>
      </c>
      <c r="E456" t="s">
        <v>530</v>
      </c>
      <c r="F456" t="s">
        <v>921</v>
      </c>
      <c r="G456" t="s">
        <v>695</v>
      </c>
      <c r="H456" t="s">
        <v>504</v>
      </c>
      <c r="I456" t="s">
        <v>444</v>
      </c>
      <c r="J456">
        <v>-3825</v>
      </c>
    </row>
    <row r="457" spans="1:10" x14ac:dyDescent="0.2">
      <c r="A457">
        <v>200196193</v>
      </c>
      <c r="B457" s="1">
        <v>39997</v>
      </c>
      <c r="C457">
        <v>102428</v>
      </c>
      <c r="D457" t="s">
        <v>762</v>
      </c>
      <c r="E457" t="s">
        <v>763</v>
      </c>
      <c r="F457" t="s">
        <v>1067</v>
      </c>
      <c r="G457" t="s">
        <v>764</v>
      </c>
      <c r="H457" t="s">
        <v>504</v>
      </c>
      <c r="I457" t="s">
        <v>36</v>
      </c>
      <c r="J457">
        <v>1800</v>
      </c>
    </row>
    <row r="458" spans="1:10" x14ac:dyDescent="0.2">
      <c r="A458">
        <v>200196840</v>
      </c>
      <c r="B458" s="1">
        <v>40025</v>
      </c>
      <c r="C458">
        <v>105485</v>
      </c>
      <c r="D458" t="s">
        <v>79</v>
      </c>
      <c r="E458" t="s">
        <v>495</v>
      </c>
      <c r="F458" t="s">
        <v>951</v>
      </c>
      <c r="G458" t="s">
        <v>685</v>
      </c>
      <c r="H458" t="s">
        <v>504</v>
      </c>
      <c r="I458" t="s">
        <v>465</v>
      </c>
      <c r="J458">
        <v>190</v>
      </c>
    </row>
    <row r="459" spans="1:10" x14ac:dyDescent="0.2">
      <c r="A459">
        <v>200196049</v>
      </c>
      <c r="B459" s="1">
        <v>39994</v>
      </c>
      <c r="C459">
        <v>106028</v>
      </c>
      <c r="D459" t="s">
        <v>845</v>
      </c>
      <c r="E459" t="s">
        <v>158</v>
      </c>
      <c r="F459" t="s">
        <v>931</v>
      </c>
      <c r="G459" t="s">
        <v>159</v>
      </c>
      <c r="H459" t="s">
        <v>504</v>
      </c>
      <c r="I459" t="s">
        <v>2</v>
      </c>
      <c r="J459">
        <v>440</v>
      </c>
    </row>
    <row r="460" spans="1:10" x14ac:dyDescent="0.2">
      <c r="A460">
        <v>200196050</v>
      </c>
      <c r="B460" s="1">
        <v>39994</v>
      </c>
      <c r="C460">
        <v>106028</v>
      </c>
      <c r="D460" t="s">
        <v>845</v>
      </c>
      <c r="E460" t="s">
        <v>158</v>
      </c>
      <c r="F460" t="s">
        <v>931</v>
      </c>
      <c r="G460" t="s">
        <v>159</v>
      </c>
      <c r="H460" t="s">
        <v>504</v>
      </c>
      <c r="I460" t="s">
        <v>2</v>
      </c>
      <c r="J460">
        <v>440</v>
      </c>
    </row>
    <row r="461" spans="1:10" x14ac:dyDescent="0.2">
      <c r="A461">
        <v>200196767</v>
      </c>
      <c r="B461" s="1">
        <v>40023</v>
      </c>
      <c r="C461">
        <v>106028</v>
      </c>
      <c r="D461" t="s">
        <v>845</v>
      </c>
      <c r="E461" t="s">
        <v>158</v>
      </c>
      <c r="F461" t="s">
        <v>931</v>
      </c>
      <c r="G461" t="s">
        <v>159</v>
      </c>
      <c r="H461" t="s">
        <v>504</v>
      </c>
      <c r="I461" t="s">
        <v>2</v>
      </c>
      <c r="J461">
        <v>440</v>
      </c>
    </row>
    <row r="462" spans="1:10" x14ac:dyDescent="0.2">
      <c r="A462">
        <v>200199091</v>
      </c>
      <c r="B462" s="1">
        <v>40116</v>
      </c>
      <c r="C462">
        <v>106028</v>
      </c>
      <c r="D462" t="s">
        <v>845</v>
      </c>
      <c r="E462" t="s">
        <v>158</v>
      </c>
      <c r="F462" t="s">
        <v>931</v>
      </c>
      <c r="G462" t="s">
        <v>159</v>
      </c>
      <c r="H462" t="s">
        <v>504</v>
      </c>
      <c r="I462" t="s">
        <v>2</v>
      </c>
      <c r="J462">
        <v>440</v>
      </c>
    </row>
    <row r="463" spans="1:10" x14ac:dyDescent="0.2">
      <c r="A463">
        <v>200199826</v>
      </c>
      <c r="B463" s="1">
        <v>40147</v>
      </c>
      <c r="C463">
        <v>106028</v>
      </c>
      <c r="D463" t="s">
        <v>845</v>
      </c>
      <c r="E463" t="s">
        <v>158</v>
      </c>
      <c r="F463" t="s">
        <v>931</v>
      </c>
      <c r="G463" t="s">
        <v>159</v>
      </c>
      <c r="H463" t="s">
        <v>504</v>
      </c>
      <c r="I463" t="s">
        <v>2</v>
      </c>
      <c r="J463">
        <v>440</v>
      </c>
    </row>
    <row r="464" spans="1:10" x14ac:dyDescent="0.2">
      <c r="A464">
        <v>200197420</v>
      </c>
      <c r="B464" s="1">
        <v>40053</v>
      </c>
      <c r="C464">
        <v>106028</v>
      </c>
      <c r="D464" t="s">
        <v>845</v>
      </c>
      <c r="E464" t="s">
        <v>158</v>
      </c>
      <c r="F464" t="s">
        <v>931</v>
      </c>
      <c r="G464" t="s">
        <v>159</v>
      </c>
      <c r="H464" t="s">
        <v>504</v>
      </c>
      <c r="I464" t="s">
        <v>2</v>
      </c>
      <c r="J464">
        <v>440</v>
      </c>
    </row>
    <row r="465" spans="1:10" x14ac:dyDescent="0.2">
      <c r="A465">
        <v>200198141</v>
      </c>
      <c r="B465" s="1">
        <v>40086</v>
      </c>
      <c r="C465">
        <v>106028</v>
      </c>
      <c r="D465" t="s">
        <v>845</v>
      </c>
      <c r="E465" t="s">
        <v>158</v>
      </c>
      <c r="F465" t="s">
        <v>931</v>
      </c>
      <c r="G465" t="s">
        <v>159</v>
      </c>
      <c r="H465" t="s">
        <v>504</v>
      </c>
      <c r="I465" t="s">
        <v>2</v>
      </c>
      <c r="J465">
        <v>440</v>
      </c>
    </row>
    <row r="466" spans="1:10" x14ac:dyDescent="0.2">
      <c r="A466">
        <v>200199045</v>
      </c>
      <c r="B466" s="1">
        <v>40116</v>
      </c>
      <c r="C466">
        <v>104200</v>
      </c>
      <c r="D466" t="s">
        <v>174</v>
      </c>
      <c r="E466" t="s">
        <v>175</v>
      </c>
      <c r="F466" t="s">
        <v>917</v>
      </c>
      <c r="G466" t="s">
        <v>720</v>
      </c>
      <c r="H466" t="s">
        <v>504</v>
      </c>
      <c r="I466" t="s">
        <v>1198</v>
      </c>
      <c r="J466">
        <v>190</v>
      </c>
    </row>
    <row r="467" spans="1:10" x14ac:dyDescent="0.2">
      <c r="A467">
        <v>200194258</v>
      </c>
      <c r="B467" s="1">
        <v>39919</v>
      </c>
      <c r="C467">
        <v>363</v>
      </c>
      <c r="D467" t="s">
        <v>447</v>
      </c>
      <c r="E467" t="s">
        <v>448</v>
      </c>
      <c r="F467" t="s">
        <v>908</v>
      </c>
      <c r="G467" t="s">
        <v>761</v>
      </c>
      <c r="H467" t="s">
        <v>504</v>
      </c>
      <c r="I467" t="s">
        <v>368</v>
      </c>
      <c r="J467">
        <v>109</v>
      </c>
    </row>
    <row r="468" spans="1:10" x14ac:dyDescent="0.2">
      <c r="A468">
        <v>200193902</v>
      </c>
      <c r="B468" s="1">
        <v>39903</v>
      </c>
      <c r="C468">
        <v>105339</v>
      </c>
      <c r="D468" t="s">
        <v>141</v>
      </c>
      <c r="E468" t="s">
        <v>142</v>
      </c>
      <c r="F468" t="s">
        <v>1067</v>
      </c>
      <c r="G468" t="s">
        <v>143</v>
      </c>
      <c r="H468" t="s">
        <v>504</v>
      </c>
      <c r="I468" t="s">
        <v>515</v>
      </c>
      <c r="J468">
        <v>170</v>
      </c>
    </row>
    <row r="469" spans="1:10" x14ac:dyDescent="0.2">
      <c r="A469">
        <v>200197368</v>
      </c>
      <c r="B469" s="1">
        <v>40053</v>
      </c>
      <c r="C469">
        <v>1075</v>
      </c>
      <c r="D469" t="s">
        <v>46</v>
      </c>
      <c r="E469" t="s">
        <v>47</v>
      </c>
      <c r="F469" t="s">
        <v>920</v>
      </c>
      <c r="G469" t="s">
        <v>695</v>
      </c>
      <c r="H469" t="s">
        <v>504</v>
      </c>
      <c r="I469" t="s">
        <v>603</v>
      </c>
      <c r="J469">
        <v>190</v>
      </c>
    </row>
    <row r="470" spans="1:10" x14ac:dyDescent="0.2">
      <c r="A470">
        <v>200192607</v>
      </c>
      <c r="B470" s="1">
        <v>39857</v>
      </c>
      <c r="C470">
        <v>105339</v>
      </c>
      <c r="D470" t="s">
        <v>141</v>
      </c>
      <c r="E470" t="s">
        <v>142</v>
      </c>
      <c r="F470" t="s">
        <v>1067</v>
      </c>
      <c r="G470" t="s">
        <v>143</v>
      </c>
      <c r="H470" t="s">
        <v>504</v>
      </c>
      <c r="I470" t="s">
        <v>15</v>
      </c>
      <c r="J470">
        <v>170</v>
      </c>
    </row>
    <row r="471" spans="1:10" x14ac:dyDescent="0.2">
      <c r="A471">
        <v>200199065</v>
      </c>
      <c r="B471" s="1">
        <v>40116</v>
      </c>
      <c r="C471">
        <v>106000</v>
      </c>
      <c r="D471" t="s">
        <v>772</v>
      </c>
      <c r="E471" t="s">
        <v>773</v>
      </c>
      <c r="F471" t="s">
        <v>932</v>
      </c>
      <c r="G471" t="s">
        <v>774</v>
      </c>
      <c r="H471" t="s">
        <v>504</v>
      </c>
      <c r="I471" t="s">
        <v>1064</v>
      </c>
      <c r="J471">
        <v>190</v>
      </c>
    </row>
    <row r="472" spans="1:10" x14ac:dyDescent="0.2">
      <c r="A472">
        <v>200199602</v>
      </c>
      <c r="B472" s="1">
        <v>40137</v>
      </c>
      <c r="C472">
        <v>106198</v>
      </c>
      <c r="D472" t="s">
        <v>683</v>
      </c>
      <c r="E472" t="s">
        <v>684</v>
      </c>
      <c r="F472" t="s">
        <v>979</v>
      </c>
      <c r="G472" t="s">
        <v>685</v>
      </c>
      <c r="H472" t="s">
        <v>504</v>
      </c>
      <c r="I472" t="s">
        <v>1199</v>
      </c>
      <c r="J472">
        <v>139.404</v>
      </c>
    </row>
    <row r="473" spans="1:10" x14ac:dyDescent="0.2">
      <c r="A473">
        <v>200197772</v>
      </c>
      <c r="B473" s="1">
        <v>40070</v>
      </c>
      <c r="C473">
        <v>2612</v>
      </c>
      <c r="D473" t="s">
        <v>718</v>
      </c>
      <c r="E473" t="s">
        <v>719</v>
      </c>
      <c r="F473" t="s">
        <v>917</v>
      </c>
      <c r="G473" t="s">
        <v>720</v>
      </c>
      <c r="H473" t="s">
        <v>504</v>
      </c>
      <c r="I473" t="s">
        <v>346</v>
      </c>
      <c r="J473">
        <v>190</v>
      </c>
    </row>
    <row r="474" spans="1:10" x14ac:dyDescent="0.2">
      <c r="A474">
        <v>200199638</v>
      </c>
      <c r="B474" s="1">
        <v>40141</v>
      </c>
      <c r="C474">
        <v>105720</v>
      </c>
      <c r="D474" t="s">
        <v>169</v>
      </c>
      <c r="E474" t="s">
        <v>170</v>
      </c>
      <c r="F474" t="s">
        <v>920</v>
      </c>
      <c r="G474" t="s">
        <v>695</v>
      </c>
      <c r="H474" t="s">
        <v>504</v>
      </c>
      <c r="I474" t="s">
        <v>1200</v>
      </c>
      <c r="J474">
        <v>170</v>
      </c>
    </row>
    <row r="475" spans="1:10" x14ac:dyDescent="0.2">
      <c r="A475">
        <v>200197366</v>
      </c>
      <c r="B475" s="1">
        <v>40053</v>
      </c>
      <c r="C475">
        <v>106269</v>
      </c>
      <c r="D475" t="s">
        <v>148</v>
      </c>
      <c r="E475" t="s">
        <v>149</v>
      </c>
      <c r="F475" t="s">
        <v>920</v>
      </c>
      <c r="G475" t="s">
        <v>695</v>
      </c>
      <c r="H475" t="s">
        <v>504</v>
      </c>
      <c r="I475" t="s">
        <v>625</v>
      </c>
      <c r="J475">
        <v>190</v>
      </c>
    </row>
    <row r="476" spans="1:10" x14ac:dyDescent="0.2">
      <c r="A476">
        <v>200195239</v>
      </c>
      <c r="B476" s="1">
        <v>39959</v>
      </c>
      <c r="C476">
        <v>1787</v>
      </c>
      <c r="D476" t="s">
        <v>150</v>
      </c>
      <c r="E476" t="s">
        <v>151</v>
      </c>
      <c r="F476" t="s">
        <v>920</v>
      </c>
      <c r="G476" t="s">
        <v>695</v>
      </c>
      <c r="H476" t="s">
        <v>504</v>
      </c>
      <c r="I476" t="s">
        <v>458</v>
      </c>
      <c r="J476">
        <v>180</v>
      </c>
    </row>
    <row r="477" spans="1:10" x14ac:dyDescent="0.2">
      <c r="A477">
        <v>200196897</v>
      </c>
      <c r="B477" s="1">
        <v>40025</v>
      </c>
      <c r="C477">
        <v>103387</v>
      </c>
      <c r="D477" t="s">
        <v>736</v>
      </c>
      <c r="E477" t="s">
        <v>737</v>
      </c>
      <c r="F477" t="s">
        <v>927</v>
      </c>
      <c r="G477" t="s">
        <v>685</v>
      </c>
      <c r="H477" t="s">
        <v>504</v>
      </c>
      <c r="I477" t="s">
        <v>34</v>
      </c>
      <c r="J477">
        <v>190</v>
      </c>
    </row>
    <row r="478" spans="1:10" x14ac:dyDescent="0.2">
      <c r="A478">
        <v>200192899</v>
      </c>
      <c r="B478" s="1">
        <v>39869</v>
      </c>
      <c r="C478">
        <v>102428</v>
      </c>
      <c r="D478" t="s">
        <v>762</v>
      </c>
      <c r="E478" t="s">
        <v>763</v>
      </c>
      <c r="F478" t="s">
        <v>1067</v>
      </c>
      <c r="G478" t="s">
        <v>764</v>
      </c>
      <c r="H478" t="s">
        <v>504</v>
      </c>
      <c r="I478" t="s">
        <v>870</v>
      </c>
      <c r="J478">
        <v>7200</v>
      </c>
    </row>
    <row r="479" spans="1:10" x14ac:dyDescent="0.2">
      <c r="A479">
        <v>200199133</v>
      </c>
      <c r="B479" s="1">
        <v>40116</v>
      </c>
      <c r="C479">
        <v>106198</v>
      </c>
      <c r="D479" t="s">
        <v>683</v>
      </c>
      <c r="E479" t="s">
        <v>684</v>
      </c>
      <c r="F479" t="s">
        <v>979</v>
      </c>
      <c r="G479" t="s">
        <v>685</v>
      </c>
      <c r="H479" t="s">
        <v>504</v>
      </c>
      <c r="I479" t="s">
        <v>1201</v>
      </c>
      <c r="J479">
        <v>111.52333333333333</v>
      </c>
    </row>
    <row r="480" spans="1:10" x14ac:dyDescent="0.2">
      <c r="A480">
        <v>200199104</v>
      </c>
      <c r="B480" s="1">
        <v>40116</v>
      </c>
      <c r="C480">
        <v>104380</v>
      </c>
      <c r="D480" t="s">
        <v>793</v>
      </c>
      <c r="E480" t="s">
        <v>794</v>
      </c>
      <c r="F480" t="s">
        <v>1067</v>
      </c>
      <c r="G480" t="s">
        <v>779</v>
      </c>
      <c r="H480" t="s">
        <v>504</v>
      </c>
      <c r="I480" t="s">
        <v>1202</v>
      </c>
      <c r="J480">
        <v>130</v>
      </c>
    </row>
    <row r="481" spans="1:10" x14ac:dyDescent="0.2">
      <c r="A481">
        <v>200196368</v>
      </c>
      <c r="B481" s="1">
        <v>40004</v>
      </c>
      <c r="C481">
        <v>103770</v>
      </c>
      <c r="D481" t="s">
        <v>138</v>
      </c>
      <c r="E481" t="s">
        <v>139</v>
      </c>
      <c r="F481" t="s">
        <v>920</v>
      </c>
      <c r="G481" t="s">
        <v>695</v>
      </c>
      <c r="H481" t="s">
        <v>504</v>
      </c>
      <c r="I481" t="s">
        <v>586</v>
      </c>
      <c r="J481">
        <v>190</v>
      </c>
    </row>
    <row r="482" spans="1:10" x14ac:dyDescent="0.2">
      <c r="A482">
        <v>200192899</v>
      </c>
      <c r="B482" s="1">
        <v>39869</v>
      </c>
      <c r="C482">
        <v>102428</v>
      </c>
      <c r="D482" t="s">
        <v>762</v>
      </c>
      <c r="E482" t="s">
        <v>763</v>
      </c>
      <c r="F482" t="s">
        <v>1067</v>
      </c>
      <c r="G482" t="s">
        <v>764</v>
      </c>
      <c r="H482" t="s">
        <v>504</v>
      </c>
      <c r="I482" t="s">
        <v>874</v>
      </c>
      <c r="J482">
        <v>900</v>
      </c>
    </row>
    <row r="483" spans="1:10" x14ac:dyDescent="0.2">
      <c r="A483">
        <v>200196065</v>
      </c>
      <c r="B483" s="1">
        <v>39994</v>
      </c>
      <c r="C483">
        <v>105339</v>
      </c>
      <c r="D483" t="s">
        <v>141</v>
      </c>
      <c r="E483" t="s">
        <v>142</v>
      </c>
      <c r="F483" t="s">
        <v>1067</v>
      </c>
      <c r="G483" t="s">
        <v>143</v>
      </c>
      <c r="H483" t="s">
        <v>504</v>
      </c>
      <c r="I483" t="s">
        <v>598</v>
      </c>
      <c r="J483">
        <v>170</v>
      </c>
    </row>
    <row r="484" spans="1:10" x14ac:dyDescent="0.2">
      <c r="A484">
        <v>200199602</v>
      </c>
      <c r="B484" s="1">
        <v>40137</v>
      </c>
      <c r="C484">
        <v>106198</v>
      </c>
      <c r="D484" t="s">
        <v>683</v>
      </c>
      <c r="E484" t="s">
        <v>684</v>
      </c>
      <c r="F484" t="s">
        <v>979</v>
      </c>
      <c r="G484" t="s">
        <v>685</v>
      </c>
      <c r="H484" t="s">
        <v>504</v>
      </c>
      <c r="I484" t="s">
        <v>1203</v>
      </c>
      <c r="J484">
        <v>111.52</v>
      </c>
    </row>
    <row r="485" spans="1:10" x14ac:dyDescent="0.2">
      <c r="A485">
        <v>200193831</v>
      </c>
      <c r="B485" s="1">
        <v>39903</v>
      </c>
      <c r="C485">
        <v>102428</v>
      </c>
      <c r="D485" t="s">
        <v>762</v>
      </c>
      <c r="E485" t="s">
        <v>763</v>
      </c>
      <c r="F485" t="s">
        <v>1067</v>
      </c>
      <c r="G485" t="s">
        <v>764</v>
      </c>
      <c r="H485" t="s">
        <v>504</v>
      </c>
      <c r="I485" t="s">
        <v>394</v>
      </c>
      <c r="J485">
        <v>190</v>
      </c>
    </row>
    <row r="486" spans="1:10" x14ac:dyDescent="0.2">
      <c r="A486">
        <v>200194377</v>
      </c>
      <c r="B486" s="1">
        <v>39924</v>
      </c>
      <c r="C486">
        <v>102428</v>
      </c>
      <c r="D486" t="s">
        <v>762</v>
      </c>
      <c r="E486" t="s">
        <v>763</v>
      </c>
      <c r="F486" t="s">
        <v>1067</v>
      </c>
      <c r="G486" t="s">
        <v>764</v>
      </c>
      <c r="H486" t="s">
        <v>504</v>
      </c>
      <c r="I486" t="s">
        <v>524</v>
      </c>
      <c r="J486">
        <v>1800</v>
      </c>
    </row>
    <row r="487" spans="1:10" x14ac:dyDescent="0.2">
      <c r="A487">
        <v>200199027</v>
      </c>
      <c r="B487" s="1">
        <v>40116</v>
      </c>
      <c r="C487">
        <v>50210</v>
      </c>
      <c r="D487" t="s">
        <v>91</v>
      </c>
      <c r="E487" t="s">
        <v>92</v>
      </c>
      <c r="F487" t="s">
        <v>1067</v>
      </c>
      <c r="G487" t="s">
        <v>779</v>
      </c>
      <c r="H487" t="s">
        <v>504</v>
      </c>
      <c r="I487" t="s">
        <v>1060</v>
      </c>
      <c r="J487">
        <v>117.5</v>
      </c>
    </row>
    <row r="488" spans="1:10" x14ac:dyDescent="0.2">
      <c r="A488">
        <v>200191966</v>
      </c>
      <c r="B488" s="1">
        <v>39840</v>
      </c>
      <c r="C488">
        <v>50210</v>
      </c>
      <c r="D488" t="s">
        <v>91</v>
      </c>
      <c r="E488" t="s">
        <v>92</v>
      </c>
      <c r="F488" t="s">
        <v>1067</v>
      </c>
      <c r="G488" t="s">
        <v>779</v>
      </c>
      <c r="H488" t="s">
        <v>504</v>
      </c>
      <c r="I488" t="s">
        <v>393</v>
      </c>
      <c r="J488">
        <v>117.5</v>
      </c>
    </row>
    <row r="489" spans="1:10" x14ac:dyDescent="0.2">
      <c r="A489">
        <v>200194013</v>
      </c>
      <c r="B489" s="1">
        <v>39910</v>
      </c>
      <c r="C489">
        <v>3674</v>
      </c>
      <c r="D489" t="s">
        <v>130</v>
      </c>
      <c r="E489" t="s">
        <v>131</v>
      </c>
      <c r="F489" t="s">
        <v>929</v>
      </c>
      <c r="G489" t="s">
        <v>132</v>
      </c>
      <c r="H489" t="s">
        <v>504</v>
      </c>
      <c r="I489" t="s">
        <v>453</v>
      </c>
      <c r="J489">
        <v>-220</v>
      </c>
    </row>
    <row r="490" spans="1:10" x14ac:dyDescent="0.2">
      <c r="A490">
        <v>200198219</v>
      </c>
      <c r="B490" s="1">
        <v>40086</v>
      </c>
      <c r="C490">
        <v>50210</v>
      </c>
      <c r="D490" t="s">
        <v>91</v>
      </c>
      <c r="E490" t="s">
        <v>92</v>
      </c>
      <c r="F490" t="s">
        <v>1067</v>
      </c>
      <c r="G490" t="s">
        <v>779</v>
      </c>
      <c r="H490" t="s">
        <v>504</v>
      </c>
      <c r="I490" t="s">
        <v>4</v>
      </c>
      <c r="J490">
        <v>117.5</v>
      </c>
    </row>
    <row r="491" spans="1:10" x14ac:dyDescent="0.2">
      <c r="A491">
        <v>200199791</v>
      </c>
      <c r="B491" s="1">
        <v>40144</v>
      </c>
      <c r="C491">
        <v>104200</v>
      </c>
      <c r="D491" t="s">
        <v>174</v>
      </c>
      <c r="E491" t="s">
        <v>175</v>
      </c>
      <c r="F491" t="s">
        <v>917</v>
      </c>
      <c r="G491" t="s">
        <v>720</v>
      </c>
      <c r="H491" t="s">
        <v>504</v>
      </c>
      <c r="I491" t="s">
        <v>1204</v>
      </c>
      <c r="J491">
        <v>190</v>
      </c>
    </row>
    <row r="492" spans="1:10" x14ac:dyDescent="0.2">
      <c r="A492">
        <v>200191789</v>
      </c>
      <c r="B492" s="1">
        <v>39833</v>
      </c>
      <c r="C492">
        <v>2091</v>
      </c>
      <c r="D492" t="s">
        <v>156</v>
      </c>
      <c r="E492" t="s">
        <v>157</v>
      </c>
      <c r="F492" t="s">
        <v>920</v>
      </c>
      <c r="G492" t="s">
        <v>695</v>
      </c>
      <c r="H492" t="s">
        <v>504</v>
      </c>
      <c r="I492" t="s">
        <v>395</v>
      </c>
      <c r="J492">
        <v>1400</v>
      </c>
    </row>
    <row r="493" spans="1:10" x14ac:dyDescent="0.2">
      <c r="A493">
        <v>200194097</v>
      </c>
      <c r="B493" s="1">
        <v>39910</v>
      </c>
      <c r="C493">
        <v>104380</v>
      </c>
      <c r="D493" t="s">
        <v>793</v>
      </c>
      <c r="E493" t="s">
        <v>794</v>
      </c>
      <c r="F493" t="s">
        <v>1067</v>
      </c>
      <c r="G493" t="s">
        <v>779</v>
      </c>
      <c r="H493" t="s">
        <v>504</v>
      </c>
      <c r="I493" t="s">
        <v>400</v>
      </c>
      <c r="J493">
        <v>-130</v>
      </c>
    </row>
    <row r="494" spans="1:10" x14ac:dyDescent="0.2">
      <c r="A494">
        <v>200196061</v>
      </c>
      <c r="B494" s="1">
        <v>39994</v>
      </c>
      <c r="C494">
        <v>102502</v>
      </c>
      <c r="D494" t="s">
        <v>731</v>
      </c>
      <c r="E494" t="s">
        <v>732</v>
      </c>
      <c r="F494" t="s">
        <v>921</v>
      </c>
      <c r="G494" t="s">
        <v>695</v>
      </c>
      <c r="H494" t="s">
        <v>504</v>
      </c>
      <c r="I494" t="s">
        <v>541</v>
      </c>
      <c r="J494">
        <v>180</v>
      </c>
    </row>
    <row r="495" spans="1:10" x14ac:dyDescent="0.2">
      <c r="A495">
        <v>200197491</v>
      </c>
      <c r="B495" s="1">
        <v>40056</v>
      </c>
      <c r="C495">
        <v>106306</v>
      </c>
      <c r="D495" t="s">
        <v>152</v>
      </c>
      <c r="E495" t="s">
        <v>153</v>
      </c>
      <c r="F495" t="s">
        <v>920</v>
      </c>
      <c r="G495" t="s">
        <v>695</v>
      </c>
      <c r="H495" t="s">
        <v>504</v>
      </c>
      <c r="I495" t="s">
        <v>624</v>
      </c>
      <c r="J495">
        <v>220</v>
      </c>
    </row>
    <row r="496" spans="1:10" x14ac:dyDescent="0.2">
      <c r="A496">
        <v>200195347</v>
      </c>
      <c r="B496" s="1">
        <v>39962</v>
      </c>
      <c r="C496">
        <v>105339</v>
      </c>
      <c r="D496" t="s">
        <v>141</v>
      </c>
      <c r="E496" t="s">
        <v>142</v>
      </c>
      <c r="F496" t="s">
        <v>1067</v>
      </c>
      <c r="G496" t="s">
        <v>143</v>
      </c>
      <c r="H496" t="s">
        <v>504</v>
      </c>
      <c r="I496" t="s">
        <v>594</v>
      </c>
      <c r="J496">
        <v>170</v>
      </c>
    </row>
    <row r="497" spans="1:10" x14ac:dyDescent="0.2">
      <c r="A497">
        <v>200199066</v>
      </c>
      <c r="B497" s="1">
        <v>40116</v>
      </c>
      <c r="C497">
        <v>1989</v>
      </c>
      <c r="D497" t="s">
        <v>739</v>
      </c>
      <c r="E497" t="s">
        <v>740</v>
      </c>
      <c r="F497" t="s">
        <v>911</v>
      </c>
      <c r="G497" t="s">
        <v>685</v>
      </c>
      <c r="H497" t="s">
        <v>504</v>
      </c>
      <c r="I497" t="s">
        <v>1205</v>
      </c>
      <c r="J497">
        <v>190</v>
      </c>
    </row>
    <row r="498" spans="1:10" x14ac:dyDescent="0.2">
      <c r="A498">
        <v>200192171</v>
      </c>
      <c r="B498" s="1">
        <v>39843</v>
      </c>
      <c r="C498">
        <v>363</v>
      </c>
      <c r="D498" t="s">
        <v>447</v>
      </c>
      <c r="E498" t="s">
        <v>448</v>
      </c>
      <c r="F498" t="s">
        <v>908</v>
      </c>
      <c r="G498" t="s">
        <v>761</v>
      </c>
      <c r="H498" t="s">
        <v>504</v>
      </c>
      <c r="I498" t="s">
        <v>380</v>
      </c>
      <c r="J498">
        <v>109</v>
      </c>
    </row>
    <row r="499" spans="1:10" x14ac:dyDescent="0.2">
      <c r="A499">
        <v>200198151</v>
      </c>
      <c r="B499" s="1">
        <v>40086</v>
      </c>
      <c r="C499">
        <v>102053</v>
      </c>
      <c r="D499" t="s">
        <v>9</v>
      </c>
      <c r="E499" t="s">
        <v>10</v>
      </c>
      <c r="F499" t="s">
        <v>920</v>
      </c>
      <c r="G499" t="s">
        <v>122</v>
      </c>
      <c r="H499" t="s">
        <v>504</v>
      </c>
      <c r="I499" t="s">
        <v>13</v>
      </c>
      <c r="J499">
        <v>160</v>
      </c>
    </row>
    <row r="500" spans="1:10" x14ac:dyDescent="0.2">
      <c r="A500">
        <v>200197809</v>
      </c>
      <c r="B500" s="1">
        <v>40071</v>
      </c>
      <c r="C500">
        <v>2841</v>
      </c>
      <c r="D500" t="s">
        <v>185</v>
      </c>
      <c r="E500" t="s">
        <v>186</v>
      </c>
      <c r="F500" t="s">
        <v>921</v>
      </c>
      <c r="G500" t="s">
        <v>695</v>
      </c>
      <c r="H500" t="s">
        <v>504</v>
      </c>
      <c r="I500" t="s">
        <v>347</v>
      </c>
      <c r="J500">
        <v>220</v>
      </c>
    </row>
    <row r="501" spans="1:10" x14ac:dyDescent="0.2">
      <c r="A501">
        <v>200199042</v>
      </c>
      <c r="B501" s="1">
        <v>40116</v>
      </c>
      <c r="C501">
        <v>104380</v>
      </c>
      <c r="D501" t="s">
        <v>793</v>
      </c>
      <c r="E501" t="s">
        <v>794</v>
      </c>
      <c r="F501" t="s">
        <v>1067</v>
      </c>
      <c r="G501" t="s">
        <v>779</v>
      </c>
      <c r="H501" t="s">
        <v>504</v>
      </c>
      <c r="I501" t="s">
        <v>1206</v>
      </c>
      <c r="J501">
        <v>130</v>
      </c>
    </row>
    <row r="502" spans="1:10" x14ac:dyDescent="0.2">
      <c r="A502">
        <v>200195047</v>
      </c>
      <c r="B502" s="1">
        <v>39951</v>
      </c>
      <c r="C502">
        <v>105339</v>
      </c>
      <c r="D502" t="s">
        <v>141</v>
      </c>
      <c r="E502" t="s">
        <v>142</v>
      </c>
      <c r="F502" t="s">
        <v>1067</v>
      </c>
      <c r="G502" t="s">
        <v>143</v>
      </c>
      <c r="H502" t="s">
        <v>504</v>
      </c>
      <c r="I502" t="s">
        <v>330</v>
      </c>
      <c r="J502">
        <v>170</v>
      </c>
    </row>
    <row r="503" spans="1:10" x14ac:dyDescent="0.2">
      <c r="A503">
        <v>200196490</v>
      </c>
      <c r="B503" s="1">
        <v>40011</v>
      </c>
      <c r="C503">
        <v>106238</v>
      </c>
      <c r="D503" t="s">
        <v>163</v>
      </c>
      <c r="E503" t="s">
        <v>164</v>
      </c>
      <c r="F503" t="s">
        <v>935</v>
      </c>
      <c r="G503" t="s">
        <v>165</v>
      </c>
      <c r="H503" t="s">
        <v>504</v>
      </c>
      <c r="I503" t="s">
        <v>550</v>
      </c>
      <c r="J503">
        <v>190</v>
      </c>
    </row>
    <row r="504" spans="1:10" x14ac:dyDescent="0.2">
      <c r="A504">
        <v>200191965</v>
      </c>
      <c r="B504" s="1">
        <v>39840</v>
      </c>
      <c r="C504">
        <v>104380</v>
      </c>
      <c r="D504" t="s">
        <v>793</v>
      </c>
      <c r="E504" t="s">
        <v>794</v>
      </c>
      <c r="F504" t="s">
        <v>1067</v>
      </c>
      <c r="G504" t="s">
        <v>779</v>
      </c>
      <c r="H504" t="s">
        <v>504</v>
      </c>
      <c r="I504" t="s">
        <v>392</v>
      </c>
      <c r="J504">
        <v>130</v>
      </c>
    </row>
    <row r="505" spans="1:10" x14ac:dyDescent="0.2">
      <c r="A505">
        <v>200199115</v>
      </c>
      <c r="B505" s="1">
        <v>40116</v>
      </c>
      <c r="C505">
        <v>106198</v>
      </c>
      <c r="D505" t="s">
        <v>683</v>
      </c>
      <c r="E505" t="s">
        <v>684</v>
      </c>
      <c r="F505" t="s">
        <v>979</v>
      </c>
      <c r="G505" t="s">
        <v>685</v>
      </c>
      <c r="H505" t="s">
        <v>504</v>
      </c>
      <c r="I505" t="s">
        <v>1207</v>
      </c>
      <c r="J505">
        <v>111.52666666666666</v>
      </c>
    </row>
    <row r="506" spans="1:10" x14ac:dyDescent="0.2">
      <c r="A506">
        <v>200193832</v>
      </c>
      <c r="B506" s="1">
        <v>39903</v>
      </c>
      <c r="C506">
        <v>497</v>
      </c>
      <c r="D506" t="s">
        <v>127</v>
      </c>
      <c r="E506" t="s">
        <v>128</v>
      </c>
      <c r="F506" t="s">
        <v>936</v>
      </c>
      <c r="G506" t="s">
        <v>129</v>
      </c>
      <c r="H506" t="s">
        <v>504</v>
      </c>
      <c r="I506" t="s">
        <v>189</v>
      </c>
      <c r="J506">
        <v>150</v>
      </c>
    </row>
    <row r="507" spans="1:10" x14ac:dyDescent="0.2">
      <c r="A507">
        <v>200199122</v>
      </c>
      <c r="B507" s="1">
        <v>40118</v>
      </c>
      <c r="C507">
        <v>105621</v>
      </c>
      <c r="D507" t="s">
        <v>529</v>
      </c>
      <c r="E507" t="s">
        <v>530</v>
      </c>
      <c r="F507" t="s">
        <v>921</v>
      </c>
      <c r="G507" t="s">
        <v>695</v>
      </c>
      <c r="H507" t="s">
        <v>504</v>
      </c>
      <c r="I507" t="s">
        <v>444</v>
      </c>
      <c r="J507">
        <v>3825</v>
      </c>
    </row>
    <row r="508" spans="1:10" x14ac:dyDescent="0.2">
      <c r="A508">
        <v>200198451</v>
      </c>
      <c r="B508" s="1">
        <v>40095</v>
      </c>
      <c r="C508">
        <v>106386</v>
      </c>
      <c r="D508" t="s">
        <v>472</v>
      </c>
      <c r="E508" t="s">
        <v>473</v>
      </c>
      <c r="F508" t="s">
        <v>942</v>
      </c>
      <c r="G508" t="s">
        <v>685</v>
      </c>
      <c r="H508" t="s">
        <v>504</v>
      </c>
      <c r="I508" t="s">
        <v>474</v>
      </c>
      <c r="J508">
        <v>-180</v>
      </c>
    </row>
    <row r="509" spans="1:10" x14ac:dyDescent="0.2">
      <c r="A509">
        <v>200193907</v>
      </c>
      <c r="B509" s="1">
        <v>39903</v>
      </c>
      <c r="C509">
        <v>105339</v>
      </c>
      <c r="D509" t="s">
        <v>141</v>
      </c>
      <c r="E509" t="s">
        <v>142</v>
      </c>
      <c r="F509" t="s">
        <v>1067</v>
      </c>
      <c r="G509" t="s">
        <v>143</v>
      </c>
      <c r="H509" t="s">
        <v>504</v>
      </c>
      <c r="I509" t="s">
        <v>507</v>
      </c>
      <c r="J509">
        <v>170</v>
      </c>
    </row>
    <row r="510" spans="1:10" x14ac:dyDescent="0.2">
      <c r="A510">
        <v>200192549</v>
      </c>
      <c r="B510" s="1">
        <v>39855</v>
      </c>
      <c r="C510">
        <v>1147</v>
      </c>
      <c r="D510" t="s">
        <v>676</v>
      </c>
      <c r="E510" t="s">
        <v>677</v>
      </c>
      <c r="F510" t="s">
        <v>1067</v>
      </c>
      <c r="G510" t="s">
        <v>678</v>
      </c>
      <c r="H510" t="s">
        <v>504</v>
      </c>
      <c r="I510" t="s">
        <v>377</v>
      </c>
      <c r="J510">
        <v>-175</v>
      </c>
    </row>
    <row r="511" spans="1:10" x14ac:dyDescent="0.2">
      <c r="A511">
        <v>200193486</v>
      </c>
      <c r="B511" s="1">
        <v>39890</v>
      </c>
      <c r="C511">
        <v>105339</v>
      </c>
      <c r="D511" t="s">
        <v>141</v>
      </c>
      <c r="E511" t="s">
        <v>142</v>
      </c>
      <c r="F511" t="s">
        <v>1067</v>
      </c>
      <c r="G511" t="s">
        <v>143</v>
      </c>
      <c r="H511" t="s">
        <v>504</v>
      </c>
      <c r="I511" t="s">
        <v>15</v>
      </c>
      <c r="J511">
        <v>-170</v>
      </c>
    </row>
    <row r="512" spans="1:10" x14ac:dyDescent="0.2">
      <c r="A512">
        <v>200193909</v>
      </c>
      <c r="B512" s="1">
        <v>39903</v>
      </c>
      <c r="C512">
        <v>105339</v>
      </c>
      <c r="D512" t="s">
        <v>141</v>
      </c>
      <c r="E512" t="s">
        <v>142</v>
      </c>
      <c r="F512" t="s">
        <v>1067</v>
      </c>
      <c r="G512" t="s">
        <v>143</v>
      </c>
      <c r="H512" t="s">
        <v>504</v>
      </c>
      <c r="I512" t="s">
        <v>505</v>
      </c>
      <c r="J512">
        <v>170</v>
      </c>
    </row>
    <row r="513" spans="1:10" x14ac:dyDescent="0.2">
      <c r="A513">
        <v>200199021</v>
      </c>
      <c r="B513" s="1">
        <v>40116</v>
      </c>
      <c r="C513">
        <v>3070</v>
      </c>
      <c r="D513" t="s">
        <v>144</v>
      </c>
      <c r="E513" t="s">
        <v>145</v>
      </c>
      <c r="F513" t="s">
        <v>1067</v>
      </c>
      <c r="G513" t="s">
        <v>146</v>
      </c>
      <c r="H513" t="s">
        <v>504</v>
      </c>
      <c r="I513" t="s">
        <v>1062</v>
      </c>
      <c r="J513">
        <v>190</v>
      </c>
    </row>
    <row r="514" spans="1:10" x14ac:dyDescent="0.2">
      <c r="A514">
        <v>200197431</v>
      </c>
      <c r="B514" s="1">
        <v>40053</v>
      </c>
      <c r="C514">
        <v>363</v>
      </c>
      <c r="D514" t="s">
        <v>447</v>
      </c>
      <c r="E514" t="s">
        <v>448</v>
      </c>
      <c r="F514" t="s">
        <v>908</v>
      </c>
      <c r="G514" t="s">
        <v>761</v>
      </c>
      <c r="H514" t="s">
        <v>504</v>
      </c>
      <c r="I514" t="s">
        <v>322</v>
      </c>
      <c r="J514">
        <v>109</v>
      </c>
    </row>
    <row r="515" spans="1:10" x14ac:dyDescent="0.2">
      <c r="A515">
        <v>200192899</v>
      </c>
      <c r="B515" s="1">
        <v>39869</v>
      </c>
      <c r="C515">
        <v>102428</v>
      </c>
      <c r="D515" t="s">
        <v>762</v>
      </c>
      <c r="E515" t="s">
        <v>763</v>
      </c>
      <c r="F515" t="s">
        <v>1067</v>
      </c>
      <c r="G515" t="s">
        <v>764</v>
      </c>
      <c r="H515" t="s">
        <v>504</v>
      </c>
      <c r="I515" t="s">
        <v>869</v>
      </c>
      <c r="J515">
        <v>2700</v>
      </c>
    </row>
    <row r="516" spans="1:10" x14ac:dyDescent="0.2">
      <c r="A516">
        <v>200196765</v>
      </c>
      <c r="B516" s="1">
        <v>40023</v>
      </c>
      <c r="C516">
        <v>50210</v>
      </c>
      <c r="D516" t="s">
        <v>91</v>
      </c>
      <c r="E516" t="s">
        <v>92</v>
      </c>
      <c r="F516" t="s">
        <v>1067</v>
      </c>
      <c r="G516" t="s">
        <v>779</v>
      </c>
      <c r="H516" t="s">
        <v>504</v>
      </c>
      <c r="I516" t="s">
        <v>546</v>
      </c>
      <c r="J516">
        <v>117.5</v>
      </c>
    </row>
    <row r="517" spans="1:10" x14ac:dyDescent="0.2">
      <c r="A517">
        <v>200194541</v>
      </c>
      <c r="B517" s="1">
        <v>39927</v>
      </c>
      <c r="C517">
        <v>105092</v>
      </c>
      <c r="D517" t="s">
        <v>123</v>
      </c>
      <c r="E517" t="s">
        <v>124</v>
      </c>
      <c r="F517" t="s">
        <v>948</v>
      </c>
      <c r="G517" t="s">
        <v>695</v>
      </c>
      <c r="H517" t="s">
        <v>504</v>
      </c>
      <c r="I517" t="s">
        <v>544</v>
      </c>
      <c r="J517">
        <v>220</v>
      </c>
    </row>
    <row r="518" spans="1:10" x14ac:dyDescent="0.2">
      <c r="A518">
        <v>200192267</v>
      </c>
      <c r="B518" s="1">
        <v>39843</v>
      </c>
      <c r="C518">
        <v>105726</v>
      </c>
      <c r="D518" t="s">
        <v>755</v>
      </c>
      <c r="E518" t="s">
        <v>756</v>
      </c>
      <c r="F518" t="s">
        <v>478</v>
      </c>
      <c r="G518" t="s">
        <v>695</v>
      </c>
      <c r="H518" t="s">
        <v>504</v>
      </c>
      <c r="I518" t="s">
        <v>375</v>
      </c>
      <c r="J518">
        <v>5640</v>
      </c>
    </row>
    <row r="519" spans="1:10" x14ac:dyDescent="0.2">
      <c r="A519">
        <v>200197698</v>
      </c>
      <c r="B519" s="1">
        <v>40067</v>
      </c>
      <c r="C519">
        <v>106340</v>
      </c>
      <c r="D519" t="s">
        <v>496</v>
      </c>
      <c r="E519" t="s">
        <v>497</v>
      </c>
      <c r="F519" t="s">
        <v>949</v>
      </c>
      <c r="G519" t="s">
        <v>730</v>
      </c>
      <c r="H519" t="s">
        <v>504</v>
      </c>
      <c r="I519" t="s">
        <v>32</v>
      </c>
      <c r="J519">
        <v>220</v>
      </c>
    </row>
    <row r="520" spans="1:10" x14ac:dyDescent="0.2">
      <c r="A520">
        <v>200195259</v>
      </c>
      <c r="B520" s="1">
        <v>39960</v>
      </c>
      <c r="C520">
        <v>105985</v>
      </c>
      <c r="D520" t="s">
        <v>516</v>
      </c>
      <c r="E520" t="s">
        <v>517</v>
      </c>
      <c r="F520" t="s">
        <v>1067</v>
      </c>
      <c r="G520" t="s">
        <v>682</v>
      </c>
      <c r="H520" t="s">
        <v>504</v>
      </c>
      <c r="I520" t="s">
        <v>518</v>
      </c>
      <c r="J520">
        <v>4760</v>
      </c>
    </row>
    <row r="521" spans="1:10" x14ac:dyDescent="0.2">
      <c r="A521">
        <v>200197513</v>
      </c>
      <c r="B521" s="1">
        <v>40056</v>
      </c>
      <c r="C521">
        <v>106127</v>
      </c>
      <c r="D521" t="s">
        <v>679</v>
      </c>
      <c r="E521" t="s">
        <v>680</v>
      </c>
      <c r="F521" t="s">
        <v>982</v>
      </c>
      <c r="G521" t="s">
        <v>681</v>
      </c>
      <c r="H521" t="s">
        <v>504</v>
      </c>
      <c r="I521" t="s">
        <v>868</v>
      </c>
      <c r="J521">
        <v>187</v>
      </c>
    </row>
    <row r="522" spans="1:10" x14ac:dyDescent="0.2">
      <c r="A522">
        <v>200195350</v>
      </c>
      <c r="B522" s="1">
        <v>39962</v>
      </c>
      <c r="C522">
        <v>104071</v>
      </c>
      <c r="D522" t="s">
        <v>709</v>
      </c>
      <c r="E522" t="s">
        <v>710</v>
      </c>
      <c r="F522" t="s">
        <v>910</v>
      </c>
      <c r="G522" t="s">
        <v>685</v>
      </c>
      <c r="H522" t="s">
        <v>504</v>
      </c>
      <c r="I522" t="s">
        <v>344</v>
      </c>
      <c r="J522">
        <v>220</v>
      </c>
    </row>
    <row r="523" spans="1:10" x14ac:dyDescent="0.2">
      <c r="A523">
        <v>200199602</v>
      </c>
      <c r="B523" s="1">
        <v>40137</v>
      </c>
      <c r="C523">
        <v>106198</v>
      </c>
      <c r="D523" t="s">
        <v>683</v>
      </c>
      <c r="E523" t="s">
        <v>684</v>
      </c>
      <c r="F523" t="s">
        <v>979</v>
      </c>
      <c r="G523" t="s">
        <v>685</v>
      </c>
      <c r="H523" t="s">
        <v>504</v>
      </c>
      <c r="I523" t="s">
        <v>1208</v>
      </c>
      <c r="J523">
        <v>111.52333333333333</v>
      </c>
    </row>
    <row r="524" spans="1:10" x14ac:dyDescent="0.2">
      <c r="A524">
        <v>200196821</v>
      </c>
      <c r="B524" s="1">
        <v>40024</v>
      </c>
      <c r="C524">
        <v>105199</v>
      </c>
      <c r="D524" t="s">
        <v>701</v>
      </c>
      <c r="E524" t="s">
        <v>702</v>
      </c>
      <c r="F524" t="s">
        <v>928</v>
      </c>
      <c r="G524" t="s">
        <v>703</v>
      </c>
      <c r="H524" t="s">
        <v>504</v>
      </c>
      <c r="I524" t="s">
        <v>21</v>
      </c>
      <c r="J524">
        <v>350</v>
      </c>
    </row>
    <row r="525" spans="1:10" x14ac:dyDescent="0.2">
      <c r="A525">
        <v>200191470</v>
      </c>
      <c r="B525" s="1">
        <v>39821</v>
      </c>
      <c r="C525">
        <v>102534</v>
      </c>
      <c r="D525" t="s">
        <v>140</v>
      </c>
      <c r="E525" t="s">
        <v>756</v>
      </c>
      <c r="F525" t="s">
        <v>478</v>
      </c>
      <c r="G525" t="s">
        <v>695</v>
      </c>
      <c r="H525" t="s">
        <v>504</v>
      </c>
      <c r="I525" t="s">
        <v>580</v>
      </c>
      <c r="J525">
        <v>4000</v>
      </c>
    </row>
    <row r="526" spans="1:10" x14ac:dyDescent="0.2">
      <c r="A526">
        <v>200197497</v>
      </c>
      <c r="B526" s="1">
        <v>40056</v>
      </c>
      <c r="C526">
        <v>3561</v>
      </c>
      <c r="D526" t="s">
        <v>721</v>
      </c>
      <c r="E526" t="s">
        <v>722</v>
      </c>
      <c r="F526" t="s">
        <v>1067</v>
      </c>
      <c r="G526" t="s">
        <v>682</v>
      </c>
      <c r="H526" t="s">
        <v>504</v>
      </c>
      <c r="I526" t="s">
        <v>579</v>
      </c>
      <c r="J526">
        <v>180</v>
      </c>
    </row>
    <row r="527" spans="1:10" x14ac:dyDescent="0.2">
      <c r="A527">
        <v>200196150</v>
      </c>
      <c r="B527" s="1">
        <v>39997</v>
      </c>
      <c r="C527">
        <v>1787</v>
      </c>
      <c r="D527" t="s">
        <v>150</v>
      </c>
      <c r="E527" t="s">
        <v>151</v>
      </c>
      <c r="F527" t="s">
        <v>920</v>
      </c>
      <c r="G527" t="s">
        <v>695</v>
      </c>
      <c r="H527" t="s">
        <v>504</v>
      </c>
      <c r="I527" t="s">
        <v>31</v>
      </c>
      <c r="J527">
        <v>-190</v>
      </c>
    </row>
    <row r="528" spans="1:10" x14ac:dyDescent="0.2">
      <c r="A528">
        <v>200192896</v>
      </c>
      <c r="B528" s="1">
        <v>39868</v>
      </c>
      <c r="C528">
        <v>102502</v>
      </c>
      <c r="D528" t="s">
        <v>731</v>
      </c>
      <c r="E528" t="s">
        <v>732</v>
      </c>
      <c r="F528" t="s">
        <v>921</v>
      </c>
      <c r="G528" t="s">
        <v>695</v>
      </c>
      <c r="H528" t="s">
        <v>504</v>
      </c>
      <c r="I528" t="s">
        <v>872</v>
      </c>
      <c r="J528">
        <v>180</v>
      </c>
    </row>
    <row r="529" spans="1:10" x14ac:dyDescent="0.2">
      <c r="A529">
        <v>200196193</v>
      </c>
      <c r="B529" s="1">
        <v>39997</v>
      </c>
      <c r="C529">
        <v>102428</v>
      </c>
      <c r="D529" t="s">
        <v>762</v>
      </c>
      <c r="E529" t="s">
        <v>763</v>
      </c>
      <c r="F529" t="s">
        <v>1067</v>
      </c>
      <c r="G529" t="s">
        <v>764</v>
      </c>
      <c r="H529" t="s">
        <v>504</v>
      </c>
      <c r="I529" t="s">
        <v>35</v>
      </c>
      <c r="J529">
        <v>1800</v>
      </c>
    </row>
    <row r="530" spans="1:10" x14ac:dyDescent="0.2">
      <c r="A530">
        <v>200194212</v>
      </c>
      <c r="B530" s="1">
        <v>39918</v>
      </c>
      <c r="C530">
        <v>50210</v>
      </c>
      <c r="D530" t="s">
        <v>91</v>
      </c>
      <c r="E530" t="s">
        <v>92</v>
      </c>
      <c r="F530" t="s">
        <v>1067</v>
      </c>
      <c r="G530" t="s">
        <v>779</v>
      </c>
      <c r="H530" t="s">
        <v>504</v>
      </c>
      <c r="I530" t="s">
        <v>341</v>
      </c>
      <c r="J530">
        <v>117.5</v>
      </c>
    </row>
    <row r="531" spans="1:10" x14ac:dyDescent="0.2">
      <c r="A531">
        <v>200197499</v>
      </c>
      <c r="B531" s="1">
        <v>40056</v>
      </c>
      <c r="C531">
        <v>50210</v>
      </c>
      <c r="D531" t="s">
        <v>91</v>
      </c>
      <c r="E531" t="s">
        <v>92</v>
      </c>
      <c r="F531" t="s">
        <v>1067</v>
      </c>
      <c r="G531" t="s">
        <v>779</v>
      </c>
      <c r="H531" t="s">
        <v>504</v>
      </c>
      <c r="I531" t="s">
        <v>582</v>
      </c>
      <c r="J531">
        <v>117.5</v>
      </c>
    </row>
    <row r="532" spans="1:10" x14ac:dyDescent="0.2">
      <c r="A532">
        <v>200193830</v>
      </c>
      <c r="B532" s="1">
        <v>39903</v>
      </c>
      <c r="C532">
        <v>104380</v>
      </c>
      <c r="D532" t="s">
        <v>793</v>
      </c>
      <c r="E532" t="s">
        <v>794</v>
      </c>
      <c r="F532" t="s">
        <v>1067</v>
      </c>
      <c r="G532" t="s">
        <v>779</v>
      </c>
      <c r="H532" t="s">
        <v>504</v>
      </c>
      <c r="I532" t="s">
        <v>400</v>
      </c>
      <c r="J532">
        <v>130</v>
      </c>
    </row>
    <row r="533" spans="1:10" x14ac:dyDescent="0.2">
      <c r="A533">
        <v>200197494</v>
      </c>
      <c r="B533" s="1">
        <v>40056</v>
      </c>
      <c r="C533">
        <v>103662</v>
      </c>
      <c r="D533" t="s">
        <v>154</v>
      </c>
      <c r="E533" t="s">
        <v>155</v>
      </c>
      <c r="F533" t="s">
        <v>943</v>
      </c>
      <c r="G533" t="s">
        <v>695</v>
      </c>
      <c r="H533" t="s">
        <v>504</v>
      </c>
      <c r="I533" t="s">
        <v>612</v>
      </c>
      <c r="J533">
        <v>220</v>
      </c>
    </row>
    <row r="534" spans="1:10" x14ac:dyDescent="0.2">
      <c r="A534">
        <v>200196053</v>
      </c>
      <c r="B534" s="1">
        <v>39994</v>
      </c>
      <c r="C534">
        <v>104380</v>
      </c>
      <c r="D534" t="s">
        <v>793</v>
      </c>
      <c r="E534" t="s">
        <v>794</v>
      </c>
      <c r="F534" t="s">
        <v>1067</v>
      </c>
      <c r="G534" t="s">
        <v>779</v>
      </c>
      <c r="H534" t="s">
        <v>504</v>
      </c>
      <c r="I534" t="s">
        <v>563</v>
      </c>
      <c r="J534">
        <v>130</v>
      </c>
    </row>
    <row r="535" spans="1:10" x14ac:dyDescent="0.2">
      <c r="A535">
        <v>200198500</v>
      </c>
      <c r="B535" s="1">
        <v>40098</v>
      </c>
      <c r="C535">
        <v>1989</v>
      </c>
      <c r="D535" t="s">
        <v>739</v>
      </c>
      <c r="E535" t="s">
        <v>740</v>
      </c>
      <c r="F535" t="s">
        <v>911</v>
      </c>
      <c r="G535" t="s">
        <v>685</v>
      </c>
      <c r="H535" t="s">
        <v>504</v>
      </c>
      <c r="I535" t="s">
        <v>30</v>
      </c>
      <c r="J535">
        <v>-190</v>
      </c>
    </row>
    <row r="536" spans="1:10" x14ac:dyDescent="0.2">
      <c r="A536">
        <v>200193903</v>
      </c>
      <c r="B536" s="1">
        <v>39903</v>
      </c>
      <c r="C536">
        <v>105339</v>
      </c>
      <c r="D536" t="s">
        <v>141</v>
      </c>
      <c r="E536" t="s">
        <v>142</v>
      </c>
      <c r="F536" t="s">
        <v>1067</v>
      </c>
      <c r="G536" t="s">
        <v>143</v>
      </c>
      <c r="H536" t="s">
        <v>504</v>
      </c>
      <c r="I536" t="s">
        <v>514</v>
      </c>
      <c r="J536">
        <v>170</v>
      </c>
    </row>
    <row r="537" spans="1:10" x14ac:dyDescent="0.2">
      <c r="A537">
        <v>200196051</v>
      </c>
      <c r="B537" s="1">
        <v>39994</v>
      </c>
      <c r="C537">
        <v>363</v>
      </c>
      <c r="D537" t="s">
        <v>447</v>
      </c>
      <c r="E537" t="s">
        <v>448</v>
      </c>
      <c r="F537" t="s">
        <v>908</v>
      </c>
      <c r="G537" t="s">
        <v>761</v>
      </c>
      <c r="H537" t="s">
        <v>504</v>
      </c>
      <c r="I537" t="s">
        <v>556</v>
      </c>
      <c r="J537">
        <v>163.5</v>
      </c>
    </row>
    <row r="538" spans="1:10" x14ac:dyDescent="0.2">
      <c r="A538">
        <v>200198129</v>
      </c>
      <c r="B538" s="1">
        <v>40086</v>
      </c>
      <c r="C538">
        <v>100635</v>
      </c>
      <c r="D538" t="s">
        <v>727</v>
      </c>
      <c r="E538" t="s">
        <v>728</v>
      </c>
      <c r="F538" t="s">
        <v>980</v>
      </c>
      <c r="G538" t="s">
        <v>729</v>
      </c>
      <c r="H538" t="s">
        <v>504</v>
      </c>
      <c r="I538" t="s">
        <v>464</v>
      </c>
      <c r="J538">
        <v>685</v>
      </c>
    </row>
    <row r="539" spans="1:10" x14ac:dyDescent="0.2">
      <c r="A539">
        <v>200197417</v>
      </c>
      <c r="B539" s="1">
        <v>40053</v>
      </c>
      <c r="C539">
        <v>4262</v>
      </c>
      <c r="D539" t="s">
        <v>795</v>
      </c>
      <c r="E539" t="s">
        <v>796</v>
      </c>
      <c r="F539" t="s">
        <v>910</v>
      </c>
      <c r="G539" t="s">
        <v>685</v>
      </c>
      <c r="H539" t="s">
        <v>504</v>
      </c>
      <c r="I539" t="s">
        <v>856</v>
      </c>
      <c r="J539">
        <v>189</v>
      </c>
    </row>
    <row r="540" spans="1:10" x14ac:dyDescent="0.2">
      <c r="A540">
        <v>200195598</v>
      </c>
      <c r="B540" s="1">
        <v>39974</v>
      </c>
      <c r="C540">
        <v>363</v>
      </c>
      <c r="D540" t="s">
        <v>447</v>
      </c>
      <c r="E540" t="s">
        <v>448</v>
      </c>
      <c r="F540" t="s">
        <v>908</v>
      </c>
      <c r="G540" t="s">
        <v>761</v>
      </c>
      <c r="H540" t="s">
        <v>504</v>
      </c>
      <c r="I540" t="s">
        <v>352</v>
      </c>
      <c r="J540">
        <v>109</v>
      </c>
    </row>
    <row r="541" spans="1:10" x14ac:dyDescent="0.2">
      <c r="A541">
        <v>200199600</v>
      </c>
      <c r="B541" s="1">
        <v>40136</v>
      </c>
      <c r="C541">
        <v>104219</v>
      </c>
      <c r="D541" t="s">
        <v>1209</v>
      </c>
      <c r="E541" t="s">
        <v>983</v>
      </c>
      <c r="F541" t="s">
        <v>920</v>
      </c>
      <c r="G541" t="s">
        <v>695</v>
      </c>
      <c r="H541" t="s">
        <v>504</v>
      </c>
      <c r="I541" t="s">
        <v>444</v>
      </c>
      <c r="J541">
        <v>1500</v>
      </c>
    </row>
    <row r="542" spans="1:10" x14ac:dyDescent="0.2">
      <c r="A542">
        <v>200195598</v>
      </c>
      <c r="B542" s="1">
        <v>39974</v>
      </c>
      <c r="C542">
        <v>363</v>
      </c>
      <c r="D542" t="s">
        <v>447</v>
      </c>
      <c r="E542" t="s">
        <v>448</v>
      </c>
      <c r="F542" t="s">
        <v>908</v>
      </c>
      <c r="G542" t="s">
        <v>761</v>
      </c>
      <c r="H542" t="s">
        <v>504</v>
      </c>
      <c r="I542" t="s">
        <v>351</v>
      </c>
      <c r="J542">
        <v>109</v>
      </c>
    </row>
    <row r="543" spans="1:10" x14ac:dyDescent="0.2">
      <c r="A543">
        <v>200195351</v>
      </c>
      <c r="B543" s="1">
        <v>39962</v>
      </c>
      <c r="C543">
        <v>104380</v>
      </c>
      <c r="D543" t="s">
        <v>793</v>
      </c>
      <c r="E543" t="s">
        <v>794</v>
      </c>
      <c r="F543" t="s">
        <v>1067</v>
      </c>
      <c r="G543" t="s">
        <v>779</v>
      </c>
      <c r="H543" t="s">
        <v>504</v>
      </c>
      <c r="I543" t="s">
        <v>589</v>
      </c>
      <c r="J543">
        <v>130</v>
      </c>
    </row>
    <row r="544" spans="1:10" x14ac:dyDescent="0.2">
      <c r="A544">
        <v>200195191</v>
      </c>
      <c r="B544" s="1">
        <v>39958</v>
      </c>
      <c r="C544">
        <v>652</v>
      </c>
      <c r="D544" t="s">
        <v>613</v>
      </c>
      <c r="E544" t="s">
        <v>614</v>
      </c>
      <c r="F544" t="s">
        <v>975</v>
      </c>
      <c r="G544" t="s">
        <v>747</v>
      </c>
      <c r="H544" t="s">
        <v>504</v>
      </c>
      <c r="I544" t="s">
        <v>616</v>
      </c>
      <c r="J544">
        <v>2980</v>
      </c>
    </row>
    <row r="545" spans="1:10" x14ac:dyDescent="0.2">
      <c r="A545">
        <v>200191464</v>
      </c>
      <c r="B545" s="1">
        <v>39819</v>
      </c>
      <c r="C545">
        <v>100783</v>
      </c>
      <c r="D545" t="s">
        <v>751</v>
      </c>
      <c r="E545" t="s">
        <v>752</v>
      </c>
      <c r="F545" t="s">
        <v>1067</v>
      </c>
      <c r="G545" t="s">
        <v>682</v>
      </c>
      <c r="H545" t="s">
        <v>504</v>
      </c>
      <c r="I545" t="s">
        <v>196</v>
      </c>
      <c r="J545">
        <v>220</v>
      </c>
    </row>
    <row r="546" spans="1:10" x14ac:dyDescent="0.2">
      <c r="A546">
        <v>200196051</v>
      </c>
      <c r="B546" s="1">
        <v>39994</v>
      </c>
      <c r="C546">
        <v>363</v>
      </c>
      <c r="D546" t="s">
        <v>447</v>
      </c>
      <c r="E546" t="s">
        <v>448</v>
      </c>
      <c r="F546" t="s">
        <v>908</v>
      </c>
      <c r="G546" t="s">
        <v>761</v>
      </c>
      <c r="H546" t="s">
        <v>504</v>
      </c>
      <c r="I546" t="s">
        <v>558</v>
      </c>
      <c r="J546">
        <v>163.5</v>
      </c>
    </row>
    <row r="547" spans="1:10" x14ac:dyDescent="0.2">
      <c r="A547">
        <v>200199027</v>
      </c>
      <c r="B547" s="1">
        <v>40116</v>
      </c>
      <c r="C547">
        <v>50210</v>
      </c>
      <c r="D547" t="s">
        <v>91</v>
      </c>
      <c r="E547" t="s">
        <v>92</v>
      </c>
      <c r="F547" t="s">
        <v>1067</v>
      </c>
      <c r="G547" t="s">
        <v>779</v>
      </c>
      <c r="H547" t="s">
        <v>504</v>
      </c>
      <c r="I547" t="s">
        <v>1068</v>
      </c>
      <c r="J547">
        <v>117.5</v>
      </c>
    </row>
    <row r="548" spans="1:10" x14ac:dyDescent="0.2">
      <c r="A548">
        <v>200196842</v>
      </c>
      <c r="B548" s="1">
        <v>40025</v>
      </c>
      <c r="C548">
        <v>103560</v>
      </c>
      <c r="D548" t="s">
        <v>689</v>
      </c>
      <c r="E548" t="s">
        <v>690</v>
      </c>
      <c r="F548" t="s">
        <v>924</v>
      </c>
      <c r="G548" t="s">
        <v>691</v>
      </c>
      <c r="H548" t="s">
        <v>504</v>
      </c>
      <c r="I548" t="s">
        <v>29</v>
      </c>
      <c r="J548">
        <v>190</v>
      </c>
    </row>
    <row r="549" spans="1:10" x14ac:dyDescent="0.2">
      <c r="A549">
        <v>200199191</v>
      </c>
      <c r="B549" s="1">
        <v>40120</v>
      </c>
      <c r="C549">
        <v>50210</v>
      </c>
      <c r="D549" t="s">
        <v>91</v>
      </c>
      <c r="E549" t="s">
        <v>92</v>
      </c>
      <c r="F549" t="s">
        <v>1067</v>
      </c>
      <c r="G549" t="s">
        <v>779</v>
      </c>
      <c r="H549" t="s">
        <v>504</v>
      </c>
      <c r="I549" t="s">
        <v>471</v>
      </c>
      <c r="J549">
        <v>-117.5</v>
      </c>
    </row>
    <row r="550" spans="1:10" x14ac:dyDescent="0.2">
      <c r="A550">
        <v>200194212</v>
      </c>
      <c r="B550" s="1">
        <v>39918</v>
      </c>
      <c r="C550">
        <v>50210</v>
      </c>
      <c r="D550" t="s">
        <v>91</v>
      </c>
      <c r="E550" t="s">
        <v>92</v>
      </c>
      <c r="F550" t="s">
        <v>1067</v>
      </c>
      <c r="G550" t="s">
        <v>779</v>
      </c>
      <c r="H550" t="s">
        <v>504</v>
      </c>
      <c r="I550" t="s">
        <v>340</v>
      </c>
      <c r="J550">
        <v>117.50222222222222</v>
      </c>
    </row>
    <row r="551" spans="1:10" x14ac:dyDescent="0.2">
      <c r="A551">
        <v>200197157</v>
      </c>
      <c r="B551" s="1">
        <v>40042</v>
      </c>
      <c r="C551">
        <v>103560</v>
      </c>
      <c r="D551" t="s">
        <v>689</v>
      </c>
      <c r="E551" t="s">
        <v>690</v>
      </c>
      <c r="F551" t="s">
        <v>924</v>
      </c>
      <c r="G551" t="s">
        <v>691</v>
      </c>
      <c r="H551" t="s">
        <v>504</v>
      </c>
      <c r="I551" t="s">
        <v>454</v>
      </c>
      <c r="J551">
        <v>190</v>
      </c>
    </row>
    <row r="552" spans="1:10" x14ac:dyDescent="0.2">
      <c r="A552">
        <v>200192216</v>
      </c>
      <c r="B552" s="1">
        <v>39843</v>
      </c>
      <c r="C552">
        <v>1147</v>
      </c>
      <c r="D552" t="s">
        <v>676</v>
      </c>
      <c r="E552" t="s">
        <v>677</v>
      </c>
      <c r="F552" t="s">
        <v>1067</v>
      </c>
      <c r="G552" t="s">
        <v>678</v>
      </c>
      <c r="H552" t="s">
        <v>504</v>
      </c>
      <c r="I552" t="s">
        <v>377</v>
      </c>
      <c r="J552">
        <v>175</v>
      </c>
    </row>
    <row r="553" spans="1:10" x14ac:dyDescent="0.2">
      <c r="A553">
        <v>200197888</v>
      </c>
      <c r="B553" s="1">
        <v>40074</v>
      </c>
      <c r="C553">
        <v>106028</v>
      </c>
      <c r="D553" t="s">
        <v>845</v>
      </c>
      <c r="E553" t="s">
        <v>158</v>
      </c>
      <c r="F553" t="s">
        <v>931</v>
      </c>
      <c r="G553" t="s">
        <v>159</v>
      </c>
      <c r="H553" t="s">
        <v>504</v>
      </c>
      <c r="I553" t="s">
        <v>536</v>
      </c>
      <c r="J553">
        <v>113</v>
      </c>
    </row>
    <row r="554" spans="1:10" x14ac:dyDescent="0.2">
      <c r="A554">
        <v>200198126</v>
      </c>
      <c r="B554" s="1">
        <v>40085</v>
      </c>
      <c r="C554">
        <v>105485</v>
      </c>
      <c r="D554" t="s">
        <v>79</v>
      </c>
      <c r="E554" t="s">
        <v>495</v>
      </c>
      <c r="F554" t="s">
        <v>951</v>
      </c>
      <c r="G554" t="s">
        <v>685</v>
      </c>
      <c r="H554" t="s">
        <v>504</v>
      </c>
      <c r="I554" t="s">
        <v>465</v>
      </c>
      <c r="J554">
        <v>-190</v>
      </c>
    </row>
    <row r="555" spans="1:10" x14ac:dyDescent="0.2">
      <c r="A555">
        <v>200195598</v>
      </c>
      <c r="B555" s="1">
        <v>39974</v>
      </c>
      <c r="C555">
        <v>363</v>
      </c>
      <c r="D555" t="s">
        <v>447</v>
      </c>
      <c r="E555" t="s">
        <v>448</v>
      </c>
      <c r="F555" t="s">
        <v>908</v>
      </c>
      <c r="G555" t="s">
        <v>761</v>
      </c>
      <c r="H555" t="s">
        <v>504</v>
      </c>
      <c r="I555" t="s">
        <v>526</v>
      </c>
      <c r="J555">
        <v>109</v>
      </c>
    </row>
    <row r="556" spans="1:10" x14ac:dyDescent="0.2">
      <c r="A556">
        <v>200195348</v>
      </c>
      <c r="B556" s="1">
        <v>39962</v>
      </c>
      <c r="C556">
        <v>105370</v>
      </c>
      <c r="D556" t="s">
        <v>782</v>
      </c>
      <c r="E556" t="s">
        <v>783</v>
      </c>
      <c r="F556" t="s">
        <v>949</v>
      </c>
      <c r="G556" t="s">
        <v>730</v>
      </c>
      <c r="H556" t="s">
        <v>504</v>
      </c>
      <c r="I556" t="s">
        <v>591</v>
      </c>
      <c r="J556">
        <v>255</v>
      </c>
    </row>
    <row r="557" spans="1:10" x14ac:dyDescent="0.2">
      <c r="A557">
        <v>200196052</v>
      </c>
      <c r="B557" s="1">
        <v>39994</v>
      </c>
      <c r="C557">
        <v>50210</v>
      </c>
      <c r="D557" t="s">
        <v>91</v>
      </c>
      <c r="E557" t="s">
        <v>92</v>
      </c>
      <c r="F557" t="s">
        <v>1067</v>
      </c>
      <c r="G557" t="s">
        <v>779</v>
      </c>
      <c r="H557" t="s">
        <v>504</v>
      </c>
      <c r="I557" t="s">
        <v>559</v>
      </c>
      <c r="J557">
        <v>117.5</v>
      </c>
    </row>
    <row r="558" spans="1:10" x14ac:dyDescent="0.2">
      <c r="A558">
        <v>200192555</v>
      </c>
      <c r="B558" s="1">
        <v>39855</v>
      </c>
      <c r="C558">
        <v>104380</v>
      </c>
      <c r="D558" t="s">
        <v>793</v>
      </c>
      <c r="E558" t="s">
        <v>794</v>
      </c>
      <c r="F558" t="s">
        <v>1067</v>
      </c>
      <c r="G558" t="s">
        <v>779</v>
      </c>
      <c r="H558" t="s">
        <v>504</v>
      </c>
      <c r="I558" t="s">
        <v>862</v>
      </c>
      <c r="J558">
        <v>130</v>
      </c>
    </row>
    <row r="559" spans="1:10" x14ac:dyDescent="0.2">
      <c r="A559">
        <v>200196052</v>
      </c>
      <c r="B559" s="1">
        <v>39994</v>
      </c>
      <c r="C559">
        <v>50210</v>
      </c>
      <c r="D559" t="s">
        <v>91</v>
      </c>
      <c r="E559" t="s">
        <v>92</v>
      </c>
      <c r="F559" t="s">
        <v>1067</v>
      </c>
      <c r="G559" t="s">
        <v>779</v>
      </c>
      <c r="H559" t="s">
        <v>504</v>
      </c>
      <c r="I559" t="s">
        <v>560</v>
      </c>
      <c r="J559">
        <v>117.5</v>
      </c>
    </row>
    <row r="560" spans="1:10" x14ac:dyDescent="0.2">
      <c r="A560">
        <v>200196829</v>
      </c>
      <c r="B560" s="1">
        <v>40024</v>
      </c>
      <c r="C560">
        <v>101397</v>
      </c>
      <c r="D560" t="s">
        <v>491</v>
      </c>
      <c r="E560" t="s">
        <v>492</v>
      </c>
      <c r="F560" t="s">
        <v>915</v>
      </c>
      <c r="G560" t="s">
        <v>685</v>
      </c>
      <c r="H560" t="s">
        <v>504</v>
      </c>
      <c r="I560" t="s">
        <v>26</v>
      </c>
      <c r="J560">
        <v>35</v>
      </c>
    </row>
    <row r="561" spans="1:10" x14ac:dyDescent="0.2">
      <c r="A561">
        <v>200193829</v>
      </c>
      <c r="B561" s="1">
        <v>39903</v>
      </c>
      <c r="C561">
        <v>50210</v>
      </c>
      <c r="D561" t="s">
        <v>91</v>
      </c>
      <c r="E561" t="s">
        <v>92</v>
      </c>
      <c r="F561" t="s">
        <v>1067</v>
      </c>
      <c r="G561" t="s">
        <v>779</v>
      </c>
      <c r="H561" t="s">
        <v>504</v>
      </c>
      <c r="I561" t="s">
        <v>626</v>
      </c>
      <c r="J561">
        <v>117.5</v>
      </c>
    </row>
    <row r="562" spans="1:10" x14ac:dyDescent="0.2">
      <c r="A562">
        <v>200195599</v>
      </c>
      <c r="B562" s="1">
        <v>39974</v>
      </c>
      <c r="C562">
        <v>363</v>
      </c>
      <c r="D562" t="s">
        <v>447</v>
      </c>
      <c r="E562" t="s">
        <v>448</v>
      </c>
      <c r="F562" t="s">
        <v>908</v>
      </c>
      <c r="G562" t="s">
        <v>761</v>
      </c>
      <c r="H562" t="s">
        <v>504</v>
      </c>
      <c r="I562" t="s">
        <v>354</v>
      </c>
      <c r="J562">
        <v>109</v>
      </c>
    </row>
    <row r="563" spans="1:10" x14ac:dyDescent="0.2">
      <c r="A563">
        <v>200196819</v>
      </c>
      <c r="B563" s="1">
        <v>40024</v>
      </c>
      <c r="C563">
        <v>101651</v>
      </c>
      <c r="D563" t="s">
        <v>706</v>
      </c>
      <c r="E563" t="s">
        <v>707</v>
      </c>
      <c r="F563" t="s">
        <v>916</v>
      </c>
      <c r="G563" t="s">
        <v>708</v>
      </c>
      <c r="H563" t="s">
        <v>504</v>
      </c>
      <c r="I563" t="s">
        <v>22</v>
      </c>
      <c r="J563">
        <v>220</v>
      </c>
    </row>
    <row r="564" spans="1:10" x14ac:dyDescent="0.2">
      <c r="A564">
        <v>200198151</v>
      </c>
      <c r="B564" s="1">
        <v>40086</v>
      </c>
      <c r="C564">
        <v>102053</v>
      </c>
      <c r="D564" t="s">
        <v>9</v>
      </c>
      <c r="E564" t="s">
        <v>10</v>
      </c>
      <c r="F564" t="s">
        <v>920</v>
      </c>
      <c r="G564" t="s">
        <v>122</v>
      </c>
      <c r="H564" t="s">
        <v>504</v>
      </c>
      <c r="I564" t="s">
        <v>12</v>
      </c>
      <c r="J564">
        <v>160</v>
      </c>
    </row>
    <row r="565" spans="1:10" x14ac:dyDescent="0.2">
      <c r="A565">
        <v>200192552</v>
      </c>
      <c r="B565" s="1">
        <v>39855</v>
      </c>
      <c r="C565">
        <v>105853</v>
      </c>
      <c r="D565" t="s">
        <v>171</v>
      </c>
      <c r="E565" t="s">
        <v>172</v>
      </c>
      <c r="F565" t="s">
        <v>923</v>
      </c>
      <c r="G565" t="s">
        <v>695</v>
      </c>
      <c r="H565" t="s">
        <v>504</v>
      </c>
      <c r="I565" t="s">
        <v>865</v>
      </c>
      <c r="J565">
        <v>170</v>
      </c>
    </row>
    <row r="566" spans="1:10" x14ac:dyDescent="0.2">
      <c r="A566">
        <v>200194259</v>
      </c>
      <c r="B566" s="1">
        <v>39919</v>
      </c>
      <c r="C566">
        <v>363</v>
      </c>
      <c r="D566" t="s">
        <v>447</v>
      </c>
      <c r="E566" t="s">
        <v>448</v>
      </c>
      <c r="F566" t="s">
        <v>908</v>
      </c>
      <c r="G566" t="s">
        <v>761</v>
      </c>
      <c r="H566" t="s">
        <v>504</v>
      </c>
      <c r="I566" t="s">
        <v>371</v>
      </c>
      <c r="J566">
        <v>109</v>
      </c>
    </row>
    <row r="567" spans="1:10" x14ac:dyDescent="0.2">
      <c r="A567">
        <v>200191878</v>
      </c>
      <c r="B567" s="1">
        <v>39835</v>
      </c>
      <c r="C567">
        <v>102502</v>
      </c>
      <c r="D567" t="s">
        <v>731</v>
      </c>
      <c r="E567" t="s">
        <v>732</v>
      </c>
      <c r="F567" t="s">
        <v>921</v>
      </c>
      <c r="G567" t="s">
        <v>695</v>
      </c>
      <c r="H567" t="s">
        <v>504</v>
      </c>
      <c r="I567" t="s">
        <v>455</v>
      </c>
      <c r="J567">
        <v>180</v>
      </c>
    </row>
    <row r="568" spans="1:10" x14ac:dyDescent="0.2">
      <c r="A568">
        <v>200196051</v>
      </c>
      <c r="B568" s="1">
        <v>39994</v>
      </c>
      <c r="C568">
        <v>363</v>
      </c>
      <c r="D568" t="s">
        <v>447</v>
      </c>
      <c r="E568" t="s">
        <v>448</v>
      </c>
      <c r="F568" t="s">
        <v>908</v>
      </c>
      <c r="G568" t="s">
        <v>761</v>
      </c>
      <c r="H568" t="s">
        <v>504</v>
      </c>
      <c r="I568" t="s">
        <v>553</v>
      </c>
      <c r="J568">
        <v>218</v>
      </c>
    </row>
    <row r="569" spans="1:10" x14ac:dyDescent="0.2">
      <c r="A569">
        <v>200195893</v>
      </c>
      <c r="B569" s="1">
        <v>39990</v>
      </c>
      <c r="C569">
        <v>105985</v>
      </c>
      <c r="D569" t="s">
        <v>516</v>
      </c>
      <c r="E569" t="s">
        <v>517</v>
      </c>
      <c r="F569" t="s">
        <v>1067</v>
      </c>
      <c r="G569" t="s">
        <v>682</v>
      </c>
      <c r="H569" t="s">
        <v>504</v>
      </c>
      <c r="I569" t="s">
        <v>548</v>
      </c>
      <c r="J569">
        <v>4760</v>
      </c>
    </row>
    <row r="570" spans="1:10" x14ac:dyDescent="0.2">
      <c r="A570">
        <v>200197493</v>
      </c>
      <c r="B570" s="1">
        <v>40056</v>
      </c>
      <c r="C570">
        <v>104380</v>
      </c>
      <c r="D570" t="s">
        <v>793</v>
      </c>
      <c r="E570" t="s">
        <v>794</v>
      </c>
      <c r="F570" t="s">
        <v>1067</v>
      </c>
      <c r="G570" t="s">
        <v>779</v>
      </c>
      <c r="H570" t="s">
        <v>504</v>
      </c>
      <c r="I570" t="s">
        <v>618</v>
      </c>
      <c r="J570">
        <v>130</v>
      </c>
    </row>
    <row r="571" spans="1:10" x14ac:dyDescent="0.2">
      <c r="A571">
        <v>200194448</v>
      </c>
      <c r="B571" s="1">
        <v>39926</v>
      </c>
      <c r="C571">
        <v>104200</v>
      </c>
      <c r="D571" t="s">
        <v>174</v>
      </c>
      <c r="E571" t="s">
        <v>175</v>
      </c>
      <c r="F571" t="s">
        <v>917</v>
      </c>
      <c r="G571" t="s">
        <v>720</v>
      </c>
      <c r="H571" t="s">
        <v>504</v>
      </c>
      <c r="I571" t="s">
        <v>332</v>
      </c>
      <c r="J571">
        <v>1535</v>
      </c>
    </row>
    <row r="572" spans="1:10" x14ac:dyDescent="0.2">
      <c r="A572">
        <v>200191940</v>
      </c>
      <c r="B572" s="1">
        <v>39839</v>
      </c>
      <c r="C572">
        <v>50210</v>
      </c>
      <c r="D572" t="s">
        <v>91</v>
      </c>
      <c r="E572" t="s">
        <v>92</v>
      </c>
      <c r="F572" t="s">
        <v>1067</v>
      </c>
      <c r="G572" t="s">
        <v>779</v>
      </c>
      <c r="H572" t="s">
        <v>504</v>
      </c>
      <c r="I572" t="s">
        <v>396</v>
      </c>
      <c r="J572">
        <v>117.5</v>
      </c>
    </row>
    <row r="573" spans="1:10" x14ac:dyDescent="0.2">
      <c r="A573">
        <v>200195347</v>
      </c>
      <c r="B573" s="1">
        <v>39962</v>
      </c>
      <c r="C573">
        <v>105339</v>
      </c>
      <c r="D573" t="s">
        <v>141</v>
      </c>
      <c r="E573" t="s">
        <v>142</v>
      </c>
      <c r="F573" t="s">
        <v>1067</v>
      </c>
      <c r="G573" t="s">
        <v>143</v>
      </c>
      <c r="H573" t="s">
        <v>504</v>
      </c>
      <c r="I573" t="s">
        <v>595</v>
      </c>
      <c r="J573">
        <v>170</v>
      </c>
    </row>
    <row r="574" spans="1:10" x14ac:dyDescent="0.2">
      <c r="A574">
        <v>200193005</v>
      </c>
      <c r="B574" s="1">
        <v>39871</v>
      </c>
      <c r="C574">
        <v>4498</v>
      </c>
      <c r="D574" t="s">
        <v>725</v>
      </c>
      <c r="E574" t="s">
        <v>726</v>
      </c>
      <c r="F574" t="s">
        <v>943</v>
      </c>
      <c r="G574" t="s">
        <v>695</v>
      </c>
      <c r="H574" t="s">
        <v>504</v>
      </c>
      <c r="I574" t="s">
        <v>192</v>
      </c>
      <c r="J574">
        <v>180</v>
      </c>
    </row>
    <row r="575" spans="1:10" x14ac:dyDescent="0.2">
      <c r="A575">
        <v>200197432</v>
      </c>
      <c r="B575" s="1">
        <v>40056</v>
      </c>
      <c r="C575">
        <v>106198</v>
      </c>
      <c r="D575" t="s">
        <v>683</v>
      </c>
      <c r="E575" t="s">
        <v>684</v>
      </c>
      <c r="F575" t="s">
        <v>979</v>
      </c>
      <c r="G575" t="s">
        <v>685</v>
      </c>
      <c r="H575" t="s">
        <v>504</v>
      </c>
      <c r="I575" t="s">
        <v>611</v>
      </c>
      <c r="J575">
        <v>966.54200000000003</v>
      </c>
    </row>
    <row r="576" spans="1:10" x14ac:dyDescent="0.2">
      <c r="A576">
        <v>200198341</v>
      </c>
      <c r="B576" s="1">
        <v>40092</v>
      </c>
      <c r="C576">
        <v>106257</v>
      </c>
      <c r="D576" t="s">
        <v>187</v>
      </c>
      <c r="E576" t="s">
        <v>188</v>
      </c>
      <c r="F576" t="s">
        <v>950</v>
      </c>
      <c r="G576" t="s">
        <v>695</v>
      </c>
      <c r="H576" t="s">
        <v>504</v>
      </c>
      <c r="I576" t="s">
        <v>1</v>
      </c>
      <c r="J576">
        <v>-190</v>
      </c>
    </row>
    <row r="577" spans="1:10" x14ac:dyDescent="0.2">
      <c r="A577">
        <v>200198218</v>
      </c>
      <c r="B577" s="1">
        <v>40086</v>
      </c>
      <c r="C577">
        <v>363</v>
      </c>
      <c r="D577" t="s">
        <v>447</v>
      </c>
      <c r="E577" t="s">
        <v>448</v>
      </c>
      <c r="F577" t="s">
        <v>908</v>
      </c>
      <c r="G577" t="s">
        <v>761</v>
      </c>
      <c r="H577" t="s">
        <v>504</v>
      </c>
      <c r="I577" t="s">
        <v>5</v>
      </c>
      <c r="J577">
        <v>109</v>
      </c>
    </row>
    <row r="578" spans="1:10" x14ac:dyDescent="0.2">
      <c r="A578">
        <v>200194258</v>
      </c>
      <c r="B578" s="1">
        <v>39919</v>
      </c>
      <c r="C578">
        <v>363</v>
      </c>
      <c r="D578" t="s">
        <v>447</v>
      </c>
      <c r="E578" t="s">
        <v>448</v>
      </c>
      <c r="F578" t="s">
        <v>908</v>
      </c>
      <c r="G578" t="s">
        <v>761</v>
      </c>
      <c r="H578" t="s">
        <v>504</v>
      </c>
      <c r="I578" t="s">
        <v>364</v>
      </c>
      <c r="J578">
        <v>109</v>
      </c>
    </row>
    <row r="579" spans="1:10" x14ac:dyDescent="0.2">
      <c r="A579">
        <v>200195241</v>
      </c>
      <c r="B579" s="1">
        <v>39959</v>
      </c>
      <c r="C579">
        <v>103340</v>
      </c>
      <c r="D579" t="s">
        <v>183</v>
      </c>
      <c r="E579" t="s">
        <v>184</v>
      </c>
      <c r="F579" t="s">
        <v>921</v>
      </c>
      <c r="G579" t="s">
        <v>122</v>
      </c>
      <c r="H579" t="s">
        <v>504</v>
      </c>
      <c r="I579" t="s">
        <v>326</v>
      </c>
      <c r="J579">
        <v>170</v>
      </c>
    </row>
    <row r="580" spans="1:10" x14ac:dyDescent="0.2">
      <c r="A580">
        <v>200195596</v>
      </c>
      <c r="B580" s="1">
        <v>39974</v>
      </c>
      <c r="C580">
        <v>50210</v>
      </c>
      <c r="D580" t="s">
        <v>91</v>
      </c>
      <c r="E580" t="s">
        <v>92</v>
      </c>
      <c r="F580" t="s">
        <v>1067</v>
      </c>
      <c r="G580" t="s">
        <v>779</v>
      </c>
      <c r="H580" t="s">
        <v>504</v>
      </c>
      <c r="I580" t="s">
        <v>349</v>
      </c>
      <c r="J580">
        <v>117.5</v>
      </c>
    </row>
    <row r="581" spans="1:10" x14ac:dyDescent="0.2">
      <c r="A581">
        <v>200198128</v>
      </c>
      <c r="B581" s="1">
        <v>40086</v>
      </c>
      <c r="C581">
        <v>106198</v>
      </c>
      <c r="D581" t="s">
        <v>683</v>
      </c>
      <c r="E581" t="s">
        <v>684</v>
      </c>
      <c r="F581" t="s">
        <v>979</v>
      </c>
      <c r="G581" t="s">
        <v>685</v>
      </c>
      <c r="H581" t="s">
        <v>504</v>
      </c>
      <c r="I581" t="s">
        <v>460</v>
      </c>
      <c r="J581">
        <v>6951.67</v>
      </c>
    </row>
    <row r="582" spans="1:10" x14ac:dyDescent="0.2">
      <c r="A582">
        <v>200199625</v>
      </c>
      <c r="B582" s="1">
        <v>40137</v>
      </c>
      <c r="C582">
        <v>105854</v>
      </c>
      <c r="D582" t="s">
        <v>652</v>
      </c>
      <c r="E582" t="s">
        <v>653</v>
      </c>
      <c r="F582" t="s">
        <v>939</v>
      </c>
      <c r="G582" t="s">
        <v>746</v>
      </c>
      <c r="H582" t="s">
        <v>504</v>
      </c>
      <c r="I582" t="s">
        <v>1069</v>
      </c>
      <c r="J582">
        <v>190</v>
      </c>
    </row>
    <row r="583" spans="1:10" x14ac:dyDescent="0.2">
      <c r="A583">
        <v>200196151</v>
      </c>
      <c r="B583" s="1">
        <v>39997</v>
      </c>
      <c r="C583">
        <v>106028</v>
      </c>
      <c r="D583" t="s">
        <v>845</v>
      </c>
      <c r="E583" t="s">
        <v>158</v>
      </c>
      <c r="F583" t="s">
        <v>931</v>
      </c>
      <c r="G583" t="s">
        <v>159</v>
      </c>
      <c r="H583" t="s">
        <v>504</v>
      </c>
      <c r="I583" t="s">
        <v>2</v>
      </c>
      <c r="J583">
        <v>-440</v>
      </c>
    </row>
    <row r="584" spans="1:10" x14ac:dyDescent="0.2">
      <c r="A584">
        <v>200194405</v>
      </c>
      <c r="B584" s="1">
        <v>39924</v>
      </c>
      <c r="C584">
        <v>103120</v>
      </c>
      <c r="D584" t="s">
        <v>787</v>
      </c>
      <c r="E584" t="s">
        <v>788</v>
      </c>
      <c r="F584" t="s">
        <v>933</v>
      </c>
      <c r="G584" t="s">
        <v>685</v>
      </c>
      <c r="H584" t="s">
        <v>504</v>
      </c>
      <c r="I584" t="s">
        <v>446</v>
      </c>
      <c r="J584">
        <v>261.35000000000002</v>
      </c>
    </row>
    <row r="585" spans="1:10" x14ac:dyDescent="0.2">
      <c r="A585">
        <v>200196193</v>
      </c>
      <c r="B585" s="1">
        <v>39997</v>
      </c>
      <c r="C585">
        <v>102428</v>
      </c>
      <c r="D585" t="s">
        <v>762</v>
      </c>
      <c r="E585" t="s">
        <v>763</v>
      </c>
      <c r="F585" t="s">
        <v>1067</v>
      </c>
      <c r="G585" t="s">
        <v>764</v>
      </c>
      <c r="H585" t="s">
        <v>504</v>
      </c>
      <c r="I585" t="s">
        <v>37</v>
      </c>
      <c r="J585">
        <v>1800</v>
      </c>
    </row>
    <row r="586" spans="1:10" x14ac:dyDescent="0.2">
      <c r="A586">
        <v>200199792</v>
      </c>
      <c r="B586" s="1">
        <v>40144</v>
      </c>
      <c r="C586">
        <v>1787</v>
      </c>
      <c r="D586" t="s">
        <v>150</v>
      </c>
      <c r="E586" t="s">
        <v>151</v>
      </c>
      <c r="F586" t="s">
        <v>920</v>
      </c>
      <c r="G586" t="s">
        <v>695</v>
      </c>
      <c r="H586" t="s">
        <v>504</v>
      </c>
      <c r="I586" t="s">
        <v>1070</v>
      </c>
      <c r="J586">
        <v>220</v>
      </c>
    </row>
    <row r="587" spans="1:10" x14ac:dyDescent="0.2">
      <c r="A587">
        <v>200195007</v>
      </c>
      <c r="B587" s="1">
        <v>39948</v>
      </c>
      <c r="C587">
        <v>102511</v>
      </c>
      <c r="D587" t="s">
        <v>799</v>
      </c>
      <c r="E587" t="s">
        <v>800</v>
      </c>
      <c r="F587" t="s">
        <v>1067</v>
      </c>
      <c r="G587" t="s">
        <v>780</v>
      </c>
      <c r="H587" t="s">
        <v>504</v>
      </c>
      <c r="I587" t="s">
        <v>527</v>
      </c>
      <c r="J587">
        <v>220</v>
      </c>
    </row>
    <row r="588" spans="1:10" x14ac:dyDescent="0.2">
      <c r="A588">
        <v>200198218</v>
      </c>
      <c r="B588" s="1">
        <v>40086</v>
      </c>
      <c r="C588">
        <v>363</v>
      </c>
      <c r="D588" t="s">
        <v>447</v>
      </c>
      <c r="E588" t="s">
        <v>448</v>
      </c>
      <c r="F588" t="s">
        <v>908</v>
      </c>
      <c r="G588" t="s">
        <v>761</v>
      </c>
      <c r="H588" t="s">
        <v>504</v>
      </c>
      <c r="I588" t="s">
        <v>7</v>
      </c>
      <c r="J588">
        <v>109</v>
      </c>
    </row>
    <row r="589" spans="1:10" x14ac:dyDescent="0.2">
      <c r="A589">
        <v>200195020</v>
      </c>
      <c r="B589" s="1">
        <v>39948</v>
      </c>
      <c r="C589">
        <v>50210</v>
      </c>
      <c r="D589" t="s">
        <v>91</v>
      </c>
      <c r="E589" t="s">
        <v>92</v>
      </c>
      <c r="F589" t="s">
        <v>1067</v>
      </c>
      <c r="G589" t="s">
        <v>779</v>
      </c>
      <c r="H589" t="s">
        <v>504</v>
      </c>
      <c r="I589" t="s">
        <v>525</v>
      </c>
      <c r="J589">
        <v>117.5</v>
      </c>
    </row>
    <row r="590" spans="1:10" x14ac:dyDescent="0.2">
      <c r="A590">
        <v>200196735</v>
      </c>
      <c r="B590" s="1">
        <v>40021</v>
      </c>
      <c r="C590">
        <v>103662</v>
      </c>
      <c r="D590" t="s">
        <v>154</v>
      </c>
      <c r="E590" t="s">
        <v>155</v>
      </c>
      <c r="F590" t="s">
        <v>943</v>
      </c>
      <c r="G590" t="s">
        <v>695</v>
      </c>
      <c r="H590" t="s">
        <v>504</v>
      </c>
      <c r="I590" t="s">
        <v>348</v>
      </c>
      <c r="J590">
        <v>220</v>
      </c>
    </row>
    <row r="591" spans="1:10" x14ac:dyDescent="0.2">
      <c r="A591">
        <v>200192611</v>
      </c>
      <c r="B591" s="1">
        <v>39857</v>
      </c>
      <c r="C591">
        <v>105339</v>
      </c>
      <c r="D591" t="s">
        <v>141</v>
      </c>
      <c r="E591" t="s">
        <v>142</v>
      </c>
      <c r="F591" t="s">
        <v>1067</v>
      </c>
      <c r="G591" t="s">
        <v>143</v>
      </c>
      <c r="H591" t="s">
        <v>504</v>
      </c>
      <c r="I591" t="s">
        <v>17</v>
      </c>
      <c r="J591">
        <v>170</v>
      </c>
    </row>
    <row r="592" spans="1:10" x14ac:dyDescent="0.2">
      <c r="A592">
        <v>200197156</v>
      </c>
      <c r="B592" s="1">
        <v>40042</v>
      </c>
      <c r="C592">
        <v>103560</v>
      </c>
      <c r="D592" t="s">
        <v>689</v>
      </c>
      <c r="E592" t="s">
        <v>690</v>
      </c>
      <c r="F592" t="s">
        <v>924</v>
      </c>
      <c r="G592" t="s">
        <v>691</v>
      </c>
      <c r="H592" t="s">
        <v>504</v>
      </c>
      <c r="I592" t="s">
        <v>454</v>
      </c>
      <c r="J592">
        <v>-190</v>
      </c>
    </row>
    <row r="593" spans="1:10" x14ac:dyDescent="0.2">
      <c r="A593">
        <v>200195005</v>
      </c>
      <c r="B593" s="1">
        <v>39948</v>
      </c>
      <c r="C593">
        <v>102814</v>
      </c>
      <c r="D593" t="s">
        <v>82</v>
      </c>
      <c r="E593" t="s">
        <v>83</v>
      </c>
      <c r="F593" t="s">
        <v>1067</v>
      </c>
      <c r="G593" t="s">
        <v>779</v>
      </c>
      <c r="H593" t="s">
        <v>504</v>
      </c>
      <c r="I593" t="s">
        <v>532</v>
      </c>
      <c r="J593">
        <v>190</v>
      </c>
    </row>
    <row r="594" spans="1:10" x14ac:dyDescent="0.2">
      <c r="A594">
        <v>200191633</v>
      </c>
      <c r="B594" s="1">
        <v>39827</v>
      </c>
      <c r="C594">
        <v>102534</v>
      </c>
      <c r="D594" t="s">
        <v>140</v>
      </c>
      <c r="E594" t="s">
        <v>756</v>
      </c>
      <c r="F594" t="s">
        <v>478</v>
      </c>
      <c r="G594" t="s">
        <v>695</v>
      </c>
      <c r="H594" t="s">
        <v>504</v>
      </c>
      <c r="I594" t="s">
        <v>388</v>
      </c>
      <c r="J594">
        <v>220</v>
      </c>
    </row>
    <row r="595" spans="1:10" x14ac:dyDescent="0.2">
      <c r="A595">
        <v>200193910</v>
      </c>
      <c r="B595" s="1">
        <v>39903</v>
      </c>
      <c r="C595">
        <v>105339</v>
      </c>
      <c r="D595" t="s">
        <v>141</v>
      </c>
      <c r="E595" t="s">
        <v>142</v>
      </c>
      <c r="F595" t="s">
        <v>1067</v>
      </c>
      <c r="G595" t="s">
        <v>143</v>
      </c>
      <c r="H595" t="s">
        <v>504</v>
      </c>
      <c r="I595" t="s">
        <v>509</v>
      </c>
      <c r="J595">
        <v>35</v>
      </c>
    </row>
    <row r="596" spans="1:10" x14ac:dyDescent="0.2">
      <c r="A596">
        <v>200191634</v>
      </c>
      <c r="B596" s="1">
        <v>39827</v>
      </c>
      <c r="C596">
        <v>102586</v>
      </c>
      <c r="D596" t="s">
        <v>449</v>
      </c>
      <c r="E596" t="s">
        <v>450</v>
      </c>
      <c r="F596" t="s">
        <v>984</v>
      </c>
      <c r="G596" t="s">
        <v>451</v>
      </c>
      <c r="H596" t="s">
        <v>504</v>
      </c>
      <c r="I596" t="s">
        <v>384</v>
      </c>
      <c r="J596">
        <v>220</v>
      </c>
    </row>
    <row r="597" spans="1:10" x14ac:dyDescent="0.2">
      <c r="A597">
        <v>200194456</v>
      </c>
      <c r="B597" s="1">
        <v>39926</v>
      </c>
      <c r="C597">
        <v>102814</v>
      </c>
      <c r="D597" t="s">
        <v>82</v>
      </c>
      <c r="E597" t="s">
        <v>83</v>
      </c>
      <c r="F597" t="s">
        <v>1067</v>
      </c>
      <c r="G597" t="s">
        <v>779</v>
      </c>
      <c r="H597" t="s">
        <v>504</v>
      </c>
      <c r="I597" t="s">
        <v>405</v>
      </c>
      <c r="J597">
        <v>1440</v>
      </c>
    </row>
    <row r="598" spans="1:10" x14ac:dyDescent="0.2">
      <c r="A598">
        <v>200197784</v>
      </c>
      <c r="B598" s="1">
        <v>40070</v>
      </c>
      <c r="C598">
        <v>50210</v>
      </c>
      <c r="D598" t="s">
        <v>91</v>
      </c>
      <c r="E598" t="s">
        <v>92</v>
      </c>
      <c r="F598" t="s">
        <v>1067</v>
      </c>
      <c r="G598" t="s">
        <v>779</v>
      </c>
      <c r="H598" t="s">
        <v>504</v>
      </c>
      <c r="I598" t="s">
        <v>359</v>
      </c>
      <c r="J598">
        <v>117.5</v>
      </c>
    </row>
    <row r="599" spans="1:10" x14ac:dyDescent="0.2">
      <c r="A599">
        <v>200199793</v>
      </c>
      <c r="B599" s="1">
        <v>40144</v>
      </c>
      <c r="C599">
        <v>106197</v>
      </c>
      <c r="D599" t="s">
        <v>851</v>
      </c>
      <c r="E599" t="s">
        <v>956</v>
      </c>
      <c r="F599" t="s">
        <v>957</v>
      </c>
      <c r="G599" t="s">
        <v>958</v>
      </c>
      <c r="H599" t="s">
        <v>504</v>
      </c>
      <c r="I599" t="s">
        <v>1071</v>
      </c>
      <c r="J599">
        <v>190</v>
      </c>
    </row>
    <row r="600" spans="1:10" x14ac:dyDescent="0.2">
      <c r="A600">
        <v>200199082</v>
      </c>
      <c r="B600" s="1">
        <v>40116</v>
      </c>
      <c r="C600">
        <v>103782</v>
      </c>
      <c r="D600" t="s">
        <v>79</v>
      </c>
      <c r="E600" t="s">
        <v>940</v>
      </c>
      <c r="F600" t="s">
        <v>1014</v>
      </c>
      <c r="G600" t="s">
        <v>941</v>
      </c>
      <c r="H600" t="s">
        <v>504</v>
      </c>
      <c r="I600" t="s">
        <v>1064</v>
      </c>
      <c r="J600">
        <v>190</v>
      </c>
    </row>
    <row r="601" spans="1:10" x14ac:dyDescent="0.2">
      <c r="A601">
        <v>200193833</v>
      </c>
      <c r="B601" s="1">
        <v>39903</v>
      </c>
      <c r="C601">
        <v>3674</v>
      </c>
      <c r="D601" t="s">
        <v>130</v>
      </c>
      <c r="E601" t="s">
        <v>131</v>
      </c>
      <c r="F601" t="s">
        <v>929</v>
      </c>
      <c r="G601" t="s">
        <v>132</v>
      </c>
      <c r="H601" t="s">
        <v>504</v>
      </c>
      <c r="I601" t="s">
        <v>453</v>
      </c>
      <c r="J601">
        <v>220</v>
      </c>
    </row>
    <row r="602" spans="1:10" x14ac:dyDescent="0.2">
      <c r="A602">
        <v>200193484</v>
      </c>
      <c r="B602" s="1">
        <v>39890</v>
      </c>
      <c r="C602">
        <v>105339</v>
      </c>
      <c r="D602" t="s">
        <v>141</v>
      </c>
      <c r="E602" t="s">
        <v>142</v>
      </c>
      <c r="F602" t="s">
        <v>1067</v>
      </c>
      <c r="G602" t="s">
        <v>143</v>
      </c>
      <c r="H602" t="s">
        <v>504</v>
      </c>
      <c r="I602" t="s">
        <v>14</v>
      </c>
      <c r="J602">
        <v>-220</v>
      </c>
    </row>
    <row r="603" spans="1:10" x14ac:dyDescent="0.2">
      <c r="A603">
        <v>200196489</v>
      </c>
      <c r="B603" s="1">
        <v>40011</v>
      </c>
      <c r="C603">
        <v>1142</v>
      </c>
      <c r="D603" t="s">
        <v>133</v>
      </c>
      <c r="E603" t="s">
        <v>134</v>
      </c>
      <c r="F603" t="s">
        <v>953</v>
      </c>
      <c r="G603" t="s">
        <v>135</v>
      </c>
      <c r="H603" t="s">
        <v>504</v>
      </c>
      <c r="I603" t="s">
        <v>549</v>
      </c>
      <c r="J603">
        <v>100</v>
      </c>
    </row>
    <row r="604" spans="1:10" x14ac:dyDescent="0.2">
      <c r="A604">
        <v>200192899</v>
      </c>
      <c r="B604" s="1">
        <v>39869</v>
      </c>
      <c r="C604">
        <v>102428</v>
      </c>
      <c r="D604" t="s">
        <v>762</v>
      </c>
      <c r="E604" t="s">
        <v>763</v>
      </c>
      <c r="F604" t="s">
        <v>1067</v>
      </c>
      <c r="G604" t="s">
        <v>764</v>
      </c>
      <c r="H604" t="s">
        <v>504</v>
      </c>
      <c r="I604" t="s">
        <v>873</v>
      </c>
      <c r="J604">
        <v>1800</v>
      </c>
    </row>
    <row r="605" spans="1:10" x14ac:dyDescent="0.2">
      <c r="A605">
        <v>200199111</v>
      </c>
      <c r="B605" s="1">
        <v>40116</v>
      </c>
      <c r="C605">
        <v>363</v>
      </c>
      <c r="D605" t="s">
        <v>447</v>
      </c>
      <c r="E605" t="s">
        <v>448</v>
      </c>
      <c r="F605" t="s">
        <v>908</v>
      </c>
      <c r="G605" t="s">
        <v>761</v>
      </c>
      <c r="H605" t="s">
        <v>504</v>
      </c>
      <c r="I605" t="s">
        <v>1072</v>
      </c>
      <c r="J605">
        <v>1199</v>
      </c>
    </row>
    <row r="606" spans="1:10" x14ac:dyDescent="0.2">
      <c r="A606">
        <v>200195240</v>
      </c>
      <c r="B606" s="1">
        <v>39959</v>
      </c>
      <c r="C606">
        <v>105932</v>
      </c>
      <c r="D606" t="s">
        <v>498</v>
      </c>
      <c r="E606" t="s">
        <v>499</v>
      </c>
      <c r="F606" t="s">
        <v>930</v>
      </c>
      <c r="G606" t="s">
        <v>500</v>
      </c>
      <c r="H606" t="s">
        <v>504</v>
      </c>
      <c r="I606" t="s">
        <v>325</v>
      </c>
      <c r="J606">
        <v>220</v>
      </c>
    </row>
    <row r="607" spans="1:10" x14ac:dyDescent="0.2">
      <c r="A607">
        <v>200199604</v>
      </c>
      <c r="B607" s="1">
        <v>40137</v>
      </c>
      <c r="C607">
        <v>104429</v>
      </c>
      <c r="D607" t="s">
        <v>1073</v>
      </c>
      <c r="E607" t="s">
        <v>985</v>
      </c>
      <c r="F607" t="s">
        <v>986</v>
      </c>
      <c r="G607" t="s">
        <v>685</v>
      </c>
      <c r="H607" t="s">
        <v>504</v>
      </c>
      <c r="I607" t="s">
        <v>1074</v>
      </c>
      <c r="J607">
        <v>190</v>
      </c>
    </row>
    <row r="608" spans="1:10" x14ac:dyDescent="0.2">
      <c r="A608">
        <v>200198218</v>
      </c>
      <c r="B608" s="1">
        <v>40086</v>
      </c>
      <c r="C608">
        <v>363</v>
      </c>
      <c r="D608" t="s">
        <v>447</v>
      </c>
      <c r="E608" t="s">
        <v>448</v>
      </c>
      <c r="F608" t="s">
        <v>908</v>
      </c>
      <c r="G608" t="s">
        <v>761</v>
      </c>
      <c r="H608" t="s">
        <v>504</v>
      </c>
      <c r="I608" t="s">
        <v>3</v>
      </c>
      <c r="J608">
        <v>109</v>
      </c>
    </row>
    <row r="609" spans="1:10" x14ac:dyDescent="0.2">
      <c r="A609">
        <v>200193188</v>
      </c>
      <c r="B609" s="1">
        <v>39877</v>
      </c>
      <c r="C609">
        <v>4498</v>
      </c>
      <c r="D609" t="s">
        <v>725</v>
      </c>
      <c r="E609" t="s">
        <v>726</v>
      </c>
      <c r="F609" t="s">
        <v>943</v>
      </c>
      <c r="G609" t="s">
        <v>695</v>
      </c>
      <c r="H609" t="s">
        <v>504</v>
      </c>
      <c r="I609" t="s">
        <v>192</v>
      </c>
      <c r="J609">
        <v>-180</v>
      </c>
    </row>
    <row r="610" spans="1:10" x14ac:dyDescent="0.2">
      <c r="A610">
        <v>200199114</v>
      </c>
      <c r="B610" s="1">
        <v>40116</v>
      </c>
      <c r="C610">
        <v>106198</v>
      </c>
      <c r="D610" t="s">
        <v>683</v>
      </c>
      <c r="E610" t="s">
        <v>684</v>
      </c>
      <c r="F610" t="s">
        <v>979</v>
      </c>
      <c r="G610" t="s">
        <v>685</v>
      </c>
      <c r="H610" t="s">
        <v>504</v>
      </c>
      <c r="I610" t="s">
        <v>1075</v>
      </c>
      <c r="J610">
        <v>111.52444444444444</v>
      </c>
    </row>
    <row r="611" spans="1:10" x14ac:dyDescent="0.2">
      <c r="A611">
        <v>200196367</v>
      </c>
      <c r="B611" s="1">
        <v>40004</v>
      </c>
      <c r="C611">
        <v>3561</v>
      </c>
      <c r="D611" t="s">
        <v>721</v>
      </c>
      <c r="E611" t="s">
        <v>722</v>
      </c>
      <c r="F611" t="s">
        <v>1067</v>
      </c>
      <c r="G611" t="s">
        <v>682</v>
      </c>
      <c r="H611" t="s">
        <v>504</v>
      </c>
      <c r="I611" t="s">
        <v>585</v>
      </c>
      <c r="J611">
        <v>180</v>
      </c>
    </row>
    <row r="612" spans="1:10" x14ac:dyDescent="0.2">
      <c r="A612">
        <v>200198131</v>
      </c>
      <c r="B612" s="1">
        <v>40086</v>
      </c>
      <c r="C612">
        <v>101651</v>
      </c>
      <c r="D612" t="s">
        <v>706</v>
      </c>
      <c r="E612" t="s">
        <v>707</v>
      </c>
      <c r="F612" t="s">
        <v>916</v>
      </c>
      <c r="G612" t="s">
        <v>708</v>
      </c>
      <c r="H612" t="s">
        <v>504</v>
      </c>
      <c r="I612" t="s">
        <v>471</v>
      </c>
      <c r="J612">
        <v>190</v>
      </c>
    </row>
    <row r="613" spans="1:10" x14ac:dyDescent="0.2">
      <c r="A613">
        <v>200194345</v>
      </c>
      <c r="B613" s="1">
        <v>39924</v>
      </c>
      <c r="C613">
        <v>104380</v>
      </c>
      <c r="D613" t="s">
        <v>793</v>
      </c>
      <c r="E613" t="s">
        <v>794</v>
      </c>
      <c r="F613" t="s">
        <v>1067</v>
      </c>
      <c r="G613" t="s">
        <v>779</v>
      </c>
      <c r="H613" t="s">
        <v>504</v>
      </c>
      <c r="I613" t="s">
        <v>523</v>
      </c>
      <c r="J613">
        <v>-130</v>
      </c>
    </row>
    <row r="614" spans="1:10" x14ac:dyDescent="0.2">
      <c r="A614">
        <v>200198219</v>
      </c>
      <c r="B614" s="1">
        <v>40086</v>
      </c>
      <c r="C614">
        <v>50210</v>
      </c>
      <c r="D614" t="s">
        <v>91</v>
      </c>
      <c r="E614" t="s">
        <v>92</v>
      </c>
      <c r="F614" t="s">
        <v>1067</v>
      </c>
      <c r="G614" t="s">
        <v>779</v>
      </c>
      <c r="H614" t="s">
        <v>504</v>
      </c>
      <c r="I614" t="s">
        <v>471</v>
      </c>
      <c r="J614">
        <v>117.5</v>
      </c>
    </row>
    <row r="615" spans="1:10" x14ac:dyDescent="0.2">
      <c r="A615">
        <v>200196054</v>
      </c>
      <c r="B615" s="1">
        <v>39994</v>
      </c>
      <c r="C615">
        <v>104400</v>
      </c>
      <c r="D615" t="s">
        <v>565</v>
      </c>
      <c r="E615" t="s">
        <v>566</v>
      </c>
      <c r="F615" t="s">
        <v>908</v>
      </c>
      <c r="G615" t="s">
        <v>173</v>
      </c>
      <c r="H615" t="s">
        <v>504</v>
      </c>
      <c r="I615" t="s">
        <v>567</v>
      </c>
      <c r="J615">
        <v>162</v>
      </c>
    </row>
    <row r="616" spans="1:10" x14ac:dyDescent="0.2">
      <c r="A616">
        <v>200197808</v>
      </c>
      <c r="B616" s="1">
        <v>40071</v>
      </c>
      <c r="C616">
        <v>104380</v>
      </c>
      <c r="D616" t="s">
        <v>793</v>
      </c>
      <c r="E616" t="s">
        <v>794</v>
      </c>
      <c r="F616" t="s">
        <v>1067</v>
      </c>
      <c r="G616" t="s">
        <v>779</v>
      </c>
      <c r="H616" t="s">
        <v>504</v>
      </c>
      <c r="I616" t="s">
        <v>361</v>
      </c>
      <c r="J616">
        <v>130</v>
      </c>
    </row>
    <row r="617" spans="1:10" x14ac:dyDescent="0.2">
      <c r="A617">
        <v>200195598</v>
      </c>
      <c r="B617" s="1">
        <v>39974</v>
      </c>
      <c r="C617">
        <v>363</v>
      </c>
      <c r="D617" t="s">
        <v>447</v>
      </c>
      <c r="E617" t="s">
        <v>448</v>
      </c>
      <c r="F617" t="s">
        <v>908</v>
      </c>
      <c r="G617" t="s">
        <v>761</v>
      </c>
      <c r="H617" t="s">
        <v>504</v>
      </c>
      <c r="I617" t="s">
        <v>510</v>
      </c>
      <c r="J617">
        <v>109</v>
      </c>
    </row>
    <row r="618" spans="1:10" x14ac:dyDescent="0.2">
      <c r="A618">
        <v>200197189</v>
      </c>
      <c r="B618" s="1">
        <v>40043</v>
      </c>
      <c r="C618">
        <v>104071</v>
      </c>
      <c r="D618" t="s">
        <v>709</v>
      </c>
      <c r="E618" t="s">
        <v>710</v>
      </c>
      <c r="F618" t="s">
        <v>910</v>
      </c>
      <c r="G618" t="s">
        <v>685</v>
      </c>
      <c r="H618" t="s">
        <v>504</v>
      </c>
      <c r="I618" t="s">
        <v>344</v>
      </c>
      <c r="J618">
        <v>-220</v>
      </c>
    </row>
    <row r="619" spans="1:10" x14ac:dyDescent="0.2">
      <c r="A619">
        <v>200192172</v>
      </c>
      <c r="B619" s="1">
        <v>39843</v>
      </c>
      <c r="C619">
        <v>363</v>
      </c>
      <c r="D619" t="s">
        <v>447</v>
      </c>
      <c r="E619" t="s">
        <v>448</v>
      </c>
      <c r="F619" t="s">
        <v>908</v>
      </c>
      <c r="G619" t="s">
        <v>761</v>
      </c>
      <c r="H619" t="s">
        <v>504</v>
      </c>
      <c r="I619" t="s">
        <v>381</v>
      </c>
      <c r="J619">
        <v>109</v>
      </c>
    </row>
    <row r="620" spans="1:10" x14ac:dyDescent="0.2">
      <c r="A620">
        <v>200191882</v>
      </c>
      <c r="B620" s="1">
        <v>39835</v>
      </c>
      <c r="C620">
        <v>102586</v>
      </c>
      <c r="D620" t="s">
        <v>449</v>
      </c>
      <c r="E620" t="s">
        <v>450</v>
      </c>
      <c r="F620" t="s">
        <v>984</v>
      </c>
      <c r="G620" t="s">
        <v>451</v>
      </c>
      <c r="H620" t="s">
        <v>504</v>
      </c>
      <c r="I620" t="s">
        <v>452</v>
      </c>
      <c r="J620">
        <v>220</v>
      </c>
    </row>
    <row r="621" spans="1:10" x14ac:dyDescent="0.2">
      <c r="A621">
        <v>200193904</v>
      </c>
      <c r="B621" s="1">
        <v>39903</v>
      </c>
      <c r="C621">
        <v>105339</v>
      </c>
      <c r="D621" t="s">
        <v>141</v>
      </c>
      <c r="E621" t="s">
        <v>142</v>
      </c>
      <c r="F621" t="s">
        <v>1067</v>
      </c>
      <c r="G621" t="s">
        <v>143</v>
      </c>
      <c r="H621" t="s">
        <v>504</v>
      </c>
      <c r="I621" t="s">
        <v>512</v>
      </c>
      <c r="J621">
        <v>170</v>
      </c>
    </row>
    <row r="622" spans="1:10" x14ac:dyDescent="0.2">
      <c r="A622">
        <v>200194258</v>
      </c>
      <c r="B622" s="1">
        <v>39919</v>
      </c>
      <c r="C622">
        <v>363</v>
      </c>
      <c r="D622" t="s">
        <v>447</v>
      </c>
      <c r="E622" t="s">
        <v>448</v>
      </c>
      <c r="F622" t="s">
        <v>908</v>
      </c>
      <c r="G622" t="s">
        <v>761</v>
      </c>
      <c r="H622" t="s">
        <v>504</v>
      </c>
      <c r="I622" t="s">
        <v>367</v>
      </c>
      <c r="J622">
        <v>109</v>
      </c>
    </row>
    <row r="623" spans="1:10" x14ac:dyDescent="0.2">
      <c r="A623">
        <v>200193906</v>
      </c>
      <c r="B623" s="1">
        <v>39903</v>
      </c>
      <c r="C623">
        <v>105339</v>
      </c>
      <c r="D623" t="s">
        <v>141</v>
      </c>
      <c r="E623" t="s">
        <v>142</v>
      </c>
      <c r="F623" t="s">
        <v>1067</v>
      </c>
      <c r="G623" t="s">
        <v>143</v>
      </c>
      <c r="H623" t="s">
        <v>504</v>
      </c>
      <c r="I623" t="s">
        <v>508</v>
      </c>
      <c r="J623">
        <v>170</v>
      </c>
    </row>
    <row r="624" spans="1:10" x14ac:dyDescent="0.2">
      <c r="A624">
        <v>200195041</v>
      </c>
      <c r="B624" s="1">
        <v>39948</v>
      </c>
      <c r="C624">
        <v>105339</v>
      </c>
      <c r="D624" t="s">
        <v>141</v>
      </c>
      <c r="E624" t="s">
        <v>142</v>
      </c>
      <c r="F624" t="s">
        <v>1067</v>
      </c>
      <c r="G624" t="s">
        <v>143</v>
      </c>
      <c r="H624" t="s">
        <v>504</v>
      </c>
      <c r="I624" t="s">
        <v>512</v>
      </c>
      <c r="J624">
        <v>-170</v>
      </c>
    </row>
    <row r="625" spans="1:10" x14ac:dyDescent="0.2">
      <c r="A625">
        <v>200191963</v>
      </c>
      <c r="B625" s="1">
        <v>39840</v>
      </c>
      <c r="C625">
        <v>104380</v>
      </c>
      <c r="D625" t="s">
        <v>793</v>
      </c>
      <c r="E625" t="s">
        <v>794</v>
      </c>
      <c r="F625" t="s">
        <v>1067</v>
      </c>
      <c r="G625" t="s">
        <v>779</v>
      </c>
      <c r="H625" t="s">
        <v>504</v>
      </c>
      <c r="I625" t="s">
        <v>390</v>
      </c>
      <c r="J625">
        <v>130</v>
      </c>
    </row>
    <row r="626" spans="1:10" x14ac:dyDescent="0.2">
      <c r="A626">
        <v>200192556</v>
      </c>
      <c r="B626" s="1">
        <v>39855</v>
      </c>
      <c r="C626">
        <v>50210</v>
      </c>
      <c r="D626" t="s">
        <v>91</v>
      </c>
      <c r="E626" t="s">
        <v>92</v>
      </c>
      <c r="F626" t="s">
        <v>1067</v>
      </c>
      <c r="G626" t="s">
        <v>779</v>
      </c>
      <c r="H626" t="s">
        <v>504</v>
      </c>
      <c r="I626" t="s">
        <v>863</v>
      </c>
      <c r="J626">
        <v>117.5</v>
      </c>
    </row>
    <row r="627" spans="1:10" x14ac:dyDescent="0.2">
      <c r="A627">
        <v>200196062</v>
      </c>
      <c r="B627" s="1">
        <v>39994</v>
      </c>
      <c r="C627">
        <v>101290</v>
      </c>
      <c r="D627" t="s">
        <v>161</v>
      </c>
      <c r="E627" t="s">
        <v>162</v>
      </c>
      <c r="F627" t="s">
        <v>1067</v>
      </c>
      <c r="G627" t="s">
        <v>779</v>
      </c>
      <c r="H627" t="s">
        <v>504</v>
      </c>
      <c r="I627" t="s">
        <v>542</v>
      </c>
      <c r="J627">
        <v>190</v>
      </c>
    </row>
    <row r="628" spans="1:10" x14ac:dyDescent="0.2">
      <c r="A628">
        <v>200197432</v>
      </c>
      <c r="B628" s="1">
        <v>40056</v>
      </c>
      <c r="C628">
        <v>106198</v>
      </c>
      <c r="D628" t="s">
        <v>683</v>
      </c>
      <c r="E628" t="s">
        <v>684</v>
      </c>
      <c r="F628" t="s">
        <v>979</v>
      </c>
      <c r="G628" t="s">
        <v>685</v>
      </c>
      <c r="H628" t="s">
        <v>504</v>
      </c>
      <c r="I628" t="s">
        <v>610</v>
      </c>
      <c r="J628">
        <v>817.84378378378381</v>
      </c>
    </row>
    <row r="629" spans="1:10" x14ac:dyDescent="0.2">
      <c r="A629">
        <v>200197430</v>
      </c>
      <c r="B629" s="1">
        <v>40053</v>
      </c>
      <c r="C629">
        <v>363</v>
      </c>
      <c r="D629" t="s">
        <v>447</v>
      </c>
      <c r="E629" t="s">
        <v>448</v>
      </c>
      <c r="F629" t="s">
        <v>908</v>
      </c>
      <c r="G629" t="s">
        <v>761</v>
      </c>
      <c r="H629" t="s">
        <v>504</v>
      </c>
      <c r="I629" t="s">
        <v>547</v>
      </c>
      <c r="J629">
        <v>109</v>
      </c>
    </row>
    <row r="630" spans="1:10" x14ac:dyDescent="0.2">
      <c r="A630">
        <v>200195002</v>
      </c>
      <c r="B630" s="1">
        <v>39948</v>
      </c>
      <c r="C630">
        <v>988</v>
      </c>
      <c r="D630" t="s">
        <v>483</v>
      </c>
      <c r="E630" t="s">
        <v>484</v>
      </c>
      <c r="F630" t="s">
        <v>921</v>
      </c>
      <c r="G630" t="s">
        <v>695</v>
      </c>
      <c r="H630" t="s">
        <v>504</v>
      </c>
      <c r="I630" t="s">
        <v>533</v>
      </c>
      <c r="J630">
        <v>190</v>
      </c>
    </row>
    <row r="631" spans="1:10" x14ac:dyDescent="0.2">
      <c r="A631">
        <v>200195323</v>
      </c>
      <c r="B631" s="1">
        <v>39962</v>
      </c>
      <c r="C631">
        <v>1075</v>
      </c>
      <c r="D631" t="s">
        <v>46</v>
      </c>
      <c r="E631" t="s">
        <v>47</v>
      </c>
      <c r="F631" t="s">
        <v>920</v>
      </c>
      <c r="G631" t="s">
        <v>695</v>
      </c>
      <c r="H631" t="s">
        <v>504</v>
      </c>
      <c r="I631" t="s">
        <v>592</v>
      </c>
      <c r="J631">
        <v>1800</v>
      </c>
    </row>
    <row r="632" spans="1:10" x14ac:dyDescent="0.2">
      <c r="A632">
        <v>200199027</v>
      </c>
      <c r="B632" s="1">
        <v>40116</v>
      </c>
      <c r="C632">
        <v>50210</v>
      </c>
      <c r="D632" t="s">
        <v>91</v>
      </c>
      <c r="E632" t="s">
        <v>92</v>
      </c>
      <c r="F632" t="s">
        <v>1067</v>
      </c>
      <c r="G632" t="s">
        <v>779</v>
      </c>
      <c r="H632" t="s">
        <v>504</v>
      </c>
      <c r="I632" t="s">
        <v>1207</v>
      </c>
      <c r="J632">
        <v>117.5</v>
      </c>
    </row>
    <row r="633" spans="1:10" x14ac:dyDescent="0.2">
      <c r="A633">
        <v>200191964</v>
      </c>
      <c r="B633" s="1">
        <v>39840</v>
      </c>
      <c r="C633">
        <v>104380</v>
      </c>
      <c r="D633" t="s">
        <v>793</v>
      </c>
      <c r="E633" t="s">
        <v>794</v>
      </c>
      <c r="F633" t="s">
        <v>1067</v>
      </c>
      <c r="G633" t="s">
        <v>779</v>
      </c>
      <c r="H633" t="s">
        <v>504</v>
      </c>
      <c r="I633" t="s">
        <v>391</v>
      </c>
      <c r="J633">
        <v>130</v>
      </c>
    </row>
    <row r="634" spans="1:10" x14ac:dyDescent="0.2">
      <c r="A634">
        <v>200192254</v>
      </c>
      <c r="B634" s="1">
        <v>39843</v>
      </c>
      <c r="C634">
        <v>104071</v>
      </c>
      <c r="D634" t="s">
        <v>709</v>
      </c>
      <c r="E634" t="s">
        <v>710</v>
      </c>
      <c r="F634" t="s">
        <v>910</v>
      </c>
      <c r="G634" t="s">
        <v>685</v>
      </c>
      <c r="H634" t="s">
        <v>504</v>
      </c>
      <c r="I634" t="s">
        <v>376</v>
      </c>
      <c r="J634">
        <v>1600</v>
      </c>
    </row>
    <row r="635" spans="1:10" x14ac:dyDescent="0.2">
      <c r="A635">
        <v>200199109</v>
      </c>
      <c r="B635" s="1">
        <v>40116</v>
      </c>
      <c r="C635">
        <v>50210</v>
      </c>
      <c r="D635" t="s">
        <v>91</v>
      </c>
      <c r="E635" t="s">
        <v>92</v>
      </c>
      <c r="F635" t="s">
        <v>1067</v>
      </c>
      <c r="G635" t="s">
        <v>779</v>
      </c>
      <c r="H635" t="s">
        <v>504</v>
      </c>
      <c r="I635" t="s">
        <v>1059</v>
      </c>
      <c r="J635">
        <v>117.5</v>
      </c>
    </row>
    <row r="636" spans="1:10" x14ac:dyDescent="0.2">
      <c r="A636">
        <v>200193483</v>
      </c>
      <c r="B636" s="1">
        <v>39890</v>
      </c>
      <c r="C636">
        <v>105339</v>
      </c>
      <c r="D636" t="s">
        <v>141</v>
      </c>
      <c r="E636" t="s">
        <v>142</v>
      </c>
      <c r="F636" t="s">
        <v>1067</v>
      </c>
      <c r="G636" t="s">
        <v>143</v>
      </c>
      <c r="H636" t="s">
        <v>504</v>
      </c>
      <c r="I636" t="s">
        <v>19</v>
      </c>
      <c r="J636">
        <v>-170</v>
      </c>
    </row>
    <row r="637" spans="1:10" x14ac:dyDescent="0.2">
      <c r="A637">
        <v>200199821</v>
      </c>
      <c r="B637" s="1">
        <v>40147</v>
      </c>
      <c r="C637">
        <v>105854</v>
      </c>
      <c r="D637" t="s">
        <v>652</v>
      </c>
      <c r="E637" t="s">
        <v>653</v>
      </c>
      <c r="F637" t="s">
        <v>939</v>
      </c>
      <c r="G637" t="s">
        <v>746</v>
      </c>
      <c r="H637" t="s">
        <v>504</v>
      </c>
      <c r="I637" t="s">
        <v>1069</v>
      </c>
      <c r="J637">
        <v>-190</v>
      </c>
    </row>
    <row r="638" spans="1:10" x14ac:dyDescent="0.2">
      <c r="A638">
        <v>200199017</v>
      </c>
      <c r="B638" s="1">
        <v>40116</v>
      </c>
      <c r="C638">
        <v>100978</v>
      </c>
      <c r="D638" t="s">
        <v>844</v>
      </c>
      <c r="E638" t="s">
        <v>925</v>
      </c>
      <c r="F638" t="s">
        <v>1067</v>
      </c>
      <c r="G638" t="s">
        <v>926</v>
      </c>
      <c r="H638" t="s">
        <v>504</v>
      </c>
      <c r="I638" t="s">
        <v>1076</v>
      </c>
      <c r="J638">
        <v>170</v>
      </c>
    </row>
    <row r="639" spans="1:10" x14ac:dyDescent="0.2">
      <c r="A639">
        <v>200198102</v>
      </c>
      <c r="B639" s="1">
        <v>40085</v>
      </c>
      <c r="C639">
        <v>106190</v>
      </c>
      <c r="D639" t="s">
        <v>679</v>
      </c>
      <c r="E639" t="s">
        <v>121</v>
      </c>
      <c r="F639" t="s">
        <v>921</v>
      </c>
      <c r="G639" t="s">
        <v>122</v>
      </c>
      <c r="H639" t="s">
        <v>504</v>
      </c>
      <c r="I639" t="s">
        <v>195</v>
      </c>
      <c r="J639">
        <v>220</v>
      </c>
    </row>
    <row r="640" spans="1:10" x14ac:dyDescent="0.2">
      <c r="A640">
        <v>200195004</v>
      </c>
      <c r="B640" s="1">
        <v>39948</v>
      </c>
      <c r="C640">
        <v>102964</v>
      </c>
      <c r="D640" t="s">
        <v>723</v>
      </c>
      <c r="E640" t="s">
        <v>724</v>
      </c>
      <c r="F640" t="s">
        <v>908</v>
      </c>
      <c r="G640" t="s">
        <v>695</v>
      </c>
      <c r="H640" t="s">
        <v>504</v>
      </c>
      <c r="I640" t="s">
        <v>443</v>
      </c>
      <c r="J640">
        <v>190</v>
      </c>
    </row>
    <row r="641" spans="1:10" x14ac:dyDescent="0.2">
      <c r="A641">
        <v>200193829</v>
      </c>
      <c r="B641" s="1">
        <v>39903</v>
      </c>
      <c r="C641">
        <v>50210</v>
      </c>
      <c r="D641" t="s">
        <v>91</v>
      </c>
      <c r="E641" t="s">
        <v>92</v>
      </c>
      <c r="F641" t="s">
        <v>1067</v>
      </c>
      <c r="G641" t="s">
        <v>779</v>
      </c>
      <c r="H641" t="s">
        <v>504</v>
      </c>
      <c r="I641" t="s">
        <v>627</v>
      </c>
      <c r="J641">
        <v>117.5</v>
      </c>
    </row>
    <row r="642" spans="1:10" x14ac:dyDescent="0.2">
      <c r="A642">
        <v>200194098</v>
      </c>
      <c r="B642" s="1">
        <v>39910</v>
      </c>
      <c r="C642">
        <v>104380</v>
      </c>
      <c r="D642" t="s">
        <v>793</v>
      </c>
      <c r="E642" t="s">
        <v>794</v>
      </c>
      <c r="F642" t="s">
        <v>1067</v>
      </c>
      <c r="G642" t="s">
        <v>779</v>
      </c>
      <c r="H642" t="s">
        <v>504</v>
      </c>
      <c r="I642" t="s">
        <v>400</v>
      </c>
      <c r="J642">
        <v>130</v>
      </c>
    </row>
    <row r="643" spans="1:10" x14ac:dyDescent="0.2">
      <c r="A643">
        <v>200192608</v>
      </c>
      <c r="B643" s="1">
        <v>39857</v>
      </c>
      <c r="C643">
        <v>105339</v>
      </c>
      <c r="D643" t="s">
        <v>141</v>
      </c>
      <c r="E643" t="s">
        <v>142</v>
      </c>
      <c r="F643" t="s">
        <v>1067</v>
      </c>
      <c r="G643" t="s">
        <v>143</v>
      </c>
      <c r="H643" t="s">
        <v>504</v>
      </c>
      <c r="I643" t="s">
        <v>20</v>
      </c>
      <c r="J643">
        <v>170</v>
      </c>
    </row>
    <row r="644" spans="1:10" x14ac:dyDescent="0.2">
      <c r="A644">
        <v>200198129</v>
      </c>
      <c r="B644" s="1">
        <v>40086</v>
      </c>
      <c r="C644">
        <v>100635</v>
      </c>
      <c r="D644" t="s">
        <v>727</v>
      </c>
      <c r="E644" t="s">
        <v>728</v>
      </c>
      <c r="F644" t="s">
        <v>980</v>
      </c>
      <c r="G644" t="s">
        <v>729</v>
      </c>
      <c r="H644" t="s">
        <v>504</v>
      </c>
      <c r="I644" t="s">
        <v>463</v>
      </c>
      <c r="J644">
        <v>720</v>
      </c>
    </row>
    <row r="645" spans="1:10" x14ac:dyDescent="0.2">
      <c r="A645">
        <v>200199067</v>
      </c>
      <c r="B645" s="1">
        <v>40116</v>
      </c>
      <c r="C645">
        <v>103560</v>
      </c>
      <c r="D645" t="s">
        <v>689</v>
      </c>
      <c r="E645" t="s">
        <v>690</v>
      </c>
      <c r="F645" t="s">
        <v>924</v>
      </c>
      <c r="G645" t="s">
        <v>691</v>
      </c>
      <c r="H645" t="s">
        <v>504</v>
      </c>
      <c r="I645" t="s">
        <v>1077</v>
      </c>
      <c r="J645">
        <v>190</v>
      </c>
    </row>
    <row r="646" spans="1:10" x14ac:dyDescent="0.2">
      <c r="A646">
        <v>200192612</v>
      </c>
      <c r="B646" s="1">
        <v>39857</v>
      </c>
      <c r="C646">
        <v>105339</v>
      </c>
      <c r="D646" t="s">
        <v>141</v>
      </c>
      <c r="E646" t="s">
        <v>142</v>
      </c>
      <c r="F646" t="s">
        <v>1067</v>
      </c>
      <c r="G646" t="s">
        <v>143</v>
      </c>
      <c r="H646" t="s">
        <v>504</v>
      </c>
      <c r="I646" t="s">
        <v>16</v>
      </c>
      <c r="J646">
        <v>170</v>
      </c>
    </row>
    <row r="647" spans="1:10" x14ac:dyDescent="0.2">
      <c r="A647">
        <v>200197493</v>
      </c>
      <c r="B647" s="1">
        <v>40056</v>
      </c>
      <c r="C647">
        <v>104380</v>
      </c>
      <c r="D647" t="s">
        <v>793</v>
      </c>
      <c r="E647" t="s">
        <v>794</v>
      </c>
      <c r="F647" t="s">
        <v>1067</v>
      </c>
      <c r="G647" t="s">
        <v>779</v>
      </c>
      <c r="H647" t="s">
        <v>504</v>
      </c>
      <c r="I647" t="s">
        <v>619</v>
      </c>
      <c r="J647">
        <v>130</v>
      </c>
    </row>
    <row r="648" spans="1:10" x14ac:dyDescent="0.2">
      <c r="A648">
        <v>200194259</v>
      </c>
      <c r="B648" s="1">
        <v>39919</v>
      </c>
      <c r="C648">
        <v>363</v>
      </c>
      <c r="D648" t="s">
        <v>447</v>
      </c>
      <c r="E648" t="s">
        <v>448</v>
      </c>
      <c r="F648" t="s">
        <v>908</v>
      </c>
      <c r="G648" t="s">
        <v>761</v>
      </c>
      <c r="H648" t="s">
        <v>504</v>
      </c>
      <c r="I648" t="s">
        <v>372</v>
      </c>
      <c r="J648">
        <v>109</v>
      </c>
    </row>
    <row r="649" spans="1:10" x14ac:dyDescent="0.2">
      <c r="A649">
        <v>200195993</v>
      </c>
      <c r="B649" s="1">
        <v>39993</v>
      </c>
      <c r="C649">
        <v>105621</v>
      </c>
      <c r="D649" t="s">
        <v>529</v>
      </c>
      <c r="E649" t="s">
        <v>530</v>
      </c>
      <c r="F649" t="s">
        <v>921</v>
      </c>
      <c r="G649" t="s">
        <v>695</v>
      </c>
      <c r="H649" t="s">
        <v>504</v>
      </c>
      <c r="I649" t="s">
        <v>597</v>
      </c>
      <c r="J649">
        <v>1600</v>
      </c>
    </row>
    <row r="650" spans="1:10" x14ac:dyDescent="0.2">
      <c r="A650">
        <v>200197431</v>
      </c>
      <c r="B650" s="1">
        <v>40053</v>
      </c>
      <c r="C650">
        <v>363</v>
      </c>
      <c r="D650" t="s">
        <v>447</v>
      </c>
      <c r="E650" t="s">
        <v>448</v>
      </c>
      <c r="F650" t="s">
        <v>908</v>
      </c>
      <c r="G650" t="s">
        <v>761</v>
      </c>
      <c r="H650" t="s">
        <v>504</v>
      </c>
      <c r="I650" t="s">
        <v>324</v>
      </c>
      <c r="J650">
        <v>109</v>
      </c>
    </row>
    <row r="651" spans="1:10" x14ac:dyDescent="0.2">
      <c r="A651">
        <v>200196091</v>
      </c>
      <c r="B651" s="1">
        <v>39994</v>
      </c>
      <c r="C651">
        <v>101651</v>
      </c>
      <c r="D651" t="s">
        <v>706</v>
      </c>
      <c r="E651" t="s">
        <v>707</v>
      </c>
      <c r="F651" t="s">
        <v>916</v>
      </c>
      <c r="G651" t="s">
        <v>708</v>
      </c>
      <c r="H651" t="s">
        <v>504</v>
      </c>
      <c r="I651" t="s">
        <v>584</v>
      </c>
      <c r="J651">
        <v>690</v>
      </c>
    </row>
    <row r="652" spans="1:10" x14ac:dyDescent="0.2">
      <c r="A652">
        <v>200191788</v>
      </c>
      <c r="B652" s="1">
        <v>39833</v>
      </c>
      <c r="C652">
        <v>2091</v>
      </c>
      <c r="D652" t="s">
        <v>156</v>
      </c>
      <c r="E652" t="s">
        <v>157</v>
      </c>
      <c r="F652" t="s">
        <v>920</v>
      </c>
      <c r="G652" t="s">
        <v>695</v>
      </c>
      <c r="H652" t="s">
        <v>504</v>
      </c>
      <c r="I652" t="s">
        <v>395</v>
      </c>
      <c r="J652">
        <v>-1400</v>
      </c>
    </row>
    <row r="653" spans="1:10" x14ac:dyDescent="0.2">
      <c r="A653">
        <v>200196818</v>
      </c>
      <c r="B653" s="1">
        <v>40024</v>
      </c>
      <c r="C653">
        <v>101278</v>
      </c>
      <c r="D653" t="s">
        <v>23</v>
      </c>
      <c r="E653" t="s">
        <v>78</v>
      </c>
      <c r="F653" t="s">
        <v>912</v>
      </c>
      <c r="G653" t="s">
        <v>781</v>
      </c>
      <c r="H653" t="s">
        <v>504</v>
      </c>
      <c r="I653" t="s">
        <v>24</v>
      </c>
      <c r="J653">
        <v>190</v>
      </c>
    </row>
    <row r="654" spans="1:10" x14ac:dyDescent="0.2">
      <c r="A654">
        <v>200193905</v>
      </c>
      <c r="B654" s="1">
        <v>39903</v>
      </c>
      <c r="C654">
        <v>105339</v>
      </c>
      <c r="D654" t="s">
        <v>141</v>
      </c>
      <c r="E654" t="s">
        <v>142</v>
      </c>
      <c r="F654" t="s">
        <v>1067</v>
      </c>
      <c r="G654" t="s">
        <v>143</v>
      </c>
      <c r="H654" t="s">
        <v>504</v>
      </c>
      <c r="I654" t="s">
        <v>513</v>
      </c>
      <c r="J654">
        <v>170</v>
      </c>
    </row>
    <row r="655" spans="1:10" x14ac:dyDescent="0.2">
      <c r="A655">
        <v>200192903</v>
      </c>
      <c r="B655" s="1">
        <v>39869</v>
      </c>
      <c r="C655">
        <v>4210</v>
      </c>
      <c r="D655" t="s">
        <v>714</v>
      </c>
      <c r="E655" t="s">
        <v>724</v>
      </c>
      <c r="F655" t="s">
        <v>908</v>
      </c>
      <c r="G655" t="s">
        <v>695</v>
      </c>
      <c r="H655" t="s">
        <v>504</v>
      </c>
      <c r="I655" t="s">
        <v>397</v>
      </c>
      <c r="J655">
        <v>0</v>
      </c>
    </row>
    <row r="656" spans="1:10" x14ac:dyDescent="0.2">
      <c r="A656">
        <v>200199639</v>
      </c>
      <c r="B656" s="1">
        <v>40141</v>
      </c>
      <c r="C656">
        <v>106488</v>
      </c>
      <c r="D656" t="s">
        <v>1078</v>
      </c>
      <c r="E656" t="s">
        <v>987</v>
      </c>
      <c r="F656" t="s">
        <v>923</v>
      </c>
      <c r="G656" t="s">
        <v>695</v>
      </c>
      <c r="H656" t="s">
        <v>504</v>
      </c>
      <c r="I656" t="s">
        <v>1079</v>
      </c>
      <c r="J656">
        <v>170</v>
      </c>
    </row>
    <row r="657" spans="1:10" x14ac:dyDescent="0.2">
      <c r="A657">
        <v>200197370</v>
      </c>
      <c r="B657" s="1">
        <v>40053</v>
      </c>
      <c r="C657">
        <v>3546</v>
      </c>
      <c r="D657" t="s">
        <v>858</v>
      </c>
      <c r="E657" t="s">
        <v>859</v>
      </c>
      <c r="F657" t="s">
        <v>988</v>
      </c>
      <c r="G657" t="s">
        <v>860</v>
      </c>
      <c r="H657" t="s">
        <v>504</v>
      </c>
      <c r="I657" t="s">
        <v>861</v>
      </c>
      <c r="J657">
        <v>190</v>
      </c>
    </row>
    <row r="658" spans="1:10" x14ac:dyDescent="0.2">
      <c r="A658">
        <v>200195237</v>
      </c>
      <c r="B658" s="1">
        <v>39959</v>
      </c>
      <c r="C658">
        <v>4508</v>
      </c>
      <c r="D658" t="s">
        <v>144</v>
      </c>
      <c r="E658" t="s">
        <v>40</v>
      </c>
      <c r="F658" t="s">
        <v>1067</v>
      </c>
      <c r="G658" t="s">
        <v>146</v>
      </c>
      <c r="H658" t="s">
        <v>504</v>
      </c>
      <c r="I658" t="s">
        <v>41</v>
      </c>
      <c r="J658">
        <v>65</v>
      </c>
    </row>
    <row r="659" spans="1:10" x14ac:dyDescent="0.2">
      <c r="A659">
        <v>200196051</v>
      </c>
      <c r="B659" s="1">
        <v>39994</v>
      </c>
      <c r="C659">
        <v>363</v>
      </c>
      <c r="D659" t="s">
        <v>447</v>
      </c>
      <c r="E659" t="s">
        <v>448</v>
      </c>
      <c r="F659" t="s">
        <v>908</v>
      </c>
      <c r="G659" t="s">
        <v>761</v>
      </c>
      <c r="H659" t="s">
        <v>504</v>
      </c>
      <c r="I659" t="s">
        <v>554</v>
      </c>
      <c r="J659">
        <v>109</v>
      </c>
    </row>
    <row r="660" spans="1:10" x14ac:dyDescent="0.2">
      <c r="A660">
        <v>200194345</v>
      </c>
      <c r="B660" s="1">
        <v>39924</v>
      </c>
      <c r="C660">
        <v>104380</v>
      </c>
      <c r="D660" t="s">
        <v>793</v>
      </c>
      <c r="E660" t="s">
        <v>794</v>
      </c>
      <c r="F660" t="s">
        <v>1067</v>
      </c>
      <c r="G660" t="s">
        <v>779</v>
      </c>
      <c r="H660" t="s">
        <v>504</v>
      </c>
      <c r="I660" t="s">
        <v>521</v>
      </c>
      <c r="J660">
        <v>-130</v>
      </c>
    </row>
    <row r="661" spans="1:10" x14ac:dyDescent="0.2">
      <c r="A661">
        <v>200198151</v>
      </c>
      <c r="B661" s="1">
        <v>40086</v>
      </c>
      <c r="C661">
        <v>102053</v>
      </c>
      <c r="D661" t="s">
        <v>9</v>
      </c>
      <c r="E661" t="s">
        <v>10</v>
      </c>
      <c r="F661" t="s">
        <v>920</v>
      </c>
      <c r="G661" t="s">
        <v>122</v>
      </c>
      <c r="H661" t="s">
        <v>504</v>
      </c>
      <c r="I661" t="s">
        <v>11</v>
      </c>
      <c r="J661">
        <v>160</v>
      </c>
    </row>
    <row r="662" spans="1:10" x14ac:dyDescent="0.2">
      <c r="A662">
        <v>200194212</v>
      </c>
      <c r="B662" s="1">
        <v>39918</v>
      </c>
      <c r="C662">
        <v>50210</v>
      </c>
      <c r="D662" t="s">
        <v>91</v>
      </c>
      <c r="E662" t="s">
        <v>92</v>
      </c>
      <c r="F662" t="s">
        <v>1067</v>
      </c>
      <c r="G662" t="s">
        <v>779</v>
      </c>
      <c r="H662" t="s">
        <v>504</v>
      </c>
      <c r="I662" t="s">
        <v>339</v>
      </c>
      <c r="J662">
        <v>117.5</v>
      </c>
    </row>
    <row r="663" spans="1:10" x14ac:dyDescent="0.2">
      <c r="A663">
        <v>200196055</v>
      </c>
      <c r="B663" s="1">
        <v>39994</v>
      </c>
      <c r="C663">
        <v>106191</v>
      </c>
      <c r="D663" t="s">
        <v>1080</v>
      </c>
      <c r="E663" t="s">
        <v>571</v>
      </c>
      <c r="F663" t="s">
        <v>908</v>
      </c>
      <c r="G663" t="s">
        <v>761</v>
      </c>
      <c r="H663" t="s">
        <v>504</v>
      </c>
      <c r="I663" t="s">
        <v>572</v>
      </c>
      <c r="J663">
        <v>190</v>
      </c>
    </row>
    <row r="664" spans="1:10" x14ac:dyDescent="0.2">
      <c r="A664">
        <v>200194257</v>
      </c>
      <c r="B664" s="1">
        <v>39919</v>
      </c>
      <c r="C664">
        <v>104380</v>
      </c>
      <c r="D664" t="s">
        <v>793</v>
      </c>
      <c r="E664" t="s">
        <v>794</v>
      </c>
      <c r="F664" t="s">
        <v>1067</v>
      </c>
      <c r="G664" t="s">
        <v>779</v>
      </c>
      <c r="H664" t="s">
        <v>504</v>
      </c>
      <c r="I664" t="s">
        <v>521</v>
      </c>
      <c r="J664">
        <v>130</v>
      </c>
    </row>
    <row r="665" spans="1:10" x14ac:dyDescent="0.2">
      <c r="A665">
        <v>200199191</v>
      </c>
      <c r="B665" s="1">
        <v>40120</v>
      </c>
      <c r="C665">
        <v>50210</v>
      </c>
      <c r="D665" t="s">
        <v>91</v>
      </c>
      <c r="E665" t="s">
        <v>92</v>
      </c>
      <c r="F665" t="s">
        <v>1067</v>
      </c>
      <c r="G665" t="s">
        <v>779</v>
      </c>
      <c r="H665" t="s">
        <v>504</v>
      </c>
      <c r="I665" t="s">
        <v>6</v>
      </c>
      <c r="J665">
        <v>-117.5</v>
      </c>
    </row>
    <row r="666" spans="1:10" x14ac:dyDescent="0.2">
      <c r="A666">
        <v>200194346</v>
      </c>
      <c r="B666" s="1">
        <v>39924</v>
      </c>
      <c r="C666">
        <v>104380</v>
      </c>
      <c r="D666" t="s">
        <v>793</v>
      </c>
      <c r="E666" t="s">
        <v>794</v>
      </c>
      <c r="F666" t="s">
        <v>1067</v>
      </c>
      <c r="G666" t="s">
        <v>779</v>
      </c>
      <c r="H666" t="s">
        <v>504</v>
      </c>
      <c r="I666" t="s">
        <v>523</v>
      </c>
      <c r="J666">
        <v>130</v>
      </c>
    </row>
    <row r="667" spans="1:10" x14ac:dyDescent="0.2">
      <c r="A667">
        <v>200191962</v>
      </c>
      <c r="B667" s="1">
        <v>39840</v>
      </c>
      <c r="C667">
        <v>104380</v>
      </c>
      <c r="D667" t="s">
        <v>793</v>
      </c>
      <c r="E667" t="s">
        <v>794</v>
      </c>
      <c r="F667" t="s">
        <v>1067</v>
      </c>
      <c r="G667" t="s">
        <v>779</v>
      </c>
      <c r="H667" t="s">
        <v>504</v>
      </c>
      <c r="I667" t="s">
        <v>389</v>
      </c>
      <c r="J667">
        <v>130</v>
      </c>
    </row>
    <row r="668" spans="1:10" x14ac:dyDescent="0.2">
      <c r="A668">
        <v>200198133</v>
      </c>
      <c r="B668" s="1">
        <v>40086</v>
      </c>
      <c r="C668">
        <v>106000</v>
      </c>
      <c r="D668" t="s">
        <v>772</v>
      </c>
      <c r="E668" t="s">
        <v>773</v>
      </c>
      <c r="F668" t="s">
        <v>932</v>
      </c>
      <c r="G668" t="s">
        <v>774</v>
      </c>
      <c r="H668" t="s">
        <v>504</v>
      </c>
      <c r="I668" t="s">
        <v>468</v>
      </c>
      <c r="J668">
        <v>190</v>
      </c>
    </row>
    <row r="669" spans="1:10" x14ac:dyDescent="0.2">
      <c r="A669">
        <v>200198452</v>
      </c>
      <c r="B669" s="1">
        <v>40095</v>
      </c>
      <c r="C669">
        <v>104889</v>
      </c>
      <c r="D669" t="s">
        <v>765</v>
      </c>
      <c r="E669" t="s">
        <v>383</v>
      </c>
      <c r="F669" t="s">
        <v>915</v>
      </c>
      <c r="G669" t="s">
        <v>685</v>
      </c>
      <c r="H669" t="s">
        <v>504</v>
      </c>
      <c r="I669" t="s">
        <v>474</v>
      </c>
      <c r="J669">
        <v>180</v>
      </c>
    </row>
    <row r="670" spans="1:10" x14ac:dyDescent="0.2">
      <c r="A670">
        <v>200191476</v>
      </c>
      <c r="B670" s="1">
        <v>39821</v>
      </c>
      <c r="C670">
        <v>2091</v>
      </c>
      <c r="D670" t="s">
        <v>156</v>
      </c>
      <c r="E670" t="s">
        <v>157</v>
      </c>
      <c r="F670" t="s">
        <v>920</v>
      </c>
      <c r="G670" t="s">
        <v>695</v>
      </c>
      <c r="H670" t="s">
        <v>504</v>
      </c>
      <c r="I670" t="s">
        <v>395</v>
      </c>
      <c r="J670">
        <v>1400</v>
      </c>
    </row>
    <row r="671" spans="1:10" x14ac:dyDescent="0.2">
      <c r="A671">
        <v>200192836</v>
      </c>
      <c r="B671" s="1">
        <v>39864</v>
      </c>
      <c r="C671">
        <v>105370</v>
      </c>
      <c r="D671" t="s">
        <v>782</v>
      </c>
      <c r="E671" t="s">
        <v>783</v>
      </c>
      <c r="F671" t="s">
        <v>949</v>
      </c>
      <c r="G671" t="s">
        <v>730</v>
      </c>
      <c r="H671" t="s">
        <v>504</v>
      </c>
      <c r="I671" t="s">
        <v>335</v>
      </c>
      <c r="J671">
        <v>170</v>
      </c>
    </row>
    <row r="672" spans="1:10" x14ac:dyDescent="0.2">
      <c r="A672">
        <v>200199673</v>
      </c>
      <c r="B672" s="1">
        <v>40141</v>
      </c>
      <c r="C672">
        <v>101597</v>
      </c>
      <c r="D672" t="s">
        <v>748</v>
      </c>
      <c r="E672" t="s">
        <v>753</v>
      </c>
      <c r="F672" t="s">
        <v>933</v>
      </c>
      <c r="G672" t="s">
        <v>754</v>
      </c>
      <c r="H672" t="s">
        <v>504</v>
      </c>
      <c r="I672" t="s">
        <v>1064</v>
      </c>
      <c r="J672">
        <v>190</v>
      </c>
    </row>
    <row r="673" spans="1:10" x14ac:dyDescent="0.2">
      <c r="A673">
        <v>200199085</v>
      </c>
      <c r="B673" s="1">
        <v>40116</v>
      </c>
      <c r="C673">
        <v>100635</v>
      </c>
      <c r="D673" t="s">
        <v>727</v>
      </c>
      <c r="E673" t="s">
        <v>728</v>
      </c>
      <c r="F673" t="s">
        <v>980</v>
      </c>
      <c r="G673" t="s">
        <v>729</v>
      </c>
      <c r="H673" t="s">
        <v>504</v>
      </c>
      <c r="I673" t="s">
        <v>1081</v>
      </c>
      <c r="J673">
        <v>685</v>
      </c>
    </row>
    <row r="674" spans="1:10" x14ac:dyDescent="0.2">
      <c r="A674">
        <v>200195804</v>
      </c>
      <c r="B674" s="1">
        <v>39986</v>
      </c>
      <c r="C674">
        <v>105915</v>
      </c>
      <c r="D674" t="s">
        <v>568</v>
      </c>
      <c r="E674" t="s">
        <v>569</v>
      </c>
      <c r="F674" t="s">
        <v>920</v>
      </c>
      <c r="G674" t="s">
        <v>695</v>
      </c>
      <c r="H674" t="s">
        <v>504</v>
      </c>
      <c r="I674" t="s">
        <v>570</v>
      </c>
      <c r="J674">
        <v>180</v>
      </c>
    </row>
    <row r="675" spans="1:10" x14ac:dyDescent="0.2">
      <c r="A675">
        <v>200199133</v>
      </c>
      <c r="B675" s="1">
        <v>40116</v>
      </c>
      <c r="C675">
        <v>106198</v>
      </c>
      <c r="D675" t="s">
        <v>683</v>
      </c>
      <c r="E675" t="s">
        <v>684</v>
      </c>
      <c r="F675" t="s">
        <v>979</v>
      </c>
      <c r="G675" t="s">
        <v>685</v>
      </c>
      <c r="H675" t="s">
        <v>504</v>
      </c>
      <c r="I675" t="s">
        <v>1082</v>
      </c>
      <c r="J675">
        <v>111.52461538461537</v>
      </c>
    </row>
    <row r="676" spans="1:10" x14ac:dyDescent="0.2">
      <c r="A676">
        <v>200191877</v>
      </c>
      <c r="B676" s="1">
        <v>39835</v>
      </c>
      <c r="C676">
        <v>102502</v>
      </c>
      <c r="D676" t="s">
        <v>731</v>
      </c>
      <c r="E676" t="s">
        <v>732</v>
      </c>
      <c r="F676" t="s">
        <v>921</v>
      </c>
      <c r="G676" t="s">
        <v>695</v>
      </c>
      <c r="H676" t="s">
        <v>504</v>
      </c>
      <c r="I676" t="s">
        <v>456</v>
      </c>
      <c r="J676">
        <v>180</v>
      </c>
    </row>
    <row r="677" spans="1:10" x14ac:dyDescent="0.2">
      <c r="A677">
        <v>200199020</v>
      </c>
      <c r="B677" s="1">
        <v>40116</v>
      </c>
      <c r="C677">
        <v>106127</v>
      </c>
      <c r="D677" t="s">
        <v>679</v>
      </c>
      <c r="E677" t="s">
        <v>680</v>
      </c>
      <c r="F677" t="s">
        <v>982</v>
      </c>
      <c r="G677" t="s">
        <v>681</v>
      </c>
      <c r="H677" t="s">
        <v>504</v>
      </c>
      <c r="I677" t="s">
        <v>1083</v>
      </c>
      <c r="J677">
        <v>187</v>
      </c>
    </row>
    <row r="678" spans="1:10" x14ac:dyDescent="0.2">
      <c r="A678">
        <v>200194518</v>
      </c>
      <c r="B678" s="1">
        <v>39927</v>
      </c>
      <c r="C678">
        <v>105339</v>
      </c>
      <c r="D678" t="s">
        <v>141</v>
      </c>
      <c r="E678" t="s">
        <v>142</v>
      </c>
      <c r="F678" t="s">
        <v>1067</v>
      </c>
      <c r="G678" t="s">
        <v>143</v>
      </c>
      <c r="H678" t="s">
        <v>504</v>
      </c>
      <c r="I678" t="s">
        <v>404</v>
      </c>
      <c r="J678">
        <v>170</v>
      </c>
    </row>
    <row r="679" spans="1:10" x14ac:dyDescent="0.2">
      <c r="A679">
        <v>200194346</v>
      </c>
      <c r="B679" s="1">
        <v>39924</v>
      </c>
      <c r="C679">
        <v>104380</v>
      </c>
      <c r="D679" t="s">
        <v>793</v>
      </c>
      <c r="E679" t="s">
        <v>794</v>
      </c>
      <c r="F679" t="s">
        <v>1067</v>
      </c>
      <c r="G679" t="s">
        <v>779</v>
      </c>
      <c r="H679" t="s">
        <v>504</v>
      </c>
      <c r="I679" t="s">
        <v>521</v>
      </c>
      <c r="J679">
        <v>130</v>
      </c>
    </row>
    <row r="680" spans="1:10" x14ac:dyDescent="0.2">
      <c r="A680">
        <v>200193908</v>
      </c>
      <c r="B680" s="1">
        <v>39903</v>
      </c>
      <c r="C680">
        <v>105339</v>
      </c>
      <c r="D680" t="s">
        <v>141</v>
      </c>
      <c r="E680" t="s">
        <v>142</v>
      </c>
      <c r="F680" t="s">
        <v>1067</v>
      </c>
      <c r="G680" t="s">
        <v>143</v>
      </c>
      <c r="H680" t="s">
        <v>504</v>
      </c>
      <c r="I680" t="s">
        <v>506</v>
      </c>
      <c r="J680">
        <v>170</v>
      </c>
    </row>
    <row r="681" spans="1:10" x14ac:dyDescent="0.2">
      <c r="A681">
        <v>200193890</v>
      </c>
      <c r="B681" s="1">
        <v>39903</v>
      </c>
      <c r="C681">
        <v>101651</v>
      </c>
      <c r="D681" t="s">
        <v>706</v>
      </c>
      <c r="E681" t="s">
        <v>707</v>
      </c>
      <c r="F681" t="s">
        <v>916</v>
      </c>
      <c r="G681" t="s">
        <v>708</v>
      </c>
      <c r="H681" t="s">
        <v>504</v>
      </c>
      <c r="I681" t="s">
        <v>191</v>
      </c>
      <c r="J681">
        <v>220</v>
      </c>
    </row>
    <row r="682" spans="1:10" x14ac:dyDescent="0.2">
      <c r="A682">
        <v>200193892</v>
      </c>
      <c r="B682" s="1">
        <v>39903</v>
      </c>
      <c r="C682">
        <v>102508</v>
      </c>
      <c r="D682" t="s">
        <v>125</v>
      </c>
      <c r="E682" t="s">
        <v>126</v>
      </c>
      <c r="F682" t="s">
        <v>1067</v>
      </c>
      <c r="G682" t="s">
        <v>717</v>
      </c>
      <c r="H682" t="s">
        <v>504</v>
      </c>
      <c r="I682" t="s">
        <v>190</v>
      </c>
      <c r="J682">
        <v>220</v>
      </c>
    </row>
    <row r="683" spans="1:10" x14ac:dyDescent="0.2">
      <c r="A683">
        <v>200198137</v>
      </c>
      <c r="B683" s="1">
        <v>40086</v>
      </c>
      <c r="C683">
        <v>4419</v>
      </c>
      <c r="D683" t="s">
        <v>79</v>
      </c>
      <c r="E683" t="s">
        <v>80</v>
      </c>
      <c r="F683" t="s">
        <v>913</v>
      </c>
      <c r="G683" t="s">
        <v>81</v>
      </c>
      <c r="H683" t="s">
        <v>504</v>
      </c>
      <c r="I683" t="s">
        <v>475</v>
      </c>
      <c r="J683">
        <v>190</v>
      </c>
    </row>
    <row r="684" spans="1:10" x14ac:dyDescent="0.2">
      <c r="A684">
        <v>200193829</v>
      </c>
      <c r="B684" s="1">
        <v>39903</v>
      </c>
      <c r="C684">
        <v>50210</v>
      </c>
      <c r="D684" t="s">
        <v>91</v>
      </c>
      <c r="E684" t="s">
        <v>92</v>
      </c>
      <c r="F684" t="s">
        <v>1067</v>
      </c>
      <c r="G684" t="s">
        <v>779</v>
      </c>
      <c r="H684" t="s">
        <v>504</v>
      </c>
      <c r="I684" t="s">
        <v>628</v>
      </c>
      <c r="J684">
        <v>117.5</v>
      </c>
    </row>
    <row r="685" spans="1:10" x14ac:dyDescent="0.2">
      <c r="A685">
        <v>200197431</v>
      </c>
      <c r="B685" s="1">
        <v>40053</v>
      </c>
      <c r="C685">
        <v>363</v>
      </c>
      <c r="D685" t="s">
        <v>447</v>
      </c>
      <c r="E685" t="s">
        <v>448</v>
      </c>
      <c r="F685" t="s">
        <v>908</v>
      </c>
      <c r="G685" t="s">
        <v>761</v>
      </c>
      <c r="H685" t="s">
        <v>504</v>
      </c>
      <c r="I685" t="s">
        <v>323</v>
      </c>
      <c r="J685">
        <v>109</v>
      </c>
    </row>
    <row r="686" spans="1:10" x14ac:dyDescent="0.2">
      <c r="A686">
        <v>200196053</v>
      </c>
      <c r="B686" s="1">
        <v>39994</v>
      </c>
      <c r="C686">
        <v>104380</v>
      </c>
      <c r="D686" t="s">
        <v>793</v>
      </c>
      <c r="E686" t="s">
        <v>794</v>
      </c>
      <c r="F686" t="s">
        <v>1067</v>
      </c>
      <c r="G686" t="s">
        <v>779</v>
      </c>
      <c r="H686" t="s">
        <v>504</v>
      </c>
      <c r="I686" t="s">
        <v>564</v>
      </c>
      <c r="J686">
        <v>130</v>
      </c>
    </row>
    <row r="687" spans="1:10" x14ac:dyDescent="0.2">
      <c r="A687">
        <v>200191635</v>
      </c>
      <c r="B687" s="1">
        <v>39827</v>
      </c>
      <c r="C687">
        <v>50210</v>
      </c>
      <c r="D687" t="s">
        <v>91</v>
      </c>
      <c r="E687" t="s">
        <v>92</v>
      </c>
      <c r="F687" t="s">
        <v>1067</v>
      </c>
      <c r="G687" t="s">
        <v>779</v>
      </c>
      <c r="H687" t="s">
        <v>504</v>
      </c>
      <c r="I687" t="s">
        <v>386</v>
      </c>
      <c r="J687">
        <v>117.5</v>
      </c>
    </row>
    <row r="688" spans="1:10" x14ac:dyDescent="0.2">
      <c r="A688">
        <v>200199790</v>
      </c>
      <c r="B688" s="1">
        <v>40144</v>
      </c>
      <c r="C688">
        <v>105067</v>
      </c>
      <c r="D688" t="s">
        <v>849</v>
      </c>
      <c r="E688" t="s">
        <v>952</v>
      </c>
      <c r="F688" t="s">
        <v>933</v>
      </c>
      <c r="G688" t="s">
        <v>685</v>
      </c>
      <c r="H688" t="s">
        <v>504</v>
      </c>
      <c r="I688" t="s">
        <v>1084</v>
      </c>
      <c r="J688">
        <v>190</v>
      </c>
    </row>
    <row r="689" spans="1:10" x14ac:dyDescent="0.2">
      <c r="A689">
        <v>200196796</v>
      </c>
      <c r="B689" s="1">
        <v>40024</v>
      </c>
      <c r="C689">
        <v>106190</v>
      </c>
      <c r="D689" t="s">
        <v>679</v>
      </c>
      <c r="E689" t="s">
        <v>121</v>
      </c>
      <c r="F689" t="s">
        <v>921</v>
      </c>
      <c r="G689" t="s">
        <v>122</v>
      </c>
      <c r="H689" t="s">
        <v>504</v>
      </c>
      <c r="I689" t="s">
        <v>362</v>
      </c>
      <c r="J689">
        <v>187</v>
      </c>
    </row>
    <row r="690" spans="1:10" x14ac:dyDescent="0.2">
      <c r="A690">
        <v>200199116</v>
      </c>
      <c r="B690" s="1">
        <v>40116</v>
      </c>
      <c r="C690">
        <v>106198</v>
      </c>
      <c r="D690" t="s">
        <v>683</v>
      </c>
      <c r="E690" t="s">
        <v>684</v>
      </c>
      <c r="F690" t="s">
        <v>979</v>
      </c>
      <c r="G690" t="s">
        <v>685</v>
      </c>
      <c r="H690" t="s">
        <v>504</v>
      </c>
      <c r="I690" t="s">
        <v>1085</v>
      </c>
      <c r="J690">
        <v>111.52</v>
      </c>
    </row>
    <row r="691" spans="1:10" x14ac:dyDescent="0.2">
      <c r="A691">
        <v>200196060</v>
      </c>
      <c r="B691" s="1">
        <v>39994</v>
      </c>
      <c r="C691">
        <v>817</v>
      </c>
      <c r="D691" t="s">
        <v>775</v>
      </c>
      <c r="E691" t="s">
        <v>776</v>
      </c>
      <c r="F691" t="s">
        <v>989</v>
      </c>
      <c r="G691" t="s">
        <v>777</v>
      </c>
      <c r="H691" t="s">
        <v>504</v>
      </c>
      <c r="I691" t="s">
        <v>540</v>
      </c>
      <c r="J691">
        <v>190</v>
      </c>
    </row>
    <row r="692" spans="1:10" x14ac:dyDescent="0.2">
      <c r="A692">
        <v>200196052</v>
      </c>
      <c r="B692" s="1">
        <v>39994</v>
      </c>
      <c r="C692">
        <v>50210</v>
      </c>
      <c r="D692" t="s">
        <v>91</v>
      </c>
      <c r="E692" t="s">
        <v>92</v>
      </c>
      <c r="F692" t="s">
        <v>1067</v>
      </c>
      <c r="G692" t="s">
        <v>779</v>
      </c>
      <c r="H692" t="s">
        <v>504</v>
      </c>
      <c r="I692" t="s">
        <v>562</v>
      </c>
      <c r="J692">
        <v>117.5</v>
      </c>
    </row>
    <row r="693" spans="1:10" x14ac:dyDescent="0.2">
      <c r="A693">
        <v>200199016</v>
      </c>
      <c r="B693" s="1">
        <v>40116</v>
      </c>
      <c r="C693">
        <v>3968</v>
      </c>
      <c r="D693" t="s">
        <v>767</v>
      </c>
      <c r="E693" t="s">
        <v>768</v>
      </c>
      <c r="F693" t="s">
        <v>920</v>
      </c>
      <c r="G693" t="s">
        <v>695</v>
      </c>
      <c r="H693" t="s">
        <v>504</v>
      </c>
      <c r="I693" t="s">
        <v>1086</v>
      </c>
      <c r="J693">
        <v>220</v>
      </c>
    </row>
    <row r="694" spans="1:10" x14ac:dyDescent="0.2">
      <c r="A694">
        <v>200191736</v>
      </c>
      <c r="B694" s="1">
        <v>39832</v>
      </c>
      <c r="C694">
        <v>2091</v>
      </c>
      <c r="D694" t="s">
        <v>156</v>
      </c>
      <c r="E694" t="s">
        <v>157</v>
      </c>
      <c r="F694" t="s">
        <v>920</v>
      </c>
      <c r="G694" t="s">
        <v>695</v>
      </c>
      <c r="H694" t="s">
        <v>504</v>
      </c>
      <c r="I694" t="s">
        <v>395</v>
      </c>
      <c r="J694">
        <v>1400</v>
      </c>
    </row>
    <row r="695" spans="1:10" x14ac:dyDescent="0.2">
      <c r="A695">
        <v>200199111</v>
      </c>
      <c r="B695" s="1">
        <v>40116</v>
      </c>
      <c r="C695">
        <v>363</v>
      </c>
      <c r="D695" t="s">
        <v>447</v>
      </c>
      <c r="E695" t="s">
        <v>448</v>
      </c>
      <c r="F695" t="s">
        <v>908</v>
      </c>
      <c r="G695" t="s">
        <v>761</v>
      </c>
      <c r="H695" t="s">
        <v>504</v>
      </c>
      <c r="I695" t="s">
        <v>1196</v>
      </c>
      <c r="J695">
        <v>109</v>
      </c>
    </row>
    <row r="696" spans="1:10" x14ac:dyDescent="0.2">
      <c r="A696">
        <v>200196765</v>
      </c>
      <c r="B696" s="1">
        <v>40023</v>
      </c>
      <c r="C696">
        <v>50210</v>
      </c>
      <c r="D696" t="s">
        <v>91</v>
      </c>
      <c r="E696" t="s">
        <v>92</v>
      </c>
      <c r="F696" t="s">
        <v>1067</v>
      </c>
      <c r="G696" t="s">
        <v>779</v>
      </c>
      <c r="H696" t="s">
        <v>504</v>
      </c>
      <c r="I696" t="s">
        <v>547</v>
      </c>
      <c r="J696">
        <v>117.5</v>
      </c>
    </row>
    <row r="697" spans="1:10" x14ac:dyDescent="0.2">
      <c r="A697">
        <v>200198133</v>
      </c>
      <c r="B697" s="1">
        <v>40086</v>
      </c>
      <c r="C697">
        <v>106000</v>
      </c>
      <c r="D697" t="s">
        <v>772</v>
      </c>
      <c r="E697" t="s">
        <v>773</v>
      </c>
      <c r="F697" t="s">
        <v>932</v>
      </c>
      <c r="G697" t="s">
        <v>774</v>
      </c>
      <c r="H697" t="s">
        <v>504</v>
      </c>
      <c r="I697" t="s">
        <v>469</v>
      </c>
      <c r="J697">
        <v>190</v>
      </c>
    </row>
    <row r="698" spans="1:10" x14ac:dyDescent="0.2">
      <c r="A698">
        <v>200198218</v>
      </c>
      <c r="B698" s="1">
        <v>40086</v>
      </c>
      <c r="C698">
        <v>363</v>
      </c>
      <c r="D698" t="s">
        <v>447</v>
      </c>
      <c r="E698" t="s">
        <v>448</v>
      </c>
      <c r="F698" t="s">
        <v>908</v>
      </c>
      <c r="G698" t="s">
        <v>761</v>
      </c>
      <c r="H698" t="s">
        <v>504</v>
      </c>
      <c r="I698" t="s">
        <v>4</v>
      </c>
      <c r="J698">
        <v>109</v>
      </c>
    </row>
    <row r="699" spans="1:10" x14ac:dyDescent="0.2">
      <c r="A699">
        <v>200193830</v>
      </c>
      <c r="B699" s="1">
        <v>39903</v>
      </c>
      <c r="C699">
        <v>104380</v>
      </c>
      <c r="D699" t="s">
        <v>793</v>
      </c>
      <c r="E699" t="s">
        <v>794</v>
      </c>
      <c r="F699" t="s">
        <v>1067</v>
      </c>
      <c r="G699" t="s">
        <v>779</v>
      </c>
      <c r="H699" t="s">
        <v>504</v>
      </c>
      <c r="I699" t="s">
        <v>398</v>
      </c>
      <c r="J699">
        <v>130</v>
      </c>
    </row>
    <row r="700" spans="1:10" x14ac:dyDescent="0.2">
      <c r="A700">
        <v>200196067</v>
      </c>
      <c r="B700" s="1">
        <v>39994</v>
      </c>
      <c r="C700">
        <v>105339</v>
      </c>
      <c r="D700" t="s">
        <v>141</v>
      </c>
      <c r="E700" t="s">
        <v>142</v>
      </c>
      <c r="F700" t="s">
        <v>1067</v>
      </c>
      <c r="G700" t="s">
        <v>143</v>
      </c>
      <c r="H700" t="s">
        <v>504</v>
      </c>
      <c r="I700" t="s">
        <v>600</v>
      </c>
      <c r="J700">
        <v>170</v>
      </c>
    </row>
    <row r="701" spans="1:10" x14ac:dyDescent="0.2">
      <c r="A701">
        <v>200198128</v>
      </c>
      <c r="B701" s="1">
        <v>40086</v>
      </c>
      <c r="C701">
        <v>106198</v>
      </c>
      <c r="D701" t="s">
        <v>683</v>
      </c>
      <c r="E701" t="s">
        <v>684</v>
      </c>
      <c r="F701" t="s">
        <v>979</v>
      </c>
      <c r="G701" t="s">
        <v>685</v>
      </c>
      <c r="H701" t="s">
        <v>504</v>
      </c>
      <c r="I701" t="s">
        <v>461</v>
      </c>
      <c r="J701">
        <v>2691.45</v>
      </c>
    </row>
    <row r="702" spans="1:10" x14ac:dyDescent="0.2">
      <c r="A702">
        <v>200195191</v>
      </c>
      <c r="B702" s="1">
        <v>39958</v>
      </c>
      <c r="C702">
        <v>652</v>
      </c>
      <c r="D702" t="s">
        <v>613</v>
      </c>
      <c r="E702" t="s">
        <v>614</v>
      </c>
      <c r="F702" t="s">
        <v>975</v>
      </c>
      <c r="G702" t="s">
        <v>747</v>
      </c>
      <c r="H702" t="s">
        <v>504</v>
      </c>
      <c r="I702" t="s">
        <v>617</v>
      </c>
      <c r="J702">
        <v>6630</v>
      </c>
    </row>
    <row r="703" spans="1:10" x14ac:dyDescent="0.2">
      <c r="A703">
        <v>200194258</v>
      </c>
      <c r="B703" s="1">
        <v>39919</v>
      </c>
      <c r="C703">
        <v>363</v>
      </c>
      <c r="D703" t="s">
        <v>447</v>
      </c>
      <c r="E703" t="s">
        <v>448</v>
      </c>
      <c r="F703" t="s">
        <v>908</v>
      </c>
      <c r="G703" t="s">
        <v>761</v>
      </c>
      <c r="H703" t="s">
        <v>504</v>
      </c>
      <c r="I703" t="s">
        <v>365</v>
      </c>
      <c r="J703">
        <v>109</v>
      </c>
    </row>
    <row r="704" spans="1:10" x14ac:dyDescent="0.2">
      <c r="A704">
        <v>200191635</v>
      </c>
      <c r="B704" s="1">
        <v>39827</v>
      </c>
      <c r="C704">
        <v>50210</v>
      </c>
      <c r="D704" t="s">
        <v>91</v>
      </c>
      <c r="E704" t="s">
        <v>92</v>
      </c>
      <c r="F704" t="s">
        <v>1067</v>
      </c>
      <c r="G704" t="s">
        <v>779</v>
      </c>
      <c r="H704" t="s">
        <v>504</v>
      </c>
      <c r="I704" t="s">
        <v>385</v>
      </c>
      <c r="J704">
        <v>117.5</v>
      </c>
    </row>
    <row r="705" spans="1:10" x14ac:dyDescent="0.2">
      <c r="A705">
        <v>200196322</v>
      </c>
      <c r="B705" s="1">
        <v>40002</v>
      </c>
      <c r="C705">
        <v>2612</v>
      </c>
      <c r="D705" t="s">
        <v>718</v>
      </c>
      <c r="E705" t="s">
        <v>719</v>
      </c>
      <c r="F705" t="s">
        <v>917</v>
      </c>
      <c r="G705" t="s">
        <v>720</v>
      </c>
      <c r="H705" t="s">
        <v>504</v>
      </c>
      <c r="I705" t="s">
        <v>343</v>
      </c>
      <c r="J705">
        <v>190</v>
      </c>
    </row>
    <row r="706" spans="1:10" x14ac:dyDescent="0.2">
      <c r="A706">
        <v>200198218</v>
      </c>
      <c r="B706" s="1">
        <v>40086</v>
      </c>
      <c r="C706">
        <v>363</v>
      </c>
      <c r="D706" t="s">
        <v>447</v>
      </c>
      <c r="E706" t="s">
        <v>448</v>
      </c>
      <c r="F706" t="s">
        <v>908</v>
      </c>
      <c r="G706" t="s">
        <v>761</v>
      </c>
      <c r="H706" t="s">
        <v>504</v>
      </c>
      <c r="I706" t="s">
        <v>8</v>
      </c>
      <c r="J706">
        <v>218</v>
      </c>
    </row>
    <row r="707" spans="1:10" x14ac:dyDescent="0.2">
      <c r="A707">
        <v>200195020</v>
      </c>
      <c r="B707" s="1">
        <v>39948</v>
      </c>
      <c r="C707">
        <v>50210</v>
      </c>
      <c r="D707" t="s">
        <v>91</v>
      </c>
      <c r="E707" t="s">
        <v>92</v>
      </c>
      <c r="F707" t="s">
        <v>1067</v>
      </c>
      <c r="G707" t="s">
        <v>779</v>
      </c>
      <c r="H707" t="s">
        <v>504</v>
      </c>
      <c r="I707" t="s">
        <v>526</v>
      </c>
      <c r="J707">
        <v>117.5</v>
      </c>
    </row>
    <row r="708" spans="1:10" x14ac:dyDescent="0.2">
      <c r="A708">
        <v>200197806</v>
      </c>
      <c r="B708" s="1">
        <v>40071</v>
      </c>
      <c r="C708">
        <v>3968</v>
      </c>
      <c r="D708" t="s">
        <v>767</v>
      </c>
      <c r="E708" t="s">
        <v>768</v>
      </c>
      <c r="F708" t="s">
        <v>920</v>
      </c>
      <c r="G708" t="s">
        <v>695</v>
      </c>
      <c r="H708" t="s">
        <v>504</v>
      </c>
      <c r="I708" t="s">
        <v>360</v>
      </c>
      <c r="J708">
        <v>220</v>
      </c>
    </row>
    <row r="709" spans="1:10" x14ac:dyDescent="0.2">
      <c r="A709">
        <v>200195599</v>
      </c>
      <c r="B709" s="1">
        <v>39974</v>
      </c>
      <c r="C709">
        <v>363</v>
      </c>
      <c r="D709" t="s">
        <v>447</v>
      </c>
      <c r="E709" t="s">
        <v>448</v>
      </c>
      <c r="F709" t="s">
        <v>908</v>
      </c>
      <c r="G709" t="s">
        <v>761</v>
      </c>
      <c r="H709" t="s">
        <v>504</v>
      </c>
      <c r="I709" t="s">
        <v>42</v>
      </c>
      <c r="J709">
        <v>109</v>
      </c>
    </row>
    <row r="710" spans="1:10" x14ac:dyDescent="0.2">
      <c r="A710">
        <v>200197513</v>
      </c>
      <c r="B710" s="1">
        <v>40056</v>
      </c>
      <c r="C710">
        <v>106127</v>
      </c>
      <c r="D710" t="s">
        <v>679</v>
      </c>
      <c r="E710" t="s">
        <v>680</v>
      </c>
      <c r="F710" t="s">
        <v>982</v>
      </c>
      <c r="G710" t="s">
        <v>681</v>
      </c>
      <c r="H710" t="s">
        <v>504</v>
      </c>
      <c r="I710" t="s">
        <v>867</v>
      </c>
      <c r="J710">
        <v>187</v>
      </c>
    </row>
    <row r="711" spans="1:10" x14ac:dyDescent="0.2">
      <c r="A711">
        <v>200194446</v>
      </c>
      <c r="B711" s="1">
        <v>39926</v>
      </c>
      <c r="C711">
        <v>104200</v>
      </c>
      <c r="D711" t="s">
        <v>174</v>
      </c>
      <c r="E711" t="s">
        <v>175</v>
      </c>
      <c r="F711" t="s">
        <v>917</v>
      </c>
      <c r="G711" t="s">
        <v>720</v>
      </c>
      <c r="H711" t="s">
        <v>504</v>
      </c>
      <c r="I711" t="s">
        <v>332</v>
      </c>
      <c r="J711">
        <v>1535</v>
      </c>
    </row>
    <row r="712" spans="1:10" x14ac:dyDescent="0.2">
      <c r="A712">
        <v>200194097</v>
      </c>
      <c r="B712" s="1">
        <v>39910</v>
      </c>
      <c r="C712">
        <v>104380</v>
      </c>
      <c r="D712" t="s">
        <v>793</v>
      </c>
      <c r="E712" t="s">
        <v>794</v>
      </c>
      <c r="F712" t="s">
        <v>1067</v>
      </c>
      <c r="G712" t="s">
        <v>779</v>
      </c>
      <c r="H712" t="s">
        <v>504</v>
      </c>
      <c r="I712" t="s">
        <v>398</v>
      </c>
      <c r="J712">
        <v>-130</v>
      </c>
    </row>
    <row r="713" spans="1:10" x14ac:dyDescent="0.2">
      <c r="A713">
        <v>200195050</v>
      </c>
      <c r="B713" s="1">
        <v>39951</v>
      </c>
      <c r="C713">
        <v>102287</v>
      </c>
      <c r="D713" t="s">
        <v>693</v>
      </c>
      <c r="E713" t="s">
        <v>694</v>
      </c>
      <c r="F713" t="s">
        <v>920</v>
      </c>
      <c r="G713" t="s">
        <v>695</v>
      </c>
      <c r="H713" t="s">
        <v>504</v>
      </c>
      <c r="I713" t="s">
        <v>39</v>
      </c>
      <c r="J713">
        <v>190</v>
      </c>
    </row>
    <row r="714" spans="1:10" x14ac:dyDescent="0.2">
      <c r="A714">
        <v>200194259</v>
      </c>
      <c r="B714" s="1">
        <v>39919</v>
      </c>
      <c r="C714">
        <v>363</v>
      </c>
      <c r="D714" t="s">
        <v>447</v>
      </c>
      <c r="E714" t="s">
        <v>448</v>
      </c>
      <c r="F714" t="s">
        <v>908</v>
      </c>
      <c r="G714" t="s">
        <v>761</v>
      </c>
      <c r="H714" t="s">
        <v>504</v>
      </c>
      <c r="I714" t="s">
        <v>370</v>
      </c>
      <c r="J714">
        <v>109</v>
      </c>
    </row>
    <row r="715" spans="1:10" x14ac:dyDescent="0.2">
      <c r="A715">
        <v>200194672</v>
      </c>
      <c r="B715" s="1">
        <v>39933</v>
      </c>
      <c r="C715">
        <v>105985</v>
      </c>
      <c r="D715" t="s">
        <v>516</v>
      </c>
      <c r="E715" t="s">
        <v>517</v>
      </c>
      <c r="F715" t="s">
        <v>1067</v>
      </c>
      <c r="G715" t="s">
        <v>682</v>
      </c>
      <c r="H715" t="s">
        <v>504</v>
      </c>
      <c r="I715" t="s">
        <v>33</v>
      </c>
      <c r="J715">
        <v>4760</v>
      </c>
    </row>
    <row r="716" spans="1:10" x14ac:dyDescent="0.2">
      <c r="A716">
        <v>200196062</v>
      </c>
      <c r="B716" s="1">
        <v>39994</v>
      </c>
      <c r="C716">
        <v>101290</v>
      </c>
      <c r="D716" t="s">
        <v>161</v>
      </c>
      <c r="E716" t="s">
        <v>162</v>
      </c>
      <c r="F716" t="s">
        <v>1067</v>
      </c>
      <c r="G716" t="s">
        <v>779</v>
      </c>
      <c r="H716" t="s">
        <v>504</v>
      </c>
      <c r="I716" t="s">
        <v>543</v>
      </c>
      <c r="J716">
        <v>190</v>
      </c>
    </row>
    <row r="717" spans="1:10" x14ac:dyDescent="0.2">
      <c r="A717">
        <v>200196921</v>
      </c>
      <c r="B717" s="1">
        <v>40025</v>
      </c>
      <c r="C717">
        <v>1989</v>
      </c>
      <c r="D717" t="s">
        <v>739</v>
      </c>
      <c r="E717" t="s">
        <v>740</v>
      </c>
      <c r="F717" t="s">
        <v>911</v>
      </c>
      <c r="G717" t="s">
        <v>685</v>
      </c>
      <c r="H717" t="s">
        <v>504</v>
      </c>
      <c r="I717" t="s">
        <v>30</v>
      </c>
      <c r="J717">
        <v>190</v>
      </c>
    </row>
    <row r="718" spans="1:10" x14ac:dyDescent="0.2">
      <c r="A718">
        <v>200198729</v>
      </c>
      <c r="B718" s="1">
        <v>40107</v>
      </c>
      <c r="C718">
        <v>105199</v>
      </c>
      <c r="D718" t="s">
        <v>701</v>
      </c>
      <c r="E718" t="s">
        <v>702</v>
      </c>
      <c r="F718" t="s">
        <v>928</v>
      </c>
      <c r="G718" t="s">
        <v>703</v>
      </c>
      <c r="H718" t="s">
        <v>504</v>
      </c>
      <c r="I718" t="s">
        <v>550</v>
      </c>
      <c r="J718">
        <v>190</v>
      </c>
    </row>
    <row r="719" spans="1:10" x14ac:dyDescent="0.2">
      <c r="A719">
        <v>200194258</v>
      </c>
      <c r="B719" s="1">
        <v>39919</v>
      </c>
      <c r="C719">
        <v>363</v>
      </c>
      <c r="D719" t="s">
        <v>447</v>
      </c>
      <c r="E719" t="s">
        <v>448</v>
      </c>
      <c r="F719" t="s">
        <v>908</v>
      </c>
      <c r="G719" t="s">
        <v>761</v>
      </c>
      <c r="H719" t="s">
        <v>504</v>
      </c>
      <c r="I719" t="s">
        <v>366</v>
      </c>
      <c r="J719">
        <v>109</v>
      </c>
    </row>
    <row r="720" spans="1:10" x14ac:dyDescent="0.2">
      <c r="A720">
        <v>200199674</v>
      </c>
      <c r="B720" s="1">
        <v>40142</v>
      </c>
      <c r="C720">
        <v>102428</v>
      </c>
      <c r="D720" t="s">
        <v>762</v>
      </c>
      <c r="E720" t="s">
        <v>763</v>
      </c>
      <c r="F720" t="s">
        <v>1067</v>
      </c>
      <c r="G720" t="s">
        <v>764</v>
      </c>
      <c r="H720" t="s">
        <v>504</v>
      </c>
      <c r="I720" t="s">
        <v>1087</v>
      </c>
      <c r="J720">
        <v>14400</v>
      </c>
    </row>
    <row r="721" spans="1:10" x14ac:dyDescent="0.2">
      <c r="A721">
        <v>200192899</v>
      </c>
      <c r="B721" s="1">
        <v>39869</v>
      </c>
      <c r="C721">
        <v>102428</v>
      </c>
      <c r="D721" t="s">
        <v>762</v>
      </c>
      <c r="E721" t="s">
        <v>763</v>
      </c>
      <c r="F721" t="s">
        <v>1067</v>
      </c>
      <c r="G721" t="s">
        <v>764</v>
      </c>
      <c r="H721" t="s">
        <v>504</v>
      </c>
      <c r="I721" t="s">
        <v>871</v>
      </c>
      <c r="J721">
        <v>5400</v>
      </c>
    </row>
    <row r="722" spans="1:10" x14ac:dyDescent="0.2">
      <c r="A722">
        <v>200194211</v>
      </c>
      <c r="B722" s="1">
        <v>39918</v>
      </c>
      <c r="C722">
        <v>2181</v>
      </c>
      <c r="D722" t="s">
        <v>336</v>
      </c>
      <c r="E722" t="s">
        <v>337</v>
      </c>
      <c r="F722" t="s">
        <v>908</v>
      </c>
      <c r="G722" t="s">
        <v>695</v>
      </c>
      <c r="H722" t="s">
        <v>504</v>
      </c>
      <c r="I722" t="s">
        <v>338</v>
      </c>
      <c r="J722">
        <v>220</v>
      </c>
    </row>
    <row r="723" spans="1:10" x14ac:dyDescent="0.2">
      <c r="A723">
        <v>200197887</v>
      </c>
      <c r="B723" s="1">
        <v>40074</v>
      </c>
      <c r="C723">
        <v>106028</v>
      </c>
      <c r="D723" t="s">
        <v>845</v>
      </c>
      <c r="E723" t="s">
        <v>158</v>
      </c>
      <c r="F723" t="s">
        <v>931</v>
      </c>
      <c r="G723" t="s">
        <v>159</v>
      </c>
      <c r="H723" t="s">
        <v>504</v>
      </c>
      <c r="I723" t="s">
        <v>537</v>
      </c>
      <c r="J723">
        <v>113</v>
      </c>
    </row>
    <row r="724" spans="1:10" x14ac:dyDescent="0.2">
      <c r="A724">
        <v>200197386</v>
      </c>
      <c r="B724" s="1">
        <v>40053</v>
      </c>
      <c r="C724">
        <v>104200</v>
      </c>
      <c r="D724" t="s">
        <v>174</v>
      </c>
      <c r="E724" t="s">
        <v>175</v>
      </c>
      <c r="F724" t="s">
        <v>917</v>
      </c>
      <c r="G724" t="s">
        <v>720</v>
      </c>
      <c r="H724" t="s">
        <v>504</v>
      </c>
      <c r="I724" t="s">
        <v>857</v>
      </c>
      <c r="J724">
        <v>190</v>
      </c>
    </row>
    <row r="725" spans="1:10" x14ac:dyDescent="0.2">
      <c r="A725">
        <v>200198132</v>
      </c>
      <c r="B725" s="1">
        <v>40086</v>
      </c>
      <c r="C725">
        <v>101651</v>
      </c>
      <c r="D725" t="s">
        <v>706</v>
      </c>
      <c r="E725" t="s">
        <v>707</v>
      </c>
      <c r="F725" t="s">
        <v>916</v>
      </c>
      <c r="G725" t="s">
        <v>708</v>
      </c>
      <c r="H725" t="s">
        <v>504</v>
      </c>
      <c r="I725" t="s">
        <v>466</v>
      </c>
      <c r="J725">
        <v>190</v>
      </c>
    </row>
    <row r="726" spans="1:10" x14ac:dyDescent="0.2">
      <c r="A726">
        <v>200191636</v>
      </c>
      <c r="B726" s="1">
        <v>39827</v>
      </c>
      <c r="C726">
        <v>101953</v>
      </c>
      <c r="D726" t="s">
        <v>847</v>
      </c>
      <c r="E726" t="s">
        <v>180</v>
      </c>
      <c r="F726" t="s">
        <v>908</v>
      </c>
      <c r="G726" t="s">
        <v>761</v>
      </c>
      <c r="H726" t="s">
        <v>504</v>
      </c>
      <c r="I726" t="s">
        <v>387</v>
      </c>
      <c r="J726">
        <v>220</v>
      </c>
    </row>
    <row r="727" spans="1:10" x14ac:dyDescent="0.2">
      <c r="A727">
        <v>200192593</v>
      </c>
      <c r="B727" s="1">
        <v>39856</v>
      </c>
      <c r="C727">
        <v>105720</v>
      </c>
      <c r="D727" t="s">
        <v>169</v>
      </c>
      <c r="E727" t="s">
        <v>170</v>
      </c>
      <c r="F727" t="s">
        <v>920</v>
      </c>
      <c r="G727" t="s">
        <v>695</v>
      </c>
      <c r="H727" t="s">
        <v>504</v>
      </c>
      <c r="I727" t="s">
        <v>866</v>
      </c>
      <c r="J727">
        <v>170</v>
      </c>
    </row>
    <row r="728" spans="1:10" x14ac:dyDescent="0.2">
      <c r="A728">
        <v>200199801</v>
      </c>
      <c r="B728" s="1">
        <v>40144</v>
      </c>
      <c r="C728">
        <v>1989</v>
      </c>
      <c r="D728" t="s">
        <v>739</v>
      </c>
      <c r="E728" t="s">
        <v>740</v>
      </c>
      <c r="F728" t="s">
        <v>911</v>
      </c>
      <c r="G728" t="s">
        <v>685</v>
      </c>
      <c r="H728" t="s">
        <v>198</v>
      </c>
      <c r="I728" t="s">
        <v>1088</v>
      </c>
      <c r="J728">
        <v>25</v>
      </c>
    </row>
    <row r="729" spans="1:10" x14ac:dyDescent="0.2">
      <c r="A729">
        <v>200193037</v>
      </c>
      <c r="B729" s="1">
        <v>39871</v>
      </c>
      <c r="C729">
        <v>1726</v>
      </c>
      <c r="D729" t="s">
        <v>784</v>
      </c>
      <c r="E729" t="s">
        <v>785</v>
      </c>
      <c r="F729" t="s">
        <v>990</v>
      </c>
      <c r="G729" t="s">
        <v>786</v>
      </c>
      <c r="H729" t="s">
        <v>198</v>
      </c>
      <c r="I729" t="s">
        <v>199</v>
      </c>
      <c r="J729">
        <v>24.4</v>
      </c>
    </row>
    <row r="730" spans="1:10" x14ac:dyDescent="0.2">
      <c r="A730">
        <v>200192903</v>
      </c>
      <c r="B730" s="1">
        <v>39869</v>
      </c>
      <c r="C730">
        <v>4210</v>
      </c>
      <c r="D730" t="s">
        <v>714</v>
      </c>
      <c r="E730" t="s">
        <v>724</v>
      </c>
      <c r="F730" t="s">
        <v>908</v>
      </c>
      <c r="G730" t="s">
        <v>695</v>
      </c>
      <c r="H730" t="s">
        <v>200</v>
      </c>
      <c r="I730" t="s">
        <v>201</v>
      </c>
      <c r="J730">
        <v>1700</v>
      </c>
    </row>
    <row r="731" spans="1:10" x14ac:dyDescent="0.2">
      <c r="A731">
        <v>200198049</v>
      </c>
      <c r="B731" s="1">
        <v>40080</v>
      </c>
      <c r="C731">
        <v>105236</v>
      </c>
      <c r="D731" t="s">
        <v>55</v>
      </c>
      <c r="E731" t="s">
        <v>56</v>
      </c>
      <c r="F731" t="s">
        <v>937</v>
      </c>
      <c r="G731" t="s">
        <v>57</v>
      </c>
      <c r="H731" t="s">
        <v>202</v>
      </c>
      <c r="I731" t="s">
        <v>217</v>
      </c>
      <c r="J731">
        <v>900</v>
      </c>
    </row>
    <row r="732" spans="1:10" x14ac:dyDescent="0.2">
      <c r="A732">
        <v>200194468</v>
      </c>
      <c r="B732" s="1">
        <v>39926</v>
      </c>
      <c r="C732">
        <v>1989</v>
      </c>
      <c r="D732" t="s">
        <v>739</v>
      </c>
      <c r="E732" t="s">
        <v>740</v>
      </c>
      <c r="F732" t="s">
        <v>911</v>
      </c>
      <c r="G732" t="s">
        <v>685</v>
      </c>
      <c r="H732" t="s">
        <v>202</v>
      </c>
      <c r="I732" t="s">
        <v>433</v>
      </c>
      <c r="J732">
        <v>10</v>
      </c>
    </row>
    <row r="733" spans="1:10" x14ac:dyDescent="0.2">
      <c r="A733">
        <v>200198019</v>
      </c>
      <c r="B733" s="1">
        <v>40080</v>
      </c>
      <c r="C733">
        <v>686</v>
      </c>
      <c r="D733" t="s">
        <v>493</v>
      </c>
      <c r="E733" t="s">
        <v>494</v>
      </c>
      <c r="F733" t="s">
        <v>923</v>
      </c>
      <c r="G733" t="s">
        <v>695</v>
      </c>
      <c r="H733" t="s">
        <v>202</v>
      </c>
      <c r="I733" t="s">
        <v>269</v>
      </c>
      <c r="J733">
        <v>190</v>
      </c>
    </row>
    <row r="734" spans="1:10" x14ac:dyDescent="0.2">
      <c r="A734">
        <v>200192083</v>
      </c>
      <c r="B734" s="1">
        <v>39841</v>
      </c>
      <c r="C734">
        <v>2612</v>
      </c>
      <c r="D734" t="s">
        <v>718</v>
      </c>
      <c r="E734" t="s">
        <v>719</v>
      </c>
      <c r="F734" t="s">
        <v>917</v>
      </c>
      <c r="G734" t="s">
        <v>720</v>
      </c>
      <c r="H734" t="s">
        <v>202</v>
      </c>
      <c r="I734" t="s">
        <v>239</v>
      </c>
      <c r="J734">
        <v>180</v>
      </c>
    </row>
    <row r="735" spans="1:10" x14ac:dyDescent="0.2">
      <c r="A735">
        <v>200193828</v>
      </c>
      <c r="B735" s="1">
        <v>39903</v>
      </c>
      <c r="C735">
        <v>554</v>
      </c>
      <c r="D735" t="s">
        <v>715</v>
      </c>
      <c r="E735" t="s">
        <v>716</v>
      </c>
      <c r="F735" t="s">
        <v>1067</v>
      </c>
      <c r="G735" t="s">
        <v>717</v>
      </c>
      <c r="H735" t="s">
        <v>202</v>
      </c>
      <c r="I735" t="s">
        <v>231</v>
      </c>
      <c r="J735">
        <v>190</v>
      </c>
    </row>
    <row r="736" spans="1:10" x14ac:dyDescent="0.2">
      <c r="A736">
        <v>200195006</v>
      </c>
      <c r="B736" s="1">
        <v>39948</v>
      </c>
      <c r="C736">
        <v>988</v>
      </c>
      <c r="D736" t="s">
        <v>483</v>
      </c>
      <c r="E736" t="s">
        <v>484</v>
      </c>
      <c r="F736" t="s">
        <v>921</v>
      </c>
      <c r="G736" t="s">
        <v>695</v>
      </c>
      <c r="H736" t="s">
        <v>202</v>
      </c>
      <c r="I736" t="s">
        <v>426</v>
      </c>
      <c r="J736">
        <v>190</v>
      </c>
    </row>
    <row r="737" spans="1:10" x14ac:dyDescent="0.2">
      <c r="A737">
        <v>200195357</v>
      </c>
      <c r="B737" s="1">
        <v>39962</v>
      </c>
      <c r="C737">
        <v>554</v>
      </c>
      <c r="D737" t="s">
        <v>715</v>
      </c>
      <c r="E737" t="s">
        <v>716</v>
      </c>
      <c r="F737" t="s">
        <v>1067</v>
      </c>
      <c r="G737" t="s">
        <v>717</v>
      </c>
      <c r="H737" t="s">
        <v>202</v>
      </c>
      <c r="I737" t="s">
        <v>227</v>
      </c>
      <c r="J737">
        <v>190</v>
      </c>
    </row>
    <row r="738" spans="1:10" x14ac:dyDescent="0.2">
      <c r="A738">
        <v>200194493</v>
      </c>
      <c r="B738" s="1">
        <v>39926</v>
      </c>
      <c r="C738">
        <v>103560</v>
      </c>
      <c r="D738" t="s">
        <v>689</v>
      </c>
      <c r="E738" t="s">
        <v>690</v>
      </c>
      <c r="F738" t="s">
        <v>924</v>
      </c>
      <c r="G738" t="s">
        <v>691</v>
      </c>
      <c r="H738" t="s">
        <v>202</v>
      </c>
      <c r="I738" t="s">
        <v>264</v>
      </c>
      <c r="J738">
        <v>190</v>
      </c>
    </row>
    <row r="739" spans="1:10" x14ac:dyDescent="0.2">
      <c r="A739">
        <v>200194516</v>
      </c>
      <c r="B739" s="1">
        <v>39927</v>
      </c>
      <c r="C739">
        <v>101504</v>
      </c>
      <c r="D739" t="s">
        <v>176</v>
      </c>
      <c r="E739" t="s">
        <v>177</v>
      </c>
      <c r="F739" t="s">
        <v>920</v>
      </c>
      <c r="G739" t="s">
        <v>695</v>
      </c>
      <c r="H739" t="s">
        <v>202</v>
      </c>
      <c r="I739" t="s">
        <v>212</v>
      </c>
      <c r="J739">
        <v>190</v>
      </c>
    </row>
    <row r="740" spans="1:10" x14ac:dyDescent="0.2">
      <c r="A740">
        <v>200192846</v>
      </c>
      <c r="B740" s="1">
        <v>39868</v>
      </c>
      <c r="C740">
        <v>102053</v>
      </c>
      <c r="D740" t="s">
        <v>9</v>
      </c>
      <c r="E740" t="s">
        <v>10</v>
      </c>
      <c r="F740" t="s">
        <v>920</v>
      </c>
      <c r="G740" t="s">
        <v>122</v>
      </c>
      <c r="H740" t="s">
        <v>202</v>
      </c>
      <c r="I740" t="s">
        <v>209</v>
      </c>
      <c r="J740">
        <v>20</v>
      </c>
    </row>
    <row r="741" spans="1:10" x14ac:dyDescent="0.2">
      <c r="A741">
        <v>200192131</v>
      </c>
      <c r="B741" s="1">
        <v>39842</v>
      </c>
      <c r="C741">
        <v>102428</v>
      </c>
      <c r="D741" t="s">
        <v>762</v>
      </c>
      <c r="E741" t="s">
        <v>763</v>
      </c>
      <c r="F741" t="s">
        <v>1067</v>
      </c>
      <c r="G741" t="s">
        <v>764</v>
      </c>
      <c r="H741" t="s">
        <v>202</v>
      </c>
      <c r="I741" t="s">
        <v>428</v>
      </c>
      <c r="J741">
        <v>1200</v>
      </c>
    </row>
    <row r="742" spans="1:10" x14ac:dyDescent="0.2">
      <c r="A742">
        <v>200193625</v>
      </c>
      <c r="B742" s="1">
        <v>39896</v>
      </c>
      <c r="C742">
        <v>101651</v>
      </c>
      <c r="D742" t="s">
        <v>706</v>
      </c>
      <c r="E742" t="s">
        <v>707</v>
      </c>
      <c r="F742" t="s">
        <v>916</v>
      </c>
      <c r="G742" t="s">
        <v>708</v>
      </c>
      <c r="H742" t="s">
        <v>202</v>
      </c>
      <c r="I742" t="s">
        <v>207</v>
      </c>
      <c r="J742">
        <v>190</v>
      </c>
    </row>
    <row r="743" spans="1:10" x14ac:dyDescent="0.2">
      <c r="A743">
        <v>200194910</v>
      </c>
      <c r="B743" s="1">
        <v>39944</v>
      </c>
      <c r="C743">
        <v>102650</v>
      </c>
      <c r="D743" t="s">
        <v>75</v>
      </c>
      <c r="E743" t="s">
        <v>76</v>
      </c>
      <c r="F743" t="s">
        <v>937</v>
      </c>
      <c r="G743" t="s">
        <v>77</v>
      </c>
      <c r="H743" t="s">
        <v>202</v>
      </c>
      <c r="I743" t="s">
        <v>430</v>
      </c>
      <c r="J743">
        <v>190</v>
      </c>
    </row>
    <row r="744" spans="1:10" x14ac:dyDescent="0.2">
      <c r="A744">
        <v>200198049</v>
      </c>
      <c r="B744" s="1">
        <v>40080</v>
      </c>
      <c r="C744">
        <v>105236</v>
      </c>
      <c r="D744" t="s">
        <v>55</v>
      </c>
      <c r="E744" t="s">
        <v>56</v>
      </c>
      <c r="F744" t="s">
        <v>937</v>
      </c>
      <c r="G744" t="s">
        <v>57</v>
      </c>
      <c r="H744" t="s">
        <v>202</v>
      </c>
      <c r="I744" t="s">
        <v>215</v>
      </c>
      <c r="J744">
        <v>150</v>
      </c>
    </row>
    <row r="745" spans="1:10" x14ac:dyDescent="0.2">
      <c r="A745">
        <v>200194173</v>
      </c>
      <c r="B745" s="1">
        <v>39912</v>
      </c>
      <c r="C745">
        <v>1989</v>
      </c>
      <c r="D745" t="s">
        <v>739</v>
      </c>
      <c r="E745" t="s">
        <v>740</v>
      </c>
      <c r="F745" t="s">
        <v>911</v>
      </c>
      <c r="G745" t="s">
        <v>685</v>
      </c>
      <c r="H745" t="s">
        <v>202</v>
      </c>
      <c r="I745" t="s">
        <v>205</v>
      </c>
      <c r="J745">
        <v>190</v>
      </c>
    </row>
    <row r="746" spans="1:10" x14ac:dyDescent="0.2">
      <c r="A746">
        <v>200196369</v>
      </c>
      <c r="B746" s="1">
        <v>40007</v>
      </c>
      <c r="C746">
        <v>3070</v>
      </c>
      <c r="D746" t="s">
        <v>144</v>
      </c>
      <c r="E746" t="s">
        <v>145</v>
      </c>
      <c r="F746" t="s">
        <v>1067</v>
      </c>
      <c r="G746" t="s">
        <v>146</v>
      </c>
      <c r="H746" t="s">
        <v>202</v>
      </c>
      <c r="I746" t="s">
        <v>225</v>
      </c>
      <c r="J746">
        <v>-190</v>
      </c>
    </row>
    <row r="747" spans="1:10" x14ac:dyDescent="0.2">
      <c r="A747">
        <v>200198216</v>
      </c>
      <c r="B747" s="1">
        <v>40086</v>
      </c>
      <c r="C747">
        <v>104200</v>
      </c>
      <c r="D747" t="s">
        <v>174</v>
      </c>
      <c r="E747" t="s">
        <v>175</v>
      </c>
      <c r="F747" t="s">
        <v>917</v>
      </c>
      <c r="G747" t="s">
        <v>720</v>
      </c>
      <c r="H747" t="s">
        <v>202</v>
      </c>
      <c r="I747" t="s">
        <v>271</v>
      </c>
      <c r="J747">
        <v>165</v>
      </c>
    </row>
    <row r="748" spans="1:10" x14ac:dyDescent="0.2">
      <c r="A748">
        <v>200192848</v>
      </c>
      <c r="B748" s="1">
        <v>39868</v>
      </c>
      <c r="C748">
        <v>102053</v>
      </c>
      <c r="D748" t="s">
        <v>9</v>
      </c>
      <c r="E748" t="s">
        <v>10</v>
      </c>
      <c r="F748" t="s">
        <v>920</v>
      </c>
      <c r="G748" t="s">
        <v>122</v>
      </c>
      <c r="H748" t="s">
        <v>202</v>
      </c>
      <c r="I748" t="s">
        <v>209</v>
      </c>
      <c r="J748">
        <v>20</v>
      </c>
    </row>
    <row r="749" spans="1:10" x14ac:dyDescent="0.2">
      <c r="A749">
        <v>200194171</v>
      </c>
      <c r="B749" s="1">
        <v>39912</v>
      </c>
      <c r="C749">
        <v>1989</v>
      </c>
      <c r="D749" t="s">
        <v>739</v>
      </c>
      <c r="E749" t="s">
        <v>740</v>
      </c>
      <c r="F749" t="s">
        <v>911</v>
      </c>
      <c r="G749" t="s">
        <v>685</v>
      </c>
      <c r="H749" t="s">
        <v>202</v>
      </c>
      <c r="I749" t="s">
        <v>203</v>
      </c>
      <c r="J749">
        <v>190</v>
      </c>
    </row>
    <row r="750" spans="1:10" x14ac:dyDescent="0.2">
      <c r="A750">
        <v>200196488</v>
      </c>
      <c r="B750" s="1">
        <v>40011</v>
      </c>
      <c r="C750">
        <v>101231</v>
      </c>
      <c r="D750" t="s">
        <v>277</v>
      </c>
      <c r="E750" t="s">
        <v>278</v>
      </c>
      <c r="F750" t="s">
        <v>908</v>
      </c>
      <c r="G750" t="s">
        <v>173</v>
      </c>
      <c r="H750" t="s">
        <v>202</v>
      </c>
      <c r="I750" t="s">
        <v>279</v>
      </c>
      <c r="J750">
        <v>190</v>
      </c>
    </row>
    <row r="751" spans="1:10" x14ac:dyDescent="0.2">
      <c r="A751">
        <v>200194517</v>
      </c>
      <c r="B751" s="1">
        <v>39927</v>
      </c>
      <c r="C751">
        <v>554</v>
      </c>
      <c r="D751" t="s">
        <v>715</v>
      </c>
      <c r="E751" t="s">
        <v>716</v>
      </c>
      <c r="F751" t="s">
        <v>1067</v>
      </c>
      <c r="G751" t="s">
        <v>717</v>
      </c>
      <c r="H751" t="s">
        <v>202</v>
      </c>
      <c r="I751" t="s">
        <v>211</v>
      </c>
      <c r="J751">
        <v>190</v>
      </c>
    </row>
    <row r="752" spans="1:10" x14ac:dyDescent="0.2">
      <c r="A752">
        <v>200194338</v>
      </c>
      <c r="B752" s="1">
        <v>39923</v>
      </c>
      <c r="C752">
        <v>1451</v>
      </c>
      <c r="D752" t="s">
        <v>64</v>
      </c>
      <c r="E752" t="s">
        <v>62</v>
      </c>
      <c r="F752" t="s">
        <v>935</v>
      </c>
      <c r="G752" t="s">
        <v>65</v>
      </c>
      <c r="H752" t="s">
        <v>202</v>
      </c>
      <c r="I752" t="s">
        <v>257</v>
      </c>
      <c r="J752">
        <v>110</v>
      </c>
    </row>
    <row r="753" spans="1:10" x14ac:dyDescent="0.2">
      <c r="A753">
        <v>200191890</v>
      </c>
      <c r="B753" s="1">
        <v>39836</v>
      </c>
      <c r="C753">
        <v>1989</v>
      </c>
      <c r="D753" t="s">
        <v>739</v>
      </c>
      <c r="E753" t="s">
        <v>740</v>
      </c>
      <c r="F753" t="s">
        <v>911</v>
      </c>
      <c r="G753" t="s">
        <v>685</v>
      </c>
      <c r="H753" t="s">
        <v>202</v>
      </c>
      <c r="I753" t="s">
        <v>410</v>
      </c>
      <c r="J753">
        <v>190</v>
      </c>
    </row>
    <row r="754" spans="1:10" x14ac:dyDescent="0.2">
      <c r="A754">
        <v>200198452</v>
      </c>
      <c r="B754" s="1">
        <v>40095</v>
      </c>
      <c r="C754">
        <v>104889</v>
      </c>
      <c r="D754" t="s">
        <v>765</v>
      </c>
      <c r="E754" t="s">
        <v>383</v>
      </c>
      <c r="F754" t="s">
        <v>915</v>
      </c>
      <c r="G754" t="s">
        <v>685</v>
      </c>
      <c r="H754" t="s">
        <v>202</v>
      </c>
      <c r="I754" t="s">
        <v>246</v>
      </c>
      <c r="J754">
        <v>100</v>
      </c>
    </row>
    <row r="755" spans="1:10" x14ac:dyDescent="0.2">
      <c r="A755">
        <v>200193187</v>
      </c>
      <c r="B755" s="1">
        <v>39877</v>
      </c>
      <c r="C755">
        <v>2526</v>
      </c>
      <c r="D755" t="s">
        <v>759</v>
      </c>
      <c r="E755" t="s">
        <v>760</v>
      </c>
      <c r="F755" t="s">
        <v>927</v>
      </c>
      <c r="G755" t="s">
        <v>685</v>
      </c>
      <c r="H755" t="s">
        <v>202</v>
      </c>
      <c r="I755" t="s">
        <v>280</v>
      </c>
      <c r="J755">
        <v>190</v>
      </c>
    </row>
    <row r="756" spans="1:10" x14ac:dyDescent="0.2">
      <c r="A756">
        <v>200196370</v>
      </c>
      <c r="B756" s="1">
        <v>40007</v>
      </c>
      <c r="C756">
        <v>3070</v>
      </c>
      <c r="D756" t="s">
        <v>144</v>
      </c>
      <c r="E756" t="s">
        <v>145</v>
      </c>
      <c r="F756" t="s">
        <v>1067</v>
      </c>
      <c r="G756" t="s">
        <v>146</v>
      </c>
      <c r="H756" t="s">
        <v>202</v>
      </c>
      <c r="I756" t="s">
        <v>225</v>
      </c>
      <c r="J756">
        <v>190</v>
      </c>
    </row>
    <row r="757" spans="1:10" x14ac:dyDescent="0.2">
      <c r="A757">
        <v>200194337</v>
      </c>
      <c r="B757" s="1">
        <v>39923</v>
      </c>
      <c r="C757">
        <v>104022</v>
      </c>
      <c r="D757" t="s">
        <v>61</v>
      </c>
      <c r="E757" t="s">
        <v>62</v>
      </c>
      <c r="F757" t="s">
        <v>935</v>
      </c>
      <c r="G757" t="s">
        <v>63</v>
      </c>
      <c r="H757" t="s">
        <v>202</v>
      </c>
      <c r="I757" t="s">
        <v>257</v>
      </c>
      <c r="J757">
        <v>-110</v>
      </c>
    </row>
    <row r="758" spans="1:10" x14ac:dyDescent="0.2">
      <c r="A758">
        <v>200192168</v>
      </c>
      <c r="B758" s="1">
        <v>39843</v>
      </c>
      <c r="C758">
        <v>105585</v>
      </c>
      <c r="D758" t="s">
        <v>167</v>
      </c>
      <c r="E758" t="s">
        <v>168</v>
      </c>
      <c r="F758" t="s">
        <v>954</v>
      </c>
      <c r="G758" t="s">
        <v>695</v>
      </c>
      <c r="H758" t="s">
        <v>202</v>
      </c>
      <c r="I758" t="s">
        <v>249</v>
      </c>
      <c r="J758">
        <v>170</v>
      </c>
    </row>
    <row r="759" spans="1:10" x14ac:dyDescent="0.2">
      <c r="A759">
        <v>200196617</v>
      </c>
      <c r="B759" s="1">
        <v>40016</v>
      </c>
      <c r="C759">
        <v>988</v>
      </c>
      <c r="D759" t="s">
        <v>483</v>
      </c>
      <c r="E759" t="s">
        <v>484</v>
      </c>
      <c r="F759" t="s">
        <v>921</v>
      </c>
      <c r="G759" t="s">
        <v>695</v>
      </c>
      <c r="H759" t="s">
        <v>202</v>
      </c>
      <c r="I759" t="s">
        <v>426</v>
      </c>
      <c r="J759">
        <v>-190</v>
      </c>
    </row>
    <row r="760" spans="1:10" x14ac:dyDescent="0.2">
      <c r="A760">
        <v>200194507</v>
      </c>
      <c r="B760" s="1">
        <v>39926</v>
      </c>
      <c r="C760">
        <v>3266</v>
      </c>
      <c r="D760" t="s">
        <v>440</v>
      </c>
      <c r="E760" t="s">
        <v>441</v>
      </c>
      <c r="F760" t="s">
        <v>979</v>
      </c>
      <c r="G760" t="s">
        <v>685</v>
      </c>
      <c r="H760" t="s">
        <v>202</v>
      </c>
      <c r="I760" t="s">
        <v>442</v>
      </c>
      <c r="J760">
        <v>200</v>
      </c>
    </row>
    <row r="761" spans="1:10" x14ac:dyDescent="0.2">
      <c r="A761">
        <v>200198134</v>
      </c>
      <c r="B761" s="1">
        <v>40086</v>
      </c>
      <c r="C761">
        <v>106386</v>
      </c>
      <c r="D761" t="s">
        <v>472</v>
      </c>
      <c r="E761" t="s">
        <v>473</v>
      </c>
      <c r="F761" t="s">
        <v>942</v>
      </c>
      <c r="G761" t="s">
        <v>685</v>
      </c>
      <c r="H761" t="s">
        <v>202</v>
      </c>
      <c r="I761" t="s">
        <v>246</v>
      </c>
      <c r="J761">
        <v>100</v>
      </c>
    </row>
    <row r="762" spans="1:10" x14ac:dyDescent="0.2">
      <c r="A762">
        <v>200191881</v>
      </c>
      <c r="B762" s="1">
        <v>39835</v>
      </c>
      <c r="C762">
        <v>105799</v>
      </c>
      <c r="D762" t="s">
        <v>502</v>
      </c>
      <c r="E762" t="s">
        <v>503</v>
      </c>
      <c r="F762" t="s">
        <v>975</v>
      </c>
      <c r="G762" t="s">
        <v>747</v>
      </c>
      <c r="H762" t="s">
        <v>202</v>
      </c>
      <c r="I762" t="s">
        <v>274</v>
      </c>
      <c r="J762">
        <v>170</v>
      </c>
    </row>
    <row r="763" spans="1:10" x14ac:dyDescent="0.2">
      <c r="A763">
        <v>200194481</v>
      </c>
      <c r="B763" s="1">
        <v>39926</v>
      </c>
      <c r="C763">
        <v>101597</v>
      </c>
      <c r="D763" t="s">
        <v>748</v>
      </c>
      <c r="E763" t="s">
        <v>753</v>
      </c>
      <c r="F763" t="s">
        <v>933</v>
      </c>
      <c r="G763" t="s">
        <v>754</v>
      </c>
      <c r="H763" t="s">
        <v>202</v>
      </c>
      <c r="I763" t="s">
        <v>436</v>
      </c>
      <c r="J763">
        <v>190</v>
      </c>
    </row>
    <row r="764" spans="1:10" x14ac:dyDescent="0.2">
      <c r="A764">
        <v>200192143</v>
      </c>
      <c r="B764" s="1">
        <v>39842</v>
      </c>
      <c r="C764">
        <v>103560</v>
      </c>
      <c r="D764" t="s">
        <v>689</v>
      </c>
      <c r="E764" t="s">
        <v>690</v>
      </c>
      <c r="F764" t="s">
        <v>924</v>
      </c>
      <c r="G764" t="s">
        <v>691</v>
      </c>
      <c r="H764" t="s">
        <v>202</v>
      </c>
      <c r="I764" t="s">
        <v>429</v>
      </c>
      <c r="J764">
        <v>190</v>
      </c>
    </row>
    <row r="765" spans="1:10" x14ac:dyDescent="0.2">
      <c r="A765">
        <v>200193774</v>
      </c>
      <c r="B765" s="1">
        <v>39899</v>
      </c>
      <c r="C765">
        <v>104022</v>
      </c>
      <c r="D765" t="s">
        <v>61</v>
      </c>
      <c r="E765" t="s">
        <v>62</v>
      </c>
      <c r="F765" t="s">
        <v>935</v>
      </c>
      <c r="G765" t="s">
        <v>63</v>
      </c>
      <c r="H765" t="s">
        <v>202</v>
      </c>
      <c r="I765" t="s">
        <v>255</v>
      </c>
      <c r="J765">
        <v>635</v>
      </c>
    </row>
    <row r="766" spans="1:10" x14ac:dyDescent="0.2">
      <c r="A766">
        <v>200191507</v>
      </c>
      <c r="B766" s="1">
        <v>39822</v>
      </c>
      <c r="C766">
        <v>1989</v>
      </c>
      <c r="D766" t="s">
        <v>739</v>
      </c>
      <c r="E766" t="s">
        <v>740</v>
      </c>
      <c r="F766" t="s">
        <v>911</v>
      </c>
      <c r="G766" t="s">
        <v>685</v>
      </c>
      <c r="H766" t="s">
        <v>202</v>
      </c>
      <c r="I766" t="s">
        <v>208</v>
      </c>
      <c r="J766">
        <v>-190</v>
      </c>
    </row>
    <row r="767" spans="1:10" x14ac:dyDescent="0.2">
      <c r="A767">
        <v>200195554</v>
      </c>
      <c r="B767" s="1">
        <v>39973</v>
      </c>
      <c r="C767">
        <v>105792</v>
      </c>
      <c r="D767" t="s">
        <v>233</v>
      </c>
      <c r="E767" t="s">
        <v>234</v>
      </c>
      <c r="F767" t="s">
        <v>908</v>
      </c>
      <c r="G767" t="s">
        <v>761</v>
      </c>
      <c r="H767" t="s">
        <v>202</v>
      </c>
      <c r="I767" t="s">
        <v>235</v>
      </c>
      <c r="J767">
        <v>180</v>
      </c>
    </row>
    <row r="768" spans="1:10" x14ac:dyDescent="0.2">
      <c r="A768">
        <v>200192081</v>
      </c>
      <c r="B768" s="1">
        <v>39841</v>
      </c>
      <c r="C768">
        <v>2612</v>
      </c>
      <c r="D768" t="s">
        <v>718</v>
      </c>
      <c r="E768" t="s">
        <v>719</v>
      </c>
      <c r="F768" t="s">
        <v>917</v>
      </c>
      <c r="G768" t="s">
        <v>720</v>
      </c>
      <c r="H768" t="s">
        <v>202</v>
      </c>
      <c r="I768" t="s">
        <v>237</v>
      </c>
      <c r="J768">
        <v>26</v>
      </c>
    </row>
    <row r="769" spans="1:10" x14ac:dyDescent="0.2">
      <c r="A769">
        <v>200194909</v>
      </c>
      <c r="B769" s="1">
        <v>39944</v>
      </c>
      <c r="C769">
        <v>103136</v>
      </c>
      <c r="D769" t="s">
        <v>789</v>
      </c>
      <c r="E769" t="s">
        <v>790</v>
      </c>
      <c r="F769" t="s">
        <v>944</v>
      </c>
      <c r="G769" t="s">
        <v>738</v>
      </c>
      <c r="H769" t="s">
        <v>202</v>
      </c>
      <c r="I769" t="s">
        <v>430</v>
      </c>
      <c r="J769">
        <v>-190</v>
      </c>
    </row>
    <row r="770" spans="1:10" x14ac:dyDescent="0.2">
      <c r="A770">
        <v>200191906</v>
      </c>
      <c r="B770" s="1">
        <v>39836</v>
      </c>
      <c r="C770">
        <v>102428</v>
      </c>
      <c r="D770" t="s">
        <v>762</v>
      </c>
      <c r="E770" t="s">
        <v>763</v>
      </c>
      <c r="F770" t="s">
        <v>1067</v>
      </c>
      <c r="G770" t="s">
        <v>764</v>
      </c>
      <c r="H770" t="s">
        <v>202</v>
      </c>
      <c r="I770" t="s">
        <v>416</v>
      </c>
      <c r="J770">
        <v>1800</v>
      </c>
    </row>
    <row r="771" spans="1:10" x14ac:dyDescent="0.2">
      <c r="A771">
        <v>200197084</v>
      </c>
      <c r="B771" s="1">
        <v>40036</v>
      </c>
      <c r="C771">
        <v>106127</v>
      </c>
      <c r="D771" t="s">
        <v>679</v>
      </c>
      <c r="E771" t="s">
        <v>680</v>
      </c>
      <c r="F771" t="s">
        <v>982</v>
      </c>
      <c r="G771" t="s">
        <v>681</v>
      </c>
      <c r="H771" t="s">
        <v>202</v>
      </c>
      <c r="I771" t="s">
        <v>224</v>
      </c>
      <c r="J771">
        <v>4165.8999999999996</v>
      </c>
    </row>
    <row r="772" spans="1:10" x14ac:dyDescent="0.2">
      <c r="A772">
        <v>200194236</v>
      </c>
      <c r="B772" s="1">
        <v>39919</v>
      </c>
      <c r="C772">
        <v>105236</v>
      </c>
      <c r="D772" t="s">
        <v>55</v>
      </c>
      <c r="E772" t="s">
        <v>56</v>
      </c>
      <c r="F772" t="s">
        <v>937</v>
      </c>
      <c r="G772" t="s">
        <v>57</v>
      </c>
      <c r="H772" t="s">
        <v>202</v>
      </c>
      <c r="I772" t="s">
        <v>434</v>
      </c>
      <c r="J772">
        <v>1360</v>
      </c>
    </row>
    <row r="773" spans="1:10" x14ac:dyDescent="0.2">
      <c r="A773">
        <v>200196618</v>
      </c>
      <c r="B773" s="1">
        <v>40016</v>
      </c>
      <c r="C773">
        <v>988</v>
      </c>
      <c r="D773" t="s">
        <v>483</v>
      </c>
      <c r="E773" t="s">
        <v>484</v>
      </c>
      <c r="F773" t="s">
        <v>921</v>
      </c>
      <c r="G773" t="s">
        <v>695</v>
      </c>
      <c r="H773" t="s">
        <v>202</v>
      </c>
      <c r="I773" t="s">
        <v>426</v>
      </c>
      <c r="J773">
        <v>190</v>
      </c>
    </row>
    <row r="774" spans="1:10" x14ac:dyDescent="0.2">
      <c r="A774">
        <v>200196136</v>
      </c>
      <c r="B774" s="1">
        <v>39994</v>
      </c>
      <c r="C774">
        <v>3266</v>
      </c>
      <c r="D774" t="s">
        <v>440</v>
      </c>
      <c r="E774" t="s">
        <v>441</v>
      </c>
      <c r="F774" t="s">
        <v>979</v>
      </c>
      <c r="G774" t="s">
        <v>685</v>
      </c>
      <c r="H774" t="s">
        <v>202</v>
      </c>
      <c r="I774" t="s">
        <v>224</v>
      </c>
      <c r="J774">
        <v>150</v>
      </c>
    </row>
    <row r="775" spans="1:10" x14ac:dyDescent="0.2">
      <c r="A775">
        <v>200194486</v>
      </c>
      <c r="B775" s="1">
        <v>39926</v>
      </c>
      <c r="C775">
        <v>102606</v>
      </c>
      <c r="D775" t="s">
        <v>48</v>
      </c>
      <c r="E775" t="s">
        <v>49</v>
      </c>
      <c r="F775" t="s">
        <v>942</v>
      </c>
      <c r="G775" t="s">
        <v>685</v>
      </c>
      <c r="H775" t="s">
        <v>202</v>
      </c>
      <c r="I775" t="s">
        <v>435</v>
      </c>
      <c r="J775">
        <v>190</v>
      </c>
    </row>
    <row r="776" spans="1:10" x14ac:dyDescent="0.2">
      <c r="A776">
        <v>200192341</v>
      </c>
      <c r="B776" s="1">
        <v>39848</v>
      </c>
      <c r="C776">
        <v>4256</v>
      </c>
      <c r="D776" t="s">
        <v>240</v>
      </c>
      <c r="E776" t="s">
        <v>241</v>
      </c>
      <c r="F776" t="s">
        <v>934</v>
      </c>
      <c r="G776" t="s">
        <v>242</v>
      </c>
      <c r="H776" t="s">
        <v>202</v>
      </c>
      <c r="I776" t="s">
        <v>243</v>
      </c>
      <c r="J776">
        <v>-110</v>
      </c>
    </row>
    <row r="777" spans="1:10" x14ac:dyDescent="0.2">
      <c r="A777">
        <v>200196951</v>
      </c>
      <c r="B777" s="1">
        <v>40029</v>
      </c>
      <c r="C777">
        <v>3546</v>
      </c>
      <c r="D777" t="s">
        <v>858</v>
      </c>
      <c r="E777" t="s">
        <v>859</v>
      </c>
      <c r="F777" t="s">
        <v>988</v>
      </c>
      <c r="G777" t="s">
        <v>860</v>
      </c>
      <c r="H777" t="s">
        <v>202</v>
      </c>
      <c r="I777" t="s">
        <v>228</v>
      </c>
      <c r="J777">
        <v>190</v>
      </c>
    </row>
    <row r="778" spans="1:10" x14ac:dyDescent="0.2">
      <c r="A778">
        <v>200192838</v>
      </c>
      <c r="B778" s="1">
        <v>39864</v>
      </c>
      <c r="C778">
        <v>2612</v>
      </c>
      <c r="D778" t="s">
        <v>718</v>
      </c>
      <c r="E778" t="s">
        <v>719</v>
      </c>
      <c r="F778" t="s">
        <v>917</v>
      </c>
      <c r="G778" t="s">
        <v>720</v>
      </c>
      <c r="H778" t="s">
        <v>202</v>
      </c>
      <c r="I778" t="s">
        <v>432</v>
      </c>
      <c r="J778">
        <v>180</v>
      </c>
    </row>
    <row r="779" spans="1:10" x14ac:dyDescent="0.2">
      <c r="A779">
        <v>200196422</v>
      </c>
      <c r="B779" s="1">
        <v>40010</v>
      </c>
      <c r="C779">
        <v>103709</v>
      </c>
      <c r="D779" t="s">
        <v>72</v>
      </c>
      <c r="E779" t="s">
        <v>73</v>
      </c>
      <c r="F779" t="s">
        <v>991</v>
      </c>
      <c r="G779" t="s">
        <v>74</v>
      </c>
      <c r="H779" t="s">
        <v>202</v>
      </c>
      <c r="I779" t="s">
        <v>273</v>
      </c>
      <c r="J779">
        <v>-190</v>
      </c>
    </row>
    <row r="780" spans="1:10" x14ac:dyDescent="0.2">
      <c r="A780">
        <v>200194172</v>
      </c>
      <c r="B780" s="1">
        <v>39912</v>
      </c>
      <c r="C780">
        <v>1989</v>
      </c>
      <c r="D780" t="s">
        <v>739</v>
      </c>
      <c r="E780" t="s">
        <v>740</v>
      </c>
      <c r="F780" t="s">
        <v>911</v>
      </c>
      <c r="G780" t="s">
        <v>685</v>
      </c>
      <c r="H780" t="s">
        <v>202</v>
      </c>
      <c r="I780" t="s">
        <v>204</v>
      </c>
      <c r="J780">
        <v>190</v>
      </c>
    </row>
    <row r="781" spans="1:10" x14ac:dyDescent="0.2">
      <c r="A781">
        <v>200197495</v>
      </c>
      <c r="B781" s="1">
        <v>40056</v>
      </c>
      <c r="C781">
        <v>3322</v>
      </c>
      <c r="D781" t="s">
        <v>487</v>
      </c>
      <c r="E781" t="s">
        <v>488</v>
      </c>
      <c r="F781" t="s">
        <v>992</v>
      </c>
      <c r="G781" t="s">
        <v>147</v>
      </c>
      <c r="H781" t="s">
        <v>202</v>
      </c>
      <c r="I781" t="s">
        <v>226</v>
      </c>
      <c r="J781">
        <v>573</v>
      </c>
    </row>
    <row r="782" spans="1:10" x14ac:dyDescent="0.2">
      <c r="A782">
        <v>200192346</v>
      </c>
      <c r="B782" s="1">
        <v>39848</v>
      </c>
      <c r="C782">
        <v>749</v>
      </c>
      <c r="D782" t="s">
        <v>422</v>
      </c>
      <c r="E782" t="s">
        <v>423</v>
      </c>
      <c r="F782" t="s">
        <v>1067</v>
      </c>
      <c r="G782" t="s">
        <v>424</v>
      </c>
      <c r="H782" t="s">
        <v>202</v>
      </c>
      <c r="I782" t="s">
        <v>425</v>
      </c>
      <c r="J782">
        <v>330</v>
      </c>
    </row>
    <row r="783" spans="1:10" x14ac:dyDescent="0.2">
      <c r="A783">
        <v>200195162</v>
      </c>
      <c r="B783" s="1">
        <v>39953</v>
      </c>
      <c r="C783">
        <v>106050</v>
      </c>
      <c r="D783" t="s">
        <v>267</v>
      </c>
      <c r="E783" t="s">
        <v>268</v>
      </c>
      <c r="F783" t="s">
        <v>908</v>
      </c>
      <c r="G783" t="s">
        <v>761</v>
      </c>
      <c r="H783" t="s">
        <v>202</v>
      </c>
      <c r="I783" t="s">
        <v>261</v>
      </c>
      <c r="J783">
        <v>600</v>
      </c>
    </row>
    <row r="784" spans="1:10" x14ac:dyDescent="0.2">
      <c r="A784">
        <v>200194468</v>
      </c>
      <c r="B784" s="1">
        <v>39926</v>
      </c>
      <c r="C784">
        <v>1989</v>
      </c>
      <c r="D784" t="s">
        <v>739</v>
      </c>
      <c r="E784" t="s">
        <v>740</v>
      </c>
      <c r="F784" t="s">
        <v>911</v>
      </c>
      <c r="G784" t="s">
        <v>685</v>
      </c>
      <c r="H784" t="s">
        <v>202</v>
      </c>
      <c r="I784" t="s">
        <v>437</v>
      </c>
      <c r="J784">
        <v>190</v>
      </c>
    </row>
    <row r="785" spans="1:10" x14ac:dyDescent="0.2">
      <c r="A785">
        <v>200197883</v>
      </c>
      <c r="B785" s="1">
        <v>40073</v>
      </c>
      <c r="C785">
        <v>106363</v>
      </c>
      <c r="D785" t="s">
        <v>418</v>
      </c>
      <c r="E785" t="s">
        <v>419</v>
      </c>
      <c r="F785" t="s">
        <v>993</v>
      </c>
      <c r="G785" t="s">
        <v>420</v>
      </c>
      <c r="H785" t="s">
        <v>202</v>
      </c>
      <c r="I785" t="s">
        <v>421</v>
      </c>
      <c r="J785">
        <v>74.349999999999994</v>
      </c>
    </row>
    <row r="786" spans="1:10" x14ac:dyDescent="0.2">
      <c r="A786">
        <v>200199087</v>
      </c>
      <c r="B786" s="1">
        <v>40116</v>
      </c>
      <c r="C786">
        <v>105067</v>
      </c>
      <c r="D786" t="s">
        <v>849</v>
      </c>
      <c r="E786" t="s">
        <v>952</v>
      </c>
      <c r="F786" t="s">
        <v>933</v>
      </c>
      <c r="G786" t="s">
        <v>685</v>
      </c>
      <c r="H786" t="s">
        <v>202</v>
      </c>
      <c r="I786" t="s">
        <v>206</v>
      </c>
      <c r="J786">
        <v>190</v>
      </c>
    </row>
    <row r="787" spans="1:10" x14ac:dyDescent="0.2">
      <c r="A787">
        <v>200193774</v>
      </c>
      <c r="B787" s="1">
        <v>39899</v>
      </c>
      <c r="C787">
        <v>104022</v>
      </c>
      <c r="D787" t="s">
        <v>61</v>
      </c>
      <c r="E787" t="s">
        <v>62</v>
      </c>
      <c r="F787" t="s">
        <v>935</v>
      </c>
      <c r="G787" t="s">
        <v>63</v>
      </c>
      <c r="H787" t="s">
        <v>202</v>
      </c>
      <c r="I787" t="s">
        <v>257</v>
      </c>
      <c r="J787">
        <v>110</v>
      </c>
    </row>
    <row r="788" spans="1:10" x14ac:dyDescent="0.2">
      <c r="A788">
        <v>200197807</v>
      </c>
      <c r="B788" s="1">
        <v>40071</v>
      </c>
      <c r="C788">
        <v>554</v>
      </c>
      <c r="D788" t="s">
        <v>715</v>
      </c>
      <c r="E788" t="s">
        <v>716</v>
      </c>
      <c r="F788" t="s">
        <v>1067</v>
      </c>
      <c r="G788" t="s">
        <v>717</v>
      </c>
      <c r="H788" t="s">
        <v>202</v>
      </c>
      <c r="I788" t="s">
        <v>411</v>
      </c>
      <c r="J788">
        <v>190</v>
      </c>
    </row>
    <row r="789" spans="1:10" x14ac:dyDescent="0.2">
      <c r="A789">
        <v>200199796</v>
      </c>
      <c r="B789" s="1">
        <v>40144</v>
      </c>
      <c r="C789">
        <v>3561</v>
      </c>
      <c r="D789" t="s">
        <v>721</v>
      </c>
      <c r="E789" t="s">
        <v>722</v>
      </c>
      <c r="F789" t="s">
        <v>1067</v>
      </c>
      <c r="G789" t="s">
        <v>682</v>
      </c>
      <c r="H789" t="s">
        <v>202</v>
      </c>
      <c r="I789" t="s">
        <v>1089</v>
      </c>
      <c r="J789">
        <v>180</v>
      </c>
    </row>
    <row r="790" spans="1:10" x14ac:dyDescent="0.2">
      <c r="A790">
        <v>200194802</v>
      </c>
      <c r="B790" s="1">
        <v>39941</v>
      </c>
      <c r="C790">
        <v>101002</v>
      </c>
      <c r="D790" t="s">
        <v>696</v>
      </c>
      <c r="E790" t="s">
        <v>692</v>
      </c>
      <c r="F790" t="s">
        <v>980</v>
      </c>
      <c r="G790" t="s">
        <v>697</v>
      </c>
      <c r="H790" t="s">
        <v>202</v>
      </c>
      <c r="I790" t="s">
        <v>409</v>
      </c>
      <c r="J790">
        <v>190</v>
      </c>
    </row>
    <row r="791" spans="1:10" x14ac:dyDescent="0.2">
      <c r="A791">
        <v>200199050</v>
      </c>
      <c r="B791" s="1">
        <v>40116</v>
      </c>
      <c r="C791">
        <v>251</v>
      </c>
      <c r="D791" t="s">
        <v>181</v>
      </c>
      <c r="E791" t="s">
        <v>182</v>
      </c>
      <c r="F791" t="s">
        <v>917</v>
      </c>
      <c r="G791" t="s">
        <v>720</v>
      </c>
      <c r="H791" t="s">
        <v>202</v>
      </c>
      <c r="I791" t="s">
        <v>1090</v>
      </c>
      <c r="J791">
        <v>180</v>
      </c>
    </row>
    <row r="792" spans="1:10" x14ac:dyDescent="0.2">
      <c r="A792">
        <v>200191879</v>
      </c>
      <c r="B792" s="1">
        <v>39835</v>
      </c>
      <c r="C792">
        <v>554</v>
      </c>
      <c r="D792" t="s">
        <v>715</v>
      </c>
      <c r="E792" t="s">
        <v>716</v>
      </c>
      <c r="F792" t="s">
        <v>1067</v>
      </c>
      <c r="G792" t="s">
        <v>717</v>
      </c>
      <c r="H792" t="s">
        <v>202</v>
      </c>
      <c r="I792" t="s">
        <v>275</v>
      </c>
      <c r="J792">
        <v>190</v>
      </c>
    </row>
    <row r="793" spans="1:10" x14ac:dyDescent="0.2">
      <c r="A793">
        <v>200191684</v>
      </c>
      <c r="B793" s="1">
        <v>39829</v>
      </c>
      <c r="C793">
        <v>3999</v>
      </c>
      <c r="D793" t="s">
        <v>769</v>
      </c>
      <c r="E793" t="s">
        <v>770</v>
      </c>
      <c r="F793" t="s">
        <v>994</v>
      </c>
      <c r="G793" t="s">
        <v>771</v>
      </c>
      <c r="H793" t="s">
        <v>202</v>
      </c>
      <c r="I793" t="s">
        <v>245</v>
      </c>
      <c r="J793">
        <v>580.86</v>
      </c>
    </row>
    <row r="794" spans="1:10" x14ac:dyDescent="0.2">
      <c r="A794">
        <v>200191880</v>
      </c>
      <c r="B794" s="1">
        <v>39835</v>
      </c>
      <c r="C794">
        <v>104200</v>
      </c>
      <c r="D794" t="s">
        <v>174</v>
      </c>
      <c r="E794" t="s">
        <v>175</v>
      </c>
      <c r="F794" t="s">
        <v>917</v>
      </c>
      <c r="G794" t="s">
        <v>720</v>
      </c>
      <c r="H794" t="s">
        <v>202</v>
      </c>
      <c r="I794" t="s">
        <v>276</v>
      </c>
      <c r="J794">
        <v>180</v>
      </c>
    </row>
    <row r="795" spans="1:10" x14ac:dyDescent="0.2">
      <c r="A795">
        <v>200198049</v>
      </c>
      <c r="B795" s="1">
        <v>40080</v>
      </c>
      <c r="C795">
        <v>105236</v>
      </c>
      <c r="D795" t="s">
        <v>55</v>
      </c>
      <c r="E795" t="s">
        <v>56</v>
      </c>
      <c r="F795" t="s">
        <v>937</v>
      </c>
      <c r="G795" t="s">
        <v>57</v>
      </c>
      <c r="H795" t="s">
        <v>202</v>
      </c>
      <c r="I795" t="s">
        <v>216</v>
      </c>
      <c r="J795">
        <v>150</v>
      </c>
    </row>
    <row r="796" spans="1:10" x14ac:dyDescent="0.2">
      <c r="A796">
        <v>200191675</v>
      </c>
      <c r="B796" s="1">
        <v>39829</v>
      </c>
      <c r="C796">
        <v>1989</v>
      </c>
      <c r="D796" t="s">
        <v>739</v>
      </c>
      <c r="E796" t="s">
        <v>740</v>
      </c>
      <c r="F796" t="s">
        <v>911</v>
      </c>
      <c r="G796" t="s">
        <v>685</v>
      </c>
      <c r="H796" t="s">
        <v>202</v>
      </c>
      <c r="I796" t="s">
        <v>244</v>
      </c>
      <c r="J796">
        <v>190</v>
      </c>
    </row>
    <row r="797" spans="1:10" x14ac:dyDescent="0.2">
      <c r="A797">
        <v>200191524</v>
      </c>
      <c r="B797" s="1">
        <v>39825</v>
      </c>
      <c r="C797">
        <v>1787</v>
      </c>
      <c r="D797" t="s">
        <v>150</v>
      </c>
      <c r="E797" t="s">
        <v>151</v>
      </c>
      <c r="F797" t="s">
        <v>920</v>
      </c>
      <c r="G797" t="s">
        <v>695</v>
      </c>
      <c r="H797" t="s">
        <v>202</v>
      </c>
      <c r="I797" t="s">
        <v>206</v>
      </c>
      <c r="J797">
        <v>185</v>
      </c>
    </row>
    <row r="798" spans="1:10" x14ac:dyDescent="0.2">
      <c r="A798">
        <v>200197084</v>
      </c>
      <c r="B798" s="1">
        <v>40036</v>
      </c>
      <c r="C798">
        <v>106127</v>
      </c>
      <c r="D798" t="s">
        <v>679</v>
      </c>
      <c r="E798" t="s">
        <v>680</v>
      </c>
      <c r="F798" t="s">
        <v>982</v>
      </c>
      <c r="G798" t="s">
        <v>681</v>
      </c>
      <c r="H798" t="s">
        <v>202</v>
      </c>
      <c r="I798" t="s">
        <v>224</v>
      </c>
      <c r="J798">
        <v>9088.65</v>
      </c>
    </row>
    <row r="799" spans="1:10" x14ac:dyDescent="0.2">
      <c r="A799">
        <v>200197565</v>
      </c>
      <c r="B799" s="1">
        <v>40059</v>
      </c>
      <c r="C799">
        <v>105603</v>
      </c>
      <c r="D799" t="s">
        <v>791</v>
      </c>
      <c r="E799" t="s">
        <v>792</v>
      </c>
      <c r="F799" t="s">
        <v>478</v>
      </c>
      <c r="G799" t="s">
        <v>695</v>
      </c>
      <c r="H799" t="s">
        <v>202</v>
      </c>
      <c r="I799" t="s">
        <v>427</v>
      </c>
      <c r="J799">
        <v>220</v>
      </c>
    </row>
    <row r="800" spans="1:10" x14ac:dyDescent="0.2">
      <c r="A800">
        <v>200199794</v>
      </c>
      <c r="B800" s="1">
        <v>40144</v>
      </c>
      <c r="C800">
        <v>554</v>
      </c>
      <c r="D800" t="s">
        <v>715</v>
      </c>
      <c r="E800" t="s">
        <v>716</v>
      </c>
      <c r="F800" t="s">
        <v>1067</v>
      </c>
      <c r="G800" t="s">
        <v>717</v>
      </c>
      <c r="H800" t="s">
        <v>202</v>
      </c>
      <c r="I800" t="s">
        <v>1091</v>
      </c>
      <c r="J800">
        <v>190</v>
      </c>
    </row>
    <row r="801" spans="1:10" x14ac:dyDescent="0.2">
      <c r="A801">
        <v>200192201</v>
      </c>
      <c r="B801" s="1">
        <v>39843</v>
      </c>
      <c r="C801">
        <v>103136</v>
      </c>
      <c r="D801" t="s">
        <v>789</v>
      </c>
      <c r="E801" t="s">
        <v>790</v>
      </c>
      <c r="F801" t="s">
        <v>944</v>
      </c>
      <c r="G801" t="s">
        <v>738</v>
      </c>
      <c r="H801" t="s">
        <v>202</v>
      </c>
      <c r="I801" t="s">
        <v>430</v>
      </c>
      <c r="J801">
        <v>190</v>
      </c>
    </row>
    <row r="802" spans="1:10" x14ac:dyDescent="0.2">
      <c r="A802">
        <v>200192837</v>
      </c>
      <c r="B802" s="1">
        <v>39864</v>
      </c>
      <c r="C802">
        <v>3561</v>
      </c>
      <c r="D802" t="s">
        <v>721</v>
      </c>
      <c r="E802" t="s">
        <v>722</v>
      </c>
      <c r="F802" t="s">
        <v>1067</v>
      </c>
      <c r="G802" t="s">
        <v>682</v>
      </c>
      <c r="H802" t="s">
        <v>202</v>
      </c>
      <c r="I802" t="s">
        <v>431</v>
      </c>
      <c r="J802">
        <v>180</v>
      </c>
    </row>
    <row r="803" spans="1:10" x14ac:dyDescent="0.2">
      <c r="A803">
        <v>200194337</v>
      </c>
      <c r="B803" s="1">
        <v>39923</v>
      </c>
      <c r="C803">
        <v>104022</v>
      </c>
      <c r="D803" t="s">
        <v>61</v>
      </c>
      <c r="E803" t="s">
        <v>62</v>
      </c>
      <c r="F803" t="s">
        <v>935</v>
      </c>
      <c r="G803" t="s">
        <v>63</v>
      </c>
      <c r="H803" t="s">
        <v>202</v>
      </c>
      <c r="I803" t="s">
        <v>255</v>
      </c>
      <c r="J803">
        <v>-635</v>
      </c>
    </row>
    <row r="804" spans="1:10" x14ac:dyDescent="0.2">
      <c r="A804">
        <v>200199797</v>
      </c>
      <c r="B804" s="1">
        <v>40144</v>
      </c>
      <c r="C804">
        <v>3561</v>
      </c>
      <c r="D804" t="s">
        <v>721</v>
      </c>
      <c r="E804" t="s">
        <v>722</v>
      </c>
      <c r="F804" t="s">
        <v>1067</v>
      </c>
      <c r="G804" t="s">
        <v>682</v>
      </c>
      <c r="H804" t="s">
        <v>202</v>
      </c>
      <c r="I804" t="s">
        <v>1092</v>
      </c>
      <c r="J804">
        <v>180</v>
      </c>
    </row>
    <row r="805" spans="1:10" x14ac:dyDescent="0.2">
      <c r="A805">
        <v>200198967</v>
      </c>
      <c r="B805" s="1">
        <v>40113</v>
      </c>
      <c r="C805">
        <v>106197</v>
      </c>
      <c r="D805" t="s">
        <v>851</v>
      </c>
      <c r="E805" t="s">
        <v>956</v>
      </c>
      <c r="F805" t="s">
        <v>957</v>
      </c>
      <c r="G805" t="s">
        <v>958</v>
      </c>
      <c r="H805" t="s">
        <v>202</v>
      </c>
      <c r="I805" t="s">
        <v>1093</v>
      </c>
      <c r="J805">
        <v>3626</v>
      </c>
    </row>
    <row r="806" spans="1:10" x14ac:dyDescent="0.2">
      <c r="A806">
        <v>200198490</v>
      </c>
      <c r="B806" s="1">
        <v>40095</v>
      </c>
      <c r="C806">
        <v>105236</v>
      </c>
      <c r="D806" t="s">
        <v>55</v>
      </c>
      <c r="E806" t="s">
        <v>56</v>
      </c>
      <c r="F806" t="s">
        <v>937</v>
      </c>
      <c r="G806" t="s">
        <v>57</v>
      </c>
      <c r="H806" t="s">
        <v>202</v>
      </c>
      <c r="I806" t="s">
        <v>248</v>
      </c>
      <c r="J806">
        <v>80</v>
      </c>
    </row>
    <row r="807" spans="1:10" x14ac:dyDescent="0.2">
      <c r="A807">
        <v>200199023</v>
      </c>
      <c r="B807" s="1">
        <v>40116</v>
      </c>
      <c r="C807">
        <v>3561</v>
      </c>
      <c r="D807" t="s">
        <v>721</v>
      </c>
      <c r="E807" t="s">
        <v>722</v>
      </c>
      <c r="F807" t="s">
        <v>1067</v>
      </c>
      <c r="G807" t="s">
        <v>682</v>
      </c>
      <c r="H807" t="s">
        <v>202</v>
      </c>
      <c r="I807" t="s">
        <v>1094</v>
      </c>
      <c r="J807">
        <v>180</v>
      </c>
    </row>
    <row r="808" spans="1:10" x14ac:dyDescent="0.2">
      <c r="A808">
        <v>200196057</v>
      </c>
      <c r="B808" s="1">
        <v>39994</v>
      </c>
      <c r="C808">
        <v>2913</v>
      </c>
      <c r="D808" t="s">
        <v>221</v>
      </c>
      <c r="E808" t="s">
        <v>222</v>
      </c>
      <c r="F808" t="s">
        <v>908</v>
      </c>
      <c r="G808" t="s">
        <v>761</v>
      </c>
      <c r="H808" t="s">
        <v>202</v>
      </c>
      <c r="I808" t="s">
        <v>223</v>
      </c>
      <c r="J808">
        <v>630</v>
      </c>
    </row>
    <row r="809" spans="1:10" x14ac:dyDescent="0.2">
      <c r="A809">
        <v>200198451</v>
      </c>
      <c r="B809" s="1">
        <v>40095</v>
      </c>
      <c r="C809">
        <v>106386</v>
      </c>
      <c r="D809" t="s">
        <v>472</v>
      </c>
      <c r="E809" t="s">
        <v>473</v>
      </c>
      <c r="F809" t="s">
        <v>942</v>
      </c>
      <c r="G809" t="s">
        <v>685</v>
      </c>
      <c r="H809" t="s">
        <v>202</v>
      </c>
      <c r="I809" t="s">
        <v>246</v>
      </c>
      <c r="J809">
        <v>-100</v>
      </c>
    </row>
    <row r="810" spans="1:10" x14ac:dyDescent="0.2">
      <c r="A810">
        <v>200198571</v>
      </c>
      <c r="B810" s="1">
        <v>40101</v>
      </c>
      <c r="C810">
        <v>106257</v>
      </c>
      <c r="D810" t="s">
        <v>187</v>
      </c>
      <c r="E810" t="s">
        <v>188</v>
      </c>
      <c r="F810" t="s">
        <v>950</v>
      </c>
      <c r="G810" t="s">
        <v>695</v>
      </c>
      <c r="H810" t="s">
        <v>202</v>
      </c>
      <c r="I810" t="s">
        <v>270</v>
      </c>
      <c r="J810">
        <v>150</v>
      </c>
    </row>
    <row r="811" spans="1:10" x14ac:dyDescent="0.2">
      <c r="A811">
        <v>200194775</v>
      </c>
      <c r="B811" s="1">
        <v>39939</v>
      </c>
      <c r="C811">
        <v>106049</v>
      </c>
      <c r="D811" t="s">
        <v>258</v>
      </c>
      <c r="E811" t="s">
        <v>259</v>
      </c>
      <c r="G811" t="s">
        <v>260</v>
      </c>
      <c r="H811" t="s">
        <v>202</v>
      </c>
      <c r="I811" t="s">
        <v>261</v>
      </c>
      <c r="J811">
        <v>600</v>
      </c>
    </row>
    <row r="812" spans="1:10" x14ac:dyDescent="0.2">
      <c r="A812">
        <v>200196070</v>
      </c>
      <c r="B812" s="1">
        <v>39994</v>
      </c>
      <c r="C812">
        <v>3070</v>
      </c>
      <c r="D812" t="s">
        <v>144</v>
      </c>
      <c r="E812" t="s">
        <v>145</v>
      </c>
      <c r="F812" t="s">
        <v>1067</v>
      </c>
      <c r="G812" t="s">
        <v>146</v>
      </c>
      <c r="H812" t="s">
        <v>202</v>
      </c>
      <c r="I812" t="s">
        <v>225</v>
      </c>
      <c r="J812">
        <v>190</v>
      </c>
    </row>
    <row r="813" spans="1:10" x14ac:dyDescent="0.2">
      <c r="A813">
        <v>200194000</v>
      </c>
      <c r="B813" s="1">
        <v>39909</v>
      </c>
      <c r="C813">
        <v>103709</v>
      </c>
      <c r="D813" t="s">
        <v>72</v>
      </c>
      <c r="E813" t="s">
        <v>73</v>
      </c>
      <c r="F813" t="s">
        <v>991</v>
      </c>
      <c r="G813" t="s">
        <v>74</v>
      </c>
      <c r="H813" t="s">
        <v>202</v>
      </c>
      <c r="I813" t="s">
        <v>273</v>
      </c>
      <c r="J813">
        <v>-190</v>
      </c>
    </row>
    <row r="814" spans="1:10" x14ac:dyDescent="0.2">
      <c r="A814">
        <v>200194001</v>
      </c>
      <c r="B814" s="1">
        <v>39909</v>
      </c>
      <c r="C814">
        <v>103709</v>
      </c>
      <c r="D814" t="s">
        <v>72</v>
      </c>
      <c r="E814" t="s">
        <v>73</v>
      </c>
      <c r="F814" t="s">
        <v>991</v>
      </c>
      <c r="G814" t="s">
        <v>74</v>
      </c>
      <c r="H814" t="s">
        <v>202</v>
      </c>
      <c r="I814" t="s">
        <v>272</v>
      </c>
      <c r="J814">
        <v>150</v>
      </c>
    </row>
    <row r="815" spans="1:10" x14ac:dyDescent="0.2">
      <c r="A815">
        <v>200195048</v>
      </c>
      <c r="B815" s="1">
        <v>39951</v>
      </c>
      <c r="C815">
        <v>101953</v>
      </c>
      <c r="D815" t="s">
        <v>847</v>
      </c>
      <c r="E815" t="s">
        <v>180</v>
      </c>
      <c r="F815" t="s">
        <v>908</v>
      </c>
      <c r="G815" t="s">
        <v>761</v>
      </c>
      <c r="H815" t="s">
        <v>202</v>
      </c>
      <c r="I815" t="s">
        <v>266</v>
      </c>
      <c r="J815">
        <v>220</v>
      </c>
    </row>
    <row r="816" spans="1:10" x14ac:dyDescent="0.2">
      <c r="A816">
        <v>200192080</v>
      </c>
      <c r="B816" s="1">
        <v>39841</v>
      </c>
      <c r="C816">
        <v>2612</v>
      </c>
      <c r="D816" t="s">
        <v>718</v>
      </c>
      <c r="E816" t="s">
        <v>719</v>
      </c>
      <c r="F816" t="s">
        <v>917</v>
      </c>
      <c r="G816" t="s">
        <v>720</v>
      </c>
      <c r="H816" t="s">
        <v>202</v>
      </c>
      <c r="I816" t="s">
        <v>238</v>
      </c>
      <c r="J816">
        <v>0</v>
      </c>
    </row>
    <row r="817" spans="1:10" x14ac:dyDescent="0.2">
      <c r="A817">
        <v>200196422</v>
      </c>
      <c r="B817" s="1">
        <v>40010</v>
      </c>
      <c r="C817">
        <v>103709</v>
      </c>
      <c r="D817" t="s">
        <v>72</v>
      </c>
      <c r="E817" t="s">
        <v>73</v>
      </c>
      <c r="F817" t="s">
        <v>991</v>
      </c>
      <c r="G817" t="s">
        <v>74</v>
      </c>
      <c r="H817" t="s">
        <v>202</v>
      </c>
      <c r="I817" t="s">
        <v>272</v>
      </c>
      <c r="J817">
        <v>-150</v>
      </c>
    </row>
    <row r="818" spans="1:10" x14ac:dyDescent="0.2">
      <c r="A818">
        <v>200198490</v>
      </c>
      <c r="B818" s="1">
        <v>40095</v>
      </c>
      <c r="C818">
        <v>105236</v>
      </c>
      <c r="D818" t="s">
        <v>55</v>
      </c>
      <c r="E818" t="s">
        <v>56</v>
      </c>
      <c r="F818" t="s">
        <v>937</v>
      </c>
      <c r="G818" t="s">
        <v>57</v>
      </c>
      <c r="H818" t="s">
        <v>202</v>
      </c>
      <c r="I818" t="s">
        <v>247</v>
      </c>
      <c r="J818">
        <v>80</v>
      </c>
    </row>
    <row r="819" spans="1:10" x14ac:dyDescent="0.2">
      <c r="A819">
        <v>200191508</v>
      </c>
      <c r="B819" s="1">
        <v>39822</v>
      </c>
      <c r="C819">
        <v>3369</v>
      </c>
      <c r="D819" t="s">
        <v>69</v>
      </c>
      <c r="E819" t="s">
        <v>70</v>
      </c>
      <c r="F819" t="s">
        <v>938</v>
      </c>
      <c r="G819" t="s">
        <v>71</v>
      </c>
      <c r="H819" t="s">
        <v>202</v>
      </c>
      <c r="I819" t="s">
        <v>208</v>
      </c>
      <c r="J819">
        <v>190</v>
      </c>
    </row>
    <row r="820" spans="1:10" x14ac:dyDescent="0.2">
      <c r="A820">
        <v>200197244</v>
      </c>
      <c r="B820" s="1">
        <v>40045</v>
      </c>
      <c r="C820">
        <v>106257</v>
      </c>
      <c r="D820" t="s">
        <v>187</v>
      </c>
      <c r="E820" t="s">
        <v>188</v>
      </c>
      <c r="F820" t="s">
        <v>950</v>
      </c>
      <c r="G820" t="s">
        <v>695</v>
      </c>
      <c r="H820" t="s">
        <v>202</v>
      </c>
      <c r="I820" t="s">
        <v>417</v>
      </c>
      <c r="J820">
        <v>290</v>
      </c>
    </row>
    <row r="821" spans="1:10" x14ac:dyDescent="0.2">
      <c r="A821">
        <v>200199018</v>
      </c>
      <c r="B821" s="1">
        <v>40116</v>
      </c>
      <c r="C821">
        <v>2612</v>
      </c>
      <c r="D821" t="s">
        <v>718</v>
      </c>
      <c r="E821" t="s">
        <v>719</v>
      </c>
      <c r="F821" t="s">
        <v>917</v>
      </c>
      <c r="G821" t="s">
        <v>720</v>
      </c>
      <c r="H821" t="s">
        <v>202</v>
      </c>
      <c r="I821" t="s">
        <v>1095</v>
      </c>
      <c r="J821">
        <v>190</v>
      </c>
    </row>
    <row r="822" spans="1:10" x14ac:dyDescent="0.2">
      <c r="A822">
        <v>200192174</v>
      </c>
      <c r="B822" s="1">
        <v>39843</v>
      </c>
      <c r="C822">
        <v>105767</v>
      </c>
      <c r="D822" t="s">
        <v>250</v>
      </c>
      <c r="E822" t="s">
        <v>251</v>
      </c>
      <c r="F822" t="s">
        <v>995</v>
      </c>
      <c r="G822" t="s">
        <v>252</v>
      </c>
      <c r="H822" t="s">
        <v>202</v>
      </c>
      <c r="I822" t="s">
        <v>253</v>
      </c>
      <c r="J822">
        <v>170</v>
      </c>
    </row>
    <row r="823" spans="1:10" x14ac:dyDescent="0.2">
      <c r="A823">
        <v>200196952</v>
      </c>
      <c r="B823" s="1">
        <v>40029</v>
      </c>
      <c r="C823">
        <v>554</v>
      </c>
      <c r="D823" t="s">
        <v>715</v>
      </c>
      <c r="E823" t="s">
        <v>716</v>
      </c>
      <c r="F823" t="s">
        <v>1067</v>
      </c>
      <c r="G823" t="s">
        <v>717</v>
      </c>
      <c r="H823" t="s">
        <v>202</v>
      </c>
      <c r="I823" t="s">
        <v>229</v>
      </c>
      <c r="J823">
        <v>190</v>
      </c>
    </row>
    <row r="824" spans="1:10" x14ac:dyDescent="0.2">
      <c r="A824">
        <v>200192080</v>
      </c>
      <c r="B824" s="1">
        <v>39841</v>
      </c>
      <c r="C824">
        <v>2612</v>
      </c>
      <c r="D824" t="s">
        <v>718</v>
      </c>
      <c r="E824" t="s">
        <v>719</v>
      </c>
      <c r="F824" t="s">
        <v>917</v>
      </c>
      <c r="G824" t="s">
        <v>720</v>
      </c>
      <c r="H824" t="s">
        <v>202</v>
      </c>
      <c r="I824" t="s">
        <v>237</v>
      </c>
      <c r="J824">
        <v>-26</v>
      </c>
    </row>
    <row r="825" spans="1:10" x14ac:dyDescent="0.2">
      <c r="A825">
        <v>200194487</v>
      </c>
      <c r="B825" s="1">
        <v>39926</v>
      </c>
      <c r="C825">
        <v>102606</v>
      </c>
      <c r="D825" t="s">
        <v>48</v>
      </c>
      <c r="E825" t="s">
        <v>49</v>
      </c>
      <c r="F825" t="s">
        <v>942</v>
      </c>
      <c r="G825" t="s">
        <v>685</v>
      </c>
      <c r="H825" t="s">
        <v>202</v>
      </c>
      <c r="I825" t="s">
        <v>263</v>
      </c>
      <c r="J825">
        <v>190</v>
      </c>
    </row>
    <row r="826" spans="1:10" x14ac:dyDescent="0.2">
      <c r="A826">
        <v>200198967</v>
      </c>
      <c r="B826" s="1">
        <v>40113</v>
      </c>
      <c r="C826">
        <v>106197</v>
      </c>
      <c r="D826" t="s">
        <v>851</v>
      </c>
      <c r="E826" t="s">
        <v>956</v>
      </c>
      <c r="F826" t="s">
        <v>957</v>
      </c>
      <c r="G826" t="s">
        <v>958</v>
      </c>
      <c r="H826" t="s">
        <v>202</v>
      </c>
      <c r="I826" t="s">
        <v>1096</v>
      </c>
      <c r="J826">
        <v>1600</v>
      </c>
    </row>
    <row r="827" spans="1:10" x14ac:dyDescent="0.2">
      <c r="A827">
        <v>200192373</v>
      </c>
      <c r="B827" s="1">
        <v>39849</v>
      </c>
      <c r="C827">
        <v>105767</v>
      </c>
      <c r="D827" t="s">
        <v>250</v>
      </c>
      <c r="E827" t="s">
        <v>251</v>
      </c>
      <c r="F827" t="s">
        <v>995</v>
      </c>
      <c r="G827" t="s">
        <v>252</v>
      </c>
      <c r="H827" t="s">
        <v>202</v>
      </c>
      <c r="I827" t="s">
        <v>253</v>
      </c>
      <c r="J827">
        <v>-170</v>
      </c>
    </row>
    <row r="828" spans="1:10" x14ac:dyDescent="0.2">
      <c r="A828">
        <v>200199634</v>
      </c>
      <c r="B828" s="1">
        <v>40140</v>
      </c>
      <c r="C828">
        <v>106467</v>
      </c>
      <c r="D828" t="s">
        <v>852</v>
      </c>
      <c r="E828" t="s">
        <v>959</v>
      </c>
      <c r="F828" t="s">
        <v>960</v>
      </c>
      <c r="G828" t="s">
        <v>695</v>
      </c>
      <c r="H828" t="s">
        <v>202</v>
      </c>
      <c r="I828" t="s">
        <v>1097</v>
      </c>
      <c r="J828">
        <v>-170</v>
      </c>
    </row>
    <row r="829" spans="1:10" x14ac:dyDescent="0.2">
      <c r="A829">
        <v>200193873</v>
      </c>
      <c r="B829" s="1">
        <v>39903</v>
      </c>
      <c r="C829">
        <v>51</v>
      </c>
      <c r="D829" t="s">
        <v>686</v>
      </c>
      <c r="E829" t="s">
        <v>687</v>
      </c>
      <c r="F829" t="s">
        <v>996</v>
      </c>
      <c r="G829" t="s">
        <v>688</v>
      </c>
      <c r="H829" t="s">
        <v>202</v>
      </c>
      <c r="I829" t="s">
        <v>230</v>
      </c>
      <c r="J829">
        <v>180</v>
      </c>
    </row>
    <row r="830" spans="1:10" x14ac:dyDescent="0.2">
      <c r="A830">
        <v>200198073</v>
      </c>
      <c r="B830" s="1">
        <v>40081</v>
      </c>
      <c r="C830">
        <v>2612</v>
      </c>
      <c r="D830" t="s">
        <v>718</v>
      </c>
      <c r="E830" t="s">
        <v>719</v>
      </c>
      <c r="F830" t="s">
        <v>917</v>
      </c>
      <c r="G830" t="s">
        <v>720</v>
      </c>
      <c r="H830" t="s">
        <v>202</v>
      </c>
      <c r="I830" t="s">
        <v>214</v>
      </c>
      <c r="J830">
        <v>205</v>
      </c>
    </row>
    <row r="831" spans="1:10" x14ac:dyDescent="0.2">
      <c r="A831">
        <v>200194540</v>
      </c>
      <c r="B831" s="1">
        <v>39927</v>
      </c>
      <c r="C831">
        <v>485</v>
      </c>
      <c r="D831" t="s">
        <v>218</v>
      </c>
      <c r="E831" t="s">
        <v>219</v>
      </c>
      <c r="F831" t="s">
        <v>1067</v>
      </c>
      <c r="G831" t="s">
        <v>682</v>
      </c>
      <c r="H831" t="s">
        <v>202</v>
      </c>
      <c r="I831" t="s">
        <v>220</v>
      </c>
      <c r="J831">
        <v>190</v>
      </c>
    </row>
    <row r="832" spans="1:10" x14ac:dyDescent="0.2">
      <c r="A832">
        <v>200194508</v>
      </c>
      <c r="B832" s="1">
        <v>39926</v>
      </c>
      <c r="C832">
        <v>101597</v>
      </c>
      <c r="D832" t="s">
        <v>748</v>
      </c>
      <c r="E832" t="s">
        <v>753</v>
      </c>
      <c r="F832" t="s">
        <v>933</v>
      </c>
      <c r="G832" t="s">
        <v>754</v>
      </c>
      <c r="H832" t="s">
        <v>202</v>
      </c>
      <c r="I832" t="s">
        <v>262</v>
      </c>
      <c r="J832">
        <v>190</v>
      </c>
    </row>
    <row r="833" spans="1:10" x14ac:dyDescent="0.2">
      <c r="A833">
        <v>200195049</v>
      </c>
      <c r="B833" s="1">
        <v>39951</v>
      </c>
      <c r="C833">
        <v>151</v>
      </c>
      <c r="D833" t="s">
        <v>58</v>
      </c>
      <c r="E833" t="s">
        <v>59</v>
      </c>
      <c r="F833" t="s">
        <v>1067</v>
      </c>
      <c r="G833" t="s">
        <v>60</v>
      </c>
      <c r="H833" t="s">
        <v>202</v>
      </c>
      <c r="I833" t="s">
        <v>265</v>
      </c>
      <c r="J833">
        <v>190</v>
      </c>
    </row>
    <row r="834" spans="1:10" x14ac:dyDescent="0.2">
      <c r="A834">
        <v>200192081</v>
      </c>
      <c r="B834" s="1">
        <v>39841</v>
      </c>
      <c r="C834">
        <v>2612</v>
      </c>
      <c r="D834" t="s">
        <v>718</v>
      </c>
      <c r="E834" t="s">
        <v>719</v>
      </c>
      <c r="F834" t="s">
        <v>917</v>
      </c>
      <c r="G834" t="s">
        <v>720</v>
      </c>
      <c r="H834" t="s">
        <v>202</v>
      </c>
      <c r="I834" t="s">
        <v>238</v>
      </c>
      <c r="J834">
        <v>180</v>
      </c>
    </row>
    <row r="835" spans="1:10" x14ac:dyDescent="0.2">
      <c r="A835">
        <v>200195617</v>
      </c>
      <c r="B835" s="1">
        <v>39974</v>
      </c>
      <c r="C835">
        <v>104572</v>
      </c>
      <c r="D835" t="s">
        <v>412</v>
      </c>
      <c r="E835" t="s">
        <v>413</v>
      </c>
      <c r="F835" t="s">
        <v>923</v>
      </c>
      <c r="G835" t="s">
        <v>695</v>
      </c>
      <c r="H835" t="s">
        <v>202</v>
      </c>
      <c r="I835" t="s">
        <v>415</v>
      </c>
      <c r="J835">
        <v>40</v>
      </c>
    </row>
    <row r="836" spans="1:10" x14ac:dyDescent="0.2">
      <c r="A836">
        <v>200193243</v>
      </c>
      <c r="B836" s="1">
        <v>39881</v>
      </c>
      <c r="C836">
        <v>2526</v>
      </c>
      <c r="D836" t="s">
        <v>759</v>
      </c>
      <c r="E836" t="s">
        <v>760</v>
      </c>
      <c r="F836" t="s">
        <v>927</v>
      </c>
      <c r="G836" t="s">
        <v>685</v>
      </c>
      <c r="H836" t="s">
        <v>202</v>
      </c>
      <c r="I836" t="s">
        <v>213</v>
      </c>
      <c r="J836">
        <v>-190</v>
      </c>
    </row>
    <row r="837" spans="1:10" x14ac:dyDescent="0.2">
      <c r="A837">
        <v>200199014</v>
      </c>
      <c r="B837" s="1">
        <v>40116</v>
      </c>
      <c r="C837">
        <v>100978</v>
      </c>
      <c r="D837" t="s">
        <v>844</v>
      </c>
      <c r="E837" t="s">
        <v>925</v>
      </c>
      <c r="F837" t="s">
        <v>1067</v>
      </c>
      <c r="G837" t="s">
        <v>926</v>
      </c>
      <c r="H837" t="s">
        <v>202</v>
      </c>
      <c r="I837" t="s">
        <v>1098</v>
      </c>
      <c r="J837">
        <v>170</v>
      </c>
    </row>
    <row r="838" spans="1:10" x14ac:dyDescent="0.2">
      <c r="A838">
        <v>200192850</v>
      </c>
      <c r="B838" s="1">
        <v>39868</v>
      </c>
      <c r="C838">
        <v>102053</v>
      </c>
      <c r="D838" t="s">
        <v>9</v>
      </c>
      <c r="E838" t="s">
        <v>10</v>
      </c>
      <c r="F838" t="s">
        <v>920</v>
      </c>
      <c r="G838" t="s">
        <v>122</v>
      </c>
      <c r="H838" t="s">
        <v>202</v>
      </c>
      <c r="I838" t="s">
        <v>210</v>
      </c>
      <c r="J838">
        <v>180</v>
      </c>
    </row>
    <row r="839" spans="1:10" x14ac:dyDescent="0.2">
      <c r="A839">
        <v>200192850</v>
      </c>
      <c r="B839" s="1">
        <v>39868</v>
      </c>
      <c r="C839">
        <v>102053</v>
      </c>
      <c r="D839" t="s">
        <v>9</v>
      </c>
      <c r="E839" t="s">
        <v>10</v>
      </c>
      <c r="F839" t="s">
        <v>920</v>
      </c>
      <c r="G839" t="s">
        <v>122</v>
      </c>
      <c r="H839" t="s">
        <v>202</v>
      </c>
      <c r="I839" t="s">
        <v>210</v>
      </c>
      <c r="J839">
        <v>180</v>
      </c>
    </row>
    <row r="840" spans="1:10" x14ac:dyDescent="0.2">
      <c r="A840">
        <v>200199022</v>
      </c>
      <c r="B840" s="1">
        <v>40116</v>
      </c>
      <c r="C840">
        <v>4508</v>
      </c>
      <c r="D840" t="s">
        <v>144</v>
      </c>
      <c r="E840" t="s">
        <v>40</v>
      </c>
      <c r="F840" t="s">
        <v>1067</v>
      </c>
      <c r="G840" t="s">
        <v>146</v>
      </c>
      <c r="H840" t="s">
        <v>202</v>
      </c>
      <c r="I840" t="s">
        <v>1099</v>
      </c>
      <c r="J840">
        <v>170</v>
      </c>
    </row>
    <row r="841" spans="1:10" x14ac:dyDescent="0.2">
      <c r="A841">
        <v>200199635</v>
      </c>
      <c r="B841" s="1">
        <v>40140</v>
      </c>
      <c r="C841">
        <v>106467</v>
      </c>
      <c r="D841" t="s">
        <v>852</v>
      </c>
      <c r="E841" t="s">
        <v>959</v>
      </c>
      <c r="F841" t="s">
        <v>960</v>
      </c>
      <c r="G841" t="s">
        <v>695</v>
      </c>
      <c r="H841" t="s">
        <v>202</v>
      </c>
      <c r="I841" t="s">
        <v>1097</v>
      </c>
      <c r="J841">
        <v>170</v>
      </c>
    </row>
    <row r="842" spans="1:10" x14ac:dyDescent="0.2">
      <c r="A842">
        <v>200194000</v>
      </c>
      <c r="B842" s="1">
        <v>39909</v>
      </c>
      <c r="C842">
        <v>103709</v>
      </c>
      <c r="D842" t="s">
        <v>72</v>
      </c>
      <c r="E842" t="s">
        <v>73</v>
      </c>
      <c r="F842" t="s">
        <v>991</v>
      </c>
      <c r="G842" t="s">
        <v>74</v>
      </c>
      <c r="H842" t="s">
        <v>202</v>
      </c>
      <c r="I842" t="s">
        <v>272</v>
      </c>
      <c r="J842">
        <v>-150</v>
      </c>
    </row>
    <row r="843" spans="1:10" x14ac:dyDescent="0.2">
      <c r="A843">
        <v>200195161</v>
      </c>
      <c r="B843" s="1">
        <v>39953</v>
      </c>
      <c r="C843">
        <v>106049</v>
      </c>
      <c r="D843" t="s">
        <v>258</v>
      </c>
      <c r="E843" t="s">
        <v>259</v>
      </c>
      <c r="G843" t="s">
        <v>260</v>
      </c>
      <c r="H843" t="s">
        <v>202</v>
      </c>
      <c r="I843" t="s">
        <v>261</v>
      </c>
      <c r="J843">
        <v>-600</v>
      </c>
    </row>
    <row r="844" spans="1:10" x14ac:dyDescent="0.2">
      <c r="A844">
        <v>200193827</v>
      </c>
      <c r="B844" s="1">
        <v>39903</v>
      </c>
      <c r="C844">
        <v>554</v>
      </c>
      <c r="D844" t="s">
        <v>715</v>
      </c>
      <c r="E844" t="s">
        <v>716</v>
      </c>
      <c r="F844" t="s">
        <v>1067</v>
      </c>
      <c r="G844" t="s">
        <v>717</v>
      </c>
      <c r="H844" t="s">
        <v>202</v>
      </c>
      <c r="I844" t="s">
        <v>232</v>
      </c>
      <c r="J844">
        <v>190</v>
      </c>
    </row>
    <row r="845" spans="1:10" x14ac:dyDescent="0.2">
      <c r="A845">
        <v>200192084</v>
      </c>
      <c r="B845" s="1">
        <v>39841</v>
      </c>
      <c r="C845">
        <v>4256</v>
      </c>
      <c r="D845" t="s">
        <v>240</v>
      </c>
      <c r="E845" t="s">
        <v>241</v>
      </c>
      <c r="F845" t="s">
        <v>934</v>
      </c>
      <c r="G845" t="s">
        <v>242</v>
      </c>
      <c r="H845" t="s">
        <v>202</v>
      </c>
      <c r="I845" t="s">
        <v>243</v>
      </c>
      <c r="J845">
        <v>110</v>
      </c>
    </row>
    <row r="846" spans="1:10" x14ac:dyDescent="0.2">
      <c r="A846">
        <v>200195616</v>
      </c>
      <c r="B846" s="1">
        <v>39974</v>
      </c>
      <c r="C846">
        <v>104572</v>
      </c>
      <c r="D846" t="s">
        <v>412</v>
      </c>
      <c r="E846" t="s">
        <v>413</v>
      </c>
      <c r="F846" t="s">
        <v>923</v>
      </c>
      <c r="G846" t="s">
        <v>695</v>
      </c>
      <c r="H846" t="s">
        <v>202</v>
      </c>
      <c r="I846" t="s">
        <v>414</v>
      </c>
      <c r="J846">
        <v>25</v>
      </c>
    </row>
    <row r="847" spans="1:10" x14ac:dyDescent="0.2">
      <c r="A847">
        <v>200192079</v>
      </c>
      <c r="B847" s="1">
        <v>39841</v>
      </c>
      <c r="C847">
        <v>104200</v>
      </c>
      <c r="D847" t="s">
        <v>174</v>
      </c>
      <c r="E847" t="s">
        <v>175</v>
      </c>
      <c r="F847" t="s">
        <v>917</v>
      </c>
      <c r="G847" t="s">
        <v>720</v>
      </c>
      <c r="H847" t="s">
        <v>202</v>
      </c>
      <c r="I847" t="s">
        <v>236</v>
      </c>
      <c r="J847">
        <v>180</v>
      </c>
    </row>
    <row r="848" spans="1:10" x14ac:dyDescent="0.2">
      <c r="A848">
        <v>200194001</v>
      </c>
      <c r="B848" s="1">
        <v>39909</v>
      </c>
      <c r="C848">
        <v>103709</v>
      </c>
      <c r="D848" t="s">
        <v>72</v>
      </c>
      <c r="E848" t="s">
        <v>73</v>
      </c>
      <c r="F848" t="s">
        <v>991</v>
      </c>
      <c r="G848" t="s">
        <v>74</v>
      </c>
      <c r="H848" t="s">
        <v>202</v>
      </c>
      <c r="I848" t="s">
        <v>273</v>
      </c>
      <c r="J848">
        <v>190</v>
      </c>
    </row>
    <row r="849" spans="1:10" x14ac:dyDescent="0.2">
      <c r="A849">
        <v>200199019</v>
      </c>
      <c r="B849" s="1">
        <v>40116</v>
      </c>
      <c r="C849">
        <v>106467</v>
      </c>
      <c r="D849" t="s">
        <v>852</v>
      </c>
      <c r="E849" t="s">
        <v>959</v>
      </c>
      <c r="F849" t="s">
        <v>960</v>
      </c>
      <c r="G849" t="s">
        <v>695</v>
      </c>
      <c r="H849" t="s">
        <v>202</v>
      </c>
      <c r="I849" t="s">
        <v>1097</v>
      </c>
      <c r="J849">
        <v>170</v>
      </c>
    </row>
    <row r="850" spans="1:10" x14ac:dyDescent="0.2">
      <c r="A850">
        <v>200192111</v>
      </c>
      <c r="B850" s="1">
        <v>39842</v>
      </c>
      <c r="C850">
        <v>2526</v>
      </c>
      <c r="D850" t="s">
        <v>759</v>
      </c>
      <c r="E850" t="s">
        <v>760</v>
      </c>
      <c r="F850" t="s">
        <v>927</v>
      </c>
      <c r="G850" t="s">
        <v>685</v>
      </c>
      <c r="H850" t="s">
        <v>202</v>
      </c>
      <c r="I850" t="s">
        <v>213</v>
      </c>
      <c r="J850">
        <v>190</v>
      </c>
    </row>
    <row r="851" spans="1:10" x14ac:dyDescent="0.2">
      <c r="A851">
        <v>200194338</v>
      </c>
      <c r="B851" s="1">
        <v>39923</v>
      </c>
      <c r="C851">
        <v>1451</v>
      </c>
      <c r="D851" t="s">
        <v>64</v>
      </c>
      <c r="E851" t="s">
        <v>62</v>
      </c>
      <c r="F851" t="s">
        <v>935</v>
      </c>
      <c r="G851" t="s">
        <v>65</v>
      </c>
      <c r="H851" t="s">
        <v>202</v>
      </c>
      <c r="I851" t="s">
        <v>255</v>
      </c>
      <c r="J851">
        <v>635</v>
      </c>
    </row>
    <row r="852" spans="1:10" x14ac:dyDescent="0.2">
      <c r="A852">
        <v>200197084</v>
      </c>
      <c r="B852" s="1">
        <v>40036</v>
      </c>
      <c r="C852">
        <v>106127</v>
      </c>
      <c r="D852" t="s">
        <v>679</v>
      </c>
      <c r="E852" t="s">
        <v>680</v>
      </c>
      <c r="F852" t="s">
        <v>982</v>
      </c>
      <c r="G852" t="s">
        <v>681</v>
      </c>
      <c r="H852" t="s">
        <v>202</v>
      </c>
      <c r="I852" t="s">
        <v>256</v>
      </c>
      <c r="J852">
        <v>6430</v>
      </c>
    </row>
    <row r="853" spans="1:10" x14ac:dyDescent="0.2">
      <c r="A853">
        <v>200193177</v>
      </c>
      <c r="B853" s="1">
        <v>39877</v>
      </c>
      <c r="C853">
        <v>103560</v>
      </c>
      <c r="D853" t="s">
        <v>689</v>
      </c>
      <c r="E853" t="s">
        <v>690</v>
      </c>
      <c r="F853" t="s">
        <v>924</v>
      </c>
      <c r="G853" t="s">
        <v>691</v>
      </c>
      <c r="H853" t="s">
        <v>202</v>
      </c>
      <c r="I853" t="s">
        <v>281</v>
      </c>
      <c r="J853">
        <v>190</v>
      </c>
    </row>
    <row r="854" spans="1:10" x14ac:dyDescent="0.2">
      <c r="A854">
        <v>200196862</v>
      </c>
      <c r="B854" s="1">
        <v>40025</v>
      </c>
      <c r="C854">
        <v>102650</v>
      </c>
      <c r="D854" t="s">
        <v>75</v>
      </c>
      <c r="E854" t="s">
        <v>76</v>
      </c>
      <c r="F854" t="s">
        <v>937</v>
      </c>
      <c r="G854" t="s">
        <v>77</v>
      </c>
      <c r="H854" t="s">
        <v>202</v>
      </c>
      <c r="I854" t="s">
        <v>430</v>
      </c>
      <c r="J854">
        <v>-190</v>
      </c>
    </row>
    <row r="855" spans="1:10" x14ac:dyDescent="0.2">
      <c r="A855">
        <v>200199015</v>
      </c>
      <c r="B855" s="1">
        <v>40116</v>
      </c>
      <c r="C855">
        <v>554</v>
      </c>
      <c r="D855" t="s">
        <v>715</v>
      </c>
      <c r="E855" t="s">
        <v>716</v>
      </c>
      <c r="F855" t="s">
        <v>1067</v>
      </c>
      <c r="G855" t="s">
        <v>717</v>
      </c>
      <c r="H855" t="s">
        <v>202</v>
      </c>
      <c r="I855" t="s">
        <v>1100</v>
      </c>
      <c r="J855">
        <v>190</v>
      </c>
    </row>
    <row r="856" spans="1:10" x14ac:dyDescent="0.2">
      <c r="A856">
        <v>200192256</v>
      </c>
      <c r="B856" s="1">
        <v>39843</v>
      </c>
      <c r="C856">
        <v>104483</v>
      </c>
      <c r="D856" t="s">
        <v>66</v>
      </c>
      <c r="E856" t="s">
        <v>67</v>
      </c>
      <c r="F856" t="s">
        <v>919</v>
      </c>
      <c r="G856" t="s">
        <v>68</v>
      </c>
      <c r="H856" t="s">
        <v>202</v>
      </c>
      <c r="I856" t="s">
        <v>254</v>
      </c>
      <c r="J856">
        <v>5775</v>
      </c>
    </row>
    <row r="857" spans="1:10" x14ac:dyDescent="0.2">
      <c r="A857">
        <v>200192245</v>
      </c>
      <c r="B857" s="1">
        <v>39843</v>
      </c>
      <c r="C857">
        <v>101285</v>
      </c>
      <c r="D857" t="s">
        <v>438</v>
      </c>
      <c r="E857" t="s">
        <v>439</v>
      </c>
      <c r="F857" t="s">
        <v>982</v>
      </c>
      <c r="G857" t="s">
        <v>681</v>
      </c>
      <c r="H857" t="s">
        <v>282</v>
      </c>
      <c r="I857" t="s">
        <v>291</v>
      </c>
      <c r="J857">
        <v>0</v>
      </c>
    </row>
    <row r="858" spans="1:10" x14ac:dyDescent="0.2">
      <c r="A858">
        <v>200192460</v>
      </c>
      <c r="B858" s="1">
        <v>39855</v>
      </c>
      <c r="C858">
        <v>102053</v>
      </c>
      <c r="D858" t="s">
        <v>9</v>
      </c>
      <c r="E858" t="s">
        <v>10</v>
      </c>
      <c r="F858" t="s">
        <v>920</v>
      </c>
      <c r="G858" t="s">
        <v>122</v>
      </c>
      <c r="H858" t="s">
        <v>282</v>
      </c>
      <c r="I858" t="s">
        <v>290</v>
      </c>
      <c r="J858">
        <v>180</v>
      </c>
    </row>
    <row r="859" spans="1:10" x14ac:dyDescent="0.2">
      <c r="A859">
        <v>200197473</v>
      </c>
      <c r="B859" s="1">
        <v>40056</v>
      </c>
      <c r="C859">
        <v>102586</v>
      </c>
      <c r="D859" t="s">
        <v>449</v>
      </c>
      <c r="E859" t="s">
        <v>450</v>
      </c>
      <c r="F859" t="s">
        <v>984</v>
      </c>
      <c r="G859" t="s">
        <v>451</v>
      </c>
      <c r="H859" t="s">
        <v>282</v>
      </c>
      <c r="I859" t="s">
        <v>296</v>
      </c>
      <c r="J859">
        <v>360</v>
      </c>
    </row>
    <row r="860" spans="1:10" x14ac:dyDescent="0.2">
      <c r="A860">
        <v>200195911</v>
      </c>
      <c r="B860" s="1">
        <v>39989</v>
      </c>
      <c r="C860">
        <v>2015</v>
      </c>
      <c r="D860" t="s">
        <v>287</v>
      </c>
      <c r="E860" t="s">
        <v>288</v>
      </c>
      <c r="F860" t="s">
        <v>1067</v>
      </c>
      <c r="G860" t="s">
        <v>764</v>
      </c>
      <c r="H860" t="s">
        <v>282</v>
      </c>
      <c r="I860" t="s">
        <v>289</v>
      </c>
      <c r="J860">
        <v>75</v>
      </c>
    </row>
    <row r="861" spans="1:10" x14ac:dyDescent="0.2">
      <c r="A861">
        <v>200199657</v>
      </c>
      <c r="B861" s="1">
        <v>40141</v>
      </c>
      <c r="C861">
        <v>105083</v>
      </c>
      <c r="D861" t="s">
        <v>1101</v>
      </c>
      <c r="E861" t="s">
        <v>997</v>
      </c>
      <c r="F861" t="s">
        <v>1067</v>
      </c>
      <c r="G861" t="s">
        <v>779</v>
      </c>
      <c r="H861" t="s">
        <v>282</v>
      </c>
      <c r="I861" t="s">
        <v>1102</v>
      </c>
      <c r="J861">
        <v>180</v>
      </c>
    </row>
    <row r="862" spans="1:10" x14ac:dyDescent="0.2">
      <c r="A862">
        <v>200196709</v>
      </c>
      <c r="B862" s="1">
        <v>40018</v>
      </c>
      <c r="C862">
        <v>102428</v>
      </c>
      <c r="D862" t="s">
        <v>762</v>
      </c>
      <c r="E862" t="s">
        <v>763</v>
      </c>
      <c r="F862" t="s">
        <v>1067</v>
      </c>
      <c r="G862" t="s">
        <v>764</v>
      </c>
      <c r="H862" t="s">
        <v>282</v>
      </c>
      <c r="I862" t="s">
        <v>297</v>
      </c>
      <c r="J862">
        <v>150</v>
      </c>
    </row>
    <row r="863" spans="1:10" x14ac:dyDescent="0.2">
      <c r="A863">
        <v>200198167</v>
      </c>
      <c r="B863" s="1">
        <v>40086</v>
      </c>
      <c r="C863">
        <v>2088</v>
      </c>
      <c r="D863" t="s">
        <v>573</v>
      </c>
      <c r="E863" t="s">
        <v>574</v>
      </c>
      <c r="F863" t="s">
        <v>948</v>
      </c>
      <c r="G863" t="s">
        <v>695</v>
      </c>
      <c r="H863" t="s">
        <v>282</v>
      </c>
      <c r="I863" t="s">
        <v>298</v>
      </c>
      <c r="J863">
        <v>170</v>
      </c>
    </row>
    <row r="864" spans="1:10" x14ac:dyDescent="0.2">
      <c r="A864">
        <v>200197704</v>
      </c>
      <c r="B864" s="1">
        <v>40067</v>
      </c>
      <c r="C864">
        <v>183</v>
      </c>
      <c r="D864" t="s">
        <v>284</v>
      </c>
      <c r="E864" t="s">
        <v>285</v>
      </c>
      <c r="F864" t="s">
        <v>923</v>
      </c>
      <c r="G864" t="s">
        <v>695</v>
      </c>
      <c r="H864" t="s">
        <v>282</v>
      </c>
      <c r="I864" t="s">
        <v>286</v>
      </c>
      <c r="J864">
        <v>211.9</v>
      </c>
    </row>
    <row r="865" spans="1:10" x14ac:dyDescent="0.2">
      <c r="A865">
        <v>200199220</v>
      </c>
      <c r="B865" s="1">
        <v>40122</v>
      </c>
      <c r="C865">
        <v>2700</v>
      </c>
      <c r="D865" t="s">
        <v>839</v>
      </c>
      <c r="E865" t="s">
        <v>918</v>
      </c>
      <c r="F865" t="s">
        <v>908</v>
      </c>
      <c r="G865" t="s">
        <v>761</v>
      </c>
      <c r="H865" t="s">
        <v>282</v>
      </c>
      <c r="I865" t="s">
        <v>1103</v>
      </c>
      <c r="J865">
        <v>195</v>
      </c>
    </row>
    <row r="866" spans="1:10" x14ac:dyDescent="0.2">
      <c r="A866">
        <v>200191549</v>
      </c>
      <c r="B866" s="1">
        <v>39825</v>
      </c>
      <c r="C866">
        <v>101285</v>
      </c>
      <c r="D866" t="s">
        <v>438</v>
      </c>
      <c r="E866" t="s">
        <v>439</v>
      </c>
      <c r="F866" t="s">
        <v>982</v>
      </c>
      <c r="G866" t="s">
        <v>681</v>
      </c>
      <c r="H866" t="s">
        <v>282</v>
      </c>
      <c r="I866" t="s">
        <v>283</v>
      </c>
      <c r="J866">
        <v>40</v>
      </c>
    </row>
    <row r="867" spans="1:10" x14ac:dyDescent="0.2">
      <c r="A867">
        <v>200193845</v>
      </c>
      <c r="B867" s="1">
        <v>39903</v>
      </c>
      <c r="C867">
        <v>103903</v>
      </c>
      <c r="D867" t="s">
        <v>292</v>
      </c>
      <c r="E867" t="s">
        <v>293</v>
      </c>
      <c r="F867" t="s">
        <v>1067</v>
      </c>
      <c r="G867" t="s">
        <v>294</v>
      </c>
      <c r="H867" t="s">
        <v>282</v>
      </c>
      <c r="I867" t="s">
        <v>295</v>
      </c>
      <c r="J867">
        <v>100</v>
      </c>
    </row>
    <row r="868" spans="1:10" x14ac:dyDescent="0.2">
      <c r="A868">
        <v>200196908</v>
      </c>
      <c r="B868" s="1">
        <v>40025</v>
      </c>
      <c r="C868">
        <v>103423</v>
      </c>
      <c r="D868" t="s">
        <v>757</v>
      </c>
      <c r="E868" t="s">
        <v>758</v>
      </c>
      <c r="F868" t="s">
        <v>979</v>
      </c>
      <c r="G868" t="s">
        <v>685</v>
      </c>
      <c r="H868" t="s">
        <v>299</v>
      </c>
      <c r="I868" t="s">
        <v>300</v>
      </c>
      <c r="J868">
        <v>333.75</v>
      </c>
    </row>
    <row r="869" spans="1:10" x14ac:dyDescent="0.2">
      <c r="A869">
        <v>200197072</v>
      </c>
      <c r="B869" s="1">
        <v>40035</v>
      </c>
      <c r="C869">
        <v>103423</v>
      </c>
      <c r="D869" t="s">
        <v>757</v>
      </c>
      <c r="E869" t="s">
        <v>758</v>
      </c>
      <c r="F869" t="s">
        <v>979</v>
      </c>
      <c r="G869" t="s">
        <v>685</v>
      </c>
      <c r="H869" t="s">
        <v>299</v>
      </c>
      <c r="I869" t="s">
        <v>300</v>
      </c>
      <c r="J869">
        <v>-333.75</v>
      </c>
    </row>
    <row r="870" spans="1:10" x14ac:dyDescent="0.2">
      <c r="A870">
        <v>200196906</v>
      </c>
      <c r="B870" s="1">
        <v>40025</v>
      </c>
      <c r="C870">
        <v>105199</v>
      </c>
      <c r="D870" t="s">
        <v>701</v>
      </c>
      <c r="E870" t="s">
        <v>702</v>
      </c>
      <c r="F870" t="s">
        <v>928</v>
      </c>
      <c r="G870" t="s">
        <v>703</v>
      </c>
      <c r="H870" t="s">
        <v>299</v>
      </c>
      <c r="I870" t="s">
        <v>301</v>
      </c>
      <c r="J870">
        <v>1135</v>
      </c>
    </row>
    <row r="871" spans="1:10" x14ac:dyDescent="0.2">
      <c r="A871">
        <v>200196907</v>
      </c>
      <c r="B871" s="1">
        <v>40025</v>
      </c>
      <c r="C871">
        <v>101295</v>
      </c>
      <c r="D871" t="s">
        <v>302</v>
      </c>
      <c r="E871" t="s">
        <v>303</v>
      </c>
      <c r="F871" t="s">
        <v>998</v>
      </c>
      <c r="G871" t="s">
        <v>685</v>
      </c>
      <c r="H871" t="s">
        <v>299</v>
      </c>
      <c r="I871" t="s">
        <v>300</v>
      </c>
      <c r="J871">
        <v>200</v>
      </c>
    </row>
    <row r="872" spans="1:10" x14ac:dyDescent="0.2">
      <c r="A872">
        <v>200195364</v>
      </c>
      <c r="B872" s="1">
        <v>39966</v>
      </c>
      <c r="C872">
        <v>103908</v>
      </c>
      <c r="D872" t="s">
        <v>802</v>
      </c>
      <c r="E872" t="s">
        <v>45</v>
      </c>
      <c r="F872" t="s">
        <v>1067</v>
      </c>
      <c r="G872" t="s">
        <v>780</v>
      </c>
      <c r="H872" t="s">
        <v>304</v>
      </c>
      <c r="I872" t="s">
        <v>305</v>
      </c>
      <c r="J872">
        <v>7800</v>
      </c>
    </row>
    <row r="873" spans="1:10" x14ac:dyDescent="0.2">
      <c r="A873">
        <v>200195363</v>
      </c>
      <c r="B873" s="1">
        <v>39966</v>
      </c>
      <c r="C873">
        <v>1072</v>
      </c>
      <c r="D873" t="s">
        <v>801</v>
      </c>
      <c r="E873" t="s">
        <v>800</v>
      </c>
      <c r="F873" t="s">
        <v>1067</v>
      </c>
      <c r="G873" t="s">
        <v>780</v>
      </c>
      <c r="H873" t="s">
        <v>304</v>
      </c>
      <c r="I873" t="s">
        <v>305</v>
      </c>
      <c r="J873">
        <v>-7800</v>
      </c>
    </row>
    <row r="874" spans="1:10" x14ac:dyDescent="0.2">
      <c r="A874">
        <v>200195258</v>
      </c>
      <c r="B874" s="1">
        <v>39960</v>
      </c>
      <c r="C874">
        <v>1072</v>
      </c>
      <c r="D874" t="s">
        <v>801</v>
      </c>
      <c r="E874" t="s">
        <v>800</v>
      </c>
      <c r="F874" t="s">
        <v>1067</v>
      </c>
      <c r="G874" t="s">
        <v>780</v>
      </c>
      <c r="H874" t="s">
        <v>304</v>
      </c>
      <c r="I874" t="s">
        <v>305</v>
      </c>
      <c r="J874">
        <v>7800</v>
      </c>
    </row>
    <row r="875" spans="1:10" x14ac:dyDescent="0.2">
      <c r="A875">
        <v>200199010</v>
      </c>
      <c r="B875" s="1">
        <v>40116</v>
      </c>
      <c r="C875">
        <v>105626</v>
      </c>
      <c r="D875" t="s">
        <v>316</v>
      </c>
      <c r="E875" t="s">
        <v>317</v>
      </c>
      <c r="F875" t="s">
        <v>930</v>
      </c>
      <c r="G875" t="s">
        <v>500</v>
      </c>
      <c r="H875" t="s">
        <v>306</v>
      </c>
      <c r="I875" t="s">
        <v>629</v>
      </c>
      <c r="J875">
        <v>4000</v>
      </c>
    </row>
    <row r="876" spans="1:10" x14ac:dyDescent="0.2">
      <c r="A876">
        <v>200196141</v>
      </c>
      <c r="B876" s="1">
        <v>39994</v>
      </c>
      <c r="C876">
        <v>105966</v>
      </c>
      <c r="D876" t="s">
        <v>50</v>
      </c>
      <c r="E876" t="s">
        <v>51</v>
      </c>
      <c r="F876" t="s">
        <v>988</v>
      </c>
      <c r="G876" t="s">
        <v>52</v>
      </c>
      <c r="H876" t="s">
        <v>306</v>
      </c>
      <c r="I876" t="s">
        <v>649</v>
      </c>
      <c r="J876">
        <v>2389.4499999999998</v>
      </c>
    </row>
    <row r="877" spans="1:10" x14ac:dyDescent="0.2">
      <c r="A877">
        <v>200192982</v>
      </c>
      <c r="B877" s="1">
        <v>39870</v>
      </c>
      <c r="C877">
        <v>105662</v>
      </c>
      <c r="D877" t="s">
        <v>634</v>
      </c>
      <c r="E877" t="s">
        <v>635</v>
      </c>
      <c r="F877" t="s">
        <v>943</v>
      </c>
      <c r="G877" t="s">
        <v>695</v>
      </c>
      <c r="H877" t="s">
        <v>306</v>
      </c>
      <c r="I877" t="s">
        <v>633</v>
      </c>
      <c r="J877">
        <v>600</v>
      </c>
    </row>
    <row r="878" spans="1:10" x14ac:dyDescent="0.2">
      <c r="A878">
        <v>200192977</v>
      </c>
      <c r="B878" s="1">
        <v>39870</v>
      </c>
      <c r="C878">
        <v>652</v>
      </c>
      <c r="D878" t="s">
        <v>613</v>
      </c>
      <c r="E878" t="s">
        <v>614</v>
      </c>
      <c r="F878" t="s">
        <v>975</v>
      </c>
      <c r="G878" t="s">
        <v>747</v>
      </c>
      <c r="H878" t="s">
        <v>306</v>
      </c>
      <c r="I878" t="s">
        <v>630</v>
      </c>
      <c r="J878">
        <v>5445</v>
      </c>
    </row>
    <row r="879" spans="1:10" x14ac:dyDescent="0.2">
      <c r="A879">
        <v>200196142</v>
      </c>
      <c r="B879" s="1">
        <v>39994</v>
      </c>
      <c r="C879">
        <v>4383</v>
      </c>
      <c r="D879" t="s">
        <v>313</v>
      </c>
      <c r="E879" t="s">
        <v>314</v>
      </c>
      <c r="F879" t="s">
        <v>920</v>
      </c>
      <c r="G879" t="s">
        <v>695</v>
      </c>
      <c r="H879" t="s">
        <v>306</v>
      </c>
      <c r="I879" t="s">
        <v>633</v>
      </c>
      <c r="J879">
        <v>700</v>
      </c>
    </row>
    <row r="880" spans="1:10" x14ac:dyDescent="0.2">
      <c r="A880">
        <v>200192979</v>
      </c>
      <c r="B880" s="1">
        <v>39870</v>
      </c>
      <c r="C880">
        <v>102663</v>
      </c>
      <c r="D880" t="s">
        <v>333</v>
      </c>
      <c r="E880" t="s">
        <v>334</v>
      </c>
      <c r="F880" t="s">
        <v>999</v>
      </c>
      <c r="G880" t="s">
        <v>735</v>
      </c>
      <c r="H880" t="s">
        <v>306</v>
      </c>
      <c r="I880" t="s">
        <v>633</v>
      </c>
      <c r="J880">
        <v>1400.75</v>
      </c>
    </row>
    <row r="881" spans="1:10" x14ac:dyDescent="0.2">
      <c r="A881">
        <v>200196911</v>
      </c>
      <c r="B881" s="1">
        <v>40025</v>
      </c>
      <c r="C881">
        <v>105528</v>
      </c>
      <c r="D881" t="s">
        <v>308</v>
      </c>
      <c r="E881" t="s">
        <v>309</v>
      </c>
      <c r="F881" t="s">
        <v>982</v>
      </c>
      <c r="G881" t="s">
        <v>681</v>
      </c>
      <c r="H881" t="s">
        <v>306</v>
      </c>
      <c r="I881" t="s">
        <v>310</v>
      </c>
      <c r="J881">
        <v>850</v>
      </c>
    </row>
    <row r="882" spans="1:10" x14ac:dyDescent="0.2">
      <c r="A882">
        <v>200196910</v>
      </c>
      <c r="B882" s="1">
        <v>40025</v>
      </c>
      <c r="C882">
        <v>4383</v>
      </c>
      <c r="D882" t="s">
        <v>313</v>
      </c>
      <c r="E882" t="s">
        <v>314</v>
      </c>
      <c r="F882" t="s">
        <v>920</v>
      </c>
      <c r="G882" t="s">
        <v>695</v>
      </c>
      <c r="H882" t="s">
        <v>306</v>
      </c>
      <c r="I882" t="s">
        <v>646</v>
      </c>
      <c r="J882">
        <v>4000</v>
      </c>
    </row>
    <row r="883" spans="1:10" x14ac:dyDescent="0.2">
      <c r="A883">
        <v>200196914</v>
      </c>
      <c r="B883" s="1">
        <v>40025</v>
      </c>
      <c r="C883">
        <v>4498</v>
      </c>
      <c r="D883" t="s">
        <v>725</v>
      </c>
      <c r="E883" t="s">
        <v>726</v>
      </c>
      <c r="F883" t="s">
        <v>943</v>
      </c>
      <c r="G883" t="s">
        <v>695</v>
      </c>
      <c r="H883" t="s">
        <v>306</v>
      </c>
      <c r="I883" t="s">
        <v>310</v>
      </c>
      <c r="J883">
        <v>610</v>
      </c>
    </row>
    <row r="884" spans="1:10" x14ac:dyDescent="0.2">
      <c r="A884">
        <v>200199135</v>
      </c>
      <c r="B884" s="1">
        <v>40116</v>
      </c>
      <c r="C884">
        <v>105528</v>
      </c>
      <c r="D884" t="s">
        <v>308</v>
      </c>
      <c r="E884" t="s">
        <v>309</v>
      </c>
      <c r="F884" t="s">
        <v>982</v>
      </c>
      <c r="G884" t="s">
        <v>681</v>
      </c>
      <c r="H884" t="s">
        <v>306</v>
      </c>
      <c r="I884" t="s">
        <v>310</v>
      </c>
      <c r="J884">
        <v>2165</v>
      </c>
    </row>
    <row r="885" spans="1:10" x14ac:dyDescent="0.2">
      <c r="A885">
        <v>200199400</v>
      </c>
      <c r="B885" s="1">
        <v>40128</v>
      </c>
      <c r="C885">
        <v>102524</v>
      </c>
      <c r="D885" t="s">
        <v>311</v>
      </c>
      <c r="E885" t="s">
        <v>756</v>
      </c>
      <c r="F885" t="s">
        <v>478</v>
      </c>
      <c r="G885" t="s">
        <v>695</v>
      </c>
      <c r="H885" t="s">
        <v>306</v>
      </c>
      <c r="I885" t="s">
        <v>1104</v>
      </c>
      <c r="J885">
        <v>585.5</v>
      </c>
    </row>
    <row r="886" spans="1:10" x14ac:dyDescent="0.2">
      <c r="A886">
        <v>200199136</v>
      </c>
      <c r="B886" s="1">
        <v>40116</v>
      </c>
      <c r="C886">
        <v>102534</v>
      </c>
      <c r="D886" t="s">
        <v>140</v>
      </c>
      <c r="E886" t="s">
        <v>756</v>
      </c>
      <c r="F886" t="s">
        <v>478</v>
      </c>
      <c r="G886" t="s">
        <v>695</v>
      </c>
      <c r="H886" t="s">
        <v>306</v>
      </c>
      <c r="I886" t="s">
        <v>310</v>
      </c>
      <c r="J886">
        <v>2000</v>
      </c>
    </row>
    <row r="887" spans="1:10" x14ac:dyDescent="0.2">
      <c r="A887">
        <v>200198140</v>
      </c>
      <c r="B887" s="1">
        <v>40086</v>
      </c>
      <c r="C887">
        <v>102699</v>
      </c>
      <c r="D887" t="s">
        <v>744</v>
      </c>
      <c r="E887" t="s">
        <v>745</v>
      </c>
      <c r="F887" t="s">
        <v>939</v>
      </c>
      <c r="G887" t="s">
        <v>746</v>
      </c>
      <c r="H887" t="s">
        <v>306</v>
      </c>
      <c r="I887" t="s">
        <v>637</v>
      </c>
      <c r="J887">
        <v>2362</v>
      </c>
    </row>
    <row r="888" spans="1:10" x14ac:dyDescent="0.2">
      <c r="A888">
        <v>200196856</v>
      </c>
      <c r="B888" s="1">
        <v>40025</v>
      </c>
      <c r="C888">
        <v>102699</v>
      </c>
      <c r="D888" t="s">
        <v>744</v>
      </c>
      <c r="E888" t="s">
        <v>745</v>
      </c>
      <c r="F888" t="s">
        <v>939</v>
      </c>
      <c r="G888" t="s">
        <v>746</v>
      </c>
      <c r="H888" t="s">
        <v>306</v>
      </c>
      <c r="I888" t="s">
        <v>637</v>
      </c>
      <c r="J888">
        <v>2362</v>
      </c>
    </row>
    <row r="889" spans="1:10" x14ac:dyDescent="0.2">
      <c r="A889">
        <v>200199825</v>
      </c>
      <c r="B889" s="1">
        <v>40147</v>
      </c>
      <c r="C889">
        <v>102699</v>
      </c>
      <c r="D889" t="s">
        <v>744</v>
      </c>
      <c r="E889" t="s">
        <v>745</v>
      </c>
      <c r="F889" t="s">
        <v>939</v>
      </c>
      <c r="G889" t="s">
        <v>746</v>
      </c>
      <c r="H889" t="s">
        <v>306</v>
      </c>
      <c r="I889" t="s">
        <v>637</v>
      </c>
      <c r="J889">
        <v>2362</v>
      </c>
    </row>
    <row r="890" spans="1:10" x14ac:dyDescent="0.2">
      <c r="A890">
        <v>200199090</v>
      </c>
      <c r="B890" s="1">
        <v>40116</v>
      </c>
      <c r="C890">
        <v>102699</v>
      </c>
      <c r="D890" t="s">
        <v>744</v>
      </c>
      <c r="E890" t="s">
        <v>745</v>
      </c>
      <c r="F890" t="s">
        <v>939</v>
      </c>
      <c r="G890" t="s">
        <v>746</v>
      </c>
      <c r="H890" t="s">
        <v>306</v>
      </c>
      <c r="I890" t="s">
        <v>637</v>
      </c>
      <c r="J890">
        <v>2362</v>
      </c>
    </row>
    <row r="891" spans="1:10" x14ac:dyDescent="0.2">
      <c r="A891">
        <v>200197419</v>
      </c>
      <c r="B891" s="1">
        <v>40053</v>
      </c>
      <c r="C891">
        <v>102699</v>
      </c>
      <c r="D891" t="s">
        <v>744</v>
      </c>
      <c r="E891" t="s">
        <v>745</v>
      </c>
      <c r="F891" t="s">
        <v>939</v>
      </c>
      <c r="G891" t="s">
        <v>746</v>
      </c>
      <c r="H891" t="s">
        <v>306</v>
      </c>
      <c r="I891" t="s">
        <v>637</v>
      </c>
      <c r="J891">
        <v>2362</v>
      </c>
    </row>
    <row r="892" spans="1:10" x14ac:dyDescent="0.2">
      <c r="A892">
        <v>200199134</v>
      </c>
      <c r="B892" s="1">
        <v>40116</v>
      </c>
      <c r="C892">
        <v>4498</v>
      </c>
      <c r="D892" t="s">
        <v>725</v>
      </c>
      <c r="E892" t="s">
        <v>726</v>
      </c>
      <c r="F892" t="s">
        <v>943</v>
      </c>
      <c r="G892" t="s">
        <v>695</v>
      </c>
      <c r="H892" t="s">
        <v>306</v>
      </c>
      <c r="I892" t="s">
        <v>310</v>
      </c>
      <c r="J892">
        <v>2000</v>
      </c>
    </row>
    <row r="893" spans="1:10" x14ac:dyDescent="0.2">
      <c r="A893">
        <v>200192980</v>
      </c>
      <c r="B893" s="1">
        <v>39870</v>
      </c>
      <c r="C893">
        <v>102534</v>
      </c>
      <c r="D893" t="s">
        <v>140</v>
      </c>
      <c r="E893" t="s">
        <v>756</v>
      </c>
      <c r="F893" t="s">
        <v>478</v>
      </c>
      <c r="G893" t="s">
        <v>695</v>
      </c>
      <c r="H893" t="s">
        <v>306</v>
      </c>
      <c r="I893" t="s">
        <v>633</v>
      </c>
      <c r="J893">
        <v>1710</v>
      </c>
    </row>
    <row r="894" spans="1:10" x14ac:dyDescent="0.2">
      <c r="A894">
        <v>200198125</v>
      </c>
      <c r="B894" s="1">
        <v>40085</v>
      </c>
      <c r="C894">
        <v>102287</v>
      </c>
      <c r="D894" t="s">
        <v>693</v>
      </c>
      <c r="E894" t="s">
        <v>694</v>
      </c>
      <c r="F894" t="s">
        <v>920</v>
      </c>
      <c r="G894" t="s">
        <v>695</v>
      </c>
      <c r="H894" t="s">
        <v>306</v>
      </c>
      <c r="I894" t="s">
        <v>310</v>
      </c>
      <c r="J894">
        <v>-465.5</v>
      </c>
    </row>
    <row r="895" spans="1:10" x14ac:dyDescent="0.2">
      <c r="A895">
        <v>200196763</v>
      </c>
      <c r="B895" s="1">
        <v>40022</v>
      </c>
      <c r="C895">
        <v>103423</v>
      </c>
      <c r="D895" t="s">
        <v>757</v>
      </c>
      <c r="E895" t="s">
        <v>758</v>
      </c>
      <c r="F895" t="s">
        <v>979</v>
      </c>
      <c r="G895" t="s">
        <v>685</v>
      </c>
      <c r="H895" t="s">
        <v>306</v>
      </c>
      <c r="I895" t="s">
        <v>645</v>
      </c>
      <c r="J895">
        <v>6000</v>
      </c>
    </row>
    <row r="896" spans="1:10" x14ac:dyDescent="0.2">
      <c r="A896">
        <v>200193244</v>
      </c>
      <c r="B896" s="1">
        <v>39881</v>
      </c>
      <c r="C896">
        <v>102663</v>
      </c>
      <c r="D896" t="s">
        <v>333</v>
      </c>
      <c r="E896" t="s">
        <v>334</v>
      </c>
      <c r="F896" t="s">
        <v>999</v>
      </c>
      <c r="G896" t="s">
        <v>735</v>
      </c>
      <c r="H896" t="s">
        <v>306</v>
      </c>
      <c r="I896" t="s">
        <v>633</v>
      </c>
      <c r="J896">
        <v>-1400.75</v>
      </c>
    </row>
    <row r="897" spans="1:10" x14ac:dyDescent="0.2">
      <c r="A897">
        <v>200197524</v>
      </c>
      <c r="B897" s="1">
        <v>40058</v>
      </c>
      <c r="C897">
        <v>2088</v>
      </c>
      <c r="D897" t="s">
        <v>573</v>
      </c>
      <c r="E897" t="s">
        <v>574</v>
      </c>
      <c r="F897" t="s">
        <v>948</v>
      </c>
      <c r="G897" t="s">
        <v>695</v>
      </c>
      <c r="H897" t="s">
        <v>306</v>
      </c>
      <c r="I897" t="s">
        <v>643</v>
      </c>
      <c r="J897">
        <v>4000</v>
      </c>
    </row>
    <row r="898" spans="1:10" x14ac:dyDescent="0.2">
      <c r="A898">
        <v>200199399</v>
      </c>
      <c r="B898" s="1">
        <v>40128</v>
      </c>
      <c r="C898">
        <v>102524</v>
      </c>
      <c r="D898" t="s">
        <v>311</v>
      </c>
      <c r="E898" t="s">
        <v>756</v>
      </c>
      <c r="F898" t="s">
        <v>478</v>
      </c>
      <c r="G898" t="s">
        <v>695</v>
      </c>
      <c r="H898" t="s">
        <v>306</v>
      </c>
      <c r="I898" t="s">
        <v>1105</v>
      </c>
      <c r="J898">
        <v>1000</v>
      </c>
    </row>
    <row r="899" spans="1:10" x14ac:dyDescent="0.2">
      <c r="A899">
        <v>200196909</v>
      </c>
      <c r="B899" s="1">
        <v>40025</v>
      </c>
      <c r="C899">
        <v>105966</v>
      </c>
      <c r="D899" t="s">
        <v>50</v>
      </c>
      <c r="E899" t="s">
        <v>51</v>
      </c>
      <c r="F899" t="s">
        <v>988</v>
      </c>
      <c r="G899" t="s">
        <v>52</v>
      </c>
      <c r="H899" t="s">
        <v>306</v>
      </c>
      <c r="I899" t="s">
        <v>310</v>
      </c>
      <c r="J899">
        <v>880</v>
      </c>
    </row>
    <row r="900" spans="1:10" x14ac:dyDescent="0.2">
      <c r="A900">
        <v>200196143</v>
      </c>
      <c r="B900" s="1">
        <v>39994</v>
      </c>
      <c r="C900">
        <v>102534</v>
      </c>
      <c r="D900" t="s">
        <v>140</v>
      </c>
      <c r="E900" t="s">
        <v>756</v>
      </c>
      <c r="F900" t="s">
        <v>478</v>
      </c>
      <c r="G900" t="s">
        <v>695</v>
      </c>
      <c r="H900" t="s">
        <v>306</v>
      </c>
      <c r="I900" t="s">
        <v>310</v>
      </c>
      <c r="J900">
        <v>1340</v>
      </c>
    </row>
    <row r="901" spans="1:10" x14ac:dyDescent="0.2">
      <c r="A901">
        <v>200193241</v>
      </c>
      <c r="B901" s="1">
        <v>39878</v>
      </c>
      <c r="C901">
        <v>105662</v>
      </c>
      <c r="D901" t="s">
        <v>634</v>
      </c>
      <c r="E901" t="s">
        <v>635</v>
      </c>
      <c r="F901" t="s">
        <v>943</v>
      </c>
      <c r="G901" t="s">
        <v>695</v>
      </c>
      <c r="H901" t="s">
        <v>306</v>
      </c>
      <c r="I901" t="s">
        <v>638</v>
      </c>
      <c r="J901">
        <v>4000</v>
      </c>
    </row>
    <row r="902" spans="1:10" x14ac:dyDescent="0.2">
      <c r="A902">
        <v>200199824</v>
      </c>
      <c r="B902" s="1">
        <v>40147</v>
      </c>
      <c r="C902">
        <v>105621</v>
      </c>
      <c r="D902" t="s">
        <v>529</v>
      </c>
      <c r="E902" t="s">
        <v>530</v>
      </c>
      <c r="F902" t="s">
        <v>921</v>
      </c>
      <c r="G902" t="s">
        <v>695</v>
      </c>
      <c r="H902" t="s">
        <v>306</v>
      </c>
      <c r="I902" t="s">
        <v>636</v>
      </c>
      <c r="J902">
        <v>3400</v>
      </c>
    </row>
    <row r="903" spans="1:10" x14ac:dyDescent="0.2">
      <c r="A903">
        <v>200197418</v>
      </c>
      <c r="B903" s="1">
        <v>40053</v>
      </c>
      <c r="C903">
        <v>105621</v>
      </c>
      <c r="D903" t="s">
        <v>529</v>
      </c>
      <c r="E903" t="s">
        <v>530</v>
      </c>
      <c r="F903" t="s">
        <v>921</v>
      </c>
      <c r="G903" t="s">
        <v>695</v>
      </c>
      <c r="H903" t="s">
        <v>306</v>
      </c>
      <c r="I903" t="s">
        <v>636</v>
      </c>
      <c r="J903">
        <v>3400</v>
      </c>
    </row>
    <row r="904" spans="1:10" x14ac:dyDescent="0.2">
      <c r="A904">
        <v>200198139</v>
      </c>
      <c r="B904" s="1">
        <v>40086</v>
      </c>
      <c r="C904">
        <v>105621</v>
      </c>
      <c r="D904" t="s">
        <v>529</v>
      </c>
      <c r="E904" t="s">
        <v>530</v>
      </c>
      <c r="F904" t="s">
        <v>921</v>
      </c>
      <c r="G904" t="s">
        <v>695</v>
      </c>
      <c r="H904" t="s">
        <v>306</v>
      </c>
      <c r="I904" t="s">
        <v>636</v>
      </c>
      <c r="J904">
        <v>3400</v>
      </c>
    </row>
    <row r="905" spans="1:10" x14ac:dyDescent="0.2">
      <c r="A905">
        <v>200199089</v>
      </c>
      <c r="B905" s="1">
        <v>40116</v>
      </c>
      <c r="C905">
        <v>105621</v>
      </c>
      <c r="D905" t="s">
        <v>529</v>
      </c>
      <c r="E905" t="s">
        <v>530</v>
      </c>
      <c r="F905" t="s">
        <v>921</v>
      </c>
      <c r="G905" t="s">
        <v>695</v>
      </c>
      <c r="H905" t="s">
        <v>306</v>
      </c>
      <c r="I905" t="s">
        <v>636</v>
      </c>
      <c r="J905">
        <v>3400</v>
      </c>
    </row>
    <row r="906" spans="1:10" x14ac:dyDescent="0.2">
      <c r="A906">
        <v>200199011</v>
      </c>
      <c r="B906" s="1">
        <v>40116</v>
      </c>
      <c r="C906">
        <v>102524</v>
      </c>
      <c r="D906" t="s">
        <v>311</v>
      </c>
      <c r="E906" t="s">
        <v>756</v>
      </c>
      <c r="F906" t="s">
        <v>478</v>
      </c>
      <c r="G906" t="s">
        <v>695</v>
      </c>
      <c r="H906" t="s">
        <v>306</v>
      </c>
      <c r="I906" t="s">
        <v>1105</v>
      </c>
      <c r="J906">
        <v>3000</v>
      </c>
    </row>
    <row r="907" spans="1:10" x14ac:dyDescent="0.2">
      <c r="A907">
        <v>200193900</v>
      </c>
      <c r="B907" s="1">
        <v>39903</v>
      </c>
      <c r="C907">
        <v>105528</v>
      </c>
      <c r="D907" t="s">
        <v>308</v>
      </c>
      <c r="E907" t="s">
        <v>309</v>
      </c>
      <c r="F907" t="s">
        <v>982</v>
      </c>
      <c r="G907" t="s">
        <v>681</v>
      </c>
      <c r="H907" t="s">
        <v>306</v>
      </c>
      <c r="I907" t="s">
        <v>310</v>
      </c>
      <c r="J907">
        <v>2680</v>
      </c>
    </row>
    <row r="908" spans="1:10" x14ac:dyDescent="0.2">
      <c r="A908">
        <v>200193891</v>
      </c>
      <c r="B908" s="1">
        <v>39903</v>
      </c>
      <c r="C908">
        <v>102699</v>
      </c>
      <c r="D908" t="s">
        <v>744</v>
      </c>
      <c r="E908" t="s">
        <v>745</v>
      </c>
      <c r="F908" t="s">
        <v>939</v>
      </c>
      <c r="G908" t="s">
        <v>746</v>
      </c>
      <c r="H908" t="s">
        <v>306</v>
      </c>
      <c r="I908" t="s">
        <v>315</v>
      </c>
      <c r="J908">
        <v>2365</v>
      </c>
    </row>
    <row r="909" spans="1:10" x14ac:dyDescent="0.2">
      <c r="A909">
        <v>200196913</v>
      </c>
      <c r="B909" s="1">
        <v>40025</v>
      </c>
      <c r="C909">
        <v>102663</v>
      </c>
      <c r="D909" t="s">
        <v>333</v>
      </c>
      <c r="E909" t="s">
        <v>334</v>
      </c>
      <c r="F909" t="s">
        <v>999</v>
      </c>
      <c r="G909" t="s">
        <v>735</v>
      </c>
      <c r="H909" t="s">
        <v>306</v>
      </c>
      <c r="I909" t="s">
        <v>310</v>
      </c>
      <c r="J909">
        <v>525.75</v>
      </c>
    </row>
    <row r="910" spans="1:10" x14ac:dyDescent="0.2">
      <c r="A910">
        <v>200195261</v>
      </c>
      <c r="B910" s="1">
        <v>39960</v>
      </c>
      <c r="C910">
        <v>102699</v>
      </c>
      <c r="D910" t="s">
        <v>744</v>
      </c>
      <c r="E910" t="s">
        <v>745</v>
      </c>
      <c r="F910" t="s">
        <v>939</v>
      </c>
      <c r="G910" t="s">
        <v>746</v>
      </c>
      <c r="H910" t="s">
        <v>306</v>
      </c>
      <c r="I910" t="s">
        <v>641</v>
      </c>
      <c r="J910">
        <v>2365</v>
      </c>
    </row>
    <row r="911" spans="1:10" x14ac:dyDescent="0.2">
      <c r="A911">
        <v>200196140</v>
      </c>
      <c r="B911" s="1">
        <v>39994</v>
      </c>
      <c r="C911">
        <v>105528</v>
      </c>
      <c r="D911" t="s">
        <v>308</v>
      </c>
      <c r="E911" t="s">
        <v>309</v>
      </c>
      <c r="F911" t="s">
        <v>982</v>
      </c>
      <c r="G911" t="s">
        <v>681</v>
      </c>
      <c r="H911" t="s">
        <v>306</v>
      </c>
      <c r="I911" t="s">
        <v>648</v>
      </c>
      <c r="J911">
        <v>1510</v>
      </c>
    </row>
    <row r="912" spans="1:10" x14ac:dyDescent="0.2">
      <c r="A912">
        <v>200199398</v>
      </c>
      <c r="B912" s="1">
        <v>40128</v>
      </c>
      <c r="C912">
        <v>102524</v>
      </c>
      <c r="D912" t="s">
        <v>311</v>
      </c>
      <c r="E912" t="s">
        <v>756</v>
      </c>
      <c r="F912" t="s">
        <v>478</v>
      </c>
      <c r="G912" t="s">
        <v>695</v>
      </c>
      <c r="H912" t="s">
        <v>306</v>
      </c>
      <c r="I912" t="s">
        <v>1105</v>
      </c>
      <c r="J912">
        <v>-3000</v>
      </c>
    </row>
    <row r="913" spans="1:10" x14ac:dyDescent="0.2">
      <c r="A913">
        <v>200195257</v>
      </c>
      <c r="B913" s="1">
        <v>39960</v>
      </c>
      <c r="C913">
        <v>102524</v>
      </c>
      <c r="D913" t="s">
        <v>311</v>
      </c>
      <c r="E913" t="s">
        <v>756</v>
      </c>
      <c r="F913" t="s">
        <v>478</v>
      </c>
      <c r="G913" t="s">
        <v>695</v>
      </c>
      <c r="H913" t="s">
        <v>306</v>
      </c>
      <c r="I913" t="s">
        <v>312</v>
      </c>
      <c r="J913">
        <v>600</v>
      </c>
    </row>
    <row r="914" spans="1:10" x14ac:dyDescent="0.2">
      <c r="A914">
        <v>200198149</v>
      </c>
      <c r="B914" s="1">
        <v>40086</v>
      </c>
      <c r="C914">
        <v>102524</v>
      </c>
      <c r="D914" t="s">
        <v>311</v>
      </c>
      <c r="E914" t="s">
        <v>756</v>
      </c>
      <c r="F914" t="s">
        <v>478</v>
      </c>
      <c r="G914" t="s">
        <v>695</v>
      </c>
      <c r="H914" t="s">
        <v>306</v>
      </c>
      <c r="I914" t="s">
        <v>312</v>
      </c>
      <c r="J914">
        <v>600</v>
      </c>
    </row>
    <row r="915" spans="1:10" x14ac:dyDescent="0.2">
      <c r="A915">
        <v>200193869</v>
      </c>
      <c r="B915" s="1">
        <v>39903</v>
      </c>
      <c r="C915">
        <v>102524</v>
      </c>
      <c r="D915" t="s">
        <v>311</v>
      </c>
      <c r="E915" t="s">
        <v>756</v>
      </c>
      <c r="F915" t="s">
        <v>478</v>
      </c>
      <c r="G915" t="s">
        <v>695</v>
      </c>
      <c r="H915" t="s">
        <v>306</v>
      </c>
      <c r="I915" t="s">
        <v>312</v>
      </c>
      <c r="J915">
        <v>600</v>
      </c>
    </row>
    <row r="916" spans="1:10" x14ac:dyDescent="0.2">
      <c r="A916">
        <v>200199099</v>
      </c>
      <c r="B916" s="1">
        <v>40116</v>
      </c>
      <c r="C916">
        <v>102524</v>
      </c>
      <c r="D916" t="s">
        <v>311</v>
      </c>
      <c r="E916" t="s">
        <v>756</v>
      </c>
      <c r="F916" t="s">
        <v>478</v>
      </c>
      <c r="G916" t="s">
        <v>695</v>
      </c>
      <c r="H916" t="s">
        <v>306</v>
      </c>
      <c r="I916" t="s">
        <v>312</v>
      </c>
      <c r="J916">
        <v>600</v>
      </c>
    </row>
    <row r="917" spans="1:10" x14ac:dyDescent="0.2">
      <c r="A917">
        <v>200192999</v>
      </c>
      <c r="B917" s="1">
        <v>39871</v>
      </c>
      <c r="C917">
        <v>102524</v>
      </c>
      <c r="D917" t="s">
        <v>311</v>
      </c>
      <c r="E917" t="s">
        <v>756</v>
      </c>
      <c r="F917" t="s">
        <v>478</v>
      </c>
      <c r="G917" t="s">
        <v>695</v>
      </c>
      <c r="H917" t="s">
        <v>306</v>
      </c>
      <c r="I917" t="s">
        <v>312</v>
      </c>
      <c r="J917">
        <v>600</v>
      </c>
    </row>
    <row r="918" spans="1:10" x14ac:dyDescent="0.2">
      <c r="A918">
        <v>200199834</v>
      </c>
      <c r="B918" s="1">
        <v>40147</v>
      </c>
      <c r="C918">
        <v>102524</v>
      </c>
      <c r="D918" t="s">
        <v>311</v>
      </c>
      <c r="E918" t="s">
        <v>756</v>
      </c>
      <c r="F918" t="s">
        <v>478</v>
      </c>
      <c r="G918" t="s">
        <v>695</v>
      </c>
      <c r="H918" t="s">
        <v>306</v>
      </c>
      <c r="I918" t="s">
        <v>312</v>
      </c>
      <c r="J918">
        <v>600</v>
      </c>
    </row>
    <row r="919" spans="1:10" x14ac:dyDescent="0.2">
      <c r="A919">
        <v>200195902</v>
      </c>
      <c r="B919" s="1">
        <v>39990</v>
      </c>
      <c r="C919">
        <v>102524</v>
      </c>
      <c r="D919" t="s">
        <v>311</v>
      </c>
      <c r="E919" t="s">
        <v>756</v>
      </c>
      <c r="F919" t="s">
        <v>478</v>
      </c>
      <c r="G919" t="s">
        <v>695</v>
      </c>
      <c r="H919" t="s">
        <v>306</v>
      </c>
      <c r="I919" t="s">
        <v>312</v>
      </c>
      <c r="J919">
        <v>600</v>
      </c>
    </row>
    <row r="920" spans="1:10" x14ac:dyDescent="0.2">
      <c r="A920">
        <v>200196775</v>
      </c>
      <c r="B920" s="1">
        <v>40023</v>
      </c>
      <c r="C920">
        <v>102524</v>
      </c>
      <c r="D920" t="s">
        <v>311</v>
      </c>
      <c r="E920" t="s">
        <v>756</v>
      </c>
      <c r="F920" t="s">
        <v>478</v>
      </c>
      <c r="G920" t="s">
        <v>695</v>
      </c>
      <c r="H920" t="s">
        <v>306</v>
      </c>
      <c r="I920" t="s">
        <v>312</v>
      </c>
      <c r="J920">
        <v>600</v>
      </c>
    </row>
    <row r="921" spans="1:10" x14ac:dyDescent="0.2">
      <c r="A921">
        <v>200197428</v>
      </c>
      <c r="B921" s="1">
        <v>40053</v>
      </c>
      <c r="C921">
        <v>102524</v>
      </c>
      <c r="D921" t="s">
        <v>311</v>
      </c>
      <c r="E921" t="s">
        <v>756</v>
      </c>
      <c r="F921" t="s">
        <v>478</v>
      </c>
      <c r="G921" t="s">
        <v>695</v>
      </c>
      <c r="H921" t="s">
        <v>306</v>
      </c>
      <c r="I921" t="s">
        <v>312</v>
      </c>
      <c r="J921">
        <v>600</v>
      </c>
    </row>
    <row r="922" spans="1:10" x14ac:dyDescent="0.2">
      <c r="A922">
        <v>200194537</v>
      </c>
      <c r="B922" s="1">
        <v>39927</v>
      </c>
      <c r="C922">
        <v>102524</v>
      </c>
      <c r="D922" t="s">
        <v>311</v>
      </c>
      <c r="E922" t="s">
        <v>756</v>
      </c>
      <c r="F922" t="s">
        <v>478</v>
      </c>
      <c r="G922" t="s">
        <v>695</v>
      </c>
      <c r="H922" t="s">
        <v>306</v>
      </c>
      <c r="I922" t="s">
        <v>312</v>
      </c>
      <c r="J922">
        <v>600</v>
      </c>
    </row>
    <row r="923" spans="1:10" x14ac:dyDescent="0.2">
      <c r="A923">
        <v>200191979</v>
      </c>
      <c r="B923" s="1">
        <v>39840</v>
      </c>
      <c r="C923">
        <v>102524</v>
      </c>
      <c r="D923" t="s">
        <v>311</v>
      </c>
      <c r="E923" t="s">
        <v>756</v>
      </c>
      <c r="F923" t="s">
        <v>478</v>
      </c>
      <c r="G923" t="s">
        <v>695</v>
      </c>
      <c r="H923" t="s">
        <v>306</v>
      </c>
      <c r="I923" t="s">
        <v>312</v>
      </c>
      <c r="J923">
        <v>600</v>
      </c>
    </row>
    <row r="924" spans="1:10" x14ac:dyDescent="0.2">
      <c r="A924">
        <v>200197433</v>
      </c>
      <c r="B924" s="1">
        <v>40056</v>
      </c>
      <c r="C924">
        <v>102663</v>
      </c>
      <c r="D924" t="s">
        <v>333</v>
      </c>
      <c r="E924" t="s">
        <v>334</v>
      </c>
      <c r="F924" t="s">
        <v>999</v>
      </c>
      <c r="G924" t="s">
        <v>735</v>
      </c>
      <c r="H924" t="s">
        <v>306</v>
      </c>
      <c r="I924" t="s">
        <v>307</v>
      </c>
      <c r="J924">
        <v>2000</v>
      </c>
    </row>
    <row r="925" spans="1:10" x14ac:dyDescent="0.2">
      <c r="A925">
        <v>200194575</v>
      </c>
      <c r="B925" s="1">
        <v>39930</v>
      </c>
      <c r="C925">
        <v>102699</v>
      </c>
      <c r="D925" t="s">
        <v>744</v>
      </c>
      <c r="E925" t="s">
        <v>745</v>
      </c>
      <c r="F925" t="s">
        <v>939</v>
      </c>
      <c r="G925" t="s">
        <v>746</v>
      </c>
      <c r="H925" t="s">
        <v>306</v>
      </c>
      <c r="I925" t="s">
        <v>640</v>
      </c>
      <c r="J925">
        <v>2365</v>
      </c>
    </row>
    <row r="926" spans="1:10" x14ac:dyDescent="0.2">
      <c r="A926">
        <v>200196915</v>
      </c>
      <c r="B926" s="1">
        <v>40025</v>
      </c>
      <c r="C926">
        <v>2088</v>
      </c>
      <c r="D926" t="s">
        <v>573</v>
      </c>
      <c r="E926" t="s">
        <v>574</v>
      </c>
      <c r="F926" t="s">
        <v>948</v>
      </c>
      <c r="G926" t="s">
        <v>695</v>
      </c>
      <c r="H926" t="s">
        <v>306</v>
      </c>
      <c r="I926" t="s">
        <v>310</v>
      </c>
      <c r="J926">
        <v>204</v>
      </c>
    </row>
    <row r="927" spans="1:10" x14ac:dyDescent="0.2">
      <c r="A927">
        <v>200192978</v>
      </c>
      <c r="B927" s="1">
        <v>39870</v>
      </c>
      <c r="C927">
        <v>4609</v>
      </c>
      <c r="D927" t="s">
        <v>631</v>
      </c>
      <c r="E927" t="s">
        <v>632</v>
      </c>
      <c r="F927" t="s">
        <v>960</v>
      </c>
      <c r="G927" t="s">
        <v>695</v>
      </c>
      <c r="H927" t="s">
        <v>306</v>
      </c>
      <c r="I927" t="s">
        <v>630</v>
      </c>
      <c r="J927">
        <v>262.5</v>
      </c>
    </row>
    <row r="928" spans="1:10" x14ac:dyDescent="0.2">
      <c r="A928">
        <v>200196912</v>
      </c>
      <c r="B928" s="1">
        <v>40025</v>
      </c>
      <c r="C928">
        <v>102287</v>
      </c>
      <c r="D928" t="s">
        <v>693</v>
      </c>
      <c r="E928" t="s">
        <v>694</v>
      </c>
      <c r="F928" t="s">
        <v>920</v>
      </c>
      <c r="G928" t="s">
        <v>695</v>
      </c>
      <c r="H928" t="s">
        <v>306</v>
      </c>
      <c r="I928" t="s">
        <v>310</v>
      </c>
      <c r="J928">
        <v>465.5</v>
      </c>
    </row>
    <row r="929" spans="1:10" x14ac:dyDescent="0.2">
      <c r="A929">
        <v>200196058</v>
      </c>
      <c r="B929" s="1">
        <v>39994</v>
      </c>
      <c r="C929">
        <v>102148</v>
      </c>
      <c r="D929" t="s">
        <v>53</v>
      </c>
      <c r="E929" t="s">
        <v>54</v>
      </c>
      <c r="F929" t="s">
        <v>1067</v>
      </c>
      <c r="G929" t="s">
        <v>779</v>
      </c>
      <c r="H929" t="s">
        <v>306</v>
      </c>
      <c r="I929" t="s">
        <v>638</v>
      </c>
      <c r="J929">
        <v>2500</v>
      </c>
    </row>
    <row r="930" spans="1:10" x14ac:dyDescent="0.2">
      <c r="A930">
        <v>200196056</v>
      </c>
      <c r="B930" s="1">
        <v>39994</v>
      </c>
      <c r="C930">
        <v>2983</v>
      </c>
      <c r="D930" t="s">
        <v>749</v>
      </c>
      <c r="E930" t="s">
        <v>750</v>
      </c>
      <c r="F930" t="s">
        <v>986</v>
      </c>
      <c r="G930" t="s">
        <v>685</v>
      </c>
      <c r="H930" t="s">
        <v>306</v>
      </c>
      <c r="I930" t="s">
        <v>639</v>
      </c>
      <c r="J930">
        <v>40000</v>
      </c>
    </row>
    <row r="931" spans="1:10" x14ac:dyDescent="0.2">
      <c r="A931">
        <v>200194674</v>
      </c>
      <c r="B931" s="1">
        <v>39933</v>
      </c>
      <c r="C931">
        <v>105528</v>
      </c>
      <c r="D931" t="s">
        <v>308</v>
      </c>
      <c r="E931" t="s">
        <v>309</v>
      </c>
      <c r="F931" t="s">
        <v>982</v>
      </c>
      <c r="G931" t="s">
        <v>681</v>
      </c>
      <c r="H931" t="s">
        <v>306</v>
      </c>
      <c r="I931" t="s">
        <v>310</v>
      </c>
      <c r="J931">
        <v>1630</v>
      </c>
    </row>
    <row r="932" spans="1:10" x14ac:dyDescent="0.2">
      <c r="A932">
        <v>200192983</v>
      </c>
      <c r="B932" s="1">
        <v>39870</v>
      </c>
      <c r="C932">
        <v>2088</v>
      </c>
      <c r="D932" t="s">
        <v>573</v>
      </c>
      <c r="E932" t="s">
        <v>574</v>
      </c>
      <c r="F932" t="s">
        <v>948</v>
      </c>
      <c r="G932" t="s">
        <v>695</v>
      </c>
      <c r="H932" t="s">
        <v>306</v>
      </c>
      <c r="I932" t="s">
        <v>633</v>
      </c>
      <c r="J932">
        <v>2313.4</v>
      </c>
    </row>
    <row r="933" spans="1:10" x14ac:dyDescent="0.2">
      <c r="A933">
        <v>200199070</v>
      </c>
      <c r="B933" s="1">
        <v>40116</v>
      </c>
      <c r="C933">
        <v>105199</v>
      </c>
      <c r="D933" t="s">
        <v>701</v>
      </c>
      <c r="E933" t="s">
        <v>702</v>
      </c>
      <c r="F933" t="s">
        <v>928</v>
      </c>
      <c r="G933" t="s">
        <v>703</v>
      </c>
      <c r="H933" t="s">
        <v>306</v>
      </c>
      <c r="I933" t="s">
        <v>310</v>
      </c>
      <c r="J933">
        <v>200</v>
      </c>
    </row>
    <row r="934" spans="1:10" x14ac:dyDescent="0.2">
      <c r="A934">
        <v>200197073</v>
      </c>
      <c r="B934" s="1">
        <v>40035</v>
      </c>
      <c r="C934">
        <v>103423</v>
      </c>
      <c r="D934" t="s">
        <v>757</v>
      </c>
      <c r="E934" t="s">
        <v>758</v>
      </c>
      <c r="F934" t="s">
        <v>979</v>
      </c>
      <c r="G934" t="s">
        <v>685</v>
      </c>
      <c r="H934" t="s">
        <v>306</v>
      </c>
      <c r="I934" t="s">
        <v>644</v>
      </c>
      <c r="J934">
        <v>2788.1</v>
      </c>
    </row>
    <row r="935" spans="1:10" x14ac:dyDescent="0.2">
      <c r="A935">
        <v>200194673</v>
      </c>
      <c r="B935" s="1">
        <v>39933</v>
      </c>
      <c r="C935">
        <v>2088</v>
      </c>
      <c r="D935" t="s">
        <v>573</v>
      </c>
      <c r="E935" t="s">
        <v>574</v>
      </c>
      <c r="F935" t="s">
        <v>948</v>
      </c>
      <c r="G935" t="s">
        <v>695</v>
      </c>
      <c r="H935" t="s">
        <v>306</v>
      </c>
      <c r="I935" t="s">
        <v>647</v>
      </c>
      <c r="J935">
        <v>4000</v>
      </c>
    </row>
    <row r="936" spans="1:10" x14ac:dyDescent="0.2">
      <c r="A936">
        <v>200192844</v>
      </c>
      <c r="B936" s="1">
        <v>39868</v>
      </c>
      <c r="C936">
        <v>2983</v>
      </c>
      <c r="D936" t="s">
        <v>749</v>
      </c>
      <c r="E936" t="s">
        <v>750</v>
      </c>
      <c r="F936" t="s">
        <v>986</v>
      </c>
      <c r="G936" t="s">
        <v>685</v>
      </c>
      <c r="H936" t="s">
        <v>306</v>
      </c>
      <c r="I936" t="s">
        <v>642</v>
      </c>
      <c r="J936">
        <v>40000</v>
      </c>
    </row>
    <row r="937" spans="1:10" x14ac:dyDescent="0.2">
      <c r="A937">
        <v>200199132</v>
      </c>
      <c r="B937" s="1">
        <v>40116</v>
      </c>
      <c r="C937">
        <v>652</v>
      </c>
      <c r="D937" t="s">
        <v>613</v>
      </c>
      <c r="E937" t="s">
        <v>614</v>
      </c>
      <c r="F937" t="s">
        <v>975</v>
      </c>
      <c r="G937" t="s">
        <v>747</v>
      </c>
      <c r="H937" t="s">
        <v>306</v>
      </c>
      <c r="I937" t="s">
        <v>310</v>
      </c>
      <c r="J937">
        <v>2000</v>
      </c>
    </row>
    <row r="938" spans="1:10" x14ac:dyDescent="0.2">
      <c r="A938">
        <v>200192981</v>
      </c>
      <c r="B938" s="1">
        <v>39870</v>
      </c>
      <c r="C938">
        <v>4383</v>
      </c>
      <c r="D938" t="s">
        <v>313</v>
      </c>
      <c r="E938" t="s">
        <v>314</v>
      </c>
      <c r="F938" t="s">
        <v>920</v>
      </c>
      <c r="G938" t="s">
        <v>695</v>
      </c>
      <c r="H938" t="s">
        <v>306</v>
      </c>
      <c r="I938" t="s">
        <v>633</v>
      </c>
      <c r="J938">
        <v>625.11</v>
      </c>
    </row>
    <row r="939" spans="1:10" x14ac:dyDescent="0.2">
      <c r="A939">
        <v>200196059</v>
      </c>
      <c r="B939" s="1">
        <v>39994</v>
      </c>
      <c r="C939">
        <v>102699</v>
      </c>
      <c r="D939" t="s">
        <v>744</v>
      </c>
      <c r="E939" t="s">
        <v>745</v>
      </c>
      <c r="F939" t="s">
        <v>939</v>
      </c>
      <c r="G939" t="s">
        <v>746</v>
      </c>
      <c r="H939" t="s">
        <v>306</v>
      </c>
      <c r="I939" t="s">
        <v>641</v>
      </c>
      <c r="J939">
        <v>2365</v>
      </c>
    </row>
    <row r="940" spans="1:10" x14ac:dyDescent="0.2">
      <c r="A940">
        <v>200193333</v>
      </c>
      <c r="B940" s="1">
        <v>39884</v>
      </c>
      <c r="C940">
        <v>554</v>
      </c>
      <c r="D940" t="s">
        <v>715</v>
      </c>
      <c r="E940" t="s">
        <v>716</v>
      </c>
      <c r="F940" t="s">
        <v>1067</v>
      </c>
      <c r="G940" t="s">
        <v>717</v>
      </c>
      <c r="H940" t="s">
        <v>1106</v>
      </c>
      <c r="I940" t="s">
        <v>1107</v>
      </c>
      <c r="J940">
        <v>25</v>
      </c>
    </row>
    <row r="941" spans="1:10" x14ac:dyDescent="0.2">
      <c r="A941">
        <v>200193339</v>
      </c>
      <c r="B941" s="1">
        <v>39884</v>
      </c>
      <c r="C941">
        <v>554</v>
      </c>
      <c r="D941" t="s">
        <v>715</v>
      </c>
      <c r="E941" t="s">
        <v>716</v>
      </c>
      <c r="F941" t="s">
        <v>1067</v>
      </c>
      <c r="G941" t="s">
        <v>717</v>
      </c>
      <c r="H941" t="s">
        <v>1106</v>
      </c>
      <c r="I941" t="s">
        <v>1107</v>
      </c>
      <c r="J941">
        <v>25</v>
      </c>
    </row>
    <row r="942" spans="1:10" x14ac:dyDescent="0.2">
      <c r="A942">
        <v>200193958</v>
      </c>
      <c r="B942" s="1">
        <v>39905</v>
      </c>
      <c r="C942">
        <v>554</v>
      </c>
      <c r="D942" t="s">
        <v>715</v>
      </c>
      <c r="E942" t="s">
        <v>716</v>
      </c>
      <c r="F942" t="s">
        <v>1067</v>
      </c>
      <c r="G942" t="s">
        <v>717</v>
      </c>
      <c r="H942" t="s">
        <v>1106</v>
      </c>
      <c r="I942" t="s">
        <v>1107</v>
      </c>
      <c r="J942">
        <v>25</v>
      </c>
    </row>
    <row r="943" spans="1:10" x14ac:dyDescent="0.2">
      <c r="A943">
        <v>200192733</v>
      </c>
      <c r="B943" s="1">
        <v>39862</v>
      </c>
      <c r="C943">
        <v>554</v>
      </c>
      <c r="D943" t="s">
        <v>715</v>
      </c>
      <c r="E943" t="s">
        <v>716</v>
      </c>
      <c r="F943" t="s">
        <v>1067</v>
      </c>
      <c r="G943" t="s">
        <v>717</v>
      </c>
      <c r="H943" t="s">
        <v>1106</v>
      </c>
      <c r="I943" t="s">
        <v>1107</v>
      </c>
      <c r="J943">
        <v>25</v>
      </c>
    </row>
    <row r="944" spans="1:10" x14ac:dyDescent="0.2">
      <c r="A944">
        <v>200193732</v>
      </c>
      <c r="B944" s="1">
        <v>39899</v>
      </c>
      <c r="C944">
        <v>554</v>
      </c>
      <c r="D944" t="s">
        <v>715</v>
      </c>
      <c r="E944" t="s">
        <v>716</v>
      </c>
      <c r="F944" t="s">
        <v>1067</v>
      </c>
      <c r="G944" t="s">
        <v>717</v>
      </c>
      <c r="H944" t="s">
        <v>1106</v>
      </c>
      <c r="I944" t="s">
        <v>1107</v>
      </c>
      <c r="J944">
        <v>25</v>
      </c>
    </row>
    <row r="945" spans="1:10" x14ac:dyDescent="0.2">
      <c r="A945">
        <v>200193743</v>
      </c>
      <c r="B945" s="1">
        <v>39899</v>
      </c>
      <c r="C945">
        <v>554</v>
      </c>
      <c r="D945" t="s">
        <v>715</v>
      </c>
      <c r="E945" t="s">
        <v>716</v>
      </c>
      <c r="F945" t="s">
        <v>1067</v>
      </c>
      <c r="G945" t="s">
        <v>717</v>
      </c>
      <c r="H945" t="s">
        <v>1106</v>
      </c>
      <c r="I945" t="s">
        <v>1107</v>
      </c>
      <c r="J945">
        <v>25</v>
      </c>
    </row>
    <row r="946" spans="1:10" x14ac:dyDescent="0.2">
      <c r="A946">
        <v>200192059</v>
      </c>
      <c r="B946" s="1">
        <v>39840</v>
      </c>
      <c r="C946">
        <v>554</v>
      </c>
      <c r="D946" t="s">
        <v>715</v>
      </c>
      <c r="E946" t="s">
        <v>716</v>
      </c>
      <c r="F946" t="s">
        <v>1067</v>
      </c>
      <c r="G946" t="s">
        <v>717</v>
      </c>
      <c r="H946" t="s">
        <v>1106</v>
      </c>
      <c r="I946" t="s">
        <v>1107</v>
      </c>
      <c r="J946">
        <v>25</v>
      </c>
    </row>
    <row r="947" spans="1:10" x14ac:dyDescent="0.2">
      <c r="A947">
        <v>200192913</v>
      </c>
      <c r="B947" s="1">
        <v>39869</v>
      </c>
      <c r="C947">
        <v>1830</v>
      </c>
      <c r="D947" t="s">
        <v>1108</v>
      </c>
      <c r="E947" t="s">
        <v>716</v>
      </c>
      <c r="F947" t="s">
        <v>1067</v>
      </c>
      <c r="G947" t="s">
        <v>717</v>
      </c>
      <c r="H947" t="s">
        <v>1106</v>
      </c>
      <c r="I947" t="s">
        <v>1107</v>
      </c>
      <c r="J947">
        <v>25</v>
      </c>
    </row>
    <row r="948" spans="1:10" x14ac:dyDescent="0.2">
      <c r="A948">
        <v>200193740</v>
      </c>
      <c r="B948" s="1">
        <v>39899</v>
      </c>
      <c r="C948">
        <v>554</v>
      </c>
      <c r="D948" t="s">
        <v>715</v>
      </c>
      <c r="E948" t="s">
        <v>716</v>
      </c>
      <c r="F948" t="s">
        <v>1067</v>
      </c>
      <c r="G948" t="s">
        <v>717</v>
      </c>
      <c r="H948" t="s">
        <v>1106</v>
      </c>
      <c r="I948" t="s">
        <v>1107</v>
      </c>
      <c r="J948">
        <v>25</v>
      </c>
    </row>
    <row r="949" spans="1:10" x14ac:dyDescent="0.2">
      <c r="A949">
        <v>200193738</v>
      </c>
      <c r="B949" s="1">
        <v>39899</v>
      </c>
      <c r="C949">
        <v>554</v>
      </c>
      <c r="D949" t="s">
        <v>715</v>
      </c>
      <c r="E949" t="s">
        <v>716</v>
      </c>
      <c r="F949" t="s">
        <v>1067</v>
      </c>
      <c r="G949" t="s">
        <v>717</v>
      </c>
      <c r="H949" t="s">
        <v>1106</v>
      </c>
      <c r="I949" t="s">
        <v>1107</v>
      </c>
      <c r="J949">
        <v>25</v>
      </c>
    </row>
    <row r="950" spans="1:10" x14ac:dyDescent="0.2">
      <c r="A950">
        <v>200193340</v>
      </c>
      <c r="B950" s="1">
        <v>39884</v>
      </c>
      <c r="C950">
        <v>554</v>
      </c>
      <c r="D950" t="s">
        <v>715</v>
      </c>
      <c r="E950" t="s">
        <v>716</v>
      </c>
      <c r="F950" t="s">
        <v>1067</v>
      </c>
      <c r="G950" t="s">
        <v>717</v>
      </c>
      <c r="H950" t="s">
        <v>1106</v>
      </c>
      <c r="I950" t="s">
        <v>1107</v>
      </c>
      <c r="J950">
        <v>25</v>
      </c>
    </row>
    <row r="951" spans="1:10" x14ac:dyDescent="0.2">
      <c r="A951">
        <v>200192075</v>
      </c>
      <c r="B951" s="1">
        <v>39840</v>
      </c>
      <c r="C951">
        <v>554</v>
      </c>
      <c r="D951" t="s">
        <v>715</v>
      </c>
      <c r="E951" t="s">
        <v>716</v>
      </c>
      <c r="F951" t="s">
        <v>1067</v>
      </c>
      <c r="G951" t="s">
        <v>717</v>
      </c>
      <c r="H951" t="s">
        <v>1106</v>
      </c>
      <c r="I951" t="s">
        <v>1107</v>
      </c>
      <c r="J951">
        <v>25</v>
      </c>
    </row>
    <row r="952" spans="1:10" x14ac:dyDescent="0.2">
      <c r="A952">
        <v>200192917</v>
      </c>
      <c r="B952" s="1">
        <v>39869</v>
      </c>
      <c r="C952">
        <v>1830</v>
      </c>
      <c r="D952" t="s">
        <v>1108</v>
      </c>
      <c r="E952" t="s">
        <v>716</v>
      </c>
      <c r="F952" t="s">
        <v>1067</v>
      </c>
      <c r="G952" t="s">
        <v>717</v>
      </c>
      <c r="H952" t="s">
        <v>1106</v>
      </c>
      <c r="I952" t="s">
        <v>1107</v>
      </c>
      <c r="J952">
        <v>25</v>
      </c>
    </row>
    <row r="953" spans="1:10" x14ac:dyDescent="0.2">
      <c r="A953">
        <v>200193944</v>
      </c>
      <c r="B953" s="1">
        <v>39905</v>
      </c>
      <c r="C953">
        <v>554</v>
      </c>
      <c r="D953" t="s">
        <v>715</v>
      </c>
      <c r="E953" t="s">
        <v>716</v>
      </c>
      <c r="F953" t="s">
        <v>1067</v>
      </c>
      <c r="G953" t="s">
        <v>717</v>
      </c>
      <c r="H953" t="s">
        <v>1106</v>
      </c>
      <c r="I953" t="s">
        <v>1107</v>
      </c>
      <c r="J953">
        <v>25</v>
      </c>
    </row>
    <row r="954" spans="1:10" x14ac:dyDescent="0.2">
      <c r="A954">
        <v>200193949</v>
      </c>
      <c r="B954" s="1">
        <v>39905</v>
      </c>
      <c r="C954">
        <v>554</v>
      </c>
      <c r="D954" t="s">
        <v>715</v>
      </c>
      <c r="E954" t="s">
        <v>716</v>
      </c>
      <c r="F954" t="s">
        <v>1067</v>
      </c>
      <c r="G954" t="s">
        <v>717</v>
      </c>
      <c r="H954" t="s">
        <v>1106</v>
      </c>
      <c r="I954" t="s">
        <v>1107</v>
      </c>
      <c r="J954">
        <v>25</v>
      </c>
    </row>
    <row r="955" spans="1:10" x14ac:dyDescent="0.2">
      <c r="A955">
        <v>200192050</v>
      </c>
      <c r="B955" s="1">
        <v>39840</v>
      </c>
      <c r="C955">
        <v>554</v>
      </c>
      <c r="D955" t="s">
        <v>715</v>
      </c>
      <c r="E955" t="s">
        <v>716</v>
      </c>
      <c r="F955" t="s">
        <v>1067</v>
      </c>
      <c r="G955" t="s">
        <v>717</v>
      </c>
      <c r="H955" t="s">
        <v>1106</v>
      </c>
      <c r="I955" t="s">
        <v>1107</v>
      </c>
      <c r="J955">
        <v>25</v>
      </c>
    </row>
    <row r="956" spans="1:10" x14ac:dyDescent="0.2">
      <c r="A956">
        <v>200192916</v>
      </c>
      <c r="B956" s="1">
        <v>39869</v>
      </c>
      <c r="C956">
        <v>1830</v>
      </c>
      <c r="D956" t="s">
        <v>1108</v>
      </c>
      <c r="E956" t="s">
        <v>716</v>
      </c>
      <c r="F956" t="s">
        <v>1067</v>
      </c>
      <c r="G956" t="s">
        <v>717</v>
      </c>
      <c r="H956" t="s">
        <v>1106</v>
      </c>
      <c r="I956" t="s">
        <v>1107</v>
      </c>
      <c r="J956">
        <v>25</v>
      </c>
    </row>
    <row r="957" spans="1:10" x14ac:dyDescent="0.2">
      <c r="A957">
        <v>200193336</v>
      </c>
      <c r="B957" s="1">
        <v>39884</v>
      </c>
      <c r="C957">
        <v>554</v>
      </c>
      <c r="D957" t="s">
        <v>715</v>
      </c>
      <c r="E957" t="s">
        <v>716</v>
      </c>
      <c r="F957" t="s">
        <v>1067</v>
      </c>
      <c r="G957" t="s">
        <v>717</v>
      </c>
      <c r="H957" t="s">
        <v>1106</v>
      </c>
      <c r="I957" t="s">
        <v>1107</v>
      </c>
      <c r="J957">
        <v>25</v>
      </c>
    </row>
    <row r="958" spans="1:10" x14ac:dyDescent="0.2">
      <c r="A958">
        <v>200192734</v>
      </c>
      <c r="B958" s="1">
        <v>39862</v>
      </c>
      <c r="C958">
        <v>554</v>
      </c>
      <c r="D958" t="s">
        <v>715</v>
      </c>
      <c r="E958" t="s">
        <v>716</v>
      </c>
      <c r="F958" t="s">
        <v>1067</v>
      </c>
      <c r="G958" t="s">
        <v>717</v>
      </c>
      <c r="H958" t="s">
        <v>1106</v>
      </c>
      <c r="I958" t="s">
        <v>1107</v>
      </c>
      <c r="J958">
        <v>25</v>
      </c>
    </row>
    <row r="959" spans="1:10" x14ac:dyDescent="0.2">
      <c r="A959">
        <v>200192055</v>
      </c>
      <c r="B959" s="1">
        <v>39840</v>
      </c>
      <c r="C959">
        <v>554</v>
      </c>
      <c r="D959" t="s">
        <v>715</v>
      </c>
      <c r="E959" t="s">
        <v>716</v>
      </c>
      <c r="F959" t="s">
        <v>1067</v>
      </c>
      <c r="G959" t="s">
        <v>717</v>
      </c>
      <c r="H959" t="s">
        <v>1106</v>
      </c>
      <c r="I959" t="s">
        <v>1107</v>
      </c>
      <c r="J959">
        <v>25</v>
      </c>
    </row>
    <row r="960" spans="1:10" x14ac:dyDescent="0.2">
      <c r="A960">
        <v>200193739</v>
      </c>
      <c r="B960" s="1">
        <v>39899</v>
      </c>
      <c r="C960">
        <v>554</v>
      </c>
      <c r="D960" t="s">
        <v>715</v>
      </c>
      <c r="E960" t="s">
        <v>716</v>
      </c>
      <c r="F960" t="s">
        <v>1067</v>
      </c>
      <c r="G960" t="s">
        <v>717</v>
      </c>
      <c r="H960" t="s">
        <v>1106</v>
      </c>
      <c r="I960" t="s">
        <v>1107</v>
      </c>
      <c r="J960">
        <v>25</v>
      </c>
    </row>
    <row r="961" spans="1:10" x14ac:dyDescent="0.2">
      <c r="A961">
        <v>200191823</v>
      </c>
      <c r="B961" s="1">
        <v>39834</v>
      </c>
      <c r="C961">
        <v>1829</v>
      </c>
      <c r="D961" t="s">
        <v>1109</v>
      </c>
      <c r="E961" t="s">
        <v>716</v>
      </c>
      <c r="F961" t="s">
        <v>1067</v>
      </c>
      <c r="G961" t="s">
        <v>717</v>
      </c>
      <c r="H961" t="s">
        <v>1106</v>
      </c>
      <c r="I961" t="s">
        <v>1107</v>
      </c>
      <c r="J961">
        <v>25</v>
      </c>
    </row>
    <row r="962" spans="1:10" x14ac:dyDescent="0.2">
      <c r="A962">
        <v>200192914</v>
      </c>
      <c r="B962" s="1">
        <v>39869</v>
      </c>
      <c r="C962">
        <v>1830</v>
      </c>
      <c r="D962" t="s">
        <v>1108</v>
      </c>
      <c r="E962" t="s">
        <v>716</v>
      </c>
      <c r="F962" t="s">
        <v>1067</v>
      </c>
      <c r="G962" t="s">
        <v>717</v>
      </c>
      <c r="H962" t="s">
        <v>1106</v>
      </c>
      <c r="I962" t="s">
        <v>1107</v>
      </c>
      <c r="J962">
        <v>25</v>
      </c>
    </row>
    <row r="963" spans="1:10" x14ac:dyDescent="0.2">
      <c r="A963">
        <v>200193745</v>
      </c>
      <c r="B963" s="1">
        <v>39899</v>
      </c>
      <c r="C963">
        <v>554</v>
      </c>
      <c r="D963" t="s">
        <v>715</v>
      </c>
      <c r="E963" t="s">
        <v>716</v>
      </c>
      <c r="F963" t="s">
        <v>1067</v>
      </c>
      <c r="G963" t="s">
        <v>717</v>
      </c>
      <c r="H963" t="s">
        <v>1106</v>
      </c>
      <c r="I963" t="s">
        <v>1107</v>
      </c>
      <c r="J963">
        <v>25</v>
      </c>
    </row>
    <row r="964" spans="1:10" x14ac:dyDescent="0.2">
      <c r="A964">
        <v>200193164</v>
      </c>
      <c r="B964" s="1">
        <v>39877</v>
      </c>
      <c r="C964">
        <v>1830</v>
      </c>
      <c r="D964" t="s">
        <v>1108</v>
      </c>
      <c r="E964" t="s">
        <v>716</v>
      </c>
      <c r="F964" t="s">
        <v>1067</v>
      </c>
      <c r="G964" t="s">
        <v>717</v>
      </c>
      <c r="H964" t="s">
        <v>1106</v>
      </c>
      <c r="I964" t="s">
        <v>1107</v>
      </c>
      <c r="J964">
        <v>25</v>
      </c>
    </row>
    <row r="965" spans="1:10" x14ac:dyDescent="0.2">
      <c r="A965">
        <v>200193335</v>
      </c>
      <c r="B965" s="1">
        <v>39884</v>
      </c>
      <c r="C965">
        <v>554</v>
      </c>
      <c r="D965" t="s">
        <v>715</v>
      </c>
      <c r="E965" t="s">
        <v>716</v>
      </c>
      <c r="F965" t="s">
        <v>1067</v>
      </c>
      <c r="G965" t="s">
        <v>717</v>
      </c>
      <c r="H965" t="s">
        <v>1106</v>
      </c>
      <c r="I965" t="s">
        <v>1107</v>
      </c>
      <c r="J965">
        <v>25</v>
      </c>
    </row>
    <row r="966" spans="1:10" x14ac:dyDescent="0.2">
      <c r="A966">
        <v>200194629</v>
      </c>
      <c r="B966" s="1">
        <v>39933</v>
      </c>
      <c r="C966">
        <v>554</v>
      </c>
      <c r="D966" t="s">
        <v>715</v>
      </c>
      <c r="E966" t="s">
        <v>716</v>
      </c>
      <c r="F966" t="s">
        <v>1067</v>
      </c>
      <c r="G966" t="s">
        <v>717</v>
      </c>
      <c r="H966" t="s">
        <v>1106</v>
      </c>
      <c r="I966" t="s">
        <v>1107</v>
      </c>
      <c r="J966">
        <v>25</v>
      </c>
    </row>
    <row r="967" spans="1:10" x14ac:dyDescent="0.2">
      <c r="A967">
        <v>200192736</v>
      </c>
      <c r="B967" s="1">
        <v>39862</v>
      </c>
      <c r="C967">
        <v>554</v>
      </c>
      <c r="D967" t="s">
        <v>715</v>
      </c>
      <c r="E967" t="s">
        <v>716</v>
      </c>
      <c r="F967" t="s">
        <v>1067</v>
      </c>
      <c r="G967" t="s">
        <v>717</v>
      </c>
      <c r="H967" t="s">
        <v>1106</v>
      </c>
      <c r="I967" t="s">
        <v>1107</v>
      </c>
      <c r="J967">
        <v>25</v>
      </c>
    </row>
    <row r="968" spans="1:10" x14ac:dyDescent="0.2">
      <c r="A968">
        <v>200192738</v>
      </c>
      <c r="B968" s="1">
        <v>39862</v>
      </c>
      <c r="C968">
        <v>554</v>
      </c>
      <c r="D968" t="s">
        <v>715</v>
      </c>
      <c r="E968" t="s">
        <v>716</v>
      </c>
      <c r="F968" t="s">
        <v>1067</v>
      </c>
      <c r="G968" t="s">
        <v>717</v>
      </c>
      <c r="H968" t="s">
        <v>1106</v>
      </c>
      <c r="I968" t="s">
        <v>1107</v>
      </c>
      <c r="J968">
        <v>25</v>
      </c>
    </row>
    <row r="969" spans="1:10" x14ac:dyDescent="0.2">
      <c r="A969">
        <v>200191827</v>
      </c>
      <c r="B969" s="1">
        <v>39834</v>
      </c>
      <c r="C969">
        <v>1830</v>
      </c>
      <c r="D969" t="s">
        <v>1108</v>
      </c>
      <c r="E969" t="s">
        <v>716</v>
      </c>
      <c r="F969" t="s">
        <v>1067</v>
      </c>
      <c r="G969" t="s">
        <v>717</v>
      </c>
      <c r="H969" t="s">
        <v>1106</v>
      </c>
      <c r="I969" t="s">
        <v>1107</v>
      </c>
      <c r="J969">
        <v>25</v>
      </c>
    </row>
    <row r="970" spans="1:10" x14ac:dyDescent="0.2">
      <c r="A970">
        <v>200192071</v>
      </c>
      <c r="B970" s="1">
        <v>39840</v>
      </c>
      <c r="C970">
        <v>554</v>
      </c>
      <c r="D970" t="s">
        <v>715</v>
      </c>
      <c r="E970" t="s">
        <v>716</v>
      </c>
      <c r="F970" t="s">
        <v>1067</v>
      </c>
      <c r="G970" t="s">
        <v>717</v>
      </c>
      <c r="H970" t="s">
        <v>1106</v>
      </c>
      <c r="I970" t="s">
        <v>1107</v>
      </c>
      <c r="J970">
        <v>25</v>
      </c>
    </row>
    <row r="971" spans="1:10" x14ac:dyDescent="0.2">
      <c r="A971">
        <v>200192732</v>
      </c>
      <c r="B971" s="1">
        <v>39862</v>
      </c>
      <c r="C971">
        <v>554</v>
      </c>
      <c r="D971" t="s">
        <v>715</v>
      </c>
      <c r="E971" t="s">
        <v>716</v>
      </c>
      <c r="F971" t="s">
        <v>1067</v>
      </c>
      <c r="G971" t="s">
        <v>717</v>
      </c>
      <c r="H971" t="s">
        <v>1106</v>
      </c>
      <c r="I971" t="s">
        <v>1107</v>
      </c>
      <c r="J971">
        <v>25</v>
      </c>
    </row>
    <row r="972" spans="1:10" x14ac:dyDescent="0.2">
      <c r="A972">
        <v>200192054</v>
      </c>
      <c r="B972" s="1">
        <v>39840</v>
      </c>
      <c r="C972">
        <v>554</v>
      </c>
      <c r="D972" t="s">
        <v>715</v>
      </c>
      <c r="E972" t="s">
        <v>716</v>
      </c>
      <c r="F972" t="s">
        <v>1067</v>
      </c>
      <c r="G972" t="s">
        <v>717</v>
      </c>
      <c r="H972" t="s">
        <v>1106</v>
      </c>
      <c r="I972" t="s">
        <v>1107</v>
      </c>
      <c r="J972">
        <v>25</v>
      </c>
    </row>
    <row r="973" spans="1:10" x14ac:dyDescent="0.2">
      <c r="A973">
        <v>200193338</v>
      </c>
      <c r="B973" s="1">
        <v>39884</v>
      </c>
      <c r="C973">
        <v>554</v>
      </c>
      <c r="D973" t="s">
        <v>715</v>
      </c>
      <c r="E973" t="s">
        <v>716</v>
      </c>
      <c r="F973" t="s">
        <v>1067</v>
      </c>
      <c r="G973" t="s">
        <v>717</v>
      </c>
      <c r="H973" t="s">
        <v>1106</v>
      </c>
      <c r="I973" t="s">
        <v>1107</v>
      </c>
      <c r="J973">
        <v>25</v>
      </c>
    </row>
    <row r="974" spans="1:10" x14ac:dyDescent="0.2">
      <c r="A974">
        <v>200193161</v>
      </c>
      <c r="B974" s="1">
        <v>39877</v>
      </c>
      <c r="C974">
        <v>1829</v>
      </c>
      <c r="D974" t="s">
        <v>1109</v>
      </c>
      <c r="E974" t="s">
        <v>716</v>
      </c>
      <c r="F974" t="s">
        <v>1067</v>
      </c>
      <c r="G974" t="s">
        <v>717</v>
      </c>
      <c r="H974" t="s">
        <v>1106</v>
      </c>
      <c r="I974" t="s">
        <v>1107</v>
      </c>
      <c r="J974">
        <v>25</v>
      </c>
    </row>
    <row r="975" spans="1:10" x14ac:dyDescent="0.2">
      <c r="A975">
        <v>200192056</v>
      </c>
      <c r="B975" s="1">
        <v>39840</v>
      </c>
      <c r="C975">
        <v>554</v>
      </c>
      <c r="D975" t="s">
        <v>715</v>
      </c>
      <c r="E975" t="s">
        <v>716</v>
      </c>
      <c r="F975" t="s">
        <v>1067</v>
      </c>
      <c r="G975" t="s">
        <v>717</v>
      </c>
      <c r="H975" t="s">
        <v>1106</v>
      </c>
      <c r="I975" t="s">
        <v>1107</v>
      </c>
      <c r="J975">
        <v>25</v>
      </c>
    </row>
    <row r="976" spans="1:10" x14ac:dyDescent="0.2">
      <c r="A976">
        <v>200192915</v>
      </c>
      <c r="B976" s="1">
        <v>39869</v>
      </c>
      <c r="C976">
        <v>1830</v>
      </c>
      <c r="D976" t="s">
        <v>1108</v>
      </c>
      <c r="E976" t="s">
        <v>716</v>
      </c>
      <c r="F976" t="s">
        <v>1067</v>
      </c>
      <c r="G976" t="s">
        <v>717</v>
      </c>
      <c r="H976" t="s">
        <v>1106</v>
      </c>
      <c r="I976" t="s">
        <v>1107</v>
      </c>
      <c r="J976">
        <v>25</v>
      </c>
    </row>
    <row r="977" spans="1:10" x14ac:dyDescent="0.2">
      <c r="A977">
        <v>200192735</v>
      </c>
      <c r="B977" s="1">
        <v>39862</v>
      </c>
      <c r="C977">
        <v>554</v>
      </c>
      <c r="D977" t="s">
        <v>715</v>
      </c>
      <c r="E977" t="s">
        <v>716</v>
      </c>
      <c r="F977" t="s">
        <v>1067</v>
      </c>
      <c r="G977" t="s">
        <v>717</v>
      </c>
      <c r="H977" t="s">
        <v>1106</v>
      </c>
      <c r="I977" t="s">
        <v>1107</v>
      </c>
      <c r="J977">
        <v>25</v>
      </c>
    </row>
    <row r="978" spans="1:10" x14ac:dyDescent="0.2">
      <c r="A978">
        <v>200193332</v>
      </c>
      <c r="B978" s="1">
        <v>39884</v>
      </c>
      <c r="C978">
        <v>554</v>
      </c>
      <c r="D978" t="s">
        <v>715</v>
      </c>
      <c r="E978" t="s">
        <v>716</v>
      </c>
      <c r="F978" t="s">
        <v>1067</v>
      </c>
      <c r="G978" t="s">
        <v>717</v>
      </c>
      <c r="H978" t="s">
        <v>1106</v>
      </c>
      <c r="I978" t="s">
        <v>1107</v>
      </c>
      <c r="J978">
        <v>25</v>
      </c>
    </row>
    <row r="979" spans="1:10" x14ac:dyDescent="0.2">
      <c r="A979">
        <v>200193337</v>
      </c>
      <c r="B979" s="1">
        <v>39884</v>
      </c>
      <c r="C979">
        <v>554</v>
      </c>
      <c r="D979" t="s">
        <v>715</v>
      </c>
      <c r="E979" t="s">
        <v>716</v>
      </c>
      <c r="F979" t="s">
        <v>1067</v>
      </c>
      <c r="G979" t="s">
        <v>717</v>
      </c>
      <c r="H979" t="s">
        <v>1106</v>
      </c>
      <c r="I979" t="s">
        <v>1107</v>
      </c>
      <c r="J979">
        <v>25</v>
      </c>
    </row>
    <row r="980" spans="1:10" x14ac:dyDescent="0.2">
      <c r="A980">
        <v>200192057</v>
      </c>
      <c r="B980" s="1">
        <v>39840</v>
      </c>
      <c r="C980">
        <v>554</v>
      </c>
      <c r="D980" t="s">
        <v>715</v>
      </c>
      <c r="E980" t="s">
        <v>716</v>
      </c>
      <c r="F980" t="s">
        <v>1067</v>
      </c>
      <c r="G980" t="s">
        <v>717</v>
      </c>
      <c r="H980" t="s">
        <v>1106</v>
      </c>
      <c r="I980" t="s">
        <v>1107</v>
      </c>
      <c r="J980">
        <v>25</v>
      </c>
    </row>
    <row r="981" spans="1:10" x14ac:dyDescent="0.2">
      <c r="A981">
        <v>200193943</v>
      </c>
      <c r="B981" s="1">
        <v>39905</v>
      </c>
      <c r="C981">
        <v>554</v>
      </c>
      <c r="D981" t="s">
        <v>715</v>
      </c>
      <c r="E981" t="s">
        <v>716</v>
      </c>
      <c r="F981" t="s">
        <v>1067</v>
      </c>
      <c r="G981" t="s">
        <v>717</v>
      </c>
      <c r="H981" t="s">
        <v>1106</v>
      </c>
      <c r="I981" t="s">
        <v>1107</v>
      </c>
      <c r="J981">
        <v>25</v>
      </c>
    </row>
    <row r="982" spans="1:10" x14ac:dyDescent="0.2">
      <c r="A982">
        <v>200192053</v>
      </c>
      <c r="B982" s="1">
        <v>39840</v>
      </c>
      <c r="C982">
        <v>554</v>
      </c>
      <c r="D982" t="s">
        <v>715</v>
      </c>
      <c r="E982" t="s">
        <v>716</v>
      </c>
      <c r="F982" t="s">
        <v>1067</v>
      </c>
      <c r="G982" t="s">
        <v>717</v>
      </c>
      <c r="H982" t="s">
        <v>1106</v>
      </c>
      <c r="I982" t="s">
        <v>1107</v>
      </c>
      <c r="J982">
        <v>25</v>
      </c>
    </row>
    <row r="983" spans="1:10" x14ac:dyDescent="0.2">
      <c r="A983">
        <v>200191825</v>
      </c>
      <c r="B983" s="1">
        <v>39834</v>
      </c>
      <c r="C983">
        <v>1830</v>
      </c>
      <c r="D983" t="s">
        <v>1108</v>
      </c>
      <c r="E983" t="s">
        <v>716</v>
      </c>
      <c r="F983" t="s">
        <v>1067</v>
      </c>
      <c r="G983" t="s">
        <v>717</v>
      </c>
      <c r="H983" t="s">
        <v>1106</v>
      </c>
      <c r="I983" t="s">
        <v>1107</v>
      </c>
      <c r="J983">
        <v>25</v>
      </c>
    </row>
    <row r="984" spans="1:10" x14ac:dyDescent="0.2">
      <c r="A984">
        <v>200193741</v>
      </c>
      <c r="B984" s="1">
        <v>39899</v>
      </c>
      <c r="C984">
        <v>554</v>
      </c>
      <c r="D984" t="s">
        <v>715</v>
      </c>
      <c r="E984" t="s">
        <v>716</v>
      </c>
      <c r="F984" t="s">
        <v>1067</v>
      </c>
      <c r="G984" t="s">
        <v>717</v>
      </c>
      <c r="H984" t="s">
        <v>1106</v>
      </c>
      <c r="I984" t="s">
        <v>1107</v>
      </c>
      <c r="J984">
        <v>25</v>
      </c>
    </row>
    <row r="985" spans="1:10" x14ac:dyDescent="0.2">
      <c r="A985">
        <v>200193948</v>
      </c>
      <c r="B985" s="1">
        <v>39905</v>
      </c>
      <c r="C985">
        <v>554</v>
      </c>
      <c r="D985" t="s">
        <v>715</v>
      </c>
      <c r="E985" t="s">
        <v>716</v>
      </c>
      <c r="F985" t="s">
        <v>1067</v>
      </c>
      <c r="G985" t="s">
        <v>717</v>
      </c>
      <c r="H985" t="s">
        <v>1106</v>
      </c>
      <c r="I985" t="s">
        <v>1107</v>
      </c>
      <c r="J985">
        <v>25</v>
      </c>
    </row>
    <row r="986" spans="1:10" x14ac:dyDescent="0.2">
      <c r="A986">
        <v>200193742</v>
      </c>
      <c r="B986" s="1">
        <v>39899</v>
      </c>
      <c r="C986">
        <v>554</v>
      </c>
      <c r="D986" t="s">
        <v>715</v>
      </c>
      <c r="E986" t="s">
        <v>716</v>
      </c>
      <c r="F986" t="s">
        <v>1067</v>
      </c>
      <c r="G986" t="s">
        <v>717</v>
      </c>
      <c r="H986" t="s">
        <v>1106</v>
      </c>
      <c r="I986" t="s">
        <v>1107</v>
      </c>
      <c r="J986">
        <v>25</v>
      </c>
    </row>
    <row r="987" spans="1:10" x14ac:dyDescent="0.2">
      <c r="A987">
        <v>200192737</v>
      </c>
      <c r="B987" s="1">
        <v>39862</v>
      </c>
      <c r="C987">
        <v>554</v>
      </c>
      <c r="D987" t="s">
        <v>715</v>
      </c>
      <c r="E987" t="s">
        <v>716</v>
      </c>
      <c r="F987" t="s">
        <v>1067</v>
      </c>
      <c r="G987" t="s">
        <v>717</v>
      </c>
      <c r="H987" t="s">
        <v>1106</v>
      </c>
      <c r="I987" t="s">
        <v>1107</v>
      </c>
      <c r="J987">
        <v>25</v>
      </c>
    </row>
    <row r="988" spans="1:10" x14ac:dyDescent="0.2">
      <c r="A988">
        <v>200193733</v>
      </c>
      <c r="B988" s="1">
        <v>39899</v>
      </c>
      <c r="C988">
        <v>554</v>
      </c>
      <c r="D988" t="s">
        <v>715</v>
      </c>
      <c r="E988" t="s">
        <v>716</v>
      </c>
      <c r="F988" t="s">
        <v>1067</v>
      </c>
      <c r="G988" t="s">
        <v>717</v>
      </c>
      <c r="H988" t="s">
        <v>1106</v>
      </c>
      <c r="I988" t="s">
        <v>1107</v>
      </c>
      <c r="J988">
        <v>25</v>
      </c>
    </row>
    <row r="989" spans="1:10" x14ac:dyDescent="0.2">
      <c r="A989">
        <v>200192058</v>
      </c>
      <c r="B989" s="1">
        <v>39840</v>
      </c>
      <c r="C989">
        <v>554</v>
      </c>
      <c r="D989" t="s">
        <v>715</v>
      </c>
      <c r="E989" t="s">
        <v>716</v>
      </c>
      <c r="F989" t="s">
        <v>1067</v>
      </c>
      <c r="G989" t="s">
        <v>717</v>
      </c>
      <c r="H989" t="s">
        <v>1106</v>
      </c>
      <c r="I989" t="s">
        <v>1107</v>
      </c>
      <c r="J989">
        <v>25</v>
      </c>
    </row>
    <row r="990" spans="1:10" x14ac:dyDescent="0.2">
      <c r="A990">
        <v>200192074</v>
      </c>
      <c r="B990" s="1">
        <v>39840</v>
      </c>
      <c r="C990">
        <v>554</v>
      </c>
      <c r="D990" t="s">
        <v>715</v>
      </c>
      <c r="E990" t="s">
        <v>716</v>
      </c>
      <c r="F990" t="s">
        <v>1067</v>
      </c>
      <c r="G990" t="s">
        <v>717</v>
      </c>
      <c r="H990" t="s">
        <v>1106</v>
      </c>
      <c r="I990" t="s">
        <v>1107</v>
      </c>
      <c r="J990">
        <v>25</v>
      </c>
    </row>
    <row r="991" spans="1:10" x14ac:dyDescent="0.2">
      <c r="A991">
        <v>200193945</v>
      </c>
      <c r="B991" s="1">
        <v>39905</v>
      </c>
      <c r="C991">
        <v>554</v>
      </c>
      <c r="D991" t="s">
        <v>715</v>
      </c>
      <c r="E991" t="s">
        <v>716</v>
      </c>
      <c r="F991" t="s">
        <v>1067</v>
      </c>
      <c r="G991" t="s">
        <v>717</v>
      </c>
      <c r="H991" t="s">
        <v>1106</v>
      </c>
      <c r="I991" t="s">
        <v>1107</v>
      </c>
      <c r="J991">
        <v>25</v>
      </c>
    </row>
    <row r="992" spans="1:10" x14ac:dyDescent="0.2">
      <c r="A992">
        <v>200191826</v>
      </c>
      <c r="B992" s="1">
        <v>39834</v>
      </c>
      <c r="C992">
        <v>1830</v>
      </c>
      <c r="D992" t="s">
        <v>1108</v>
      </c>
      <c r="E992" t="s">
        <v>716</v>
      </c>
      <c r="F992" t="s">
        <v>1067</v>
      </c>
      <c r="G992" t="s">
        <v>717</v>
      </c>
      <c r="H992" t="s">
        <v>1106</v>
      </c>
      <c r="I992" t="s">
        <v>1107</v>
      </c>
      <c r="J992">
        <v>25</v>
      </c>
    </row>
    <row r="993" spans="1:10" x14ac:dyDescent="0.2">
      <c r="A993">
        <v>200194512</v>
      </c>
      <c r="B993" s="1">
        <v>39926</v>
      </c>
      <c r="C993">
        <v>3092</v>
      </c>
      <c r="D993" t="s">
        <v>1110</v>
      </c>
      <c r="E993" t="s">
        <v>1000</v>
      </c>
      <c r="F993" t="s">
        <v>1001</v>
      </c>
      <c r="G993" t="s">
        <v>1002</v>
      </c>
      <c r="H993" t="s">
        <v>1111</v>
      </c>
      <c r="I993" t="s">
        <v>1112</v>
      </c>
      <c r="J993">
        <v>24</v>
      </c>
    </row>
    <row r="994" spans="1:10" x14ac:dyDescent="0.2">
      <c r="A994">
        <v>200193175</v>
      </c>
      <c r="B994" s="1">
        <v>39877</v>
      </c>
      <c r="C994">
        <v>103387</v>
      </c>
      <c r="D994" t="s">
        <v>736</v>
      </c>
      <c r="E994" t="s">
        <v>737</v>
      </c>
      <c r="F994" t="s">
        <v>927</v>
      </c>
      <c r="G994" t="s">
        <v>685</v>
      </c>
      <c r="H994" t="s">
        <v>1111</v>
      </c>
      <c r="I994" t="s">
        <v>1113</v>
      </c>
      <c r="J994">
        <v>380</v>
      </c>
    </row>
    <row r="995" spans="1:10" x14ac:dyDescent="0.2">
      <c r="A995">
        <v>200192423</v>
      </c>
      <c r="B995" s="1">
        <v>39850</v>
      </c>
      <c r="C995">
        <v>103387</v>
      </c>
      <c r="D995" t="s">
        <v>736</v>
      </c>
      <c r="E995" t="s">
        <v>737</v>
      </c>
      <c r="F995" t="s">
        <v>927</v>
      </c>
      <c r="G995" t="s">
        <v>685</v>
      </c>
      <c r="H995" t="s">
        <v>1111</v>
      </c>
      <c r="I995" t="s">
        <v>1114</v>
      </c>
      <c r="J995">
        <v>190</v>
      </c>
    </row>
    <row r="996" spans="1:10" x14ac:dyDescent="0.2">
      <c r="A996">
        <v>200197417</v>
      </c>
      <c r="B996" s="1">
        <v>40053</v>
      </c>
      <c r="C996">
        <v>4262</v>
      </c>
      <c r="D996" t="s">
        <v>795</v>
      </c>
      <c r="E996" t="s">
        <v>796</v>
      </c>
      <c r="F996" t="s">
        <v>910</v>
      </c>
      <c r="G996" t="s">
        <v>685</v>
      </c>
      <c r="H996" t="s">
        <v>1111</v>
      </c>
      <c r="I996" t="s">
        <v>1115</v>
      </c>
      <c r="J996">
        <v>1148</v>
      </c>
    </row>
    <row r="997" spans="1:10" x14ac:dyDescent="0.2">
      <c r="A997">
        <v>200191692</v>
      </c>
      <c r="B997" s="1">
        <v>39829</v>
      </c>
      <c r="C997">
        <v>101651</v>
      </c>
      <c r="D997" t="s">
        <v>706</v>
      </c>
      <c r="E997" t="s">
        <v>707</v>
      </c>
      <c r="F997" t="s">
        <v>916</v>
      </c>
      <c r="G997" t="s">
        <v>708</v>
      </c>
      <c r="H997" t="s">
        <v>1111</v>
      </c>
      <c r="I997" t="s">
        <v>1116</v>
      </c>
      <c r="J997">
        <v>5152.5</v>
      </c>
    </row>
    <row r="998" spans="1:10" x14ac:dyDescent="0.2">
      <c r="A998">
        <v>200193609</v>
      </c>
      <c r="B998" s="1">
        <v>39895</v>
      </c>
      <c r="C998">
        <v>105199</v>
      </c>
      <c r="D998" t="s">
        <v>701</v>
      </c>
      <c r="E998" t="s">
        <v>702</v>
      </c>
      <c r="F998" t="s">
        <v>928</v>
      </c>
      <c r="G998" t="s">
        <v>703</v>
      </c>
      <c r="H998" t="s">
        <v>1111</v>
      </c>
      <c r="I998" t="s">
        <v>1117</v>
      </c>
      <c r="J998">
        <v>500</v>
      </c>
    </row>
    <row r="999" spans="1:10" x14ac:dyDescent="0.2">
      <c r="A999">
        <v>200193175</v>
      </c>
      <c r="B999" s="1">
        <v>39877</v>
      </c>
      <c r="C999">
        <v>103387</v>
      </c>
      <c r="D999" t="s">
        <v>736</v>
      </c>
      <c r="E999" t="s">
        <v>737</v>
      </c>
      <c r="F999" t="s">
        <v>927</v>
      </c>
      <c r="G999" t="s">
        <v>685</v>
      </c>
      <c r="H999" t="s">
        <v>1111</v>
      </c>
      <c r="I999" t="s">
        <v>1118</v>
      </c>
      <c r="J999">
        <v>3420</v>
      </c>
    </row>
    <row r="1000" spans="1:10" x14ac:dyDescent="0.2">
      <c r="A1000">
        <v>200195289</v>
      </c>
      <c r="B1000" s="1">
        <v>39961</v>
      </c>
      <c r="C1000">
        <v>106000</v>
      </c>
      <c r="D1000" t="s">
        <v>772</v>
      </c>
      <c r="E1000" t="s">
        <v>773</v>
      </c>
      <c r="F1000" t="s">
        <v>932</v>
      </c>
      <c r="G1000" t="s">
        <v>774</v>
      </c>
      <c r="H1000" t="s">
        <v>1111</v>
      </c>
      <c r="I1000" t="s">
        <v>1119</v>
      </c>
      <c r="J1000">
        <v>6052</v>
      </c>
    </row>
    <row r="1001" spans="1:10" x14ac:dyDescent="0.2">
      <c r="A1001">
        <v>200192416</v>
      </c>
      <c r="B1001" s="1">
        <v>39850</v>
      </c>
      <c r="C1001">
        <v>104233</v>
      </c>
      <c r="D1001" t="s">
        <v>1120</v>
      </c>
      <c r="E1001" t="s">
        <v>1003</v>
      </c>
      <c r="F1001" t="s">
        <v>915</v>
      </c>
      <c r="G1001" t="s">
        <v>754</v>
      </c>
      <c r="H1001" t="s">
        <v>1111</v>
      </c>
      <c r="I1001" t="s">
        <v>1121</v>
      </c>
      <c r="J1001">
        <v>25</v>
      </c>
    </row>
    <row r="1002" spans="1:10" x14ac:dyDescent="0.2">
      <c r="A1002">
        <v>200193183</v>
      </c>
      <c r="B1002" s="1">
        <v>39877</v>
      </c>
      <c r="C1002">
        <v>105199</v>
      </c>
      <c r="D1002" t="s">
        <v>701</v>
      </c>
      <c r="E1002" t="s">
        <v>702</v>
      </c>
      <c r="F1002" t="s">
        <v>928</v>
      </c>
      <c r="G1002" t="s">
        <v>703</v>
      </c>
      <c r="H1002" t="s">
        <v>1111</v>
      </c>
      <c r="I1002" t="s">
        <v>1122</v>
      </c>
      <c r="J1002">
        <v>50</v>
      </c>
    </row>
    <row r="1003" spans="1:10" x14ac:dyDescent="0.2">
      <c r="A1003">
        <v>200193609</v>
      </c>
      <c r="B1003" s="1">
        <v>39895</v>
      </c>
      <c r="C1003">
        <v>105199</v>
      </c>
      <c r="D1003" t="s">
        <v>701</v>
      </c>
      <c r="E1003" t="s">
        <v>702</v>
      </c>
      <c r="F1003" t="s">
        <v>928</v>
      </c>
      <c r="G1003" t="s">
        <v>703</v>
      </c>
      <c r="H1003" t="s">
        <v>1111</v>
      </c>
      <c r="I1003" t="s">
        <v>1123</v>
      </c>
      <c r="J1003">
        <v>350</v>
      </c>
    </row>
    <row r="1004" spans="1:10" x14ac:dyDescent="0.2">
      <c r="A1004">
        <v>200194501</v>
      </c>
      <c r="B1004" s="1">
        <v>39926</v>
      </c>
      <c r="C1004">
        <v>105966</v>
      </c>
      <c r="D1004" t="s">
        <v>50</v>
      </c>
      <c r="E1004" t="s">
        <v>51</v>
      </c>
      <c r="F1004" t="s">
        <v>988</v>
      </c>
      <c r="G1004" t="s">
        <v>52</v>
      </c>
      <c r="H1004" t="s">
        <v>1111</v>
      </c>
      <c r="I1004" t="s">
        <v>1124</v>
      </c>
      <c r="J1004">
        <v>3600</v>
      </c>
    </row>
    <row r="1005" spans="1:10" x14ac:dyDescent="0.2">
      <c r="A1005">
        <v>200193076</v>
      </c>
      <c r="B1005" s="1">
        <v>39871</v>
      </c>
      <c r="C1005">
        <v>103387</v>
      </c>
      <c r="D1005" t="s">
        <v>736</v>
      </c>
      <c r="E1005" t="s">
        <v>737</v>
      </c>
      <c r="F1005" t="s">
        <v>927</v>
      </c>
      <c r="G1005" t="s">
        <v>685</v>
      </c>
      <c r="H1005" t="s">
        <v>1111</v>
      </c>
      <c r="I1005" t="s">
        <v>1125</v>
      </c>
      <c r="J1005">
        <v>190</v>
      </c>
    </row>
    <row r="1006" spans="1:10" x14ac:dyDescent="0.2">
      <c r="A1006">
        <v>200193183</v>
      </c>
      <c r="B1006" s="1">
        <v>39877</v>
      </c>
      <c r="C1006">
        <v>105199</v>
      </c>
      <c r="D1006" t="s">
        <v>701</v>
      </c>
      <c r="E1006" t="s">
        <v>702</v>
      </c>
      <c r="F1006" t="s">
        <v>928</v>
      </c>
      <c r="G1006" t="s">
        <v>703</v>
      </c>
      <c r="H1006" t="s">
        <v>1111</v>
      </c>
      <c r="I1006" t="s">
        <v>1126</v>
      </c>
      <c r="J1006">
        <v>580</v>
      </c>
    </row>
    <row r="1007" spans="1:10" x14ac:dyDescent="0.2">
      <c r="A1007">
        <v>200192843</v>
      </c>
      <c r="B1007" s="1">
        <v>39868</v>
      </c>
      <c r="C1007">
        <v>3973</v>
      </c>
      <c r="D1007" t="s">
        <v>778</v>
      </c>
      <c r="E1007" t="s">
        <v>745</v>
      </c>
      <c r="F1007" t="s">
        <v>939</v>
      </c>
      <c r="G1007" t="s">
        <v>746</v>
      </c>
      <c r="H1007" t="s">
        <v>1111</v>
      </c>
      <c r="I1007" t="s">
        <v>1127</v>
      </c>
      <c r="J1007">
        <v>1080</v>
      </c>
    </row>
    <row r="1008" spans="1:10" x14ac:dyDescent="0.2">
      <c r="A1008">
        <v>200192442</v>
      </c>
      <c r="B1008" s="1">
        <v>39854</v>
      </c>
      <c r="C1008">
        <v>101651</v>
      </c>
      <c r="D1008" t="s">
        <v>706</v>
      </c>
      <c r="E1008" t="s">
        <v>707</v>
      </c>
      <c r="F1008" t="s">
        <v>916</v>
      </c>
      <c r="G1008" t="s">
        <v>708</v>
      </c>
      <c r="H1008" t="s">
        <v>1111</v>
      </c>
      <c r="I1008" t="s">
        <v>1128</v>
      </c>
      <c r="J1008">
        <v>5152.5</v>
      </c>
    </row>
    <row r="1009" spans="1:10" x14ac:dyDescent="0.2">
      <c r="A1009">
        <v>200196862</v>
      </c>
      <c r="B1009" s="1">
        <v>40025</v>
      </c>
      <c r="C1009">
        <v>102650</v>
      </c>
      <c r="D1009" t="s">
        <v>75</v>
      </c>
      <c r="E1009" t="s">
        <v>76</v>
      </c>
      <c r="F1009" t="s">
        <v>937</v>
      </c>
      <c r="G1009" t="s">
        <v>77</v>
      </c>
      <c r="H1009" t="s">
        <v>1129</v>
      </c>
      <c r="I1009" t="s">
        <v>1130</v>
      </c>
      <c r="J1009">
        <v>-9.5</v>
      </c>
    </row>
    <row r="1010" spans="1:10" x14ac:dyDescent="0.2">
      <c r="A1010">
        <v>200194910</v>
      </c>
      <c r="B1010" s="1">
        <v>39944</v>
      </c>
      <c r="C1010">
        <v>102650</v>
      </c>
      <c r="D1010" t="s">
        <v>75</v>
      </c>
      <c r="E1010" t="s">
        <v>76</v>
      </c>
      <c r="F1010" t="s">
        <v>937</v>
      </c>
      <c r="G1010" t="s">
        <v>77</v>
      </c>
      <c r="H1010" t="s">
        <v>1129</v>
      </c>
      <c r="I1010" t="s">
        <v>1130</v>
      </c>
      <c r="J1010">
        <v>9.5</v>
      </c>
    </row>
    <row r="1011" spans="1:10" x14ac:dyDescent="0.2">
      <c r="A1011">
        <v>200194909</v>
      </c>
      <c r="B1011" s="1">
        <v>39944</v>
      </c>
      <c r="C1011">
        <v>103136</v>
      </c>
      <c r="D1011" t="s">
        <v>789</v>
      </c>
      <c r="E1011" t="s">
        <v>790</v>
      </c>
      <c r="F1011" t="s">
        <v>944</v>
      </c>
      <c r="G1011" t="s">
        <v>738</v>
      </c>
      <c r="H1011" t="s">
        <v>1129</v>
      </c>
      <c r="I1011" t="s">
        <v>1130</v>
      </c>
      <c r="J1011">
        <v>-9.5</v>
      </c>
    </row>
    <row r="1012" spans="1:10" x14ac:dyDescent="0.2">
      <c r="A1012">
        <v>200192201</v>
      </c>
      <c r="B1012" s="1">
        <v>39843</v>
      </c>
      <c r="C1012">
        <v>103136</v>
      </c>
      <c r="D1012" t="s">
        <v>789</v>
      </c>
      <c r="E1012" t="s">
        <v>790</v>
      </c>
      <c r="F1012" t="s">
        <v>944</v>
      </c>
      <c r="G1012" t="s">
        <v>738</v>
      </c>
      <c r="H1012" t="s">
        <v>1129</v>
      </c>
      <c r="I1012" t="s">
        <v>1130</v>
      </c>
      <c r="J1012">
        <v>9.5</v>
      </c>
    </row>
    <row r="1013" spans="1:10" x14ac:dyDescent="0.2">
      <c r="A1013">
        <v>200191888</v>
      </c>
      <c r="B1013" s="1">
        <v>39836</v>
      </c>
      <c r="C1013">
        <v>1265</v>
      </c>
      <c r="D1013" t="s">
        <v>805</v>
      </c>
      <c r="E1013" t="s">
        <v>907</v>
      </c>
      <c r="F1013" t="s">
        <v>908</v>
      </c>
      <c r="G1013" t="s">
        <v>909</v>
      </c>
      <c r="H1013" t="s">
        <v>1131</v>
      </c>
      <c r="I1013" t="s">
        <v>1132</v>
      </c>
      <c r="J1013">
        <v>0</v>
      </c>
    </row>
    <row r="1014" spans="1:10" x14ac:dyDescent="0.2">
      <c r="A1014">
        <v>200196193</v>
      </c>
      <c r="B1014" s="1">
        <v>39997</v>
      </c>
      <c r="C1014">
        <v>102428</v>
      </c>
      <c r="D1014" t="s">
        <v>762</v>
      </c>
      <c r="E1014" t="s">
        <v>763</v>
      </c>
      <c r="F1014" t="s">
        <v>1067</v>
      </c>
      <c r="G1014" t="s">
        <v>764</v>
      </c>
      <c r="H1014" t="s">
        <v>1133</v>
      </c>
      <c r="I1014" t="s">
        <v>1134</v>
      </c>
      <c r="J1014">
        <v>-6087.72</v>
      </c>
    </row>
    <row r="1015" spans="1:10" x14ac:dyDescent="0.2">
      <c r="A1015">
        <v>200197179</v>
      </c>
      <c r="B1015" s="1">
        <v>40042</v>
      </c>
      <c r="C1015">
        <v>100323</v>
      </c>
      <c r="D1015" t="s">
        <v>1135</v>
      </c>
      <c r="E1015" t="s">
        <v>692</v>
      </c>
      <c r="F1015" t="s">
        <v>980</v>
      </c>
      <c r="G1015" t="s">
        <v>1004</v>
      </c>
      <c r="H1015" t="s">
        <v>1136</v>
      </c>
      <c r="I1015" t="s">
        <v>1137</v>
      </c>
      <c r="J1015">
        <v>0</v>
      </c>
    </row>
    <row r="1016" spans="1:10" x14ac:dyDescent="0.2">
      <c r="A1016">
        <v>200196234</v>
      </c>
      <c r="B1016" s="1">
        <v>40000</v>
      </c>
      <c r="C1016">
        <v>2748</v>
      </c>
      <c r="D1016" t="s">
        <v>1138</v>
      </c>
      <c r="E1016" t="s">
        <v>692</v>
      </c>
      <c r="F1016" t="s">
        <v>986</v>
      </c>
      <c r="G1016" t="s">
        <v>685</v>
      </c>
      <c r="H1016" t="s">
        <v>1136</v>
      </c>
      <c r="I1016" t="s">
        <v>1137</v>
      </c>
      <c r="J1016">
        <v>0</v>
      </c>
    </row>
    <row r="1017" spans="1:10" x14ac:dyDescent="0.2">
      <c r="A1017">
        <v>200195396</v>
      </c>
      <c r="B1017" s="1">
        <v>39966</v>
      </c>
      <c r="C1017">
        <v>106113</v>
      </c>
      <c r="D1017" t="s">
        <v>1139</v>
      </c>
      <c r="E1017" t="s">
        <v>1005</v>
      </c>
      <c r="F1017" t="s">
        <v>1006</v>
      </c>
      <c r="G1017" t="s">
        <v>159</v>
      </c>
      <c r="H1017" t="s">
        <v>1140</v>
      </c>
      <c r="I1017" t="s">
        <v>1141</v>
      </c>
      <c r="J1017">
        <v>248</v>
      </c>
    </row>
    <row r="1018" spans="1:10" x14ac:dyDescent="0.2">
      <c r="A1018">
        <v>200197255</v>
      </c>
      <c r="B1018" s="1">
        <v>40045</v>
      </c>
      <c r="C1018">
        <v>106292</v>
      </c>
      <c r="D1018" t="s">
        <v>1142</v>
      </c>
      <c r="E1018" t="s">
        <v>1007</v>
      </c>
      <c r="F1018" t="s">
        <v>159</v>
      </c>
      <c r="H1018" t="s">
        <v>1140</v>
      </c>
      <c r="I1018" t="s">
        <v>1141</v>
      </c>
      <c r="J1018">
        <v>248</v>
      </c>
    </row>
    <row r="1019" spans="1:10" x14ac:dyDescent="0.2">
      <c r="A1019">
        <v>200197254</v>
      </c>
      <c r="B1019" s="1">
        <v>40045</v>
      </c>
      <c r="C1019">
        <v>106113</v>
      </c>
      <c r="D1019" t="s">
        <v>1139</v>
      </c>
      <c r="E1019" t="s">
        <v>1005</v>
      </c>
      <c r="F1019" t="s">
        <v>1006</v>
      </c>
      <c r="G1019" t="s">
        <v>159</v>
      </c>
      <c r="H1019" t="s">
        <v>1140</v>
      </c>
      <c r="I1019" t="s">
        <v>1141</v>
      </c>
      <c r="J1019">
        <v>-248</v>
      </c>
    </row>
    <row r="1020" spans="1:10" x14ac:dyDescent="0.2">
      <c r="A1020">
        <v>200191887</v>
      </c>
      <c r="B1020" s="1">
        <v>39836</v>
      </c>
      <c r="C1020">
        <v>1265</v>
      </c>
      <c r="D1020" t="s">
        <v>805</v>
      </c>
      <c r="E1020" t="s">
        <v>907</v>
      </c>
      <c r="F1020" t="s">
        <v>908</v>
      </c>
      <c r="G1020" t="s">
        <v>909</v>
      </c>
      <c r="H1020" t="s">
        <v>1143</v>
      </c>
      <c r="I1020" t="s">
        <v>1144</v>
      </c>
      <c r="J1020">
        <v>0</v>
      </c>
    </row>
    <row r="1021" spans="1:10" x14ac:dyDescent="0.2">
      <c r="A1021">
        <v>200194585</v>
      </c>
      <c r="B1021" s="1">
        <v>39931</v>
      </c>
      <c r="C1021">
        <v>4305</v>
      </c>
      <c r="D1021" t="s">
        <v>1145</v>
      </c>
      <c r="E1021" t="s">
        <v>1008</v>
      </c>
      <c r="F1021" t="s">
        <v>916</v>
      </c>
      <c r="G1021" t="s">
        <v>1009</v>
      </c>
      <c r="H1021" t="s">
        <v>1146</v>
      </c>
      <c r="I1021" t="s">
        <v>1147</v>
      </c>
      <c r="J1021">
        <v>284.89999999999998</v>
      </c>
    </row>
    <row r="1022" spans="1:10" x14ac:dyDescent="0.2">
      <c r="A1022">
        <v>200194585</v>
      </c>
      <c r="B1022" s="1">
        <v>39931</v>
      </c>
      <c r="C1022">
        <v>4305</v>
      </c>
      <c r="D1022" t="s">
        <v>1145</v>
      </c>
      <c r="E1022" t="s">
        <v>1008</v>
      </c>
      <c r="F1022" t="s">
        <v>916</v>
      </c>
      <c r="G1022" t="s">
        <v>1009</v>
      </c>
      <c r="H1022" t="s">
        <v>1146</v>
      </c>
      <c r="I1022" t="s">
        <v>1147</v>
      </c>
      <c r="J1022">
        <v>284.89999999999998</v>
      </c>
    </row>
    <row r="1023" spans="1:10" x14ac:dyDescent="0.2">
      <c r="A1023">
        <v>200194585</v>
      </c>
      <c r="B1023" s="1">
        <v>39931</v>
      </c>
      <c r="C1023">
        <v>4305</v>
      </c>
      <c r="D1023" t="s">
        <v>1145</v>
      </c>
      <c r="E1023" t="s">
        <v>1008</v>
      </c>
      <c r="F1023" t="s">
        <v>916</v>
      </c>
      <c r="G1023" t="s">
        <v>1009</v>
      </c>
      <c r="H1023" t="s">
        <v>1148</v>
      </c>
      <c r="I1023" t="s">
        <v>1149</v>
      </c>
      <c r="J1023">
        <v>41.25</v>
      </c>
    </row>
    <row r="1024" spans="1:10" x14ac:dyDescent="0.2">
      <c r="A1024">
        <v>200194585</v>
      </c>
      <c r="B1024" s="1">
        <v>39931</v>
      </c>
      <c r="C1024">
        <v>4305</v>
      </c>
      <c r="D1024" t="s">
        <v>1145</v>
      </c>
      <c r="E1024" t="s">
        <v>1008</v>
      </c>
      <c r="F1024" t="s">
        <v>916</v>
      </c>
      <c r="G1024" t="s">
        <v>1009</v>
      </c>
      <c r="H1024" t="s">
        <v>1150</v>
      </c>
      <c r="I1024" t="s">
        <v>1151</v>
      </c>
      <c r="J1024">
        <v>498.85</v>
      </c>
    </row>
    <row r="1025" spans="1:10" x14ac:dyDescent="0.2">
      <c r="A1025">
        <v>200194585</v>
      </c>
      <c r="B1025" s="1">
        <v>39931</v>
      </c>
      <c r="C1025">
        <v>4305</v>
      </c>
      <c r="D1025" t="s">
        <v>1145</v>
      </c>
      <c r="E1025" t="s">
        <v>1008</v>
      </c>
      <c r="F1025" t="s">
        <v>916</v>
      </c>
      <c r="G1025" t="s">
        <v>1009</v>
      </c>
      <c r="H1025" t="s">
        <v>1152</v>
      </c>
      <c r="I1025" t="s">
        <v>1153</v>
      </c>
      <c r="J1025">
        <v>3963.5</v>
      </c>
    </row>
    <row r="1026" spans="1:10" x14ac:dyDescent="0.2">
      <c r="A1026">
        <v>200194585</v>
      </c>
      <c r="B1026" s="1">
        <v>39931</v>
      </c>
      <c r="C1026">
        <v>4305</v>
      </c>
      <c r="D1026" t="s">
        <v>1145</v>
      </c>
      <c r="E1026" t="s">
        <v>1008</v>
      </c>
      <c r="F1026" t="s">
        <v>916</v>
      </c>
      <c r="G1026" t="s">
        <v>1009</v>
      </c>
      <c r="H1026" t="s">
        <v>1152</v>
      </c>
      <c r="I1026" t="s">
        <v>1154</v>
      </c>
      <c r="J1026">
        <v>3963.5</v>
      </c>
    </row>
    <row r="1027" spans="1:10" x14ac:dyDescent="0.2">
      <c r="A1027">
        <v>200194585</v>
      </c>
      <c r="B1027" s="1">
        <v>39931</v>
      </c>
      <c r="C1027">
        <v>4305</v>
      </c>
      <c r="D1027" t="s">
        <v>1145</v>
      </c>
      <c r="E1027" t="s">
        <v>1008</v>
      </c>
      <c r="F1027" t="s">
        <v>916</v>
      </c>
      <c r="G1027" t="s">
        <v>1009</v>
      </c>
      <c r="H1027" t="s">
        <v>1155</v>
      </c>
      <c r="I1027" t="s">
        <v>1156</v>
      </c>
      <c r="J1027">
        <v>1710.11</v>
      </c>
    </row>
    <row r="1028" spans="1:10" x14ac:dyDescent="0.2">
      <c r="A1028">
        <v>200194585</v>
      </c>
      <c r="B1028" s="1">
        <v>39931</v>
      </c>
      <c r="C1028">
        <v>4305</v>
      </c>
      <c r="D1028" t="s">
        <v>1145</v>
      </c>
      <c r="E1028" t="s">
        <v>1008</v>
      </c>
      <c r="F1028" t="s">
        <v>916</v>
      </c>
      <c r="G1028" t="s">
        <v>1009</v>
      </c>
      <c r="H1028" t="s">
        <v>1157</v>
      </c>
      <c r="I1028" t="s">
        <v>1158</v>
      </c>
      <c r="J1028">
        <v>6735</v>
      </c>
    </row>
    <row r="1029" spans="1:10" x14ac:dyDescent="0.2">
      <c r="A1029">
        <v>200194585</v>
      </c>
      <c r="B1029" s="1">
        <v>39931</v>
      </c>
      <c r="C1029">
        <v>4305</v>
      </c>
      <c r="D1029" t="s">
        <v>1145</v>
      </c>
      <c r="E1029" t="s">
        <v>1008</v>
      </c>
      <c r="F1029" t="s">
        <v>916</v>
      </c>
      <c r="G1029" t="s">
        <v>1009</v>
      </c>
      <c r="H1029" t="s">
        <v>1159</v>
      </c>
      <c r="I1029" t="s">
        <v>1160</v>
      </c>
      <c r="J1029">
        <v>5025.5</v>
      </c>
    </row>
    <row r="1030" spans="1:10" x14ac:dyDescent="0.2">
      <c r="A1030">
        <v>200193409</v>
      </c>
      <c r="B1030" s="1">
        <v>39885</v>
      </c>
      <c r="C1030">
        <v>2081</v>
      </c>
      <c r="D1030" t="s">
        <v>1161</v>
      </c>
      <c r="E1030" t="s">
        <v>1010</v>
      </c>
      <c r="F1030" t="s">
        <v>906</v>
      </c>
      <c r="G1030" t="s">
        <v>1011</v>
      </c>
      <c r="H1030" t="s">
        <v>1162</v>
      </c>
      <c r="I1030" t="s">
        <v>1163</v>
      </c>
      <c r="J1030">
        <v>25</v>
      </c>
    </row>
    <row r="1031" spans="1:10" x14ac:dyDescent="0.2">
      <c r="A1031">
        <v>200193973</v>
      </c>
      <c r="B1031" s="1">
        <v>39905</v>
      </c>
      <c r="C1031">
        <v>1265</v>
      </c>
      <c r="D1031" t="s">
        <v>805</v>
      </c>
      <c r="E1031" t="s">
        <v>907</v>
      </c>
      <c r="F1031" t="s">
        <v>908</v>
      </c>
      <c r="G1031" t="s">
        <v>909</v>
      </c>
      <c r="H1031" t="s">
        <v>1164</v>
      </c>
      <c r="I1031" t="s">
        <v>875</v>
      </c>
      <c r="J1031">
        <v>0</v>
      </c>
    </row>
    <row r="1032" spans="1:10" x14ac:dyDescent="0.2">
      <c r="A1032">
        <v>200193199</v>
      </c>
      <c r="B1032" s="1">
        <v>39878</v>
      </c>
      <c r="C1032">
        <v>1265</v>
      </c>
      <c r="D1032" t="s">
        <v>805</v>
      </c>
      <c r="E1032" t="s">
        <v>907</v>
      </c>
      <c r="F1032" t="s">
        <v>908</v>
      </c>
      <c r="G1032" t="s">
        <v>909</v>
      </c>
      <c r="H1032" t="s">
        <v>876</v>
      </c>
      <c r="I1032" t="s">
        <v>877</v>
      </c>
      <c r="J1032">
        <v>0</v>
      </c>
    </row>
    <row r="1033" spans="1:10" x14ac:dyDescent="0.2">
      <c r="A1033">
        <v>200191606</v>
      </c>
      <c r="B1033" s="1">
        <v>39826</v>
      </c>
      <c r="C1033">
        <v>1265</v>
      </c>
      <c r="D1033" t="s">
        <v>805</v>
      </c>
      <c r="E1033" t="s">
        <v>907</v>
      </c>
      <c r="F1033" t="s">
        <v>908</v>
      </c>
      <c r="G1033" t="s">
        <v>909</v>
      </c>
      <c r="H1033" t="s">
        <v>878</v>
      </c>
      <c r="I1033" t="s">
        <v>879</v>
      </c>
      <c r="J1033">
        <v>0</v>
      </c>
    </row>
    <row r="1034" spans="1:10" x14ac:dyDescent="0.2">
      <c r="A1034">
        <v>200197184</v>
      </c>
      <c r="B1034" s="1">
        <v>40042</v>
      </c>
      <c r="C1034">
        <v>1265</v>
      </c>
      <c r="D1034" t="s">
        <v>805</v>
      </c>
      <c r="E1034" t="s">
        <v>907</v>
      </c>
      <c r="F1034" t="s">
        <v>908</v>
      </c>
      <c r="G1034" t="s">
        <v>909</v>
      </c>
      <c r="H1034" t="s">
        <v>880</v>
      </c>
      <c r="I1034" t="s">
        <v>881</v>
      </c>
      <c r="J1034">
        <v>0</v>
      </c>
    </row>
    <row r="1035" spans="1:10" x14ac:dyDescent="0.2">
      <c r="A1035">
        <v>200196000</v>
      </c>
      <c r="B1035" s="1">
        <v>39993</v>
      </c>
      <c r="C1035">
        <v>1265</v>
      </c>
      <c r="D1035" t="s">
        <v>805</v>
      </c>
      <c r="E1035" t="s">
        <v>907</v>
      </c>
      <c r="F1035" t="s">
        <v>908</v>
      </c>
      <c r="G1035" t="s">
        <v>909</v>
      </c>
      <c r="H1035" t="s">
        <v>882</v>
      </c>
      <c r="I1035" t="s">
        <v>883</v>
      </c>
      <c r="J1035">
        <v>0</v>
      </c>
    </row>
    <row r="1036" spans="1:10" x14ac:dyDescent="0.2">
      <c r="A1036">
        <v>200192770</v>
      </c>
      <c r="B1036" s="1">
        <v>39864</v>
      </c>
      <c r="C1036">
        <v>1265</v>
      </c>
      <c r="D1036" t="s">
        <v>805</v>
      </c>
      <c r="E1036" t="s">
        <v>907</v>
      </c>
      <c r="F1036" t="s">
        <v>908</v>
      </c>
      <c r="G1036" t="s">
        <v>909</v>
      </c>
      <c r="H1036" t="s">
        <v>884</v>
      </c>
      <c r="I1036" t="s">
        <v>885</v>
      </c>
      <c r="J1036">
        <v>0</v>
      </c>
    </row>
    <row r="1037" spans="1:10" x14ac:dyDescent="0.2">
      <c r="A1037">
        <v>200195378</v>
      </c>
      <c r="B1037" s="1">
        <v>39966</v>
      </c>
      <c r="C1037">
        <v>1265</v>
      </c>
      <c r="D1037" t="s">
        <v>805</v>
      </c>
      <c r="E1037" t="s">
        <v>907</v>
      </c>
      <c r="F1037" t="s">
        <v>908</v>
      </c>
      <c r="G1037" t="s">
        <v>909</v>
      </c>
      <c r="H1037" t="s">
        <v>886</v>
      </c>
      <c r="I1037" t="s">
        <v>887</v>
      </c>
      <c r="J1037">
        <v>0</v>
      </c>
    </row>
    <row r="1038" spans="1:10" x14ac:dyDescent="0.2">
      <c r="A1038">
        <v>200194604</v>
      </c>
      <c r="B1038" s="1">
        <v>39931</v>
      </c>
      <c r="C1038">
        <v>1265</v>
      </c>
      <c r="D1038" t="s">
        <v>805</v>
      </c>
      <c r="E1038" t="s">
        <v>907</v>
      </c>
      <c r="F1038" t="s">
        <v>908</v>
      </c>
      <c r="G1038" t="s">
        <v>909</v>
      </c>
      <c r="H1038" t="s">
        <v>888</v>
      </c>
      <c r="I1038" t="s">
        <v>889</v>
      </c>
      <c r="J1038">
        <v>0</v>
      </c>
    </row>
    <row r="1039" spans="1:10" x14ac:dyDescent="0.2">
      <c r="A1039">
        <v>200193612</v>
      </c>
      <c r="B1039" s="1">
        <v>39895</v>
      </c>
      <c r="C1039">
        <v>105726</v>
      </c>
      <c r="D1039" t="s">
        <v>755</v>
      </c>
      <c r="E1039" t="s">
        <v>756</v>
      </c>
      <c r="F1039" t="s">
        <v>478</v>
      </c>
      <c r="G1039" t="s">
        <v>695</v>
      </c>
      <c r="H1039" t="s">
        <v>890</v>
      </c>
      <c r="I1039" t="s">
        <v>891</v>
      </c>
      <c r="J1039">
        <v>0</v>
      </c>
    </row>
    <row r="1040" spans="1:10" x14ac:dyDescent="0.2">
      <c r="A1040">
        <v>200191971</v>
      </c>
      <c r="B1040" s="1">
        <v>39840</v>
      </c>
      <c r="C1040">
        <v>105339</v>
      </c>
      <c r="D1040" t="s">
        <v>141</v>
      </c>
      <c r="E1040" t="s">
        <v>142</v>
      </c>
      <c r="F1040" t="s">
        <v>1067</v>
      </c>
      <c r="G1040" t="s">
        <v>143</v>
      </c>
      <c r="H1040" t="s">
        <v>650</v>
      </c>
      <c r="I1040" t="s">
        <v>651</v>
      </c>
      <c r="J1040">
        <v>1200</v>
      </c>
    </row>
    <row r="1041" spans="1:10" x14ac:dyDescent="0.2">
      <c r="A1041">
        <v>200196771</v>
      </c>
      <c r="B1041" s="1">
        <v>40023</v>
      </c>
      <c r="C1041">
        <v>105339</v>
      </c>
      <c r="D1041" t="s">
        <v>141</v>
      </c>
      <c r="E1041" t="s">
        <v>142</v>
      </c>
      <c r="F1041" t="s">
        <v>1067</v>
      </c>
      <c r="G1041" t="s">
        <v>143</v>
      </c>
      <c r="H1041" t="s">
        <v>650</v>
      </c>
      <c r="I1041" t="s">
        <v>651</v>
      </c>
      <c r="J1041">
        <v>1200</v>
      </c>
    </row>
    <row r="1042" spans="1:10" x14ac:dyDescent="0.2">
      <c r="A1042">
        <v>200195897</v>
      </c>
      <c r="B1042" s="1">
        <v>39990</v>
      </c>
      <c r="C1042">
        <v>105339</v>
      </c>
      <c r="D1042" t="s">
        <v>141</v>
      </c>
      <c r="E1042" t="s">
        <v>142</v>
      </c>
      <c r="F1042" t="s">
        <v>1067</v>
      </c>
      <c r="G1042" t="s">
        <v>143</v>
      </c>
      <c r="H1042" t="s">
        <v>650</v>
      </c>
      <c r="I1042" t="s">
        <v>651</v>
      </c>
      <c r="J1042">
        <v>1200</v>
      </c>
    </row>
    <row r="1043" spans="1:10" x14ac:dyDescent="0.2">
      <c r="A1043">
        <v>200197424</v>
      </c>
      <c r="B1043" s="1">
        <v>40053</v>
      </c>
      <c r="C1043">
        <v>105339</v>
      </c>
      <c r="D1043" t="s">
        <v>141</v>
      </c>
      <c r="E1043" t="s">
        <v>142</v>
      </c>
      <c r="F1043" t="s">
        <v>1067</v>
      </c>
      <c r="G1043" t="s">
        <v>143</v>
      </c>
      <c r="H1043" t="s">
        <v>650</v>
      </c>
      <c r="I1043" t="s">
        <v>651</v>
      </c>
      <c r="J1043">
        <v>1200</v>
      </c>
    </row>
    <row r="1044" spans="1:10" x14ac:dyDescent="0.2">
      <c r="A1044">
        <v>200194532</v>
      </c>
      <c r="B1044" s="1">
        <v>39927</v>
      </c>
      <c r="C1044">
        <v>105339</v>
      </c>
      <c r="D1044" t="s">
        <v>141</v>
      </c>
      <c r="E1044" t="s">
        <v>142</v>
      </c>
      <c r="F1044" t="s">
        <v>1067</v>
      </c>
      <c r="G1044" t="s">
        <v>143</v>
      </c>
      <c r="H1044" t="s">
        <v>650</v>
      </c>
      <c r="I1044" t="s">
        <v>651</v>
      </c>
      <c r="J1044">
        <v>1200</v>
      </c>
    </row>
    <row r="1045" spans="1:10" x14ac:dyDescent="0.2">
      <c r="A1045">
        <v>200198145</v>
      </c>
      <c r="B1045" s="1">
        <v>40086</v>
      </c>
      <c r="C1045">
        <v>105339</v>
      </c>
      <c r="D1045" t="s">
        <v>141</v>
      </c>
      <c r="E1045" t="s">
        <v>142</v>
      </c>
      <c r="F1045" t="s">
        <v>1067</v>
      </c>
      <c r="G1045" t="s">
        <v>143</v>
      </c>
      <c r="H1045" t="s">
        <v>650</v>
      </c>
      <c r="I1045" t="s">
        <v>651</v>
      </c>
      <c r="J1045">
        <v>1200</v>
      </c>
    </row>
    <row r="1046" spans="1:10" x14ac:dyDescent="0.2">
      <c r="A1046">
        <v>200195251</v>
      </c>
      <c r="B1046" s="1">
        <v>39960</v>
      </c>
      <c r="C1046">
        <v>105339</v>
      </c>
      <c r="D1046" t="s">
        <v>141</v>
      </c>
      <c r="E1046" t="s">
        <v>142</v>
      </c>
      <c r="F1046" t="s">
        <v>1067</v>
      </c>
      <c r="G1046" t="s">
        <v>143</v>
      </c>
      <c r="H1046" t="s">
        <v>650</v>
      </c>
      <c r="I1046" t="s">
        <v>651</v>
      </c>
      <c r="J1046">
        <v>1200</v>
      </c>
    </row>
    <row r="1047" spans="1:10" x14ac:dyDescent="0.2">
      <c r="A1047">
        <v>200199095</v>
      </c>
      <c r="B1047" s="1">
        <v>40116</v>
      </c>
      <c r="C1047">
        <v>105339</v>
      </c>
      <c r="D1047" t="s">
        <v>141</v>
      </c>
      <c r="E1047" t="s">
        <v>142</v>
      </c>
      <c r="F1047" t="s">
        <v>1067</v>
      </c>
      <c r="G1047" t="s">
        <v>143</v>
      </c>
      <c r="H1047" t="s">
        <v>650</v>
      </c>
      <c r="I1047" t="s">
        <v>651</v>
      </c>
      <c r="J1047">
        <v>1200</v>
      </c>
    </row>
    <row r="1048" spans="1:10" x14ac:dyDescent="0.2">
      <c r="A1048">
        <v>200199830</v>
      </c>
      <c r="B1048" s="1">
        <v>40147</v>
      </c>
      <c r="C1048">
        <v>105339</v>
      </c>
      <c r="D1048" t="s">
        <v>141</v>
      </c>
      <c r="E1048" t="s">
        <v>142</v>
      </c>
      <c r="F1048" t="s">
        <v>1067</v>
      </c>
      <c r="G1048" t="s">
        <v>143</v>
      </c>
      <c r="H1048" t="s">
        <v>650</v>
      </c>
      <c r="I1048" t="s">
        <v>651</v>
      </c>
      <c r="J1048">
        <v>1200</v>
      </c>
    </row>
    <row r="1049" spans="1:10" x14ac:dyDescent="0.2">
      <c r="A1049">
        <v>200193865</v>
      </c>
      <c r="B1049" s="1">
        <v>39903</v>
      </c>
      <c r="C1049">
        <v>105339</v>
      </c>
      <c r="D1049" t="s">
        <v>141</v>
      </c>
      <c r="E1049" t="s">
        <v>142</v>
      </c>
      <c r="F1049" t="s">
        <v>1067</v>
      </c>
      <c r="G1049" t="s">
        <v>143</v>
      </c>
      <c r="H1049" t="s">
        <v>650</v>
      </c>
      <c r="I1049" t="s">
        <v>651</v>
      </c>
      <c r="J1049">
        <v>1200</v>
      </c>
    </row>
    <row r="1050" spans="1:10" x14ac:dyDescent="0.2">
      <c r="A1050">
        <v>200192991</v>
      </c>
      <c r="B1050" s="1">
        <v>39871</v>
      </c>
      <c r="C1050">
        <v>105339</v>
      </c>
      <c r="D1050" t="s">
        <v>141</v>
      </c>
      <c r="E1050" t="s">
        <v>142</v>
      </c>
      <c r="F1050" t="s">
        <v>1067</v>
      </c>
      <c r="G1050" t="s">
        <v>143</v>
      </c>
      <c r="H1050" t="s">
        <v>650</v>
      </c>
      <c r="I1050" t="s">
        <v>651</v>
      </c>
      <c r="J1050">
        <v>1200</v>
      </c>
    </row>
    <row r="1051" spans="1:10" x14ac:dyDescent="0.2">
      <c r="A1051">
        <v>200199827</v>
      </c>
      <c r="B1051" s="1">
        <v>40147</v>
      </c>
      <c r="C1051">
        <v>105854</v>
      </c>
      <c r="D1051" t="s">
        <v>652</v>
      </c>
      <c r="E1051" t="s">
        <v>653</v>
      </c>
      <c r="F1051" t="s">
        <v>939</v>
      </c>
      <c r="G1051" t="s">
        <v>746</v>
      </c>
      <c r="H1051" t="s">
        <v>650</v>
      </c>
      <c r="I1051" t="s">
        <v>654</v>
      </c>
      <c r="J1051">
        <v>660</v>
      </c>
    </row>
    <row r="1052" spans="1:10" x14ac:dyDescent="0.2">
      <c r="A1052">
        <v>200199092</v>
      </c>
      <c r="B1052" s="1">
        <v>40116</v>
      </c>
      <c r="C1052">
        <v>105854</v>
      </c>
      <c r="D1052" t="s">
        <v>652</v>
      </c>
      <c r="E1052" t="s">
        <v>653</v>
      </c>
      <c r="F1052" t="s">
        <v>939</v>
      </c>
      <c r="G1052" t="s">
        <v>746</v>
      </c>
      <c r="H1052" t="s">
        <v>650</v>
      </c>
      <c r="I1052" t="s">
        <v>654</v>
      </c>
      <c r="J1052">
        <v>660</v>
      </c>
    </row>
    <row r="1053" spans="1:10" x14ac:dyDescent="0.2">
      <c r="A1053">
        <v>200192988</v>
      </c>
      <c r="B1053" s="1">
        <v>39871</v>
      </c>
      <c r="C1053">
        <v>105854</v>
      </c>
      <c r="D1053" t="s">
        <v>652</v>
      </c>
      <c r="E1053" t="s">
        <v>653</v>
      </c>
      <c r="F1053" t="s">
        <v>939</v>
      </c>
      <c r="G1053" t="s">
        <v>746</v>
      </c>
      <c r="H1053" t="s">
        <v>650</v>
      </c>
      <c r="I1053" t="s">
        <v>654</v>
      </c>
      <c r="J1053">
        <v>660</v>
      </c>
    </row>
    <row r="1054" spans="1:10" x14ac:dyDescent="0.2">
      <c r="A1054">
        <v>200193862</v>
      </c>
      <c r="B1054" s="1">
        <v>39903</v>
      </c>
      <c r="C1054">
        <v>105854</v>
      </c>
      <c r="D1054" t="s">
        <v>652</v>
      </c>
      <c r="E1054" t="s">
        <v>653</v>
      </c>
      <c r="F1054" t="s">
        <v>939</v>
      </c>
      <c r="G1054" t="s">
        <v>746</v>
      </c>
      <c r="H1054" t="s">
        <v>650</v>
      </c>
      <c r="I1054" t="s">
        <v>654</v>
      </c>
      <c r="J1054">
        <v>660</v>
      </c>
    </row>
    <row r="1055" spans="1:10" x14ac:dyDescent="0.2">
      <c r="A1055">
        <v>200196768</v>
      </c>
      <c r="B1055" s="1">
        <v>40023</v>
      </c>
      <c r="C1055">
        <v>105854</v>
      </c>
      <c r="D1055" t="s">
        <v>652</v>
      </c>
      <c r="E1055" t="s">
        <v>653</v>
      </c>
      <c r="F1055" t="s">
        <v>939</v>
      </c>
      <c r="G1055" t="s">
        <v>746</v>
      </c>
      <c r="H1055" t="s">
        <v>650</v>
      </c>
      <c r="I1055" t="s">
        <v>654</v>
      </c>
      <c r="J1055">
        <v>660</v>
      </c>
    </row>
    <row r="1056" spans="1:10" x14ac:dyDescent="0.2">
      <c r="A1056">
        <v>200197421</v>
      </c>
      <c r="B1056" s="1">
        <v>40053</v>
      </c>
      <c r="C1056">
        <v>105854</v>
      </c>
      <c r="D1056" t="s">
        <v>652</v>
      </c>
      <c r="E1056" t="s">
        <v>653</v>
      </c>
      <c r="F1056" t="s">
        <v>939</v>
      </c>
      <c r="G1056" t="s">
        <v>746</v>
      </c>
      <c r="H1056" t="s">
        <v>650</v>
      </c>
      <c r="I1056" t="s">
        <v>654</v>
      </c>
      <c r="J1056">
        <v>660</v>
      </c>
    </row>
    <row r="1057" spans="1:10" x14ac:dyDescent="0.2">
      <c r="A1057">
        <v>200194529</v>
      </c>
      <c r="B1057" s="1">
        <v>39927</v>
      </c>
      <c r="C1057">
        <v>105854</v>
      </c>
      <c r="D1057" t="s">
        <v>652</v>
      </c>
      <c r="E1057" t="s">
        <v>653</v>
      </c>
      <c r="F1057" t="s">
        <v>939</v>
      </c>
      <c r="G1057" t="s">
        <v>746</v>
      </c>
      <c r="H1057" t="s">
        <v>650</v>
      </c>
      <c r="I1057" t="s">
        <v>654</v>
      </c>
      <c r="J1057">
        <v>660</v>
      </c>
    </row>
    <row r="1058" spans="1:10" x14ac:dyDescent="0.2">
      <c r="A1058">
        <v>200195248</v>
      </c>
      <c r="B1058" s="1">
        <v>39960</v>
      </c>
      <c r="C1058">
        <v>105854</v>
      </c>
      <c r="D1058" t="s">
        <v>652</v>
      </c>
      <c r="E1058" t="s">
        <v>653</v>
      </c>
      <c r="F1058" t="s">
        <v>939</v>
      </c>
      <c r="G1058" t="s">
        <v>746</v>
      </c>
      <c r="H1058" t="s">
        <v>650</v>
      </c>
      <c r="I1058" t="s">
        <v>654</v>
      </c>
      <c r="J1058">
        <v>660</v>
      </c>
    </row>
    <row r="1059" spans="1:10" x14ac:dyDescent="0.2">
      <c r="A1059">
        <v>200198142</v>
      </c>
      <c r="B1059" s="1">
        <v>40086</v>
      </c>
      <c r="C1059">
        <v>105854</v>
      </c>
      <c r="D1059" t="s">
        <v>652</v>
      </c>
      <c r="E1059" t="s">
        <v>653</v>
      </c>
      <c r="F1059" t="s">
        <v>939</v>
      </c>
      <c r="G1059" t="s">
        <v>746</v>
      </c>
      <c r="H1059" t="s">
        <v>650</v>
      </c>
      <c r="I1059" t="s">
        <v>654</v>
      </c>
      <c r="J1059">
        <v>660</v>
      </c>
    </row>
    <row r="1060" spans="1:10" x14ac:dyDescent="0.2">
      <c r="A1060">
        <v>200195894</v>
      </c>
      <c r="B1060" s="1">
        <v>39990</v>
      </c>
      <c r="C1060">
        <v>105854</v>
      </c>
      <c r="D1060" t="s">
        <v>652</v>
      </c>
      <c r="E1060" t="s">
        <v>653</v>
      </c>
      <c r="F1060" t="s">
        <v>939</v>
      </c>
      <c r="G1060" t="s">
        <v>746</v>
      </c>
      <c r="H1060" t="s">
        <v>650</v>
      </c>
      <c r="I1060" t="s">
        <v>654</v>
      </c>
      <c r="J1060">
        <v>660</v>
      </c>
    </row>
    <row r="1061" spans="1:10" x14ac:dyDescent="0.2">
      <c r="A1061">
        <v>200192390</v>
      </c>
      <c r="B1061" s="1">
        <v>39849</v>
      </c>
      <c r="C1061">
        <v>105370</v>
      </c>
      <c r="D1061" t="s">
        <v>782</v>
      </c>
      <c r="E1061" t="s">
        <v>783</v>
      </c>
      <c r="F1061" t="s">
        <v>949</v>
      </c>
      <c r="G1061" t="s">
        <v>730</v>
      </c>
      <c r="H1061" t="s">
        <v>892</v>
      </c>
      <c r="I1061" t="s">
        <v>893</v>
      </c>
      <c r="J1061">
        <v>0</v>
      </c>
    </row>
    <row r="1062" spans="1:10" x14ac:dyDescent="0.2">
      <c r="A1062">
        <v>200198074</v>
      </c>
      <c r="B1062" s="1">
        <v>40084</v>
      </c>
      <c r="C1062">
        <v>1265</v>
      </c>
      <c r="D1062" t="s">
        <v>805</v>
      </c>
      <c r="E1062" t="s">
        <v>907</v>
      </c>
      <c r="F1062" t="s">
        <v>908</v>
      </c>
      <c r="G1062" t="s">
        <v>909</v>
      </c>
      <c r="H1062" t="s">
        <v>894</v>
      </c>
      <c r="I1062" t="s">
        <v>895</v>
      </c>
      <c r="J1062">
        <v>0</v>
      </c>
    </row>
    <row r="1063" spans="1:10" x14ac:dyDescent="0.2">
      <c r="A1063">
        <v>200197995</v>
      </c>
      <c r="B1063" s="1">
        <v>40078</v>
      </c>
      <c r="C1063">
        <v>1265</v>
      </c>
      <c r="D1063" t="s">
        <v>805</v>
      </c>
      <c r="E1063" t="s">
        <v>907</v>
      </c>
      <c r="F1063" t="s">
        <v>908</v>
      </c>
      <c r="G1063" t="s">
        <v>909</v>
      </c>
      <c r="H1063" t="s">
        <v>896</v>
      </c>
      <c r="I1063" t="s">
        <v>897</v>
      </c>
      <c r="J1063">
        <v>0</v>
      </c>
    </row>
    <row r="1064" spans="1:10" x14ac:dyDescent="0.2">
      <c r="A1064">
        <v>200191672</v>
      </c>
      <c r="B1064" s="1">
        <v>39829</v>
      </c>
      <c r="C1064">
        <v>1265</v>
      </c>
      <c r="D1064" t="s">
        <v>805</v>
      </c>
      <c r="E1064" t="s">
        <v>907</v>
      </c>
      <c r="F1064" t="s">
        <v>908</v>
      </c>
      <c r="G1064" t="s">
        <v>909</v>
      </c>
      <c r="H1064" t="s">
        <v>896</v>
      </c>
      <c r="I1064" t="s">
        <v>898</v>
      </c>
      <c r="J1064">
        <v>0</v>
      </c>
    </row>
    <row r="1065" spans="1:10" x14ac:dyDescent="0.2">
      <c r="A1065">
        <v>200198933</v>
      </c>
      <c r="B1065" s="1">
        <v>40113</v>
      </c>
      <c r="C1065">
        <v>1265</v>
      </c>
      <c r="D1065" t="s">
        <v>805</v>
      </c>
      <c r="E1065" t="s">
        <v>907</v>
      </c>
      <c r="F1065" t="s">
        <v>908</v>
      </c>
      <c r="G1065" t="s">
        <v>909</v>
      </c>
      <c r="H1065" t="s">
        <v>896</v>
      </c>
      <c r="I1065" t="s">
        <v>897</v>
      </c>
      <c r="J1065">
        <v>0</v>
      </c>
    </row>
    <row r="1066" spans="1:10" x14ac:dyDescent="0.2">
      <c r="A1066">
        <v>200192698</v>
      </c>
      <c r="B1066" s="1">
        <v>39861</v>
      </c>
      <c r="C1066">
        <v>104887</v>
      </c>
      <c r="D1066" t="s">
        <v>899</v>
      </c>
      <c r="E1066" t="s">
        <v>1012</v>
      </c>
      <c r="F1066" t="s">
        <v>960</v>
      </c>
      <c r="G1066" t="s">
        <v>695</v>
      </c>
      <c r="H1066" t="s">
        <v>896</v>
      </c>
      <c r="I1066" t="s">
        <v>900</v>
      </c>
      <c r="J1066">
        <v>95</v>
      </c>
    </row>
    <row r="1067" spans="1:10" x14ac:dyDescent="0.2">
      <c r="A1067">
        <v>200197995</v>
      </c>
      <c r="B1067" s="1">
        <v>40078</v>
      </c>
      <c r="C1067">
        <v>1265</v>
      </c>
      <c r="D1067" t="s">
        <v>805</v>
      </c>
      <c r="E1067" t="s">
        <v>907</v>
      </c>
      <c r="F1067" t="s">
        <v>908</v>
      </c>
      <c r="G1067" t="s">
        <v>909</v>
      </c>
      <c r="H1067" t="s">
        <v>901</v>
      </c>
      <c r="I1067" t="s">
        <v>902</v>
      </c>
      <c r="J1067">
        <v>0</v>
      </c>
    </row>
    <row r="1068" spans="1:10" x14ac:dyDescent="0.2">
      <c r="A1068">
        <v>200197995</v>
      </c>
      <c r="B1068" s="1">
        <v>40078</v>
      </c>
      <c r="C1068">
        <v>1265</v>
      </c>
      <c r="D1068" t="s">
        <v>805</v>
      </c>
      <c r="E1068" t="s">
        <v>907</v>
      </c>
      <c r="F1068" t="s">
        <v>908</v>
      </c>
      <c r="G1068" t="s">
        <v>909</v>
      </c>
      <c r="H1068" t="s">
        <v>903</v>
      </c>
      <c r="I1068" t="s">
        <v>1165</v>
      </c>
      <c r="J1068">
        <v>0</v>
      </c>
    </row>
    <row r="1069" spans="1:10" x14ac:dyDescent="0.2">
      <c r="A1069">
        <v>200197995</v>
      </c>
      <c r="B1069" s="1">
        <v>40078</v>
      </c>
      <c r="C1069">
        <v>1265</v>
      </c>
      <c r="D1069" t="s">
        <v>805</v>
      </c>
      <c r="E1069" t="s">
        <v>907</v>
      </c>
      <c r="F1069" t="s">
        <v>908</v>
      </c>
      <c r="G1069" t="s">
        <v>909</v>
      </c>
      <c r="H1069" t="s">
        <v>1166</v>
      </c>
      <c r="I1069" t="s">
        <v>1167</v>
      </c>
      <c r="J1069">
        <v>0</v>
      </c>
    </row>
    <row r="1070" spans="1:10" x14ac:dyDescent="0.2">
      <c r="A1070">
        <v>200191887</v>
      </c>
      <c r="B1070" s="1">
        <v>39836</v>
      </c>
      <c r="C1070">
        <v>1265</v>
      </c>
      <c r="D1070" t="s">
        <v>805</v>
      </c>
      <c r="E1070" t="s">
        <v>907</v>
      </c>
      <c r="F1070" t="s">
        <v>908</v>
      </c>
      <c r="G1070" t="s">
        <v>909</v>
      </c>
      <c r="H1070" t="s">
        <v>1168</v>
      </c>
      <c r="I1070" t="s">
        <v>1169</v>
      </c>
      <c r="J1070">
        <v>0</v>
      </c>
    </row>
    <row r="1071" spans="1:10" x14ac:dyDescent="0.2">
      <c r="A1071">
        <v>200199784</v>
      </c>
      <c r="B1071" s="1">
        <v>40143</v>
      </c>
      <c r="C1071">
        <v>1265</v>
      </c>
      <c r="D1071" t="s">
        <v>805</v>
      </c>
      <c r="E1071" t="s">
        <v>907</v>
      </c>
      <c r="F1071" t="s">
        <v>908</v>
      </c>
      <c r="G1071" t="s">
        <v>909</v>
      </c>
      <c r="H1071" t="s">
        <v>1170</v>
      </c>
      <c r="I1071" t="s">
        <v>1171</v>
      </c>
      <c r="J1071">
        <v>0</v>
      </c>
    </row>
    <row r="1072" spans="1:10" x14ac:dyDescent="0.2">
      <c r="A1072">
        <v>200193198</v>
      </c>
      <c r="B1072" s="1">
        <v>39878</v>
      </c>
      <c r="C1072">
        <v>1265</v>
      </c>
      <c r="D1072" t="s">
        <v>805</v>
      </c>
      <c r="E1072" t="s">
        <v>907</v>
      </c>
      <c r="F1072" t="s">
        <v>908</v>
      </c>
      <c r="G1072" t="s">
        <v>909</v>
      </c>
      <c r="H1072" t="s">
        <v>1172</v>
      </c>
      <c r="I1072" t="s">
        <v>1173</v>
      </c>
      <c r="J1072">
        <v>0</v>
      </c>
    </row>
    <row r="1073" spans="1:10" x14ac:dyDescent="0.2">
      <c r="A1073">
        <v>200191671</v>
      </c>
      <c r="B1073" s="1">
        <v>39829</v>
      </c>
      <c r="C1073">
        <v>1265</v>
      </c>
      <c r="D1073" t="s">
        <v>805</v>
      </c>
      <c r="E1073" t="s">
        <v>907</v>
      </c>
      <c r="F1073" t="s">
        <v>908</v>
      </c>
      <c r="G1073" t="s">
        <v>909</v>
      </c>
      <c r="H1073" t="s">
        <v>1172</v>
      </c>
      <c r="I1073" t="s">
        <v>1173</v>
      </c>
      <c r="J1073">
        <v>0</v>
      </c>
    </row>
    <row r="1074" spans="1:10" x14ac:dyDescent="0.2">
      <c r="A1074">
        <v>200192698</v>
      </c>
      <c r="B1074" s="1">
        <v>39861</v>
      </c>
      <c r="C1074">
        <v>104887</v>
      </c>
      <c r="D1074" t="s">
        <v>899</v>
      </c>
      <c r="E1074" t="s">
        <v>1012</v>
      </c>
      <c r="F1074" t="s">
        <v>960</v>
      </c>
      <c r="G1074" t="s">
        <v>695</v>
      </c>
      <c r="H1074" t="s">
        <v>1174</v>
      </c>
      <c r="I1074" t="s">
        <v>1175</v>
      </c>
      <c r="J1074">
        <v>10</v>
      </c>
    </row>
    <row r="1075" spans="1:10" x14ac:dyDescent="0.2">
      <c r="A1075">
        <v>200199801</v>
      </c>
      <c r="B1075" s="1">
        <v>40144</v>
      </c>
      <c r="C1075">
        <v>1989</v>
      </c>
      <c r="D1075" t="s">
        <v>739</v>
      </c>
      <c r="E1075" t="s">
        <v>740</v>
      </c>
      <c r="F1075" t="s">
        <v>911</v>
      </c>
      <c r="G1075" t="s">
        <v>685</v>
      </c>
      <c r="H1075" t="s">
        <v>1174</v>
      </c>
      <c r="J1075">
        <v>40</v>
      </c>
    </row>
    <row r="1076" spans="1:10" x14ac:dyDescent="0.2">
      <c r="A1076">
        <v>200192257</v>
      </c>
      <c r="B1076" s="1">
        <v>39843</v>
      </c>
      <c r="C1076">
        <v>104483</v>
      </c>
      <c r="D1076" t="s">
        <v>66</v>
      </c>
      <c r="E1076" t="s">
        <v>67</v>
      </c>
      <c r="F1076" t="s">
        <v>919</v>
      </c>
      <c r="G1076" t="s">
        <v>68</v>
      </c>
      <c r="H1076" t="s">
        <v>1176</v>
      </c>
      <c r="I1076" t="s">
        <v>1177</v>
      </c>
      <c r="J1076">
        <v>0</v>
      </c>
    </row>
    <row r="1077" spans="1:10" x14ac:dyDescent="0.2">
      <c r="A1077">
        <v>200192257</v>
      </c>
      <c r="B1077" s="1">
        <v>39843</v>
      </c>
      <c r="C1077">
        <v>104483</v>
      </c>
      <c r="D1077" t="s">
        <v>66</v>
      </c>
      <c r="E1077" t="s">
        <v>67</v>
      </c>
      <c r="F1077" t="s">
        <v>919</v>
      </c>
      <c r="G1077" t="s">
        <v>68</v>
      </c>
      <c r="H1077" t="s">
        <v>1178</v>
      </c>
      <c r="I1077" t="s">
        <v>1179</v>
      </c>
      <c r="J1077">
        <v>0</v>
      </c>
    </row>
    <row r="1078" spans="1:10" x14ac:dyDescent="0.2">
      <c r="A1078">
        <v>200192274</v>
      </c>
      <c r="B1078" s="1">
        <v>39843</v>
      </c>
      <c r="C1078">
        <v>1265</v>
      </c>
      <c r="D1078" t="s">
        <v>805</v>
      </c>
      <c r="E1078" t="s">
        <v>907</v>
      </c>
      <c r="F1078" t="s">
        <v>908</v>
      </c>
      <c r="G1078" t="s">
        <v>909</v>
      </c>
      <c r="H1078" t="s">
        <v>1180</v>
      </c>
      <c r="I1078" t="s">
        <v>1181</v>
      </c>
      <c r="J1078">
        <v>0</v>
      </c>
    </row>
    <row r="1079" spans="1:10" x14ac:dyDescent="0.2">
      <c r="A1079">
        <v>200196048</v>
      </c>
      <c r="B1079" s="1">
        <v>39994</v>
      </c>
      <c r="C1079">
        <v>106127</v>
      </c>
      <c r="D1079" t="s">
        <v>679</v>
      </c>
      <c r="E1079" t="s">
        <v>680</v>
      </c>
      <c r="F1079" t="s">
        <v>982</v>
      </c>
      <c r="G1079" t="s">
        <v>681</v>
      </c>
      <c r="I1079" t="s">
        <v>1182</v>
      </c>
      <c r="J1079">
        <v>180</v>
      </c>
    </row>
    <row r="1080" spans="1:10" x14ac:dyDescent="0.2">
      <c r="A1080">
        <v>200196048</v>
      </c>
      <c r="B1080" s="1">
        <v>39994</v>
      </c>
      <c r="C1080">
        <v>106127</v>
      </c>
      <c r="D1080" t="s">
        <v>679</v>
      </c>
      <c r="E1080" t="s">
        <v>680</v>
      </c>
      <c r="F1080" t="s">
        <v>982</v>
      </c>
      <c r="G1080" t="s">
        <v>681</v>
      </c>
      <c r="I1080" t="s">
        <v>1183</v>
      </c>
      <c r="J1080">
        <v>180</v>
      </c>
    </row>
    <row r="1081" spans="1:10" x14ac:dyDescent="0.2">
      <c r="A1081">
        <v>200196048</v>
      </c>
      <c r="B1081" s="1">
        <v>39994</v>
      </c>
      <c r="C1081">
        <v>106127</v>
      </c>
      <c r="D1081" t="s">
        <v>679</v>
      </c>
      <c r="E1081" t="s">
        <v>680</v>
      </c>
      <c r="F1081" t="s">
        <v>982</v>
      </c>
      <c r="G1081" t="s">
        <v>681</v>
      </c>
      <c r="I1081" t="s">
        <v>1184</v>
      </c>
      <c r="J1081">
        <v>180</v>
      </c>
    </row>
    <row r="1082" spans="1:10" x14ac:dyDescent="0.2">
      <c r="A1082">
        <v>200196048</v>
      </c>
      <c r="B1082" s="1">
        <v>39994</v>
      </c>
      <c r="C1082">
        <v>106127</v>
      </c>
      <c r="D1082" t="s">
        <v>679</v>
      </c>
      <c r="E1082" t="s">
        <v>680</v>
      </c>
      <c r="F1082" t="s">
        <v>982</v>
      </c>
      <c r="G1082" t="s">
        <v>681</v>
      </c>
      <c r="I1082" t="s">
        <v>1185</v>
      </c>
      <c r="J1082">
        <v>180</v>
      </c>
    </row>
    <row r="1083" spans="1:10" x14ac:dyDescent="0.2">
      <c r="A1083">
        <v>200196048</v>
      </c>
      <c r="B1083" s="1">
        <v>39994</v>
      </c>
      <c r="C1083">
        <v>106127</v>
      </c>
      <c r="D1083" t="s">
        <v>679</v>
      </c>
      <c r="E1083" t="s">
        <v>680</v>
      </c>
      <c r="F1083" t="s">
        <v>982</v>
      </c>
      <c r="G1083" t="s">
        <v>681</v>
      </c>
      <c r="I1083" t="s">
        <v>1186</v>
      </c>
      <c r="J1083">
        <v>180</v>
      </c>
    </row>
    <row r="1084" spans="1:10" x14ac:dyDescent="0.2">
      <c r="A1084">
        <v>200196048</v>
      </c>
      <c r="B1084" s="1">
        <v>39994</v>
      </c>
      <c r="C1084">
        <v>106127</v>
      </c>
      <c r="D1084" t="s">
        <v>679</v>
      </c>
      <c r="E1084" t="s">
        <v>680</v>
      </c>
      <c r="F1084" t="s">
        <v>982</v>
      </c>
      <c r="G1084" t="s">
        <v>681</v>
      </c>
      <c r="I1084" t="s">
        <v>1187</v>
      </c>
      <c r="J1084">
        <v>180</v>
      </c>
    </row>
    <row r="1085" spans="1:10" x14ac:dyDescent="0.2">
      <c r="A1085">
        <v>200197432</v>
      </c>
      <c r="B1085" s="1">
        <v>40056</v>
      </c>
      <c r="C1085">
        <v>106198</v>
      </c>
      <c r="D1085" t="s">
        <v>683</v>
      </c>
      <c r="E1085" t="s">
        <v>684</v>
      </c>
      <c r="F1085" t="s">
        <v>979</v>
      </c>
      <c r="G1085" t="s">
        <v>685</v>
      </c>
      <c r="I1085" t="s">
        <v>1188</v>
      </c>
      <c r="J1085">
        <v>0</v>
      </c>
    </row>
    <row r="1086" spans="1:10" x14ac:dyDescent="0.2">
      <c r="A1086">
        <v>200196048</v>
      </c>
      <c r="B1086" s="1">
        <v>39994</v>
      </c>
      <c r="C1086">
        <v>106127</v>
      </c>
      <c r="D1086" t="s">
        <v>679</v>
      </c>
      <c r="E1086" t="s">
        <v>680</v>
      </c>
      <c r="F1086" t="s">
        <v>982</v>
      </c>
      <c r="G1086" t="s">
        <v>681</v>
      </c>
      <c r="I1086" t="s">
        <v>904</v>
      </c>
      <c r="J1086">
        <v>180</v>
      </c>
    </row>
  </sheetData>
  <phoneticPr fontId="14" type="noConversion"/>
  <pageMargins left="0.75" right="0.75" top="1" bottom="1" header="0.5" footer="0.5"/>
  <headerFooter alignWithMargins="0">
    <oddHeader>&amp;A</oddHeader>
    <oddFooter>Page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5"/>
  <sheetViews>
    <sheetView tabSelected="1" workbookViewId="0">
      <selection activeCell="B3" sqref="B3"/>
    </sheetView>
  </sheetViews>
  <sheetFormatPr baseColWidth="10" defaultRowHeight="12.75" x14ac:dyDescent="0.2"/>
  <cols>
    <col min="1" max="1" width="22" customWidth="1"/>
    <col min="2" max="2" width="34.140625" customWidth="1"/>
    <col min="7" max="7" width="14.42578125" customWidth="1"/>
  </cols>
  <sheetData>
    <row r="1" spans="1:9" x14ac:dyDescent="0.2">
      <c r="A1" t="s">
        <v>1228</v>
      </c>
      <c r="B1" t="s">
        <v>1229</v>
      </c>
      <c r="G1" t="s">
        <v>1240</v>
      </c>
      <c r="H1" s="1" t="s">
        <v>476</v>
      </c>
      <c r="I1">
        <f>IF(H1="Janvier",1,(IF(H1="Février",2,(IF(H1="Mars",3,IF(H1="Avril",4,IF(H1="Mai",5,IF(H1="Juin",6,IF(H1="Juillet",7,IF(H1="Août",8,IF(H1="Septembre",9,IF(H1="Octobre",10,IF(H1="Novembre",11,12)))))))))))))</f>
        <v>3</v>
      </c>
    </row>
    <row r="2" spans="1:9" x14ac:dyDescent="0.2">
      <c r="A2" s="60"/>
      <c r="G2" t="s">
        <v>1241</v>
      </c>
      <c r="H2">
        <v>2015</v>
      </c>
    </row>
    <row r="3" spans="1:9" x14ac:dyDescent="0.2">
      <c r="A3" s="57" t="s">
        <v>1242</v>
      </c>
      <c r="B3" s="77">
        <f>SUMPRODUCT((YEAR(Table1[Date Intervention])=H2)*(MONTH(Table1[Date Intervention])=I1)*(Table1[Montant HT]&gt;=0),Table1[Montant HT])</f>
        <v>1147.5</v>
      </c>
    </row>
    <row r="4" spans="1:9" x14ac:dyDescent="0.2">
      <c r="A4" s="57"/>
    </row>
    <row r="5" spans="1:9" x14ac:dyDescent="0.2">
      <c r="A5" s="57"/>
    </row>
    <row r="6" spans="1:9" x14ac:dyDescent="0.2">
      <c r="A6" s="57"/>
    </row>
    <row r="7" spans="1:9" x14ac:dyDescent="0.2">
      <c r="A7" s="57"/>
    </row>
    <row r="8" spans="1:9" x14ac:dyDescent="0.2">
      <c r="A8" s="57"/>
    </row>
    <row r="9" spans="1:9" x14ac:dyDescent="0.2">
      <c r="A9" s="57"/>
    </row>
    <row r="10" spans="1:9" x14ac:dyDescent="0.2">
      <c r="A10" s="57"/>
    </row>
    <row r="11" spans="1:9" x14ac:dyDescent="0.2">
      <c r="A11" s="57"/>
    </row>
    <row r="12" spans="1:9" x14ac:dyDescent="0.2">
      <c r="A12" s="57"/>
    </row>
    <row r="13" spans="1:9" x14ac:dyDescent="0.2">
      <c r="A13" s="57"/>
    </row>
    <row r="14" spans="1:9" x14ac:dyDescent="0.2">
      <c r="A14" s="58"/>
    </row>
    <row r="15" spans="1:9" x14ac:dyDescent="0.2">
      <c r="A15" s="57"/>
    </row>
    <row r="16" spans="1:9" x14ac:dyDescent="0.2">
      <c r="A16" s="57"/>
    </row>
    <row r="17" spans="1:1" x14ac:dyDescent="0.2">
      <c r="A17" s="57"/>
    </row>
    <row r="18" spans="1:1" x14ac:dyDescent="0.2">
      <c r="A18" s="57"/>
    </row>
    <row r="19" spans="1:1" x14ac:dyDescent="0.2">
      <c r="A19" s="57"/>
    </row>
    <row r="20" spans="1:1" x14ac:dyDescent="0.2">
      <c r="A20" s="57"/>
    </row>
    <row r="21" spans="1:1" x14ac:dyDescent="0.2">
      <c r="A21" s="57"/>
    </row>
    <row r="22" spans="1:1" x14ac:dyDescent="0.2">
      <c r="A22" s="57"/>
    </row>
    <row r="23" spans="1:1" x14ac:dyDescent="0.2">
      <c r="A23" s="57"/>
    </row>
    <row r="24" spans="1:1" x14ac:dyDescent="0.2">
      <c r="A24" s="57"/>
    </row>
    <row r="25" spans="1:1" x14ac:dyDescent="0.2">
      <c r="A25" s="57"/>
    </row>
    <row r="26" spans="1:1" x14ac:dyDescent="0.2">
      <c r="A26" s="57"/>
    </row>
    <row r="27" spans="1:1" x14ac:dyDescent="0.2">
      <c r="A27" s="58"/>
    </row>
    <row r="28" spans="1:1" x14ac:dyDescent="0.2">
      <c r="A28" s="57"/>
    </row>
    <row r="29" spans="1:1" x14ac:dyDescent="0.2">
      <c r="A29" s="58"/>
    </row>
    <row r="30" spans="1:1" x14ac:dyDescent="0.2">
      <c r="A30" s="58"/>
    </row>
    <row r="31" spans="1:1" x14ac:dyDescent="0.2">
      <c r="A31" s="57"/>
    </row>
    <row r="32" spans="1:1" x14ac:dyDescent="0.2">
      <c r="A32" s="57"/>
    </row>
    <row r="33" spans="1:2" x14ac:dyDescent="0.2">
      <c r="A33" s="57"/>
    </row>
    <row r="34" spans="1:2" x14ac:dyDescent="0.2">
      <c r="A34" s="57"/>
    </row>
    <row r="35" spans="1:2" x14ac:dyDescent="0.2">
      <c r="A35" s="57"/>
    </row>
    <row r="36" spans="1:2" x14ac:dyDescent="0.2">
      <c r="A36" s="57"/>
    </row>
    <row r="37" spans="1:2" x14ac:dyDescent="0.2">
      <c r="A37" s="57"/>
    </row>
    <row r="38" spans="1:2" x14ac:dyDescent="0.2">
      <c r="A38" s="57"/>
    </row>
    <row r="39" spans="1:2" x14ac:dyDescent="0.2">
      <c r="A39" s="57"/>
    </row>
    <row r="40" spans="1:2" x14ac:dyDescent="0.2">
      <c r="A40" s="57"/>
    </row>
    <row r="41" spans="1:2" x14ac:dyDescent="0.2">
      <c r="A41" s="57"/>
    </row>
    <row r="42" spans="1:2" x14ac:dyDescent="0.2">
      <c r="A42" s="57"/>
    </row>
    <row r="43" spans="1:2" x14ac:dyDescent="0.2">
      <c r="A43" s="57"/>
    </row>
    <row r="45" spans="1:2" x14ac:dyDescent="0.2">
      <c r="A45" t="s">
        <v>655</v>
      </c>
      <c r="B45">
        <f>SUM(B3:B44)</f>
        <v>1147.5</v>
      </c>
    </row>
  </sheetData>
  <hyperlinks>
    <hyperlink ref="A3" location="Addvision!A1" display="Addvision"/>
  </hyperlink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Backlog!$A$1:$A$12</xm:f>
          </x14:formula1>
          <xm:sqref>H1</xm:sqref>
        </x14:dataValidation>
        <x14:dataValidation type="list" allowBlank="1" showInputMessage="1" showErrorMessage="1">
          <x14:formula1>
            <xm:f>Backlog!$B$1:$B$31</xm:f>
          </x14:formula1>
          <xm:sqref>H2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
  <sheetViews>
    <sheetView workbookViewId="0">
      <selection activeCell="D27" sqref="D27"/>
    </sheetView>
  </sheetViews>
  <sheetFormatPr baseColWidth="10" defaultRowHeight="12.75" x14ac:dyDescent="0.2"/>
  <sheetData>
    <row r="1" spans="1:3" x14ac:dyDescent="0.2">
      <c r="A1" t="s">
        <v>1230</v>
      </c>
      <c r="B1">
        <v>2000</v>
      </c>
      <c r="C1">
        <v>1</v>
      </c>
    </row>
    <row r="2" spans="1:3" x14ac:dyDescent="0.2">
      <c r="A2" t="s">
        <v>1231</v>
      </c>
      <c r="B2">
        <v>2001</v>
      </c>
    </row>
    <row r="3" spans="1:3" x14ac:dyDescent="0.2">
      <c r="A3" t="s">
        <v>476</v>
      </c>
      <c r="B3">
        <v>2002</v>
      </c>
    </row>
    <row r="4" spans="1:3" x14ac:dyDescent="0.2">
      <c r="A4" t="s">
        <v>1227</v>
      </c>
      <c r="B4">
        <v>2003</v>
      </c>
    </row>
    <row r="5" spans="1:3" x14ac:dyDescent="0.2">
      <c r="A5" t="s">
        <v>1232</v>
      </c>
      <c r="B5">
        <v>2004</v>
      </c>
    </row>
    <row r="6" spans="1:3" x14ac:dyDescent="0.2">
      <c r="A6" t="s">
        <v>1233</v>
      </c>
      <c r="B6">
        <v>2005</v>
      </c>
    </row>
    <row r="7" spans="1:3" x14ac:dyDescent="0.2">
      <c r="A7" t="s">
        <v>1234</v>
      </c>
      <c r="B7">
        <v>2006</v>
      </c>
    </row>
    <row r="8" spans="1:3" x14ac:dyDescent="0.2">
      <c r="A8" t="s">
        <v>1235</v>
      </c>
      <c r="B8">
        <v>2007</v>
      </c>
    </row>
    <row r="9" spans="1:3" x14ac:dyDescent="0.2">
      <c r="A9" t="s">
        <v>1236</v>
      </c>
      <c r="B9">
        <v>2008</v>
      </c>
    </row>
    <row r="10" spans="1:3" x14ac:dyDescent="0.2">
      <c r="A10" t="s">
        <v>1237</v>
      </c>
      <c r="B10">
        <v>2009</v>
      </c>
    </row>
    <row r="11" spans="1:3" x14ac:dyDescent="0.2">
      <c r="A11" t="s">
        <v>1238</v>
      </c>
      <c r="B11">
        <v>2010</v>
      </c>
    </row>
    <row r="12" spans="1:3" x14ac:dyDescent="0.2">
      <c r="A12" t="s">
        <v>1239</v>
      </c>
      <c r="B12">
        <v>2011</v>
      </c>
    </row>
    <row r="13" spans="1:3" x14ac:dyDescent="0.2">
      <c r="B13">
        <v>2012</v>
      </c>
    </row>
    <row r="14" spans="1:3" x14ac:dyDescent="0.2">
      <c r="B14">
        <v>2013</v>
      </c>
    </row>
    <row r="15" spans="1:3" x14ac:dyDescent="0.2">
      <c r="B15">
        <v>2014</v>
      </c>
    </row>
    <row r="16" spans="1:3" x14ac:dyDescent="0.2">
      <c r="B16">
        <v>2015</v>
      </c>
    </row>
    <row r="17" spans="2:2" x14ac:dyDescent="0.2">
      <c r="B17">
        <v>2016</v>
      </c>
    </row>
    <row r="18" spans="2:2" x14ac:dyDescent="0.2">
      <c r="B18">
        <v>2017</v>
      </c>
    </row>
    <row r="19" spans="2:2" x14ac:dyDescent="0.2">
      <c r="B19">
        <v>2018</v>
      </c>
    </row>
    <row r="20" spans="2:2" x14ac:dyDescent="0.2">
      <c r="B20">
        <v>2019</v>
      </c>
    </row>
    <row r="21" spans="2:2" x14ac:dyDescent="0.2">
      <c r="B21">
        <v>2020</v>
      </c>
    </row>
    <row r="22" spans="2:2" x14ac:dyDescent="0.2">
      <c r="B22">
        <v>2021</v>
      </c>
    </row>
    <row r="23" spans="2:2" x14ac:dyDescent="0.2">
      <c r="B23">
        <v>2022</v>
      </c>
    </row>
    <row r="24" spans="2:2" x14ac:dyDescent="0.2">
      <c r="B24">
        <v>2023</v>
      </c>
    </row>
    <row r="25" spans="2:2" x14ac:dyDescent="0.2">
      <c r="B25">
        <v>2024</v>
      </c>
    </row>
    <row r="26" spans="2:2" x14ac:dyDescent="0.2">
      <c r="B26">
        <v>2025</v>
      </c>
    </row>
    <row r="27" spans="2:2" x14ac:dyDescent="0.2">
      <c r="B27">
        <v>2026</v>
      </c>
    </row>
    <row r="28" spans="2:2" x14ac:dyDescent="0.2">
      <c r="B28">
        <v>2027</v>
      </c>
    </row>
    <row r="29" spans="2:2" x14ac:dyDescent="0.2">
      <c r="B29">
        <v>2028</v>
      </c>
    </row>
    <row r="30" spans="2:2" x14ac:dyDescent="0.2">
      <c r="B30">
        <v>2029</v>
      </c>
    </row>
    <row r="31" spans="2:2" x14ac:dyDescent="0.2">
      <c r="B31">
        <v>2030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A1:P398"/>
  <sheetViews>
    <sheetView workbookViewId="0">
      <pane ySplit="12" topLeftCell="A231" activePane="bottomLeft" state="frozen"/>
      <selection activeCell="F44" sqref="F44"/>
      <selection pane="bottomLeft" activeCell="L346" activeCellId="1" sqref="L339:L343 L346:L350"/>
    </sheetView>
  </sheetViews>
  <sheetFormatPr baseColWidth="10" defaultColWidth="9.140625" defaultRowHeight="12.75" x14ac:dyDescent="0.2"/>
  <cols>
    <col min="1" max="2" width="11.42578125" style="5" hidden="1" customWidth="1"/>
    <col min="3" max="3" width="15.85546875" style="5" hidden="1" customWidth="1"/>
    <col min="4" max="4" width="15.5703125" style="5" customWidth="1"/>
    <col min="5" max="5" width="13" style="5" customWidth="1"/>
    <col min="6" max="6" width="70.5703125" style="5" customWidth="1"/>
    <col min="7" max="7" width="11.5703125" style="5" customWidth="1"/>
    <col min="8" max="8" width="10.140625" style="5" customWidth="1"/>
    <col min="9" max="12" width="11.140625" style="5" customWidth="1"/>
    <col min="13" max="13" width="12.85546875" style="5" customWidth="1"/>
    <col min="14" max="16384" width="9.140625" style="5"/>
  </cols>
  <sheetData>
    <row r="1" spans="1:13" ht="77.25" customHeight="1" x14ac:dyDescent="0.2">
      <c r="D1" s="76"/>
      <c r="E1" s="76"/>
      <c r="F1" s="76"/>
      <c r="G1" s="76"/>
      <c r="H1" s="76"/>
      <c r="I1" s="76"/>
      <c r="J1" s="76"/>
      <c r="K1" s="76"/>
      <c r="L1" s="76"/>
    </row>
    <row r="2" spans="1:13" ht="24" customHeight="1" x14ac:dyDescent="0.3">
      <c r="D2" s="75" t="s">
        <v>656</v>
      </c>
      <c r="E2" s="75"/>
      <c r="F2" s="75"/>
      <c r="G2" s="75"/>
      <c r="H2" s="75"/>
      <c r="I2" s="75"/>
      <c r="J2" s="75"/>
      <c r="K2" s="75"/>
      <c r="L2" s="75"/>
    </row>
    <row r="4" spans="1:13" ht="15.75" x14ac:dyDescent="0.25">
      <c r="D4" s="6" t="s">
        <v>657</v>
      </c>
      <c r="E4" s="71"/>
      <c r="F4" s="72"/>
      <c r="G4" s="72"/>
      <c r="L4" s="7"/>
      <c r="M4" s="8"/>
    </row>
    <row r="5" spans="1:13" ht="15.75" x14ac:dyDescent="0.25">
      <c r="D5" s="6" t="s">
        <v>1225</v>
      </c>
      <c r="E5" s="9"/>
      <c r="F5" s="10"/>
      <c r="I5" s="11"/>
      <c r="J5" s="11"/>
      <c r="K5" s="12"/>
      <c r="L5" s="11"/>
    </row>
    <row r="6" spans="1:13" x14ac:dyDescent="0.2">
      <c r="D6" s="33" t="s">
        <v>658</v>
      </c>
      <c r="E6" s="63"/>
      <c r="F6" s="64"/>
      <c r="G6" s="13"/>
      <c r="H6" s="13" t="s">
        <v>480</v>
      </c>
      <c r="I6" s="65" t="s">
        <v>659</v>
      </c>
      <c r="J6" s="66"/>
      <c r="K6" s="25"/>
      <c r="L6" s="26" t="s">
        <v>660</v>
      </c>
    </row>
    <row r="7" spans="1:13" x14ac:dyDescent="0.2">
      <c r="D7" s="34" t="s">
        <v>1213</v>
      </c>
      <c r="E7" s="73" t="s">
        <v>1212</v>
      </c>
      <c r="F7" s="74"/>
      <c r="G7" s="13"/>
      <c r="H7" s="13" t="s">
        <v>481</v>
      </c>
      <c r="I7" s="67" t="s">
        <v>661</v>
      </c>
      <c r="J7" s="68"/>
      <c r="K7" s="27"/>
      <c r="L7" s="28" t="s">
        <v>660</v>
      </c>
    </row>
    <row r="8" spans="1:13" x14ac:dyDescent="0.2">
      <c r="D8" s="34" t="s">
        <v>1214</v>
      </c>
      <c r="E8" s="73" t="s">
        <v>1215</v>
      </c>
      <c r="F8" s="74"/>
      <c r="G8" s="11"/>
      <c r="H8" s="11"/>
      <c r="I8" s="67" t="s">
        <v>1211</v>
      </c>
      <c r="J8" s="68"/>
      <c r="K8" s="27"/>
      <c r="L8" s="28" t="s">
        <v>660</v>
      </c>
    </row>
    <row r="9" spans="1:13" x14ac:dyDescent="0.2">
      <c r="D9" s="34" t="s">
        <v>1216</v>
      </c>
      <c r="E9" s="73" t="s">
        <v>1217</v>
      </c>
      <c r="F9" s="74"/>
      <c r="G9" s="11"/>
      <c r="H9" s="11"/>
      <c r="I9" s="69" t="s">
        <v>662</v>
      </c>
      <c r="J9" s="70"/>
      <c r="K9" s="29"/>
      <c r="L9" s="30" t="s">
        <v>660</v>
      </c>
    </row>
    <row r="10" spans="1:13" x14ac:dyDescent="0.2">
      <c r="D10" s="35" t="s">
        <v>1216</v>
      </c>
      <c r="E10" s="61" t="s">
        <v>1218</v>
      </c>
      <c r="F10" s="62"/>
      <c r="G10" s="11"/>
      <c r="H10" s="11"/>
      <c r="I10" s="11"/>
      <c r="J10" s="11"/>
      <c r="K10" s="14"/>
      <c r="L10" s="11"/>
    </row>
    <row r="12" spans="1:13" ht="28.5" customHeight="1" x14ac:dyDescent="0.2">
      <c r="A12" s="19" t="s">
        <v>663</v>
      </c>
      <c r="B12" s="19" t="s">
        <v>664</v>
      </c>
      <c r="C12" s="20" t="s">
        <v>665</v>
      </c>
      <c r="D12" s="23" t="s">
        <v>1219</v>
      </c>
      <c r="E12" s="23" t="s">
        <v>666</v>
      </c>
      <c r="F12" s="23" t="s">
        <v>477</v>
      </c>
      <c r="G12" s="23" t="s">
        <v>1221</v>
      </c>
      <c r="H12" s="23" t="s">
        <v>1224</v>
      </c>
      <c r="I12" s="23" t="s">
        <v>1220</v>
      </c>
      <c r="J12" s="23" t="s">
        <v>1222</v>
      </c>
      <c r="K12" s="23" t="s">
        <v>662</v>
      </c>
      <c r="L12" s="23" t="s">
        <v>1223</v>
      </c>
      <c r="M12" s="23" t="s">
        <v>1210</v>
      </c>
    </row>
    <row r="13" spans="1:13" ht="23.25" hidden="1" customHeight="1" x14ac:dyDescent="0.2">
      <c r="A13" s="36" t="str">
        <f t="shared" ref="A13:A30" si="0">CONCATENATE(C13," ",B13)</f>
        <v>2011 5</v>
      </c>
      <c r="B13" s="5">
        <f t="shared" ref="B13:B30" si="1">IF(ISBLANK(D13),"",MONTH(D13))</f>
        <v>5</v>
      </c>
      <c r="C13" s="5">
        <f t="shared" ref="C13:C30" si="2">IF(ISBLANK(D13),"",YEAR(D13))</f>
        <v>2011</v>
      </c>
      <c r="D13" s="37">
        <v>40694</v>
      </c>
      <c r="E13" s="38" t="s">
        <v>1226</v>
      </c>
      <c r="F13" s="39" t="s">
        <v>1015</v>
      </c>
      <c r="G13" s="39"/>
      <c r="H13" s="39"/>
      <c r="I13" s="39"/>
      <c r="J13" s="40"/>
      <c r="K13" s="41"/>
      <c r="L13" s="42"/>
      <c r="M13" s="42"/>
    </row>
    <row r="14" spans="1:13" hidden="1" x14ac:dyDescent="0.2">
      <c r="A14" s="5" t="str">
        <f t="shared" si="0"/>
        <v>2011 3</v>
      </c>
      <c r="B14" s="5">
        <f t="shared" si="1"/>
        <v>3</v>
      </c>
      <c r="C14" s="5">
        <f t="shared" si="2"/>
        <v>2011</v>
      </c>
      <c r="D14" s="15">
        <v>40603</v>
      </c>
      <c r="E14" s="16"/>
      <c r="F14" s="17"/>
      <c r="G14" s="16"/>
      <c r="H14" s="16"/>
      <c r="I14" s="16"/>
      <c r="J14" s="31"/>
      <c r="K14" s="18"/>
      <c r="L14" s="2">
        <f>$K$7*J14</f>
        <v>0</v>
      </c>
      <c r="M14" s="24"/>
    </row>
    <row r="15" spans="1:13" hidden="1" x14ac:dyDescent="0.2">
      <c r="A15" s="5" t="str">
        <f t="shared" si="0"/>
        <v>2011 3</v>
      </c>
      <c r="B15" s="5">
        <f t="shared" si="1"/>
        <v>3</v>
      </c>
      <c r="C15" s="5">
        <f t="shared" si="2"/>
        <v>2011</v>
      </c>
      <c r="D15" s="15">
        <v>40603</v>
      </c>
      <c r="E15" s="16"/>
      <c r="F15" s="17"/>
      <c r="G15" s="16"/>
      <c r="H15" s="16"/>
      <c r="I15" s="16"/>
      <c r="J15" s="31"/>
      <c r="K15" s="18"/>
      <c r="L15" s="2">
        <f>$K$7*J15</f>
        <v>0</v>
      </c>
      <c r="M15" s="24"/>
    </row>
    <row r="16" spans="1:13" hidden="1" x14ac:dyDescent="0.2">
      <c r="A16" s="5" t="str">
        <f t="shared" si="0"/>
        <v>2011 3</v>
      </c>
      <c r="B16" s="5">
        <f t="shared" si="1"/>
        <v>3</v>
      </c>
      <c r="C16" s="5">
        <f t="shared" si="2"/>
        <v>2011</v>
      </c>
      <c r="D16" s="15">
        <v>40603</v>
      </c>
      <c r="E16" s="16"/>
      <c r="F16" s="17"/>
      <c r="G16" s="16"/>
      <c r="H16" s="16"/>
      <c r="I16" s="16"/>
      <c r="J16" s="31"/>
      <c r="K16" s="18"/>
      <c r="L16" s="2">
        <f>$K$7*J16</f>
        <v>0</v>
      </c>
      <c r="M16" s="24"/>
    </row>
    <row r="17" spans="1:13" hidden="1" x14ac:dyDescent="0.2">
      <c r="A17" s="5" t="str">
        <f t="shared" si="0"/>
        <v>2011 3</v>
      </c>
      <c r="B17" s="5">
        <f t="shared" si="1"/>
        <v>3</v>
      </c>
      <c r="C17" s="5">
        <f t="shared" si="2"/>
        <v>2011</v>
      </c>
      <c r="D17" s="15">
        <v>40603</v>
      </c>
      <c r="E17" s="16"/>
      <c r="F17" s="17"/>
      <c r="G17" s="16"/>
      <c r="H17" s="16"/>
      <c r="I17" s="16"/>
      <c r="J17" s="31"/>
      <c r="K17" s="18"/>
      <c r="L17" s="2">
        <f>$K$7*J17</f>
        <v>0</v>
      </c>
      <c r="M17" s="24"/>
    </row>
    <row r="18" spans="1:13" hidden="1" x14ac:dyDescent="0.2">
      <c r="A18" s="5" t="str">
        <f t="shared" si="0"/>
        <v>2011 3</v>
      </c>
      <c r="B18" s="5">
        <f t="shared" si="1"/>
        <v>3</v>
      </c>
      <c r="C18" s="5">
        <f t="shared" si="2"/>
        <v>2011</v>
      </c>
      <c r="D18" s="15">
        <v>40627</v>
      </c>
      <c r="E18" s="32"/>
      <c r="F18" s="17"/>
      <c r="G18" s="16"/>
      <c r="H18" s="16"/>
      <c r="I18" s="16"/>
      <c r="J18" s="31"/>
      <c r="K18" s="18"/>
      <c r="L18" s="2">
        <f>$K$7*J18+$K$9</f>
        <v>0</v>
      </c>
      <c r="M18" s="24"/>
    </row>
    <row r="19" spans="1:13" hidden="1" x14ac:dyDescent="0.2">
      <c r="A19" s="5" t="str">
        <f t="shared" si="0"/>
        <v>2011 3</v>
      </c>
      <c r="B19" s="5">
        <f t="shared" si="1"/>
        <v>3</v>
      </c>
      <c r="C19" s="5">
        <f t="shared" si="2"/>
        <v>2011</v>
      </c>
      <c r="D19" s="15">
        <v>40627</v>
      </c>
      <c r="E19" s="32"/>
      <c r="F19" s="17"/>
      <c r="G19" s="16"/>
      <c r="H19" s="16"/>
      <c r="I19" s="16"/>
      <c r="J19" s="31"/>
      <c r="K19" s="18"/>
      <c r="L19" s="2">
        <f>$K$7*J19+$K$9</f>
        <v>0</v>
      </c>
      <c r="M19" s="24"/>
    </row>
    <row r="20" spans="1:13" hidden="1" x14ac:dyDescent="0.2">
      <c r="A20" s="5" t="str">
        <f t="shared" si="0"/>
        <v>2011 3</v>
      </c>
      <c r="B20" s="5">
        <f t="shared" si="1"/>
        <v>3</v>
      </c>
      <c r="C20" s="5">
        <f t="shared" si="2"/>
        <v>2011</v>
      </c>
      <c r="D20" s="15">
        <v>40630</v>
      </c>
      <c r="E20" s="32"/>
      <c r="F20" s="17"/>
      <c r="G20" s="16"/>
      <c r="H20" s="16"/>
      <c r="I20" s="16"/>
      <c r="J20" s="31"/>
      <c r="K20" s="18"/>
      <c r="L20" s="2">
        <f>$K$7*J20+$K$9</f>
        <v>0</v>
      </c>
      <c r="M20" s="24"/>
    </row>
    <row r="21" spans="1:13" hidden="1" x14ac:dyDescent="0.2">
      <c r="A21" s="5" t="str">
        <f t="shared" si="0"/>
        <v>2011 3</v>
      </c>
      <c r="B21" s="5">
        <f t="shared" si="1"/>
        <v>3</v>
      </c>
      <c r="C21" s="5">
        <f t="shared" si="2"/>
        <v>2011</v>
      </c>
      <c r="D21" s="15">
        <v>40630</v>
      </c>
      <c r="E21" s="32"/>
      <c r="F21" s="17"/>
      <c r="G21" s="16"/>
      <c r="H21" s="16"/>
      <c r="I21" s="16"/>
      <c r="J21" s="31"/>
      <c r="K21" s="18"/>
      <c r="L21" s="2">
        <f>$K$7*J21+$K$9</f>
        <v>0</v>
      </c>
      <c r="M21" s="24"/>
    </row>
    <row r="22" spans="1:13" hidden="1" x14ac:dyDescent="0.2">
      <c r="A22" s="5" t="str">
        <f t="shared" si="0"/>
        <v>2011 4</v>
      </c>
      <c r="B22" s="5">
        <f t="shared" si="1"/>
        <v>4</v>
      </c>
      <c r="C22" s="5">
        <f t="shared" si="2"/>
        <v>2011</v>
      </c>
      <c r="D22" s="15">
        <v>40647</v>
      </c>
      <c r="E22" s="32"/>
      <c r="F22" s="17"/>
      <c r="G22" s="16"/>
      <c r="H22" s="16"/>
      <c r="I22" s="16"/>
      <c r="J22" s="31"/>
      <c r="K22" s="18"/>
      <c r="L22" s="2">
        <f>$K$7*J22</f>
        <v>0</v>
      </c>
      <c r="M22" s="24"/>
    </row>
    <row r="23" spans="1:13" hidden="1" x14ac:dyDescent="0.2">
      <c r="A23" s="5" t="str">
        <f t="shared" si="0"/>
        <v>2011 3</v>
      </c>
      <c r="B23" s="5">
        <f t="shared" si="1"/>
        <v>3</v>
      </c>
      <c r="C23" s="5">
        <f t="shared" si="2"/>
        <v>2011</v>
      </c>
      <c r="D23" s="15">
        <v>40631</v>
      </c>
      <c r="E23" s="32"/>
      <c r="F23" s="17"/>
      <c r="G23" s="16"/>
      <c r="H23" s="16"/>
      <c r="I23" s="16"/>
      <c r="J23" s="31"/>
      <c r="K23" s="18"/>
      <c r="L23" s="2">
        <f>$K$7*J23</f>
        <v>0</v>
      </c>
      <c r="M23" s="24"/>
    </row>
    <row r="24" spans="1:13" hidden="1" x14ac:dyDescent="0.2">
      <c r="A24" s="5" t="str">
        <f t="shared" si="0"/>
        <v>2011 4</v>
      </c>
      <c r="B24" s="5">
        <f t="shared" si="1"/>
        <v>4</v>
      </c>
      <c r="C24" s="5">
        <f t="shared" si="2"/>
        <v>2011</v>
      </c>
      <c r="D24" s="15">
        <v>40661</v>
      </c>
      <c r="E24" s="32"/>
      <c r="F24" s="17"/>
      <c r="G24" s="16"/>
      <c r="H24" s="16"/>
      <c r="I24" s="16"/>
      <c r="J24" s="31"/>
      <c r="K24" s="18"/>
      <c r="L24" s="2">
        <f>$K$6*J24+$K$9</f>
        <v>0</v>
      </c>
      <c r="M24" s="24"/>
    </row>
    <row r="25" spans="1:13" hidden="1" x14ac:dyDescent="0.2">
      <c r="A25" s="5" t="str">
        <f t="shared" si="0"/>
        <v>2011 4</v>
      </c>
      <c r="B25" s="5">
        <f t="shared" si="1"/>
        <v>4</v>
      </c>
      <c r="C25" s="5">
        <f t="shared" si="2"/>
        <v>2011</v>
      </c>
      <c r="D25" s="15">
        <v>40661</v>
      </c>
      <c r="E25" s="32"/>
      <c r="F25" s="17"/>
      <c r="G25" s="16"/>
      <c r="H25" s="16"/>
      <c r="I25" s="16"/>
      <c r="J25" s="31"/>
      <c r="K25" s="18"/>
      <c r="L25" s="2">
        <f>$K$6*J25+$K$9</f>
        <v>0</v>
      </c>
      <c r="M25" s="24"/>
    </row>
    <row r="26" spans="1:13" hidden="1" x14ac:dyDescent="0.2">
      <c r="A26" s="5" t="str">
        <f t="shared" si="0"/>
        <v>2011 4</v>
      </c>
      <c r="B26" s="5">
        <f t="shared" si="1"/>
        <v>4</v>
      </c>
      <c r="C26" s="5">
        <f t="shared" si="2"/>
        <v>2011</v>
      </c>
      <c r="D26" s="15">
        <v>40661</v>
      </c>
      <c r="E26" s="32"/>
      <c r="F26" s="17"/>
      <c r="G26" s="16"/>
      <c r="H26" s="16"/>
      <c r="I26" s="16"/>
      <c r="J26" s="31"/>
      <c r="K26" s="18"/>
      <c r="L26" s="2">
        <f>$K$6*J26+$K$9</f>
        <v>0</v>
      </c>
      <c r="M26" s="24"/>
    </row>
    <row r="27" spans="1:13" hidden="1" x14ac:dyDescent="0.2">
      <c r="A27" s="5" t="str">
        <f t="shared" si="0"/>
        <v>2011 3</v>
      </c>
      <c r="B27" s="5">
        <f t="shared" si="1"/>
        <v>3</v>
      </c>
      <c r="C27" s="5">
        <f t="shared" si="2"/>
        <v>2011</v>
      </c>
      <c r="D27" s="15">
        <v>40633</v>
      </c>
      <c r="E27" s="32"/>
      <c r="F27" s="17"/>
      <c r="G27" s="16"/>
      <c r="H27" s="16"/>
      <c r="I27" s="16"/>
      <c r="J27" s="31"/>
      <c r="K27" s="18"/>
      <c r="L27" s="2">
        <f>32.5</f>
        <v>32.5</v>
      </c>
      <c r="M27" s="24"/>
    </row>
    <row r="28" spans="1:13" hidden="1" x14ac:dyDescent="0.2">
      <c r="A28" s="5" t="str">
        <f t="shared" si="0"/>
        <v>2011 4</v>
      </c>
      <c r="B28" s="5">
        <f t="shared" si="1"/>
        <v>4</v>
      </c>
      <c r="C28" s="5">
        <f t="shared" si="2"/>
        <v>2011</v>
      </c>
      <c r="D28" s="15">
        <v>40637</v>
      </c>
      <c r="E28" s="32"/>
      <c r="F28" s="17"/>
      <c r="G28" s="16"/>
      <c r="H28" s="16"/>
      <c r="I28" s="16"/>
      <c r="J28" s="31"/>
      <c r="K28" s="18"/>
      <c r="L28" s="2">
        <v>32.5</v>
      </c>
      <c r="M28" s="24"/>
    </row>
    <row r="29" spans="1:13" hidden="1" x14ac:dyDescent="0.2">
      <c r="A29" s="36" t="str">
        <f t="shared" si="0"/>
        <v>2011 4</v>
      </c>
      <c r="B29" s="5">
        <f t="shared" si="1"/>
        <v>4</v>
      </c>
      <c r="C29" s="5">
        <f t="shared" si="2"/>
        <v>2011</v>
      </c>
      <c r="D29" s="15">
        <v>40638</v>
      </c>
      <c r="E29" s="32"/>
      <c r="F29" s="17"/>
      <c r="G29" s="16"/>
      <c r="H29" s="16"/>
      <c r="I29" s="16"/>
      <c r="J29" s="31"/>
      <c r="K29" s="18"/>
      <c r="L29" s="2">
        <f>$K$6*J29+$K$9</f>
        <v>0</v>
      </c>
      <c r="M29" s="24"/>
    </row>
    <row r="30" spans="1:13" hidden="1" x14ac:dyDescent="0.2">
      <c r="A30" s="36" t="str">
        <f t="shared" si="0"/>
        <v>2011 5</v>
      </c>
      <c r="B30" s="5">
        <f t="shared" si="1"/>
        <v>5</v>
      </c>
      <c r="C30" s="5">
        <f t="shared" si="2"/>
        <v>2011</v>
      </c>
      <c r="D30" s="15">
        <v>40675</v>
      </c>
      <c r="E30" s="32"/>
      <c r="F30" s="17"/>
      <c r="G30" s="16"/>
      <c r="H30" s="16"/>
      <c r="I30" s="16"/>
      <c r="J30" s="31"/>
      <c r="K30" s="18"/>
      <c r="L30" s="2">
        <v>32.5</v>
      </c>
      <c r="M30" s="24"/>
    </row>
    <row r="31" spans="1:13" hidden="1" x14ac:dyDescent="0.2">
      <c r="A31" s="36"/>
      <c r="D31" s="15">
        <v>40723</v>
      </c>
      <c r="E31" s="32"/>
      <c r="F31" s="17"/>
      <c r="G31" s="16"/>
      <c r="H31" s="16"/>
      <c r="I31" s="16"/>
      <c r="J31" s="31"/>
      <c r="K31" s="18"/>
      <c r="L31" s="3">
        <v>190</v>
      </c>
      <c r="M31" s="24"/>
    </row>
    <row r="32" spans="1:13" hidden="1" x14ac:dyDescent="0.2">
      <c r="A32" s="36"/>
      <c r="D32" s="15">
        <v>40728</v>
      </c>
      <c r="E32" s="32"/>
      <c r="F32" s="17"/>
      <c r="G32" s="16"/>
      <c r="H32" s="16"/>
      <c r="I32" s="16"/>
      <c r="J32" s="31"/>
      <c r="K32" s="18"/>
      <c r="L32" s="2">
        <v>32.5</v>
      </c>
      <c r="M32" s="24"/>
    </row>
    <row r="33" spans="1:13" hidden="1" x14ac:dyDescent="0.2">
      <c r="A33" s="36"/>
      <c r="D33" s="15">
        <v>40732</v>
      </c>
      <c r="E33" s="32"/>
      <c r="F33" s="17"/>
      <c r="G33" s="16"/>
      <c r="H33" s="16"/>
      <c r="I33" s="16"/>
      <c r="J33" s="31"/>
      <c r="K33" s="18"/>
      <c r="L33" s="3">
        <f>32.5*4</f>
        <v>130</v>
      </c>
      <c r="M33" s="24"/>
    </row>
    <row r="34" spans="1:13" hidden="1" x14ac:dyDescent="0.2">
      <c r="A34" s="36"/>
      <c r="D34" s="15">
        <v>40735</v>
      </c>
      <c r="E34" s="32"/>
      <c r="F34" s="17"/>
      <c r="G34" s="16"/>
      <c r="H34" s="16"/>
      <c r="I34" s="16"/>
      <c r="J34" s="31"/>
      <c r="K34" s="18"/>
      <c r="L34" s="3">
        <v>130</v>
      </c>
      <c r="M34" s="24"/>
    </row>
    <row r="35" spans="1:13" hidden="1" x14ac:dyDescent="0.2">
      <c r="A35" s="36"/>
      <c r="D35" s="15">
        <v>40736</v>
      </c>
      <c r="E35" s="32"/>
      <c r="F35" s="17"/>
      <c r="G35" s="16"/>
      <c r="H35" s="16"/>
      <c r="I35" s="16"/>
      <c r="J35" s="31"/>
      <c r="K35" s="18"/>
      <c r="L35" s="3">
        <f>390</f>
        <v>390</v>
      </c>
      <c r="M35" s="24"/>
    </row>
    <row r="36" spans="1:13" hidden="1" x14ac:dyDescent="0.2">
      <c r="A36" s="36"/>
      <c r="D36" s="15">
        <v>40743</v>
      </c>
      <c r="E36" s="32"/>
      <c r="F36" s="17"/>
      <c r="G36" s="16"/>
      <c r="H36" s="16"/>
      <c r="I36" s="16"/>
      <c r="J36" s="31"/>
      <c r="K36" s="18"/>
      <c r="L36" s="3">
        <v>65</v>
      </c>
      <c r="M36" s="24"/>
    </row>
    <row r="37" spans="1:13" hidden="1" x14ac:dyDescent="0.2">
      <c r="A37" s="36"/>
      <c r="D37" s="15">
        <v>40753</v>
      </c>
      <c r="E37" s="32"/>
      <c r="F37" s="17"/>
      <c r="G37" s="16"/>
      <c r="H37" s="16"/>
      <c r="I37" s="16"/>
      <c r="J37" s="31"/>
      <c r="K37" s="18"/>
      <c r="L37" s="3">
        <f>130*4</f>
        <v>520</v>
      </c>
      <c r="M37" s="24"/>
    </row>
    <row r="38" spans="1:13" hidden="1" x14ac:dyDescent="0.2">
      <c r="A38" s="36"/>
      <c r="D38" s="15">
        <v>40781</v>
      </c>
      <c r="E38" s="32"/>
      <c r="F38" s="17"/>
      <c r="G38" s="16"/>
      <c r="H38" s="16"/>
      <c r="I38" s="16"/>
      <c r="J38" s="31"/>
      <c r="K38" s="18"/>
      <c r="L38" s="3">
        <v>65</v>
      </c>
      <c r="M38" s="24"/>
    </row>
    <row r="39" spans="1:13" hidden="1" x14ac:dyDescent="0.2">
      <c r="A39" s="36"/>
      <c r="D39" s="15">
        <v>40784</v>
      </c>
      <c r="E39" s="32"/>
      <c r="F39" s="17"/>
      <c r="G39" s="16"/>
      <c r="H39" s="16"/>
      <c r="I39" s="16"/>
      <c r="J39" s="31"/>
      <c r="K39" s="18"/>
      <c r="L39" s="3">
        <f>130*4</f>
        <v>520</v>
      </c>
      <c r="M39" s="24"/>
    </row>
    <row r="40" spans="1:13" hidden="1" x14ac:dyDescent="0.2">
      <c r="A40" s="36"/>
      <c r="D40" s="15">
        <v>40787</v>
      </c>
      <c r="E40" s="32"/>
      <c r="F40" s="17"/>
      <c r="G40" s="16"/>
      <c r="H40" s="16"/>
      <c r="I40" s="16"/>
      <c r="J40" s="31"/>
      <c r="K40" s="18"/>
      <c r="L40" s="3">
        <f>130*J40+50</f>
        <v>50</v>
      </c>
      <c r="M40" s="24"/>
    </row>
    <row r="41" spans="1:13" hidden="1" x14ac:dyDescent="0.2">
      <c r="A41" s="36"/>
      <c r="D41" s="15">
        <v>40806</v>
      </c>
      <c r="E41" s="32"/>
      <c r="F41" s="17"/>
      <c r="G41" s="16"/>
      <c r="H41" s="16"/>
      <c r="I41" s="16"/>
      <c r="J41" s="31"/>
      <c r="K41" s="18"/>
      <c r="L41" s="3">
        <v>32.5</v>
      </c>
      <c r="M41" s="24"/>
    </row>
    <row r="42" spans="1:13" hidden="1" x14ac:dyDescent="0.2">
      <c r="A42" s="36"/>
      <c r="D42" s="15">
        <v>40816</v>
      </c>
      <c r="E42" s="32"/>
      <c r="F42" s="17"/>
      <c r="G42" s="16"/>
      <c r="H42" s="16"/>
      <c r="I42" s="16"/>
      <c r="J42" s="31"/>
      <c r="K42" s="18"/>
      <c r="L42" s="3">
        <f>130*4</f>
        <v>520</v>
      </c>
      <c r="M42" s="24"/>
    </row>
    <row r="43" spans="1:13" hidden="1" x14ac:dyDescent="0.2">
      <c r="A43" s="36"/>
      <c r="D43" s="15">
        <v>40821</v>
      </c>
      <c r="E43" s="32"/>
      <c r="F43" s="17"/>
      <c r="G43" s="16"/>
      <c r="H43" s="16"/>
      <c r="I43" s="16"/>
      <c r="J43" s="31"/>
      <c r="K43" s="18"/>
      <c r="L43" s="3">
        <f>170*J43+50</f>
        <v>50</v>
      </c>
      <c r="M43" s="24"/>
    </row>
    <row r="44" spans="1:13" hidden="1" x14ac:dyDescent="0.2">
      <c r="A44" s="36"/>
      <c r="D44" s="15">
        <v>40830</v>
      </c>
      <c r="E44" s="32"/>
      <c r="F44" s="17"/>
      <c r="G44" s="16"/>
      <c r="H44" s="16"/>
      <c r="I44" s="16"/>
      <c r="J44" s="31"/>
      <c r="K44" s="18"/>
      <c r="L44" s="3">
        <f>170*J44+50</f>
        <v>50</v>
      </c>
      <c r="M44" s="24"/>
    </row>
    <row r="45" spans="1:13" hidden="1" x14ac:dyDescent="0.2">
      <c r="A45" s="36"/>
      <c r="D45" s="15">
        <v>40846</v>
      </c>
      <c r="E45" s="32"/>
      <c r="F45" s="17"/>
      <c r="G45" s="16"/>
      <c r="H45" s="16"/>
      <c r="I45" s="16"/>
      <c r="J45" s="31"/>
      <c r="K45" s="18"/>
      <c r="L45" s="3">
        <f>130*4</f>
        <v>520</v>
      </c>
      <c r="M45" s="24"/>
    </row>
    <row r="46" spans="1:13" ht="21" hidden="1" customHeight="1" x14ac:dyDescent="0.2">
      <c r="A46" s="36"/>
      <c r="D46" s="37">
        <v>40847</v>
      </c>
      <c r="E46" s="38"/>
      <c r="F46" s="39"/>
      <c r="G46" s="39"/>
      <c r="H46" s="39"/>
      <c r="I46" s="39"/>
      <c r="J46" s="40"/>
      <c r="K46" s="41"/>
      <c r="L46" s="42">
        <v>-8000</v>
      </c>
      <c r="M46" s="42"/>
    </row>
    <row r="47" spans="1:13" hidden="1" x14ac:dyDescent="0.2">
      <c r="A47" s="36"/>
      <c r="D47" s="15">
        <v>40855</v>
      </c>
      <c r="E47" s="32"/>
      <c r="F47" s="17"/>
      <c r="G47" s="16"/>
      <c r="H47" s="16"/>
      <c r="I47" s="16"/>
      <c r="J47" s="31"/>
      <c r="K47" s="18"/>
      <c r="L47" s="3">
        <f>170*J47+50</f>
        <v>50</v>
      </c>
      <c r="M47" s="24"/>
    </row>
    <row r="48" spans="1:13" hidden="1" x14ac:dyDescent="0.2">
      <c r="A48" s="36"/>
      <c r="D48" s="15">
        <v>41227</v>
      </c>
      <c r="E48" s="32"/>
      <c r="F48" s="17"/>
      <c r="G48" s="16"/>
      <c r="H48" s="16"/>
      <c r="I48" s="16"/>
      <c r="J48" s="31"/>
      <c r="K48" s="18"/>
      <c r="L48" s="3">
        <v>170</v>
      </c>
      <c r="M48" s="24"/>
    </row>
    <row r="49" spans="1:13" hidden="1" x14ac:dyDescent="0.2">
      <c r="A49" s="36"/>
      <c r="D49" s="15">
        <v>40865</v>
      </c>
      <c r="E49" s="32"/>
      <c r="F49" s="17"/>
      <c r="G49" s="16"/>
      <c r="H49" s="16"/>
      <c r="I49" s="16"/>
      <c r="J49" s="31"/>
      <c r="K49" s="18"/>
      <c r="L49" s="3">
        <v>190</v>
      </c>
      <c r="M49" s="24"/>
    </row>
    <row r="50" spans="1:13" hidden="1" x14ac:dyDescent="0.2">
      <c r="A50" s="36"/>
      <c r="D50" s="15">
        <v>41234</v>
      </c>
      <c r="E50" s="32"/>
      <c r="F50" s="17"/>
      <c r="G50" s="16"/>
      <c r="H50" s="16"/>
      <c r="I50" s="16"/>
      <c r="J50" s="31"/>
      <c r="K50" s="18"/>
      <c r="L50" s="3">
        <f>170*J50</f>
        <v>0</v>
      </c>
      <c r="M50" s="24"/>
    </row>
    <row r="51" spans="1:13" hidden="1" x14ac:dyDescent="0.2">
      <c r="A51" s="36"/>
      <c r="D51" s="15">
        <v>41235</v>
      </c>
      <c r="E51" s="32"/>
      <c r="F51" s="17"/>
      <c r="G51" s="16"/>
      <c r="H51" s="16"/>
      <c r="I51" s="16"/>
      <c r="J51" s="31"/>
      <c r="K51" s="18"/>
      <c r="L51" s="3">
        <f>170*J51</f>
        <v>0</v>
      </c>
      <c r="M51" s="24"/>
    </row>
    <row r="52" spans="1:13" hidden="1" x14ac:dyDescent="0.2">
      <c r="A52" s="36"/>
      <c r="D52" s="15">
        <v>41236</v>
      </c>
      <c r="E52" s="32"/>
      <c r="F52" s="17"/>
      <c r="G52" s="16"/>
      <c r="H52" s="16"/>
      <c r="I52" s="16"/>
      <c r="J52" s="31"/>
      <c r="K52" s="18"/>
      <c r="L52" s="3">
        <f>170*J52</f>
        <v>0</v>
      </c>
      <c r="M52" s="24"/>
    </row>
    <row r="53" spans="1:13" hidden="1" x14ac:dyDescent="0.2">
      <c r="A53" s="36"/>
      <c r="D53" s="15">
        <v>41237</v>
      </c>
      <c r="E53" s="32"/>
      <c r="F53" s="17"/>
      <c r="G53" s="16"/>
      <c r="H53" s="16"/>
      <c r="I53" s="16"/>
      <c r="J53" s="31"/>
      <c r="K53" s="18"/>
      <c r="L53" s="3">
        <f>170*J53</f>
        <v>0</v>
      </c>
      <c r="M53" s="24"/>
    </row>
    <row r="54" spans="1:13" hidden="1" x14ac:dyDescent="0.2">
      <c r="A54" s="36"/>
      <c r="D54" s="15">
        <v>41238</v>
      </c>
      <c r="E54" s="32"/>
      <c r="F54" s="17"/>
      <c r="G54" s="16"/>
      <c r="H54" s="16"/>
      <c r="I54" s="16"/>
      <c r="J54" s="31"/>
      <c r="K54" s="18"/>
      <c r="L54" s="3">
        <f>170*J54</f>
        <v>0</v>
      </c>
      <c r="M54" s="24"/>
    </row>
    <row r="55" spans="1:13" hidden="1" x14ac:dyDescent="0.2">
      <c r="A55" s="36"/>
      <c r="D55" s="15">
        <v>41243</v>
      </c>
      <c r="E55" s="32"/>
      <c r="F55" s="17"/>
      <c r="G55" s="16"/>
      <c r="H55" s="16"/>
      <c r="I55" s="16"/>
      <c r="J55" s="31"/>
      <c r="K55" s="18"/>
      <c r="L55" s="3">
        <f>170*J55+50</f>
        <v>50</v>
      </c>
      <c r="M55" s="24"/>
    </row>
    <row r="56" spans="1:13" hidden="1" x14ac:dyDescent="0.2">
      <c r="A56" s="36"/>
      <c r="D56" s="15">
        <v>41243</v>
      </c>
      <c r="E56" s="32"/>
      <c r="F56" s="17"/>
      <c r="G56" s="16"/>
      <c r="H56" s="16"/>
      <c r="I56" s="16"/>
      <c r="J56" s="31"/>
      <c r="K56" s="18"/>
      <c r="L56" s="3">
        <f>170*J56+50</f>
        <v>50</v>
      </c>
      <c r="M56" s="24"/>
    </row>
    <row r="57" spans="1:13" hidden="1" x14ac:dyDescent="0.2">
      <c r="A57" s="36"/>
      <c r="D57" s="15">
        <v>40877</v>
      </c>
      <c r="E57" s="32"/>
      <c r="F57" s="17"/>
      <c r="G57" s="16"/>
      <c r="H57" s="16"/>
      <c r="I57" s="16"/>
      <c r="J57" s="31"/>
      <c r="K57" s="18"/>
      <c r="L57" s="3">
        <f>130*4</f>
        <v>520</v>
      </c>
      <c r="M57" s="24"/>
    </row>
    <row r="58" spans="1:13" hidden="1" x14ac:dyDescent="0.2">
      <c r="A58" s="36"/>
      <c r="D58" s="15">
        <v>40879</v>
      </c>
      <c r="E58" s="32"/>
      <c r="F58" s="17"/>
      <c r="G58" s="16"/>
      <c r="H58" s="16"/>
      <c r="I58" s="16"/>
      <c r="J58" s="31"/>
      <c r="K58" s="18"/>
      <c r="L58" s="3">
        <f>130*J58</f>
        <v>0</v>
      </c>
      <c r="M58" s="24"/>
    </row>
    <row r="59" spans="1:13" hidden="1" x14ac:dyDescent="0.2">
      <c r="A59" s="36"/>
      <c r="D59" s="15">
        <v>41251</v>
      </c>
      <c r="E59" s="32"/>
      <c r="F59" s="17"/>
      <c r="G59" s="16"/>
      <c r="H59" s="16"/>
      <c r="I59" s="16"/>
      <c r="J59" s="31"/>
      <c r="K59" s="18"/>
      <c r="L59" s="3">
        <v>260</v>
      </c>
      <c r="M59" s="24"/>
    </row>
    <row r="60" spans="1:13" hidden="1" x14ac:dyDescent="0.2">
      <c r="A60" s="36"/>
      <c r="D60" s="15">
        <v>40886</v>
      </c>
      <c r="E60" s="32"/>
      <c r="F60" s="17"/>
      <c r="G60" s="16"/>
      <c r="H60" s="16"/>
      <c r="I60" s="16"/>
      <c r="J60" s="31"/>
      <c r="K60" s="18"/>
      <c r="L60" s="3">
        <f>130*J60</f>
        <v>0</v>
      </c>
      <c r="M60" s="24"/>
    </row>
    <row r="61" spans="1:13" hidden="1" x14ac:dyDescent="0.2">
      <c r="A61" s="36"/>
      <c r="D61" s="15">
        <v>41255</v>
      </c>
      <c r="E61" s="32"/>
      <c r="F61" s="17"/>
      <c r="G61" s="16"/>
      <c r="H61" s="16"/>
      <c r="I61" s="16"/>
      <c r="J61" s="31"/>
      <c r="K61" s="18"/>
      <c r="L61" s="3">
        <f>130*J61</f>
        <v>0</v>
      </c>
      <c r="M61" s="24"/>
    </row>
    <row r="62" spans="1:13" hidden="1" x14ac:dyDescent="0.2">
      <c r="A62" s="36"/>
      <c r="D62" s="15">
        <v>40897</v>
      </c>
      <c r="E62" s="32"/>
      <c r="F62" s="17"/>
      <c r="G62" s="16"/>
      <c r="H62" s="16"/>
      <c r="I62" s="16"/>
      <c r="J62" s="31"/>
      <c r="K62" s="18"/>
      <c r="L62" s="3">
        <f>130*J62</f>
        <v>0</v>
      </c>
      <c r="M62" s="24"/>
    </row>
    <row r="63" spans="1:13" hidden="1" x14ac:dyDescent="0.2">
      <c r="A63" s="36"/>
      <c r="D63" s="15">
        <v>40898</v>
      </c>
      <c r="E63" s="32"/>
      <c r="F63" s="17"/>
      <c r="G63" s="16"/>
      <c r="H63" s="16"/>
      <c r="I63" s="16"/>
      <c r="J63" s="31"/>
      <c r="K63" s="18"/>
      <c r="L63" s="3">
        <f>130*J63</f>
        <v>0</v>
      </c>
      <c r="M63" s="24"/>
    </row>
    <row r="64" spans="1:13" hidden="1" x14ac:dyDescent="0.2">
      <c r="A64" s="36"/>
      <c r="D64" s="15">
        <v>40900</v>
      </c>
      <c r="E64" s="32"/>
      <c r="F64" s="17"/>
      <c r="G64" s="16"/>
      <c r="H64" s="16"/>
      <c r="I64" s="16"/>
      <c r="J64" s="31"/>
      <c r="K64" s="18"/>
      <c r="L64" s="3">
        <f>130*J64</f>
        <v>0</v>
      </c>
      <c r="M64" s="24"/>
    </row>
    <row r="65" spans="1:13" hidden="1" x14ac:dyDescent="0.2">
      <c r="A65" s="36"/>
      <c r="D65" s="15">
        <v>41263</v>
      </c>
      <c r="E65" s="32"/>
      <c r="F65" s="17"/>
      <c r="G65" s="16"/>
      <c r="H65" s="16"/>
      <c r="I65" s="16"/>
      <c r="J65" s="31"/>
      <c r="K65" s="18"/>
      <c r="L65" s="3">
        <f>170*J65+50</f>
        <v>50</v>
      </c>
      <c r="M65" s="24"/>
    </row>
    <row r="66" spans="1:13" hidden="1" x14ac:dyDescent="0.2">
      <c r="A66" s="36"/>
      <c r="D66" s="15">
        <v>40939</v>
      </c>
      <c r="E66" s="32"/>
      <c r="F66" s="17"/>
      <c r="G66" s="16"/>
      <c r="H66" s="16"/>
      <c r="I66" s="16"/>
      <c r="J66" s="31"/>
      <c r="K66" s="18"/>
      <c r="L66" s="3">
        <v>520</v>
      </c>
      <c r="M66" s="24"/>
    </row>
    <row r="67" spans="1:13" ht="21" hidden="1" customHeight="1" x14ac:dyDescent="0.2">
      <c r="A67" s="36"/>
      <c r="D67" s="37">
        <v>40939</v>
      </c>
      <c r="E67" s="38"/>
      <c r="F67" s="39"/>
      <c r="G67" s="39"/>
      <c r="H67" s="39"/>
      <c r="I67" s="39"/>
      <c r="J67" s="40"/>
      <c r="K67" s="41"/>
      <c r="L67" s="42">
        <v>-5000</v>
      </c>
      <c r="M67" s="42"/>
    </row>
    <row r="68" spans="1:13" hidden="1" x14ac:dyDescent="0.2">
      <c r="A68" s="36"/>
      <c r="D68" s="15">
        <v>40949</v>
      </c>
      <c r="E68" s="32"/>
      <c r="F68" s="17"/>
      <c r="G68" s="16"/>
      <c r="H68" s="16"/>
      <c r="I68" s="16"/>
      <c r="J68" s="31"/>
      <c r="K68" s="18"/>
      <c r="L68" s="3">
        <f>170*J68+50</f>
        <v>50</v>
      </c>
      <c r="M68" s="24"/>
    </row>
    <row r="69" spans="1:13" hidden="1" x14ac:dyDescent="0.2">
      <c r="A69" s="36"/>
      <c r="D69" s="15">
        <v>40955</v>
      </c>
      <c r="E69" s="32"/>
      <c r="F69" s="17"/>
      <c r="G69" s="16"/>
      <c r="H69" s="16"/>
      <c r="I69" s="16"/>
      <c r="J69" s="31"/>
      <c r="K69" s="18"/>
      <c r="L69" s="3">
        <f>170*J69+50</f>
        <v>50</v>
      </c>
      <c r="M69" s="24"/>
    </row>
    <row r="70" spans="1:13" hidden="1" x14ac:dyDescent="0.2">
      <c r="A70" s="36"/>
      <c r="D70" s="15">
        <v>40967</v>
      </c>
      <c r="E70" s="32"/>
      <c r="F70" s="17"/>
      <c r="G70" s="16"/>
      <c r="H70" s="16"/>
      <c r="I70" s="16"/>
      <c r="J70" s="31"/>
      <c r="K70" s="18"/>
      <c r="L70" s="3">
        <v>520</v>
      </c>
      <c r="M70" s="24"/>
    </row>
    <row r="71" spans="1:13" hidden="1" x14ac:dyDescent="0.2">
      <c r="A71" s="36"/>
      <c r="D71" s="15">
        <v>40967</v>
      </c>
      <c r="E71" s="32"/>
      <c r="F71" s="17"/>
      <c r="G71" s="16"/>
      <c r="H71" s="16"/>
      <c r="I71" s="16"/>
      <c r="J71" s="31"/>
      <c r="K71" s="18"/>
      <c r="L71" s="3">
        <f>170*J71+50</f>
        <v>50</v>
      </c>
      <c r="M71" s="24"/>
    </row>
    <row r="72" spans="1:13" hidden="1" x14ac:dyDescent="0.2">
      <c r="A72" s="36"/>
      <c r="D72" s="15">
        <v>40967</v>
      </c>
      <c r="E72" s="32"/>
      <c r="F72" s="17"/>
      <c r="G72" s="16"/>
      <c r="H72" s="16"/>
      <c r="I72" s="16"/>
      <c r="J72" s="31"/>
      <c r="K72" s="18"/>
      <c r="L72" s="3">
        <v>65</v>
      </c>
      <c r="M72" s="24"/>
    </row>
    <row r="73" spans="1:13" hidden="1" x14ac:dyDescent="0.2">
      <c r="A73" s="36"/>
      <c r="D73" s="15">
        <v>40980</v>
      </c>
      <c r="E73" s="32"/>
      <c r="F73" s="17"/>
      <c r="G73" s="16"/>
      <c r="H73" s="16"/>
      <c r="I73" s="16"/>
      <c r="J73" s="31"/>
      <c r="K73" s="18"/>
      <c r="L73" s="3">
        <f>130*J73</f>
        <v>0</v>
      </c>
      <c r="M73" s="24"/>
    </row>
    <row r="74" spans="1:13" hidden="1" x14ac:dyDescent="0.2">
      <c r="A74" s="36"/>
      <c r="D74" s="15">
        <v>40982</v>
      </c>
      <c r="E74" s="32"/>
      <c r="F74" s="17"/>
      <c r="G74" s="16"/>
      <c r="H74" s="16"/>
      <c r="I74" s="16"/>
      <c r="J74" s="31"/>
      <c r="K74" s="18"/>
      <c r="L74" s="3">
        <f>170+50</f>
        <v>220</v>
      </c>
      <c r="M74" s="24"/>
    </row>
    <row r="75" spans="1:13" hidden="1" x14ac:dyDescent="0.2">
      <c r="A75" s="36"/>
      <c r="D75" s="15">
        <v>40989</v>
      </c>
      <c r="E75" s="32"/>
      <c r="F75" s="17"/>
      <c r="G75" s="16"/>
      <c r="H75" s="16"/>
      <c r="I75" s="16"/>
      <c r="J75" s="31"/>
      <c r="K75" s="18"/>
      <c r="L75" s="3">
        <f>170*3+50</f>
        <v>560</v>
      </c>
      <c r="M75" s="24"/>
    </row>
    <row r="76" spans="1:13" hidden="1" x14ac:dyDescent="0.2">
      <c r="A76" s="36"/>
      <c r="D76" s="15">
        <v>40990</v>
      </c>
      <c r="E76" s="32"/>
      <c r="F76" s="17"/>
      <c r="G76" s="16"/>
      <c r="H76" s="16"/>
      <c r="I76" s="16"/>
      <c r="J76" s="31"/>
      <c r="K76" s="18"/>
      <c r="L76" s="3">
        <f>130*1.5</f>
        <v>195</v>
      </c>
      <c r="M76" s="24"/>
    </row>
    <row r="77" spans="1:13" hidden="1" x14ac:dyDescent="0.2">
      <c r="A77" s="36"/>
      <c r="D77" s="15">
        <v>40999</v>
      </c>
      <c r="E77" s="32"/>
      <c r="F77" s="17"/>
      <c r="G77" s="16"/>
      <c r="H77" s="16"/>
      <c r="I77" s="16"/>
      <c r="J77" s="31"/>
      <c r="K77" s="18"/>
      <c r="L77" s="3">
        <f>130*J77</f>
        <v>0</v>
      </c>
      <c r="M77" s="24"/>
    </row>
    <row r="78" spans="1:13" ht="21" hidden="1" customHeight="1" x14ac:dyDescent="0.2">
      <c r="A78" s="36"/>
      <c r="D78" s="37">
        <v>41016</v>
      </c>
      <c r="E78" s="38"/>
      <c r="F78" s="39"/>
      <c r="G78" s="39"/>
      <c r="H78" s="39"/>
      <c r="I78" s="39"/>
      <c r="J78" s="40"/>
      <c r="K78" s="41"/>
      <c r="L78" s="42">
        <v>-5000</v>
      </c>
      <c r="M78" s="42"/>
    </row>
    <row r="79" spans="1:13" hidden="1" x14ac:dyDescent="0.2">
      <c r="D79" s="15">
        <v>41029</v>
      </c>
      <c r="E79" s="32"/>
      <c r="F79" s="17"/>
      <c r="G79" s="16"/>
      <c r="H79" s="16"/>
      <c r="I79" s="16"/>
      <c r="J79" s="31"/>
      <c r="K79" s="18"/>
      <c r="L79" s="3">
        <v>520</v>
      </c>
      <c r="M79" s="4"/>
    </row>
    <row r="80" spans="1:13" hidden="1" x14ac:dyDescent="0.2">
      <c r="D80" s="15">
        <v>41032</v>
      </c>
      <c r="E80" s="32"/>
      <c r="F80" s="17"/>
      <c r="G80" s="16"/>
      <c r="H80" s="16"/>
      <c r="I80" s="16"/>
      <c r="J80" s="31"/>
      <c r="K80" s="18"/>
      <c r="L80" s="3">
        <f>170+50</f>
        <v>220</v>
      </c>
      <c r="M80" s="4"/>
    </row>
    <row r="81" spans="4:13" hidden="1" x14ac:dyDescent="0.2">
      <c r="D81" s="15">
        <v>41044</v>
      </c>
      <c r="E81" s="32"/>
      <c r="F81" s="17"/>
      <c r="G81" s="16"/>
      <c r="H81" s="16"/>
      <c r="I81" s="16"/>
      <c r="J81" s="31"/>
      <c r="K81" s="18"/>
      <c r="L81" s="3">
        <f>170*J81+50</f>
        <v>50</v>
      </c>
      <c r="M81" s="4"/>
    </row>
    <row r="82" spans="4:13" hidden="1" x14ac:dyDescent="0.2">
      <c r="D82" s="15">
        <v>41059</v>
      </c>
      <c r="E82" s="32"/>
      <c r="F82" s="17"/>
      <c r="G82" s="16"/>
      <c r="H82" s="16"/>
      <c r="I82" s="16"/>
      <c r="J82" s="31"/>
      <c r="K82" s="18"/>
      <c r="L82" s="3">
        <v>170</v>
      </c>
      <c r="M82" s="4"/>
    </row>
    <row r="83" spans="4:13" hidden="1" x14ac:dyDescent="0.2">
      <c r="D83" s="15">
        <v>41059</v>
      </c>
      <c r="E83" s="32"/>
      <c r="F83" s="17"/>
      <c r="G83" s="16"/>
      <c r="H83" s="16"/>
      <c r="I83" s="16"/>
      <c r="J83" s="31"/>
      <c r="K83" s="18"/>
      <c r="L83" s="3">
        <v>520</v>
      </c>
      <c r="M83" s="4"/>
    </row>
    <row r="84" spans="4:13" hidden="1" x14ac:dyDescent="0.2">
      <c r="D84" s="15">
        <v>41059</v>
      </c>
      <c r="E84" s="32"/>
      <c r="F84" s="17"/>
      <c r="G84" s="16"/>
      <c r="H84" s="16"/>
      <c r="I84" s="16"/>
      <c r="J84" s="31"/>
      <c r="K84" s="18"/>
      <c r="L84" s="3">
        <f>140*J84+50</f>
        <v>50</v>
      </c>
      <c r="M84" s="4"/>
    </row>
    <row r="85" spans="4:13" hidden="1" x14ac:dyDescent="0.2">
      <c r="D85" s="15">
        <v>41061</v>
      </c>
      <c r="E85" s="32"/>
      <c r="F85" s="17"/>
      <c r="G85" s="16"/>
      <c r="H85" s="16"/>
      <c r="I85" s="16"/>
      <c r="J85" s="31"/>
      <c r="K85" s="18"/>
      <c r="L85" s="3">
        <f>140+50</f>
        <v>190</v>
      </c>
      <c r="M85" s="4"/>
    </row>
    <row r="86" spans="4:13" hidden="1" x14ac:dyDescent="0.2">
      <c r="D86" s="15">
        <v>41080</v>
      </c>
      <c r="E86" s="32"/>
      <c r="F86" s="17"/>
      <c r="G86" s="16"/>
      <c r="H86" s="16"/>
      <c r="I86" s="16"/>
      <c r="J86" s="31"/>
      <c r="K86" s="18"/>
      <c r="L86" s="3">
        <v>330</v>
      </c>
      <c r="M86" s="4"/>
    </row>
    <row r="87" spans="4:13" hidden="1" x14ac:dyDescent="0.2">
      <c r="D87" s="15">
        <v>41090</v>
      </c>
      <c r="E87" s="32"/>
      <c r="F87" s="17"/>
      <c r="G87" s="16"/>
      <c r="H87" s="16"/>
      <c r="I87" s="16"/>
      <c r="J87" s="31"/>
      <c r="K87" s="18"/>
      <c r="L87" s="3">
        <v>520</v>
      </c>
      <c r="M87" s="4"/>
    </row>
    <row r="88" spans="4:13" hidden="1" x14ac:dyDescent="0.2">
      <c r="D88" s="15">
        <v>41094</v>
      </c>
      <c r="E88" s="32"/>
      <c r="F88" s="17"/>
      <c r="G88" s="16"/>
      <c r="H88" s="16"/>
      <c r="I88" s="16"/>
      <c r="J88" s="31"/>
      <c r="K88" s="18"/>
      <c r="L88" s="3">
        <f>170*J88</f>
        <v>0</v>
      </c>
      <c r="M88" s="4"/>
    </row>
    <row r="89" spans="4:13" hidden="1" x14ac:dyDescent="0.2">
      <c r="D89" s="15">
        <v>41096</v>
      </c>
      <c r="E89" s="32"/>
      <c r="F89" s="17"/>
      <c r="G89" s="16"/>
      <c r="H89" s="16"/>
      <c r="I89" s="16"/>
      <c r="J89" s="31"/>
      <c r="K89" s="18"/>
      <c r="L89" s="3">
        <f>170*J89</f>
        <v>0</v>
      </c>
      <c r="M89" s="4"/>
    </row>
    <row r="90" spans="4:13" hidden="1" x14ac:dyDescent="0.2">
      <c r="D90" s="15">
        <v>41109</v>
      </c>
      <c r="E90" s="32"/>
      <c r="F90" s="17"/>
      <c r="G90" s="16"/>
      <c r="H90" s="16"/>
      <c r="I90" s="16"/>
      <c r="J90" s="31"/>
      <c r="K90" s="18"/>
      <c r="L90" s="3">
        <v>190</v>
      </c>
      <c r="M90" s="4"/>
    </row>
    <row r="91" spans="4:13" hidden="1" x14ac:dyDescent="0.2">
      <c r="D91" s="15">
        <v>41120</v>
      </c>
      <c r="E91" s="32"/>
      <c r="F91" s="17"/>
      <c r="G91" s="16"/>
      <c r="H91" s="16"/>
      <c r="I91" s="16"/>
      <c r="J91" s="31"/>
      <c r="K91" s="18"/>
      <c r="L91" s="3">
        <v>520</v>
      </c>
      <c r="M91" s="4"/>
    </row>
    <row r="92" spans="4:13" ht="21" hidden="1" customHeight="1" x14ac:dyDescent="0.2">
      <c r="D92" s="37">
        <v>41148</v>
      </c>
      <c r="E92" s="38"/>
      <c r="F92" s="39"/>
      <c r="G92" s="39"/>
      <c r="H92" s="39"/>
      <c r="I92" s="39"/>
      <c r="J92" s="40"/>
      <c r="K92" s="41"/>
      <c r="L92" s="42">
        <v>-5000</v>
      </c>
      <c r="M92" s="42"/>
    </row>
    <row r="93" spans="4:13" hidden="1" x14ac:dyDescent="0.2">
      <c r="D93" s="15">
        <v>41151</v>
      </c>
      <c r="E93" s="32"/>
      <c r="F93" s="17"/>
      <c r="G93" s="16"/>
      <c r="H93" s="16"/>
      <c r="I93" s="16"/>
      <c r="J93" s="31"/>
      <c r="K93" s="18"/>
      <c r="L93" s="3">
        <v>520</v>
      </c>
      <c r="M93" s="4"/>
    </row>
    <row r="94" spans="4:13" hidden="1" x14ac:dyDescent="0.2">
      <c r="D94" s="15">
        <v>41152</v>
      </c>
      <c r="E94" s="32"/>
      <c r="F94" s="17"/>
      <c r="G94" s="16"/>
      <c r="H94" s="16"/>
      <c r="I94" s="16"/>
      <c r="J94" s="31"/>
      <c r="K94" s="18"/>
      <c r="L94" s="3">
        <v>220</v>
      </c>
      <c r="M94" s="4"/>
    </row>
    <row r="95" spans="4:13" hidden="1" x14ac:dyDescent="0.2">
      <c r="D95" s="15">
        <v>41169</v>
      </c>
      <c r="E95" s="32"/>
      <c r="F95" s="17"/>
      <c r="G95" s="16"/>
      <c r="H95" s="16"/>
      <c r="I95" s="16"/>
      <c r="J95" s="31"/>
      <c r="K95" s="18"/>
      <c r="L95" s="3">
        <v>162.5</v>
      </c>
      <c r="M95" s="4"/>
    </row>
    <row r="96" spans="4:13" hidden="1" x14ac:dyDescent="0.2">
      <c r="D96" s="15">
        <v>41171</v>
      </c>
      <c r="E96" s="32"/>
      <c r="F96" s="17"/>
      <c r="G96" s="16"/>
      <c r="H96" s="16"/>
      <c r="I96" s="16"/>
      <c r="J96" s="31"/>
      <c r="K96" s="18"/>
      <c r="L96" s="3">
        <v>65</v>
      </c>
      <c r="M96" s="4"/>
    </row>
    <row r="97" spans="4:13" hidden="1" x14ac:dyDescent="0.2">
      <c r="D97" s="15">
        <v>41172</v>
      </c>
      <c r="E97" s="32"/>
      <c r="F97" s="17"/>
      <c r="G97" s="16"/>
      <c r="H97" s="16"/>
      <c r="I97" s="16"/>
      <c r="J97" s="31"/>
      <c r="K97" s="18"/>
      <c r="L97" s="3">
        <v>65</v>
      </c>
      <c r="M97" s="4"/>
    </row>
    <row r="98" spans="4:13" hidden="1" x14ac:dyDescent="0.2">
      <c r="D98" s="15">
        <v>41172</v>
      </c>
      <c r="E98" s="32"/>
      <c r="F98" s="17"/>
      <c r="G98" s="16"/>
      <c r="H98" s="16"/>
      <c r="I98" s="16"/>
      <c r="J98" s="31"/>
      <c r="K98" s="18"/>
      <c r="L98" s="3">
        <v>260</v>
      </c>
      <c r="M98" s="4"/>
    </row>
    <row r="99" spans="4:13" hidden="1" x14ac:dyDescent="0.2">
      <c r="D99" s="15">
        <v>41173</v>
      </c>
      <c r="E99" s="32"/>
      <c r="F99" s="17"/>
      <c r="G99" s="16"/>
      <c r="H99" s="16"/>
      <c r="I99" s="16"/>
      <c r="J99" s="31"/>
      <c r="K99" s="18"/>
      <c r="L99" s="3">
        <v>32.5</v>
      </c>
      <c r="M99" s="4"/>
    </row>
    <row r="100" spans="4:13" hidden="1" x14ac:dyDescent="0.2">
      <c r="D100" s="15">
        <v>41178</v>
      </c>
      <c r="E100" s="32"/>
      <c r="F100" s="17"/>
      <c r="G100" s="16"/>
      <c r="H100" s="16"/>
      <c r="I100" s="16"/>
      <c r="J100" s="31"/>
      <c r="K100" s="18"/>
      <c r="L100" s="3">
        <v>390</v>
      </c>
      <c r="M100" s="4"/>
    </row>
    <row r="101" spans="4:13" hidden="1" x14ac:dyDescent="0.2">
      <c r="D101" s="15">
        <v>41182</v>
      </c>
      <c r="E101" s="32"/>
      <c r="F101" s="17"/>
      <c r="G101" s="16"/>
      <c r="H101" s="16"/>
      <c r="I101" s="16"/>
      <c r="J101" s="31"/>
      <c r="K101" s="18"/>
      <c r="L101" s="3">
        <v>520</v>
      </c>
      <c r="M101" s="4"/>
    </row>
    <row r="102" spans="4:13" hidden="1" x14ac:dyDescent="0.2">
      <c r="D102" s="15">
        <v>41185</v>
      </c>
      <c r="E102" s="32"/>
      <c r="F102" s="17"/>
      <c r="G102" s="16"/>
      <c r="H102" s="16"/>
      <c r="I102" s="16"/>
      <c r="J102" s="31"/>
      <c r="K102" s="18"/>
      <c r="L102" s="3">
        <v>65</v>
      </c>
      <c r="M102" s="4"/>
    </row>
    <row r="103" spans="4:13" hidden="1" x14ac:dyDescent="0.2">
      <c r="D103" s="15">
        <v>41197</v>
      </c>
      <c r="E103" s="32"/>
      <c r="F103" s="17"/>
      <c r="G103" s="16"/>
      <c r="H103" s="16"/>
      <c r="I103" s="16"/>
      <c r="J103" s="31"/>
      <c r="K103" s="18"/>
      <c r="L103" s="3">
        <v>65</v>
      </c>
      <c r="M103" s="4"/>
    </row>
    <row r="104" spans="4:13" hidden="1" x14ac:dyDescent="0.2">
      <c r="D104" s="15">
        <v>41201</v>
      </c>
      <c r="E104" s="32"/>
      <c r="F104" s="17"/>
      <c r="G104" s="16"/>
      <c r="H104" s="16"/>
      <c r="I104" s="16"/>
      <c r="J104" s="31"/>
      <c r="K104" s="18"/>
      <c r="L104" s="3">
        <v>65</v>
      </c>
      <c r="M104" s="4"/>
    </row>
    <row r="105" spans="4:13" hidden="1" x14ac:dyDescent="0.2">
      <c r="D105" s="15">
        <v>41213</v>
      </c>
      <c r="E105" s="32"/>
      <c r="F105" s="17"/>
      <c r="G105" s="16"/>
      <c r="H105" s="16"/>
      <c r="I105" s="16"/>
      <c r="J105" s="31"/>
      <c r="K105" s="18"/>
      <c r="L105" s="3">
        <v>520</v>
      </c>
      <c r="M105" s="4"/>
    </row>
    <row r="106" spans="4:13" hidden="1" x14ac:dyDescent="0.2">
      <c r="D106" s="15">
        <v>41226</v>
      </c>
      <c r="E106" s="32"/>
      <c r="F106" s="17"/>
      <c r="G106" s="16"/>
      <c r="H106" s="16"/>
      <c r="I106" s="16"/>
      <c r="J106" s="31"/>
      <c r="K106" s="18"/>
      <c r="L106" s="3">
        <v>130</v>
      </c>
      <c r="M106" s="4"/>
    </row>
    <row r="107" spans="4:13" hidden="1" x14ac:dyDescent="0.2">
      <c r="D107" s="15">
        <v>41229</v>
      </c>
      <c r="E107" s="32"/>
      <c r="F107" s="17"/>
      <c r="G107" s="16"/>
      <c r="H107" s="16"/>
      <c r="I107" s="16"/>
      <c r="J107" s="31"/>
      <c r="K107" s="18"/>
      <c r="L107" s="3">
        <v>65</v>
      </c>
      <c r="M107" s="4"/>
    </row>
    <row r="108" spans="4:13" s="56" customFormat="1" hidden="1" x14ac:dyDescent="0.2">
      <c r="D108" s="15">
        <v>41239</v>
      </c>
      <c r="E108" s="32"/>
      <c r="F108" s="17"/>
      <c r="G108" s="16"/>
      <c r="H108" s="16"/>
      <c r="I108" s="16"/>
      <c r="J108" s="31"/>
      <c r="K108" s="18"/>
      <c r="L108" s="3">
        <v>325</v>
      </c>
      <c r="M108" s="4"/>
    </row>
    <row r="109" spans="4:13" s="56" customFormat="1" hidden="1" x14ac:dyDescent="0.2">
      <c r="D109" s="15">
        <v>41240</v>
      </c>
      <c r="E109" s="32"/>
      <c r="F109" s="17"/>
      <c r="G109" s="16"/>
      <c r="H109" s="16"/>
      <c r="I109" s="16"/>
      <c r="J109" s="31"/>
      <c r="K109" s="18"/>
      <c r="L109" s="3">
        <f>170*J109+50</f>
        <v>50</v>
      </c>
      <c r="M109" s="4"/>
    </row>
    <row r="110" spans="4:13" s="56" customFormat="1" hidden="1" x14ac:dyDescent="0.2">
      <c r="D110" s="15">
        <v>41241</v>
      </c>
      <c r="E110" s="32"/>
      <c r="F110" s="17"/>
      <c r="G110" s="16"/>
      <c r="H110" s="16"/>
      <c r="I110" s="16"/>
      <c r="J110" s="31"/>
      <c r="K110" s="18"/>
      <c r="L110" s="3">
        <v>520</v>
      </c>
      <c r="M110" s="4"/>
    </row>
    <row r="111" spans="4:13" s="56" customFormat="1" hidden="1" x14ac:dyDescent="0.2">
      <c r="D111" s="15">
        <v>41246</v>
      </c>
      <c r="E111" s="32"/>
      <c r="F111" s="17"/>
      <c r="G111" s="16"/>
      <c r="H111" s="16"/>
      <c r="I111" s="16"/>
      <c r="J111" s="31"/>
      <c r="K111" s="18"/>
      <c r="L111" s="3">
        <v>65</v>
      </c>
      <c r="M111" s="4"/>
    </row>
    <row r="112" spans="4:13" s="56" customFormat="1" hidden="1" x14ac:dyDescent="0.2">
      <c r="D112" s="15">
        <v>41246</v>
      </c>
      <c r="E112" s="32"/>
      <c r="F112" s="17"/>
      <c r="G112" s="16"/>
      <c r="H112" s="16"/>
      <c r="I112" s="16"/>
      <c r="J112" s="31"/>
      <c r="K112" s="18"/>
      <c r="L112" s="3">
        <v>32.5</v>
      </c>
      <c r="M112" s="4"/>
    </row>
    <row r="113" spans="4:13" s="56" customFormat="1" hidden="1" x14ac:dyDescent="0.2">
      <c r="D113" s="15">
        <v>41261</v>
      </c>
      <c r="E113" s="32"/>
      <c r="F113" s="17"/>
      <c r="G113" s="16"/>
      <c r="H113" s="16"/>
      <c r="I113" s="16"/>
      <c r="J113" s="31"/>
      <c r="K113" s="18"/>
      <c r="L113" s="3">
        <v>520</v>
      </c>
      <c r="M113" s="4"/>
    </row>
    <row r="114" spans="4:13" s="56" customFormat="1" hidden="1" x14ac:dyDescent="0.2">
      <c r="D114" s="15">
        <v>41278</v>
      </c>
      <c r="E114" s="32"/>
      <c r="F114" s="17"/>
      <c r="G114" s="16"/>
      <c r="H114" s="16"/>
      <c r="I114" s="16"/>
      <c r="J114" s="31"/>
      <c r="K114" s="18"/>
      <c r="L114" s="3">
        <f>170*J114+50</f>
        <v>50</v>
      </c>
      <c r="M114" s="4"/>
    </row>
    <row r="115" spans="4:13" s="56" customFormat="1" hidden="1" x14ac:dyDescent="0.2">
      <c r="D115" s="15">
        <v>41290</v>
      </c>
      <c r="E115" s="32"/>
      <c r="F115" s="17"/>
      <c r="G115" s="16"/>
      <c r="H115" s="16"/>
      <c r="I115" s="16"/>
      <c r="J115" s="31"/>
      <c r="K115" s="18"/>
      <c r="L115" s="3">
        <v>32.5</v>
      </c>
      <c r="M115" s="4"/>
    </row>
    <row r="116" spans="4:13" s="56" customFormat="1" hidden="1" x14ac:dyDescent="0.2">
      <c r="D116" s="15">
        <v>41297</v>
      </c>
      <c r="E116" s="32"/>
      <c r="F116" s="17"/>
      <c r="G116" s="16"/>
      <c r="H116" s="16"/>
      <c r="I116" s="16"/>
      <c r="J116" s="31"/>
      <c r="K116" s="18"/>
      <c r="L116" s="3">
        <v>65</v>
      </c>
      <c r="M116" s="4"/>
    </row>
    <row r="117" spans="4:13" s="56" customFormat="1" hidden="1" x14ac:dyDescent="0.2">
      <c r="D117" s="15">
        <v>41291</v>
      </c>
      <c r="E117" s="32"/>
      <c r="F117" s="17"/>
      <c r="G117" s="16"/>
      <c r="H117" s="16"/>
      <c r="I117" s="16"/>
      <c r="J117" s="31"/>
      <c r="K117" s="18"/>
      <c r="L117" s="3">
        <v>520</v>
      </c>
      <c r="M117" s="4"/>
    </row>
    <row r="118" spans="4:13" s="56" customFormat="1" hidden="1" x14ac:dyDescent="0.2">
      <c r="D118" s="15">
        <v>41292</v>
      </c>
      <c r="E118" s="32"/>
      <c r="F118" s="17"/>
      <c r="G118" s="16"/>
      <c r="H118" s="16"/>
      <c r="I118" s="16"/>
      <c r="J118" s="31"/>
      <c r="K118" s="18"/>
      <c r="L118" s="3">
        <v>120</v>
      </c>
      <c r="M118" s="4"/>
    </row>
    <row r="119" spans="4:13" s="56" customFormat="1" hidden="1" x14ac:dyDescent="0.2">
      <c r="D119" s="15">
        <v>41296</v>
      </c>
      <c r="E119" s="32"/>
      <c r="F119" s="17"/>
      <c r="G119" s="16"/>
      <c r="H119" s="16"/>
      <c r="I119" s="16"/>
      <c r="J119" s="31"/>
      <c r="K119" s="18"/>
      <c r="L119" s="3">
        <v>170</v>
      </c>
      <c r="M119" s="4"/>
    </row>
    <row r="120" spans="4:13" s="56" customFormat="1" hidden="1" x14ac:dyDescent="0.2">
      <c r="D120" s="15">
        <v>41304</v>
      </c>
      <c r="E120" s="32"/>
      <c r="F120" s="17"/>
      <c r="G120" s="16"/>
      <c r="H120" s="16"/>
      <c r="I120" s="16"/>
      <c r="J120" s="31"/>
      <c r="K120" s="18"/>
      <c r="L120" s="3">
        <f>170+50</f>
        <v>220</v>
      </c>
      <c r="M120" s="4"/>
    </row>
    <row r="121" spans="4:13" s="56" customFormat="1" hidden="1" x14ac:dyDescent="0.2">
      <c r="D121" s="15">
        <v>41304</v>
      </c>
      <c r="E121" s="32"/>
      <c r="F121" s="17"/>
      <c r="G121" s="16"/>
      <c r="H121" s="16"/>
      <c r="I121" s="16"/>
      <c r="J121" s="31"/>
      <c r="K121" s="18"/>
      <c r="L121" s="3">
        <v>32.5</v>
      </c>
      <c r="M121" s="4"/>
    </row>
    <row r="122" spans="4:13" s="56" customFormat="1" ht="21" hidden="1" customHeight="1" x14ac:dyDescent="0.2">
      <c r="D122" s="37">
        <v>41305</v>
      </c>
      <c r="E122" s="38"/>
      <c r="F122" s="39"/>
      <c r="G122" s="39"/>
      <c r="H122" s="39"/>
      <c r="I122" s="39"/>
      <c r="J122" s="40"/>
      <c r="K122" s="41"/>
      <c r="L122" s="42">
        <v>-5000</v>
      </c>
      <c r="M122" s="42"/>
    </row>
    <row r="123" spans="4:13" s="56" customFormat="1" hidden="1" x14ac:dyDescent="0.2">
      <c r="D123" s="53">
        <v>41311</v>
      </c>
      <c r="E123" s="16"/>
      <c r="F123" s="17"/>
      <c r="G123" s="16"/>
      <c r="H123" s="16"/>
      <c r="I123" s="16"/>
      <c r="J123" s="31"/>
      <c r="K123" s="18"/>
      <c r="L123" s="3">
        <v>260</v>
      </c>
      <c r="M123" s="4"/>
    </row>
    <row r="124" spans="4:13" s="56" customFormat="1" hidden="1" x14ac:dyDescent="0.2">
      <c r="D124" s="53">
        <v>41313</v>
      </c>
      <c r="E124" s="16"/>
      <c r="F124" s="17"/>
      <c r="G124" s="16"/>
      <c r="H124" s="16"/>
      <c r="I124" s="16"/>
      <c r="J124" s="31"/>
      <c r="K124" s="18"/>
      <c r="L124" s="3">
        <v>260</v>
      </c>
      <c r="M124" s="4"/>
    </row>
    <row r="125" spans="4:13" s="56" customFormat="1" hidden="1" x14ac:dyDescent="0.2">
      <c r="D125" s="53">
        <v>41326</v>
      </c>
      <c r="E125" s="16"/>
      <c r="F125" s="17"/>
      <c r="G125" s="16"/>
      <c r="H125" s="16"/>
      <c r="I125" s="16"/>
      <c r="J125" s="31"/>
      <c r="K125" s="18"/>
      <c r="L125" s="3">
        <v>65</v>
      </c>
      <c r="M125" s="4"/>
    </row>
    <row r="126" spans="4:13" s="56" customFormat="1" hidden="1" x14ac:dyDescent="0.2">
      <c r="D126" s="53">
        <v>41330</v>
      </c>
      <c r="E126" s="16"/>
      <c r="F126" s="17"/>
      <c r="G126" s="16"/>
      <c r="H126" s="16"/>
      <c r="I126" s="16"/>
      <c r="J126" s="31"/>
      <c r="K126" s="18"/>
      <c r="L126" s="3">
        <v>32.5</v>
      </c>
      <c r="M126" s="4"/>
    </row>
    <row r="127" spans="4:13" s="56" customFormat="1" hidden="1" x14ac:dyDescent="0.2">
      <c r="D127" s="53">
        <v>41331</v>
      </c>
      <c r="E127" s="16"/>
      <c r="F127" s="17"/>
      <c r="G127" s="16"/>
      <c r="H127" s="16"/>
      <c r="I127" s="16"/>
      <c r="J127" s="31"/>
      <c r="K127" s="18"/>
      <c r="L127" s="3">
        <f>32.5*2</f>
        <v>65</v>
      </c>
      <c r="M127" s="4"/>
    </row>
    <row r="128" spans="4:13" s="56" customFormat="1" hidden="1" x14ac:dyDescent="0.2">
      <c r="D128" s="53">
        <v>41333</v>
      </c>
      <c r="E128" s="16"/>
      <c r="F128" s="17"/>
      <c r="G128" s="16"/>
      <c r="H128" s="16"/>
      <c r="I128" s="16"/>
      <c r="J128" s="31"/>
      <c r="K128" s="18"/>
      <c r="L128" s="3">
        <v>65</v>
      </c>
      <c r="M128" s="4"/>
    </row>
    <row r="129" spans="4:13" s="56" customFormat="1" hidden="1" x14ac:dyDescent="0.2">
      <c r="D129" s="53">
        <v>41355</v>
      </c>
      <c r="E129" s="16"/>
      <c r="F129" s="17"/>
      <c r="G129" s="16"/>
      <c r="H129" s="16"/>
      <c r="I129" s="16"/>
      <c r="J129" s="31"/>
      <c r="K129" s="18"/>
      <c r="L129" s="3">
        <f>170+50</f>
        <v>220</v>
      </c>
      <c r="M129" s="4"/>
    </row>
    <row r="130" spans="4:13" s="56" customFormat="1" hidden="1" x14ac:dyDescent="0.2">
      <c r="D130" s="53">
        <v>41359</v>
      </c>
      <c r="E130" s="16"/>
      <c r="F130" s="17"/>
      <c r="G130" s="16"/>
      <c r="H130" s="16"/>
      <c r="I130" s="16"/>
      <c r="J130" s="31"/>
      <c r="K130" s="18"/>
      <c r="L130" s="3">
        <v>520</v>
      </c>
      <c r="M130" s="4"/>
    </row>
    <row r="131" spans="4:13" s="56" customFormat="1" hidden="1" x14ac:dyDescent="0.2">
      <c r="D131" s="53">
        <v>41367</v>
      </c>
      <c r="E131" s="16"/>
      <c r="F131" s="17"/>
      <c r="G131" s="16"/>
      <c r="H131" s="16"/>
      <c r="I131" s="16"/>
      <c r="J131" s="31"/>
      <c r="K131" s="18"/>
      <c r="L131" s="3">
        <f>32.5*5</f>
        <v>162.5</v>
      </c>
      <c r="M131" s="4"/>
    </row>
    <row r="132" spans="4:13" s="56" customFormat="1" hidden="1" x14ac:dyDescent="0.2">
      <c r="D132" s="53">
        <v>41374</v>
      </c>
      <c r="E132" s="16"/>
      <c r="F132" s="17"/>
      <c r="G132" s="16"/>
      <c r="H132" s="16"/>
      <c r="I132" s="16"/>
      <c r="J132" s="31"/>
      <c r="K132" s="18"/>
      <c r="L132" s="3">
        <f>32.5*2</f>
        <v>65</v>
      </c>
      <c r="M132" s="4"/>
    </row>
    <row r="133" spans="4:13" s="56" customFormat="1" hidden="1" x14ac:dyDescent="0.2">
      <c r="D133" s="53">
        <v>41374</v>
      </c>
      <c r="E133" s="16"/>
      <c r="F133" s="17"/>
      <c r="G133" s="16"/>
      <c r="H133" s="16"/>
      <c r="I133" s="16"/>
      <c r="J133" s="31"/>
      <c r="K133" s="18"/>
      <c r="L133" s="3">
        <f>170+50</f>
        <v>220</v>
      </c>
      <c r="M133" s="4"/>
    </row>
    <row r="134" spans="4:13" s="56" customFormat="1" hidden="1" x14ac:dyDescent="0.2">
      <c r="D134" s="53">
        <v>41369</v>
      </c>
      <c r="E134" s="16"/>
      <c r="F134" s="17"/>
      <c r="G134" s="16"/>
      <c r="H134" s="16"/>
      <c r="I134" s="16"/>
      <c r="J134" s="31"/>
      <c r="K134" s="18"/>
      <c r="L134" s="3">
        <f>32.5*4</f>
        <v>130</v>
      </c>
      <c r="M134" s="4"/>
    </row>
    <row r="135" spans="4:13" s="56" customFormat="1" hidden="1" x14ac:dyDescent="0.2">
      <c r="D135" s="53">
        <v>41376</v>
      </c>
      <c r="E135" s="16"/>
      <c r="F135" s="17"/>
      <c r="G135" s="16"/>
      <c r="H135" s="16"/>
      <c r="I135" s="16"/>
      <c r="J135" s="31"/>
      <c r="K135" s="18"/>
      <c r="L135" s="3">
        <v>130</v>
      </c>
      <c r="M135" s="4"/>
    </row>
    <row r="136" spans="4:13" s="56" customFormat="1" hidden="1" x14ac:dyDescent="0.2">
      <c r="D136" s="53">
        <v>41383</v>
      </c>
      <c r="E136" s="16"/>
      <c r="F136" s="17"/>
      <c r="G136" s="16"/>
      <c r="H136" s="16"/>
      <c r="I136" s="16"/>
      <c r="J136" s="31"/>
      <c r="K136" s="18"/>
      <c r="L136" s="3">
        <v>130</v>
      </c>
      <c r="M136" s="4"/>
    </row>
    <row r="137" spans="4:13" s="56" customFormat="1" hidden="1" x14ac:dyDescent="0.2">
      <c r="D137" s="53">
        <v>41389</v>
      </c>
      <c r="E137" s="16"/>
      <c r="F137" s="17"/>
      <c r="G137" s="16"/>
      <c r="H137" s="16"/>
      <c r="I137" s="16"/>
      <c r="J137" s="31"/>
      <c r="K137" s="18"/>
      <c r="L137" s="3">
        <v>130</v>
      </c>
      <c r="M137" s="4"/>
    </row>
    <row r="138" spans="4:13" s="56" customFormat="1" hidden="1" x14ac:dyDescent="0.2">
      <c r="D138" s="53">
        <v>41408</v>
      </c>
      <c r="E138" s="16"/>
      <c r="F138" s="17"/>
      <c r="G138" s="16"/>
      <c r="H138" s="16"/>
      <c r="I138" s="16"/>
      <c r="J138" s="31"/>
      <c r="K138" s="18"/>
      <c r="L138" s="3">
        <v>220</v>
      </c>
      <c r="M138" s="4"/>
    </row>
    <row r="139" spans="4:13" s="56" customFormat="1" hidden="1" x14ac:dyDescent="0.2">
      <c r="D139" s="53">
        <v>41411</v>
      </c>
      <c r="E139" s="16"/>
      <c r="F139" s="17"/>
      <c r="G139" s="16"/>
      <c r="H139" s="16"/>
      <c r="I139" s="16"/>
      <c r="J139" s="31"/>
      <c r="K139" s="18"/>
      <c r="L139" s="3">
        <v>32.5</v>
      </c>
      <c r="M139" s="4"/>
    </row>
    <row r="140" spans="4:13" s="56" customFormat="1" hidden="1" x14ac:dyDescent="0.2">
      <c r="D140" s="53">
        <v>41418</v>
      </c>
      <c r="E140" s="16"/>
      <c r="F140" s="17"/>
      <c r="G140" s="16"/>
      <c r="H140" s="16"/>
      <c r="I140" s="16"/>
      <c r="J140" s="31"/>
      <c r="K140" s="18"/>
      <c r="L140" s="3">
        <v>32.5</v>
      </c>
      <c r="M140" s="4"/>
    </row>
    <row r="141" spans="4:13" s="56" customFormat="1" hidden="1" x14ac:dyDescent="0.2">
      <c r="D141" s="53">
        <v>41418</v>
      </c>
      <c r="E141" s="16"/>
      <c r="F141" s="17"/>
      <c r="G141" s="16"/>
      <c r="H141" s="16"/>
      <c r="I141" s="16"/>
      <c r="J141" s="31"/>
      <c r="K141" s="18"/>
      <c r="L141" s="3">
        <f>32.5*8</f>
        <v>260</v>
      </c>
      <c r="M141" s="4"/>
    </row>
    <row r="142" spans="4:13" s="56" customFormat="1" hidden="1" x14ac:dyDescent="0.2">
      <c r="D142" s="53">
        <v>41421</v>
      </c>
      <c r="E142" s="16"/>
      <c r="F142" s="17"/>
      <c r="G142" s="16"/>
      <c r="H142" s="16"/>
      <c r="I142" s="16"/>
      <c r="J142" s="31"/>
      <c r="K142" s="18"/>
      <c r="L142" s="3">
        <v>32.5</v>
      </c>
      <c r="M142" s="4"/>
    </row>
    <row r="143" spans="4:13" s="56" customFormat="1" hidden="1" x14ac:dyDescent="0.2">
      <c r="D143" s="53">
        <v>41422</v>
      </c>
      <c r="E143" s="16"/>
      <c r="F143" s="17"/>
      <c r="G143" s="16"/>
      <c r="H143" s="16"/>
      <c r="I143" s="16"/>
      <c r="J143" s="31"/>
      <c r="K143" s="18"/>
      <c r="L143" s="3">
        <v>32.5</v>
      </c>
      <c r="M143" s="4"/>
    </row>
    <row r="144" spans="4:13" s="56" customFormat="1" hidden="1" x14ac:dyDescent="0.2">
      <c r="D144" s="53">
        <v>41423</v>
      </c>
      <c r="E144" s="16"/>
      <c r="F144" s="17"/>
      <c r="G144" s="16"/>
      <c r="H144" s="16"/>
      <c r="I144" s="16"/>
      <c r="J144" s="31"/>
      <c r="K144" s="18"/>
      <c r="L144" s="3">
        <f>32.5*2</f>
        <v>65</v>
      </c>
      <c r="M144" s="4"/>
    </row>
    <row r="145" spans="4:16" s="56" customFormat="1" hidden="1" x14ac:dyDescent="0.2">
      <c r="D145" s="53">
        <v>41423</v>
      </c>
      <c r="E145" s="16"/>
      <c r="F145" s="17"/>
      <c r="G145" s="16"/>
      <c r="H145" s="16"/>
      <c r="I145" s="16"/>
      <c r="J145" s="31"/>
      <c r="K145" s="18"/>
      <c r="L145" s="3">
        <v>260</v>
      </c>
      <c r="M145" s="4"/>
    </row>
    <row r="146" spans="4:16" s="56" customFormat="1" hidden="1" x14ac:dyDescent="0.2">
      <c r="D146" s="53">
        <v>41425</v>
      </c>
      <c r="E146" s="16"/>
      <c r="F146" s="17"/>
      <c r="G146" s="16"/>
      <c r="H146" s="16"/>
      <c r="I146" s="16"/>
      <c r="J146" s="31"/>
      <c r="K146" s="18"/>
      <c r="L146" s="3">
        <f>32.5*4</f>
        <v>130</v>
      </c>
      <c r="M146" s="4"/>
    </row>
    <row r="147" spans="4:16" s="56" customFormat="1" hidden="1" x14ac:dyDescent="0.2">
      <c r="D147" s="53">
        <v>41428</v>
      </c>
      <c r="E147" s="16"/>
      <c r="F147" s="17"/>
      <c r="G147" s="16"/>
      <c r="H147" s="16"/>
      <c r="I147" s="16"/>
      <c r="J147" s="31"/>
      <c r="K147" s="18"/>
      <c r="L147" s="3">
        <v>130</v>
      </c>
      <c r="M147" s="4"/>
    </row>
    <row r="148" spans="4:16" s="56" customFormat="1" hidden="1" x14ac:dyDescent="0.2">
      <c r="D148" s="53">
        <v>41430</v>
      </c>
      <c r="E148" s="16"/>
      <c r="F148" s="17"/>
      <c r="G148" s="16"/>
      <c r="H148" s="16"/>
      <c r="I148" s="16"/>
      <c r="J148" s="31"/>
      <c r="K148" s="18"/>
      <c r="L148" s="3">
        <f>32.5*16</f>
        <v>520</v>
      </c>
      <c r="M148" s="4"/>
    </row>
    <row r="149" spans="4:16" s="56" customFormat="1" hidden="1" x14ac:dyDescent="0.2">
      <c r="D149" s="53">
        <v>41444</v>
      </c>
      <c r="E149" s="16"/>
      <c r="F149" s="17"/>
      <c r="G149" s="16"/>
      <c r="H149" s="16"/>
      <c r="I149" s="16"/>
      <c r="J149" s="31"/>
      <c r="K149" s="18"/>
      <c r="L149" s="3">
        <f>32.5*2</f>
        <v>65</v>
      </c>
      <c r="M149" s="4"/>
    </row>
    <row r="150" spans="4:16" s="56" customFormat="1" ht="21" hidden="1" customHeight="1" x14ac:dyDescent="0.2">
      <c r="D150" s="37">
        <v>41453</v>
      </c>
      <c r="E150" s="38"/>
      <c r="F150" s="39"/>
      <c r="G150" s="39"/>
      <c r="H150" s="39"/>
      <c r="I150" s="39"/>
      <c r="J150" s="40"/>
      <c r="K150" s="41"/>
      <c r="L150" s="42">
        <v>-5000</v>
      </c>
      <c r="M150" s="42"/>
    </row>
    <row r="151" spans="4:16" s="56" customFormat="1" ht="12.75" hidden="1" customHeight="1" x14ac:dyDescent="0.2">
      <c r="D151" s="53">
        <v>41453</v>
      </c>
      <c r="E151" s="16"/>
      <c r="F151" s="17"/>
      <c r="G151" s="16"/>
      <c r="H151" s="16"/>
      <c r="I151" s="16"/>
      <c r="J151" s="31"/>
      <c r="K151" s="18"/>
      <c r="L151" s="3">
        <f>K8*6</f>
        <v>0</v>
      </c>
      <c r="M151" s="4"/>
    </row>
    <row r="152" spans="4:16" s="56" customFormat="1" hidden="1" x14ac:dyDescent="0.2">
      <c r="D152" s="53">
        <v>41457</v>
      </c>
      <c r="E152" s="16"/>
      <c r="F152" s="17"/>
      <c r="G152" s="16"/>
      <c r="H152" s="16"/>
      <c r="I152" s="16"/>
      <c r="J152" s="31"/>
      <c r="K152" s="18"/>
      <c r="L152" s="3">
        <f>K8*3</f>
        <v>0</v>
      </c>
      <c r="M152" s="4"/>
    </row>
    <row r="153" spans="4:16" s="56" customFormat="1" hidden="1" x14ac:dyDescent="0.2">
      <c r="D153" s="53">
        <v>41459</v>
      </c>
      <c r="E153" s="16"/>
      <c r="F153" s="17"/>
      <c r="G153" s="16"/>
      <c r="H153" s="16"/>
      <c r="I153" s="16"/>
      <c r="J153" s="31"/>
      <c r="K153" s="18"/>
      <c r="L153" s="3">
        <v>63</v>
      </c>
      <c r="M153" s="4"/>
    </row>
    <row r="154" spans="4:16" s="56" customFormat="1" hidden="1" x14ac:dyDescent="0.2">
      <c r="D154" s="53">
        <v>41459</v>
      </c>
      <c r="E154" s="16"/>
      <c r="F154" s="17"/>
      <c r="G154" s="16"/>
      <c r="H154" s="16"/>
      <c r="I154" s="16"/>
      <c r="J154" s="31"/>
      <c r="K154" s="18"/>
      <c r="L154" s="3">
        <v>63</v>
      </c>
      <c r="M154" s="4"/>
    </row>
    <row r="155" spans="4:16" s="56" customFormat="1" hidden="1" x14ac:dyDescent="0.2">
      <c r="D155" s="53">
        <v>41465</v>
      </c>
      <c r="E155" s="16"/>
      <c r="F155" s="17"/>
      <c r="G155" s="16"/>
      <c r="H155" s="16"/>
      <c r="I155" s="16"/>
      <c r="J155" s="31"/>
      <c r="K155" s="18"/>
      <c r="L155" s="3">
        <v>32.5</v>
      </c>
      <c r="M155" s="4"/>
    </row>
    <row r="156" spans="4:16" s="56" customFormat="1" hidden="1" x14ac:dyDescent="0.2">
      <c r="D156" s="53">
        <v>41465</v>
      </c>
      <c r="E156" s="16"/>
      <c r="F156" s="17"/>
      <c r="G156" s="16"/>
      <c r="H156" s="16"/>
      <c r="I156" s="16"/>
      <c r="J156" s="31"/>
      <c r="K156" s="18"/>
      <c r="L156" s="3">
        <f>170*J156+50</f>
        <v>50</v>
      </c>
      <c r="M156" s="4"/>
    </row>
    <row r="157" spans="4:16" s="56" customFormat="1" hidden="1" x14ac:dyDescent="0.2">
      <c r="D157" s="53">
        <v>41466</v>
      </c>
      <c r="E157" s="16"/>
      <c r="F157" s="17"/>
      <c r="G157" s="16"/>
      <c r="H157" s="16"/>
      <c r="I157" s="16"/>
      <c r="J157" s="31"/>
      <c r="K157" s="18"/>
      <c r="L157" s="3">
        <v>32.5</v>
      </c>
      <c r="M157" s="4"/>
    </row>
    <row r="158" spans="4:16" s="56" customFormat="1" hidden="1" x14ac:dyDescent="0.2">
      <c r="D158" s="53">
        <v>41477</v>
      </c>
      <c r="E158" s="16"/>
      <c r="F158" s="17"/>
      <c r="G158" s="16"/>
      <c r="H158" s="16"/>
      <c r="I158" s="16"/>
      <c r="J158" s="31"/>
      <c r="K158" s="18"/>
      <c r="L158" s="3">
        <v>63</v>
      </c>
      <c r="M158" s="4"/>
    </row>
    <row r="159" spans="4:16" s="56" customFormat="1" hidden="1" x14ac:dyDescent="0.2">
      <c r="D159" s="53">
        <v>41479</v>
      </c>
      <c r="E159" s="16"/>
      <c r="F159" s="17"/>
      <c r="G159" s="16"/>
      <c r="H159" s="16"/>
      <c r="I159" s="16"/>
      <c r="J159" s="31"/>
      <c r="K159" s="18"/>
      <c r="L159" s="3">
        <f>32.5*16</f>
        <v>520</v>
      </c>
      <c r="M159" s="4"/>
    </row>
    <row r="160" spans="4:16" s="56" customFormat="1" hidden="1" x14ac:dyDescent="0.2">
      <c r="D160" s="53">
        <v>41527</v>
      </c>
      <c r="E160" s="16"/>
      <c r="F160" s="17"/>
      <c r="G160" s="16"/>
      <c r="H160" s="16"/>
      <c r="I160" s="16"/>
      <c r="J160" s="31"/>
      <c r="K160" s="18"/>
      <c r="L160" s="3">
        <f>32.5*4</f>
        <v>130</v>
      </c>
      <c r="M160" s="4"/>
      <c r="P160" s="55"/>
    </row>
    <row r="161" spans="4:13" s="56" customFormat="1" hidden="1" x14ac:dyDescent="0.2">
      <c r="D161" s="53">
        <v>41528</v>
      </c>
      <c r="E161" s="16"/>
      <c r="F161" s="17"/>
      <c r="G161" s="16"/>
      <c r="H161" s="16"/>
      <c r="I161" s="16"/>
      <c r="J161" s="31"/>
      <c r="K161" s="18"/>
      <c r="L161" s="3">
        <f>140*J161+50</f>
        <v>50</v>
      </c>
      <c r="M161" s="4"/>
    </row>
    <row r="162" spans="4:13" s="56" customFormat="1" hidden="1" x14ac:dyDescent="0.2">
      <c r="D162" s="53">
        <v>41528</v>
      </c>
      <c r="E162" s="16"/>
      <c r="F162" s="17"/>
      <c r="G162" s="16"/>
      <c r="H162" s="16"/>
      <c r="I162" s="16"/>
      <c r="J162" s="31"/>
      <c r="K162" s="18"/>
      <c r="L162" s="3">
        <f>170*J162</f>
        <v>0</v>
      </c>
      <c r="M162" s="4"/>
    </row>
    <row r="163" spans="4:13" s="56" customFormat="1" hidden="1" x14ac:dyDescent="0.2">
      <c r="D163" s="53">
        <v>41528</v>
      </c>
      <c r="E163" s="16"/>
      <c r="F163" s="17"/>
      <c r="G163" s="16"/>
      <c r="H163" s="16"/>
      <c r="I163" s="16"/>
      <c r="J163" s="31"/>
      <c r="K163" s="18"/>
      <c r="L163" s="3">
        <f>32.5*16</f>
        <v>520</v>
      </c>
      <c r="M163" s="4"/>
    </row>
    <row r="164" spans="4:13" s="56" customFormat="1" hidden="1" x14ac:dyDescent="0.2">
      <c r="D164" s="53">
        <v>41550</v>
      </c>
      <c r="E164" s="16"/>
      <c r="F164" s="17"/>
      <c r="G164" s="16"/>
      <c r="H164" s="16"/>
      <c r="I164" s="16"/>
      <c r="J164" s="31"/>
      <c r="K164" s="18"/>
      <c r="L164" s="3">
        <v>520</v>
      </c>
      <c r="M164" s="4"/>
    </row>
    <row r="165" spans="4:13" s="56" customFormat="1" hidden="1" x14ac:dyDescent="0.2">
      <c r="D165" s="53">
        <v>41550</v>
      </c>
      <c r="E165" s="16"/>
      <c r="F165" s="17"/>
      <c r="G165" s="16"/>
      <c r="H165" s="16"/>
      <c r="I165" s="16"/>
      <c r="J165" s="31"/>
      <c r="K165" s="18"/>
      <c r="L165" s="3">
        <f>32.5*8</f>
        <v>260</v>
      </c>
      <c r="M165" s="4"/>
    </row>
    <row r="166" spans="4:13" s="56" customFormat="1" hidden="1" x14ac:dyDescent="0.2">
      <c r="D166" s="53">
        <v>41565</v>
      </c>
      <c r="E166" s="16"/>
      <c r="F166" s="17"/>
      <c r="G166" s="16"/>
      <c r="H166" s="16"/>
      <c r="I166" s="16"/>
      <c r="J166" s="31"/>
      <c r="K166" s="18"/>
      <c r="L166" s="3">
        <f>32.5*12</f>
        <v>390</v>
      </c>
      <c r="M166" s="4"/>
    </row>
    <row r="167" spans="4:13" s="56" customFormat="1" hidden="1" x14ac:dyDescent="0.2">
      <c r="D167" s="53">
        <v>41565</v>
      </c>
      <c r="E167" s="16"/>
      <c r="F167" s="17"/>
      <c r="G167" s="16"/>
      <c r="H167" s="16"/>
      <c r="I167" s="16"/>
      <c r="J167" s="31"/>
      <c r="K167" s="18"/>
      <c r="L167" s="3">
        <f>32.5*8</f>
        <v>260</v>
      </c>
      <c r="M167" s="4"/>
    </row>
    <row r="168" spans="4:13" s="56" customFormat="1" hidden="1" x14ac:dyDescent="0.2">
      <c r="D168" s="53">
        <v>41570</v>
      </c>
      <c r="E168" s="16"/>
      <c r="F168" s="17"/>
      <c r="G168" s="16"/>
      <c r="H168" s="16"/>
      <c r="I168" s="16"/>
      <c r="J168" s="31"/>
      <c r="K168" s="18"/>
      <c r="L168" s="3">
        <f>170*J168+50</f>
        <v>50</v>
      </c>
      <c r="M168" s="4"/>
    </row>
    <row r="169" spans="4:13" s="56" customFormat="1" hidden="1" x14ac:dyDescent="0.2">
      <c r="D169" s="53">
        <v>41572</v>
      </c>
      <c r="E169" s="16"/>
      <c r="F169" s="17"/>
      <c r="G169" s="16"/>
      <c r="H169" s="16"/>
      <c r="I169" s="16"/>
      <c r="J169" s="31"/>
      <c r="K169" s="18"/>
      <c r="L169" s="3">
        <f>170*J169+50</f>
        <v>50</v>
      </c>
      <c r="M169" s="4"/>
    </row>
    <row r="170" spans="4:13" s="56" customFormat="1" hidden="1" x14ac:dyDescent="0.2">
      <c r="D170" s="53">
        <v>41575</v>
      </c>
      <c r="E170" s="16"/>
      <c r="F170" s="17"/>
      <c r="G170" s="16"/>
      <c r="H170" s="16"/>
      <c r="I170" s="16"/>
      <c r="J170" s="31"/>
      <c r="K170" s="18"/>
      <c r="L170" s="3">
        <f>32.5*2</f>
        <v>65</v>
      </c>
      <c r="M170" s="4"/>
    </row>
    <row r="171" spans="4:13" s="56" customFormat="1" hidden="1" x14ac:dyDescent="0.2">
      <c r="D171" s="53">
        <v>41576</v>
      </c>
      <c r="E171" s="16"/>
      <c r="F171" s="17"/>
      <c r="G171" s="16"/>
      <c r="H171" s="16"/>
      <c r="I171" s="16"/>
      <c r="J171" s="31"/>
      <c r="K171" s="18"/>
      <c r="L171" s="3">
        <v>65</v>
      </c>
      <c r="M171" s="4"/>
    </row>
    <row r="172" spans="4:13" s="56" customFormat="1" ht="21" hidden="1" customHeight="1" x14ac:dyDescent="0.2">
      <c r="D172" s="37">
        <v>41578</v>
      </c>
      <c r="E172" s="38"/>
      <c r="F172" s="39"/>
      <c r="G172" s="39"/>
      <c r="H172" s="39"/>
      <c r="I172" s="39"/>
      <c r="J172" s="40"/>
      <c r="K172" s="41"/>
      <c r="L172" s="42">
        <v>-5000</v>
      </c>
      <c r="M172" s="42"/>
    </row>
    <row r="173" spans="4:13" s="56" customFormat="1" ht="12" hidden="1" customHeight="1" x14ac:dyDescent="0.2">
      <c r="D173" s="53">
        <v>41578</v>
      </c>
      <c r="E173" s="16"/>
      <c r="F173" s="17"/>
      <c r="G173" s="16"/>
      <c r="H173" s="16"/>
      <c r="I173" s="16"/>
      <c r="J173" s="31"/>
      <c r="K173" s="18"/>
      <c r="L173" s="3">
        <f>32.5*6</f>
        <v>195</v>
      </c>
      <c r="M173" s="4"/>
    </row>
    <row r="174" spans="4:13" s="56" customFormat="1" ht="12" hidden="1" customHeight="1" x14ac:dyDescent="0.2">
      <c r="D174" s="53">
        <v>41578</v>
      </c>
      <c r="E174" s="16"/>
      <c r="F174" s="17"/>
      <c r="G174" s="16"/>
      <c r="H174" s="16"/>
      <c r="I174" s="16"/>
      <c r="J174" s="31"/>
      <c r="K174" s="18"/>
      <c r="L174" s="3">
        <f>32.5*3</f>
        <v>97.5</v>
      </c>
      <c r="M174" s="4"/>
    </row>
    <row r="175" spans="4:13" s="56" customFormat="1" ht="12" hidden="1" customHeight="1" x14ac:dyDescent="0.2">
      <c r="D175" s="53">
        <v>41579</v>
      </c>
      <c r="E175" s="16"/>
      <c r="F175" s="17"/>
      <c r="G175" s="16"/>
      <c r="H175" s="16"/>
      <c r="I175" s="16"/>
      <c r="J175" s="31"/>
      <c r="K175" s="18"/>
      <c r="L175" s="3">
        <v>32.5</v>
      </c>
      <c r="M175" s="4"/>
    </row>
    <row r="176" spans="4:13" s="56" customFormat="1" ht="12" hidden="1" customHeight="1" x14ac:dyDescent="0.2">
      <c r="D176" s="53">
        <v>41584</v>
      </c>
      <c r="E176" s="16"/>
      <c r="F176" s="17"/>
      <c r="G176" s="16"/>
      <c r="H176" s="16"/>
      <c r="I176" s="16"/>
      <c r="J176" s="31"/>
      <c r="K176" s="18"/>
      <c r="L176" s="3">
        <f>32.5*2</f>
        <v>65</v>
      </c>
      <c r="M176" s="4"/>
    </row>
    <row r="177" spans="4:13" s="56" customFormat="1" ht="12" hidden="1" customHeight="1" x14ac:dyDescent="0.2">
      <c r="D177" s="53">
        <v>41585</v>
      </c>
      <c r="E177" s="16"/>
      <c r="F177" s="17"/>
      <c r="G177" s="16"/>
      <c r="H177" s="16"/>
      <c r="I177" s="16"/>
      <c r="J177" s="31"/>
      <c r="K177" s="18"/>
      <c r="L177" s="3">
        <f>32.5*3</f>
        <v>97.5</v>
      </c>
      <c r="M177" s="4"/>
    </row>
    <row r="178" spans="4:13" s="56" customFormat="1" ht="12" hidden="1" customHeight="1" x14ac:dyDescent="0.2">
      <c r="D178" s="53">
        <v>41585</v>
      </c>
      <c r="E178" s="16"/>
      <c r="F178" s="17"/>
      <c r="G178" s="16"/>
      <c r="H178" s="16"/>
      <c r="I178" s="16"/>
      <c r="J178" s="31"/>
      <c r="K178" s="18"/>
      <c r="L178" s="3">
        <v>32.5</v>
      </c>
      <c r="M178" s="4"/>
    </row>
    <row r="179" spans="4:13" s="56" customFormat="1" ht="12" hidden="1" customHeight="1" x14ac:dyDescent="0.2">
      <c r="D179" s="53">
        <v>41586</v>
      </c>
      <c r="E179" s="16"/>
      <c r="F179" s="17"/>
      <c r="G179" s="16"/>
      <c r="H179" s="16"/>
      <c r="I179" s="16"/>
      <c r="J179" s="31"/>
      <c r="K179" s="18"/>
      <c r="L179" s="3">
        <f>32.5</f>
        <v>32.5</v>
      </c>
      <c r="M179" s="4"/>
    </row>
    <row r="180" spans="4:13" s="56" customFormat="1" ht="12" hidden="1" customHeight="1" x14ac:dyDescent="0.2">
      <c r="D180" s="53">
        <v>41589</v>
      </c>
      <c r="E180" s="16"/>
      <c r="F180" s="17"/>
      <c r="G180" s="16"/>
      <c r="H180" s="16"/>
      <c r="I180" s="16"/>
      <c r="J180" s="31"/>
      <c r="K180" s="18"/>
      <c r="L180" s="3">
        <f>32.5*2</f>
        <v>65</v>
      </c>
      <c r="M180" s="4"/>
    </row>
    <row r="181" spans="4:13" s="56" customFormat="1" ht="12" hidden="1" customHeight="1" x14ac:dyDescent="0.2">
      <c r="D181" s="53">
        <v>41606</v>
      </c>
      <c r="E181" s="16"/>
      <c r="F181" s="17"/>
      <c r="G181" s="16"/>
      <c r="H181" s="16"/>
      <c r="I181" s="16"/>
      <c r="J181" s="31"/>
      <c r="K181" s="18"/>
      <c r="L181" s="3">
        <v>32.5</v>
      </c>
      <c r="M181" s="4"/>
    </row>
    <row r="182" spans="4:13" s="56" customFormat="1" ht="12" hidden="1" customHeight="1" x14ac:dyDescent="0.2">
      <c r="D182" s="53">
        <v>41599</v>
      </c>
      <c r="E182" s="16"/>
      <c r="F182" s="59"/>
      <c r="G182" s="16"/>
      <c r="H182" s="16"/>
      <c r="I182" s="16"/>
      <c r="J182" s="31"/>
      <c r="K182" s="18"/>
      <c r="L182" s="3">
        <f>170*J182+50</f>
        <v>50</v>
      </c>
      <c r="M182" s="4"/>
    </row>
    <row r="183" spans="4:13" s="56" customFormat="1" ht="12" hidden="1" customHeight="1" x14ac:dyDescent="0.2">
      <c r="D183" s="53">
        <v>41599</v>
      </c>
      <c r="E183" s="16"/>
      <c r="F183" s="17"/>
      <c r="G183" s="16"/>
      <c r="H183" s="16"/>
      <c r="I183" s="16"/>
      <c r="J183" s="31"/>
      <c r="K183" s="18"/>
      <c r="L183" s="3">
        <f>170</f>
        <v>170</v>
      </c>
      <c r="M183" s="4"/>
    </row>
    <row r="184" spans="4:13" s="56" customFormat="1" ht="12" hidden="1" customHeight="1" x14ac:dyDescent="0.2">
      <c r="D184" s="53">
        <v>41604</v>
      </c>
      <c r="E184" s="16"/>
      <c r="F184" s="17"/>
      <c r="G184" s="16"/>
      <c r="H184" s="16"/>
      <c r="I184" s="16"/>
      <c r="J184" s="31"/>
      <c r="K184" s="18"/>
      <c r="L184" s="3">
        <v>520</v>
      </c>
      <c r="M184" s="4"/>
    </row>
    <row r="185" spans="4:13" s="56" customFormat="1" ht="12" hidden="1" customHeight="1" x14ac:dyDescent="0.2">
      <c r="D185" s="53">
        <v>41606</v>
      </c>
      <c r="E185" s="16"/>
      <c r="F185" s="17"/>
      <c r="G185" s="16"/>
      <c r="H185" s="16"/>
      <c r="I185" s="16"/>
      <c r="J185" s="31"/>
      <c r="K185" s="18"/>
      <c r="L185" s="3">
        <f>32.5*8</f>
        <v>260</v>
      </c>
      <c r="M185" s="4"/>
    </row>
    <row r="186" spans="4:13" s="56" customFormat="1" ht="12" hidden="1" customHeight="1" x14ac:dyDescent="0.2">
      <c r="D186" s="53">
        <v>41610</v>
      </c>
      <c r="E186" s="16"/>
      <c r="F186" s="17"/>
      <c r="G186" s="16"/>
      <c r="H186" s="16"/>
      <c r="I186" s="16"/>
      <c r="J186" s="31"/>
      <c r="K186" s="18"/>
      <c r="L186" s="3">
        <v>32.5</v>
      </c>
      <c r="M186" s="4"/>
    </row>
    <row r="187" spans="4:13" s="56" customFormat="1" ht="12" hidden="1" customHeight="1" x14ac:dyDescent="0.2">
      <c r="D187" s="53">
        <v>41627</v>
      </c>
      <c r="E187" s="16"/>
      <c r="F187" s="17"/>
      <c r="G187" s="16"/>
      <c r="H187" s="16"/>
      <c r="I187" s="16"/>
      <c r="J187" s="31"/>
      <c r="K187" s="18"/>
      <c r="L187" s="3">
        <f>32.5*2</f>
        <v>65</v>
      </c>
      <c r="M187" s="4"/>
    </row>
    <row r="188" spans="4:13" s="56" customFormat="1" ht="12" hidden="1" customHeight="1" x14ac:dyDescent="0.2">
      <c r="D188" s="53">
        <v>41628</v>
      </c>
      <c r="E188" s="16"/>
      <c r="F188" s="17"/>
      <c r="G188" s="16"/>
      <c r="H188" s="16"/>
      <c r="I188" s="16"/>
      <c r="J188" s="31"/>
      <c r="K188" s="18"/>
      <c r="L188" s="3">
        <v>520</v>
      </c>
      <c r="M188" s="4"/>
    </row>
    <row r="189" spans="4:13" s="56" customFormat="1" ht="12" hidden="1" customHeight="1" x14ac:dyDescent="0.2">
      <c r="D189" s="53">
        <v>41648</v>
      </c>
      <c r="E189" s="16"/>
      <c r="F189" s="17"/>
      <c r="G189" s="16"/>
      <c r="H189" s="16"/>
      <c r="I189" s="16"/>
      <c r="J189" s="31"/>
      <c r="K189" s="18"/>
      <c r="L189" s="3">
        <v>520</v>
      </c>
      <c r="M189" s="4"/>
    </row>
    <row r="190" spans="4:13" s="56" customFormat="1" ht="12" hidden="1" customHeight="1" x14ac:dyDescent="0.2">
      <c r="D190" s="53">
        <v>41653</v>
      </c>
      <c r="E190" s="16"/>
      <c r="F190" s="17"/>
      <c r="G190" s="16"/>
      <c r="H190" s="16"/>
      <c r="I190" s="16"/>
      <c r="J190" s="31"/>
      <c r="K190" s="18"/>
      <c r="L190" s="3">
        <f>32.5*10</f>
        <v>325</v>
      </c>
      <c r="M190" s="4"/>
    </row>
    <row r="191" spans="4:13" s="56" customFormat="1" ht="12" hidden="1" customHeight="1" x14ac:dyDescent="0.2">
      <c r="D191" s="53">
        <v>41659</v>
      </c>
      <c r="E191" s="16"/>
      <c r="F191" s="17"/>
      <c r="G191" s="16"/>
      <c r="H191" s="16"/>
      <c r="I191" s="16"/>
      <c r="J191" s="31"/>
      <c r="K191" s="18"/>
      <c r="L191" s="3">
        <f>32.5*3</f>
        <v>97.5</v>
      </c>
      <c r="M191" s="4"/>
    </row>
    <row r="192" spans="4:13" s="56" customFormat="1" ht="12" hidden="1" customHeight="1" x14ac:dyDescent="0.2">
      <c r="D192" s="53">
        <v>41659</v>
      </c>
      <c r="E192" s="16"/>
      <c r="F192" s="17"/>
      <c r="G192" s="16"/>
      <c r="H192" s="16"/>
      <c r="I192" s="16"/>
      <c r="J192" s="31"/>
      <c r="K192" s="18"/>
      <c r="L192" s="3">
        <f>32.5*12</f>
        <v>390</v>
      </c>
      <c r="M192" s="4"/>
    </row>
    <row r="193" spans="4:13" s="56" customFormat="1" ht="12" hidden="1" customHeight="1" x14ac:dyDescent="0.2">
      <c r="D193" s="53">
        <v>41667</v>
      </c>
      <c r="E193" s="16"/>
      <c r="F193" s="17"/>
      <c r="G193" s="16"/>
      <c r="H193" s="16"/>
      <c r="I193" s="16"/>
      <c r="J193" s="31"/>
      <c r="K193" s="18"/>
      <c r="L193" s="3">
        <f>32.5*3</f>
        <v>97.5</v>
      </c>
      <c r="M193" s="4"/>
    </row>
    <row r="194" spans="4:13" s="56" customFormat="1" ht="12" hidden="1" customHeight="1" x14ac:dyDescent="0.2">
      <c r="D194" s="53">
        <v>41669</v>
      </c>
      <c r="E194" s="16"/>
      <c r="F194" s="17"/>
      <c r="G194" s="16"/>
      <c r="H194" s="16"/>
      <c r="I194" s="16"/>
      <c r="J194" s="31"/>
      <c r="K194" s="18"/>
      <c r="L194" s="3">
        <f>32.5*2</f>
        <v>65</v>
      </c>
      <c r="M194" s="4"/>
    </row>
    <row r="195" spans="4:13" s="56" customFormat="1" ht="12" hidden="1" customHeight="1" x14ac:dyDescent="0.2">
      <c r="D195" s="53">
        <v>41674</v>
      </c>
      <c r="E195" s="16"/>
      <c r="F195" s="17"/>
      <c r="G195" s="16"/>
      <c r="H195" s="16"/>
      <c r="I195" s="16"/>
      <c r="J195" s="31"/>
      <c r="K195" s="18"/>
      <c r="L195" s="3">
        <f>32.5*8</f>
        <v>260</v>
      </c>
      <c r="M195" s="4"/>
    </row>
    <row r="196" spans="4:13" s="56" customFormat="1" ht="12" hidden="1" customHeight="1" x14ac:dyDescent="0.2">
      <c r="D196" s="53">
        <v>41682</v>
      </c>
      <c r="E196" s="16"/>
      <c r="F196" s="17"/>
      <c r="G196" s="16"/>
      <c r="H196" s="16"/>
      <c r="I196" s="16"/>
      <c r="J196" s="31"/>
      <c r="K196" s="18"/>
      <c r="L196" s="3">
        <v>520</v>
      </c>
      <c r="M196" s="4"/>
    </row>
    <row r="197" spans="4:13" s="56" customFormat="1" ht="12" hidden="1" customHeight="1" x14ac:dyDescent="0.2">
      <c r="D197" s="53">
        <v>41688</v>
      </c>
      <c r="E197" s="16"/>
      <c r="F197" s="17"/>
      <c r="G197" s="16"/>
      <c r="H197" s="16"/>
      <c r="I197" s="16"/>
      <c r="J197" s="31"/>
      <c r="K197" s="18"/>
      <c r="L197" s="3">
        <f>32.5*6</f>
        <v>195</v>
      </c>
      <c r="M197" s="4"/>
    </row>
    <row r="198" spans="4:13" s="56" customFormat="1" ht="12" hidden="1" customHeight="1" x14ac:dyDescent="0.2">
      <c r="D198" s="53">
        <v>41697</v>
      </c>
      <c r="E198" s="16"/>
      <c r="F198" s="17"/>
      <c r="G198" s="16"/>
      <c r="H198" s="16"/>
      <c r="I198" s="16"/>
      <c r="J198" s="31"/>
      <c r="K198" s="18"/>
      <c r="L198" s="3">
        <f>170*J198+50</f>
        <v>50</v>
      </c>
      <c r="M198" s="4"/>
    </row>
    <row r="199" spans="4:13" s="56" customFormat="1" ht="21" hidden="1" customHeight="1" x14ac:dyDescent="0.2">
      <c r="D199" s="37">
        <v>41698</v>
      </c>
      <c r="E199" s="38"/>
      <c r="F199" s="39"/>
      <c r="G199" s="39"/>
      <c r="H199" s="39"/>
      <c r="I199" s="39"/>
      <c r="J199" s="40"/>
      <c r="K199" s="41"/>
      <c r="L199" s="42">
        <v>-5000</v>
      </c>
      <c r="M199" s="42"/>
    </row>
    <row r="200" spans="4:13" s="56" customFormat="1" ht="12" hidden="1" customHeight="1" x14ac:dyDescent="0.2">
      <c r="D200" s="53">
        <v>41704</v>
      </c>
      <c r="E200" s="16"/>
      <c r="F200" s="17"/>
      <c r="G200" s="16"/>
      <c r="H200" s="16"/>
      <c r="I200" s="16"/>
      <c r="J200" s="31"/>
      <c r="K200" s="18"/>
      <c r="L200" s="3">
        <v>32.5</v>
      </c>
      <c r="M200" s="4"/>
    </row>
    <row r="201" spans="4:13" s="56" customFormat="1" ht="12" hidden="1" customHeight="1" x14ac:dyDescent="0.2">
      <c r="D201" s="53">
        <v>41708</v>
      </c>
      <c r="E201" s="16"/>
      <c r="F201" s="17"/>
      <c r="G201" s="16"/>
      <c r="H201" s="16"/>
      <c r="I201" s="16"/>
      <c r="J201" s="31"/>
      <c r="K201" s="18"/>
      <c r="L201" s="3">
        <f>32.5*2</f>
        <v>65</v>
      </c>
      <c r="M201" s="4"/>
    </row>
    <row r="202" spans="4:13" s="56" customFormat="1" ht="12" hidden="1" customHeight="1" x14ac:dyDescent="0.2">
      <c r="D202" s="53">
        <v>41708</v>
      </c>
      <c r="E202" s="16"/>
      <c r="F202" s="17"/>
      <c r="G202" s="16"/>
      <c r="H202" s="16"/>
      <c r="I202" s="16"/>
      <c r="J202" s="31"/>
      <c r="K202" s="18"/>
      <c r="L202" s="3">
        <v>32.5</v>
      </c>
      <c r="M202" s="4"/>
    </row>
    <row r="203" spans="4:13" s="56" customFormat="1" ht="12" hidden="1" customHeight="1" x14ac:dyDescent="0.2">
      <c r="D203" s="53">
        <v>41709</v>
      </c>
      <c r="E203" s="16"/>
      <c r="F203" s="17"/>
      <c r="G203" s="16"/>
      <c r="H203" s="16"/>
      <c r="I203" s="16"/>
      <c r="J203" s="31"/>
      <c r="K203" s="18"/>
      <c r="L203" s="3">
        <v>65</v>
      </c>
      <c r="M203" s="4"/>
    </row>
    <row r="204" spans="4:13" s="56" customFormat="1" ht="12" hidden="1" customHeight="1" x14ac:dyDescent="0.2">
      <c r="D204" s="53">
        <v>41709</v>
      </c>
      <c r="E204" s="16"/>
      <c r="F204" s="17"/>
      <c r="G204" s="16"/>
      <c r="H204" s="16"/>
      <c r="I204" s="16"/>
      <c r="J204" s="31"/>
      <c r="K204" s="18"/>
      <c r="L204" s="3">
        <f>170*J204+50</f>
        <v>50</v>
      </c>
      <c r="M204" s="4"/>
    </row>
    <row r="205" spans="4:13" s="56" customFormat="1" hidden="1" x14ac:dyDescent="0.2">
      <c r="D205" s="53">
        <v>41711</v>
      </c>
      <c r="E205" s="16"/>
      <c r="F205" s="17"/>
      <c r="G205" s="16"/>
      <c r="H205" s="16"/>
      <c r="I205" s="16"/>
      <c r="J205" s="31"/>
      <c r="K205" s="18"/>
      <c r="L205" s="3">
        <v>32.5</v>
      </c>
      <c r="M205" s="4"/>
    </row>
    <row r="206" spans="4:13" s="56" customFormat="1" ht="12" hidden="1" customHeight="1" x14ac:dyDescent="0.2">
      <c r="D206" s="53">
        <v>41712</v>
      </c>
      <c r="E206" s="16"/>
      <c r="F206" s="17"/>
      <c r="G206" s="16"/>
      <c r="H206" s="16"/>
      <c r="I206" s="16"/>
      <c r="J206" s="31"/>
      <c r="K206" s="18"/>
      <c r="L206" s="3">
        <f>170+50</f>
        <v>220</v>
      </c>
      <c r="M206" s="4"/>
    </row>
    <row r="207" spans="4:13" s="56" customFormat="1" ht="12" hidden="1" customHeight="1" x14ac:dyDescent="0.2">
      <c r="D207" s="53">
        <v>41712</v>
      </c>
      <c r="E207" s="16"/>
      <c r="F207" s="17"/>
      <c r="G207" s="16"/>
      <c r="H207" s="16"/>
      <c r="I207" s="16"/>
      <c r="J207" s="31"/>
      <c r="K207" s="18"/>
      <c r="L207" s="3">
        <v>32.5</v>
      </c>
      <c r="M207" s="4"/>
    </row>
    <row r="208" spans="4:13" s="56" customFormat="1" ht="12" hidden="1" customHeight="1" x14ac:dyDescent="0.2">
      <c r="D208" s="53">
        <v>41724</v>
      </c>
      <c r="E208" s="16"/>
      <c r="F208" s="17"/>
      <c r="G208" s="16"/>
      <c r="H208" s="16"/>
      <c r="I208" s="16"/>
      <c r="J208" s="31"/>
      <c r="K208" s="18"/>
      <c r="L208" s="3">
        <f>32.5*4</f>
        <v>130</v>
      </c>
      <c r="M208" s="4"/>
    </row>
    <row r="209" spans="4:13" s="56" customFormat="1" ht="12" hidden="1" customHeight="1" x14ac:dyDescent="0.2">
      <c r="D209" s="53">
        <v>41725</v>
      </c>
      <c r="E209" s="16"/>
      <c r="F209" s="17"/>
      <c r="G209" s="16"/>
      <c r="H209" s="16"/>
      <c r="I209" s="16"/>
      <c r="J209" s="31"/>
      <c r="K209" s="18"/>
      <c r="L209" s="3">
        <v>32.5</v>
      </c>
      <c r="M209" s="4"/>
    </row>
    <row r="210" spans="4:13" s="56" customFormat="1" ht="12" hidden="1" customHeight="1" x14ac:dyDescent="0.2">
      <c r="D210" s="53">
        <v>41725</v>
      </c>
      <c r="E210" s="16"/>
      <c r="F210" s="17"/>
      <c r="G210" s="16"/>
      <c r="H210" s="16"/>
      <c r="I210" s="16"/>
      <c r="J210" s="31"/>
      <c r="K210" s="18"/>
      <c r="L210" s="3">
        <f>32.5*4</f>
        <v>130</v>
      </c>
      <c r="M210" s="4"/>
    </row>
    <row r="211" spans="4:13" s="56" customFormat="1" ht="12" hidden="1" customHeight="1" x14ac:dyDescent="0.2">
      <c r="D211" s="53">
        <v>41729</v>
      </c>
      <c r="E211" s="16"/>
      <c r="F211" s="17"/>
      <c r="G211" s="16"/>
      <c r="H211" s="16"/>
      <c r="I211" s="16"/>
      <c r="J211" s="31"/>
      <c r="K211" s="18"/>
      <c r="L211" s="3">
        <f>170*J211+50</f>
        <v>50</v>
      </c>
      <c r="M211" s="4"/>
    </row>
    <row r="212" spans="4:13" s="56" customFormat="1" ht="12" hidden="1" customHeight="1" x14ac:dyDescent="0.2">
      <c r="D212" s="53">
        <v>41729</v>
      </c>
      <c r="E212" s="16"/>
      <c r="F212" s="17"/>
      <c r="G212" s="16"/>
      <c r="H212" s="16"/>
      <c r="I212" s="16"/>
      <c r="J212" s="31"/>
      <c r="K212" s="18"/>
      <c r="L212" s="3">
        <v>520</v>
      </c>
      <c r="M212" s="4"/>
    </row>
    <row r="213" spans="4:13" s="56" customFormat="1" ht="12" hidden="1" customHeight="1" x14ac:dyDescent="0.2">
      <c r="D213" s="53">
        <v>41732</v>
      </c>
      <c r="E213" s="16"/>
      <c r="F213" s="17"/>
      <c r="G213" s="16"/>
      <c r="H213" s="16"/>
      <c r="I213" s="16"/>
      <c r="J213" s="31"/>
      <c r="K213" s="18"/>
      <c r="L213" s="3">
        <f>32.5*3</f>
        <v>97.5</v>
      </c>
      <c r="M213" s="4"/>
    </row>
    <row r="214" spans="4:13" s="56" customFormat="1" ht="12" hidden="1" customHeight="1" x14ac:dyDescent="0.2">
      <c r="D214" s="53">
        <v>41732</v>
      </c>
      <c r="E214" s="16"/>
      <c r="F214" s="17"/>
      <c r="G214" s="16"/>
      <c r="H214" s="16"/>
      <c r="I214" s="16"/>
      <c r="J214" s="31"/>
      <c r="K214" s="18"/>
      <c r="L214" s="3">
        <f>32.5*7</f>
        <v>227.5</v>
      </c>
      <c r="M214" s="4"/>
    </row>
    <row r="215" spans="4:13" s="56" customFormat="1" ht="12" hidden="1" customHeight="1" x14ac:dyDescent="0.2">
      <c r="D215" s="53">
        <v>41733</v>
      </c>
      <c r="E215" s="16"/>
      <c r="F215" s="17"/>
      <c r="G215" s="16"/>
      <c r="H215" s="16"/>
      <c r="I215" s="16"/>
      <c r="J215" s="31"/>
      <c r="K215" s="18"/>
      <c r="L215" s="3">
        <v>65</v>
      </c>
      <c r="M215" s="4"/>
    </row>
    <row r="216" spans="4:13" s="56" customFormat="1" ht="12" hidden="1" customHeight="1" x14ac:dyDescent="0.2">
      <c r="D216" s="53">
        <v>41736</v>
      </c>
      <c r="E216" s="16"/>
      <c r="F216" s="17"/>
      <c r="G216" s="16"/>
      <c r="H216" s="16"/>
      <c r="I216" s="16"/>
      <c r="J216" s="31"/>
      <c r="K216" s="18"/>
      <c r="L216" s="3">
        <f>32.5*12</f>
        <v>390</v>
      </c>
      <c r="M216" s="4"/>
    </row>
    <row r="217" spans="4:13" s="56" customFormat="1" ht="12" hidden="1" customHeight="1" x14ac:dyDescent="0.2">
      <c r="D217" s="53">
        <v>41737</v>
      </c>
      <c r="E217" s="16"/>
      <c r="F217" s="17"/>
      <c r="G217" s="16"/>
      <c r="H217" s="16"/>
      <c r="I217" s="16"/>
      <c r="J217" s="31"/>
      <c r="K217" s="18"/>
      <c r="L217" s="3">
        <f>32.5*2</f>
        <v>65</v>
      </c>
      <c r="M217" s="4"/>
    </row>
    <row r="218" spans="4:13" s="56" customFormat="1" ht="12" hidden="1" customHeight="1" x14ac:dyDescent="0.2">
      <c r="D218" s="53">
        <v>41738</v>
      </c>
      <c r="E218" s="16"/>
      <c r="F218" s="17"/>
      <c r="G218" s="16"/>
      <c r="H218" s="16"/>
      <c r="I218" s="16"/>
      <c r="J218" s="31"/>
      <c r="K218" s="18"/>
      <c r="L218" s="3">
        <f>32.5*3</f>
        <v>97.5</v>
      </c>
      <c r="M218" s="4"/>
    </row>
    <row r="219" spans="4:13" s="56" customFormat="1" ht="12" hidden="1" customHeight="1" x14ac:dyDescent="0.2">
      <c r="D219" s="53">
        <v>41738</v>
      </c>
      <c r="E219" s="16"/>
      <c r="F219" s="17"/>
      <c r="G219" s="16"/>
      <c r="H219" s="16"/>
      <c r="I219" s="16"/>
      <c r="J219" s="31"/>
      <c r="K219" s="18"/>
      <c r="L219" s="3">
        <f>32.5*6</f>
        <v>195</v>
      </c>
      <c r="M219" s="4"/>
    </row>
    <row r="220" spans="4:13" s="56" customFormat="1" ht="12" hidden="1" customHeight="1" x14ac:dyDescent="0.2">
      <c r="D220" s="53">
        <v>41751</v>
      </c>
      <c r="E220" s="16"/>
      <c r="F220" s="17"/>
      <c r="G220" s="16"/>
      <c r="H220" s="16"/>
      <c r="I220" s="16"/>
      <c r="J220" s="31"/>
      <c r="K220" s="18"/>
      <c r="L220" s="3">
        <v>97.5</v>
      </c>
      <c r="M220" s="4"/>
    </row>
    <row r="221" spans="4:13" s="56" customFormat="1" ht="12" hidden="1" customHeight="1" x14ac:dyDescent="0.2">
      <c r="D221" s="53">
        <v>41752</v>
      </c>
      <c r="E221" s="16"/>
      <c r="F221" s="17"/>
      <c r="G221" s="16"/>
      <c r="H221" s="16"/>
      <c r="I221" s="16"/>
      <c r="J221" s="31"/>
      <c r="K221" s="18"/>
      <c r="L221" s="3">
        <f>32.5*3</f>
        <v>97.5</v>
      </c>
      <c r="M221" s="4"/>
    </row>
    <row r="222" spans="4:13" s="56" customFormat="1" ht="12" hidden="1" customHeight="1" x14ac:dyDescent="0.2">
      <c r="D222" s="53">
        <v>41752</v>
      </c>
      <c r="E222" s="16"/>
      <c r="F222" s="17"/>
      <c r="G222" s="16"/>
      <c r="H222" s="16"/>
      <c r="I222" s="16"/>
      <c r="J222" s="31"/>
      <c r="K222" s="18"/>
      <c r="L222" s="3">
        <f>32.5*8</f>
        <v>260</v>
      </c>
      <c r="M222" s="4"/>
    </row>
    <row r="223" spans="4:13" s="56" customFormat="1" ht="12" hidden="1" customHeight="1" x14ac:dyDescent="0.2">
      <c r="D223" s="53">
        <v>41752</v>
      </c>
      <c r="E223" s="16"/>
      <c r="F223" s="17"/>
      <c r="G223" s="16"/>
      <c r="H223" s="16"/>
      <c r="I223" s="16"/>
      <c r="J223" s="31"/>
      <c r="K223" s="18"/>
      <c r="L223" s="3">
        <v>520</v>
      </c>
      <c r="M223" s="4"/>
    </row>
    <row r="224" spans="4:13" s="56" customFormat="1" ht="12" hidden="1" customHeight="1" x14ac:dyDescent="0.2">
      <c r="D224" s="53">
        <v>41752</v>
      </c>
      <c r="E224" s="16"/>
      <c r="F224" s="17"/>
      <c r="G224" s="16"/>
      <c r="H224" s="16"/>
      <c r="I224" s="16"/>
      <c r="J224" s="31"/>
      <c r="K224" s="18"/>
      <c r="L224" s="3">
        <f>32.5*8</f>
        <v>260</v>
      </c>
      <c r="M224" s="4"/>
    </row>
    <row r="225" spans="4:13" s="56" customFormat="1" ht="12" hidden="1" customHeight="1" x14ac:dyDescent="0.2">
      <c r="D225" s="53">
        <v>41760</v>
      </c>
      <c r="E225" s="16"/>
      <c r="F225" s="17"/>
      <c r="G225" s="16"/>
      <c r="H225" s="16"/>
      <c r="I225" s="16"/>
      <c r="J225" s="31"/>
      <c r="K225" s="18"/>
      <c r="L225" s="3">
        <v>65</v>
      </c>
      <c r="M225" s="4"/>
    </row>
    <row r="226" spans="4:13" s="56" customFormat="1" ht="12" hidden="1" customHeight="1" x14ac:dyDescent="0.2">
      <c r="D226" s="53">
        <v>41761</v>
      </c>
      <c r="E226" s="16"/>
      <c r="F226" s="17"/>
      <c r="G226" s="16"/>
      <c r="H226" s="16"/>
      <c r="I226" s="16"/>
      <c r="J226" s="31"/>
      <c r="K226" s="18"/>
      <c r="L226" s="3">
        <v>32.5</v>
      </c>
      <c r="M226" s="4"/>
    </row>
    <row r="227" spans="4:13" s="56" customFormat="1" ht="21" hidden="1" customHeight="1" x14ac:dyDescent="0.2">
      <c r="D227" s="37">
        <v>41759</v>
      </c>
      <c r="E227" s="38"/>
      <c r="F227" s="39"/>
      <c r="G227" s="39"/>
      <c r="H227" s="39"/>
      <c r="I227" s="39"/>
      <c r="J227" s="40"/>
      <c r="K227" s="41"/>
      <c r="L227" s="42">
        <v>-5000</v>
      </c>
      <c r="M227" s="42"/>
    </row>
    <row r="228" spans="4:13" s="56" customFormat="1" ht="12" hidden="1" customHeight="1" x14ac:dyDescent="0.2">
      <c r="D228" s="53">
        <v>41764</v>
      </c>
      <c r="E228" s="16"/>
      <c r="F228" s="17"/>
      <c r="G228" s="16"/>
      <c r="H228" s="16"/>
      <c r="I228" s="16"/>
      <c r="J228" s="31"/>
      <c r="K228" s="18"/>
      <c r="L228" s="3">
        <f>32.5*3</f>
        <v>97.5</v>
      </c>
      <c r="M228" s="4"/>
    </row>
    <row r="229" spans="4:13" s="56" customFormat="1" ht="12" hidden="1" customHeight="1" x14ac:dyDescent="0.2">
      <c r="D229" s="53">
        <v>41767</v>
      </c>
      <c r="E229" s="16"/>
      <c r="F229" s="17"/>
      <c r="G229" s="16"/>
      <c r="H229" s="16"/>
      <c r="I229" s="16"/>
      <c r="J229" s="31"/>
      <c r="K229" s="18"/>
      <c r="L229" s="3">
        <f>32.5*2</f>
        <v>65</v>
      </c>
      <c r="M229" s="4"/>
    </row>
    <row r="230" spans="4:13" s="56" customFormat="1" ht="12" hidden="1" customHeight="1" x14ac:dyDescent="0.2">
      <c r="D230" s="53">
        <v>41768</v>
      </c>
      <c r="E230" s="16"/>
      <c r="F230" s="17"/>
      <c r="G230" s="16"/>
      <c r="H230" s="16"/>
      <c r="I230" s="16"/>
      <c r="J230" s="31"/>
      <c r="K230" s="18"/>
      <c r="L230" s="3">
        <f>32.5*16</f>
        <v>520</v>
      </c>
      <c r="M230" s="4"/>
    </row>
    <row r="231" spans="4:13" s="56" customFormat="1" ht="12" hidden="1" customHeight="1" x14ac:dyDescent="0.2">
      <c r="D231" s="53">
        <v>41768</v>
      </c>
      <c r="E231" s="16"/>
      <c r="F231" s="17"/>
      <c r="G231" s="16"/>
      <c r="H231" s="16"/>
      <c r="I231" s="16"/>
      <c r="J231" s="31"/>
      <c r="K231" s="18"/>
      <c r="L231" s="3">
        <f>32.5*20</f>
        <v>650</v>
      </c>
      <c r="M231" s="4"/>
    </row>
    <row r="232" spans="4:13" s="56" customFormat="1" ht="12" hidden="1" customHeight="1" x14ac:dyDescent="0.2">
      <c r="D232" s="53">
        <v>41771</v>
      </c>
      <c r="E232" s="16"/>
      <c r="F232" s="17"/>
      <c r="G232" s="16"/>
      <c r="H232" s="16"/>
      <c r="I232" s="16"/>
      <c r="J232" s="31"/>
      <c r="K232" s="18"/>
      <c r="L232" s="3">
        <v>32.5</v>
      </c>
      <c r="M232" s="4"/>
    </row>
    <row r="233" spans="4:13" s="56" customFormat="1" ht="12" hidden="1" customHeight="1" x14ac:dyDescent="0.2">
      <c r="D233" s="53">
        <v>41772</v>
      </c>
      <c r="E233" s="16"/>
      <c r="F233" s="17"/>
      <c r="G233" s="16"/>
      <c r="H233" s="16"/>
      <c r="I233" s="16"/>
      <c r="J233" s="31"/>
      <c r="K233" s="18"/>
      <c r="L233" s="3">
        <f>32.5*4</f>
        <v>130</v>
      </c>
      <c r="M233" s="4"/>
    </row>
    <row r="234" spans="4:13" s="56" customFormat="1" ht="12" hidden="1" customHeight="1" x14ac:dyDescent="0.2">
      <c r="D234" s="53">
        <v>41774</v>
      </c>
      <c r="E234" s="16"/>
      <c r="F234" s="17"/>
      <c r="G234" s="16"/>
      <c r="H234" s="16"/>
      <c r="I234" s="16"/>
      <c r="J234" s="31"/>
      <c r="K234" s="18"/>
      <c r="L234" s="3">
        <f>32.5*4</f>
        <v>130</v>
      </c>
      <c r="M234" s="4"/>
    </row>
    <row r="235" spans="4:13" s="56" customFormat="1" ht="12" hidden="1" customHeight="1" x14ac:dyDescent="0.2">
      <c r="D235" s="53">
        <v>41774</v>
      </c>
      <c r="E235" s="16"/>
      <c r="F235" s="17"/>
      <c r="G235" s="16"/>
      <c r="H235" s="16"/>
      <c r="I235" s="16"/>
      <c r="J235" s="31"/>
      <c r="K235" s="18"/>
      <c r="L235" s="3">
        <f>32.5*3</f>
        <v>97.5</v>
      </c>
      <c r="M235" s="4"/>
    </row>
    <row r="236" spans="4:13" s="56" customFormat="1" ht="12" hidden="1" customHeight="1" x14ac:dyDescent="0.2">
      <c r="D236" s="53">
        <v>41775</v>
      </c>
      <c r="E236" s="16"/>
      <c r="F236" s="17"/>
      <c r="G236" s="16"/>
      <c r="H236" s="16"/>
      <c r="I236" s="16"/>
      <c r="J236" s="31"/>
      <c r="K236" s="18"/>
      <c r="L236" s="3">
        <f>32.5*10</f>
        <v>325</v>
      </c>
      <c r="M236" s="4"/>
    </row>
    <row r="237" spans="4:13" s="56" customFormat="1" ht="12" hidden="1" customHeight="1" x14ac:dyDescent="0.2">
      <c r="D237" s="53">
        <v>41775</v>
      </c>
      <c r="E237" s="16"/>
      <c r="F237" s="17"/>
      <c r="G237" s="16"/>
      <c r="H237" s="16"/>
      <c r="I237" s="16"/>
      <c r="J237" s="31"/>
      <c r="K237" s="18"/>
      <c r="L237" s="3">
        <f>32.5*8</f>
        <v>260</v>
      </c>
      <c r="M237" s="4"/>
    </row>
    <row r="238" spans="4:13" s="56" customFormat="1" ht="12" hidden="1" customHeight="1" x14ac:dyDescent="0.2">
      <c r="D238" s="53">
        <v>41775</v>
      </c>
      <c r="E238" s="16"/>
      <c r="F238" s="17"/>
      <c r="G238" s="16"/>
      <c r="H238" s="16"/>
      <c r="I238" s="16"/>
      <c r="J238" s="31"/>
      <c r="K238" s="18"/>
      <c r="L238" s="3">
        <v>130</v>
      </c>
      <c r="M238" s="4"/>
    </row>
    <row r="239" spans="4:13" s="56" customFormat="1" ht="12" hidden="1" customHeight="1" x14ac:dyDescent="0.2">
      <c r="D239" s="53">
        <v>41780</v>
      </c>
      <c r="E239" s="16"/>
      <c r="F239" s="17"/>
      <c r="G239" s="16"/>
      <c r="H239" s="16"/>
      <c r="I239" s="16"/>
      <c r="J239" s="31"/>
      <c r="K239" s="18"/>
      <c r="L239" s="3">
        <v>520</v>
      </c>
      <c r="M239" s="4"/>
    </row>
    <row r="240" spans="4:13" s="56" customFormat="1" ht="12" hidden="1" customHeight="1" x14ac:dyDescent="0.2">
      <c r="D240" s="53">
        <v>41781</v>
      </c>
      <c r="E240" s="16"/>
      <c r="F240" s="17"/>
      <c r="G240" s="16"/>
      <c r="H240" s="16"/>
      <c r="I240" s="16"/>
      <c r="J240" s="31"/>
      <c r="K240" s="18"/>
      <c r="L240" s="3">
        <v>32.5</v>
      </c>
      <c r="M240" s="4"/>
    </row>
    <row r="241" spans="4:13" s="56" customFormat="1" ht="12" hidden="1" customHeight="1" x14ac:dyDescent="0.2">
      <c r="D241" s="53">
        <v>41785</v>
      </c>
      <c r="E241" s="16"/>
      <c r="F241" s="17"/>
      <c r="G241" s="16"/>
      <c r="H241" s="16"/>
      <c r="I241" s="16"/>
      <c r="J241" s="31"/>
      <c r="K241" s="18"/>
      <c r="L241" s="3">
        <f>32.5*2</f>
        <v>65</v>
      </c>
      <c r="M241" s="4"/>
    </row>
    <row r="242" spans="4:13" s="56" customFormat="1" hidden="1" x14ac:dyDescent="0.2">
      <c r="D242" s="53">
        <v>41786</v>
      </c>
      <c r="E242" s="16"/>
      <c r="F242" s="17"/>
      <c r="G242" s="16"/>
      <c r="H242" s="16"/>
      <c r="I242" s="16"/>
      <c r="J242" s="31"/>
      <c r="K242" s="18"/>
      <c r="L242" s="3">
        <f>32.5*6</f>
        <v>195</v>
      </c>
      <c r="M242" s="4"/>
    </row>
    <row r="243" spans="4:13" s="56" customFormat="1" hidden="1" x14ac:dyDescent="0.2">
      <c r="D243" s="53">
        <v>41792</v>
      </c>
      <c r="E243" s="16"/>
      <c r="F243" s="17"/>
      <c r="G243" s="16"/>
      <c r="H243" s="16"/>
      <c r="I243" s="16"/>
      <c r="J243" s="31"/>
      <c r="K243" s="18"/>
      <c r="L243" s="3">
        <f>32.5*4</f>
        <v>130</v>
      </c>
      <c r="M243" s="4"/>
    </row>
    <row r="244" spans="4:13" s="56" customFormat="1" hidden="1" x14ac:dyDescent="0.2">
      <c r="D244" s="53">
        <v>41793</v>
      </c>
      <c r="E244" s="16"/>
      <c r="F244" s="17"/>
      <c r="G244" s="16"/>
      <c r="H244" s="16"/>
      <c r="I244" s="16"/>
      <c r="J244" s="31"/>
      <c r="K244" s="18"/>
      <c r="L244" s="3">
        <f>32.5*3</f>
        <v>97.5</v>
      </c>
      <c r="M244" s="4"/>
    </row>
    <row r="245" spans="4:13" s="56" customFormat="1" hidden="1" x14ac:dyDescent="0.2">
      <c r="D245" s="53">
        <v>41793</v>
      </c>
      <c r="E245" s="16"/>
      <c r="F245" s="17"/>
      <c r="G245" s="16"/>
      <c r="H245" s="16"/>
      <c r="I245" s="16"/>
      <c r="J245" s="31"/>
      <c r="K245" s="18"/>
      <c r="L245" s="3">
        <f>170*J245+50</f>
        <v>50</v>
      </c>
      <c r="M245" s="4"/>
    </row>
    <row r="246" spans="4:13" s="56" customFormat="1" hidden="1" x14ac:dyDescent="0.2">
      <c r="D246" s="53">
        <v>41795</v>
      </c>
      <c r="E246" s="16"/>
      <c r="F246" s="17"/>
      <c r="G246" s="16"/>
      <c r="H246" s="16"/>
      <c r="I246" s="16"/>
      <c r="J246" s="31"/>
      <c r="K246" s="18"/>
      <c r="L246" s="3">
        <f>32.5*3</f>
        <v>97.5</v>
      </c>
      <c r="M246" s="4"/>
    </row>
    <row r="247" spans="4:13" s="56" customFormat="1" hidden="1" x14ac:dyDescent="0.2">
      <c r="D247" s="53">
        <v>41803</v>
      </c>
      <c r="E247" s="16"/>
      <c r="F247" s="17"/>
      <c r="G247" s="16"/>
      <c r="H247" s="16"/>
      <c r="I247" s="16"/>
      <c r="J247" s="31"/>
      <c r="K247" s="18"/>
      <c r="L247" s="3">
        <f>32.5*3</f>
        <v>97.5</v>
      </c>
      <c r="M247" s="4"/>
    </row>
    <row r="248" spans="4:13" s="56" customFormat="1" hidden="1" x14ac:dyDescent="0.2">
      <c r="D248" s="53">
        <v>41814</v>
      </c>
      <c r="E248" s="16"/>
      <c r="F248" s="17"/>
      <c r="G248" s="16"/>
      <c r="H248" s="16"/>
      <c r="I248" s="16"/>
      <c r="J248" s="31"/>
      <c r="K248" s="18"/>
      <c r="L248" s="3">
        <v>520</v>
      </c>
      <c r="M248" s="4"/>
    </row>
    <row r="249" spans="4:13" s="56" customFormat="1" hidden="1" x14ac:dyDescent="0.2">
      <c r="D249" s="53">
        <v>41816</v>
      </c>
      <c r="E249" s="16"/>
      <c r="F249" s="17"/>
      <c r="G249" s="16"/>
      <c r="H249" s="16"/>
      <c r="I249" s="16"/>
      <c r="J249" s="31"/>
      <c r="K249" s="18"/>
      <c r="L249" s="3">
        <f>32.5*12</f>
        <v>390</v>
      </c>
      <c r="M249" s="4"/>
    </row>
    <row r="250" spans="4:13" s="56" customFormat="1" hidden="1" x14ac:dyDescent="0.2">
      <c r="D250" s="53">
        <v>41816</v>
      </c>
      <c r="E250" s="16"/>
      <c r="F250" s="17"/>
      <c r="G250" s="16"/>
      <c r="H250" s="16"/>
      <c r="I250" s="16"/>
      <c r="J250" s="31"/>
      <c r="K250" s="18"/>
      <c r="L250" s="3">
        <f>170*3</f>
        <v>510</v>
      </c>
      <c r="M250" s="4"/>
    </row>
    <row r="251" spans="4:13" s="56" customFormat="1" hidden="1" x14ac:dyDescent="0.2">
      <c r="D251" s="53">
        <v>41817</v>
      </c>
      <c r="E251" s="16"/>
      <c r="F251" s="17"/>
      <c r="G251" s="16"/>
      <c r="H251" s="16"/>
      <c r="I251" s="16"/>
      <c r="J251" s="31"/>
      <c r="K251" s="18"/>
      <c r="L251" s="3">
        <v>510</v>
      </c>
      <c r="M251" s="4"/>
    </row>
    <row r="252" spans="4:13" s="56" customFormat="1" hidden="1" x14ac:dyDescent="0.2">
      <c r="D252" s="53">
        <v>41817</v>
      </c>
      <c r="E252" s="16"/>
      <c r="F252" s="17"/>
      <c r="G252" s="16"/>
      <c r="H252" s="16"/>
      <c r="I252" s="16"/>
      <c r="J252" s="31"/>
      <c r="K252" s="18"/>
      <c r="L252" s="3">
        <f>32.5*4</f>
        <v>130</v>
      </c>
      <c r="M252" s="4"/>
    </row>
    <row r="253" spans="4:13" s="56" customFormat="1" hidden="1" x14ac:dyDescent="0.2">
      <c r="D253" s="53">
        <v>41820</v>
      </c>
      <c r="E253" s="16"/>
      <c r="F253" s="17"/>
      <c r="G253" s="16"/>
      <c r="H253" s="16"/>
      <c r="I253" s="16"/>
      <c r="J253" s="31"/>
      <c r="K253" s="18"/>
      <c r="L253" s="3">
        <f>32.5*4</f>
        <v>130</v>
      </c>
      <c r="M253" s="4"/>
    </row>
    <row r="254" spans="4:13" s="56" customFormat="1" ht="21" hidden="1" customHeight="1" x14ac:dyDescent="0.2">
      <c r="D254" s="37">
        <v>41820</v>
      </c>
      <c r="E254" s="38"/>
      <c r="F254" s="39"/>
      <c r="G254" s="39"/>
      <c r="H254" s="39"/>
      <c r="I254" s="39"/>
      <c r="J254" s="40"/>
      <c r="K254" s="41"/>
      <c r="L254" s="42">
        <v>-5000</v>
      </c>
      <c r="M254" s="42"/>
    </row>
    <row r="255" spans="4:13" s="56" customFormat="1" ht="12" hidden="1" customHeight="1" x14ac:dyDescent="0.2">
      <c r="D255" s="53">
        <v>41821</v>
      </c>
      <c r="E255" s="16"/>
      <c r="F255" s="17"/>
      <c r="G255" s="16"/>
      <c r="H255" s="16"/>
      <c r="I255" s="16"/>
      <c r="J255" s="31"/>
      <c r="K255" s="18"/>
      <c r="L255" s="3">
        <f>32.5*3</f>
        <v>97.5</v>
      </c>
      <c r="M255" s="4"/>
    </row>
    <row r="256" spans="4:13" s="56" customFormat="1" ht="12" hidden="1" customHeight="1" x14ac:dyDescent="0.2">
      <c r="D256" s="53">
        <v>41822</v>
      </c>
      <c r="E256" s="16"/>
      <c r="F256" s="17"/>
      <c r="G256" s="16"/>
      <c r="H256" s="16"/>
      <c r="I256" s="16"/>
      <c r="J256" s="31"/>
      <c r="K256" s="18"/>
      <c r="L256" s="3">
        <f>32.5*4</f>
        <v>130</v>
      </c>
      <c r="M256" s="4"/>
    </row>
    <row r="257" spans="4:13" s="56" customFormat="1" ht="12" hidden="1" customHeight="1" x14ac:dyDescent="0.2">
      <c r="D257" s="53">
        <v>41822</v>
      </c>
      <c r="E257" s="16"/>
      <c r="F257" s="17"/>
      <c r="G257" s="16"/>
      <c r="H257" s="16"/>
      <c r="I257" s="16"/>
      <c r="J257" s="31"/>
      <c r="K257" s="18"/>
      <c r="L257" s="3">
        <f>32.5*6</f>
        <v>195</v>
      </c>
      <c r="M257" s="4"/>
    </row>
    <row r="258" spans="4:13" s="56" customFormat="1" ht="12" hidden="1" customHeight="1" x14ac:dyDescent="0.2">
      <c r="D258" s="53">
        <v>41822</v>
      </c>
      <c r="E258" s="16"/>
      <c r="F258" s="17"/>
      <c r="G258" s="16"/>
      <c r="H258" s="16"/>
      <c r="I258" s="16"/>
      <c r="J258" s="31"/>
      <c r="K258" s="18"/>
      <c r="L258" s="3">
        <f>32.5*10</f>
        <v>325</v>
      </c>
      <c r="M258" s="4"/>
    </row>
    <row r="259" spans="4:13" s="56" customFormat="1" ht="12" hidden="1" customHeight="1" x14ac:dyDescent="0.2">
      <c r="D259" s="53">
        <v>41823</v>
      </c>
      <c r="E259" s="16"/>
      <c r="F259" s="17"/>
      <c r="G259" s="16"/>
      <c r="H259" s="16"/>
      <c r="I259" s="16"/>
      <c r="J259" s="31"/>
      <c r="K259" s="18"/>
      <c r="L259" s="3">
        <f>32.5*3</f>
        <v>97.5</v>
      </c>
      <c r="M259" s="4"/>
    </row>
    <row r="260" spans="4:13" s="56" customFormat="1" ht="12" hidden="1" customHeight="1" x14ac:dyDescent="0.2">
      <c r="D260" s="53">
        <v>41823</v>
      </c>
      <c r="E260" s="16"/>
      <c r="F260" s="17"/>
      <c r="G260" s="16"/>
      <c r="H260" s="16"/>
      <c r="I260" s="16"/>
      <c r="J260" s="31"/>
      <c r="K260" s="18"/>
      <c r="L260" s="3">
        <v>32.5</v>
      </c>
      <c r="M260" s="4"/>
    </row>
    <row r="261" spans="4:13" s="56" customFormat="1" ht="12" hidden="1" customHeight="1" x14ac:dyDescent="0.2">
      <c r="D261" s="53">
        <v>41829</v>
      </c>
      <c r="E261" s="16"/>
      <c r="F261" s="17"/>
      <c r="G261" s="16"/>
      <c r="H261" s="16"/>
      <c r="I261" s="16"/>
      <c r="J261" s="31"/>
      <c r="K261" s="18"/>
      <c r="L261" s="3">
        <v>520</v>
      </c>
      <c r="M261" s="4"/>
    </row>
    <row r="262" spans="4:13" s="56" customFormat="1" ht="12" hidden="1" customHeight="1" x14ac:dyDescent="0.2">
      <c r="D262" s="53">
        <v>41830</v>
      </c>
      <c r="E262" s="16"/>
      <c r="F262" s="17"/>
      <c r="G262" s="16"/>
      <c r="H262" s="16"/>
      <c r="I262" s="16"/>
      <c r="J262" s="31"/>
      <c r="K262" s="18"/>
      <c r="L262" s="3">
        <f>32.5*2</f>
        <v>65</v>
      </c>
      <c r="M262" s="4"/>
    </row>
    <row r="263" spans="4:13" s="56" customFormat="1" ht="12" hidden="1" customHeight="1" x14ac:dyDescent="0.2">
      <c r="D263" s="53">
        <v>41835</v>
      </c>
      <c r="E263" s="16"/>
      <c r="F263" s="17"/>
      <c r="G263" s="16"/>
      <c r="H263" s="16"/>
      <c r="I263" s="16"/>
      <c r="J263" s="31"/>
      <c r="K263" s="18"/>
      <c r="L263" s="3">
        <f>32.5*3</f>
        <v>97.5</v>
      </c>
      <c r="M263" s="4"/>
    </row>
    <row r="264" spans="4:13" s="56" customFormat="1" ht="12" hidden="1" customHeight="1" x14ac:dyDescent="0.2">
      <c r="D264" s="53">
        <v>41836</v>
      </c>
      <c r="E264" s="16"/>
      <c r="F264" s="17"/>
      <c r="G264" s="16"/>
      <c r="H264" s="16"/>
      <c r="I264" s="16"/>
      <c r="J264" s="31"/>
      <c r="K264" s="18"/>
      <c r="L264" s="3">
        <f>32.5*2</f>
        <v>65</v>
      </c>
      <c r="M264" s="4"/>
    </row>
    <row r="265" spans="4:13" s="56" customFormat="1" ht="12" hidden="1" customHeight="1" x14ac:dyDescent="0.2">
      <c r="D265" s="53">
        <v>41836</v>
      </c>
      <c r="E265" s="16"/>
      <c r="F265" s="17"/>
      <c r="G265" s="16"/>
      <c r="H265" s="16"/>
      <c r="I265" s="16"/>
      <c r="J265" s="31"/>
      <c r="K265" s="18"/>
      <c r="L265" s="3">
        <v>120</v>
      </c>
      <c r="M265" s="4"/>
    </row>
    <row r="266" spans="4:13" s="56" customFormat="1" ht="12" hidden="1" customHeight="1" x14ac:dyDescent="0.2">
      <c r="D266" s="53">
        <v>41857</v>
      </c>
      <c r="E266" s="16"/>
      <c r="F266" s="17"/>
      <c r="G266" s="16"/>
      <c r="H266" s="16"/>
      <c r="I266" s="16"/>
      <c r="J266" s="31"/>
      <c r="K266" s="18"/>
      <c r="L266" s="3">
        <v>32.5</v>
      </c>
      <c r="M266" s="4"/>
    </row>
    <row r="267" spans="4:13" s="56" customFormat="1" ht="12" hidden="1" customHeight="1" x14ac:dyDescent="0.2">
      <c r="D267" s="53">
        <v>41862</v>
      </c>
      <c r="E267" s="16"/>
      <c r="F267" s="17"/>
      <c r="G267" s="16"/>
      <c r="H267" s="16"/>
      <c r="I267" s="16"/>
      <c r="J267" s="31"/>
      <c r="K267" s="18"/>
      <c r="L267" s="3">
        <f>140+50</f>
        <v>190</v>
      </c>
      <c r="M267" s="4"/>
    </row>
    <row r="268" spans="4:13" s="56" customFormat="1" ht="12" hidden="1" customHeight="1" x14ac:dyDescent="0.2">
      <c r="D268" s="53">
        <v>41863</v>
      </c>
      <c r="E268" s="16"/>
      <c r="F268" s="17"/>
      <c r="G268" s="16"/>
      <c r="H268" s="16"/>
      <c r="I268" s="16"/>
      <c r="J268" s="31"/>
      <c r="K268" s="18"/>
      <c r="L268" s="3">
        <f>32.5*3</f>
        <v>97.5</v>
      </c>
      <c r="M268" s="4"/>
    </row>
    <row r="269" spans="4:13" s="56" customFormat="1" ht="12" hidden="1" customHeight="1" x14ac:dyDescent="0.2">
      <c r="D269" s="53">
        <v>41864</v>
      </c>
      <c r="E269" s="16"/>
      <c r="F269" s="17"/>
      <c r="G269" s="16"/>
      <c r="H269" s="16"/>
      <c r="I269" s="16"/>
      <c r="J269" s="31"/>
      <c r="K269" s="18"/>
      <c r="L269" s="3">
        <v>32.5</v>
      </c>
      <c r="M269" s="4"/>
    </row>
    <row r="270" spans="4:13" s="56" customFormat="1" ht="12" hidden="1" customHeight="1" x14ac:dyDescent="0.2">
      <c r="D270" s="53">
        <v>41866</v>
      </c>
      <c r="E270" s="16"/>
      <c r="F270" s="17"/>
      <c r="G270" s="16"/>
      <c r="H270" s="16"/>
      <c r="I270" s="16"/>
      <c r="J270" s="31"/>
      <c r="K270" s="18"/>
      <c r="L270" s="3">
        <f>32.5*3</f>
        <v>97.5</v>
      </c>
      <c r="M270" s="4"/>
    </row>
    <row r="271" spans="4:13" s="56" customFormat="1" ht="12" hidden="1" customHeight="1" x14ac:dyDescent="0.2">
      <c r="D271" s="53">
        <v>41871</v>
      </c>
      <c r="E271" s="16"/>
      <c r="F271" s="17"/>
      <c r="G271" s="16"/>
      <c r="H271" s="16"/>
      <c r="I271" s="16"/>
      <c r="J271" s="31"/>
      <c r="K271" s="18"/>
      <c r="L271" s="3">
        <f>32.5*4*4</f>
        <v>520</v>
      </c>
      <c r="M271" s="4"/>
    </row>
    <row r="272" spans="4:13" s="56" customFormat="1" ht="12" hidden="1" customHeight="1" x14ac:dyDescent="0.2">
      <c r="D272" s="53">
        <v>41880</v>
      </c>
      <c r="E272" s="16"/>
      <c r="F272" s="17"/>
      <c r="G272" s="16"/>
      <c r="H272" s="16"/>
      <c r="I272" s="16"/>
      <c r="J272" s="31"/>
      <c r="K272" s="18"/>
      <c r="L272" s="3">
        <v>190</v>
      </c>
      <c r="M272" s="4"/>
    </row>
    <row r="273" spans="4:13" s="56" customFormat="1" ht="12" hidden="1" customHeight="1" x14ac:dyDescent="0.2">
      <c r="D273" s="53">
        <v>41883</v>
      </c>
      <c r="E273" s="16"/>
      <c r="F273" s="17"/>
      <c r="G273" s="16"/>
      <c r="H273" s="16"/>
      <c r="I273" s="16"/>
      <c r="J273" s="31"/>
      <c r="K273" s="18"/>
      <c r="L273" s="3">
        <v>97.5</v>
      </c>
      <c r="M273" s="4"/>
    </row>
    <row r="274" spans="4:13" s="56" customFormat="1" ht="12" hidden="1" customHeight="1" x14ac:dyDescent="0.2">
      <c r="D274" s="53">
        <v>41884</v>
      </c>
      <c r="E274" s="16"/>
      <c r="F274" s="17"/>
      <c r="G274" s="16"/>
      <c r="H274" s="16"/>
      <c r="I274" s="16"/>
      <c r="J274" s="31"/>
      <c r="K274" s="18"/>
      <c r="L274" s="3">
        <v>32.5</v>
      </c>
      <c r="M274" s="4"/>
    </row>
    <row r="275" spans="4:13" s="56" customFormat="1" ht="12" hidden="1" customHeight="1" x14ac:dyDescent="0.2">
      <c r="D275" s="53">
        <v>41887</v>
      </c>
      <c r="E275" s="16"/>
      <c r="F275" s="17"/>
      <c r="G275" s="16"/>
      <c r="H275" s="16"/>
      <c r="I275" s="16"/>
      <c r="J275" s="31"/>
      <c r="K275" s="18"/>
      <c r="L275" s="3">
        <f>170+50</f>
        <v>220</v>
      </c>
      <c r="M275" s="4"/>
    </row>
    <row r="276" spans="4:13" s="56" customFormat="1" ht="12" hidden="1" customHeight="1" x14ac:dyDescent="0.2">
      <c r="D276" s="53">
        <v>41886</v>
      </c>
      <c r="E276" s="16"/>
      <c r="F276" s="17"/>
      <c r="G276" s="16"/>
      <c r="H276" s="16"/>
      <c r="I276" s="16"/>
      <c r="J276" s="31"/>
      <c r="K276" s="18"/>
      <c r="L276" s="3">
        <f>32.5*2</f>
        <v>65</v>
      </c>
      <c r="M276" s="4"/>
    </row>
    <row r="277" spans="4:13" s="56" customFormat="1" ht="12" hidden="1" customHeight="1" x14ac:dyDescent="0.2">
      <c r="D277" s="53">
        <v>41891</v>
      </c>
      <c r="E277" s="16"/>
      <c r="F277" s="17"/>
      <c r="G277" s="16"/>
      <c r="H277" s="16"/>
      <c r="I277" s="16"/>
      <c r="J277" s="31"/>
      <c r="K277" s="18"/>
      <c r="L277" s="3">
        <v>32.5</v>
      </c>
      <c r="M277" s="4"/>
    </row>
    <row r="278" spans="4:13" s="56" customFormat="1" ht="12" hidden="1" customHeight="1" x14ac:dyDescent="0.2">
      <c r="D278" s="53">
        <v>41900</v>
      </c>
      <c r="E278" s="16"/>
      <c r="F278" s="17"/>
      <c r="G278" s="16"/>
      <c r="H278" s="16"/>
      <c r="I278" s="16"/>
      <c r="J278" s="31"/>
      <c r="K278" s="18"/>
      <c r="L278" s="3">
        <v>520</v>
      </c>
      <c r="M278" s="4"/>
    </row>
    <row r="279" spans="4:13" s="56" customFormat="1" ht="12" hidden="1" customHeight="1" x14ac:dyDescent="0.2">
      <c r="D279" s="53">
        <v>41908</v>
      </c>
      <c r="E279" s="16"/>
      <c r="F279" s="17"/>
      <c r="G279" s="16"/>
      <c r="H279" s="16"/>
      <c r="I279" s="16"/>
      <c r="J279" s="31"/>
      <c r="K279" s="18"/>
      <c r="L279" s="3">
        <v>32.5</v>
      </c>
      <c r="M279" s="4"/>
    </row>
    <row r="280" spans="4:13" s="56" customFormat="1" ht="21" hidden="1" customHeight="1" x14ac:dyDescent="0.2">
      <c r="D280" s="37">
        <v>41912</v>
      </c>
      <c r="E280" s="38"/>
      <c r="F280" s="39"/>
      <c r="G280" s="39"/>
      <c r="H280" s="39"/>
      <c r="I280" s="39"/>
      <c r="J280" s="40"/>
      <c r="K280" s="41"/>
      <c r="L280" s="42">
        <v>-5000</v>
      </c>
      <c r="M280" s="42"/>
    </row>
    <row r="281" spans="4:13" s="56" customFormat="1" ht="12" hidden="1" customHeight="1" x14ac:dyDescent="0.2">
      <c r="D281" s="53">
        <v>41913</v>
      </c>
      <c r="E281" s="16"/>
      <c r="F281" s="17"/>
      <c r="G281" s="16"/>
      <c r="H281" s="16"/>
      <c r="I281" s="16"/>
      <c r="J281" s="31"/>
      <c r="K281" s="18"/>
      <c r="L281" s="3">
        <v>32.5</v>
      </c>
      <c r="M281" s="4"/>
    </row>
    <row r="282" spans="4:13" s="56" customFormat="1" ht="12" hidden="1" customHeight="1" x14ac:dyDescent="0.2">
      <c r="D282" s="53">
        <v>41914</v>
      </c>
      <c r="E282" s="16"/>
      <c r="F282" s="17"/>
      <c r="G282" s="16"/>
      <c r="H282" s="16"/>
      <c r="I282" s="16"/>
      <c r="J282" s="31"/>
      <c r="K282" s="18"/>
      <c r="L282" s="3">
        <f>170*1+50</f>
        <v>220</v>
      </c>
      <c r="M282" s="4"/>
    </row>
    <row r="283" spans="4:13" s="56" customFormat="1" ht="12" hidden="1" customHeight="1" x14ac:dyDescent="0.2">
      <c r="D283" s="53">
        <v>41920</v>
      </c>
      <c r="E283" s="16"/>
      <c r="F283" s="17"/>
      <c r="G283" s="16"/>
      <c r="H283" s="16"/>
      <c r="I283" s="16"/>
      <c r="J283" s="31"/>
      <c r="K283" s="18"/>
      <c r="L283" s="3">
        <f>32.5*3</f>
        <v>97.5</v>
      </c>
      <c r="M283" s="4"/>
    </row>
    <row r="284" spans="4:13" s="56" customFormat="1" ht="12" hidden="1" customHeight="1" x14ac:dyDescent="0.2">
      <c r="D284" s="53">
        <v>41921</v>
      </c>
      <c r="E284" s="16"/>
      <c r="F284" s="17"/>
      <c r="G284" s="16"/>
      <c r="H284" s="16"/>
      <c r="I284" s="16"/>
      <c r="J284" s="31"/>
      <c r="K284" s="18"/>
      <c r="L284" s="3">
        <f>32.5*2</f>
        <v>65</v>
      </c>
      <c r="M284" s="4"/>
    </row>
    <row r="285" spans="4:13" s="56" customFormat="1" ht="12" hidden="1" customHeight="1" x14ac:dyDescent="0.2">
      <c r="D285" s="53">
        <v>41922</v>
      </c>
      <c r="E285" s="16"/>
      <c r="F285" s="17"/>
      <c r="G285" s="16"/>
      <c r="H285" s="16"/>
      <c r="I285" s="16"/>
      <c r="J285" s="31"/>
      <c r="K285" s="18"/>
      <c r="L285" s="3">
        <v>32.5</v>
      </c>
      <c r="M285" s="4"/>
    </row>
    <row r="286" spans="4:13" s="56" customFormat="1" ht="12" hidden="1" customHeight="1" x14ac:dyDescent="0.2">
      <c r="D286" s="53">
        <v>41922</v>
      </c>
      <c r="E286" s="16"/>
      <c r="F286" s="17"/>
      <c r="G286" s="16"/>
      <c r="H286" s="16"/>
      <c r="I286" s="16"/>
      <c r="J286" s="31"/>
      <c r="K286" s="18"/>
      <c r="L286" s="3">
        <f>32.5*2</f>
        <v>65</v>
      </c>
      <c r="M286" s="4"/>
    </row>
    <row r="287" spans="4:13" s="56" customFormat="1" ht="12" hidden="1" customHeight="1" x14ac:dyDescent="0.2">
      <c r="D287" s="53">
        <v>41925</v>
      </c>
      <c r="E287" s="16"/>
      <c r="F287" s="17"/>
      <c r="G287" s="16"/>
      <c r="H287" s="16"/>
      <c r="I287" s="16"/>
      <c r="J287" s="31"/>
      <c r="K287" s="18"/>
      <c r="L287" s="3">
        <v>65</v>
      </c>
      <c r="M287" s="4"/>
    </row>
    <row r="288" spans="4:13" s="56" customFormat="1" ht="12" hidden="1" customHeight="1" x14ac:dyDescent="0.2">
      <c r="D288" s="53">
        <v>41925</v>
      </c>
      <c r="E288" s="16"/>
      <c r="F288" s="17"/>
      <c r="G288" s="16"/>
      <c r="H288" s="16"/>
      <c r="I288" s="16"/>
      <c r="J288" s="31"/>
      <c r="K288" s="18"/>
      <c r="L288" s="3">
        <v>32.5</v>
      </c>
      <c r="M288" s="4"/>
    </row>
    <row r="289" spans="4:13" s="56" customFormat="1" ht="12" hidden="1" customHeight="1" x14ac:dyDescent="0.2">
      <c r="D289" s="53">
        <v>41926</v>
      </c>
      <c r="E289" s="16"/>
      <c r="F289" s="17"/>
      <c r="G289" s="16"/>
      <c r="H289" s="16"/>
      <c r="I289" s="16"/>
      <c r="J289" s="31"/>
      <c r="K289" s="18"/>
      <c r="L289" s="3">
        <f>32.5*8</f>
        <v>260</v>
      </c>
      <c r="M289" s="4"/>
    </row>
    <row r="290" spans="4:13" s="56" customFormat="1" ht="12" hidden="1" customHeight="1" x14ac:dyDescent="0.2">
      <c r="D290" s="53">
        <v>41928</v>
      </c>
      <c r="E290" s="16"/>
      <c r="F290" s="17"/>
      <c r="G290" s="16"/>
      <c r="H290" s="16"/>
      <c r="I290" s="16"/>
      <c r="J290" s="31"/>
      <c r="K290" s="18"/>
      <c r="L290" s="3">
        <f>32.5*12</f>
        <v>390</v>
      </c>
      <c r="M290" s="4"/>
    </row>
    <row r="291" spans="4:13" s="56" customFormat="1" ht="12" hidden="1" customHeight="1" x14ac:dyDescent="0.2">
      <c r="D291" s="53">
        <v>41928</v>
      </c>
      <c r="E291" s="16"/>
      <c r="F291" s="17"/>
      <c r="G291" s="16"/>
      <c r="H291" s="16"/>
      <c r="I291" s="16"/>
      <c r="J291" s="31"/>
      <c r="K291" s="18"/>
      <c r="L291" s="3">
        <v>32.5</v>
      </c>
      <c r="M291" s="4"/>
    </row>
    <row r="292" spans="4:13" s="56" customFormat="1" ht="12" hidden="1" customHeight="1" x14ac:dyDescent="0.2">
      <c r="D292" s="53">
        <v>41929</v>
      </c>
      <c r="E292" s="16"/>
      <c r="F292" s="17"/>
      <c r="G292" s="16"/>
      <c r="H292" s="16"/>
      <c r="I292" s="16"/>
      <c r="J292" s="31"/>
      <c r="K292" s="18"/>
      <c r="L292" s="3">
        <f>32.5*6</f>
        <v>195</v>
      </c>
      <c r="M292" s="4"/>
    </row>
    <row r="293" spans="4:13" s="56" customFormat="1" ht="12" hidden="1" customHeight="1" x14ac:dyDescent="0.2">
      <c r="D293" s="53">
        <v>41929</v>
      </c>
      <c r="E293" s="16"/>
      <c r="F293" s="17"/>
      <c r="G293" s="16"/>
      <c r="H293" s="16"/>
      <c r="I293" s="16"/>
      <c r="J293" s="31"/>
      <c r="K293" s="18"/>
      <c r="L293" s="3">
        <v>32.5</v>
      </c>
      <c r="M293" s="4"/>
    </row>
    <row r="294" spans="4:13" s="56" customFormat="1" ht="12" hidden="1" customHeight="1" x14ac:dyDescent="0.2">
      <c r="D294" s="53">
        <v>41933</v>
      </c>
      <c r="E294" s="16"/>
      <c r="F294" s="17"/>
      <c r="G294" s="16"/>
      <c r="H294" s="16"/>
      <c r="I294" s="16"/>
      <c r="J294" s="31"/>
      <c r="K294" s="18"/>
      <c r="L294" s="3">
        <v>32.5</v>
      </c>
      <c r="M294" s="4"/>
    </row>
    <row r="295" spans="4:13" s="56" customFormat="1" ht="12" hidden="1" customHeight="1" x14ac:dyDescent="0.2">
      <c r="D295" s="53">
        <v>41934</v>
      </c>
      <c r="E295" s="16"/>
      <c r="F295" s="17"/>
      <c r="G295" s="16"/>
      <c r="H295" s="16"/>
      <c r="I295" s="16"/>
      <c r="J295" s="31"/>
      <c r="K295" s="18"/>
      <c r="L295" s="3">
        <v>32.5</v>
      </c>
      <c r="M295" s="4"/>
    </row>
    <row r="296" spans="4:13" s="56" customFormat="1" ht="12" hidden="1" customHeight="1" x14ac:dyDescent="0.2">
      <c r="D296" s="53">
        <v>41934</v>
      </c>
      <c r="E296" s="16"/>
      <c r="F296" s="17"/>
      <c r="G296" s="16"/>
      <c r="H296" s="16"/>
      <c r="I296" s="16"/>
      <c r="J296" s="31"/>
      <c r="K296" s="18"/>
      <c r="L296" s="3">
        <f>170*J296+50</f>
        <v>50</v>
      </c>
      <c r="M296" s="4"/>
    </row>
    <row r="297" spans="4:13" s="56" customFormat="1" ht="12" hidden="1" customHeight="1" x14ac:dyDescent="0.2">
      <c r="D297" s="53">
        <v>41934</v>
      </c>
      <c r="E297" s="16"/>
      <c r="F297" s="17"/>
      <c r="G297" s="16"/>
      <c r="H297" s="16"/>
      <c r="I297" s="16"/>
      <c r="J297" s="31"/>
      <c r="K297" s="18"/>
      <c r="L297" s="3">
        <v>32.5</v>
      </c>
      <c r="M297" s="4"/>
    </row>
    <row r="298" spans="4:13" s="56" customFormat="1" ht="12" hidden="1" customHeight="1" x14ac:dyDescent="0.2">
      <c r="D298" s="53">
        <v>41935</v>
      </c>
      <c r="E298" s="16"/>
      <c r="F298" s="17"/>
      <c r="G298" s="16"/>
      <c r="H298" s="16"/>
      <c r="I298" s="16"/>
      <c r="J298" s="31"/>
      <c r="K298" s="18"/>
      <c r="L298" s="3">
        <v>520</v>
      </c>
      <c r="M298" s="4"/>
    </row>
    <row r="299" spans="4:13" s="56" customFormat="1" ht="12" hidden="1" customHeight="1" x14ac:dyDescent="0.2">
      <c r="D299" s="53">
        <v>41939</v>
      </c>
      <c r="E299" s="16"/>
      <c r="F299" s="17"/>
      <c r="G299" s="16"/>
      <c r="H299" s="16"/>
      <c r="I299" s="16"/>
      <c r="J299" s="31"/>
      <c r="K299" s="18"/>
      <c r="L299" s="3">
        <v>32.5</v>
      </c>
      <c r="M299" s="4"/>
    </row>
    <row r="300" spans="4:13" s="56" customFormat="1" ht="12" hidden="1" customHeight="1" x14ac:dyDescent="0.2">
      <c r="D300" s="53">
        <v>41940</v>
      </c>
      <c r="E300" s="16"/>
      <c r="F300" s="17"/>
      <c r="G300" s="16"/>
      <c r="H300" s="16"/>
      <c r="I300" s="16"/>
      <c r="J300" s="31"/>
      <c r="K300" s="18"/>
      <c r="L300" s="3">
        <v>32.5</v>
      </c>
      <c r="M300" s="4"/>
    </row>
    <row r="301" spans="4:13" s="56" customFormat="1" ht="12" hidden="1" customHeight="1" x14ac:dyDescent="0.2">
      <c r="D301" s="53">
        <v>41940</v>
      </c>
      <c r="E301" s="16"/>
      <c r="F301" s="17"/>
      <c r="G301" s="16"/>
      <c r="H301" s="16"/>
      <c r="I301" s="16"/>
      <c r="J301" s="31"/>
      <c r="K301" s="18"/>
      <c r="L301" s="3">
        <f>170*2+50</f>
        <v>390</v>
      </c>
      <c r="M301" s="4"/>
    </row>
    <row r="302" spans="4:13" s="56" customFormat="1" ht="12" hidden="1" customHeight="1" x14ac:dyDescent="0.2">
      <c r="D302" s="53">
        <v>41942</v>
      </c>
      <c r="E302" s="16"/>
      <c r="F302" s="17"/>
      <c r="G302" s="16"/>
      <c r="H302" s="16"/>
      <c r="I302" s="16"/>
      <c r="J302" s="31"/>
      <c r="K302" s="18"/>
      <c r="L302" s="3">
        <v>32.5</v>
      </c>
      <c r="M302" s="4"/>
    </row>
    <row r="303" spans="4:13" s="56" customFormat="1" ht="12" hidden="1" customHeight="1" x14ac:dyDescent="0.2">
      <c r="D303" s="53">
        <v>41943</v>
      </c>
      <c r="E303" s="16"/>
      <c r="F303" s="17"/>
      <c r="G303" s="16"/>
      <c r="H303" s="16"/>
      <c r="I303" s="16"/>
      <c r="J303" s="31"/>
      <c r="K303" s="18"/>
      <c r="L303" s="3">
        <v>32.5</v>
      </c>
      <c r="M303" s="4"/>
    </row>
    <row r="304" spans="4:13" s="56" customFormat="1" ht="12" hidden="1" customHeight="1" x14ac:dyDescent="0.2">
      <c r="D304" s="53">
        <v>41946</v>
      </c>
      <c r="E304" s="16"/>
      <c r="F304" s="17"/>
      <c r="G304" s="16"/>
      <c r="H304" s="16"/>
      <c r="I304" s="16"/>
      <c r="J304" s="31"/>
      <c r="K304" s="18"/>
      <c r="L304" s="3">
        <f>32.5*4</f>
        <v>130</v>
      </c>
      <c r="M304" s="4"/>
    </row>
    <row r="305" spans="4:13" s="56" customFormat="1" ht="12" hidden="1" customHeight="1" x14ac:dyDescent="0.2">
      <c r="D305" s="53">
        <v>41947</v>
      </c>
      <c r="E305" s="16"/>
      <c r="F305" s="17"/>
      <c r="G305" s="16"/>
      <c r="H305" s="16"/>
      <c r="I305" s="16"/>
      <c r="J305" s="31"/>
      <c r="K305" s="18"/>
      <c r="L305" s="3">
        <v>65</v>
      </c>
      <c r="M305" s="4"/>
    </row>
    <row r="306" spans="4:13" s="56" customFormat="1" ht="12" hidden="1" customHeight="1" x14ac:dyDescent="0.2">
      <c r="D306" s="53">
        <v>41960</v>
      </c>
      <c r="E306" s="16"/>
      <c r="F306" s="17"/>
      <c r="G306" s="16"/>
      <c r="H306" s="16"/>
      <c r="I306" s="16"/>
      <c r="J306" s="31"/>
      <c r="K306" s="18"/>
      <c r="L306" s="3">
        <f>32.5</f>
        <v>32.5</v>
      </c>
      <c r="M306" s="4"/>
    </row>
    <row r="307" spans="4:13" s="56" customFormat="1" ht="12" hidden="1" customHeight="1" x14ac:dyDescent="0.2">
      <c r="D307" s="53">
        <v>41984</v>
      </c>
      <c r="E307" s="16"/>
      <c r="F307" s="17"/>
      <c r="G307" s="16"/>
      <c r="H307" s="16"/>
      <c r="I307" s="16"/>
      <c r="J307" s="31"/>
      <c r="K307" s="18"/>
      <c r="L307" s="3">
        <f>32.5*10</f>
        <v>325</v>
      </c>
      <c r="M307" s="4"/>
    </row>
    <row r="308" spans="4:13" s="56" customFormat="1" ht="12.75" hidden="1" customHeight="1" x14ac:dyDescent="0.2">
      <c r="D308" s="53">
        <v>41984</v>
      </c>
      <c r="E308" s="16"/>
      <c r="F308" s="17"/>
      <c r="G308" s="16"/>
      <c r="H308" s="16"/>
      <c r="I308" s="16"/>
      <c r="J308" s="31"/>
      <c r="K308" s="18"/>
      <c r="L308" s="3">
        <v>32.5</v>
      </c>
      <c r="M308" s="4"/>
    </row>
    <row r="309" spans="4:13" s="56" customFormat="1" ht="12.75" hidden="1" customHeight="1" x14ac:dyDescent="0.2">
      <c r="D309" s="53">
        <v>41970</v>
      </c>
      <c r="E309" s="16"/>
      <c r="F309" s="17"/>
      <c r="G309" s="16"/>
      <c r="H309" s="16"/>
      <c r="I309" s="16"/>
      <c r="J309" s="31"/>
      <c r="K309" s="18"/>
      <c r="L309" s="3">
        <v>520</v>
      </c>
      <c r="M309" s="4"/>
    </row>
    <row r="310" spans="4:13" s="56" customFormat="1" ht="12.75" hidden="1" customHeight="1" x14ac:dyDescent="0.2">
      <c r="D310" s="53">
        <v>41982</v>
      </c>
      <c r="E310" s="16"/>
      <c r="F310" s="17"/>
      <c r="G310" s="16"/>
      <c r="H310" s="16"/>
      <c r="I310" s="16"/>
      <c r="J310" s="31"/>
      <c r="K310" s="18"/>
      <c r="L310" s="3">
        <f>10*32.5</f>
        <v>325</v>
      </c>
      <c r="M310" s="4"/>
    </row>
    <row r="311" spans="4:13" s="56" customFormat="1" ht="12.75" hidden="1" customHeight="1" x14ac:dyDescent="0.2">
      <c r="D311" s="53">
        <v>41988</v>
      </c>
      <c r="E311" s="16"/>
      <c r="F311" s="17"/>
      <c r="G311" s="16"/>
      <c r="H311" s="16"/>
      <c r="I311" s="16"/>
      <c r="J311" s="31"/>
      <c r="K311" s="18"/>
      <c r="L311" s="3">
        <f>170*J311+50</f>
        <v>50</v>
      </c>
      <c r="M311" s="4"/>
    </row>
    <row r="312" spans="4:13" s="56" customFormat="1" ht="12.75" hidden="1" customHeight="1" x14ac:dyDescent="0.2">
      <c r="D312" s="53">
        <v>41988</v>
      </c>
      <c r="E312" s="16"/>
      <c r="F312" s="17"/>
      <c r="G312" s="16"/>
      <c r="H312" s="16"/>
      <c r="I312" s="16"/>
      <c r="J312" s="31"/>
      <c r="K312" s="18"/>
      <c r="L312" s="3">
        <v>32.5</v>
      </c>
      <c r="M312" s="4"/>
    </row>
    <row r="313" spans="4:13" s="56" customFormat="1" ht="12.75" hidden="1" customHeight="1" x14ac:dyDescent="0.2">
      <c r="D313" s="53">
        <v>41989</v>
      </c>
      <c r="E313" s="16"/>
      <c r="F313" s="17"/>
      <c r="G313" s="16"/>
      <c r="H313" s="16"/>
      <c r="I313" s="16"/>
      <c r="J313" s="31"/>
      <c r="K313" s="18"/>
      <c r="L313" s="3">
        <v>32.5</v>
      </c>
      <c r="M313" s="4"/>
    </row>
    <row r="314" spans="4:13" s="56" customFormat="1" ht="12.75" hidden="1" customHeight="1" x14ac:dyDescent="0.2">
      <c r="D314" s="53">
        <v>41989</v>
      </c>
      <c r="E314" s="16"/>
      <c r="F314" s="17"/>
      <c r="G314" s="16"/>
      <c r="H314" s="16"/>
      <c r="I314" s="16"/>
      <c r="J314" s="31"/>
      <c r="K314" s="18"/>
      <c r="L314" s="3">
        <v>32.5</v>
      </c>
      <c r="M314" s="4"/>
    </row>
    <row r="315" spans="4:13" s="56" customFormat="1" ht="12.75" hidden="1" customHeight="1" x14ac:dyDescent="0.2">
      <c r="D315" s="53">
        <v>41989</v>
      </c>
      <c r="E315" s="16"/>
      <c r="F315" s="17"/>
      <c r="G315" s="16"/>
      <c r="H315" s="16"/>
      <c r="I315" s="16"/>
      <c r="J315" s="31"/>
      <c r="K315" s="18"/>
      <c r="L315" s="3">
        <v>32.5</v>
      </c>
      <c r="M315" s="4"/>
    </row>
    <row r="316" spans="4:13" s="56" customFormat="1" ht="12.75" hidden="1" customHeight="1" x14ac:dyDescent="0.2">
      <c r="D316" s="53">
        <v>41990</v>
      </c>
      <c r="E316" s="16"/>
      <c r="F316" s="17"/>
      <c r="G316" s="16"/>
      <c r="H316" s="16"/>
      <c r="I316" s="16"/>
      <c r="J316" s="31"/>
      <c r="K316" s="18"/>
      <c r="L316" s="3">
        <f>32.5*3</f>
        <v>97.5</v>
      </c>
      <c r="M316" s="4"/>
    </row>
    <row r="317" spans="4:13" s="56" customFormat="1" ht="12.75" hidden="1" customHeight="1" x14ac:dyDescent="0.2">
      <c r="D317" s="53">
        <v>41992</v>
      </c>
      <c r="E317" s="16"/>
      <c r="F317" s="17"/>
      <c r="G317" s="16"/>
      <c r="H317" s="16"/>
      <c r="I317" s="16"/>
      <c r="J317" s="31"/>
      <c r="K317" s="18"/>
      <c r="L317" s="3">
        <f>32.5*4</f>
        <v>130</v>
      </c>
      <c r="M317" s="4"/>
    </row>
    <row r="318" spans="4:13" s="56" customFormat="1" ht="12.75" hidden="1" customHeight="1" x14ac:dyDescent="0.2">
      <c r="D318" s="53">
        <v>41995</v>
      </c>
      <c r="E318" s="16"/>
      <c r="F318" s="17"/>
      <c r="G318" s="16"/>
      <c r="H318" s="16"/>
      <c r="I318" s="16"/>
      <c r="J318" s="31"/>
      <c r="K318" s="18"/>
      <c r="L318" s="3">
        <f>32.5*2</f>
        <v>65</v>
      </c>
      <c r="M318" s="4"/>
    </row>
    <row r="319" spans="4:13" s="56" customFormat="1" ht="12.75" hidden="1" customHeight="1" x14ac:dyDescent="0.2">
      <c r="D319" s="53">
        <v>41997</v>
      </c>
      <c r="E319" s="16"/>
      <c r="F319" s="17"/>
      <c r="G319" s="16"/>
      <c r="H319" s="16"/>
      <c r="I319" s="16"/>
      <c r="J319" s="31"/>
      <c r="K319" s="18"/>
      <c r="L319" s="3">
        <v>520</v>
      </c>
      <c r="M319" s="4"/>
    </row>
    <row r="320" spans="4:13" s="56" customFormat="1" ht="12.75" hidden="1" customHeight="1" x14ac:dyDescent="0.2">
      <c r="D320" s="53">
        <v>42009</v>
      </c>
      <c r="E320" s="16"/>
      <c r="F320" s="17"/>
      <c r="G320" s="16"/>
      <c r="H320" s="16"/>
      <c r="I320" s="16"/>
      <c r="J320" s="31"/>
      <c r="K320" s="18"/>
      <c r="L320" s="3">
        <v>65</v>
      </c>
      <c r="M320" s="4"/>
    </row>
    <row r="321" spans="4:13" s="56" customFormat="1" ht="12.75" hidden="1" customHeight="1" x14ac:dyDescent="0.2">
      <c r="D321" s="53">
        <v>42009</v>
      </c>
      <c r="E321" s="16"/>
      <c r="F321" s="17"/>
      <c r="G321" s="16"/>
      <c r="H321" s="16"/>
      <c r="I321" s="16"/>
      <c r="J321" s="31"/>
      <c r="K321" s="18"/>
      <c r="L321" s="3">
        <v>32.5</v>
      </c>
      <c r="M321" s="4"/>
    </row>
    <row r="322" spans="4:13" s="56" customFormat="1" ht="12.75" hidden="1" customHeight="1" x14ac:dyDescent="0.2">
      <c r="D322" s="53">
        <v>42009</v>
      </c>
      <c r="E322" s="16"/>
      <c r="F322" s="17"/>
      <c r="G322" s="16"/>
      <c r="H322" s="16"/>
      <c r="I322" s="16"/>
      <c r="J322" s="31"/>
      <c r="K322" s="18"/>
      <c r="L322" s="3">
        <v>32.5</v>
      </c>
      <c r="M322" s="4"/>
    </row>
    <row r="323" spans="4:13" s="56" customFormat="1" ht="12.75" hidden="1" customHeight="1" x14ac:dyDescent="0.2">
      <c r="D323" s="53">
        <v>42011</v>
      </c>
      <c r="E323" s="16"/>
      <c r="F323" s="17"/>
      <c r="G323" s="16"/>
      <c r="H323" s="16"/>
      <c r="I323" s="16"/>
      <c r="J323" s="31"/>
      <c r="K323" s="18"/>
      <c r="L323" s="3">
        <v>32.5</v>
      </c>
      <c r="M323" s="4"/>
    </row>
    <row r="324" spans="4:13" s="56" customFormat="1" ht="12.75" hidden="1" customHeight="1" x14ac:dyDescent="0.2">
      <c r="D324" s="53">
        <v>42012</v>
      </c>
      <c r="E324" s="16"/>
      <c r="F324" s="17"/>
      <c r="G324" s="16"/>
      <c r="H324" s="16"/>
      <c r="I324" s="16"/>
      <c r="J324" s="31"/>
      <c r="K324" s="18"/>
      <c r="L324" s="3">
        <v>32.5</v>
      </c>
      <c r="M324" s="4"/>
    </row>
    <row r="325" spans="4:13" s="56" customFormat="1" ht="12.75" hidden="1" customHeight="1" x14ac:dyDescent="0.2">
      <c r="D325" s="53">
        <v>42013</v>
      </c>
      <c r="E325" s="16"/>
      <c r="F325" s="17"/>
      <c r="G325" s="16"/>
      <c r="H325" s="16"/>
      <c r="I325" s="16"/>
      <c r="J325" s="31"/>
      <c r="K325" s="18"/>
      <c r="L325" s="3">
        <v>32.5</v>
      </c>
      <c r="M325" s="4"/>
    </row>
    <row r="326" spans="4:13" s="56" customFormat="1" ht="12.75" hidden="1" customHeight="1" x14ac:dyDescent="0.2">
      <c r="D326" s="53">
        <v>42013</v>
      </c>
      <c r="E326" s="16"/>
      <c r="F326" s="17"/>
      <c r="G326" s="16"/>
      <c r="H326" s="16"/>
      <c r="I326" s="16"/>
      <c r="J326" s="31"/>
      <c r="K326" s="18"/>
      <c r="L326" s="3">
        <v>32.5</v>
      </c>
      <c r="M326" s="4"/>
    </row>
    <row r="327" spans="4:13" s="56" customFormat="1" ht="12.75" hidden="1" customHeight="1" x14ac:dyDescent="0.2">
      <c r="D327" s="53">
        <v>42013</v>
      </c>
      <c r="E327" s="16"/>
      <c r="F327" s="17"/>
      <c r="G327" s="16"/>
      <c r="H327" s="16"/>
      <c r="I327" s="16"/>
      <c r="J327" s="31"/>
      <c r="K327" s="18"/>
      <c r="L327" s="3">
        <v>32.5</v>
      </c>
      <c r="M327" s="4"/>
    </row>
    <row r="328" spans="4:13" s="56" customFormat="1" ht="12.75" hidden="1" customHeight="1" x14ac:dyDescent="0.2">
      <c r="D328" s="53">
        <v>42016</v>
      </c>
      <c r="E328" s="16"/>
      <c r="F328" s="17"/>
      <c r="G328" s="16"/>
      <c r="H328" s="16"/>
      <c r="I328" s="16"/>
      <c r="J328" s="31"/>
      <c r="K328" s="18"/>
      <c r="L328" s="3">
        <v>32.5</v>
      </c>
      <c r="M328" s="4"/>
    </row>
    <row r="329" spans="4:13" s="56" customFormat="1" ht="12.75" hidden="1" customHeight="1" x14ac:dyDescent="0.2">
      <c r="D329" s="53">
        <v>42017</v>
      </c>
      <c r="E329" s="16"/>
      <c r="F329" s="17"/>
      <c r="G329" s="16"/>
      <c r="H329" s="16"/>
      <c r="I329" s="16"/>
      <c r="J329" s="31"/>
      <c r="K329" s="18"/>
      <c r="L329" s="3">
        <v>32.5</v>
      </c>
      <c r="M329" s="4"/>
    </row>
    <row r="330" spans="4:13" s="56" customFormat="1" ht="12.75" hidden="1" customHeight="1" x14ac:dyDescent="0.2">
      <c r="D330" s="53">
        <v>42018</v>
      </c>
      <c r="E330" s="16"/>
      <c r="F330" s="17"/>
      <c r="G330" s="16"/>
      <c r="H330" s="16"/>
      <c r="I330" s="16"/>
      <c r="J330" s="31"/>
      <c r="K330" s="18"/>
      <c r="L330" s="3">
        <v>32.5</v>
      </c>
      <c r="M330" s="4"/>
    </row>
    <row r="331" spans="4:13" s="56" customFormat="1" ht="12.75" hidden="1" customHeight="1" x14ac:dyDescent="0.2">
      <c r="D331" s="53">
        <v>42019</v>
      </c>
      <c r="E331" s="16"/>
      <c r="F331" s="17"/>
      <c r="G331" s="16"/>
      <c r="H331" s="16"/>
      <c r="I331" s="16"/>
      <c r="J331" s="31"/>
      <c r="K331" s="18"/>
      <c r="L331" s="3">
        <f>32.5*3</f>
        <v>97.5</v>
      </c>
      <c r="M331" s="4"/>
    </row>
    <row r="332" spans="4:13" s="56" customFormat="1" ht="12.75" hidden="1" customHeight="1" x14ac:dyDescent="0.2">
      <c r="D332" s="53">
        <v>42020</v>
      </c>
      <c r="E332" s="16"/>
      <c r="F332" s="17"/>
      <c r="G332" s="16"/>
      <c r="H332" s="16"/>
      <c r="I332" s="16"/>
      <c r="J332" s="31"/>
      <c r="K332" s="18"/>
      <c r="L332" s="3">
        <f>170*1+50</f>
        <v>220</v>
      </c>
      <c r="M332" s="4"/>
    </row>
    <row r="333" spans="4:13" s="56" customFormat="1" ht="12.75" hidden="1" customHeight="1" x14ac:dyDescent="0.2">
      <c r="D333" s="53">
        <v>42031</v>
      </c>
      <c r="E333" s="16"/>
      <c r="F333" s="17"/>
      <c r="G333" s="16"/>
      <c r="H333" s="16"/>
      <c r="I333" s="16"/>
      <c r="J333" s="31"/>
      <c r="K333" s="18"/>
      <c r="L333" s="3">
        <v>32.5</v>
      </c>
      <c r="M333" s="4"/>
    </row>
    <row r="334" spans="4:13" s="56" customFormat="1" ht="12.75" hidden="1" customHeight="1" x14ac:dyDescent="0.2">
      <c r="D334" s="53">
        <v>42032</v>
      </c>
      <c r="E334" s="16"/>
      <c r="F334" s="17"/>
      <c r="G334" s="16"/>
      <c r="H334" s="16"/>
      <c r="I334" s="16"/>
      <c r="J334" s="31"/>
      <c r="K334" s="18"/>
      <c r="L334" s="3">
        <v>32.5</v>
      </c>
      <c r="M334" s="4"/>
    </row>
    <row r="335" spans="4:13" s="56" customFormat="1" hidden="1" x14ac:dyDescent="0.2">
      <c r="D335" s="53">
        <v>42034</v>
      </c>
      <c r="E335" s="16"/>
      <c r="F335" s="17"/>
      <c r="G335" s="16"/>
      <c r="H335" s="16"/>
      <c r="I335" s="16"/>
      <c r="J335" s="31"/>
      <c r="K335" s="18"/>
      <c r="L335" s="3">
        <v>32.5</v>
      </c>
      <c r="M335" s="4"/>
    </row>
    <row r="336" spans="4:13" s="56" customFormat="1" hidden="1" x14ac:dyDescent="0.2">
      <c r="D336" s="53">
        <v>42045</v>
      </c>
      <c r="E336" s="16"/>
      <c r="F336" s="17"/>
      <c r="G336" s="16"/>
      <c r="H336" s="16"/>
      <c r="I336" s="16"/>
      <c r="J336" s="31"/>
      <c r="K336" s="18"/>
      <c r="L336" s="3">
        <f>32.5*2</f>
        <v>65</v>
      </c>
      <c r="M336" s="4"/>
    </row>
    <row r="337" spans="4:13" s="56" customFormat="1" hidden="1" x14ac:dyDescent="0.2">
      <c r="D337" s="53">
        <v>42052</v>
      </c>
      <c r="E337" s="16"/>
      <c r="F337" s="17"/>
      <c r="G337" s="16"/>
      <c r="H337" s="16"/>
      <c r="I337" s="16"/>
      <c r="J337" s="31"/>
      <c r="K337" s="18"/>
      <c r="L337" s="3">
        <v>65</v>
      </c>
      <c r="M337" s="4"/>
    </row>
    <row r="338" spans="4:13" s="56" customFormat="1" hidden="1" x14ac:dyDescent="0.2">
      <c r="D338" s="53">
        <v>42062</v>
      </c>
      <c r="E338" s="16"/>
      <c r="F338" s="17"/>
      <c r="G338" s="16"/>
      <c r="H338" s="16"/>
      <c r="I338" s="16"/>
      <c r="J338" s="31"/>
      <c r="K338" s="18"/>
      <c r="L338" s="3">
        <f>32.5*16</f>
        <v>520</v>
      </c>
      <c r="M338" s="4"/>
    </row>
    <row r="339" spans="4:13" s="56" customFormat="1" x14ac:dyDescent="0.2">
      <c r="D339" s="53">
        <v>42066</v>
      </c>
      <c r="E339" s="16"/>
      <c r="F339" s="17"/>
      <c r="G339" s="16"/>
      <c r="H339" s="16"/>
      <c r="I339" s="16"/>
      <c r="J339" s="31"/>
      <c r="K339" s="18"/>
      <c r="L339" s="3">
        <f>32.5*6</f>
        <v>195</v>
      </c>
      <c r="M339" s="4"/>
    </row>
    <row r="340" spans="4:13" s="56" customFormat="1" x14ac:dyDescent="0.2">
      <c r="D340" s="53">
        <v>42068</v>
      </c>
      <c r="E340" s="16"/>
      <c r="F340" s="17"/>
      <c r="G340" s="16"/>
      <c r="H340" s="16"/>
      <c r="I340" s="16"/>
      <c r="J340" s="31"/>
      <c r="K340" s="18"/>
      <c r="L340" s="3">
        <f>32.5*2</f>
        <v>65</v>
      </c>
      <c r="M340" s="4"/>
    </row>
    <row r="341" spans="4:13" s="56" customFormat="1" x14ac:dyDescent="0.2">
      <c r="D341" s="53">
        <v>42069</v>
      </c>
      <c r="E341" s="16"/>
      <c r="F341" s="17"/>
      <c r="G341" s="16"/>
      <c r="H341" s="16"/>
      <c r="I341" s="16"/>
      <c r="J341" s="31"/>
      <c r="K341" s="18"/>
      <c r="L341" s="3">
        <f>170+50</f>
        <v>220</v>
      </c>
      <c r="M341" s="4"/>
    </row>
    <row r="342" spans="4:13" s="56" customFormat="1" x14ac:dyDescent="0.2">
      <c r="D342" s="53">
        <v>42072</v>
      </c>
      <c r="E342" s="16"/>
      <c r="F342" s="17"/>
      <c r="G342" s="16"/>
      <c r="H342" s="16"/>
      <c r="I342" s="16"/>
      <c r="J342" s="31"/>
      <c r="K342" s="18"/>
      <c r="L342" s="3">
        <v>32.5</v>
      </c>
      <c r="M342" s="4"/>
    </row>
    <row r="343" spans="4:13" s="56" customFormat="1" x14ac:dyDescent="0.2">
      <c r="D343" s="53">
        <v>42073</v>
      </c>
      <c r="E343" s="16"/>
      <c r="F343" s="17"/>
      <c r="G343" s="16"/>
      <c r="H343" s="16"/>
      <c r="I343" s="16"/>
      <c r="J343" s="31"/>
      <c r="K343" s="18"/>
      <c r="L343" s="3">
        <f>32.5*2</f>
        <v>65</v>
      </c>
      <c r="M343" s="4"/>
    </row>
    <row r="344" spans="4:13" s="56" customFormat="1" ht="21" customHeight="1" x14ac:dyDescent="0.2">
      <c r="D344" s="37">
        <v>42087</v>
      </c>
      <c r="E344" s="38"/>
      <c r="F344" s="39"/>
      <c r="G344" s="39"/>
      <c r="H344" s="39"/>
      <c r="I344" s="39"/>
      <c r="J344" s="40"/>
      <c r="K344" s="41"/>
      <c r="L344" s="42">
        <v>-4496.5</v>
      </c>
      <c r="M344" s="42"/>
    </row>
    <row r="345" spans="4:13" s="56" customFormat="1" ht="21" customHeight="1" x14ac:dyDescent="0.2">
      <c r="D345" s="37">
        <v>42087</v>
      </c>
      <c r="E345" s="38"/>
      <c r="F345" s="39"/>
      <c r="G345" s="39"/>
      <c r="H345" s="39"/>
      <c r="I345" s="39"/>
      <c r="J345" s="40"/>
      <c r="K345" s="41"/>
      <c r="L345" s="42">
        <v>-5000</v>
      </c>
      <c r="M345" s="42"/>
    </row>
    <row r="346" spans="4:13" s="56" customFormat="1" ht="12" customHeight="1" x14ac:dyDescent="0.2">
      <c r="D346" s="53">
        <v>42087</v>
      </c>
      <c r="E346" s="16"/>
      <c r="F346" s="17"/>
      <c r="G346" s="16"/>
      <c r="H346" s="16"/>
      <c r="I346" s="16"/>
      <c r="J346" s="31"/>
      <c r="K346" s="18"/>
      <c r="L346" s="3">
        <v>97.5</v>
      </c>
      <c r="M346" s="4"/>
    </row>
    <row r="347" spans="4:13" s="56" customFormat="1" ht="12" customHeight="1" x14ac:dyDescent="0.2">
      <c r="D347" s="53">
        <v>42089</v>
      </c>
      <c r="E347" s="16"/>
      <c r="F347" s="17"/>
      <c r="G347" s="16"/>
      <c r="H347" s="16"/>
      <c r="I347" s="16"/>
      <c r="J347" s="31"/>
      <c r="K347" s="18"/>
      <c r="L347" s="3">
        <f>32.5*5</f>
        <v>162.5</v>
      </c>
      <c r="M347" s="4"/>
    </row>
    <row r="348" spans="4:13" s="56" customFormat="1" ht="12" customHeight="1" x14ac:dyDescent="0.2">
      <c r="D348" s="53">
        <v>42090</v>
      </c>
      <c r="E348" s="16"/>
      <c r="F348" s="17"/>
      <c r="G348" s="16"/>
      <c r="H348" s="16"/>
      <c r="I348" s="16"/>
      <c r="J348" s="31"/>
      <c r="K348" s="18"/>
      <c r="L348" s="3">
        <f>32.5*6</f>
        <v>195</v>
      </c>
      <c r="M348" s="4"/>
    </row>
    <row r="349" spans="4:13" s="56" customFormat="1" ht="12" customHeight="1" x14ac:dyDescent="0.2">
      <c r="D349" s="53">
        <v>42093</v>
      </c>
      <c r="E349" s="16"/>
      <c r="F349" s="17"/>
      <c r="G349" s="16"/>
      <c r="H349" s="16"/>
      <c r="I349" s="16"/>
      <c r="J349" s="31"/>
      <c r="K349" s="18"/>
      <c r="L349" s="3">
        <f>32.5*2</f>
        <v>65</v>
      </c>
      <c r="M349" s="4"/>
    </row>
    <row r="350" spans="4:13" s="56" customFormat="1" ht="12" customHeight="1" thickBot="1" x14ac:dyDescent="0.25">
      <c r="D350" s="53">
        <v>42094</v>
      </c>
      <c r="E350" s="16"/>
      <c r="F350" s="17"/>
      <c r="G350" s="16"/>
      <c r="H350" s="16"/>
      <c r="I350" s="16"/>
      <c r="J350" s="31"/>
      <c r="K350" s="18"/>
      <c r="L350" s="3">
        <f>170*J350+50</f>
        <v>50</v>
      </c>
      <c r="M350" s="4"/>
    </row>
    <row r="351" spans="4:13" s="56" customFormat="1" ht="12" hidden="1" customHeight="1" x14ac:dyDescent="0.2">
      <c r="D351" s="53">
        <v>42095</v>
      </c>
      <c r="E351" s="16"/>
      <c r="F351" s="17"/>
      <c r="G351" s="16"/>
      <c r="H351" s="16"/>
      <c r="I351" s="16"/>
      <c r="J351" s="31"/>
      <c r="K351" s="18"/>
      <c r="L351" s="3">
        <f>32.5*10</f>
        <v>325</v>
      </c>
      <c r="M351" s="4"/>
    </row>
    <row r="352" spans="4:13" s="56" customFormat="1" ht="12" hidden="1" customHeight="1" x14ac:dyDescent="0.2">
      <c r="D352" s="53">
        <v>42101</v>
      </c>
      <c r="E352" s="16"/>
      <c r="F352" s="17"/>
      <c r="G352" s="16"/>
      <c r="H352" s="16"/>
      <c r="I352" s="16"/>
      <c r="J352" s="31"/>
      <c r="K352" s="18"/>
      <c r="L352" s="3">
        <f>32.5*3</f>
        <v>97.5</v>
      </c>
      <c r="M352" s="4"/>
    </row>
    <row r="353" spans="1:13" s="56" customFormat="1" ht="12" hidden="1" customHeight="1" x14ac:dyDescent="0.2">
      <c r="D353" s="53">
        <v>42107</v>
      </c>
      <c r="E353" s="16"/>
      <c r="F353" s="17"/>
      <c r="G353" s="16"/>
      <c r="H353" s="16"/>
      <c r="I353" s="16"/>
      <c r="J353" s="31"/>
      <c r="K353" s="18"/>
      <c r="L353" s="3">
        <v>65</v>
      </c>
      <c r="M353" s="4"/>
    </row>
    <row r="354" spans="1:13" s="56" customFormat="1" ht="12" hidden="1" customHeight="1" x14ac:dyDescent="0.2">
      <c r="D354" s="53">
        <v>42107</v>
      </c>
      <c r="E354" s="16"/>
      <c r="F354" s="17"/>
      <c r="G354" s="16"/>
      <c r="H354" s="16"/>
      <c r="I354" s="16"/>
      <c r="J354" s="31"/>
      <c r="K354" s="18"/>
      <c r="L354" s="3">
        <f>170+50</f>
        <v>220</v>
      </c>
      <c r="M354" s="4"/>
    </row>
    <row r="355" spans="1:13" s="56" customFormat="1" ht="12" hidden="1" customHeight="1" x14ac:dyDescent="0.2">
      <c r="D355" s="53">
        <v>42111</v>
      </c>
      <c r="E355" s="16"/>
      <c r="F355" s="17"/>
      <c r="G355" s="16"/>
      <c r="H355" s="16"/>
      <c r="I355" s="16"/>
      <c r="J355" s="31"/>
      <c r="K355" s="18"/>
      <c r="L355" s="3">
        <f>32.5*5</f>
        <v>162.5</v>
      </c>
      <c r="M355" s="4"/>
    </row>
    <row r="356" spans="1:13" s="56" customFormat="1" ht="12" hidden="1" customHeight="1" x14ac:dyDescent="0.2">
      <c r="D356" s="53">
        <v>42124</v>
      </c>
      <c r="E356" s="16"/>
      <c r="F356" s="17"/>
      <c r="G356" s="16"/>
      <c r="H356" s="16"/>
      <c r="I356" s="16"/>
      <c r="J356" s="31"/>
      <c r="K356" s="18"/>
      <c r="L356" s="3">
        <f>32.5*5</f>
        <v>162.5</v>
      </c>
      <c r="M356" s="4"/>
    </row>
    <row r="357" spans="1:13" s="56" customFormat="1" ht="12" hidden="1" customHeight="1" x14ac:dyDescent="0.2">
      <c r="D357" s="53">
        <v>42129</v>
      </c>
      <c r="E357" s="16"/>
      <c r="F357" s="17"/>
      <c r="G357" s="16"/>
      <c r="H357" s="16"/>
      <c r="I357" s="16"/>
      <c r="J357" s="31"/>
      <c r="K357" s="18"/>
      <c r="L357" s="3">
        <v>520</v>
      </c>
      <c r="M357" s="4"/>
    </row>
    <row r="358" spans="1:13" s="56" customFormat="1" ht="12" hidden="1" customHeight="1" x14ac:dyDescent="0.2">
      <c r="D358" s="53">
        <v>42131</v>
      </c>
      <c r="E358" s="16"/>
      <c r="F358" s="17"/>
      <c r="G358" s="16"/>
      <c r="H358" s="16"/>
      <c r="I358" s="16"/>
      <c r="J358" s="31"/>
      <c r="K358" s="18"/>
      <c r="L358" s="3">
        <f>32.5*3</f>
        <v>97.5</v>
      </c>
      <c r="M358" s="4"/>
    </row>
    <row r="359" spans="1:13" s="56" customFormat="1" ht="12" hidden="1" customHeight="1" x14ac:dyDescent="0.2">
      <c r="D359" s="53">
        <v>42132</v>
      </c>
      <c r="E359" s="16"/>
      <c r="F359" s="17"/>
      <c r="G359" s="16"/>
      <c r="H359" s="16"/>
      <c r="I359" s="16"/>
      <c r="J359" s="31"/>
      <c r="K359" s="18"/>
      <c r="L359" s="3">
        <f>170*2+50</f>
        <v>390</v>
      </c>
      <c r="M359" s="4"/>
    </row>
    <row r="360" spans="1:13" s="56" customFormat="1" ht="12" hidden="1" customHeight="1" x14ac:dyDescent="0.2">
      <c r="D360" s="53">
        <v>42156</v>
      </c>
      <c r="E360" s="16"/>
      <c r="F360" s="17"/>
      <c r="G360" s="16"/>
      <c r="H360" s="16"/>
      <c r="I360" s="16"/>
      <c r="J360" s="31"/>
      <c r="K360" s="18"/>
      <c r="L360" s="3">
        <v>520</v>
      </c>
      <c r="M360" s="4"/>
    </row>
    <row r="361" spans="1:13" s="56" customFormat="1" ht="12" hidden="1" customHeight="1" x14ac:dyDescent="0.2">
      <c r="D361" s="53">
        <v>42163</v>
      </c>
      <c r="E361" s="16"/>
      <c r="F361" s="17"/>
      <c r="G361" s="16"/>
      <c r="H361" s="16"/>
      <c r="I361" s="16"/>
      <c r="J361" s="31"/>
      <c r="K361" s="18"/>
      <c r="L361" s="3">
        <f>32.5*6</f>
        <v>195</v>
      </c>
      <c r="M361" s="4"/>
    </row>
    <row r="362" spans="1:13" s="56" customFormat="1" ht="12" hidden="1" customHeight="1" x14ac:dyDescent="0.2">
      <c r="D362" s="53"/>
      <c r="E362" s="16"/>
      <c r="F362" s="17"/>
      <c r="G362" s="16"/>
      <c r="H362" s="16"/>
      <c r="I362" s="16"/>
      <c r="J362" s="31"/>
      <c r="K362" s="18"/>
      <c r="L362" s="3"/>
      <c r="M362" s="4"/>
    </row>
    <row r="363" spans="1:13" ht="12" hidden="1" customHeight="1" thickBot="1" x14ac:dyDescent="0.25">
      <c r="D363" s="15"/>
      <c r="E363" s="16"/>
      <c r="F363" s="17"/>
      <c r="G363" s="16"/>
      <c r="H363" s="16"/>
      <c r="I363" s="16"/>
      <c r="J363" s="31"/>
      <c r="K363" s="18"/>
      <c r="L363" s="3"/>
      <c r="M363" s="4"/>
    </row>
    <row r="364" spans="1:13" x14ac:dyDescent="0.2">
      <c r="A364" s="5" t="str">
        <f>CONCATENATE(C364," ",B364)</f>
        <v xml:space="preserve"> </v>
      </c>
      <c r="B364" s="5" t="str">
        <f>IF(ISBLANK(D365),"",MONTH(D365))</f>
        <v/>
      </c>
      <c r="C364" s="5" t="str">
        <f>IF(ISBLANK(D365),"",YEAR(D365))</f>
        <v/>
      </c>
      <c r="D364" s="44"/>
      <c r="E364" s="43"/>
      <c r="F364" s="45" t="s">
        <v>1013</v>
      </c>
      <c r="G364" s="43"/>
      <c r="H364" s="43"/>
      <c r="I364" s="43"/>
      <c r="J364" s="43"/>
      <c r="K364" s="43"/>
      <c r="L364" s="46">
        <f>SUM(L14:L363)</f>
        <v>-15042.5</v>
      </c>
      <c r="M364" s="47"/>
    </row>
    <row r="365" spans="1:13" ht="13.5" thickBot="1" x14ac:dyDescent="0.25">
      <c r="A365" s="5" t="str">
        <f t="shared" ref="A365:A398" si="3">CONCATENATE(C365," ",B365)</f>
        <v xml:space="preserve"> </v>
      </c>
      <c r="B365" s="5" t="str">
        <f t="shared" ref="B365:B398" si="4">IF(ISBLANK(D366),"",MONTH(D366))</f>
        <v/>
      </c>
      <c r="C365" s="5" t="str">
        <f t="shared" ref="C365:C398" si="5">IF(ISBLANK(D366),"",YEAR(D366))</f>
        <v/>
      </c>
      <c r="D365" s="48"/>
      <c r="E365" s="49"/>
      <c r="F365" s="50" t="str">
        <f ca="1">"Solde HT au "&amp;TEXT(TODAY(),"jj.mm.aaa")</f>
        <v>Solde HT au 10.08.2015</v>
      </c>
      <c r="G365" s="49"/>
      <c r="H365" s="49"/>
      <c r="I365" s="49"/>
      <c r="J365" s="49"/>
      <c r="K365" s="49"/>
      <c r="L365" s="49"/>
      <c r="M365" s="51"/>
    </row>
    <row r="366" spans="1:13" ht="13.5" thickBot="1" x14ac:dyDescent="0.25">
      <c r="D366" s="22"/>
      <c r="L366" s="21" t="s">
        <v>479</v>
      </c>
      <c r="M366" s="52"/>
    </row>
    <row r="367" spans="1:13" x14ac:dyDescent="0.2">
      <c r="A367" s="5" t="str">
        <f t="shared" si="3"/>
        <v xml:space="preserve"> </v>
      </c>
      <c r="B367" s="5" t="str">
        <f t="shared" si="4"/>
        <v/>
      </c>
      <c r="C367" s="5" t="str">
        <f t="shared" si="5"/>
        <v/>
      </c>
      <c r="M367" s="11"/>
    </row>
    <row r="368" spans="1:13" x14ac:dyDescent="0.2">
      <c r="A368" s="5" t="str">
        <f t="shared" si="3"/>
        <v xml:space="preserve"> </v>
      </c>
      <c r="B368" s="5" t="str">
        <f t="shared" si="4"/>
        <v/>
      </c>
      <c r="C368" s="5" t="str">
        <f t="shared" si="5"/>
        <v/>
      </c>
    </row>
    <row r="369" spans="1:12" x14ac:dyDescent="0.2">
      <c r="A369" s="5" t="str">
        <f t="shared" si="3"/>
        <v xml:space="preserve"> </v>
      </c>
      <c r="B369" s="5" t="str">
        <f t="shared" si="4"/>
        <v/>
      </c>
      <c r="C369" s="5" t="str">
        <f t="shared" si="5"/>
        <v/>
      </c>
      <c r="D369" s="11"/>
      <c r="E369" s="11"/>
      <c r="F369" s="11"/>
      <c r="G369" s="11"/>
      <c r="H369" s="11"/>
      <c r="I369" s="11"/>
      <c r="J369" s="11"/>
      <c r="K369" s="11"/>
      <c r="L369" s="11"/>
    </row>
    <row r="370" spans="1:12" x14ac:dyDescent="0.2">
      <c r="A370" s="5" t="str">
        <f t="shared" si="3"/>
        <v xml:space="preserve"> </v>
      </c>
      <c r="B370" s="5" t="str">
        <f t="shared" si="4"/>
        <v/>
      </c>
      <c r="C370" s="5" t="str">
        <f t="shared" si="5"/>
        <v/>
      </c>
    </row>
    <row r="371" spans="1:12" ht="14.25" x14ac:dyDescent="0.2">
      <c r="A371" s="5" t="str">
        <f t="shared" si="3"/>
        <v xml:space="preserve"> </v>
      </c>
      <c r="B371" s="5" t="str">
        <f t="shared" si="4"/>
        <v/>
      </c>
      <c r="C371" s="5" t="str">
        <f t="shared" si="5"/>
        <v/>
      </c>
      <c r="E371" s="54"/>
    </row>
    <row r="372" spans="1:12" x14ac:dyDescent="0.2">
      <c r="A372" s="5" t="str">
        <f t="shared" si="3"/>
        <v xml:space="preserve"> </v>
      </c>
      <c r="B372" s="5" t="str">
        <f t="shared" si="4"/>
        <v/>
      </c>
      <c r="C372" s="5" t="str">
        <f t="shared" si="5"/>
        <v/>
      </c>
    </row>
    <row r="373" spans="1:12" x14ac:dyDescent="0.2">
      <c r="A373" s="5" t="str">
        <f t="shared" si="3"/>
        <v xml:space="preserve"> </v>
      </c>
      <c r="B373" s="5" t="str">
        <f t="shared" si="4"/>
        <v/>
      </c>
      <c r="C373" s="5" t="str">
        <f t="shared" si="5"/>
        <v/>
      </c>
    </row>
    <row r="374" spans="1:12" x14ac:dyDescent="0.2">
      <c r="A374" s="5" t="str">
        <f t="shared" si="3"/>
        <v xml:space="preserve"> </v>
      </c>
      <c r="B374" s="5" t="str">
        <f t="shared" si="4"/>
        <v/>
      </c>
      <c r="C374" s="5" t="str">
        <f t="shared" si="5"/>
        <v/>
      </c>
    </row>
    <row r="375" spans="1:12" x14ac:dyDescent="0.2">
      <c r="A375" s="5" t="str">
        <f t="shared" si="3"/>
        <v xml:space="preserve"> </v>
      </c>
      <c r="B375" s="5" t="str">
        <f t="shared" si="4"/>
        <v/>
      </c>
      <c r="C375" s="5" t="str">
        <f t="shared" si="5"/>
        <v/>
      </c>
    </row>
    <row r="376" spans="1:12" x14ac:dyDescent="0.2">
      <c r="A376" s="5" t="str">
        <f t="shared" si="3"/>
        <v xml:space="preserve"> </v>
      </c>
      <c r="B376" s="5" t="str">
        <f t="shared" si="4"/>
        <v/>
      </c>
      <c r="C376" s="5" t="str">
        <f t="shared" si="5"/>
        <v/>
      </c>
    </row>
    <row r="377" spans="1:12" x14ac:dyDescent="0.2">
      <c r="A377" s="5" t="str">
        <f t="shared" si="3"/>
        <v xml:space="preserve"> </v>
      </c>
      <c r="B377" s="5" t="str">
        <f t="shared" si="4"/>
        <v/>
      </c>
      <c r="C377" s="5" t="str">
        <f t="shared" si="5"/>
        <v/>
      </c>
    </row>
    <row r="378" spans="1:12" x14ac:dyDescent="0.2">
      <c r="A378" s="5" t="str">
        <f t="shared" si="3"/>
        <v xml:space="preserve"> </v>
      </c>
      <c r="B378" s="5" t="str">
        <f t="shared" si="4"/>
        <v/>
      </c>
      <c r="C378" s="5" t="str">
        <f t="shared" si="5"/>
        <v/>
      </c>
    </row>
    <row r="379" spans="1:12" x14ac:dyDescent="0.2">
      <c r="A379" s="5" t="str">
        <f t="shared" si="3"/>
        <v xml:space="preserve"> </v>
      </c>
      <c r="B379" s="5" t="str">
        <f t="shared" si="4"/>
        <v/>
      </c>
      <c r="C379" s="5" t="str">
        <f t="shared" si="5"/>
        <v/>
      </c>
    </row>
    <row r="380" spans="1:12" x14ac:dyDescent="0.2">
      <c r="A380" s="5" t="str">
        <f t="shared" si="3"/>
        <v xml:space="preserve"> </v>
      </c>
      <c r="B380" s="5" t="str">
        <f t="shared" si="4"/>
        <v/>
      </c>
      <c r="C380" s="5" t="str">
        <f t="shared" si="5"/>
        <v/>
      </c>
    </row>
    <row r="381" spans="1:12" x14ac:dyDescent="0.2">
      <c r="A381" s="5" t="str">
        <f t="shared" si="3"/>
        <v xml:space="preserve"> </v>
      </c>
      <c r="B381" s="5" t="str">
        <f t="shared" si="4"/>
        <v/>
      </c>
      <c r="C381" s="5" t="str">
        <f t="shared" si="5"/>
        <v/>
      </c>
    </row>
    <row r="382" spans="1:12" x14ac:dyDescent="0.2">
      <c r="A382" s="5" t="str">
        <f t="shared" si="3"/>
        <v xml:space="preserve"> </v>
      </c>
      <c r="B382" s="5" t="str">
        <f t="shared" si="4"/>
        <v/>
      </c>
      <c r="C382" s="5" t="str">
        <f t="shared" si="5"/>
        <v/>
      </c>
    </row>
    <row r="383" spans="1:12" x14ac:dyDescent="0.2">
      <c r="A383" s="5" t="str">
        <f t="shared" si="3"/>
        <v xml:space="preserve"> </v>
      </c>
      <c r="B383" s="5" t="str">
        <f t="shared" si="4"/>
        <v/>
      </c>
      <c r="C383" s="5" t="str">
        <f t="shared" si="5"/>
        <v/>
      </c>
    </row>
    <row r="384" spans="1:12" x14ac:dyDescent="0.2">
      <c r="A384" s="5" t="str">
        <f t="shared" si="3"/>
        <v xml:space="preserve"> </v>
      </c>
      <c r="B384" s="5" t="str">
        <f t="shared" si="4"/>
        <v/>
      </c>
      <c r="C384" s="5" t="str">
        <f t="shared" si="5"/>
        <v/>
      </c>
    </row>
    <row r="385" spans="1:3" x14ac:dyDescent="0.2">
      <c r="A385" s="5" t="str">
        <f t="shared" si="3"/>
        <v xml:space="preserve"> </v>
      </c>
      <c r="B385" s="5" t="str">
        <f t="shared" si="4"/>
        <v/>
      </c>
      <c r="C385" s="5" t="str">
        <f t="shared" si="5"/>
        <v/>
      </c>
    </row>
    <row r="386" spans="1:3" x14ac:dyDescent="0.2">
      <c r="A386" s="5" t="str">
        <f t="shared" si="3"/>
        <v xml:space="preserve"> </v>
      </c>
      <c r="B386" s="5" t="str">
        <f t="shared" si="4"/>
        <v/>
      </c>
      <c r="C386" s="5" t="str">
        <f t="shared" si="5"/>
        <v/>
      </c>
    </row>
    <row r="387" spans="1:3" x14ac:dyDescent="0.2">
      <c r="A387" s="5" t="str">
        <f t="shared" si="3"/>
        <v xml:space="preserve"> </v>
      </c>
      <c r="B387" s="5" t="str">
        <f t="shared" si="4"/>
        <v/>
      </c>
      <c r="C387" s="5" t="str">
        <f t="shared" si="5"/>
        <v/>
      </c>
    </row>
    <row r="388" spans="1:3" x14ac:dyDescent="0.2">
      <c r="A388" s="5" t="str">
        <f t="shared" si="3"/>
        <v xml:space="preserve"> </v>
      </c>
      <c r="B388" s="5" t="str">
        <f t="shared" si="4"/>
        <v/>
      </c>
      <c r="C388" s="5" t="str">
        <f t="shared" si="5"/>
        <v/>
      </c>
    </row>
    <row r="389" spans="1:3" x14ac:dyDescent="0.2">
      <c r="A389" s="5" t="str">
        <f t="shared" si="3"/>
        <v xml:space="preserve"> </v>
      </c>
      <c r="B389" s="5" t="str">
        <f t="shared" si="4"/>
        <v/>
      </c>
      <c r="C389" s="5" t="str">
        <f t="shared" si="5"/>
        <v/>
      </c>
    </row>
    <row r="390" spans="1:3" x14ac:dyDescent="0.2">
      <c r="A390" s="5" t="str">
        <f t="shared" si="3"/>
        <v xml:space="preserve"> </v>
      </c>
      <c r="B390" s="5" t="str">
        <f t="shared" si="4"/>
        <v/>
      </c>
      <c r="C390" s="5" t="str">
        <f t="shared" si="5"/>
        <v/>
      </c>
    </row>
    <row r="391" spans="1:3" x14ac:dyDescent="0.2">
      <c r="A391" s="5" t="str">
        <f t="shared" si="3"/>
        <v xml:space="preserve"> </v>
      </c>
      <c r="B391" s="5" t="str">
        <f t="shared" si="4"/>
        <v/>
      </c>
      <c r="C391" s="5" t="str">
        <f t="shared" si="5"/>
        <v/>
      </c>
    </row>
    <row r="392" spans="1:3" x14ac:dyDescent="0.2">
      <c r="A392" s="5" t="str">
        <f t="shared" si="3"/>
        <v xml:space="preserve"> </v>
      </c>
      <c r="B392" s="5" t="str">
        <f t="shared" si="4"/>
        <v/>
      </c>
      <c r="C392" s="5" t="str">
        <f t="shared" si="5"/>
        <v/>
      </c>
    </row>
    <row r="393" spans="1:3" x14ac:dyDescent="0.2">
      <c r="A393" s="5" t="str">
        <f t="shared" si="3"/>
        <v xml:space="preserve"> </v>
      </c>
      <c r="B393" s="5" t="str">
        <f t="shared" si="4"/>
        <v/>
      </c>
      <c r="C393" s="5" t="str">
        <f t="shared" si="5"/>
        <v/>
      </c>
    </row>
    <row r="394" spans="1:3" x14ac:dyDescent="0.2">
      <c r="A394" s="5" t="str">
        <f t="shared" si="3"/>
        <v xml:space="preserve"> </v>
      </c>
      <c r="B394" s="5" t="str">
        <f t="shared" si="4"/>
        <v/>
      </c>
      <c r="C394" s="5" t="str">
        <f t="shared" si="5"/>
        <v/>
      </c>
    </row>
    <row r="395" spans="1:3" x14ac:dyDescent="0.2">
      <c r="A395" s="5" t="str">
        <f t="shared" si="3"/>
        <v xml:space="preserve"> </v>
      </c>
      <c r="B395" s="5" t="str">
        <f t="shared" si="4"/>
        <v/>
      </c>
      <c r="C395" s="5" t="str">
        <f t="shared" si="5"/>
        <v/>
      </c>
    </row>
    <row r="396" spans="1:3" x14ac:dyDescent="0.2">
      <c r="A396" s="5" t="str">
        <f t="shared" si="3"/>
        <v xml:space="preserve"> </v>
      </c>
      <c r="B396" s="5" t="str">
        <f t="shared" si="4"/>
        <v/>
      </c>
      <c r="C396" s="5" t="str">
        <f t="shared" si="5"/>
        <v/>
      </c>
    </row>
    <row r="397" spans="1:3" x14ac:dyDescent="0.2">
      <c r="A397" s="5" t="str">
        <f t="shared" si="3"/>
        <v xml:space="preserve"> </v>
      </c>
      <c r="B397" s="5" t="str">
        <f t="shared" si="4"/>
        <v/>
      </c>
      <c r="C397" s="5" t="str">
        <f t="shared" si="5"/>
        <v/>
      </c>
    </row>
    <row r="398" spans="1:3" x14ac:dyDescent="0.2">
      <c r="A398" s="5" t="str">
        <f t="shared" si="3"/>
        <v xml:space="preserve"> </v>
      </c>
      <c r="B398" s="5" t="str">
        <f t="shared" si="4"/>
        <v/>
      </c>
      <c r="C398" s="5" t="str">
        <f t="shared" si="5"/>
        <v/>
      </c>
    </row>
  </sheetData>
  <mergeCells count="12">
    <mergeCell ref="E4:G4"/>
    <mergeCell ref="E9:F9"/>
    <mergeCell ref="D2:L2"/>
    <mergeCell ref="D1:L1"/>
    <mergeCell ref="E7:F7"/>
    <mergeCell ref="E8:F8"/>
    <mergeCell ref="E10:F10"/>
    <mergeCell ref="E6:F6"/>
    <mergeCell ref="I6:J6"/>
    <mergeCell ref="I7:J7"/>
    <mergeCell ref="I8:J8"/>
    <mergeCell ref="I9:J9"/>
  </mergeCells>
  <pageMargins left="0.35433070866141736" right="0.35433070866141736" top="0.39370078740157483" bottom="0.19685039370078741" header="0.51181102362204722" footer="0.51181102362204722"/>
  <pageSetup paperSize="9" scale="69" fitToHeight="0"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Datas</vt:lpstr>
      <vt:lpstr>CA du mois</vt:lpstr>
      <vt:lpstr>Backlog</vt:lpstr>
      <vt:lpstr>SOCIETE</vt:lpstr>
      <vt:lpstr>historiqueVenteSF</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Cédric PICHONNAZ</dc:creator>
  <cp:lastModifiedBy>Jean-Eric</cp:lastModifiedBy>
  <cp:lastPrinted>2015-07-17T12:21:20Z</cp:lastPrinted>
  <dcterms:created xsi:type="dcterms:W3CDTF">2009-10-20T14:28:48Z</dcterms:created>
  <dcterms:modified xsi:type="dcterms:W3CDTF">2015-08-10T09:24:26Z</dcterms:modified>
</cp:coreProperties>
</file>