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45" activeTab="2"/>
  </bookViews>
  <sheets>
    <sheet name="Feuil1" sheetId="1" r:id="rId1"/>
    <sheet name="Feuil2" sheetId="2" r:id="rId2"/>
    <sheet name="Feuil3" sheetId="3" r:id="rId3"/>
  </sheets>
  <calcPr calcId="152511" calcOnSave="0"/>
  <pivotCaches>
    <pivotCache cacheId="0" r:id="rId4"/>
    <pivotCache cacheId="9" r:id="rId5"/>
  </pivotCaches>
</workbook>
</file>

<file path=xl/calcChain.xml><?xml version="1.0" encoding="utf-8"?>
<calcChain xmlns="http://schemas.openxmlformats.org/spreadsheetml/2006/main">
  <c r="E14" i="1" l="1"/>
  <c r="F14" i="1" s="1"/>
  <c r="E13" i="1"/>
  <c r="F13" i="1" s="1"/>
  <c r="E12" i="1"/>
  <c r="F12" i="1" s="1"/>
  <c r="E11" i="1"/>
  <c r="F11" i="1" s="1"/>
  <c r="E10" i="1"/>
  <c r="F10" i="1" s="1"/>
  <c r="E9" i="1"/>
  <c r="F9" i="1" s="1"/>
  <c r="E8" i="1"/>
  <c r="F8" i="1" s="1"/>
  <c r="E7" i="1"/>
  <c r="F7" i="1" s="1"/>
  <c r="E6" i="1"/>
  <c r="F6" i="1" s="1"/>
</calcChain>
</file>

<file path=xl/sharedStrings.xml><?xml version="1.0" encoding="utf-8"?>
<sst xmlns="http://schemas.openxmlformats.org/spreadsheetml/2006/main" count="74" uniqueCount="30">
  <si>
    <t>mois</t>
  </si>
  <si>
    <t>Valeurs</t>
  </si>
  <si>
    <t>Fournisseur</t>
  </si>
  <si>
    <t>n°</t>
  </si>
  <si>
    <t>coût prev annuel</t>
  </si>
  <si>
    <t>coût</t>
  </si>
  <si>
    <t xml:space="preserve">date </t>
  </si>
  <si>
    <t>Total Somme de coût prev annuel</t>
  </si>
  <si>
    <t>Total Somme de coût</t>
  </si>
  <si>
    <t>Italie</t>
  </si>
  <si>
    <t>Somme de coût prev annuel</t>
  </si>
  <si>
    <t>Somme de coût</t>
  </si>
  <si>
    <t>Espagne</t>
  </si>
  <si>
    <t>Allemagne</t>
  </si>
  <si>
    <t>France</t>
  </si>
  <si>
    <t>Total général</t>
  </si>
  <si>
    <t>1) je ne veux pas la somme les coûts prev annuel par mois. Je el osuhaiterais juste annuel</t>
  </si>
  <si>
    <t xml:space="preserve">2) Je voudrais calculer le % de l'écart entre le toal de mon réel et celui de mon coût prev annuel </t>
  </si>
  <si>
    <t xml:space="preserve">Comment faire? </t>
  </si>
  <si>
    <t>Essai: la formule dans champs calculé: ='Somme de coût'/'coût prev annuel'</t>
  </si>
  <si>
    <t>--&gt; Mais cela ne marche pas</t>
  </si>
  <si>
    <t xml:space="preserve">coût prev annuel </t>
  </si>
  <si>
    <t xml:space="preserve">Total coût prev annuel </t>
  </si>
  <si>
    <t xml:space="preserve">Total coût </t>
  </si>
  <si>
    <t xml:space="preserve">coût </t>
  </si>
  <si>
    <t>janv</t>
  </si>
  <si>
    <t>févr</t>
  </si>
  <si>
    <t>mars</t>
  </si>
  <si>
    <t xml:space="preserve">Total % </t>
  </si>
  <si>
    <t xml:space="preserve">%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</si>
</sst>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%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Border="1"/>
    <xf numFmtId="16" fontId="0" fillId="0" borderId="1" xfId="0" applyNumberFormat="1" applyBorder="1"/>
    <xf numFmtId="0" fontId="0" fillId="0" borderId="0" xfId="0" applyNumberFormat="1"/>
    <xf numFmtId="0" fontId="0" fillId="0" borderId="0" xfId="0" pivotButton="1"/>
    <xf numFmtId="0" fontId="0" fillId="0" borderId="0" xfId="0" quotePrefix="1"/>
    <xf numFmtId="14" fontId="0" fillId="0" borderId="0" xfId="0" applyNumberFormat="1"/>
    <xf numFmtId="3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S:\salvetat\administration\2016\Laurine\01_suivi%20d&#233;penses%202016\02_Co&#251;t%20cmd%20annuelles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EMAIRE Laurine" refreshedDate="42556.575920023148" createdVersion="4" refreshedVersion="4" minRefreshableVersion="3" recordCount="9">
  <cacheSource type="worksheet">
    <worksheetSource ref="A5:F14" sheet="Feuil1" r:id="rId2"/>
  </cacheSource>
  <cacheFields count="6">
    <cacheField name="Fournisseur" numFmtId="0">
      <sharedItems count="4">
        <s v="Italie"/>
        <s v="Espagne"/>
        <s v="Allemagne"/>
        <s v="France"/>
      </sharedItems>
    </cacheField>
    <cacheField name="n°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coût prev annuel" numFmtId="0">
      <sharedItems containsSemiMixedTypes="0" containsString="0" containsNumber="1" containsInteger="1" minValue="100" maxValue="500"/>
    </cacheField>
    <cacheField name="coût" numFmtId="0">
      <sharedItems containsSemiMixedTypes="0" containsString="0" containsNumber="1" containsInteger="1" minValue="5" maxValue="50"/>
    </cacheField>
    <cacheField name="date " numFmtId="16">
      <sharedItems containsSemiMixedTypes="0" containsNonDate="0" containsDate="1" containsString="0" minDate="2016-01-15T00:00:00" maxDate="2016-03-26T00:00:00" count="9">
        <d v="2016-01-15T00:00:00"/>
        <d v="2016-01-17T00:00:00"/>
        <d v="2016-01-25T00:00:00"/>
        <d v="2016-02-15T00:00:00"/>
        <d v="2016-02-17T00:00:00"/>
        <d v="2016-02-25T00:00:00"/>
        <d v="2016-03-15T00:00:00"/>
        <d v="2016-03-17T00:00:00"/>
        <d v="2016-03-25T00:00:00"/>
      </sharedItems>
    </cacheField>
    <cacheField name="mois" numFmtId="0">
      <sharedItems containsSemiMixedTypes="0" containsString="0" containsNumber="1" containsInteger="1" minValue="1" maxValue="3" count="3">
        <n v="1"/>
        <n v="2"/>
        <n v="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 Pelouas" refreshedDate="42557.669776041665" createdVersion="5" refreshedVersion="5" minRefreshableVersion="3" recordCount="9">
  <cacheSource type="worksheet">
    <worksheetSource name="Tableau1"/>
  </cacheSource>
  <cacheFields count="6">
    <cacheField name="Fournisseur" numFmtId="0">
      <sharedItems count="4">
        <s v="Italie"/>
        <s v="Espagne"/>
        <s v="Allemagne"/>
        <s v="France"/>
      </sharedItems>
    </cacheField>
    <cacheField name="n°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coût prev annuel" numFmtId="0">
      <sharedItems containsSemiMixedTypes="0" containsString="0" containsNumber="1" containsInteger="1" minValue="100" maxValue="500"/>
    </cacheField>
    <cacheField name="coût" numFmtId="0">
      <sharedItems containsSemiMixedTypes="0" containsString="0" containsNumber="1" containsInteger="1" minValue="5" maxValue="50"/>
    </cacheField>
    <cacheField name="date " numFmtId="14">
      <sharedItems containsSemiMixedTypes="0" containsNonDate="0" containsDate="1" containsString="0" minDate="2016-01-15T00:00:00" maxDate="2016-03-26T00:00:00" count="9">
        <d v="2016-01-15T00:00:00"/>
        <d v="2016-01-17T00:00:00"/>
        <d v="2016-01-25T00:00:00"/>
        <d v="2016-02-15T00:00:00"/>
        <d v="2016-02-17T00:00:00"/>
        <d v="2016-02-25T00:00:00"/>
        <d v="2016-03-15T00:00:00"/>
        <d v="2016-03-17T00:00:00"/>
        <d v="2016-03-25T00:00:00"/>
      </sharedItems>
      <fieldGroup base="4">
        <rangePr groupBy="months" startDate="2016-01-15T00:00:00" endDate="2016-03-26T00:00:00"/>
        <groupItems count="14">
          <s v="&lt;15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6/03/2016"/>
        </groupItems>
      </fieldGroup>
    </cacheField>
    <cacheField name="Champ1" numFmtId="0" formula="coût /'coût prev annuel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n v="500"/>
    <n v="40"/>
    <x v="0"/>
    <x v="0"/>
  </r>
  <r>
    <x v="1"/>
    <x v="1"/>
    <n v="100"/>
    <n v="10"/>
    <x v="1"/>
    <x v="0"/>
  </r>
  <r>
    <x v="2"/>
    <x v="2"/>
    <n v="250"/>
    <n v="5"/>
    <x v="2"/>
    <x v="0"/>
  </r>
  <r>
    <x v="3"/>
    <x v="3"/>
    <n v="340"/>
    <n v="40"/>
    <x v="3"/>
    <x v="1"/>
  </r>
  <r>
    <x v="1"/>
    <x v="1"/>
    <n v="100"/>
    <n v="50"/>
    <x v="4"/>
    <x v="1"/>
  </r>
  <r>
    <x v="2"/>
    <x v="2"/>
    <n v="250"/>
    <n v="25"/>
    <x v="5"/>
    <x v="1"/>
  </r>
  <r>
    <x v="2"/>
    <x v="2"/>
    <n v="250"/>
    <n v="5"/>
    <x v="6"/>
    <x v="2"/>
  </r>
  <r>
    <x v="3"/>
    <x v="3"/>
    <n v="340"/>
    <n v="10"/>
    <x v="7"/>
    <x v="2"/>
  </r>
  <r>
    <x v="1"/>
    <x v="1"/>
    <n v="100"/>
    <n v="20"/>
    <x v="8"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9">
  <r>
    <x v="0"/>
    <x v="0"/>
    <n v="500"/>
    <n v="40"/>
    <x v="0"/>
  </r>
  <r>
    <x v="1"/>
    <x v="1"/>
    <n v="100"/>
    <n v="10"/>
    <x v="1"/>
  </r>
  <r>
    <x v="2"/>
    <x v="2"/>
    <n v="250"/>
    <n v="5"/>
    <x v="2"/>
  </r>
  <r>
    <x v="3"/>
    <x v="3"/>
    <n v="340"/>
    <n v="40"/>
    <x v="3"/>
  </r>
  <r>
    <x v="1"/>
    <x v="1"/>
    <n v="100"/>
    <n v="50"/>
    <x v="4"/>
  </r>
  <r>
    <x v="2"/>
    <x v="2"/>
    <n v="250"/>
    <n v="25"/>
    <x v="5"/>
  </r>
  <r>
    <x v="2"/>
    <x v="2"/>
    <n v="250"/>
    <n v="5"/>
    <x v="6"/>
  </r>
  <r>
    <x v="3"/>
    <x v="3"/>
    <n v="340"/>
    <n v="10"/>
    <x v="7"/>
  </r>
  <r>
    <x v="1"/>
    <x v="1"/>
    <n v="100"/>
    <n v="20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>
  <location ref="H4:Q11" firstHeaderRow="1" firstDataRow="3" firstDataCol="2"/>
  <pivotFields count="6">
    <pivotField axis="axisRow" compact="0" outline="0" showAll="0" defaultSubtotal="0">
      <items count="4">
        <item x="2"/>
        <item x="1"/>
        <item x="3"/>
        <item x="0"/>
      </items>
    </pivotField>
    <pivotField axis="axisRow" compact="0" outline="0" showAll="0">
      <items count="5">
        <item x="0"/>
        <item x="1"/>
        <item x="2"/>
        <item x="3"/>
        <item t="default"/>
      </items>
    </pivotField>
    <pivotField dataField="1" compact="0" outline="0" showAll="0"/>
    <pivotField dataField="1" compact="0" outline="0" showAll="0"/>
    <pivotField compact="0" numFmtId="16" outline="0" showAll="0">
      <items count="10">
        <item x="2"/>
        <item x="7"/>
        <item x="0"/>
        <item x="1"/>
        <item x="3"/>
        <item x="4"/>
        <item x="5"/>
        <item x="6"/>
        <item x="8"/>
        <item t="default"/>
      </items>
    </pivotField>
    <pivotField axis="axisCol" compact="0" outline="0" showAll="0" defaultSubtotal="0">
      <items count="3">
        <item x="0"/>
        <item x="1"/>
        <item x="2"/>
      </items>
    </pivotField>
  </pivotFields>
  <rowFields count="2">
    <field x="0"/>
    <field x="1"/>
  </rowFields>
  <rowItems count="5">
    <i>
      <x/>
      <x v="2"/>
    </i>
    <i>
      <x v="1"/>
      <x v="1"/>
    </i>
    <i>
      <x v="2"/>
      <x v="3"/>
    </i>
    <i>
      <x v="3"/>
      <x/>
    </i>
    <i t="grand">
      <x/>
    </i>
  </rowItems>
  <colFields count="2">
    <field x="5"/>
    <field x="-2"/>
  </colFields>
  <colItems count="8">
    <i>
      <x/>
      <x/>
    </i>
    <i r="1" i="1">
      <x v="1"/>
    </i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dataFields count="2">
    <dataField name="Somme de coût prev annuel" fld="2" baseField="0" baseItem="0"/>
    <dataField name="Somme de coût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showError="1" updatedVersion="5" minRefreshableVersion="3" rowGrandTotals="0" itemPrintTitles="1" createdVersion="5" indent="0" compact="0" compactData="0" multipleFieldFilters="0">
  <location ref="A1:N7" firstHeaderRow="1" firstDataRow="3" firstDataCol="2"/>
  <pivotFields count="6">
    <pivotField axis="axisRow" compact="0" outline="0" showAll="0" defaultSubtotal="0">
      <items count="4">
        <item x="2"/>
        <item x="1"/>
        <item x="3"/>
        <item x="0"/>
      </items>
    </pivotField>
    <pivotField axis="axisRow" compact="0" outline="0" showAll="0" defaultSubtotal="0">
      <items count="4">
        <item x="0"/>
        <item x="1"/>
        <item x="2"/>
        <item x="3"/>
      </items>
    </pivotField>
    <pivotField dataField="1" compact="0" outline="0" showAll="0" defaultSubtotal="0"/>
    <pivotField dataField="1" compact="0" outline="0" showAll="0" defaultSubtotal="0"/>
    <pivotField axis="axisCol"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dataField="1" compact="0" outline="0" dragToRow="0" dragToCol="0" dragToPage="0" showAll="0" defaultSubtotal="0"/>
  </pivotFields>
  <rowFields count="2">
    <field x="0"/>
    <field x="1"/>
  </rowFields>
  <rowItems count="4">
    <i>
      <x/>
      <x v="2"/>
    </i>
    <i>
      <x v="1"/>
      <x v="1"/>
    </i>
    <i>
      <x v="2"/>
      <x v="3"/>
    </i>
    <i>
      <x v="3"/>
      <x/>
    </i>
  </rowItems>
  <colFields count="2">
    <field x="4"/>
    <field x="-2"/>
  </colFields>
  <colItems count="12">
    <i>
      <x v="1"/>
      <x/>
    </i>
    <i r="1" i="1">
      <x v="1"/>
    </i>
    <i r="1" i="2">
      <x v="2"/>
    </i>
    <i>
      <x v="2"/>
      <x/>
    </i>
    <i r="1" i="1">
      <x v="1"/>
    </i>
    <i r="1" i="2">
      <x v="2"/>
    </i>
    <i>
      <x v="3"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coût " fld="3" baseField="0" baseItem="0" numFmtId="3"/>
    <dataField name="coût prev annuel " fld="2" subtotal="average" baseField="0" baseItem="0" numFmtId="3"/>
    <dataField name="% " fld="5" baseField="1" baseItem="2" numFmtId="165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10" totalsRowShown="0">
  <autoFilter ref="A1:E10"/>
  <tableColumns count="5">
    <tableColumn id="1" name="Fournisseur"/>
    <tableColumn id="2" name="n°"/>
    <tableColumn id="3" name="coût prev annuel"/>
    <tableColumn id="4" name="coût"/>
    <tableColumn id="5" name="date 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Q18"/>
  <sheetViews>
    <sheetView zoomScaleNormal="100" workbookViewId="0">
      <selection activeCell="H8" sqref="H8"/>
    </sheetView>
  </sheetViews>
  <sheetFormatPr baseColWidth="10" defaultRowHeight="15" x14ac:dyDescent="0.25"/>
  <cols>
    <col min="1" max="1" width="14.28515625" customWidth="1"/>
    <col min="3" max="3" width="21.140625" customWidth="1"/>
    <col min="8" max="8" width="21.85546875" bestFit="1" customWidth="1"/>
    <col min="9" max="9" width="6.28515625" customWidth="1"/>
    <col min="10" max="15" width="26.28515625" customWidth="1"/>
    <col min="16" max="16" width="31.140625" customWidth="1"/>
    <col min="17" max="17" width="20" customWidth="1"/>
    <col min="18" max="18" width="26.28515625" customWidth="1"/>
    <col min="19" max="19" width="31.140625" customWidth="1"/>
    <col min="20" max="20" width="20" customWidth="1"/>
    <col min="21" max="21" width="20.140625" customWidth="1"/>
    <col min="22" max="24" width="7.5703125" customWidth="1"/>
    <col min="25" max="26" width="8.28515625" customWidth="1"/>
    <col min="27" max="27" width="15.140625" customWidth="1"/>
    <col min="28" max="28" width="8.28515625" customWidth="1"/>
    <col min="29" max="30" width="7.7109375" customWidth="1"/>
    <col min="31" max="33" width="7.5703125" customWidth="1"/>
    <col min="34" max="35" width="8.28515625" customWidth="1"/>
    <col min="36" max="36" width="31.140625" bestFit="1" customWidth="1"/>
    <col min="37" max="37" width="20" bestFit="1" customWidth="1"/>
    <col min="38" max="38" width="20.140625" bestFit="1" customWidth="1"/>
  </cols>
  <sheetData>
    <row r="4" spans="1:17" x14ac:dyDescent="0.25">
      <c r="J4" s="6" t="s">
        <v>0</v>
      </c>
      <c r="K4" s="6" t="s">
        <v>1</v>
      </c>
    </row>
    <row r="5" spans="1:17" x14ac:dyDescent="0.25">
      <c r="A5" s="1" t="s">
        <v>2</v>
      </c>
      <c r="B5" s="1" t="s">
        <v>3</v>
      </c>
      <c r="C5" s="1" t="s">
        <v>4</v>
      </c>
      <c r="D5" s="1" t="s">
        <v>5</v>
      </c>
      <c r="E5" s="1" t="s">
        <v>6</v>
      </c>
      <c r="F5" s="2" t="s">
        <v>0</v>
      </c>
      <c r="J5">
        <v>1</v>
      </c>
      <c r="L5">
        <v>2</v>
      </c>
      <c r="N5">
        <v>3</v>
      </c>
      <c r="P5" t="s">
        <v>7</v>
      </c>
      <c r="Q5" t="s">
        <v>8</v>
      </c>
    </row>
    <row r="6" spans="1:17" x14ac:dyDescent="0.25">
      <c r="A6" s="3" t="s">
        <v>9</v>
      </c>
      <c r="B6" s="3">
        <v>1</v>
      </c>
      <c r="C6" s="3">
        <v>500</v>
      </c>
      <c r="D6" s="3">
        <v>40</v>
      </c>
      <c r="E6" s="4">
        <f>DATE(2016,1,15)</f>
        <v>42384</v>
      </c>
      <c r="F6" s="3">
        <f t="shared" ref="F6:F11" si="0">MONTH(E6)</f>
        <v>1</v>
      </c>
      <c r="H6" s="6" t="s">
        <v>2</v>
      </c>
      <c r="I6" s="6" t="s">
        <v>3</v>
      </c>
      <c r="J6" t="s">
        <v>10</v>
      </c>
      <c r="K6" t="s">
        <v>11</v>
      </c>
      <c r="L6" t="s">
        <v>10</v>
      </c>
      <c r="M6" t="s">
        <v>11</v>
      </c>
      <c r="N6" t="s">
        <v>10</v>
      </c>
      <c r="O6" t="s">
        <v>11</v>
      </c>
    </row>
    <row r="7" spans="1:17" x14ac:dyDescent="0.25">
      <c r="A7" s="3" t="s">
        <v>12</v>
      </c>
      <c r="B7" s="3">
        <v>2</v>
      </c>
      <c r="C7" s="3">
        <v>100</v>
      </c>
      <c r="D7" s="3">
        <v>10</v>
      </c>
      <c r="E7" s="4">
        <f>DATE(2016,1,17)</f>
        <v>42386</v>
      </c>
      <c r="F7" s="3">
        <f t="shared" si="0"/>
        <v>1</v>
      </c>
      <c r="H7" t="s">
        <v>13</v>
      </c>
      <c r="I7">
        <v>3</v>
      </c>
      <c r="J7" s="5">
        <v>250</v>
      </c>
      <c r="K7" s="5">
        <v>5</v>
      </c>
      <c r="L7" s="5">
        <v>250</v>
      </c>
      <c r="M7" s="5">
        <v>25</v>
      </c>
      <c r="N7" s="5">
        <v>250</v>
      </c>
      <c r="O7" s="5">
        <v>5</v>
      </c>
      <c r="P7" s="5">
        <v>750</v>
      </c>
      <c r="Q7" s="5">
        <v>35</v>
      </c>
    </row>
    <row r="8" spans="1:17" x14ac:dyDescent="0.25">
      <c r="A8" s="3" t="s">
        <v>13</v>
      </c>
      <c r="B8" s="3">
        <v>3</v>
      </c>
      <c r="C8" s="3">
        <v>250</v>
      </c>
      <c r="D8" s="3">
        <v>5</v>
      </c>
      <c r="E8" s="4">
        <f>DATE(2016,1,25)</f>
        <v>42394</v>
      </c>
      <c r="F8" s="3">
        <f t="shared" si="0"/>
        <v>1</v>
      </c>
      <c r="H8" t="s">
        <v>12</v>
      </c>
      <c r="I8">
        <v>2</v>
      </c>
      <c r="J8" s="5">
        <v>100</v>
      </c>
      <c r="K8" s="5">
        <v>10</v>
      </c>
      <c r="L8" s="5">
        <v>100</v>
      </c>
      <c r="M8" s="5">
        <v>50</v>
      </c>
      <c r="N8" s="5">
        <v>100</v>
      </c>
      <c r="O8" s="5">
        <v>20</v>
      </c>
      <c r="P8" s="5">
        <v>300</v>
      </c>
      <c r="Q8" s="5">
        <v>80</v>
      </c>
    </row>
    <row r="9" spans="1:17" x14ac:dyDescent="0.25">
      <c r="A9" s="3" t="s">
        <v>14</v>
      </c>
      <c r="B9" s="3">
        <v>4</v>
      </c>
      <c r="C9" s="3">
        <v>340</v>
      </c>
      <c r="D9" s="3">
        <v>40</v>
      </c>
      <c r="E9" s="4">
        <f>DATE(2016,2,15)</f>
        <v>42415</v>
      </c>
      <c r="F9" s="3">
        <f t="shared" si="0"/>
        <v>2</v>
      </c>
      <c r="H9" t="s">
        <v>14</v>
      </c>
      <c r="I9">
        <v>4</v>
      </c>
      <c r="J9" s="5"/>
      <c r="K9" s="5"/>
      <c r="L9" s="5">
        <v>340</v>
      </c>
      <c r="M9" s="5">
        <v>40</v>
      </c>
      <c r="N9" s="5">
        <v>340</v>
      </c>
      <c r="O9" s="5">
        <v>10</v>
      </c>
      <c r="P9" s="5">
        <v>680</v>
      </c>
      <c r="Q9" s="5">
        <v>50</v>
      </c>
    </row>
    <row r="10" spans="1:17" x14ac:dyDescent="0.25">
      <c r="A10" s="3" t="s">
        <v>12</v>
      </c>
      <c r="B10" s="3">
        <v>2</v>
      </c>
      <c r="C10" s="3">
        <v>100</v>
      </c>
      <c r="D10" s="3">
        <v>50</v>
      </c>
      <c r="E10" s="4">
        <f>DATE(2016,2,17)</f>
        <v>42417</v>
      </c>
      <c r="F10" s="3">
        <f t="shared" si="0"/>
        <v>2</v>
      </c>
      <c r="H10" t="s">
        <v>9</v>
      </c>
      <c r="I10">
        <v>1</v>
      </c>
      <c r="J10" s="5">
        <v>500</v>
      </c>
      <c r="K10" s="5">
        <v>40</v>
      </c>
      <c r="L10" s="5"/>
      <c r="M10" s="5"/>
      <c r="N10" s="5"/>
      <c r="O10" s="5"/>
      <c r="P10" s="5">
        <v>500</v>
      </c>
      <c r="Q10" s="5">
        <v>40</v>
      </c>
    </row>
    <row r="11" spans="1:17" x14ac:dyDescent="0.25">
      <c r="A11" s="3" t="s">
        <v>13</v>
      </c>
      <c r="B11" s="3">
        <v>3</v>
      </c>
      <c r="C11" s="3">
        <v>250</v>
      </c>
      <c r="D11" s="3">
        <v>25</v>
      </c>
      <c r="E11" s="4">
        <f>DATE(2016,2,25)</f>
        <v>42425</v>
      </c>
      <c r="F11" s="3">
        <f t="shared" si="0"/>
        <v>2</v>
      </c>
      <c r="H11" t="s">
        <v>15</v>
      </c>
      <c r="J11" s="5">
        <v>850</v>
      </c>
      <c r="K11" s="5">
        <v>55</v>
      </c>
      <c r="L11" s="5">
        <v>690</v>
      </c>
      <c r="M11" s="5">
        <v>115</v>
      </c>
      <c r="N11" s="5">
        <v>690</v>
      </c>
      <c r="O11" s="5">
        <v>35</v>
      </c>
      <c r="P11" s="5">
        <v>2230</v>
      </c>
      <c r="Q11" s="5">
        <v>205</v>
      </c>
    </row>
    <row r="12" spans="1:17" x14ac:dyDescent="0.25">
      <c r="A12" s="3" t="s">
        <v>13</v>
      </c>
      <c r="B12" s="3">
        <v>3</v>
      </c>
      <c r="C12" s="3">
        <v>250</v>
      </c>
      <c r="D12" s="3">
        <v>5</v>
      </c>
      <c r="E12" s="4">
        <f>DATE(2016,3,15)</f>
        <v>42444</v>
      </c>
      <c r="F12" s="3">
        <f t="shared" ref="F12:F13" si="1">MONTH(E12)</f>
        <v>3</v>
      </c>
    </row>
    <row r="13" spans="1:17" x14ac:dyDescent="0.25">
      <c r="A13" s="3" t="s">
        <v>14</v>
      </c>
      <c r="B13" s="3">
        <v>4</v>
      </c>
      <c r="C13" s="3">
        <v>340</v>
      </c>
      <c r="D13" s="3">
        <v>10</v>
      </c>
      <c r="E13" s="4">
        <f>DATE(2016,3,17)</f>
        <v>42446</v>
      </c>
      <c r="F13" s="3">
        <f t="shared" si="1"/>
        <v>3</v>
      </c>
    </row>
    <row r="14" spans="1:17" x14ac:dyDescent="0.25">
      <c r="A14" s="3" t="s">
        <v>12</v>
      </c>
      <c r="B14" s="3">
        <v>2</v>
      </c>
      <c r="C14" s="3">
        <v>100</v>
      </c>
      <c r="D14" s="3">
        <v>20</v>
      </c>
      <c r="E14" s="4">
        <f>DATE(2016,3,25)</f>
        <v>42454</v>
      </c>
      <c r="F14" s="3">
        <f>MONTH(E14)</f>
        <v>3</v>
      </c>
      <c r="J14" t="s">
        <v>16</v>
      </c>
    </row>
    <row r="15" spans="1:17" x14ac:dyDescent="0.25">
      <c r="J15" t="s">
        <v>17</v>
      </c>
    </row>
    <row r="16" spans="1:17" x14ac:dyDescent="0.25">
      <c r="J16" t="s">
        <v>18</v>
      </c>
    </row>
    <row r="17" spans="10:10" x14ac:dyDescent="0.25">
      <c r="J17" t="s">
        <v>19</v>
      </c>
    </row>
    <row r="18" spans="10:10" x14ac:dyDescent="0.25">
      <c r="J18" s="7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showGridLines="0" workbookViewId="0">
      <selection activeCell="G5" sqref="G5"/>
    </sheetView>
  </sheetViews>
  <sheetFormatPr baseColWidth="10" defaultRowHeight="15" x14ac:dyDescent="0.25"/>
  <cols>
    <col min="1" max="1" width="13.5703125" customWidth="1"/>
    <col min="2" max="2" width="5.140625" bestFit="1" customWidth="1"/>
    <col min="3" max="3" width="18.140625" bestFit="1" customWidth="1"/>
  </cols>
  <sheetData>
    <row r="1" spans="1:5" x14ac:dyDescent="0.25">
      <c r="A1" t="s">
        <v>2</v>
      </c>
      <c r="B1" t="s">
        <v>3</v>
      </c>
      <c r="C1" t="s">
        <v>4</v>
      </c>
      <c r="D1" t="s">
        <v>5</v>
      </c>
      <c r="E1" t="s">
        <v>6</v>
      </c>
    </row>
    <row r="2" spans="1:5" x14ac:dyDescent="0.25">
      <c r="A2" t="s">
        <v>9</v>
      </c>
      <c r="B2">
        <v>1</v>
      </c>
      <c r="C2">
        <v>500</v>
      </c>
      <c r="D2">
        <v>40</v>
      </c>
      <c r="E2" s="8">
        <v>42384</v>
      </c>
    </row>
    <row r="3" spans="1:5" x14ac:dyDescent="0.25">
      <c r="A3" t="s">
        <v>12</v>
      </c>
      <c r="B3">
        <v>2</v>
      </c>
      <c r="C3">
        <v>100</v>
      </c>
      <c r="D3">
        <v>10</v>
      </c>
      <c r="E3" s="8">
        <v>42386</v>
      </c>
    </row>
    <row r="4" spans="1:5" x14ac:dyDescent="0.25">
      <c r="A4" t="s">
        <v>13</v>
      </c>
      <c r="B4">
        <v>3</v>
      </c>
      <c r="C4">
        <v>250</v>
      </c>
      <c r="D4">
        <v>5</v>
      </c>
      <c r="E4" s="8">
        <v>42394</v>
      </c>
    </row>
    <row r="5" spans="1:5" x14ac:dyDescent="0.25">
      <c r="A5" t="s">
        <v>14</v>
      </c>
      <c r="B5">
        <v>4</v>
      </c>
      <c r="C5">
        <v>340</v>
      </c>
      <c r="D5">
        <v>40</v>
      </c>
      <c r="E5" s="8">
        <v>42415</v>
      </c>
    </row>
    <row r="6" spans="1:5" x14ac:dyDescent="0.25">
      <c r="A6" t="s">
        <v>12</v>
      </c>
      <c r="B6">
        <v>2</v>
      </c>
      <c r="C6">
        <v>100</v>
      </c>
      <c r="D6">
        <v>50</v>
      </c>
      <c r="E6" s="8">
        <v>42417</v>
      </c>
    </row>
    <row r="7" spans="1:5" x14ac:dyDescent="0.25">
      <c r="A7" t="s">
        <v>13</v>
      </c>
      <c r="B7">
        <v>3</v>
      </c>
      <c r="C7">
        <v>250</v>
      </c>
      <c r="D7">
        <v>25</v>
      </c>
      <c r="E7" s="8">
        <v>42425</v>
      </c>
    </row>
    <row r="8" spans="1:5" x14ac:dyDescent="0.25">
      <c r="A8" t="s">
        <v>13</v>
      </c>
      <c r="B8">
        <v>3</v>
      </c>
      <c r="C8">
        <v>250</v>
      </c>
      <c r="D8">
        <v>5</v>
      </c>
      <c r="E8" s="8">
        <v>42444</v>
      </c>
    </row>
    <row r="9" spans="1:5" x14ac:dyDescent="0.25">
      <c r="A9" t="s">
        <v>14</v>
      </c>
      <c r="B9">
        <v>4</v>
      </c>
      <c r="C9">
        <v>340</v>
      </c>
      <c r="D9">
        <v>10</v>
      </c>
      <c r="E9" s="8">
        <v>42446</v>
      </c>
    </row>
    <row r="10" spans="1:5" x14ac:dyDescent="0.25">
      <c r="A10" t="s">
        <v>12</v>
      </c>
      <c r="B10">
        <v>2</v>
      </c>
      <c r="C10">
        <v>100</v>
      </c>
      <c r="D10">
        <v>20</v>
      </c>
      <c r="E10" s="8">
        <v>42454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workbookViewId="0">
      <selection activeCell="J21" sqref="J21"/>
    </sheetView>
  </sheetViews>
  <sheetFormatPr baseColWidth="10" defaultRowHeight="15" x14ac:dyDescent="0.25"/>
  <cols>
    <col min="1" max="1" width="21" bestFit="1" customWidth="1"/>
    <col min="2" max="2" width="5.140625" customWidth="1"/>
    <col min="3" max="3" width="7.7109375" bestFit="1" customWidth="1"/>
    <col min="4" max="4" width="16.42578125" customWidth="1"/>
    <col min="5" max="5" width="6.140625" bestFit="1" customWidth="1"/>
    <col min="6" max="6" width="5.28515625" bestFit="1" customWidth="1"/>
    <col min="7" max="7" width="16.42578125" customWidth="1"/>
    <col min="8" max="8" width="6.140625" bestFit="1" customWidth="1"/>
    <col min="9" max="9" width="5.28515625" bestFit="1" customWidth="1"/>
    <col min="10" max="10" width="16.42578125" customWidth="1"/>
    <col min="11" max="11" width="6.140625" bestFit="1" customWidth="1"/>
    <col min="12" max="12" width="10.140625" customWidth="1"/>
    <col min="13" max="13" width="21.42578125" customWidth="1"/>
    <col min="14" max="14" width="7.85546875" customWidth="1"/>
    <col min="15" max="15" width="16.42578125" customWidth="1"/>
    <col min="16" max="16" width="16.42578125" bestFit="1" customWidth="1"/>
    <col min="17" max="17" width="16.42578125" customWidth="1"/>
    <col min="18" max="18" width="16.42578125" bestFit="1" customWidth="1"/>
    <col min="19" max="20" width="16.42578125" customWidth="1"/>
    <col min="21" max="21" width="21.42578125" customWidth="1"/>
    <col min="22" max="22" width="10.140625" customWidth="1"/>
  </cols>
  <sheetData>
    <row r="1" spans="1:14" x14ac:dyDescent="0.25">
      <c r="C1" s="6" t="s">
        <v>6</v>
      </c>
      <c r="D1" s="6" t="s">
        <v>1</v>
      </c>
    </row>
    <row r="2" spans="1:14" x14ac:dyDescent="0.25">
      <c r="C2" s="8" t="s">
        <v>25</v>
      </c>
      <c r="F2" s="8" t="s">
        <v>26</v>
      </c>
      <c r="I2" s="8" t="s">
        <v>27</v>
      </c>
      <c r="L2" s="8" t="s">
        <v>23</v>
      </c>
      <c r="M2" s="8" t="s">
        <v>22</v>
      </c>
      <c r="N2" s="8" t="s">
        <v>28</v>
      </c>
    </row>
    <row r="3" spans="1:14" x14ac:dyDescent="0.25">
      <c r="A3" s="6" t="s">
        <v>2</v>
      </c>
      <c r="B3" s="6" t="s">
        <v>3</v>
      </c>
      <c r="C3" t="s">
        <v>24</v>
      </c>
      <c r="D3" t="s">
        <v>21</v>
      </c>
      <c r="E3" t="s">
        <v>29</v>
      </c>
      <c r="F3" t="s">
        <v>24</v>
      </c>
      <c r="G3" t="s">
        <v>21</v>
      </c>
      <c r="H3" t="s">
        <v>29</v>
      </c>
      <c r="I3" t="s">
        <v>24</v>
      </c>
      <c r="J3" t="s">
        <v>21</v>
      </c>
      <c r="K3" t="s">
        <v>29</v>
      </c>
    </row>
    <row r="4" spans="1:14" x14ac:dyDescent="0.25">
      <c r="A4" t="s">
        <v>13</v>
      </c>
      <c r="B4">
        <v>3</v>
      </c>
      <c r="C4" s="9">
        <v>5</v>
      </c>
      <c r="D4" s="9">
        <v>250</v>
      </c>
      <c r="E4" s="10">
        <v>0.02</v>
      </c>
      <c r="F4" s="9">
        <v>25</v>
      </c>
      <c r="G4" s="9">
        <v>250</v>
      </c>
      <c r="H4" s="10">
        <v>0.1</v>
      </c>
      <c r="I4" s="9">
        <v>5</v>
      </c>
      <c r="J4" s="9">
        <v>250</v>
      </c>
      <c r="K4" s="10">
        <v>0.02</v>
      </c>
      <c r="L4" s="9">
        <v>35</v>
      </c>
      <c r="M4" s="9">
        <v>250</v>
      </c>
      <c r="N4" s="10">
        <v>4.6666666666666669E-2</v>
      </c>
    </row>
    <row r="5" spans="1:14" x14ac:dyDescent="0.25">
      <c r="A5" t="s">
        <v>12</v>
      </c>
      <c r="B5">
        <v>2</v>
      </c>
      <c r="C5" s="9">
        <v>10</v>
      </c>
      <c r="D5" s="9">
        <v>100</v>
      </c>
      <c r="E5" s="10">
        <v>0.1</v>
      </c>
      <c r="F5" s="9">
        <v>50</v>
      </c>
      <c r="G5" s="9">
        <v>100</v>
      </c>
      <c r="H5" s="10">
        <v>0.5</v>
      </c>
      <c r="I5" s="9">
        <v>20</v>
      </c>
      <c r="J5" s="9">
        <v>100</v>
      </c>
      <c r="K5" s="10">
        <v>0.2</v>
      </c>
      <c r="L5" s="9">
        <v>80</v>
      </c>
      <c r="M5" s="9">
        <v>100</v>
      </c>
      <c r="N5" s="10">
        <v>0.26666666666666666</v>
      </c>
    </row>
    <row r="6" spans="1:14" x14ac:dyDescent="0.25">
      <c r="A6" t="s">
        <v>14</v>
      </c>
      <c r="B6">
        <v>4</v>
      </c>
      <c r="C6" s="9"/>
      <c r="D6" s="9"/>
      <c r="E6" s="10"/>
      <c r="F6" s="9">
        <v>40</v>
      </c>
      <c r="G6" s="9">
        <v>340</v>
      </c>
      <c r="H6" s="10">
        <v>0.11764705882352941</v>
      </c>
      <c r="I6" s="9">
        <v>10</v>
      </c>
      <c r="J6" s="9">
        <v>340</v>
      </c>
      <c r="K6" s="10">
        <v>2.9411764705882353E-2</v>
      </c>
      <c r="L6" s="9">
        <v>50</v>
      </c>
      <c r="M6" s="9">
        <v>340</v>
      </c>
      <c r="N6" s="10">
        <v>7.3529411764705885E-2</v>
      </c>
    </row>
    <row r="7" spans="1:14" x14ac:dyDescent="0.25">
      <c r="A7" t="s">
        <v>9</v>
      </c>
      <c r="B7">
        <v>1</v>
      </c>
      <c r="C7" s="9">
        <v>40</v>
      </c>
      <c r="D7" s="9">
        <v>500</v>
      </c>
      <c r="E7" s="10">
        <v>0.08</v>
      </c>
      <c r="F7" s="9"/>
      <c r="G7" s="9"/>
      <c r="H7" s="10"/>
      <c r="I7" s="9"/>
      <c r="J7" s="9"/>
      <c r="K7" s="10"/>
      <c r="L7" s="9">
        <v>40</v>
      </c>
      <c r="M7" s="9">
        <v>500</v>
      </c>
      <c r="N7" s="10">
        <v>0.08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Danone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LEMAIRE Laurine</dc:creator>
  <cp:lastModifiedBy>Jean-Eric Pelouas</cp:lastModifiedBy>
  <dcterms:created xsi:type="dcterms:W3CDTF">2016-07-05T11:52:29Z</dcterms:created>
  <dcterms:modified xsi:type="dcterms:W3CDTF">2016-07-06T14:18:01Z</dcterms:modified>
</cp:coreProperties>
</file>