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AE256FE-8702-434F-A9FB-D8A384836323}" xr6:coauthVersionLast="45" xr6:coauthVersionMax="45" xr10:uidLastSave="{00000000-0000-0000-0000-000000000000}"/>
  <bookViews>
    <workbookView xWindow="-120" yWindow="-120" windowWidth="24240" windowHeight="13740" activeTab="1" xr2:uid="{98DE8657-EC7D-4E6B-9F23-63AA14600BB0}"/>
  </bookViews>
  <sheets>
    <sheet name="Feuil1" sheetId="1" r:id="rId1"/>
    <sheet name="Feuil2" sheetId="2" r:id="rId2"/>
  </sheets>
  <definedNames>
    <definedName name="DonnéesExternes_1" localSheetId="1" hidden="1">Feuil2!$M$2:$M$4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I3" i="2"/>
  <c r="J3" i="2" s="1"/>
  <c r="I4" i="2"/>
  <c r="J4" i="2" s="1"/>
  <c r="I5" i="2"/>
  <c r="J5" i="2" s="1"/>
  <c r="I6" i="2"/>
  <c r="J6" i="2" s="1"/>
  <c r="I7" i="2"/>
  <c r="J7" i="2" s="1"/>
  <c r="G3" i="2"/>
  <c r="G4" i="2"/>
  <c r="G5" i="2"/>
  <c r="G6" i="2"/>
  <c r="G7" i="2"/>
  <c r="I8" i="2" l="1"/>
  <c r="D8" i="2"/>
  <c r="F2" i="1"/>
  <c r="F3" i="1"/>
  <c r="F4" i="1"/>
  <c r="F5" i="1"/>
  <c r="F6" i="1"/>
  <c r="A12" i="1"/>
  <c r="H3" i="1"/>
  <c r="I3" i="1" s="1"/>
  <c r="C3" i="1"/>
  <c r="C4" i="1"/>
  <c r="C5" i="1"/>
  <c r="C6" i="1"/>
  <c r="H4" i="1"/>
  <c r="I4" i="1" s="1"/>
  <c r="H5" i="1"/>
  <c r="I5" i="1" s="1"/>
  <c r="H6" i="1"/>
  <c r="I6" i="1" s="1"/>
  <c r="H2" i="1"/>
  <c r="I2" i="1" s="1"/>
  <c r="C2" i="1"/>
  <c r="B10" i="1" l="1"/>
  <c r="H8" i="1"/>
  <c r="C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DC3CE10-C183-4600-887A-21597469A724}" keepAlive="1" name="Requête - T_Bovins" description="Connexion à la requête « T_Bovins » dans le classeur." type="5" refreshedVersion="6" background="1" saveData="1">
    <dbPr connection="Provider=Microsoft.Mashup.OleDb.1;Data Source=$Workbook$;Location=T_Bovins;Extended Properties=&quot;&quot;" command="SELECT * FROM [T_Bovins]"/>
  </connection>
</connections>
</file>

<file path=xl/sharedStrings.xml><?xml version="1.0" encoding="utf-8"?>
<sst xmlns="http://schemas.openxmlformats.org/spreadsheetml/2006/main" count="28" uniqueCount="15">
  <si>
    <t>N°animal</t>
  </si>
  <si>
    <t>Date IA</t>
  </si>
  <si>
    <t>Jour de lactation</t>
  </si>
  <si>
    <t>Date dernier vêlage</t>
  </si>
  <si>
    <t>Rang lactation</t>
  </si>
  <si>
    <t>Intervalle Vélage IAF</t>
  </si>
  <si>
    <t>Date vêlage prévue</t>
  </si>
  <si>
    <t>IAF</t>
  </si>
  <si>
    <t>OUI</t>
  </si>
  <si>
    <t>Moyenne</t>
  </si>
  <si>
    <t xml:space="preserve">Animal à surveiller </t>
  </si>
  <si>
    <t>Retour en Chaleur</t>
  </si>
  <si>
    <t>N°animal à surveiller</t>
  </si>
  <si>
    <t>Actualisation requête Power Query :</t>
  </si>
  <si>
    <t>Ruban, Données,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</si>
</sst>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vertical="top" wrapText="1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8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A95BD31-BA89-4447-AAFA-94DE210DDB51}" autoFormatId="16" applyNumberFormats="0" applyBorderFormats="0" applyFontFormats="0" applyPatternFormats="0" applyAlignmentFormats="0" applyWidthHeightFormats="0">
  <queryTableRefresh nextId="3">
    <queryTableFields count="1">
      <queryTableField id="2" name="N°animal à surveille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6E3DDF-5D40-45C7-B4CD-CECABC4F28A2}" name="T_Bovins" displayName="T_Bovins" ref="B2:J8" totalsRowCount="1" headerRowDxfId="5">
  <tableColumns count="9">
    <tableColumn id="1" xr3:uid="{8464D743-C371-475F-93E4-7E8693AF3CAF}" name="N°animal" totalsRowLabel="Moyenne"/>
    <tableColumn id="2" xr3:uid="{6CC2123E-4A6A-459B-87CF-01C74AF48F91}" name="Rang lactation"/>
    <tableColumn id="3" xr3:uid="{F54F6F5A-FBBF-4ACA-B9D5-F11F1CB17A91}" name="Jour de lactation" totalsRowFunction="average" dataDxfId="0">
      <calculatedColumnFormula>IF(T_Bovins[[#This Row],[Date dernier vêlage]]="","",TODAY()-T_Bovins[[#This Row],[Date dernier vêlage]])</calculatedColumnFormula>
    </tableColumn>
    <tableColumn id="4" xr3:uid="{88E3C01E-37BF-4C90-B0EE-4A16CB39DA88}" name="Date dernier vêlage" dataDxfId="7"/>
    <tableColumn id="5" xr3:uid="{CEDE174A-E3FD-4886-B4AB-B5971035D838}" name="Date IA" dataDxfId="6"/>
    <tableColumn id="6" xr3:uid="{549A6008-0417-4219-8742-775875E4B987}" name="Retour en Chaleur" dataDxfId="3">
      <calculatedColumnFormula>IF(T_Bovins[[#This Row],[IAF]]="",T_Bovins[[#This Row],[Date IA]]+20,"")</calculatedColumnFormula>
    </tableColumn>
    <tableColumn id="7" xr3:uid="{1DA3A53D-B342-465A-A67D-6A08B52798CA}" name="IAF"/>
    <tableColumn id="8" xr3:uid="{AD16E736-BDE4-4582-A3D7-7B8992C82996}" name="Intervalle Vélage IAF" totalsRowFunction="average" dataDxfId="2">
      <calculatedColumnFormula>IF(T_Bovins[[#This Row],[IAF]]="","",T_Bovins[[#This Row],[Date IA]]-T_Bovins[[#This Row],[Date dernier vêlage]])</calculatedColumnFormula>
    </tableColumn>
    <tableColumn id="9" xr3:uid="{0A575802-AA28-4C6E-B49E-70E14A62BB57}" name="Date vêlage prévue" dataDxfId="1">
      <calculatedColumnFormula>IF(T_Bovins[[#This Row],[Intervalle Vélage IAF]]="","",T_Bovins[[#This Row],[Date IA]]+270)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B6B874-E29F-47DB-AE25-689FF2F462BA}" name="T_Bovins_2" displayName="T_Bovins_2" ref="M2:M4" tableType="queryTable" totalsRowShown="0" headerRowDxfId="4">
  <autoFilter ref="M2:M4" xr:uid="{A94221AF-1FA0-45BD-AD90-AC30C9336DD4}"/>
  <tableColumns count="1">
    <tableColumn id="2" xr3:uid="{2DD79BEA-7168-4639-A043-E29DC2609B70}" uniqueName="2" name="N°animal à surveiller" queryTableField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A06D4-E23D-422D-AB4C-06FC408FF177}">
  <dimension ref="A1:I16"/>
  <sheetViews>
    <sheetView workbookViewId="0">
      <selection activeCell="A12" sqref="A12"/>
    </sheetView>
  </sheetViews>
  <sheetFormatPr baseColWidth="10" defaultColWidth="11.140625" defaultRowHeight="15" x14ac:dyDescent="0.25"/>
  <cols>
    <col min="1" max="1" width="11.140625" style="3"/>
    <col min="2" max="3" width="9.28515625" style="3" customWidth="1"/>
    <col min="4" max="6" width="11.140625" style="3"/>
    <col min="7" max="7" width="8.28515625" style="3" customWidth="1"/>
    <col min="8" max="16384" width="11.140625" style="3"/>
  </cols>
  <sheetData>
    <row r="1" spans="1:9" ht="45" x14ac:dyDescent="0.25">
      <c r="A1" s="12" t="s">
        <v>0</v>
      </c>
      <c r="B1" s="12" t="s">
        <v>4</v>
      </c>
      <c r="C1" s="1" t="s">
        <v>2</v>
      </c>
      <c r="D1" s="12" t="s">
        <v>3</v>
      </c>
      <c r="E1" s="12" t="s">
        <v>1</v>
      </c>
      <c r="F1" s="1" t="s">
        <v>11</v>
      </c>
      <c r="G1" s="12" t="s">
        <v>7</v>
      </c>
      <c r="H1" s="1" t="s">
        <v>5</v>
      </c>
      <c r="I1" s="1" t="s">
        <v>6</v>
      </c>
    </row>
    <row r="2" spans="1:9" x14ac:dyDescent="0.25">
      <c r="A2" s="14">
        <v>2903</v>
      </c>
      <c r="B2" s="14">
        <v>2</v>
      </c>
      <c r="C2" s="5">
        <f ca="1">TODAY()-D2</f>
        <v>68</v>
      </c>
      <c r="D2" s="13">
        <v>43723</v>
      </c>
      <c r="E2" s="13">
        <v>43769</v>
      </c>
      <c r="F2" s="2">
        <f>IF(G2="",E2+20,"")</f>
        <v>43789</v>
      </c>
      <c r="G2" s="13"/>
      <c r="H2" s="4" t="str">
        <f>IF(G2="","",E2-D2)</f>
        <v/>
      </c>
      <c r="I2" s="6" t="str">
        <f>IF(H2="","",E2+270)</f>
        <v/>
      </c>
    </row>
    <row r="3" spans="1:9" x14ac:dyDescent="0.25">
      <c r="A3" s="14">
        <v>2895</v>
      </c>
      <c r="B3" s="14">
        <v>3</v>
      </c>
      <c r="C3" s="5">
        <f ca="1">TODAY()-D3</f>
        <v>221</v>
      </c>
      <c r="D3" s="13">
        <v>43570</v>
      </c>
      <c r="E3" s="13">
        <v>43662</v>
      </c>
      <c r="F3" s="2" t="str">
        <f>IF(G3="",E3+20,"")</f>
        <v/>
      </c>
      <c r="G3" s="13" t="s">
        <v>8</v>
      </c>
      <c r="H3" s="4">
        <f>IF(G3="","",E3-D3)</f>
        <v>92</v>
      </c>
      <c r="I3" s="6">
        <f>IF(H3="","",E3+270)</f>
        <v>43932</v>
      </c>
    </row>
    <row r="4" spans="1:9" x14ac:dyDescent="0.25">
      <c r="A4" s="14">
        <v>3088</v>
      </c>
      <c r="B4" s="14">
        <v>1</v>
      </c>
      <c r="C4" s="5">
        <f t="shared" ref="C4:C6" ca="1" si="0">TODAY()-D4</f>
        <v>135</v>
      </c>
      <c r="D4" s="13">
        <v>43656</v>
      </c>
      <c r="E4" s="13">
        <v>43769</v>
      </c>
      <c r="F4" s="2">
        <f t="shared" ref="F4:F6" si="1">IF(G4="",E4+20,"")</f>
        <v>43789</v>
      </c>
      <c r="G4" s="13"/>
      <c r="H4" s="4" t="str">
        <f t="shared" ref="H4:H6" si="2">IF(G4="","",E4-D4)</f>
        <v/>
      </c>
      <c r="I4" s="6" t="str">
        <f t="shared" ref="I4:I6" si="3">IF(H4="","",E4+270)</f>
        <v/>
      </c>
    </row>
    <row r="5" spans="1:9" x14ac:dyDescent="0.25">
      <c r="A5" s="14">
        <v>3065</v>
      </c>
      <c r="B5" s="14">
        <v>1</v>
      </c>
      <c r="C5" s="5">
        <f t="shared" ca="1" si="0"/>
        <v>86</v>
      </c>
      <c r="D5" s="13">
        <v>43705</v>
      </c>
      <c r="E5" s="13">
        <v>43774</v>
      </c>
      <c r="F5" s="2" t="str">
        <f t="shared" si="1"/>
        <v/>
      </c>
      <c r="G5" s="13" t="s">
        <v>8</v>
      </c>
      <c r="H5" s="4">
        <f t="shared" si="2"/>
        <v>69</v>
      </c>
      <c r="I5" s="6">
        <f t="shared" si="3"/>
        <v>44044</v>
      </c>
    </row>
    <row r="6" spans="1:9" x14ac:dyDescent="0.25">
      <c r="A6" s="14">
        <v>3055</v>
      </c>
      <c r="B6" s="14">
        <v>1</v>
      </c>
      <c r="C6" s="5">
        <f t="shared" ca="1" si="0"/>
        <v>146</v>
      </c>
      <c r="D6" s="13">
        <v>43645</v>
      </c>
      <c r="E6" s="13">
        <v>43779</v>
      </c>
      <c r="F6" s="2">
        <f t="shared" si="1"/>
        <v>43799</v>
      </c>
      <c r="G6" s="13"/>
      <c r="H6" s="4" t="str">
        <f t="shared" si="2"/>
        <v/>
      </c>
      <c r="I6" s="6" t="str">
        <f t="shared" si="3"/>
        <v/>
      </c>
    </row>
    <row r="7" spans="1:9" x14ac:dyDescent="0.25">
      <c r="A7" s="4"/>
      <c r="B7" s="4"/>
      <c r="C7" s="5"/>
      <c r="D7" s="6"/>
      <c r="E7" s="6"/>
      <c r="F7" s="6"/>
      <c r="G7" s="4"/>
      <c r="H7" s="4"/>
      <c r="I7" s="6"/>
    </row>
    <row r="8" spans="1:9" x14ac:dyDescent="0.25">
      <c r="A8" s="7" t="s">
        <v>9</v>
      </c>
      <c r="B8" s="7"/>
      <c r="C8" s="8">
        <f ca="1">AVERAGE(C2:C6)</f>
        <v>131.19999999999999</v>
      </c>
      <c r="D8" s="7"/>
      <c r="E8" s="7"/>
      <c r="F8" s="7"/>
      <c r="G8" s="7"/>
      <c r="H8" s="8">
        <f>AVERAGE(H2:H6)</f>
        <v>80.5</v>
      </c>
      <c r="I8" s="7"/>
    </row>
    <row r="9" spans="1:9" ht="15.75" thickBot="1" x14ac:dyDescent="0.3"/>
    <row r="10" spans="1:9" ht="30.75" thickBot="1" x14ac:dyDescent="0.3">
      <c r="A10" s="9" t="s">
        <v>10</v>
      </c>
      <c r="B10" s="15" t="str">
        <f ca="1">IF(A12="","",IFERROR(INDEX(A1:A7,MATCH(A12,F1:F7,0),1),""))</f>
        <v/>
      </c>
    </row>
    <row r="11" spans="1:9" x14ac:dyDescent="0.25">
      <c r="B11" s="10"/>
    </row>
    <row r="12" spans="1:9" x14ac:dyDescent="0.25">
      <c r="A12" s="11">
        <f ca="1">TODAY()</f>
        <v>43791</v>
      </c>
      <c r="B12" s="10"/>
    </row>
    <row r="13" spans="1:9" x14ac:dyDescent="0.25">
      <c r="B13" s="10"/>
    </row>
    <row r="14" spans="1:9" x14ac:dyDescent="0.25">
      <c r="B14" s="10"/>
    </row>
    <row r="15" spans="1:9" x14ac:dyDescent="0.25">
      <c r="B15" s="10"/>
    </row>
    <row r="16" spans="1:9" x14ac:dyDescent="0.25">
      <c r="B16" s="10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18A3E-F2D0-48F2-A499-AF5634C46270}">
  <dimension ref="B2:O8"/>
  <sheetViews>
    <sheetView showGridLines="0" tabSelected="1" topLeftCell="H1" workbookViewId="0">
      <selection activeCell="P6" sqref="P6"/>
    </sheetView>
  </sheetViews>
  <sheetFormatPr baseColWidth="10" defaultRowHeight="15" x14ac:dyDescent="0.25"/>
  <cols>
    <col min="2" max="2" width="9.5703125" bestFit="1" customWidth="1"/>
    <col min="3" max="3" width="12.5703125" customWidth="1"/>
    <col min="4" max="4" width="8.7109375" bestFit="1" customWidth="1"/>
    <col min="5" max="5" width="16.85546875" customWidth="1"/>
    <col min="6" max="7" width="10.7109375" bestFit="1" customWidth="1"/>
    <col min="8" max="8" width="7.5703125" customWidth="1"/>
    <col min="9" max="9" width="10.42578125" bestFit="1" customWidth="1"/>
    <col min="10" max="10" width="15" customWidth="1"/>
    <col min="13" max="13" width="12.85546875" bestFit="1" customWidth="1"/>
  </cols>
  <sheetData>
    <row r="2" spans="2:15" ht="30" x14ac:dyDescent="0.25">
      <c r="B2" s="17" t="s">
        <v>0</v>
      </c>
      <c r="C2" s="17" t="s">
        <v>4</v>
      </c>
      <c r="D2" s="17" t="s">
        <v>2</v>
      </c>
      <c r="E2" s="17" t="s">
        <v>3</v>
      </c>
      <c r="F2" s="17" t="s">
        <v>1</v>
      </c>
      <c r="G2" s="17" t="s">
        <v>11</v>
      </c>
      <c r="H2" s="17" t="s">
        <v>7</v>
      </c>
      <c r="I2" s="17" t="s">
        <v>5</v>
      </c>
      <c r="J2" s="17" t="s">
        <v>6</v>
      </c>
      <c r="M2" s="17" t="s">
        <v>12</v>
      </c>
      <c r="O2" s="18" t="s">
        <v>13</v>
      </c>
    </row>
    <row r="3" spans="2:15" x14ac:dyDescent="0.25">
      <c r="B3">
        <v>2903</v>
      </c>
      <c r="C3">
        <v>2</v>
      </c>
      <c r="D3">
        <f ca="1">IF(T_Bovins[[#This Row],[Date dernier vêlage]]="","",TODAY()-T_Bovins[[#This Row],[Date dernier vêlage]])</f>
        <v>68</v>
      </c>
      <c r="E3" s="16">
        <v>43723</v>
      </c>
      <c r="F3" s="16">
        <v>43769</v>
      </c>
      <c r="G3" s="16">
        <f>IF(T_Bovins[[#This Row],[IAF]]="",T_Bovins[[#This Row],[Date IA]]+20,"")</f>
        <v>43789</v>
      </c>
      <c r="I3" t="str">
        <f>IF(T_Bovins[[#This Row],[IAF]]="","",T_Bovins[[#This Row],[Date IA]]-T_Bovins[[#This Row],[Date dernier vêlage]])</f>
        <v/>
      </c>
      <c r="J3" s="16" t="str">
        <f>IF(T_Bovins[[#This Row],[Intervalle Vélage IAF]]="","",T_Bovins[[#This Row],[Date IA]]+270)</f>
        <v/>
      </c>
      <c r="M3">
        <v>2903</v>
      </c>
      <c r="O3" s="19" t="s">
        <v>14</v>
      </c>
    </row>
    <row r="4" spans="2:15" x14ac:dyDescent="0.25">
      <c r="B4">
        <v>2895</v>
      </c>
      <c r="C4">
        <v>3</v>
      </c>
      <c r="D4">
        <f ca="1">IF(T_Bovins[[#This Row],[Date dernier vêlage]]="","",TODAY()-T_Bovins[[#This Row],[Date dernier vêlage]])</f>
        <v>221</v>
      </c>
      <c r="E4" s="16">
        <v>43570</v>
      </c>
      <c r="F4" s="16">
        <v>43662</v>
      </c>
      <c r="G4" s="16" t="str">
        <f>IF(T_Bovins[[#This Row],[IAF]]="",T_Bovins[[#This Row],[Date IA]]+20,"")</f>
        <v/>
      </c>
      <c r="H4" t="s">
        <v>8</v>
      </c>
      <c r="I4">
        <f>IF(T_Bovins[[#This Row],[IAF]]="","",T_Bovins[[#This Row],[Date IA]]-T_Bovins[[#This Row],[Date dernier vêlage]])</f>
        <v>92</v>
      </c>
      <c r="J4" s="16">
        <f>IF(T_Bovins[[#This Row],[Intervalle Vélage IAF]]="","",T_Bovins[[#This Row],[Date IA]]+270)</f>
        <v>43932</v>
      </c>
      <c r="M4">
        <v>3088</v>
      </c>
    </row>
    <row r="5" spans="2:15" x14ac:dyDescent="0.25">
      <c r="B5">
        <v>3088</v>
      </c>
      <c r="C5">
        <v>1</v>
      </c>
      <c r="D5">
        <f ca="1">IF(T_Bovins[[#This Row],[Date dernier vêlage]]="","",TODAY()-T_Bovins[[#This Row],[Date dernier vêlage]])</f>
        <v>135</v>
      </c>
      <c r="E5" s="16">
        <v>43656</v>
      </c>
      <c r="F5" s="16">
        <v>43769</v>
      </c>
      <c r="G5" s="16">
        <f>IF(T_Bovins[[#This Row],[IAF]]="",T_Bovins[[#This Row],[Date IA]]+20,"")</f>
        <v>43789</v>
      </c>
      <c r="I5" t="str">
        <f>IF(T_Bovins[[#This Row],[IAF]]="","",T_Bovins[[#This Row],[Date IA]]-T_Bovins[[#This Row],[Date dernier vêlage]])</f>
        <v/>
      </c>
      <c r="J5" s="16" t="str">
        <f>IF(T_Bovins[[#This Row],[Intervalle Vélage IAF]]="","",T_Bovins[[#This Row],[Date IA]]+270)</f>
        <v/>
      </c>
    </row>
    <row r="6" spans="2:15" x14ac:dyDescent="0.25">
      <c r="B6">
        <v>3065</v>
      </c>
      <c r="C6">
        <v>1</v>
      </c>
      <c r="D6">
        <f ca="1">IF(T_Bovins[[#This Row],[Date dernier vêlage]]="","",TODAY()-T_Bovins[[#This Row],[Date dernier vêlage]])</f>
        <v>86</v>
      </c>
      <c r="E6" s="16">
        <v>43705</v>
      </c>
      <c r="F6" s="16">
        <v>43774</v>
      </c>
      <c r="G6" s="16" t="str">
        <f>IF(T_Bovins[[#This Row],[IAF]]="",T_Bovins[[#This Row],[Date IA]]+20,"")</f>
        <v/>
      </c>
      <c r="H6" t="s">
        <v>8</v>
      </c>
      <c r="I6">
        <f>IF(T_Bovins[[#This Row],[IAF]]="","",T_Bovins[[#This Row],[Date IA]]-T_Bovins[[#This Row],[Date dernier vêlage]])</f>
        <v>69</v>
      </c>
      <c r="J6" s="16">
        <f>IF(T_Bovins[[#This Row],[Intervalle Vélage IAF]]="","",T_Bovins[[#This Row],[Date IA]]+270)</f>
        <v>44044</v>
      </c>
    </row>
    <row r="7" spans="2:15" x14ac:dyDescent="0.25">
      <c r="B7">
        <v>3055</v>
      </c>
      <c r="C7">
        <v>1</v>
      </c>
      <c r="D7">
        <f ca="1">IF(T_Bovins[[#This Row],[Date dernier vêlage]]="","",TODAY()-T_Bovins[[#This Row],[Date dernier vêlage]])</f>
        <v>146</v>
      </c>
      <c r="E7" s="16">
        <v>43645</v>
      </c>
      <c r="F7" s="16">
        <v>43779</v>
      </c>
      <c r="G7" s="16">
        <f>IF(T_Bovins[[#This Row],[IAF]]="",T_Bovins[[#This Row],[Date IA]]+20,"")</f>
        <v>43799</v>
      </c>
      <c r="I7" t="str">
        <f>IF(T_Bovins[[#This Row],[IAF]]="","",T_Bovins[[#This Row],[Date IA]]-T_Bovins[[#This Row],[Date dernier vêlage]])</f>
        <v/>
      </c>
      <c r="J7" s="16" t="str">
        <f>IF(T_Bovins[[#This Row],[Intervalle Vélage IAF]]="","",T_Bovins[[#This Row],[Date IA]]+270)</f>
        <v/>
      </c>
    </row>
    <row r="8" spans="2:15" x14ac:dyDescent="0.25">
      <c r="B8" t="s">
        <v>9</v>
      </c>
      <c r="D8">
        <f ca="1">SUBTOTAL(101,T_Bovins[Jour de lactation])</f>
        <v>131.19999999999999</v>
      </c>
      <c r="I8">
        <f>SUBTOTAL(101,T_Bovins[Intervalle Vélage IAF])</f>
        <v>80.5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9F3817-41BC-4EF3-9096-2F6DBEED1F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KEVIN</dc:creator>
  <cp:lastModifiedBy>Jean-Eric Pelouas</cp:lastModifiedBy>
  <dcterms:created xsi:type="dcterms:W3CDTF">2019-11-19T11:26:47Z</dcterms:created>
  <dcterms:modified xsi:type="dcterms:W3CDTF">2019-11-22T20:29:24Z</dcterms:modified>
</cp:coreProperties>
</file>