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defaultThemeVersion="124226"/>
  <bookViews>
    <workbookView xWindow="240" yWindow="375" windowWidth="15480" windowHeight="7695" firstSheet="1" activeTab="2"/>
  </bookViews>
  <sheets>
    <sheet name="MAQ Prod BB" sheetId="8" state="hidden" r:id="rId1"/>
    <sheet name="BDD" sheetId="61" r:id="rId2"/>
    <sheet name="Rapport" sheetId="63" r:id="rId3"/>
    <sheet name="Calculs" sheetId="64" r:id="rId4"/>
  </sheets>
  <calcPr calcId="145621"/>
  <pivotCaches>
    <pivotCache cacheId="44" r:id="rId5"/>
  </pivotCaches>
</workbook>
</file>

<file path=xl/calcChain.xml><?xml version="1.0" encoding="utf-8"?>
<calcChain xmlns="http://schemas.openxmlformats.org/spreadsheetml/2006/main">
  <c r="N12" i="64" l="1"/>
  <c r="N5" i="64"/>
  <c r="N6" i="64"/>
  <c r="N7" i="64"/>
  <c r="N8" i="64"/>
  <c r="N9" i="64"/>
  <c r="N10" i="64"/>
  <c r="N11" i="64"/>
  <c r="N4" i="64"/>
  <c r="I5" i="64"/>
  <c r="I6" i="64"/>
  <c r="I7" i="64"/>
  <c r="I8" i="64"/>
  <c r="I9" i="64"/>
  <c r="I10" i="64"/>
  <c r="I11" i="64"/>
  <c r="I4" i="64"/>
  <c r="M3" i="64"/>
  <c r="L3" i="64"/>
  <c r="K5" i="64"/>
  <c r="K6" i="64"/>
  <c r="K7" i="64"/>
  <c r="K8" i="64"/>
  <c r="K9" i="64"/>
  <c r="K10" i="64"/>
  <c r="K11" i="64"/>
  <c r="K4" i="64"/>
  <c r="L5" i="64"/>
  <c r="M5" i="64"/>
  <c r="L6" i="64"/>
  <c r="M6" i="64"/>
  <c r="L7" i="64"/>
  <c r="M7" i="64"/>
  <c r="L8" i="64"/>
  <c r="M8" i="64"/>
  <c r="L9" i="64"/>
  <c r="M9" i="64"/>
  <c r="L10" i="64"/>
  <c r="M10" i="64"/>
  <c r="L11" i="64"/>
  <c r="M11" i="64"/>
  <c r="M4" i="64"/>
  <c r="L4" i="64"/>
  <c r="H64" i="61"/>
  <c r="U4" i="64" l="1"/>
  <c r="U5" i="64"/>
  <c r="U6" i="64"/>
  <c r="U7" i="64"/>
  <c r="U8" i="64"/>
  <c r="U9" i="64"/>
  <c r="U10" i="64"/>
  <c r="U11" i="64"/>
  <c r="U12" i="64"/>
  <c r="T4" i="64"/>
  <c r="T5" i="64"/>
  <c r="T6" i="64"/>
  <c r="T7" i="64"/>
  <c r="T8" i="64"/>
  <c r="T9" i="64"/>
  <c r="T10" i="64"/>
  <c r="T11" i="64"/>
  <c r="T12" i="64"/>
  <c r="Q4" i="64"/>
  <c r="Q5" i="64"/>
  <c r="Q6" i="64"/>
  <c r="Q7" i="64"/>
  <c r="Q8" i="64"/>
  <c r="Q9" i="64"/>
  <c r="Q10" i="64"/>
  <c r="Q11" i="64"/>
  <c r="Q12" i="64"/>
  <c r="A3" i="61"/>
  <c r="A4" i="61" s="1"/>
  <c r="B2" i="61"/>
  <c r="B3" i="61" l="1"/>
  <c r="A5" i="61"/>
  <c r="B4" i="61"/>
  <c r="A6" i="61" l="1"/>
  <c r="B5" i="61"/>
  <c r="A7" i="61" l="1"/>
  <c r="B6" i="61"/>
  <c r="A8" i="61" l="1"/>
  <c r="B7" i="61"/>
  <c r="A9" i="61" l="1"/>
  <c r="A10" i="61" s="1"/>
  <c r="B8" i="61"/>
  <c r="A11" i="61" l="1"/>
  <c r="B10" i="61"/>
  <c r="A12" i="61" l="1"/>
  <c r="B11" i="61"/>
  <c r="A13" i="61" l="1"/>
  <c r="B12" i="61"/>
  <c r="A14" i="61" l="1"/>
  <c r="B13" i="61"/>
  <c r="A15" i="61" l="1"/>
  <c r="B14" i="61"/>
  <c r="A16" i="61" l="1"/>
  <c r="B15" i="61"/>
  <c r="A17" i="61" l="1"/>
  <c r="B16" i="61"/>
  <c r="A18" i="61" l="1"/>
  <c r="B17" i="61"/>
  <c r="A19" i="61" l="1"/>
  <c r="A20" i="61" s="1"/>
  <c r="B18" i="61"/>
  <c r="A21" i="61" l="1"/>
  <c r="B20" i="61"/>
  <c r="A22" i="61" l="1"/>
  <c r="B21" i="61"/>
  <c r="A23" i="61" l="1"/>
  <c r="A24" i="61" s="1"/>
  <c r="B22" i="61"/>
  <c r="A25" i="61" l="1"/>
  <c r="B24" i="61"/>
  <c r="A26" i="61" l="1"/>
  <c r="B25" i="61"/>
  <c r="A27" i="61" l="1"/>
  <c r="B26" i="61"/>
  <c r="A28" i="61" l="1"/>
  <c r="B27" i="61"/>
  <c r="A29" i="61" l="1"/>
  <c r="A30" i="61" s="1"/>
  <c r="B28" i="61"/>
  <c r="A31" i="61" l="1"/>
  <c r="B30" i="61"/>
  <c r="B9" i="61"/>
  <c r="A32" i="61" l="1"/>
  <c r="B31" i="61"/>
  <c r="A33" i="61" l="1"/>
  <c r="A34" i="61" s="1"/>
  <c r="B32" i="61"/>
  <c r="B19" i="61"/>
  <c r="A35" i="61" l="1"/>
  <c r="B34" i="61"/>
  <c r="B23" i="61"/>
  <c r="A36" i="61" l="1"/>
  <c r="B35" i="61"/>
  <c r="A37" i="61" l="1"/>
  <c r="B36" i="61"/>
  <c r="A38" i="61" l="1"/>
  <c r="B37" i="61"/>
  <c r="B29" i="61"/>
  <c r="A39" i="61" l="1"/>
  <c r="B38" i="61"/>
  <c r="B33" i="61"/>
  <c r="A40" i="61" l="1"/>
  <c r="B39" i="61"/>
  <c r="A41" i="61" l="1"/>
  <c r="B40" i="61"/>
  <c r="A42" i="61" l="1"/>
  <c r="B41" i="61"/>
  <c r="A43" i="61" l="1"/>
  <c r="B42" i="61"/>
  <c r="A44" i="61" l="1"/>
  <c r="B43" i="61"/>
  <c r="A45" i="61" l="1"/>
  <c r="B44" i="61"/>
  <c r="A46" i="61" l="1"/>
  <c r="B45" i="61"/>
  <c r="A47" i="61" l="1"/>
  <c r="B46" i="61"/>
  <c r="A48" i="61" l="1"/>
  <c r="B47" i="61"/>
  <c r="A49" i="61" l="1"/>
  <c r="B48" i="61"/>
  <c r="A50" i="61" l="1"/>
  <c r="B49" i="61"/>
  <c r="A51" i="61" l="1"/>
  <c r="B50" i="61"/>
  <c r="A52" i="61" l="1"/>
  <c r="B51" i="61"/>
  <c r="A53" i="61" l="1"/>
  <c r="B52" i="61"/>
  <c r="A54" i="61" l="1"/>
  <c r="B53" i="61"/>
  <c r="A55" i="61" l="1"/>
  <c r="B54" i="61"/>
  <c r="A56" i="61" l="1"/>
  <c r="B55" i="61"/>
  <c r="A57" i="61" l="1"/>
  <c r="B56" i="61"/>
  <c r="A58" i="61" l="1"/>
  <c r="B57" i="61"/>
  <c r="A59" i="61" l="1"/>
  <c r="B58" i="61"/>
  <c r="A60" i="61" l="1"/>
  <c r="B59" i="61"/>
  <c r="A61" i="61" l="1"/>
  <c r="B60" i="61"/>
  <c r="A62" i="61" l="1"/>
  <c r="B61" i="61"/>
  <c r="A63" i="61" l="1"/>
  <c r="B62" i="61"/>
  <c r="A64" i="61" l="1"/>
  <c r="B63" i="61"/>
  <c r="A65" i="61" l="1"/>
  <c r="B64" i="61"/>
  <c r="A66" i="61" l="1"/>
  <c r="B65" i="61"/>
  <c r="A67" i="61" l="1"/>
  <c r="B66" i="61"/>
  <c r="A68" i="61" l="1"/>
  <c r="B67" i="61"/>
  <c r="A69" i="61" l="1"/>
  <c r="B68" i="61"/>
  <c r="A70" i="61" l="1"/>
  <c r="B69" i="61"/>
  <c r="A71" i="61" l="1"/>
  <c r="B70" i="61"/>
  <c r="A72" i="61" l="1"/>
  <c r="B71" i="61"/>
  <c r="A73" i="61" l="1"/>
  <c r="B72" i="61"/>
  <c r="A74" i="61" l="1"/>
  <c r="B73" i="61"/>
  <c r="A75" i="61" l="1"/>
  <c r="B74" i="61"/>
  <c r="A76" i="61" l="1"/>
  <c r="B75" i="61"/>
  <c r="A77" i="61" l="1"/>
  <c r="B76" i="61"/>
  <c r="A78" i="61" l="1"/>
  <c r="B77" i="61"/>
  <c r="A79" i="61" l="1"/>
  <c r="B78" i="61"/>
  <c r="A80" i="61" l="1"/>
  <c r="B79" i="61"/>
  <c r="A81" i="61" l="1"/>
  <c r="B80" i="61"/>
  <c r="A82" i="61" l="1"/>
  <c r="B81" i="61"/>
  <c r="A83" i="61" l="1"/>
  <c r="B82" i="61"/>
  <c r="A84" i="61" l="1"/>
  <c r="B83" i="61"/>
  <c r="A85" i="61" l="1"/>
  <c r="B84" i="61"/>
  <c r="B85" i="61" l="1"/>
</calcChain>
</file>

<file path=xl/sharedStrings.xml><?xml version="1.0" encoding="utf-8"?>
<sst xmlns="http://schemas.openxmlformats.org/spreadsheetml/2006/main" count="203" uniqueCount="35">
  <si>
    <t>Fournisseur</t>
  </si>
  <si>
    <t>Palettisation</t>
  </si>
  <si>
    <t>Stockage</t>
  </si>
  <si>
    <t>Transfert</t>
  </si>
  <si>
    <t xml:space="preserve">Préparation </t>
  </si>
  <si>
    <t>Contrôle Chargement</t>
  </si>
  <si>
    <t>Clients</t>
  </si>
  <si>
    <t>LIGNE 1 Sacs</t>
  </si>
  <si>
    <t>Ensachage (pesée)</t>
  </si>
  <si>
    <t>Contrôle fin de ligne</t>
  </si>
  <si>
    <t>d1</t>
  </si>
  <si>
    <t>d2</t>
  </si>
  <si>
    <t>d3</t>
  </si>
  <si>
    <t>d4</t>
  </si>
  <si>
    <t>d5</t>
  </si>
  <si>
    <t>d6</t>
  </si>
  <si>
    <t>d7</t>
  </si>
  <si>
    <t>d8</t>
  </si>
  <si>
    <t>date</t>
  </si>
  <si>
    <t/>
  </si>
  <si>
    <t>Total général</t>
  </si>
  <si>
    <t>sem</t>
  </si>
  <si>
    <t>nb Anomalies</t>
  </si>
  <si>
    <t>Anomalies</t>
  </si>
  <si>
    <t>nb Camions</t>
  </si>
  <si>
    <t xml:space="preserve">nb Anomalies </t>
  </si>
  <si>
    <t xml:space="preserve">nb Camions </t>
  </si>
  <si>
    <t>Type anomalie</t>
  </si>
  <si>
    <t>Semaine</t>
  </si>
  <si>
    <t xml:space="preserve">% </t>
  </si>
  <si>
    <t>historique</t>
  </si>
  <si>
    <t>Entrées</t>
  </si>
  <si>
    <t>moyenne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</si>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</sst>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00"/>
    <numFmt numFmtId="168" formatCode="#,##0;;"/>
    <numFmt numFmtId="169" formatCode="0.0%;;"/>
    <numFmt numFmtId="171" formatCode="&quot;S&quot;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9" fontId="5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 textRotation="45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4" borderId="1" xfId="0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Alignment="1">
      <alignment horizontal="center"/>
    </xf>
    <xf numFmtId="14" fontId="0" fillId="0" borderId="0" xfId="0" applyNumberFormat="1"/>
    <xf numFmtId="166" fontId="0" fillId="0" borderId="0" xfId="0" applyNumberFormat="1"/>
    <xf numFmtId="0" fontId="4" fillId="0" borderId="0" xfId="0" applyFont="1"/>
    <xf numFmtId="0" fontId="4" fillId="0" borderId="0" xfId="0" pivotButton="1" applyFont="1"/>
    <xf numFmtId="0" fontId="4" fillId="0" borderId="0" xfId="0" applyFont="1" applyBorder="1"/>
    <xf numFmtId="166" fontId="4" fillId="0" borderId="0" xfId="0" applyNumberFormat="1" applyFont="1"/>
    <xf numFmtId="171" fontId="4" fillId="0" borderId="0" xfId="0" applyNumberFormat="1" applyFont="1"/>
    <xf numFmtId="0" fontId="4" fillId="0" borderId="0" xfId="0" applyFont="1" applyAlignment="1">
      <alignment horizontal="left"/>
    </xf>
    <xf numFmtId="168" fontId="4" fillId="0" borderId="0" xfId="0" applyNumberFormat="1" applyFont="1"/>
    <xf numFmtId="169" fontId="4" fillId="0" borderId="0" xfId="0" applyNumberFormat="1" applyFont="1"/>
    <xf numFmtId="0" fontId="4" fillId="0" borderId="9" xfId="0" applyFont="1" applyBorder="1"/>
    <xf numFmtId="0" fontId="4" fillId="0" borderId="10" xfId="0" applyFont="1" applyBorder="1"/>
    <xf numFmtId="0" fontId="4" fillId="0" borderId="14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4" fillId="5" borderId="2" xfId="0" applyFont="1" applyFill="1" applyBorder="1" applyAlignment="1">
      <alignment vertical="center"/>
    </xf>
    <xf numFmtId="0" fontId="4" fillId="5" borderId="1" xfId="0" applyFont="1" applyFill="1" applyBorder="1"/>
    <xf numFmtId="0" fontId="6" fillId="0" borderId="13" xfId="0" applyFont="1" applyFill="1" applyBorder="1" applyAlignment="1">
      <alignment vertical="center"/>
    </xf>
    <xf numFmtId="168" fontId="4" fillId="0" borderId="13" xfId="0" applyNumberFormat="1" applyFont="1" applyBorder="1"/>
    <xf numFmtId="168" fontId="4" fillId="0" borderId="9" xfId="0" applyNumberFormat="1" applyFont="1" applyBorder="1"/>
    <xf numFmtId="168" fontId="4" fillId="0" borderId="7" xfId="0" applyNumberFormat="1" applyFont="1" applyBorder="1"/>
    <xf numFmtId="168" fontId="4" fillId="0" borderId="8" xfId="0" applyNumberFormat="1" applyFont="1" applyBorder="1"/>
    <xf numFmtId="168" fontId="4" fillId="0" borderId="10" xfId="0" applyNumberFormat="1" applyFont="1" applyBorder="1"/>
    <xf numFmtId="0" fontId="4" fillId="0" borderId="11" xfId="0" applyFont="1" applyBorder="1"/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horizontal="center" vertical="center"/>
    </xf>
    <xf numFmtId="2" fontId="4" fillId="0" borderId="0" xfId="0" applyNumberFormat="1" applyFont="1"/>
    <xf numFmtId="1" fontId="4" fillId="0" borderId="0" xfId="0" applyNumberFormat="1" applyFont="1"/>
  </cellXfs>
  <cellStyles count="3">
    <cellStyle name="Normal" xfId="0" builtinId="0"/>
    <cellStyle name="Normal 2" xfId="1"/>
    <cellStyle name="Pourcentage 2" xfId="2"/>
  </cellStyles>
  <dxfs count="4">
    <dxf>
      <font>
        <sz val="12"/>
      </font>
    </dxf>
    <dxf>
      <font>
        <sz val="12"/>
      </font>
    </dxf>
    <dxf>
      <numFmt numFmtId="166" formatCode="00"/>
    </dxf>
    <dxf>
      <numFmt numFmtId="19" formatCode="dd/mm/yyyy"/>
    </dxf>
  </dxfs>
  <tableStyles count="0" defaultTableStyle="TableStyleMedium2" defaultPivotStyle="PivotStyleLight16"/>
  <colors>
    <mruColors>
      <color rgb="FFA80000"/>
      <color rgb="FFFF6600"/>
      <color rgb="FFFF3300"/>
      <color rgb="FF220D00"/>
      <color rgb="FF990000"/>
      <color rgb="FFF61062"/>
      <color rgb="FFFFFF99"/>
      <color rgb="FF99FF99"/>
      <color rgb="FFCC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Calculs!$K$3</c:f>
              <c:strCache>
                <c:ptCount val="1"/>
                <c:pt idx="0">
                  <c:v>moyenne</c:v>
                </c:pt>
              </c:strCache>
            </c:strRef>
          </c:tx>
          <c:invertIfNegative val="0"/>
          <c:cat>
            <c:strRef>
              <c:f>Calculs!$I$4:$J$11</c:f>
              <c:strCache>
                <c:ptCount val="8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  <c:pt idx="7">
                  <c:v>d8</c:v>
                </c:pt>
              </c:strCache>
            </c:strRef>
          </c:cat>
          <c:val>
            <c:numRef>
              <c:f>Calculs!$K$4:$K$11</c:f>
              <c:numCache>
                <c:formatCode>0.00</c:formatCode>
                <c:ptCount val="8"/>
                <c:pt idx="0">
                  <c:v>10</c:v>
                </c:pt>
                <c:pt idx="1">
                  <c:v>2</c:v>
                </c:pt>
                <c:pt idx="2">
                  <c:v>2</c:v>
                </c:pt>
                <c:pt idx="3">
                  <c:v>15</c:v>
                </c:pt>
                <c:pt idx="4">
                  <c:v>2</c:v>
                </c:pt>
                <c:pt idx="5">
                  <c:v>11</c:v>
                </c:pt>
                <c:pt idx="6">
                  <c:v>2</c:v>
                </c:pt>
                <c:pt idx="7">
                  <c:v>2</c:v>
                </c:pt>
              </c:numCache>
            </c:numRef>
          </c:val>
        </c:ser>
        <c:ser>
          <c:idx val="1"/>
          <c:order val="1"/>
          <c:tx>
            <c:strRef>
              <c:f>Calculs!$L$3</c:f>
              <c:strCache>
                <c:ptCount val="1"/>
                <c:pt idx="0">
                  <c:v>S42</c:v>
                </c:pt>
              </c:strCache>
            </c:strRef>
          </c:tx>
          <c:invertIfNegative val="0"/>
          <c:cat>
            <c:strRef>
              <c:f>Calculs!$I$4:$J$11</c:f>
              <c:strCache>
                <c:ptCount val="8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  <c:pt idx="7">
                  <c:v>d8</c:v>
                </c:pt>
              </c:strCache>
            </c:strRef>
          </c:cat>
          <c:val>
            <c:numRef>
              <c:f>Calculs!$L$4:$L$11</c:f>
              <c:numCache>
                <c:formatCode>#,##0;;</c:formatCode>
                <c:ptCount val="8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42</c:v>
                </c:pt>
                <c:pt idx="4">
                  <c:v>1</c:v>
                </c:pt>
                <c:pt idx="5">
                  <c:v>58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Calculs!$M$3</c:f>
              <c:strCache>
                <c:ptCount val="1"/>
                <c:pt idx="0">
                  <c:v>S41</c:v>
                </c:pt>
              </c:strCache>
            </c:strRef>
          </c:tx>
          <c:invertIfNegative val="0"/>
          <c:cat>
            <c:strRef>
              <c:f>Calculs!$I$4:$J$11</c:f>
              <c:strCache>
                <c:ptCount val="8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  <c:pt idx="7">
                  <c:v>d8</c:v>
                </c:pt>
              </c:strCache>
            </c:strRef>
          </c:cat>
          <c:val>
            <c:numRef>
              <c:f>Calculs!$M$4:$M$11</c:f>
              <c:numCache>
                <c:formatCode>#,##0;;</c:formatCode>
                <c:ptCount val="8"/>
                <c:pt idx="0">
                  <c:v>10</c:v>
                </c:pt>
                <c:pt idx="1">
                  <c:v>0</c:v>
                </c:pt>
                <c:pt idx="2">
                  <c:v>2</c:v>
                </c:pt>
                <c:pt idx="3">
                  <c:v>56</c:v>
                </c:pt>
                <c:pt idx="4">
                  <c:v>3</c:v>
                </c:pt>
                <c:pt idx="5">
                  <c:v>45</c:v>
                </c:pt>
                <c:pt idx="6">
                  <c:v>3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0147328"/>
        <c:axId val="160167040"/>
      </c:barChart>
      <c:catAx>
        <c:axId val="160147328"/>
        <c:scaling>
          <c:orientation val="minMax"/>
        </c:scaling>
        <c:delete val="0"/>
        <c:axPos val="b"/>
        <c:majorTickMark val="out"/>
        <c:minorTickMark val="none"/>
        <c:tickLblPos val="nextTo"/>
        <c:crossAx val="160167040"/>
        <c:crosses val="autoZero"/>
        <c:auto val="1"/>
        <c:lblAlgn val="ctr"/>
        <c:lblOffset val="100"/>
        <c:noMultiLvlLbl val="0"/>
      </c:catAx>
      <c:valAx>
        <c:axId val="160167040"/>
        <c:scaling>
          <c:orientation val="minMax"/>
        </c:scaling>
        <c:delete val="0"/>
        <c:axPos val="l"/>
        <c:majorGridlines>
          <c:spPr>
            <a:ln>
              <a:prstDash val="sysDot"/>
            </a:ln>
          </c:spPr>
        </c:majorGridlines>
        <c:numFmt formatCode="0" sourceLinked="0"/>
        <c:majorTickMark val="out"/>
        <c:minorTickMark val="none"/>
        <c:tickLblPos val="nextTo"/>
        <c:crossAx val="16014732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9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Calculs!$N$3</c:f>
              <c:strCache>
                <c:ptCount val="1"/>
                <c:pt idx="0">
                  <c:v>total</c:v>
                </c:pt>
              </c:strCache>
            </c:strRef>
          </c:tx>
          <c:spPr>
            <a:gradFill>
              <a:gsLst>
                <a:gs pos="0">
                  <a:srgbClr val="FF0000"/>
                </a:gs>
                <a:gs pos="99000">
                  <a:schemeClr val="bg1"/>
                </a:gs>
              </a:gsLst>
              <a:lin ang="5400000" scaled="0"/>
            </a:gra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Calculs!$I$4:$I$12</c:f>
              <c:strCache>
                <c:ptCount val="9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  <c:pt idx="7">
                  <c:v>d8</c:v>
                </c:pt>
                <c:pt idx="8">
                  <c:v>Total</c:v>
                </c:pt>
              </c:strCache>
            </c:strRef>
          </c:cat>
          <c:val>
            <c:numRef>
              <c:f>Calculs!$N$4:$N$12</c:f>
              <c:numCache>
                <c:formatCode>0</c:formatCode>
                <c:ptCount val="9"/>
                <c:pt idx="0">
                  <c:v>150</c:v>
                </c:pt>
                <c:pt idx="1">
                  <c:v>15</c:v>
                </c:pt>
                <c:pt idx="2">
                  <c:v>14</c:v>
                </c:pt>
                <c:pt idx="3">
                  <c:v>283</c:v>
                </c:pt>
                <c:pt idx="4">
                  <c:v>6</c:v>
                </c:pt>
                <c:pt idx="5">
                  <c:v>185</c:v>
                </c:pt>
                <c:pt idx="6">
                  <c:v>7</c:v>
                </c:pt>
                <c:pt idx="7">
                  <c:v>6</c:v>
                </c:pt>
                <c:pt idx="8">
                  <c:v>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722240"/>
        <c:axId val="222957568"/>
      </c:barChart>
      <c:catAx>
        <c:axId val="217722240"/>
        <c:scaling>
          <c:orientation val="minMax"/>
        </c:scaling>
        <c:delete val="0"/>
        <c:axPos val="l"/>
        <c:majorTickMark val="out"/>
        <c:minorTickMark val="none"/>
        <c:tickLblPos val="nextTo"/>
        <c:crossAx val="222957568"/>
        <c:crosses val="autoZero"/>
        <c:auto val="1"/>
        <c:lblAlgn val="ctr"/>
        <c:lblOffset val="100"/>
        <c:noMultiLvlLbl val="0"/>
      </c:catAx>
      <c:valAx>
        <c:axId val="222957568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217722240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txPr>
    <a:bodyPr/>
    <a:lstStyle/>
    <a:p>
      <a:pPr>
        <a:defRPr sz="900">
          <a:latin typeface="+mn-lt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9524</xdr:rowOff>
        </xdr:from>
        <xdr:to>
          <xdr:col>8</xdr:col>
          <xdr:colOff>38100</xdr:colOff>
          <xdr:row>11</xdr:row>
          <xdr:rowOff>104774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Calculs!$Q$3:$U$12" spid="_x0000_s412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90500" y="133349"/>
              <a:ext cx="5667375" cy="2000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457200</xdr:colOff>
          <xdr:row>9</xdr:row>
          <xdr:rowOff>66675</xdr:rowOff>
        </xdr:from>
        <xdr:to>
          <xdr:col>14</xdr:col>
          <xdr:colOff>647700</xdr:colOff>
          <xdr:row>20</xdr:row>
          <xdr:rowOff>180975</xdr:rowOff>
        </xdr:to>
        <xdr:pic>
          <xdr:nvPicPr>
            <xdr:cNvPr id="20" name="Image 19"/>
            <xdr:cNvPicPr>
              <a:picLocks noChangeAspect="1" noChangeArrowheads="1"/>
              <a:extLst>
                <a:ext uri="{84589F7E-364E-4C9E-8A38-B11213B215E9}">
                  <a14:cameraTool cellRange="Calculs!$W$17:$AA$27" spid="_x0000_s412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248525" y="1714500"/>
              <a:ext cx="3238500" cy="2209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14</xdr:row>
          <xdr:rowOff>57150</xdr:rowOff>
        </xdr:from>
        <xdr:to>
          <xdr:col>8</xdr:col>
          <xdr:colOff>495300</xdr:colOff>
          <xdr:row>29</xdr:row>
          <xdr:rowOff>9525</xdr:rowOff>
        </xdr:to>
        <xdr:pic>
          <xdr:nvPicPr>
            <xdr:cNvPr id="21" name="Image 20"/>
            <xdr:cNvPicPr>
              <a:picLocks noChangeAspect="1" noChangeArrowheads="1"/>
              <a:extLst>
                <a:ext uri="{84589F7E-364E-4C9E-8A38-B11213B215E9}">
                  <a14:cameraTool cellRange="Calculs!$W$2:$AC$15" spid="_x0000_s4122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552575" y="2657475"/>
              <a:ext cx="4762500" cy="2809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1</xdr:row>
      <xdr:rowOff>28575</xdr:rowOff>
    </xdr:from>
    <xdr:to>
      <xdr:col>28</xdr:col>
      <xdr:colOff>323850</xdr:colOff>
      <xdr:row>14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4762</xdr:colOff>
      <xdr:row>16</xdr:row>
      <xdr:rowOff>0</xdr:rowOff>
    </xdr:from>
    <xdr:to>
      <xdr:col>26</xdr:col>
      <xdr:colOff>671512</xdr:colOff>
      <xdr:row>26</xdr:row>
      <xdr:rowOff>133350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70.366920023145" missingItemsLimit="0" createdVersion="4" refreshedVersion="4" minRefreshableVersion="3" recordCount="84">
  <cacheSource type="worksheet">
    <worksheetSource name="Saisie"/>
  </cacheSource>
  <cacheFields count="6">
    <cacheField name="date" numFmtId="14">
      <sharedItems containsSemiMixedTypes="0" containsNonDate="0" containsDate="1" containsString="0" minDate="2013-10-07T00:00:00" maxDate="2013-12-30T00:00:00" count="84">
        <d v="2013-10-07T00:00:00"/>
        <d v="2013-10-08T00:00:00"/>
        <d v="2013-10-09T00:00:00"/>
        <d v="2013-10-10T00:00:00"/>
        <d v="2013-10-11T00:00:00"/>
        <d v="2013-10-12T00:00:00"/>
        <d v="2013-10-13T00:00:00"/>
        <d v="2013-10-14T00:00:00"/>
        <d v="2013-10-15T00:00:00"/>
        <d v="2013-10-16T00:00:00"/>
        <d v="2013-10-17T00:00:00"/>
        <d v="2013-10-18T00:00:00"/>
        <d v="2013-10-19T00:00:00"/>
        <d v="2013-10-20T00:00:00"/>
        <d v="2013-10-21T00:00:00"/>
        <d v="2013-10-22T00:00:00"/>
        <d v="2013-10-23T00:00:00"/>
        <d v="2013-10-24T00:00:00"/>
        <d v="2013-10-25T00:00:00"/>
        <d v="2013-10-26T00:00:00"/>
        <d v="2013-10-27T00:00:00"/>
        <d v="2013-10-28T00:00:00"/>
        <d v="2013-10-29T00:00:00"/>
        <d v="2013-10-30T00:00:00"/>
        <d v="2013-10-31T00:00:00"/>
        <d v="2013-11-01T00:00:00"/>
        <d v="2013-11-02T00:00:00"/>
        <d v="2013-11-03T00:00:00"/>
        <d v="2013-11-04T00:00:00"/>
        <d v="2013-11-05T00:00:00"/>
        <d v="2013-11-06T00:00:00"/>
        <d v="2013-11-07T00:00:00"/>
        <d v="2013-11-08T00:00:00"/>
        <d v="2013-11-09T00:00:00"/>
        <d v="2013-11-10T00:00:00"/>
        <d v="2013-11-11T00:00:00"/>
        <d v="2013-11-12T00:00:00"/>
        <d v="2013-11-13T00:00:00"/>
        <d v="2013-11-14T00:00:00"/>
        <d v="2013-11-15T00:00:00"/>
        <d v="2013-11-16T00:00:00"/>
        <d v="2013-11-17T00:00:00"/>
        <d v="2013-11-18T00:00:00"/>
        <d v="2013-11-19T00:00:00"/>
        <d v="2013-11-20T00:00:00"/>
        <d v="2013-11-21T00:00:00"/>
        <d v="2013-11-22T00:00:00"/>
        <d v="2013-11-23T00:00:00"/>
        <d v="2013-11-24T00:00:00"/>
        <d v="2013-11-25T00:00:00"/>
        <d v="2013-11-26T00:00:00"/>
        <d v="2013-11-27T00:00:00"/>
        <d v="2013-11-28T00:00:00"/>
        <d v="2013-11-29T00:00:00"/>
        <d v="2013-11-30T00:00:00"/>
        <d v="2013-12-01T00:00:00"/>
        <d v="2013-12-02T00:00:00"/>
        <d v="2013-12-03T00:00:00"/>
        <d v="2013-12-04T00:00:00"/>
        <d v="2013-12-05T00:00:00"/>
        <d v="2013-12-06T00:00:00"/>
        <d v="2013-12-07T00:00:00"/>
        <d v="2013-12-08T00:00:00"/>
        <d v="2013-12-09T00:00:00"/>
        <d v="2013-12-10T00:00:00"/>
        <d v="2013-12-11T00:00:00"/>
        <d v="2013-12-12T00:00:00"/>
        <d v="2013-12-13T00:00:00"/>
        <d v="2013-12-14T00:00:00"/>
        <d v="2013-12-15T00:00:00"/>
        <d v="2013-12-16T00:00:00"/>
        <d v="2013-12-17T00:00:00"/>
        <d v="2013-12-18T00:00:00"/>
        <d v="2013-12-19T00:00:00"/>
        <d v="2013-12-20T00:00:00"/>
        <d v="2013-12-21T00:00:00"/>
        <d v="2013-12-22T00:00:00"/>
        <d v="2013-12-23T00:00:00"/>
        <d v="2013-12-24T00:00:00"/>
        <d v="2013-12-25T00:00:00"/>
        <d v="2013-12-26T00:00:00"/>
        <d v="2013-12-27T00:00:00"/>
        <d v="2013-12-28T00:00:00"/>
        <d v="2013-12-29T00:00:00"/>
      </sharedItems>
    </cacheField>
    <cacheField name="sem" numFmtId="166">
      <sharedItems containsSemiMixedTypes="0" containsString="0" containsNumber="1" containsInteger="1" minValue="41" maxValue="52" count="12"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Anomalies" numFmtId="0">
      <sharedItems count="8">
        <s v="d1"/>
        <s v="d3"/>
        <s v="d4"/>
        <s v="d5"/>
        <s v="d6"/>
        <s v="d7"/>
        <s v="d8"/>
        <s v="d2"/>
      </sharedItems>
    </cacheField>
    <cacheField name="nb Anomalies" numFmtId="0">
      <sharedItems containsSemiMixedTypes="0" containsString="0" containsNumber="1" containsInteger="1" minValue="1" maxValue="58"/>
    </cacheField>
    <cacheField name="nb Camions" numFmtId="0">
      <sharedItems containsMixedTypes="1" containsNumber="1" containsInteger="1" minValue="25" maxValue="105"/>
    </cacheField>
    <cacheField name="%" numFmtId="0" formula="'nb Anomalies'/'nb Camion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x v="0"/>
    <x v="0"/>
    <n v="10"/>
    <n v="100"/>
  </r>
  <r>
    <x v="1"/>
    <x v="0"/>
    <x v="1"/>
    <n v="2"/>
    <s v=""/>
  </r>
  <r>
    <x v="2"/>
    <x v="0"/>
    <x v="2"/>
    <n v="56"/>
    <s v=""/>
  </r>
  <r>
    <x v="3"/>
    <x v="0"/>
    <x v="3"/>
    <n v="3"/>
    <s v=""/>
  </r>
  <r>
    <x v="4"/>
    <x v="0"/>
    <x v="4"/>
    <n v="45"/>
    <s v=""/>
  </r>
  <r>
    <x v="5"/>
    <x v="0"/>
    <x v="5"/>
    <n v="3"/>
    <s v=""/>
  </r>
  <r>
    <x v="6"/>
    <x v="0"/>
    <x v="6"/>
    <n v="2"/>
    <s v=""/>
  </r>
  <r>
    <x v="7"/>
    <x v="1"/>
    <x v="0"/>
    <n v="2"/>
    <n v="80"/>
  </r>
  <r>
    <x v="8"/>
    <x v="1"/>
    <x v="2"/>
    <n v="26"/>
    <s v=""/>
  </r>
  <r>
    <x v="9"/>
    <x v="1"/>
    <x v="4"/>
    <n v="58"/>
    <s v=""/>
  </r>
  <r>
    <x v="10"/>
    <x v="1"/>
    <x v="7"/>
    <n v="1"/>
    <n v="53"/>
  </r>
  <r>
    <x v="11"/>
    <x v="1"/>
    <x v="1"/>
    <n v="1"/>
    <s v=""/>
  </r>
  <r>
    <x v="12"/>
    <x v="1"/>
    <x v="2"/>
    <n v="16"/>
    <s v=""/>
  </r>
  <r>
    <x v="13"/>
    <x v="1"/>
    <x v="3"/>
    <n v="1"/>
    <s v=""/>
  </r>
  <r>
    <x v="14"/>
    <x v="2"/>
    <x v="4"/>
    <n v="12"/>
    <s v=""/>
  </r>
  <r>
    <x v="15"/>
    <x v="2"/>
    <x v="5"/>
    <n v="1"/>
    <s v=""/>
  </r>
  <r>
    <x v="16"/>
    <x v="2"/>
    <x v="6"/>
    <n v="1"/>
    <s v=""/>
  </r>
  <r>
    <x v="17"/>
    <x v="2"/>
    <x v="0"/>
    <n v="2"/>
    <n v="25"/>
  </r>
  <r>
    <x v="18"/>
    <x v="2"/>
    <x v="7"/>
    <n v="2"/>
    <s v=""/>
  </r>
  <r>
    <x v="19"/>
    <x v="2"/>
    <x v="2"/>
    <n v="6"/>
    <s v=""/>
  </r>
  <r>
    <x v="20"/>
    <x v="2"/>
    <x v="4"/>
    <n v="5"/>
    <s v=""/>
  </r>
  <r>
    <x v="21"/>
    <x v="3"/>
    <x v="0"/>
    <n v="1"/>
    <n v="75"/>
  </r>
  <r>
    <x v="22"/>
    <x v="3"/>
    <x v="2"/>
    <n v="32"/>
    <s v=""/>
  </r>
  <r>
    <x v="23"/>
    <x v="3"/>
    <x v="4"/>
    <n v="23"/>
    <s v=""/>
  </r>
  <r>
    <x v="24"/>
    <x v="3"/>
    <x v="2"/>
    <n v="12"/>
    <n v="45"/>
  </r>
  <r>
    <x v="25"/>
    <x v="3"/>
    <x v="4"/>
    <n v="2"/>
    <s v=""/>
  </r>
  <r>
    <x v="26"/>
    <x v="3"/>
    <x v="2"/>
    <n v="2"/>
    <n v="30"/>
  </r>
  <r>
    <x v="27"/>
    <x v="3"/>
    <x v="0"/>
    <n v="18"/>
    <n v="96"/>
  </r>
  <r>
    <x v="28"/>
    <x v="4"/>
    <x v="1"/>
    <n v="1"/>
    <s v=""/>
  </r>
  <r>
    <x v="29"/>
    <x v="4"/>
    <x v="2"/>
    <n v="23"/>
    <s v=""/>
  </r>
  <r>
    <x v="30"/>
    <x v="4"/>
    <x v="4"/>
    <n v="15"/>
    <s v=""/>
  </r>
  <r>
    <x v="31"/>
    <x v="4"/>
    <x v="0"/>
    <n v="2"/>
    <n v="45"/>
  </r>
  <r>
    <x v="32"/>
    <x v="4"/>
    <x v="7"/>
    <n v="1"/>
    <s v=""/>
  </r>
  <r>
    <x v="33"/>
    <x v="4"/>
    <x v="2"/>
    <n v="2"/>
    <s v=""/>
  </r>
  <r>
    <x v="34"/>
    <x v="4"/>
    <x v="4"/>
    <n v="8"/>
    <s v=""/>
  </r>
  <r>
    <x v="35"/>
    <x v="5"/>
    <x v="5"/>
    <n v="1"/>
    <s v=""/>
  </r>
  <r>
    <x v="36"/>
    <x v="5"/>
    <x v="6"/>
    <n v="1"/>
    <s v=""/>
  </r>
  <r>
    <x v="37"/>
    <x v="5"/>
    <x v="2"/>
    <n v="3"/>
    <n v="82"/>
  </r>
  <r>
    <x v="38"/>
    <x v="5"/>
    <x v="4"/>
    <n v="1"/>
    <s v=""/>
  </r>
  <r>
    <x v="39"/>
    <x v="5"/>
    <x v="0"/>
    <n v="11"/>
    <n v="96"/>
  </r>
  <r>
    <x v="40"/>
    <x v="5"/>
    <x v="7"/>
    <n v="1"/>
    <s v=""/>
  </r>
  <r>
    <x v="41"/>
    <x v="5"/>
    <x v="2"/>
    <n v="1"/>
    <s v=""/>
  </r>
  <r>
    <x v="42"/>
    <x v="6"/>
    <x v="4"/>
    <n v="2"/>
    <s v=""/>
  </r>
  <r>
    <x v="43"/>
    <x v="6"/>
    <x v="0"/>
    <n v="2"/>
    <n v="56"/>
  </r>
  <r>
    <x v="44"/>
    <x v="6"/>
    <x v="1"/>
    <n v="1"/>
    <s v=""/>
  </r>
  <r>
    <x v="45"/>
    <x v="6"/>
    <x v="2"/>
    <n v="12"/>
    <s v=""/>
  </r>
  <r>
    <x v="46"/>
    <x v="6"/>
    <x v="3"/>
    <n v="1"/>
    <s v=""/>
  </r>
  <r>
    <x v="47"/>
    <x v="6"/>
    <x v="0"/>
    <n v="8"/>
    <n v="85"/>
  </r>
  <r>
    <x v="48"/>
    <x v="6"/>
    <x v="1"/>
    <n v="1"/>
    <s v=""/>
  </r>
  <r>
    <x v="49"/>
    <x v="7"/>
    <x v="2"/>
    <n v="6"/>
    <s v=""/>
  </r>
  <r>
    <x v="50"/>
    <x v="7"/>
    <x v="4"/>
    <n v="1"/>
    <s v=""/>
  </r>
  <r>
    <x v="51"/>
    <x v="7"/>
    <x v="1"/>
    <n v="1"/>
    <n v="36"/>
  </r>
  <r>
    <x v="52"/>
    <x v="7"/>
    <x v="2"/>
    <n v="4"/>
    <s v=""/>
  </r>
  <r>
    <x v="53"/>
    <x v="7"/>
    <x v="4"/>
    <n v="2"/>
    <s v=""/>
  </r>
  <r>
    <x v="54"/>
    <x v="7"/>
    <x v="5"/>
    <n v="1"/>
    <s v=""/>
  </r>
  <r>
    <x v="55"/>
    <x v="7"/>
    <x v="6"/>
    <n v="1"/>
    <s v=""/>
  </r>
  <r>
    <x v="56"/>
    <x v="8"/>
    <x v="0"/>
    <n v="15"/>
    <n v="54"/>
  </r>
  <r>
    <x v="57"/>
    <x v="8"/>
    <x v="7"/>
    <n v="1"/>
    <s v=""/>
  </r>
  <r>
    <x v="58"/>
    <x v="8"/>
    <x v="2"/>
    <n v="8"/>
    <s v=""/>
  </r>
  <r>
    <x v="59"/>
    <x v="8"/>
    <x v="4"/>
    <n v="1"/>
    <s v=""/>
  </r>
  <r>
    <x v="60"/>
    <x v="8"/>
    <x v="0"/>
    <n v="13"/>
    <n v="58"/>
  </r>
  <r>
    <x v="61"/>
    <x v="8"/>
    <x v="7"/>
    <n v="2"/>
    <s v=""/>
  </r>
  <r>
    <x v="62"/>
    <x v="8"/>
    <x v="2"/>
    <n v="7"/>
    <s v=""/>
  </r>
  <r>
    <x v="63"/>
    <x v="9"/>
    <x v="4"/>
    <n v="2"/>
    <s v=""/>
  </r>
  <r>
    <x v="64"/>
    <x v="9"/>
    <x v="0"/>
    <n v="15"/>
    <n v="63"/>
  </r>
  <r>
    <x v="65"/>
    <x v="9"/>
    <x v="2"/>
    <n v="5"/>
    <s v=""/>
  </r>
  <r>
    <x v="66"/>
    <x v="9"/>
    <x v="0"/>
    <n v="14"/>
    <n v="87"/>
  </r>
  <r>
    <x v="67"/>
    <x v="9"/>
    <x v="1"/>
    <n v="1"/>
    <s v=""/>
  </r>
  <r>
    <x v="68"/>
    <x v="9"/>
    <x v="3"/>
    <n v="1"/>
    <s v=""/>
  </r>
  <r>
    <x v="69"/>
    <x v="9"/>
    <x v="5"/>
    <n v="1"/>
    <s v=""/>
  </r>
  <r>
    <x v="70"/>
    <x v="10"/>
    <x v="6"/>
    <n v="1"/>
    <s v=""/>
  </r>
  <r>
    <x v="71"/>
    <x v="10"/>
    <x v="0"/>
    <n v="9"/>
    <n v="79"/>
  </r>
  <r>
    <x v="72"/>
    <x v="10"/>
    <x v="7"/>
    <n v="1"/>
    <s v=""/>
  </r>
  <r>
    <x v="73"/>
    <x v="10"/>
    <x v="2"/>
    <n v="1"/>
    <s v=""/>
  </r>
  <r>
    <x v="74"/>
    <x v="10"/>
    <x v="4"/>
    <n v="2"/>
    <s v=""/>
  </r>
  <r>
    <x v="75"/>
    <x v="10"/>
    <x v="0"/>
    <n v="5"/>
    <n v="59"/>
  </r>
  <r>
    <x v="76"/>
    <x v="10"/>
    <x v="2"/>
    <n v="3"/>
    <s v=""/>
  </r>
  <r>
    <x v="77"/>
    <x v="11"/>
    <x v="4"/>
    <n v="5"/>
    <s v=""/>
  </r>
  <r>
    <x v="78"/>
    <x v="11"/>
    <x v="7"/>
    <n v="1"/>
    <n v="87"/>
  </r>
  <r>
    <x v="79"/>
    <x v="11"/>
    <x v="4"/>
    <n v="1"/>
    <s v=""/>
  </r>
  <r>
    <x v="80"/>
    <x v="11"/>
    <x v="0"/>
    <n v="23"/>
    <n v="105"/>
  </r>
  <r>
    <x v="81"/>
    <x v="11"/>
    <x v="7"/>
    <n v="5"/>
    <s v=""/>
  </r>
  <r>
    <x v="82"/>
    <x v="11"/>
    <x v="1"/>
    <n v="6"/>
    <s v=""/>
  </r>
  <r>
    <x v="83"/>
    <x v="11"/>
    <x v="2"/>
    <n v="58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44" dataPosition="0" applyNumberFormats="0" applyBorderFormats="0" applyFontFormats="0" applyPatternFormats="0" applyAlignmentFormats="0" applyWidthHeightFormats="1" dataCaption="Valeurs" errorCaption="0" showError="1" missingCaption="0" updatedVersion="4" minRefreshableVersion="3" useAutoFormatting="1" colGrandTotals="0" itemPrintTitles="1" createdVersion="4" indent="0" outline="1" outlineData="1" multipleFieldFilters="0" chartFormat="2" rowHeaderCaption="Type anomalie" colHeaderCaption="Semaine">
  <location ref="A15:M25" firstHeaderRow="1" firstDataRow="2" firstDataCol="1"/>
  <pivotFields count="6">
    <pivotField numFmtId="14" showAll="0" defaultSubtotal="0">
      <items count="8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</items>
    </pivotField>
    <pivotField axis="axisCol" numFmtId="166" multipleItemSelectionAllowed="1" showAll="0" sortType="descending" defaultSubtotal="0">
      <items count="12"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axis="axisRow" showAll="0" defaultSubtotal="0">
      <items count="8">
        <item x="0"/>
        <item x="7"/>
        <item x="1"/>
        <item x="2"/>
        <item x="3"/>
        <item x="4"/>
        <item x="5"/>
        <item x="6"/>
      </items>
    </pivotField>
    <pivotField dataField="1" showAll="0" defaultSubtotal="0"/>
    <pivotField showAll="0" defaultSubtotal="0"/>
    <pivotField dragToRow="0" dragToCol="0" dragToPage="0" showAll="0" defaultSubtota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colItems>
  <dataFields count="1">
    <dataField name="nb Anomalies " fld="3" baseField="2" baseItem="0" numFmtId="168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44" dataPosition="0" applyNumberFormats="0" applyBorderFormats="0" applyFontFormats="0" applyPatternFormats="0" applyAlignmentFormats="0" applyWidthHeightFormats="1" dataCaption="Valeurs" errorCaption="0" showError="1" missingCaption="0" updatedVersion="4" minRefreshableVersion="3" useAutoFormatting="1" colGrandTotals="0" itemPrintTitles="1" createdVersion="4" indent="0" outline="1" outlineData="1" multipleFieldFilters="0" chartFormat="2" rowHeaderCaption="Type anomalie" colHeaderCaption="Semaine">
  <location ref="A1:G12" firstHeaderRow="1" firstDataRow="3" firstDataCol="1"/>
  <pivotFields count="6">
    <pivotField numFmtId="14" showAll="0" defaultSubtotal="0"/>
    <pivotField axis="axisCol" numFmtId="166" multipleItemSelectionAllowed="1" showAll="0" sortType="descending" defaultSubtotal="0">
      <items count="12"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x="1"/>
        <item x="0"/>
      </items>
    </pivotField>
    <pivotField axis="axisRow" showAll="0" defaultSubtotal="0">
      <items count="8">
        <item x="0"/>
        <item x="7"/>
        <item x="1"/>
        <item x="2"/>
        <item x="3"/>
        <item x="4"/>
        <item x="5"/>
        <item x="6"/>
      </items>
    </pivotField>
    <pivotField dataField="1" showAll="0" defaultSubtotal="0"/>
    <pivotField dataField="1" showAll="0" defaultSubtotal="0"/>
    <pivotField dataField="1" dragToRow="0" dragToCol="0" dragToPage="0" showAll="0" defaultSubtota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6"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</colItems>
  <dataFields count="3">
    <dataField name="nb Anomalies " fld="3" baseField="2" baseItem="0" numFmtId="168"/>
    <dataField name="nb Camions " fld="4" baseField="2" baseItem="0" numFmtId="168"/>
    <dataField name="% " fld="5" baseField="2" baseItem="1" numFmtId="169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aisie" displayName="Saisie" ref="A1:E85" totalsRowShown="0">
  <autoFilter ref="A1:E85"/>
  <tableColumns count="5">
    <tableColumn id="1" name="date" dataDxfId="3"/>
    <tableColumn id="2" name="sem" dataDxfId="2">
      <calculatedColumnFormula>INT(MOD(INT((A2-2)/7)+0.6,52+5/28))+1</calculatedColumnFormula>
    </tableColumn>
    <tableColumn id="3" name="Anomalies"/>
    <tableColumn id="4" name="nb Anomalies"/>
    <tableColumn id="5" name="nb Camions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J11"/>
  <sheetViews>
    <sheetView zoomScale="115" zoomScaleNormal="115" workbookViewId="0">
      <selection activeCell="B7" sqref="B7"/>
    </sheetView>
  </sheetViews>
  <sheetFormatPr baseColWidth="10" defaultRowHeight="15" x14ac:dyDescent="0.25"/>
  <cols>
    <col min="1" max="1" width="21.7109375" bestFit="1" customWidth="1"/>
  </cols>
  <sheetData>
    <row r="1" spans="1:10" ht="26.25" x14ac:dyDescent="0.4">
      <c r="B1" s="13" t="s">
        <v>7</v>
      </c>
      <c r="C1" s="13"/>
      <c r="D1" s="13"/>
      <c r="E1" s="13"/>
      <c r="F1" s="13"/>
      <c r="G1" s="13"/>
      <c r="H1" s="13"/>
      <c r="I1" s="13"/>
    </row>
    <row r="2" spans="1:10" ht="26.25" x14ac:dyDescent="0.4">
      <c r="B2" s="2"/>
      <c r="C2" s="2"/>
      <c r="D2" s="2"/>
      <c r="E2" s="10"/>
      <c r="F2" s="2"/>
      <c r="G2" s="2"/>
      <c r="H2" s="2"/>
      <c r="I2" s="2"/>
    </row>
    <row r="3" spans="1:10" ht="83.25" x14ac:dyDescent="0.25">
      <c r="B3" s="3" t="s">
        <v>0</v>
      </c>
      <c r="C3" s="3" t="s">
        <v>8</v>
      </c>
      <c r="D3" s="3" t="s">
        <v>1</v>
      </c>
      <c r="E3" s="3" t="s">
        <v>9</v>
      </c>
      <c r="F3" s="3" t="s">
        <v>2</v>
      </c>
      <c r="G3" s="3" t="s">
        <v>3</v>
      </c>
      <c r="H3" s="3" t="s">
        <v>4</v>
      </c>
      <c r="I3" s="3" t="s">
        <v>5</v>
      </c>
      <c r="J3" s="1"/>
    </row>
    <row r="4" spans="1:10" x14ac:dyDescent="0.25">
      <c r="A4" s="4" t="s">
        <v>8</v>
      </c>
      <c r="B4" s="5"/>
      <c r="C4" s="6"/>
      <c r="D4" s="5"/>
      <c r="E4" s="5"/>
      <c r="F4" s="5"/>
      <c r="G4" s="5"/>
      <c r="H4" s="5"/>
      <c r="I4" s="5"/>
      <c r="J4" s="7"/>
    </row>
    <row r="5" spans="1:10" x14ac:dyDescent="0.25">
      <c r="A5" s="4" t="s">
        <v>1</v>
      </c>
      <c r="B5" s="5"/>
      <c r="C5" s="5"/>
      <c r="D5" s="6"/>
      <c r="E5" s="11"/>
      <c r="F5" s="5"/>
      <c r="G5" s="5"/>
      <c r="H5" s="5"/>
      <c r="I5" s="5"/>
      <c r="J5" s="7"/>
    </row>
    <row r="6" spans="1:10" x14ac:dyDescent="0.25">
      <c r="A6" s="4" t="s">
        <v>9</v>
      </c>
      <c r="B6" s="5"/>
      <c r="C6" s="5"/>
      <c r="D6" s="11"/>
      <c r="E6" s="6"/>
      <c r="F6" s="5"/>
      <c r="G6" s="5"/>
      <c r="H6" s="5"/>
      <c r="I6" s="5"/>
      <c r="J6" s="7"/>
    </row>
    <row r="7" spans="1:10" x14ac:dyDescent="0.25">
      <c r="A7" s="4" t="s">
        <v>2</v>
      </c>
      <c r="B7" s="5"/>
      <c r="C7" s="5"/>
      <c r="D7" s="5"/>
      <c r="E7" s="5"/>
      <c r="F7" s="6"/>
      <c r="G7" s="5"/>
      <c r="H7" s="5"/>
      <c r="I7" s="5"/>
      <c r="J7" s="7"/>
    </row>
    <row r="8" spans="1:10" x14ac:dyDescent="0.25">
      <c r="A8" s="4" t="s">
        <v>3</v>
      </c>
      <c r="B8" s="5"/>
      <c r="C8" s="5"/>
      <c r="D8" s="5"/>
      <c r="E8" s="5"/>
      <c r="F8" s="5"/>
      <c r="G8" s="6"/>
      <c r="H8" s="5"/>
      <c r="I8" s="5"/>
      <c r="J8" s="7"/>
    </row>
    <row r="9" spans="1:10" x14ac:dyDescent="0.25">
      <c r="A9" s="4" t="s">
        <v>4</v>
      </c>
      <c r="B9" s="5"/>
      <c r="C9" s="5"/>
      <c r="D9" s="5"/>
      <c r="E9" s="5"/>
      <c r="F9" s="5"/>
      <c r="G9" s="5"/>
      <c r="H9" s="6"/>
      <c r="I9" s="5"/>
      <c r="J9" s="7"/>
    </row>
    <row r="10" spans="1:10" x14ac:dyDescent="0.25">
      <c r="A10" s="4" t="s">
        <v>5</v>
      </c>
      <c r="B10" s="5"/>
      <c r="C10" s="5"/>
      <c r="D10" s="5"/>
      <c r="E10" s="5"/>
      <c r="F10" s="5"/>
      <c r="G10" s="5"/>
      <c r="H10" s="5"/>
      <c r="I10" s="6"/>
      <c r="J10" s="7"/>
    </row>
    <row r="11" spans="1:10" x14ac:dyDescent="0.25">
      <c r="A11" s="8" t="s">
        <v>6</v>
      </c>
      <c r="B11" s="9"/>
      <c r="C11" s="9"/>
      <c r="D11" s="9"/>
      <c r="E11" s="9"/>
      <c r="F11" s="9"/>
      <c r="G11" s="9"/>
      <c r="H11" s="9"/>
      <c r="I11" s="9"/>
      <c r="J11" s="7"/>
    </row>
  </sheetData>
  <mergeCells count="1">
    <mergeCell ref="B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5"/>
  <sheetViews>
    <sheetView showGridLines="0" zoomScaleNormal="100" workbookViewId="0">
      <pane ySplit="1" topLeftCell="A59" activePane="bottomLeft" state="frozenSplit"/>
      <selection pane="bottomLeft" activeCell="H64" sqref="H64"/>
    </sheetView>
  </sheetViews>
  <sheetFormatPr baseColWidth="10" defaultRowHeight="15" x14ac:dyDescent="0.25"/>
  <cols>
    <col min="1" max="1" width="10.7109375" bestFit="1" customWidth="1"/>
    <col min="2" max="2" width="7" bestFit="1" customWidth="1"/>
    <col min="3" max="3" width="12.7109375" bestFit="1" customWidth="1"/>
    <col min="4" max="4" width="15.42578125" bestFit="1" customWidth="1"/>
    <col min="5" max="5" width="13.5703125" bestFit="1" customWidth="1"/>
    <col min="6" max="6" width="10.5703125" customWidth="1"/>
    <col min="7" max="7" width="12.42578125" bestFit="1" customWidth="1"/>
    <col min="8" max="8" width="10.5703125" customWidth="1"/>
    <col min="9" max="9" width="17.42578125" bestFit="1" customWidth="1"/>
    <col min="10" max="10" width="15.42578125" bestFit="1" customWidth="1"/>
  </cols>
  <sheetData>
    <row r="1" spans="1:5" x14ac:dyDescent="0.25">
      <c r="A1" t="s">
        <v>18</v>
      </c>
      <c r="B1" t="s">
        <v>21</v>
      </c>
      <c r="C1" t="s">
        <v>23</v>
      </c>
      <c r="D1" t="s">
        <v>22</v>
      </c>
      <c r="E1" t="s">
        <v>24</v>
      </c>
    </row>
    <row r="2" spans="1:5" x14ac:dyDescent="0.25">
      <c r="A2" s="14">
        <v>41554</v>
      </c>
      <c r="B2" s="15">
        <f>INT(MOD(INT((A2-2)/7)+0.6,52+5/28))+1</f>
        <v>41</v>
      </c>
      <c r="C2" t="s">
        <v>10</v>
      </c>
      <c r="D2">
        <v>10</v>
      </c>
      <c r="E2">
        <v>100</v>
      </c>
    </row>
    <row r="3" spans="1:5" ht="15" customHeight="1" x14ac:dyDescent="0.25">
      <c r="A3" s="14">
        <f>A2+1</f>
        <v>41555</v>
      </c>
      <c r="B3" s="15">
        <f>INT(MOD(INT((A3-2)/7)+0.6,52+5/28))+1</f>
        <v>41</v>
      </c>
      <c r="C3" t="s">
        <v>12</v>
      </c>
      <c r="D3">
        <v>2</v>
      </c>
      <c r="E3" t="s">
        <v>19</v>
      </c>
    </row>
    <row r="4" spans="1:5" ht="15" customHeight="1" x14ac:dyDescent="0.25">
      <c r="A4" s="14">
        <f t="shared" ref="A4:A67" si="0">A3+1</f>
        <v>41556</v>
      </c>
      <c r="B4" s="15">
        <f>INT(MOD(INT((A4-2)/7)+0.6,52+5/28))+1</f>
        <v>41</v>
      </c>
      <c r="C4" t="s">
        <v>13</v>
      </c>
      <c r="D4">
        <v>56</v>
      </c>
      <c r="E4" t="s">
        <v>19</v>
      </c>
    </row>
    <row r="5" spans="1:5" x14ac:dyDescent="0.25">
      <c r="A5" s="14">
        <f t="shared" si="0"/>
        <v>41557</v>
      </c>
      <c r="B5" s="15">
        <f>INT(MOD(INT((A5-2)/7)+0.6,52+5/28))+1</f>
        <v>41</v>
      </c>
      <c r="C5" t="s">
        <v>14</v>
      </c>
      <c r="D5">
        <v>3</v>
      </c>
      <c r="E5" t="s">
        <v>19</v>
      </c>
    </row>
    <row r="6" spans="1:5" x14ac:dyDescent="0.25">
      <c r="A6" s="14">
        <f t="shared" si="0"/>
        <v>41558</v>
      </c>
      <c r="B6" s="15">
        <f>INT(MOD(INT((A6-2)/7)+0.6,52+5/28))+1</f>
        <v>41</v>
      </c>
      <c r="C6" t="s">
        <v>15</v>
      </c>
      <c r="D6">
        <v>45</v>
      </c>
      <c r="E6" t="s">
        <v>19</v>
      </c>
    </row>
    <row r="7" spans="1:5" x14ac:dyDescent="0.25">
      <c r="A7" s="14">
        <f t="shared" si="0"/>
        <v>41559</v>
      </c>
      <c r="B7" s="15">
        <f>INT(MOD(INT((A7-2)/7)+0.6,52+5/28))+1</f>
        <v>41</v>
      </c>
      <c r="C7" t="s">
        <v>16</v>
      </c>
      <c r="D7">
        <v>3</v>
      </c>
      <c r="E7" t="s">
        <v>19</v>
      </c>
    </row>
    <row r="8" spans="1:5" x14ac:dyDescent="0.25">
      <c r="A8" s="14">
        <f t="shared" si="0"/>
        <v>41560</v>
      </c>
      <c r="B8" s="15">
        <f>INT(MOD(INT((A8-2)/7)+0.6,52+5/28))+1</f>
        <v>41</v>
      </c>
      <c r="C8" t="s">
        <v>17</v>
      </c>
      <c r="D8">
        <v>2</v>
      </c>
      <c r="E8" t="s">
        <v>19</v>
      </c>
    </row>
    <row r="9" spans="1:5" x14ac:dyDescent="0.25">
      <c r="A9" s="14">
        <f t="shared" si="0"/>
        <v>41561</v>
      </c>
      <c r="B9" s="15">
        <f>INT(MOD(INT((A9-2)/7)+0.6,52+5/28))+1</f>
        <v>42</v>
      </c>
      <c r="C9" t="s">
        <v>10</v>
      </c>
      <c r="D9">
        <v>2</v>
      </c>
      <c r="E9">
        <v>80</v>
      </c>
    </row>
    <row r="10" spans="1:5" x14ac:dyDescent="0.25">
      <c r="A10" s="14">
        <f t="shared" si="0"/>
        <v>41562</v>
      </c>
      <c r="B10" s="15">
        <f>INT(MOD(INT((A10-2)/7)+0.6,52+5/28))+1</f>
        <v>42</v>
      </c>
      <c r="C10" t="s">
        <v>13</v>
      </c>
      <c r="D10">
        <v>26</v>
      </c>
      <c r="E10" t="s">
        <v>19</v>
      </c>
    </row>
    <row r="11" spans="1:5" x14ac:dyDescent="0.25">
      <c r="A11" s="14">
        <f t="shared" si="0"/>
        <v>41563</v>
      </c>
      <c r="B11" s="15">
        <f>INT(MOD(INT((A11-2)/7)+0.6,52+5/28))+1</f>
        <v>42</v>
      </c>
      <c r="C11" t="s">
        <v>15</v>
      </c>
      <c r="D11">
        <v>58</v>
      </c>
      <c r="E11" t="s">
        <v>19</v>
      </c>
    </row>
    <row r="12" spans="1:5" x14ac:dyDescent="0.25">
      <c r="A12" s="14">
        <f t="shared" si="0"/>
        <v>41564</v>
      </c>
      <c r="B12" s="15">
        <f>INT(MOD(INT((A12-2)/7)+0.6,52+5/28))+1</f>
        <v>42</v>
      </c>
      <c r="C12" t="s">
        <v>11</v>
      </c>
      <c r="D12">
        <v>1</v>
      </c>
      <c r="E12">
        <v>53</v>
      </c>
    </row>
    <row r="13" spans="1:5" x14ac:dyDescent="0.25">
      <c r="A13" s="14">
        <f t="shared" si="0"/>
        <v>41565</v>
      </c>
      <c r="B13" s="15">
        <f>INT(MOD(INT((A13-2)/7)+0.6,52+5/28))+1</f>
        <v>42</v>
      </c>
      <c r="C13" t="s">
        <v>12</v>
      </c>
      <c r="D13">
        <v>1</v>
      </c>
      <c r="E13" t="s">
        <v>19</v>
      </c>
    </row>
    <row r="14" spans="1:5" x14ac:dyDescent="0.25">
      <c r="A14" s="14">
        <f t="shared" si="0"/>
        <v>41566</v>
      </c>
      <c r="B14" s="15">
        <f>INT(MOD(INT((A14-2)/7)+0.6,52+5/28))+1</f>
        <v>42</v>
      </c>
      <c r="C14" t="s">
        <v>13</v>
      </c>
      <c r="D14">
        <v>16</v>
      </c>
      <c r="E14" t="s">
        <v>19</v>
      </c>
    </row>
    <row r="15" spans="1:5" x14ac:dyDescent="0.25">
      <c r="A15" s="14">
        <f t="shared" si="0"/>
        <v>41567</v>
      </c>
      <c r="B15" s="15">
        <f>INT(MOD(INT((A15-2)/7)+0.6,52+5/28))+1</f>
        <v>42</v>
      </c>
      <c r="C15" t="s">
        <v>14</v>
      </c>
      <c r="D15">
        <v>1</v>
      </c>
      <c r="E15" t="s">
        <v>19</v>
      </c>
    </row>
    <row r="16" spans="1:5" x14ac:dyDescent="0.25">
      <c r="A16" s="14">
        <f t="shared" si="0"/>
        <v>41568</v>
      </c>
      <c r="B16" s="15">
        <f>INT(MOD(INT((A16-2)/7)+0.6,52+5/28))+1</f>
        <v>43</v>
      </c>
      <c r="C16" t="s">
        <v>15</v>
      </c>
      <c r="D16">
        <v>12</v>
      </c>
      <c r="E16" t="s">
        <v>19</v>
      </c>
    </row>
    <row r="17" spans="1:5" x14ac:dyDescent="0.25">
      <c r="A17" s="14">
        <f t="shared" si="0"/>
        <v>41569</v>
      </c>
      <c r="B17" s="15">
        <f>INT(MOD(INT((A17-2)/7)+0.6,52+5/28))+1</f>
        <v>43</v>
      </c>
      <c r="C17" t="s">
        <v>16</v>
      </c>
      <c r="D17">
        <v>1</v>
      </c>
      <c r="E17" t="s">
        <v>19</v>
      </c>
    </row>
    <row r="18" spans="1:5" x14ac:dyDescent="0.25">
      <c r="A18" s="14">
        <f t="shared" si="0"/>
        <v>41570</v>
      </c>
      <c r="B18" s="15">
        <f>INT(MOD(INT((A18-2)/7)+0.6,52+5/28))+1</f>
        <v>43</v>
      </c>
      <c r="C18" t="s">
        <v>17</v>
      </c>
      <c r="D18">
        <v>1</v>
      </c>
      <c r="E18" t="s">
        <v>19</v>
      </c>
    </row>
    <row r="19" spans="1:5" x14ac:dyDescent="0.25">
      <c r="A19" s="14">
        <f t="shared" si="0"/>
        <v>41571</v>
      </c>
      <c r="B19" s="15">
        <f>INT(MOD(INT((A19-2)/7)+0.6,52+5/28))+1</f>
        <v>43</v>
      </c>
      <c r="C19" t="s">
        <v>10</v>
      </c>
      <c r="D19">
        <v>2</v>
      </c>
      <c r="E19">
        <v>25</v>
      </c>
    </row>
    <row r="20" spans="1:5" x14ac:dyDescent="0.25">
      <c r="A20" s="14">
        <f t="shared" si="0"/>
        <v>41572</v>
      </c>
      <c r="B20" s="15">
        <f>INT(MOD(INT((A20-2)/7)+0.6,52+5/28))+1</f>
        <v>43</v>
      </c>
      <c r="C20" t="s">
        <v>11</v>
      </c>
      <c r="D20">
        <v>2</v>
      </c>
      <c r="E20" t="s">
        <v>19</v>
      </c>
    </row>
    <row r="21" spans="1:5" x14ac:dyDescent="0.25">
      <c r="A21" s="14">
        <f t="shared" si="0"/>
        <v>41573</v>
      </c>
      <c r="B21" s="15">
        <f>INT(MOD(INT((A21-2)/7)+0.6,52+5/28))+1</f>
        <v>43</v>
      </c>
      <c r="C21" t="s">
        <v>13</v>
      </c>
      <c r="D21">
        <v>6</v>
      </c>
      <c r="E21" t="s">
        <v>19</v>
      </c>
    </row>
    <row r="22" spans="1:5" x14ac:dyDescent="0.25">
      <c r="A22" s="14">
        <f t="shared" si="0"/>
        <v>41574</v>
      </c>
      <c r="B22" s="15">
        <f>INT(MOD(INT((A22-2)/7)+0.6,52+5/28))+1</f>
        <v>43</v>
      </c>
      <c r="C22" t="s">
        <v>15</v>
      </c>
      <c r="D22">
        <v>5</v>
      </c>
      <c r="E22" t="s">
        <v>19</v>
      </c>
    </row>
    <row r="23" spans="1:5" x14ac:dyDescent="0.25">
      <c r="A23" s="14">
        <f t="shared" si="0"/>
        <v>41575</v>
      </c>
      <c r="B23" s="15">
        <f>INT(MOD(INT((A23-2)/7)+0.6,52+5/28))+1</f>
        <v>44</v>
      </c>
      <c r="C23" t="s">
        <v>10</v>
      </c>
      <c r="D23">
        <v>1</v>
      </c>
      <c r="E23">
        <v>75</v>
      </c>
    </row>
    <row r="24" spans="1:5" x14ac:dyDescent="0.25">
      <c r="A24" s="14">
        <f t="shared" si="0"/>
        <v>41576</v>
      </c>
      <c r="B24" s="15">
        <f>INT(MOD(INT((A24-2)/7)+0.6,52+5/28))+1</f>
        <v>44</v>
      </c>
      <c r="C24" t="s">
        <v>13</v>
      </c>
      <c r="D24">
        <v>32</v>
      </c>
      <c r="E24" t="s">
        <v>19</v>
      </c>
    </row>
    <row r="25" spans="1:5" x14ac:dyDescent="0.25">
      <c r="A25" s="14">
        <f t="shared" si="0"/>
        <v>41577</v>
      </c>
      <c r="B25" s="15">
        <f>INT(MOD(INT((A25-2)/7)+0.6,52+5/28))+1</f>
        <v>44</v>
      </c>
      <c r="C25" t="s">
        <v>15</v>
      </c>
      <c r="D25">
        <v>23</v>
      </c>
      <c r="E25" t="s">
        <v>19</v>
      </c>
    </row>
    <row r="26" spans="1:5" x14ac:dyDescent="0.25">
      <c r="A26" s="14">
        <f t="shared" si="0"/>
        <v>41578</v>
      </c>
      <c r="B26" s="15">
        <f>INT(MOD(INT((A26-2)/7)+0.6,52+5/28))+1</f>
        <v>44</v>
      </c>
      <c r="C26" t="s">
        <v>13</v>
      </c>
      <c r="D26">
        <v>12</v>
      </c>
      <c r="E26">
        <v>45</v>
      </c>
    </row>
    <row r="27" spans="1:5" x14ac:dyDescent="0.25">
      <c r="A27" s="14">
        <f t="shared" si="0"/>
        <v>41579</v>
      </c>
      <c r="B27" s="15">
        <f>INT(MOD(INT((A27-2)/7)+0.6,52+5/28))+1</f>
        <v>44</v>
      </c>
      <c r="C27" t="s">
        <v>15</v>
      </c>
      <c r="D27">
        <v>2</v>
      </c>
      <c r="E27" t="s">
        <v>19</v>
      </c>
    </row>
    <row r="28" spans="1:5" x14ac:dyDescent="0.25">
      <c r="A28" s="14">
        <f t="shared" si="0"/>
        <v>41580</v>
      </c>
      <c r="B28" s="15">
        <f>INT(MOD(INT((A28-2)/7)+0.6,52+5/28))+1</f>
        <v>44</v>
      </c>
      <c r="C28" t="s">
        <v>13</v>
      </c>
      <c r="D28">
        <v>2</v>
      </c>
      <c r="E28">
        <v>30</v>
      </c>
    </row>
    <row r="29" spans="1:5" x14ac:dyDescent="0.25">
      <c r="A29" s="14">
        <f t="shared" si="0"/>
        <v>41581</v>
      </c>
      <c r="B29" s="15">
        <f>INT(MOD(INT((A29-2)/7)+0.6,52+5/28))+1</f>
        <v>44</v>
      </c>
      <c r="C29" t="s">
        <v>10</v>
      </c>
      <c r="D29">
        <v>18</v>
      </c>
      <c r="E29">
        <v>96</v>
      </c>
    </row>
    <row r="30" spans="1:5" x14ac:dyDescent="0.25">
      <c r="A30" s="14">
        <f t="shared" si="0"/>
        <v>41582</v>
      </c>
      <c r="B30" s="15">
        <f>INT(MOD(INT((A30-2)/7)+0.6,52+5/28))+1</f>
        <v>45</v>
      </c>
      <c r="C30" t="s">
        <v>12</v>
      </c>
      <c r="D30">
        <v>1</v>
      </c>
      <c r="E30" t="s">
        <v>19</v>
      </c>
    </row>
    <row r="31" spans="1:5" x14ac:dyDescent="0.25">
      <c r="A31" s="14">
        <f t="shared" si="0"/>
        <v>41583</v>
      </c>
      <c r="B31" s="15">
        <f>INT(MOD(INT((A31-2)/7)+0.6,52+5/28))+1</f>
        <v>45</v>
      </c>
      <c r="C31" t="s">
        <v>13</v>
      </c>
      <c r="D31">
        <v>23</v>
      </c>
      <c r="E31" t="s">
        <v>19</v>
      </c>
    </row>
    <row r="32" spans="1:5" x14ac:dyDescent="0.25">
      <c r="A32" s="14">
        <f t="shared" si="0"/>
        <v>41584</v>
      </c>
      <c r="B32" s="15">
        <f>INT(MOD(INT((A32-2)/7)+0.6,52+5/28))+1</f>
        <v>45</v>
      </c>
      <c r="C32" t="s">
        <v>15</v>
      </c>
      <c r="D32">
        <v>15</v>
      </c>
      <c r="E32" t="s">
        <v>19</v>
      </c>
    </row>
    <row r="33" spans="1:5" x14ac:dyDescent="0.25">
      <c r="A33" s="14">
        <f t="shared" si="0"/>
        <v>41585</v>
      </c>
      <c r="B33" s="15">
        <f>INT(MOD(INT((A33-2)/7)+0.6,52+5/28))+1</f>
        <v>45</v>
      </c>
      <c r="C33" t="s">
        <v>10</v>
      </c>
      <c r="D33">
        <v>2</v>
      </c>
      <c r="E33">
        <v>45</v>
      </c>
    </row>
    <row r="34" spans="1:5" x14ac:dyDescent="0.25">
      <c r="A34" s="14">
        <f t="shared" si="0"/>
        <v>41586</v>
      </c>
      <c r="B34" s="15">
        <f>INT(MOD(INT((A34-2)/7)+0.6,52+5/28))+1</f>
        <v>45</v>
      </c>
      <c r="C34" t="s">
        <v>11</v>
      </c>
      <c r="D34">
        <v>1</v>
      </c>
      <c r="E34" t="s">
        <v>19</v>
      </c>
    </row>
    <row r="35" spans="1:5" x14ac:dyDescent="0.25">
      <c r="A35" s="14">
        <f t="shared" si="0"/>
        <v>41587</v>
      </c>
      <c r="B35" s="15">
        <f>INT(MOD(INT((A35-2)/7)+0.6,52+5/28))+1</f>
        <v>45</v>
      </c>
      <c r="C35" t="s">
        <v>13</v>
      </c>
      <c r="D35">
        <v>2</v>
      </c>
      <c r="E35" t="s">
        <v>19</v>
      </c>
    </row>
    <row r="36" spans="1:5" x14ac:dyDescent="0.25">
      <c r="A36" s="14">
        <f t="shared" si="0"/>
        <v>41588</v>
      </c>
      <c r="B36" s="15">
        <f>INT(MOD(INT((A36-2)/7)+0.6,52+5/28))+1</f>
        <v>45</v>
      </c>
      <c r="C36" t="s">
        <v>15</v>
      </c>
      <c r="D36">
        <v>8</v>
      </c>
      <c r="E36" t="s">
        <v>19</v>
      </c>
    </row>
    <row r="37" spans="1:5" x14ac:dyDescent="0.25">
      <c r="A37" s="14">
        <f t="shared" si="0"/>
        <v>41589</v>
      </c>
      <c r="B37" s="15">
        <f>INT(MOD(INT((A37-2)/7)+0.6,52+5/28))+1</f>
        <v>46</v>
      </c>
      <c r="C37" t="s">
        <v>16</v>
      </c>
      <c r="D37">
        <v>1</v>
      </c>
      <c r="E37" t="s">
        <v>19</v>
      </c>
    </row>
    <row r="38" spans="1:5" x14ac:dyDescent="0.25">
      <c r="A38" s="14">
        <f t="shared" si="0"/>
        <v>41590</v>
      </c>
      <c r="B38" s="15">
        <f>INT(MOD(INT((A38-2)/7)+0.6,52+5/28))+1</f>
        <v>46</v>
      </c>
      <c r="C38" t="s">
        <v>17</v>
      </c>
      <c r="D38">
        <v>1</v>
      </c>
      <c r="E38" t="s">
        <v>19</v>
      </c>
    </row>
    <row r="39" spans="1:5" x14ac:dyDescent="0.25">
      <c r="A39" s="14">
        <f t="shared" si="0"/>
        <v>41591</v>
      </c>
      <c r="B39" s="15">
        <f>INT(MOD(INT((A39-2)/7)+0.6,52+5/28))+1</f>
        <v>46</v>
      </c>
      <c r="C39" t="s">
        <v>13</v>
      </c>
      <c r="D39">
        <v>3</v>
      </c>
      <c r="E39">
        <v>82</v>
      </c>
    </row>
    <row r="40" spans="1:5" x14ac:dyDescent="0.25">
      <c r="A40" s="14">
        <f t="shared" si="0"/>
        <v>41592</v>
      </c>
      <c r="B40" s="15">
        <f>INT(MOD(INT((A40-2)/7)+0.6,52+5/28))+1</f>
        <v>46</v>
      </c>
      <c r="C40" t="s">
        <v>15</v>
      </c>
      <c r="D40">
        <v>1</v>
      </c>
      <c r="E40" t="s">
        <v>19</v>
      </c>
    </row>
    <row r="41" spans="1:5" x14ac:dyDescent="0.25">
      <c r="A41" s="14">
        <f t="shared" si="0"/>
        <v>41593</v>
      </c>
      <c r="B41" s="15">
        <f>INT(MOD(INT((A41-2)/7)+0.6,52+5/28))+1</f>
        <v>46</v>
      </c>
      <c r="C41" t="s">
        <v>10</v>
      </c>
      <c r="D41">
        <v>11</v>
      </c>
      <c r="E41">
        <v>96</v>
      </c>
    </row>
    <row r="42" spans="1:5" x14ac:dyDescent="0.25">
      <c r="A42" s="14">
        <f t="shared" si="0"/>
        <v>41594</v>
      </c>
      <c r="B42" s="15">
        <f>INT(MOD(INT((A42-2)/7)+0.6,52+5/28))+1</f>
        <v>46</v>
      </c>
      <c r="C42" t="s">
        <v>11</v>
      </c>
      <c r="D42">
        <v>1</v>
      </c>
      <c r="E42" t="s">
        <v>19</v>
      </c>
    </row>
    <row r="43" spans="1:5" x14ac:dyDescent="0.25">
      <c r="A43" s="14">
        <f t="shared" si="0"/>
        <v>41595</v>
      </c>
      <c r="B43" s="15">
        <f>INT(MOD(INT((A43-2)/7)+0.6,52+5/28))+1</f>
        <v>46</v>
      </c>
      <c r="C43" t="s">
        <v>13</v>
      </c>
      <c r="D43">
        <v>1</v>
      </c>
      <c r="E43" t="s">
        <v>19</v>
      </c>
    </row>
    <row r="44" spans="1:5" x14ac:dyDescent="0.25">
      <c r="A44" s="14">
        <f t="shared" si="0"/>
        <v>41596</v>
      </c>
      <c r="B44" s="15">
        <f>INT(MOD(INT((A44-2)/7)+0.6,52+5/28))+1</f>
        <v>47</v>
      </c>
      <c r="C44" t="s">
        <v>15</v>
      </c>
      <c r="D44">
        <v>2</v>
      </c>
      <c r="E44" t="s">
        <v>19</v>
      </c>
    </row>
    <row r="45" spans="1:5" x14ac:dyDescent="0.25">
      <c r="A45" s="14">
        <f t="shared" si="0"/>
        <v>41597</v>
      </c>
      <c r="B45" s="15">
        <f>INT(MOD(INT((A45-2)/7)+0.6,52+5/28))+1</f>
        <v>47</v>
      </c>
      <c r="C45" t="s">
        <v>10</v>
      </c>
      <c r="D45">
        <v>2</v>
      </c>
      <c r="E45">
        <v>56</v>
      </c>
    </row>
    <row r="46" spans="1:5" x14ac:dyDescent="0.25">
      <c r="A46" s="14">
        <f t="shared" si="0"/>
        <v>41598</v>
      </c>
      <c r="B46" s="15">
        <f>INT(MOD(INT((A46-2)/7)+0.6,52+5/28))+1</f>
        <v>47</v>
      </c>
      <c r="C46" t="s">
        <v>12</v>
      </c>
      <c r="D46">
        <v>1</v>
      </c>
      <c r="E46" t="s">
        <v>19</v>
      </c>
    </row>
    <row r="47" spans="1:5" x14ac:dyDescent="0.25">
      <c r="A47" s="14">
        <f t="shared" si="0"/>
        <v>41599</v>
      </c>
      <c r="B47" s="15">
        <f>INT(MOD(INT((A47-2)/7)+0.6,52+5/28))+1</f>
        <v>47</v>
      </c>
      <c r="C47" t="s">
        <v>13</v>
      </c>
      <c r="D47">
        <v>12</v>
      </c>
      <c r="E47" t="s">
        <v>19</v>
      </c>
    </row>
    <row r="48" spans="1:5" x14ac:dyDescent="0.25">
      <c r="A48" s="14">
        <f t="shared" si="0"/>
        <v>41600</v>
      </c>
      <c r="B48" s="15">
        <f>INT(MOD(INT((A48-2)/7)+0.6,52+5/28))+1</f>
        <v>47</v>
      </c>
      <c r="C48" t="s">
        <v>14</v>
      </c>
      <c r="D48">
        <v>1</v>
      </c>
      <c r="E48" t="s">
        <v>19</v>
      </c>
    </row>
    <row r="49" spans="1:8" x14ac:dyDescent="0.25">
      <c r="A49" s="14">
        <f t="shared" si="0"/>
        <v>41601</v>
      </c>
      <c r="B49" s="15">
        <f>INT(MOD(INT((A49-2)/7)+0.6,52+5/28))+1</f>
        <v>47</v>
      </c>
      <c r="C49" t="s">
        <v>10</v>
      </c>
      <c r="D49">
        <v>8</v>
      </c>
      <c r="E49">
        <v>85</v>
      </c>
    </row>
    <row r="50" spans="1:8" x14ac:dyDescent="0.25">
      <c r="A50" s="14">
        <f t="shared" si="0"/>
        <v>41602</v>
      </c>
      <c r="B50" s="15">
        <f>INT(MOD(INT((A50-2)/7)+0.6,52+5/28))+1</f>
        <v>47</v>
      </c>
      <c r="C50" t="s">
        <v>12</v>
      </c>
      <c r="D50">
        <v>1</v>
      </c>
      <c r="E50" t="s">
        <v>19</v>
      </c>
    </row>
    <row r="51" spans="1:8" x14ac:dyDescent="0.25">
      <c r="A51" s="14">
        <f t="shared" si="0"/>
        <v>41603</v>
      </c>
      <c r="B51" s="15">
        <f>INT(MOD(INT((A51-2)/7)+0.6,52+5/28))+1</f>
        <v>48</v>
      </c>
      <c r="C51" t="s">
        <v>13</v>
      </c>
      <c r="D51">
        <v>6</v>
      </c>
      <c r="E51" t="s">
        <v>19</v>
      </c>
    </row>
    <row r="52" spans="1:8" x14ac:dyDescent="0.25">
      <c r="A52" s="14">
        <f t="shared" si="0"/>
        <v>41604</v>
      </c>
      <c r="B52" s="15">
        <f>INT(MOD(INT((A52-2)/7)+0.6,52+5/28))+1</f>
        <v>48</v>
      </c>
      <c r="C52" t="s">
        <v>15</v>
      </c>
      <c r="D52">
        <v>1</v>
      </c>
      <c r="E52" t="s">
        <v>19</v>
      </c>
    </row>
    <row r="53" spans="1:8" x14ac:dyDescent="0.25">
      <c r="A53" s="14">
        <f t="shared" si="0"/>
        <v>41605</v>
      </c>
      <c r="B53" s="15">
        <f>INT(MOD(INT((A53-2)/7)+0.6,52+5/28))+1</f>
        <v>48</v>
      </c>
      <c r="C53" t="s">
        <v>12</v>
      </c>
      <c r="D53">
        <v>1</v>
      </c>
      <c r="E53">
        <v>36</v>
      </c>
    </row>
    <row r="54" spans="1:8" x14ac:dyDescent="0.25">
      <c r="A54" s="14">
        <f t="shared" si="0"/>
        <v>41606</v>
      </c>
      <c r="B54" s="15">
        <f>INT(MOD(INT((A54-2)/7)+0.6,52+5/28))+1</f>
        <v>48</v>
      </c>
      <c r="C54" t="s">
        <v>13</v>
      </c>
      <c r="D54">
        <v>4</v>
      </c>
      <c r="E54" t="s">
        <v>19</v>
      </c>
    </row>
    <row r="55" spans="1:8" x14ac:dyDescent="0.25">
      <c r="A55" s="14">
        <f t="shared" si="0"/>
        <v>41607</v>
      </c>
      <c r="B55" s="15">
        <f>INT(MOD(INT((A55-2)/7)+0.6,52+5/28))+1</f>
        <v>48</v>
      </c>
      <c r="C55" t="s">
        <v>15</v>
      </c>
      <c r="D55">
        <v>2</v>
      </c>
      <c r="E55" t="s">
        <v>19</v>
      </c>
    </row>
    <row r="56" spans="1:8" x14ac:dyDescent="0.25">
      <c r="A56" s="14">
        <f t="shared" si="0"/>
        <v>41608</v>
      </c>
      <c r="B56" s="15">
        <f>INT(MOD(INT((A56-2)/7)+0.6,52+5/28))+1</f>
        <v>48</v>
      </c>
      <c r="C56" t="s">
        <v>16</v>
      </c>
      <c r="D56">
        <v>1</v>
      </c>
      <c r="E56" t="s">
        <v>19</v>
      </c>
    </row>
    <row r="57" spans="1:8" x14ac:dyDescent="0.25">
      <c r="A57" s="14">
        <f t="shared" si="0"/>
        <v>41609</v>
      </c>
      <c r="B57" s="15">
        <f>INT(MOD(INT((A57-2)/7)+0.6,52+5/28))+1</f>
        <v>48</v>
      </c>
      <c r="C57" t="s">
        <v>17</v>
      </c>
      <c r="D57">
        <v>1</v>
      </c>
      <c r="E57" t="s">
        <v>19</v>
      </c>
    </row>
    <row r="58" spans="1:8" x14ac:dyDescent="0.25">
      <c r="A58" s="14">
        <f t="shared" si="0"/>
        <v>41610</v>
      </c>
      <c r="B58" s="15">
        <f>INT(MOD(INT((A58-2)/7)+0.6,52+5/28))+1</f>
        <v>49</v>
      </c>
      <c r="C58" t="s">
        <v>10</v>
      </c>
      <c r="D58">
        <v>15</v>
      </c>
      <c r="E58">
        <v>54</v>
      </c>
    </row>
    <row r="59" spans="1:8" x14ac:dyDescent="0.25">
      <c r="A59" s="14">
        <f t="shared" si="0"/>
        <v>41611</v>
      </c>
      <c r="B59" s="15">
        <f>INT(MOD(INT((A59-2)/7)+0.6,52+5/28))+1</f>
        <v>49</v>
      </c>
      <c r="C59" t="s">
        <v>11</v>
      </c>
      <c r="D59">
        <v>1</v>
      </c>
      <c r="E59" t="s">
        <v>19</v>
      </c>
    </row>
    <row r="60" spans="1:8" x14ac:dyDescent="0.25">
      <c r="A60" s="14">
        <f t="shared" si="0"/>
        <v>41612</v>
      </c>
      <c r="B60" s="15">
        <f>INT(MOD(INT((A60-2)/7)+0.6,52+5/28))+1</f>
        <v>49</v>
      </c>
      <c r="C60" t="s">
        <v>13</v>
      </c>
      <c r="D60">
        <v>8</v>
      </c>
      <c r="E60" t="s">
        <v>19</v>
      </c>
    </row>
    <row r="61" spans="1:8" x14ac:dyDescent="0.25">
      <c r="A61" s="14">
        <f t="shared" si="0"/>
        <v>41613</v>
      </c>
      <c r="B61" s="15">
        <f>INT(MOD(INT((A61-2)/7)+0.6,52+5/28))+1</f>
        <v>49</v>
      </c>
      <c r="C61" t="s">
        <v>15</v>
      </c>
      <c r="D61">
        <v>1</v>
      </c>
      <c r="E61" t="s">
        <v>19</v>
      </c>
    </row>
    <row r="62" spans="1:8" x14ac:dyDescent="0.25">
      <c r="A62" s="14">
        <f t="shared" si="0"/>
        <v>41614</v>
      </c>
      <c r="B62" s="15">
        <f>INT(MOD(INT((A62-2)/7)+0.6,52+5/28))+1</f>
        <v>49</v>
      </c>
      <c r="C62" t="s">
        <v>10</v>
      </c>
      <c r="D62">
        <v>13</v>
      </c>
      <c r="E62">
        <v>58</v>
      </c>
    </row>
    <row r="63" spans="1:8" x14ac:dyDescent="0.25">
      <c r="A63" s="14">
        <f t="shared" si="0"/>
        <v>41615</v>
      </c>
      <c r="B63" s="15">
        <f>INT(MOD(INT((A63-2)/7)+0.6,52+5/28))+1</f>
        <v>49</v>
      </c>
      <c r="C63" t="s">
        <v>11</v>
      </c>
      <c r="D63">
        <v>2</v>
      </c>
      <c r="E63" t="s">
        <v>19</v>
      </c>
    </row>
    <row r="64" spans="1:8" x14ac:dyDescent="0.25">
      <c r="A64" s="14">
        <f t="shared" si="0"/>
        <v>41616</v>
      </c>
      <c r="B64" s="15">
        <f>INT(MOD(INT((A64-2)/7)+0.6,52+5/28))+1</f>
        <v>49</v>
      </c>
      <c r="C64" t="s">
        <v>13</v>
      </c>
      <c r="D64">
        <v>7</v>
      </c>
      <c r="E64" t="s">
        <v>19</v>
      </c>
      <c r="H64">
        <f>SUMIF(Saisie[Anomalies],"=d1",Saisie[nb Anomalies])</f>
        <v>150</v>
      </c>
    </row>
    <row r="65" spans="1:5" x14ac:dyDescent="0.25">
      <c r="A65" s="14">
        <f t="shared" si="0"/>
        <v>41617</v>
      </c>
      <c r="B65" s="15">
        <f>INT(MOD(INT((A65-2)/7)+0.6,52+5/28))+1</f>
        <v>50</v>
      </c>
      <c r="C65" t="s">
        <v>15</v>
      </c>
      <c r="D65">
        <v>2</v>
      </c>
      <c r="E65" t="s">
        <v>19</v>
      </c>
    </row>
    <row r="66" spans="1:5" x14ac:dyDescent="0.25">
      <c r="A66" s="14">
        <f t="shared" si="0"/>
        <v>41618</v>
      </c>
      <c r="B66" s="15">
        <f>INT(MOD(INT((A66-2)/7)+0.6,52+5/28))+1</f>
        <v>50</v>
      </c>
      <c r="C66" t="s">
        <v>10</v>
      </c>
      <c r="D66">
        <v>15</v>
      </c>
      <c r="E66">
        <v>63</v>
      </c>
    </row>
    <row r="67" spans="1:5" x14ac:dyDescent="0.25">
      <c r="A67" s="14">
        <f t="shared" si="0"/>
        <v>41619</v>
      </c>
      <c r="B67" s="15">
        <f>INT(MOD(INT((A67-2)/7)+0.6,52+5/28))+1</f>
        <v>50</v>
      </c>
      <c r="C67" t="s">
        <v>13</v>
      </c>
      <c r="D67">
        <v>5</v>
      </c>
      <c r="E67" t="s">
        <v>19</v>
      </c>
    </row>
    <row r="68" spans="1:5" x14ac:dyDescent="0.25">
      <c r="A68" s="14">
        <f t="shared" ref="A68:A85" si="1">A67+1</f>
        <v>41620</v>
      </c>
      <c r="B68" s="15">
        <f>INT(MOD(INT((A68-2)/7)+0.6,52+5/28))+1</f>
        <v>50</v>
      </c>
      <c r="C68" t="s">
        <v>10</v>
      </c>
      <c r="D68">
        <v>14</v>
      </c>
      <c r="E68">
        <v>87</v>
      </c>
    </row>
    <row r="69" spans="1:5" x14ac:dyDescent="0.25">
      <c r="A69" s="14">
        <f t="shared" si="1"/>
        <v>41621</v>
      </c>
      <c r="B69" s="15">
        <f>INT(MOD(INT((A69-2)/7)+0.6,52+5/28))+1</f>
        <v>50</v>
      </c>
      <c r="C69" t="s">
        <v>12</v>
      </c>
      <c r="D69">
        <v>1</v>
      </c>
      <c r="E69" t="s">
        <v>19</v>
      </c>
    </row>
    <row r="70" spans="1:5" x14ac:dyDescent="0.25">
      <c r="A70" s="14">
        <f t="shared" si="1"/>
        <v>41622</v>
      </c>
      <c r="B70" s="15">
        <f>INT(MOD(INT((A70-2)/7)+0.6,52+5/28))+1</f>
        <v>50</v>
      </c>
      <c r="C70" t="s">
        <v>14</v>
      </c>
      <c r="D70">
        <v>1</v>
      </c>
      <c r="E70" t="s">
        <v>19</v>
      </c>
    </row>
    <row r="71" spans="1:5" x14ac:dyDescent="0.25">
      <c r="A71" s="14">
        <f t="shared" si="1"/>
        <v>41623</v>
      </c>
      <c r="B71" s="15">
        <f>INT(MOD(INT((A71-2)/7)+0.6,52+5/28))+1</f>
        <v>50</v>
      </c>
      <c r="C71" t="s">
        <v>16</v>
      </c>
      <c r="D71">
        <v>1</v>
      </c>
      <c r="E71" t="s">
        <v>19</v>
      </c>
    </row>
    <row r="72" spans="1:5" x14ac:dyDescent="0.25">
      <c r="A72" s="14">
        <f t="shared" si="1"/>
        <v>41624</v>
      </c>
      <c r="B72" s="15">
        <f>INT(MOD(INT((A72-2)/7)+0.6,52+5/28))+1</f>
        <v>51</v>
      </c>
      <c r="C72" t="s">
        <v>17</v>
      </c>
      <c r="D72">
        <v>1</v>
      </c>
      <c r="E72" t="s">
        <v>19</v>
      </c>
    </row>
    <row r="73" spans="1:5" x14ac:dyDescent="0.25">
      <c r="A73" s="14">
        <f t="shared" si="1"/>
        <v>41625</v>
      </c>
      <c r="B73" s="15">
        <f>INT(MOD(INT((A73-2)/7)+0.6,52+5/28))+1</f>
        <v>51</v>
      </c>
      <c r="C73" t="s">
        <v>10</v>
      </c>
      <c r="D73">
        <v>9</v>
      </c>
      <c r="E73">
        <v>79</v>
      </c>
    </row>
    <row r="74" spans="1:5" x14ac:dyDescent="0.25">
      <c r="A74" s="14">
        <f t="shared" si="1"/>
        <v>41626</v>
      </c>
      <c r="B74" s="15">
        <f>INT(MOD(INT((A74-2)/7)+0.6,52+5/28))+1</f>
        <v>51</v>
      </c>
      <c r="C74" t="s">
        <v>11</v>
      </c>
      <c r="D74">
        <v>1</v>
      </c>
      <c r="E74" t="s">
        <v>19</v>
      </c>
    </row>
    <row r="75" spans="1:5" x14ac:dyDescent="0.25">
      <c r="A75" s="14">
        <f t="shared" si="1"/>
        <v>41627</v>
      </c>
      <c r="B75" s="15">
        <f>INT(MOD(INT((A75-2)/7)+0.6,52+5/28))+1</f>
        <v>51</v>
      </c>
      <c r="C75" t="s">
        <v>13</v>
      </c>
      <c r="D75">
        <v>1</v>
      </c>
      <c r="E75" t="s">
        <v>19</v>
      </c>
    </row>
    <row r="76" spans="1:5" x14ac:dyDescent="0.25">
      <c r="A76" s="14">
        <f t="shared" si="1"/>
        <v>41628</v>
      </c>
      <c r="B76" s="15">
        <f>INT(MOD(INT((A76-2)/7)+0.6,52+5/28))+1</f>
        <v>51</v>
      </c>
      <c r="C76" t="s">
        <v>15</v>
      </c>
      <c r="D76">
        <v>2</v>
      </c>
      <c r="E76" t="s">
        <v>19</v>
      </c>
    </row>
    <row r="77" spans="1:5" x14ac:dyDescent="0.25">
      <c r="A77" s="14">
        <f t="shared" si="1"/>
        <v>41629</v>
      </c>
      <c r="B77" s="15">
        <f>INT(MOD(INT((A77-2)/7)+0.6,52+5/28))+1</f>
        <v>51</v>
      </c>
      <c r="C77" t="s">
        <v>10</v>
      </c>
      <c r="D77">
        <v>5</v>
      </c>
      <c r="E77">
        <v>59</v>
      </c>
    </row>
    <row r="78" spans="1:5" x14ac:dyDescent="0.25">
      <c r="A78" s="14">
        <f t="shared" si="1"/>
        <v>41630</v>
      </c>
      <c r="B78" s="15">
        <f>INT(MOD(INT((A78-2)/7)+0.6,52+5/28))+1</f>
        <v>51</v>
      </c>
      <c r="C78" t="s">
        <v>13</v>
      </c>
      <c r="D78">
        <v>3</v>
      </c>
      <c r="E78" t="s">
        <v>19</v>
      </c>
    </row>
    <row r="79" spans="1:5" x14ac:dyDescent="0.25">
      <c r="A79" s="14">
        <f t="shared" si="1"/>
        <v>41631</v>
      </c>
      <c r="B79" s="15">
        <f>INT(MOD(INT((A79-2)/7)+0.6,52+5/28))+1</f>
        <v>52</v>
      </c>
      <c r="C79" t="s">
        <v>15</v>
      </c>
      <c r="D79">
        <v>5</v>
      </c>
      <c r="E79" t="s">
        <v>19</v>
      </c>
    </row>
    <row r="80" spans="1:5" x14ac:dyDescent="0.25">
      <c r="A80" s="14">
        <f t="shared" si="1"/>
        <v>41632</v>
      </c>
      <c r="B80" s="15">
        <f>INT(MOD(INT((A80-2)/7)+0.6,52+5/28))+1</f>
        <v>52</v>
      </c>
      <c r="C80" t="s">
        <v>11</v>
      </c>
      <c r="D80">
        <v>1</v>
      </c>
      <c r="E80">
        <v>87</v>
      </c>
    </row>
    <row r="81" spans="1:5" x14ac:dyDescent="0.25">
      <c r="A81" s="14">
        <f t="shared" si="1"/>
        <v>41633</v>
      </c>
      <c r="B81" s="15">
        <f>INT(MOD(INT((A81-2)/7)+0.6,52+5/28))+1</f>
        <v>52</v>
      </c>
      <c r="C81" t="s">
        <v>15</v>
      </c>
      <c r="D81">
        <v>1</v>
      </c>
      <c r="E81" t="s">
        <v>19</v>
      </c>
    </row>
    <row r="82" spans="1:5" x14ac:dyDescent="0.25">
      <c r="A82" s="14">
        <f t="shared" si="1"/>
        <v>41634</v>
      </c>
      <c r="B82" s="15">
        <f>INT(MOD(INT((A82-2)/7)+0.6,52+5/28))+1</f>
        <v>52</v>
      </c>
      <c r="C82" t="s">
        <v>10</v>
      </c>
      <c r="D82">
        <v>23</v>
      </c>
      <c r="E82">
        <v>105</v>
      </c>
    </row>
    <row r="83" spans="1:5" x14ac:dyDescent="0.25">
      <c r="A83" s="14">
        <f t="shared" si="1"/>
        <v>41635</v>
      </c>
      <c r="B83" s="15">
        <f>INT(MOD(INT((A83-2)/7)+0.6,52+5/28))+1</f>
        <v>52</v>
      </c>
      <c r="C83" t="s">
        <v>11</v>
      </c>
      <c r="D83">
        <v>5</v>
      </c>
      <c r="E83" t="s">
        <v>19</v>
      </c>
    </row>
    <row r="84" spans="1:5" x14ac:dyDescent="0.25">
      <c r="A84" s="14">
        <f t="shared" si="1"/>
        <v>41636</v>
      </c>
      <c r="B84" s="15">
        <f>INT(MOD(INT((A84-2)/7)+0.6,52+5/28))+1</f>
        <v>52</v>
      </c>
      <c r="C84" t="s">
        <v>12</v>
      </c>
      <c r="D84">
        <v>6</v>
      </c>
      <c r="E84" t="s">
        <v>19</v>
      </c>
    </row>
    <row r="85" spans="1:5" x14ac:dyDescent="0.25">
      <c r="A85" s="14">
        <f t="shared" si="1"/>
        <v>41637</v>
      </c>
      <c r="B85" s="15">
        <f>INT(MOD(INT((A85-2)/7)+0.6,52+5/28))+1</f>
        <v>52</v>
      </c>
      <c r="C85" t="s">
        <v>13</v>
      </c>
      <c r="D85">
        <v>58</v>
      </c>
      <c r="E85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L1:U1"/>
  <sheetViews>
    <sheetView showGridLines="0" tabSelected="1" zoomScaleNormal="100" workbookViewId="0">
      <selection activeCell="K24" sqref="K24"/>
    </sheetView>
  </sheetViews>
  <sheetFormatPr baseColWidth="10" defaultRowHeight="15" x14ac:dyDescent="0.25"/>
  <cols>
    <col min="1" max="1" width="2.7109375" customWidth="1"/>
    <col min="2" max="2" width="19.85546875" bestFit="1" customWidth="1"/>
    <col min="5" max="5" width="11.42578125" customWidth="1"/>
    <col min="8" max="8" width="7.5703125" customWidth="1"/>
    <col min="9" max="9" width="11.85546875" bestFit="1" customWidth="1"/>
    <col min="10" max="10" width="2.7109375" customWidth="1"/>
    <col min="12" max="21" width="11.42578125" style="12"/>
  </cols>
  <sheetData>
    <row r="1" ht="9.9499999999999993" customHeight="1" x14ac:dyDescent="0.25"/>
  </sheetData>
  <pageMargins left="0.7" right="0.7" top="0.75" bottom="0.75" header="0.3" footer="0.3"/>
  <pageSetup paperSize="9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5"/>
  <sheetViews>
    <sheetView showGridLines="0" topLeftCell="T1" zoomScaleNormal="100" workbookViewId="0">
      <selection activeCell="W2" sqref="W2:AC15"/>
    </sheetView>
  </sheetViews>
  <sheetFormatPr baseColWidth="10" defaultRowHeight="15.75" x14ac:dyDescent="0.25"/>
  <cols>
    <col min="1" max="1" width="17.5703125" style="16" customWidth="1"/>
    <col min="2" max="2" width="14.85546875" style="16" bestFit="1" customWidth="1"/>
    <col min="3" max="3" width="12.85546875" style="16" bestFit="1" customWidth="1"/>
    <col min="4" max="4" width="6.7109375" style="16" bestFit="1" customWidth="1"/>
    <col min="5" max="5" width="14.85546875" style="16" bestFit="1" customWidth="1"/>
    <col min="6" max="6" width="12.85546875" style="16" bestFit="1" customWidth="1"/>
    <col min="7" max="7" width="7.85546875" style="16" bestFit="1" customWidth="1"/>
    <col min="8" max="8" width="3.28515625" style="16" customWidth="1"/>
    <col min="9" max="9" width="13.28515625" style="16" bestFit="1" customWidth="1"/>
    <col min="10" max="10" width="3.28515625" style="16" customWidth="1"/>
    <col min="11" max="11" width="14.85546875" style="16" bestFit="1" customWidth="1"/>
    <col min="12" max="12" width="12.85546875" style="16" bestFit="1" customWidth="1"/>
    <col min="13" max="13" width="6.5703125" style="16" bestFit="1" customWidth="1"/>
    <col min="14" max="14" width="8.140625" style="16" bestFit="1" customWidth="1"/>
    <col min="15" max="15" width="6.5703125" style="16" customWidth="1"/>
    <col min="16" max="16" width="9.85546875" style="18" bestFit="1" customWidth="1"/>
    <col min="17" max="17" width="4" style="16" customWidth="1"/>
    <col min="18" max="18" width="33.140625" style="16" customWidth="1"/>
    <col min="19" max="19" width="20.140625" style="16" customWidth="1"/>
    <col min="20" max="20" width="14.85546875" style="16" bestFit="1" customWidth="1"/>
    <col min="21" max="21" width="12.85546875" style="16" bestFit="1" customWidth="1"/>
    <col min="22" max="22" width="11.42578125" style="16"/>
    <col min="23" max="23" width="2.7109375" style="16" customWidth="1"/>
    <col min="24" max="16384" width="11.42578125" style="16"/>
  </cols>
  <sheetData>
    <row r="1" spans="1:21" x14ac:dyDescent="0.25">
      <c r="B1" s="17" t="s">
        <v>28</v>
      </c>
      <c r="P1" s="16"/>
    </row>
    <row r="2" spans="1:21" x14ac:dyDescent="0.25">
      <c r="B2" s="19">
        <v>42</v>
      </c>
      <c r="E2" s="19">
        <v>41</v>
      </c>
      <c r="P2" s="16"/>
    </row>
    <row r="3" spans="1:21" x14ac:dyDescent="0.25">
      <c r="A3" s="17" t="s">
        <v>27</v>
      </c>
      <c r="B3" s="16" t="s">
        <v>25</v>
      </c>
      <c r="C3" s="16" t="s">
        <v>26</v>
      </c>
      <c r="D3" s="16" t="s">
        <v>29</v>
      </c>
      <c r="E3" s="16" t="s">
        <v>25</v>
      </c>
      <c r="F3" s="16" t="s">
        <v>26</v>
      </c>
      <c r="G3" s="16" t="s">
        <v>29</v>
      </c>
      <c r="K3" s="16" t="s">
        <v>32</v>
      </c>
      <c r="L3" s="20">
        <f>B2</f>
        <v>42</v>
      </c>
      <c r="M3" s="20">
        <f>E2</f>
        <v>41</v>
      </c>
      <c r="N3" s="20" t="s">
        <v>33</v>
      </c>
      <c r="O3" s="20"/>
      <c r="P3" s="16"/>
      <c r="Q3" s="40"/>
      <c r="R3" s="41"/>
      <c r="S3" s="33" t="s">
        <v>30</v>
      </c>
      <c r="T3" s="31" t="s">
        <v>23</v>
      </c>
      <c r="U3" s="32" t="s">
        <v>31</v>
      </c>
    </row>
    <row r="4" spans="1:21" x14ac:dyDescent="0.25">
      <c r="A4" s="21" t="s">
        <v>10</v>
      </c>
      <c r="B4" s="22">
        <v>2</v>
      </c>
      <c r="C4" s="22">
        <v>80</v>
      </c>
      <c r="D4" s="23">
        <v>2.5000000000000001E-2</v>
      </c>
      <c r="E4" s="22">
        <v>10</v>
      </c>
      <c r="F4" s="22">
        <v>100</v>
      </c>
      <c r="G4" s="23">
        <v>0.1</v>
      </c>
      <c r="I4" s="16" t="str">
        <f>Q4</f>
        <v>d1</v>
      </c>
      <c r="K4" s="42">
        <f>ROUNDUP(AVERAGEIF(Saisie[Anomalies],A4,Saisie[nb Anomalies]),0)</f>
        <v>10</v>
      </c>
      <c r="L4" s="22">
        <f>B4</f>
        <v>2</v>
      </c>
      <c r="M4" s="22">
        <f>E4</f>
        <v>10</v>
      </c>
      <c r="N4" s="43">
        <f>SUMIF(Saisie[Anomalies],A4,Saisie[nb Anomalies])</f>
        <v>150</v>
      </c>
      <c r="O4" s="22"/>
      <c r="P4" s="16"/>
      <c r="Q4" s="39" t="str">
        <f>A4</f>
        <v>d1</v>
      </c>
      <c r="R4" s="26"/>
      <c r="S4" s="39"/>
      <c r="T4" s="34">
        <f>B4</f>
        <v>2</v>
      </c>
      <c r="U4" s="35">
        <f>C4</f>
        <v>80</v>
      </c>
    </row>
    <row r="5" spans="1:21" x14ac:dyDescent="0.25">
      <c r="A5" s="21" t="s">
        <v>11</v>
      </c>
      <c r="B5" s="22">
        <v>1</v>
      </c>
      <c r="C5" s="22">
        <v>53</v>
      </c>
      <c r="D5" s="23">
        <v>1.8867924528301886E-2</v>
      </c>
      <c r="E5" s="22">
        <v>0</v>
      </c>
      <c r="F5" s="22">
        <v>0</v>
      </c>
      <c r="G5" s="23">
        <v>0</v>
      </c>
      <c r="I5" s="16" t="str">
        <f t="shared" ref="I5:I11" si="0">Q5</f>
        <v>d2</v>
      </c>
      <c r="K5" s="42">
        <f>ROUNDUP(AVERAGEIF(Saisie[Anomalies],A5,Saisie[nb Anomalies]),0)</f>
        <v>2</v>
      </c>
      <c r="L5" s="22">
        <f t="shared" ref="L5:L11" si="1">B5</f>
        <v>1</v>
      </c>
      <c r="M5" s="22">
        <f t="shared" ref="M5:M11" si="2">E5</f>
        <v>0</v>
      </c>
      <c r="N5" s="43">
        <f>SUMIF(Saisie[Anomalies],A5,Saisie[nb Anomalies])</f>
        <v>15</v>
      </c>
      <c r="O5" s="22"/>
      <c r="P5" s="16"/>
      <c r="Q5" s="24" t="str">
        <f>A5</f>
        <v>d2</v>
      </c>
      <c r="R5" s="18"/>
      <c r="S5" s="24"/>
      <c r="T5" s="36">
        <f>B5</f>
        <v>1</v>
      </c>
      <c r="U5" s="35">
        <f>C5</f>
        <v>53</v>
      </c>
    </row>
    <row r="6" spans="1:21" x14ac:dyDescent="0.25">
      <c r="A6" s="21" t="s">
        <v>12</v>
      </c>
      <c r="B6" s="22">
        <v>1</v>
      </c>
      <c r="C6" s="22">
        <v>0</v>
      </c>
      <c r="D6" s="23">
        <v>0</v>
      </c>
      <c r="E6" s="22">
        <v>2</v>
      </c>
      <c r="F6" s="22">
        <v>0</v>
      </c>
      <c r="G6" s="23">
        <v>0</v>
      </c>
      <c r="I6" s="16" t="str">
        <f t="shared" si="0"/>
        <v>d3</v>
      </c>
      <c r="K6" s="42">
        <f>ROUNDUP(AVERAGEIF(Saisie[Anomalies],A6,Saisie[nb Anomalies]),0)</f>
        <v>2</v>
      </c>
      <c r="L6" s="22">
        <f t="shared" si="1"/>
        <v>1</v>
      </c>
      <c r="M6" s="22">
        <f t="shared" si="2"/>
        <v>2</v>
      </c>
      <c r="N6" s="43">
        <f>SUMIF(Saisie[Anomalies],A6,Saisie[nb Anomalies])</f>
        <v>14</v>
      </c>
      <c r="O6" s="22"/>
      <c r="P6" s="16"/>
      <c r="Q6" s="24" t="str">
        <f>A6</f>
        <v>d3</v>
      </c>
      <c r="R6" s="18"/>
      <c r="S6" s="24"/>
      <c r="T6" s="36">
        <f>B6</f>
        <v>1</v>
      </c>
      <c r="U6" s="35">
        <f>C6</f>
        <v>0</v>
      </c>
    </row>
    <row r="7" spans="1:21" x14ac:dyDescent="0.25">
      <c r="A7" s="21" t="s">
        <v>13</v>
      </c>
      <c r="B7" s="22">
        <v>42</v>
      </c>
      <c r="C7" s="22">
        <v>0</v>
      </c>
      <c r="D7" s="23">
        <v>0</v>
      </c>
      <c r="E7" s="22">
        <v>56</v>
      </c>
      <c r="F7" s="22">
        <v>0</v>
      </c>
      <c r="G7" s="23">
        <v>0</v>
      </c>
      <c r="I7" s="16" t="str">
        <f t="shared" si="0"/>
        <v>d4</v>
      </c>
      <c r="K7" s="42">
        <f>ROUNDUP(AVERAGEIF(Saisie[Anomalies],A7,Saisie[nb Anomalies]),0)</f>
        <v>15</v>
      </c>
      <c r="L7" s="22">
        <f t="shared" si="1"/>
        <v>42</v>
      </c>
      <c r="M7" s="22">
        <f t="shared" si="2"/>
        <v>56</v>
      </c>
      <c r="N7" s="43">
        <f>SUMIF(Saisie[Anomalies],A7,Saisie[nb Anomalies])</f>
        <v>283</v>
      </c>
      <c r="O7" s="22"/>
      <c r="P7" s="16"/>
      <c r="Q7" s="24" t="str">
        <f>A7</f>
        <v>d4</v>
      </c>
      <c r="R7" s="18"/>
      <c r="S7" s="24"/>
      <c r="T7" s="36">
        <f>B7</f>
        <v>42</v>
      </c>
      <c r="U7" s="35">
        <f>C7</f>
        <v>0</v>
      </c>
    </row>
    <row r="8" spans="1:21" x14ac:dyDescent="0.25">
      <c r="A8" s="21" t="s">
        <v>14</v>
      </c>
      <c r="B8" s="22">
        <v>1</v>
      </c>
      <c r="C8" s="22">
        <v>0</v>
      </c>
      <c r="D8" s="23">
        <v>0</v>
      </c>
      <c r="E8" s="22">
        <v>3</v>
      </c>
      <c r="F8" s="22">
        <v>0</v>
      </c>
      <c r="G8" s="23">
        <v>0</v>
      </c>
      <c r="I8" s="16" t="str">
        <f t="shared" si="0"/>
        <v>d5</v>
      </c>
      <c r="K8" s="42">
        <f>ROUNDUP(AVERAGEIF(Saisie[Anomalies],A8,Saisie[nb Anomalies]),0)</f>
        <v>2</v>
      </c>
      <c r="L8" s="22">
        <f t="shared" si="1"/>
        <v>1</v>
      </c>
      <c r="M8" s="22">
        <f t="shared" si="2"/>
        <v>3</v>
      </c>
      <c r="N8" s="43">
        <f>SUMIF(Saisie[Anomalies],A8,Saisie[nb Anomalies])</f>
        <v>6</v>
      </c>
      <c r="O8" s="22"/>
      <c r="P8" s="16"/>
      <c r="Q8" s="24" t="str">
        <f>A8</f>
        <v>d5</v>
      </c>
      <c r="R8" s="18"/>
      <c r="S8" s="24"/>
      <c r="T8" s="36">
        <f>B8</f>
        <v>1</v>
      </c>
      <c r="U8" s="35">
        <f>C8</f>
        <v>0</v>
      </c>
    </row>
    <row r="9" spans="1:21" x14ac:dyDescent="0.25">
      <c r="A9" s="21" t="s">
        <v>15</v>
      </c>
      <c r="B9" s="22">
        <v>58</v>
      </c>
      <c r="C9" s="22">
        <v>0</v>
      </c>
      <c r="D9" s="23">
        <v>0</v>
      </c>
      <c r="E9" s="22">
        <v>45</v>
      </c>
      <c r="F9" s="22">
        <v>0</v>
      </c>
      <c r="G9" s="23">
        <v>0</v>
      </c>
      <c r="I9" s="16" t="str">
        <f t="shared" si="0"/>
        <v>d6</v>
      </c>
      <c r="K9" s="42">
        <f>ROUNDUP(AVERAGEIF(Saisie[Anomalies],A9,Saisie[nb Anomalies]),0)</f>
        <v>11</v>
      </c>
      <c r="L9" s="22">
        <f t="shared" si="1"/>
        <v>58</v>
      </c>
      <c r="M9" s="22">
        <f t="shared" si="2"/>
        <v>45</v>
      </c>
      <c r="N9" s="43">
        <f>SUMIF(Saisie[Anomalies],A9,Saisie[nb Anomalies])</f>
        <v>185</v>
      </c>
      <c r="O9" s="22"/>
      <c r="P9" s="16"/>
      <c r="Q9" s="24" t="str">
        <f>A9</f>
        <v>d6</v>
      </c>
      <c r="R9" s="18"/>
      <c r="S9" s="24"/>
      <c r="T9" s="36">
        <f>B9</f>
        <v>58</v>
      </c>
      <c r="U9" s="35">
        <f>C9</f>
        <v>0</v>
      </c>
    </row>
    <row r="10" spans="1:21" x14ac:dyDescent="0.25">
      <c r="A10" s="21" t="s">
        <v>16</v>
      </c>
      <c r="B10" s="22">
        <v>0</v>
      </c>
      <c r="C10" s="22">
        <v>0</v>
      </c>
      <c r="D10" s="23">
        <v>0</v>
      </c>
      <c r="E10" s="22">
        <v>3</v>
      </c>
      <c r="F10" s="22">
        <v>0</v>
      </c>
      <c r="G10" s="23">
        <v>0</v>
      </c>
      <c r="I10" s="16" t="str">
        <f t="shared" si="0"/>
        <v>d7</v>
      </c>
      <c r="K10" s="42">
        <f>ROUNDUP(AVERAGEIF(Saisie[Anomalies],A10,Saisie[nb Anomalies]),0)</f>
        <v>2</v>
      </c>
      <c r="L10" s="22">
        <f t="shared" si="1"/>
        <v>0</v>
      </c>
      <c r="M10" s="22">
        <f t="shared" si="2"/>
        <v>3</v>
      </c>
      <c r="N10" s="43">
        <f>SUMIF(Saisie[Anomalies],A10,Saisie[nb Anomalies])</f>
        <v>7</v>
      </c>
      <c r="O10" s="22"/>
      <c r="P10" s="16"/>
      <c r="Q10" s="24" t="str">
        <f>A10</f>
        <v>d7</v>
      </c>
      <c r="R10" s="18"/>
      <c r="S10" s="24"/>
      <c r="T10" s="36">
        <f>B10</f>
        <v>0</v>
      </c>
      <c r="U10" s="35">
        <f>C10</f>
        <v>0</v>
      </c>
    </row>
    <row r="11" spans="1:21" x14ac:dyDescent="0.25">
      <c r="A11" s="21" t="s">
        <v>17</v>
      </c>
      <c r="B11" s="22">
        <v>0</v>
      </c>
      <c r="C11" s="22">
        <v>0</v>
      </c>
      <c r="D11" s="23">
        <v>0</v>
      </c>
      <c r="E11" s="22">
        <v>2</v>
      </c>
      <c r="F11" s="22">
        <v>0</v>
      </c>
      <c r="G11" s="23">
        <v>0</v>
      </c>
      <c r="I11" s="16" t="str">
        <f t="shared" si="0"/>
        <v>d8</v>
      </c>
      <c r="K11" s="42">
        <f>ROUNDUP(AVERAGEIF(Saisie[Anomalies],A11,Saisie[nb Anomalies]),0)</f>
        <v>2</v>
      </c>
      <c r="L11" s="22">
        <f t="shared" si="1"/>
        <v>0</v>
      </c>
      <c r="M11" s="22">
        <f t="shared" si="2"/>
        <v>2</v>
      </c>
      <c r="N11" s="43">
        <f>SUMIF(Saisie[Anomalies],A11,Saisie[nb Anomalies])</f>
        <v>6</v>
      </c>
      <c r="O11" s="22"/>
      <c r="P11" s="16"/>
      <c r="Q11" s="25" t="str">
        <f>A11</f>
        <v>d8</v>
      </c>
      <c r="R11" s="18"/>
      <c r="S11" s="25"/>
      <c r="T11" s="37">
        <f>B11</f>
        <v>0</v>
      </c>
      <c r="U11" s="38">
        <f>C11</f>
        <v>0</v>
      </c>
    </row>
    <row r="12" spans="1:21" x14ac:dyDescent="0.25">
      <c r="A12" s="21" t="s">
        <v>20</v>
      </c>
      <c r="B12" s="22">
        <v>105</v>
      </c>
      <c r="C12" s="22">
        <v>133</v>
      </c>
      <c r="D12" s="23">
        <v>0.78947368421052633</v>
      </c>
      <c r="E12" s="22">
        <v>121</v>
      </c>
      <c r="F12" s="22">
        <v>100</v>
      </c>
      <c r="G12" s="23">
        <v>1.21</v>
      </c>
      <c r="I12" s="16" t="s">
        <v>34</v>
      </c>
      <c r="N12" s="43">
        <f>SUM(N4:N11)</f>
        <v>666</v>
      </c>
      <c r="P12" s="16"/>
      <c r="Q12" s="28" t="str">
        <f>A12</f>
        <v>Total général</v>
      </c>
      <c r="R12" s="29"/>
      <c r="S12" s="30"/>
      <c r="T12" s="27">
        <f>B12</f>
        <v>105</v>
      </c>
      <c r="U12" s="25">
        <f>C12</f>
        <v>133</v>
      </c>
    </row>
    <row r="13" spans="1:21" x14ac:dyDescent="0.25">
      <c r="P13" s="16"/>
    </row>
    <row r="15" spans="1:21" x14ac:dyDescent="0.25">
      <c r="A15" s="17" t="s">
        <v>25</v>
      </c>
      <c r="B15" s="17" t="s">
        <v>28</v>
      </c>
    </row>
    <row r="16" spans="1:21" x14ac:dyDescent="0.25">
      <c r="A16" s="17" t="s">
        <v>27</v>
      </c>
      <c r="B16" s="19">
        <v>52</v>
      </c>
      <c r="C16" s="19">
        <v>51</v>
      </c>
      <c r="D16" s="19">
        <v>50</v>
      </c>
      <c r="E16" s="19">
        <v>49</v>
      </c>
      <c r="F16" s="19">
        <v>48</v>
      </c>
      <c r="G16" s="19">
        <v>47</v>
      </c>
      <c r="H16" s="19">
        <v>46</v>
      </c>
      <c r="I16" s="19">
        <v>45</v>
      </c>
      <c r="J16" s="19">
        <v>44</v>
      </c>
      <c r="K16" s="19">
        <v>43</v>
      </c>
      <c r="L16" s="19">
        <v>42</v>
      </c>
      <c r="M16" s="19">
        <v>41</v>
      </c>
      <c r="N16" s="19"/>
      <c r="O16" s="19"/>
    </row>
    <row r="17" spans="1:16" x14ac:dyDescent="0.25">
      <c r="A17" s="21" t="s">
        <v>10</v>
      </c>
      <c r="B17" s="22">
        <v>23</v>
      </c>
      <c r="C17" s="22">
        <v>14</v>
      </c>
      <c r="D17" s="22">
        <v>29</v>
      </c>
      <c r="E17" s="22">
        <v>28</v>
      </c>
      <c r="F17" s="22">
        <v>0</v>
      </c>
      <c r="G17" s="22">
        <v>10</v>
      </c>
      <c r="H17" s="22">
        <v>11</v>
      </c>
      <c r="I17" s="22">
        <v>2</v>
      </c>
      <c r="J17" s="22">
        <v>19</v>
      </c>
      <c r="K17" s="22">
        <v>2</v>
      </c>
      <c r="L17" s="22">
        <v>2</v>
      </c>
      <c r="M17" s="22">
        <v>10</v>
      </c>
      <c r="N17" s="22"/>
      <c r="O17" s="22"/>
      <c r="P17" s="16"/>
    </row>
    <row r="18" spans="1:16" x14ac:dyDescent="0.25">
      <c r="A18" s="21" t="s">
        <v>11</v>
      </c>
      <c r="B18" s="22">
        <v>6</v>
      </c>
      <c r="C18" s="22">
        <v>1</v>
      </c>
      <c r="D18" s="22">
        <v>0</v>
      </c>
      <c r="E18" s="22">
        <v>3</v>
      </c>
      <c r="F18" s="22">
        <v>0</v>
      </c>
      <c r="G18" s="22">
        <v>0</v>
      </c>
      <c r="H18" s="22">
        <v>1</v>
      </c>
      <c r="I18" s="22">
        <v>1</v>
      </c>
      <c r="J18" s="22">
        <v>0</v>
      </c>
      <c r="K18" s="22">
        <v>2</v>
      </c>
      <c r="L18" s="22">
        <v>1</v>
      </c>
      <c r="M18" s="22">
        <v>0</v>
      </c>
      <c r="N18" s="22"/>
      <c r="O18" s="22"/>
      <c r="P18" s="16"/>
    </row>
    <row r="19" spans="1:16" x14ac:dyDescent="0.25">
      <c r="A19" s="21" t="s">
        <v>12</v>
      </c>
      <c r="B19" s="22">
        <v>6</v>
      </c>
      <c r="C19" s="22">
        <v>0</v>
      </c>
      <c r="D19" s="22">
        <v>1</v>
      </c>
      <c r="E19" s="22">
        <v>0</v>
      </c>
      <c r="F19" s="22">
        <v>1</v>
      </c>
      <c r="G19" s="22">
        <v>2</v>
      </c>
      <c r="H19" s="22">
        <v>0</v>
      </c>
      <c r="I19" s="22">
        <v>1</v>
      </c>
      <c r="J19" s="22">
        <v>0</v>
      </c>
      <c r="K19" s="22">
        <v>0</v>
      </c>
      <c r="L19" s="22">
        <v>1</v>
      </c>
      <c r="M19" s="22">
        <v>2</v>
      </c>
      <c r="N19" s="22"/>
      <c r="O19" s="22"/>
      <c r="P19" s="16"/>
    </row>
    <row r="20" spans="1:16" x14ac:dyDescent="0.25">
      <c r="A20" s="21" t="s">
        <v>13</v>
      </c>
      <c r="B20" s="22">
        <v>58</v>
      </c>
      <c r="C20" s="22">
        <v>4</v>
      </c>
      <c r="D20" s="22">
        <v>5</v>
      </c>
      <c r="E20" s="22">
        <v>15</v>
      </c>
      <c r="F20" s="22">
        <v>10</v>
      </c>
      <c r="G20" s="22">
        <v>12</v>
      </c>
      <c r="H20" s="22">
        <v>4</v>
      </c>
      <c r="I20" s="22">
        <v>25</v>
      </c>
      <c r="J20" s="22">
        <v>46</v>
      </c>
      <c r="K20" s="22">
        <v>6</v>
      </c>
      <c r="L20" s="22">
        <v>42</v>
      </c>
      <c r="M20" s="22">
        <v>56</v>
      </c>
      <c r="N20" s="22"/>
      <c r="O20" s="22"/>
      <c r="P20" s="16"/>
    </row>
    <row r="21" spans="1:16" x14ac:dyDescent="0.25">
      <c r="A21" s="21" t="s">
        <v>14</v>
      </c>
      <c r="B21" s="22">
        <v>0</v>
      </c>
      <c r="C21" s="22">
        <v>0</v>
      </c>
      <c r="D21" s="22">
        <v>1</v>
      </c>
      <c r="E21" s="22">
        <v>0</v>
      </c>
      <c r="F21" s="22">
        <v>0</v>
      </c>
      <c r="G21" s="22">
        <v>1</v>
      </c>
      <c r="H21" s="22">
        <v>0</v>
      </c>
      <c r="I21" s="22">
        <v>0</v>
      </c>
      <c r="J21" s="22">
        <v>0</v>
      </c>
      <c r="K21" s="22">
        <v>0</v>
      </c>
      <c r="L21" s="22">
        <v>1</v>
      </c>
      <c r="M21" s="22">
        <v>3</v>
      </c>
      <c r="N21" s="22"/>
      <c r="O21" s="22"/>
      <c r="P21" s="16"/>
    </row>
    <row r="22" spans="1:16" x14ac:dyDescent="0.25">
      <c r="A22" s="21" t="s">
        <v>15</v>
      </c>
      <c r="B22" s="22">
        <v>6</v>
      </c>
      <c r="C22" s="22">
        <v>2</v>
      </c>
      <c r="D22" s="22">
        <v>2</v>
      </c>
      <c r="E22" s="22">
        <v>1</v>
      </c>
      <c r="F22" s="22">
        <v>3</v>
      </c>
      <c r="G22" s="22">
        <v>2</v>
      </c>
      <c r="H22" s="22">
        <v>1</v>
      </c>
      <c r="I22" s="22">
        <v>23</v>
      </c>
      <c r="J22" s="22">
        <v>25</v>
      </c>
      <c r="K22" s="22">
        <v>17</v>
      </c>
      <c r="L22" s="22">
        <v>58</v>
      </c>
      <c r="M22" s="22">
        <v>45</v>
      </c>
      <c r="N22" s="22"/>
      <c r="O22" s="22"/>
      <c r="P22" s="16"/>
    </row>
    <row r="23" spans="1:16" x14ac:dyDescent="0.25">
      <c r="A23" s="21" t="s">
        <v>16</v>
      </c>
      <c r="B23" s="22">
        <v>0</v>
      </c>
      <c r="C23" s="22">
        <v>0</v>
      </c>
      <c r="D23" s="22">
        <v>1</v>
      </c>
      <c r="E23" s="22">
        <v>0</v>
      </c>
      <c r="F23" s="22">
        <v>1</v>
      </c>
      <c r="G23" s="22">
        <v>0</v>
      </c>
      <c r="H23" s="22">
        <v>1</v>
      </c>
      <c r="I23" s="22">
        <v>0</v>
      </c>
      <c r="J23" s="22">
        <v>0</v>
      </c>
      <c r="K23" s="22">
        <v>1</v>
      </c>
      <c r="L23" s="22">
        <v>0</v>
      </c>
      <c r="M23" s="22">
        <v>3</v>
      </c>
      <c r="N23" s="22"/>
      <c r="O23" s="22"/>
      <c r="P23" s="16"/>
    </row>
    <row r="24" spans="1:16" x14ac:dyDescent="0.25">
      <c r="A24" s="21" t="s">
        <v>17</v>
      </c>
      <c r="B24" s="22">
        <v>0</v>
      </c>
      <c r="C24" s="22">
        <v>1</v>
      </c>
      <c r="D24" s="22">
        <v>0</v>
      </c>
      <c r="E24" s="22">
        <v>0</v>
      </c>
      <c r="F24" s="22">
        <v>1</v>
      </c>
      <c r="G24" s="22">
        <v>0</v>
      </c>
      <c r="H24" s="22">
        <v>1</v>
      </c>
      <c r="I24" s="22">
        <v>0</v>
      </c>
      <c r="J24" s="22">
        <v>0</v>
      </c>
      <c r="K24" s="22">
        <v>1</v>
      </c>
      <c r="L24" s="22">
        <v>0</v>
      </c>
      <c r="M24" s="22">
        <v>2</v>
      </c>
      <c r="N24" s="22"/>
      <c r="O24" s="22"/>
      <c r="P24" s="16"/>
    </row>
    <row r="25" spans="1:16" x14ac:dyDescent="0.25">
      <c r="A25" s="21" t="s">
        <v>20</v>
      </c>
      <c r="B25" s="22">
        <v>99</v>
      </c>
      <c r="C25" s="22">
        <v>22</v>
      </c>
      <c r="D25" s="22">
        <v>39</v>
      </c>
      <c r="E25" s="22">
        <v>47</v>
      </c>
      <c r="F25" s="22">
        <v>16</v>
      </c>
      <c r="G25" s="22">
        <v>27</v>
      </c>
      <c r="H25" s="22">
        <v>19</v>
      </c>
      <c r="I25" s="22">
        <v>52</v>
      </c>
      <c r="J25" s="22">
        <v>90</v>
      </c>
      <c r="K25" s="22">
        <v>29</v>
      </c>
      <c r="L25" s="22">
        <v>105</v>
      </c>
      <c r="M25" s="22">
        <v>121</v>
      </c>
      <c r="N25" s="22"/>
      <c r="O25" s="22"/>
      <c r="P25" s="16"/>
    </row>
    <row r="26" spans="1:16" x14ac:dyDescent="0.25">
      <c r="A26"/>
      <c r="B26"/>
      <c r="C26"/>
      <c r="D26"/>
      <c r="E26"/>
      <c r="F26"/>
      <c r="G26"/>
      <c r="P26" s="16"/>
    </row>
    <row r="27" spans="1:16" x14ac:dyDescent="0.25">
      <c r="P27" s="16"/>
    </row>
    <row r="28" spans="1:16" x14ac:dyDescent="0.25">
      <c r="P28" s="16"/>
    </row>
    <row r="29" spans="1:16" x14ac:dyDescent="0.25">
      <c r="P29" s="16"/>
    </row>
    <row r="30" spans="1:16" x14ac:dyDescent="0.25">
      <c r="P30" s="16"/>
    </row>
    <row r="31" spans="1:16" x14ac:dyDescent="0.25">
      <c r="P31" s="16"/>
    </row>
    <row r="32" spans="1:16" x14ac:dyDescent="0.25">
      <c r="P32" s="16"/>
    </row>
    <row r="33" spans="16:16" x14ac:dyDescent="0.25">
      <c r="P33" s="16"/>
    </row>
    <row r="34" spans="16:16" x14ac:dyDescent="0.25">
      <c r="P34" s="16"/>
    </row>
    <row r="35" spans="16:16" x14ac:dyDescent="0.25">
      <c r="P35" s="16"/>
    </row>
  </sheetData>
  <conditionalFormatting sqref="T4:T12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{64DF1BDE-618A-4B82-AEA0-7C65A8E3E339}</x14:id>
        </ext>
      </extLst>
    </cfRule>
  </conditionalFormatting>
  <conditionalFormatting sqref="U4:U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{D43B249E-C3AB-478B-9E87-82F820E6C0C4}</x14:id>
        </ext>
      </extLst>
    </cfRule>
  </conditionalFormatting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DF1BDE-618A-4B82-AEA0-7C65A8E3E33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T4:T12</xm:sqref>
        </x14:conditionalFormatting>
        <x14:conditionalFormatting xmlns:xm="http://schemas.microsoft.com/office/excel/2006/main">
          <x14:cfRule type="dataBar" id="{D43B249E-C3AB-478B-9E87-82F820E6C0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U4:U12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Calculs!B17:M17</xm:f>
              <xm:sqref>S4</xm:sqref>
            </x14:sparkline>
            <x14:sparkline>
              <xm:f>Calculs!B18:M18</xm:f>
              <xm:sqref>S5</xm:sqref>
            </x14:sparkline>
            <x14:sparkline>
              <xm:f>Calculs!B19:M19</xm:f>
              <xm:sqref>S6</xm:sqref>
            </x14:sparkline>
            <x14:sparkline>
              <xm:f>Calculs!B20:M20</xm:f>
              <xm:sqref>S7</xm:sqref>
            </x14:sparkline>
            <x14:sparkline>
              <xm:f>Calculs!B21:M21</xm:f>
              <xm:sqref>S8</xm:sqref>
            </x14:sparkline>
            <x14:sparkline>
              <xm:f>Calculs!B22:M22</xm:f>
              <xm:sqref>S9</xm:sqref>
            </x14:sparkline>
            <x14:sparkline>
              <xm:f>Calculs!B23:M23</xm:f>
              <xm:sqref>S10</xm:sqref>
            </x14:sparkline>
            <x14:sparkline>
              <xm:f>Calculs!B24:M24</xm:f>
              <xm:sqref>S11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MAQ Prod BB</vt:lpstr>
      <vt:lpstr>BDD</vt:lpstr>
      <vt:lpstr>Rapport</vt:lpstr>
      <vt:lpstr>Calculs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cdelattre</dc:creator>
  <cp:lastModifiedBy>Jean-Eric</cp:lastModifiedBy>
  <cp:lastPrinted>2013-10-10T10:07:07Z</cp:lastPrinted>
  <dcterms:created xsi:type="dcterms:W3CDTF">2013-07-27T17:05:49Z</dcterms:created>
  <dcterms:modified xsi:type="dcterms:W3CDTF">2013-10-23T13:23:29Z</dcterms:modified>
</cp:coreProperties>
</file>