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608"/>
  </bookViews>
  <sheets>
    <sheet name="PQ - Total" sheetId="33" r:id="rId1"/>
    <sheet name="Liste chantiers" sheetId="14" r:id="rId2"/>
    <sheet name="Liste personnel" sheetId="25" r:id="rId3"/>
    <sheet name="Chantiers N-1 saisie" sheetId="29" r:id="rId4"/>
    <sheet name="Fournitures saisie" sheetId="1" r:id="rId5"/>
    <sheet name="Stock saisie" sheetId="21" r:id="rId6"/>
    <sheet name="Locations saisie" sheetId="6" r:id="rId7"/>
    <sheet name="Soustraitants saisie" sheetId="3" r:id="rId8"/>
    <sheet name="Intérimaires saisie" sheetId="11" r:id="rId9"/>
    <sheet name="Factures saisie" sheetId="8" r:id="rId10"/>
    <sheet name="Personnel saisie" sheetId="24" r:id="rId11"/>
    <sheet name="Liste de stock" sheetId="22" r:id="rId12"/>
  </sheets>
  <definedNames>
    <definedName name="DonnéesExternes_1" localSheetId="3" hidden="1">'Chantiers N-1 saisie'!$A$3:$E$9</definedName>
  </definedNames>
  <calcPr calcId="162913"/>
  <pivotCaches>
    <pivotCache cacheId="56" r:id="rId1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9" l="1"/>
  <c r="A1" i="8" l="1"/>
  <c r="A1" i="14" l="1"/>
  <c r="C6" i="25" l="1"/>
  <c r="C7" i="25"/>
  <c r="C8" i="25"/>
  <c r="C9" i="25"/>
  <c r="C5" i="25"/>
  <c r="C4" i="25"/>
  <c r="A1" i="24" l="1"/>
  <c r="B1" i="24"/>
  <c r="E12" i="21" l="1"/>
  <c r="F12" i="21" s="1"/>
  <c r="E11" i="21" l="1"/>
  <c r="F11" i="21" s="1"/>
  <c r="V20" i="24"/>
  <c r="S11" i="24" l="1"/>
  <c r="S14" i="24"/>
  <c r="S13" i="24"/>
  <c r="S7" i="24"/>
  <c r="S6" i="24"/>
  <c r="S5" i="24"/>
  <c r="S8" i="24"/>
  <c r="S12" i="24"/>
  <c r="S10" i="24"/>
  <c r="S9" i="24"/>
  <c r="A1" i="11"/>
  <c r="A1" i="3"/>
  <c r="A1" i="6"/>
  <c r="A1" i="21"/>
  <c r="A1" i="1"/>
  <c r="A1" i="25" l="1"/>
  <c r="E9" i="21"/>
  <c r="F9" i="21" s="1"/>
  <c r="E10" i="21"/>
  <c r="F10" i="21" s="1"/>
  <c r="E8" i="21"/>
  <c r="F8" i="21" s="1"/>
  <c r="E6" i="21"/>
  <c r="F6" i="21" s="1"/>
  <c r="E5" i="21"/>
  <c r="F5" i="21" s="1"/>
  <c r="E7" i="21"/>
  <c r="F7" i="21" s="1"/>
  <c r="A1" i="22"/>
</calcChain>
</file>

<file path=xl/connections.xml><?xml version="1.0" encoding="utf-8"?>
<connections xmlns="http://schemas.openxmlformats.org/spreadsheetml/2006/main">
  <connection id="1" keepAlive="1" name="Requête - PQ_Chantiers_liste" description="Connexion à la requête « PQ_Chantiers_liste » dans le classeur." type="5" refreshedVersion="0" background="1">
    <dbPr connection="Provider=Microsoft.Mashup.OleDb.1;Data Source=$Workbook$;Location=PQ_Chantiers_liste;Extended Properties=&quot;&quot;" command="SELECT * FROM [PQ_Chantiers_liste]"/>
  </connection>
  <connection id="2" keepAlive="1" name="Requête - PQ_Factures" description="Connexion à la requête « PQ_Factures » dans le classeur." type="5" refreshedVersion="0" background="1">
    <dbPr connection="Provider=Microsoft.Mashup.OleDb.1;Data Source=$Workbook$;Location=PQ_Factures;Extended Properties=&quot;&quot;" command="SELECT * FROM [PQ_Factures]"/>
  </connection>
  <connection id="3" keepAlive="1" name="Requête - PQ_Fournitures" description="Connexion à la requête « PQ_Fournitures » dans le classeur." type="5" refreshedVersion="0" background="1">
    <dbPr connection="Provider=Microsoft.Mashup.OleDb.1;Data Source=$Workbook$;Location=PQ_Fournitures;Extended Properties=&quot;&quot;" command="SELECT * FROM [PQ_Fournitures]"/>
  </connection>
  <connection id="4" keepAlive="1" name="Requête - PQ_Intérimaires" description="Connexion à la requête « PQ_Intérimaires » dans le classeur." type="5" refreshedVersion="0" background="1">
    <dbPr connection="Provider=Microsoft.Mashup.OleDb.1;Data Source=$Workbook$;Location=PQ_Intérimaires;Extended Properties=&quot;&quot;" command="SELECT * FROM [PQ_Intérimaires]"/>
  </connection>
  <connection id="5" keepAlive="1" name="Requête - PQ_Locations" description="Connexion à la requête « PQ_Locations » dans le classeur." type="5" refreshedVersion="0" background="1">
    <dbPr connection="Provider=Microsoft.Mashup.OleDb.1;Data Source=$Workbook$;Location=PQ_Locations;Extended Properties=&quot;&quot;" command="SELECT * FROM [PQ_Locations]"/>
  </connection>
  <connection id="6" keepAlive="1" name="Requête - PQ_Personnel" description="Connexion à la requête « PQ_Personnel » dans le classeur." type="5" refreshedVersion="0" background="1">
    <dbPr connection="Provider=Microsoft.Mashup.OleDb.1;Data Source=$Workbook$;Location=PQ_Personnel;Extended Properties=&quot;&quot;" command="SELECT * FROM [PQ_Personnel]"/>
  </connection>
  <connection id="7" keepAlive="1" name="Requête - PQ_Soustraitants" description="Connexion à la requête « PQ_Soustraitants » dans le classeur." type="5" refreshedVersion="0" background="1">
    <dbPr connection="Provider=Microsoft.Mashup.OleDb.1;Data Source=$Workbook$;Location=PQ_Soustraitants;Extended Properties=&quot;&quot;" command="SELECT * FROM [PQ_Soustraitants]"/>
  </connection>
  <connection id="8" keepAlive="1" name="Requête - PQ_Stock" description="Connexion à la requête « PQ_Stock » dans le classeur." type="5" refreshedVersion="0" background="1">
    <dbPr connection="Provider=Microsoft.Mashup.OleDb.1;Data Source=$Workbook$;Location=PQ_Stock;Extended Properties=&quot;&quot;" command="SELECT * FROM [PQ_Stock]"/>
  </connection>
  <connection id="9" keepAlive="1" name="Requête - PQ_Total" description="Connexion à la requête « PQ_Total » dans le classeur." type="5" refreshedVersion="6">
    <dbPr connection="Provider=Microsoft.Mashup.OleDb.1;Data Source=$Workbook$;Location=PQ_Total;Extended Properties=&quot;&quot;" command="SELECT * FROM [PQ_Total]"/>
  </connection>
</connections>
</file>

<file path=xl/sharedStrings.xml><?xml version="1.0" encoding="utf-8"?>
<sst xmlns="http://schemas.openxmlformats.org/spreadsheetml/2006/main" count="536" uniqueCount="211">
  <si>
    <t>Date</t>
  </si>
  <si>
    <t>Chantier</t>
  </si>
  <si>
    <t>Fournisseur</t>
  </si>
  <si>
    <t>Montant HT</t>
  </si>
  <si>
    <t>2018-001</t>
  </si>
  <si>
    <t>2018-002</t>
  </si>
  <si>
    <t>2018-003</t>
  </si>
  <si>
    <t>Situation/DGD</t>
  </si>
  <si>
    <t>Situation 2</t>
  </si>
  <si>
    <t>DGD</t>
  </si>
  <si>
    <t>N°</t>
  </si>
  <si>
    <t>Libellé du chantier</t>
  </si>
  <si>
    <t>Conducteur
de Travaux</t>
  </si>
  <si>
    <t>BD</t>
  </si>
  <si>
    <t>JD</t>
  </si>
  <si>
    <t>2018-004</t>
  </si>
  <si>
    <t>Détails achats</t>
  </si>
  <si>
    <t>Détail location</t>
  </si>
  <si>
    <t>Détail prestations</t>
  </si>
  <si>
    <t>Produit</t>
  </si>
  <si>
    <t>Quantité</t>
  </si>
  <si>
    <t>Prix unitaire</t>
  </si>
  <si>
    <t>Badilith poudre</t>
  </si>
  <si>
    <t>Batichaux FL 5</t>
  </si>
  <si>
    <t>Chaux Blanche Nathural NHL 3,5</t>
  </si>
  <si>
    <t>Chaux Colorée HL 2</t>
  </si>
  <si>
    <t>Chaux Grise Tradibat 85 HL 5</t>
  </si>
  <si>
    <t>Chaux Prompt</t>
  </si>
  <si>
    <t>Chaux Pure Blanc LC NHL 3,5</t>
  </si>
  <si>
    <t>Chauxsable</t>
  </si>
  <si>
    <t>Ciment fondu</t>
  </si>
  <si>
    <t>Ciment Le Prompt</t>
  </si>
  <si>
    <t>Ciment Superblanc 32,5</t>
  </si>
  <si>
    <t>Clavex</t>
  </si>
  <si>
    <t>Coulinex</t>
  </si>
  <si>
    <t>Décofond</t>
  </si>
  <si>
    <t>Decorchaux pâte CL 90</t>
  </si>
  <si>
    <t>Decorchaux poudre CL 90</t>
  </si>
  <si>
    <t>Mortier de réparation pierre</t>
  </si>
  <si>
    <t>Polyane 150 microns</t>
  </si>
  <si>
    <t>Polyane 200 microns</t>
  </si>
  <si>
    <t>Polyane 70 microns</t>
  </si>
  <si>
    <t>Ragrelith</t>
  </si>
  <si>
    <t>Résine FIS HT 300 T</t>
  </si>
  <si>
    <t>Résine FIS HT 380 C</t>
  </si>
  <si>
    <t>Résine C-Mix Plus</t>
  </si>
  <si>
    <t>Sable alluvionnaire 0/2 en big bag de 1T6</t>
  </si>
  <si>
    <t>Sable alluvionnaire 0/4 en big bag de 1T6</t>
  </si>
  <si>
    <t>Scotch Barnier 50 mm X 33 M</t>
  </si>
  <si>
    <t>Sikaflex Pro 11FC</t>
  </si>
  <si>
    <t>Lankolatex 751</t>
  </si>
  <si>
    <t>Sikalatex</t>
  </si>
  <si>
    <t>Silice HN 0,4/0,8 - S30</t>
  </si>
  <si>
    <t>Silice HN 0,6/1,6 - S32</t>
  </si>
  <si>
    <t>Silice HN31 - 0,2/0,5 - HN31 - S28</t>
  </si>
  <si>
    <t>Silice HN38 - 0,05/0,25</t>
  </si>
  <si>
    <t>Tradi 100</t>
  </si>
  <si>
    <t>Tradiblanc</t>
  </si>
  <si>
    <t>Prix</t>
  </si>
  <si>
    <t>Conditionnement</t>
  </si>
  <si>
    <t>Fabriquant</t>
  </si>
  <si>
    <t>Olgrit S1</t>
  </si>
  <si>
    <t>Olgrit S2</t>
  </si>
  <si>
    <t>Olgrit L1</t>
  </si>
  <si>
    <t>Sienne naturelle</t>
  </si>
  <si>
    <t>Ombre naturelle</t>
  </si>
  <si>
    <t>Olgrit S3</t>
  </si>
  <si>
    <t>Oxyde de fer noir naturel</t>
  </si>
  <si>
    <t>Noir à la chaux oxyde minéral</t>
  </si>
  <si>
    <t>Ciment gris Le Classic 32,5 - 25 KG</t>
  </si>
  <si>
    <t>Ciment gris Le Classic 32,5 - 35 KG</t>
  </si>
  <si>
    <t>Fournitures</t>
  </si>
  <si>
    <t>Stock</t>
  </si>
  <si>
    <t>Locations</t>
  </si>
  <si>
    <t>Soustraitants</t>
  </si>
  <si>
    <t>Intérimaires</t>
  </si>
  <si>
    <t>Nom</t>
  </si>
  <si>
    <t>Prénom</t>
  </si>
  <si>
    <t>Personnel</t>
  </si>
  <si>
    <t>HN</t>
  </si>
  <si>
    <t>H Charg.</t>
  </si>
  <si>
    <t>Heures chantier</t>
  </si>
  <si>
    <t>H 25%</t>
  </si>
  <si>
    <t>H 50%</t>
  </si>
  <si>
    <t>H 100%</t>
  </si>
  <si>
    <t>Petit déplacement</t>
  </si>
  <si>
    <t>Panier</t>
  </si>
  <si>
    <t>Grand déplacement</t>
  </si>
  <si>
    <t>Prime
transport</t>
  </si>
  <si>
    <t>Heure
route</t>
  </si>
  <si>
    <t>Prime
GD</t>
  </si>
  <si>
    <t>Zone
1B</t>
  </si>
  <si>
    <t>Zone
2</t>
  </si>
  <si>
    <t>Zone
3</t>
  </si>
  <si>
    <t>Zone
4</t>
  </si>
  <si>
    <t>Zone
5</t>
  </si>
  <si>
    <t>Définition des charges Personnel DEMARS</t>
  </si>
  <si>
    <t>Heures chantiers</t>
  </si>
  <si>
    <t>Heures normales</t>
  </si>
  <si>
    <t>Petit Déplacement</t>
  </si>
  <si>
    <t>Zone 1A</t>
  </si>
  <si>
    <t>Zone 1B</t>
  </si>
  <si>
    <t>Zone 2</t>
  </si>
  <si>
    <t>Zone 3</t>
  </si>
  <si>
    <t>Zone 4</t>
  </si>
  <si>
    <t>Zone 5</t>
  </si>
  <si>
    <t>Prime transport</t>
  </si>
  <si>
    <t>Grand Déplacement</t>
  </si>
  <si>
    <t>Prime déplacement</t>
  </si>
  <si>
    <t>Heure de route</t>
  </si>
  <si>
    <t>Montant</t>
  </si>
  <si>
    <t>Factures</t>
  </si>
  <si>
    <t>Retour au menu principal</t>
  </si>
  <si>
    <t>Situation 1</t>
  </si>
  <si>
    <t>2018-005</t>
  </si>
  <si>
    <t>Terechaux NHL 2</t>
  </si>
  <si>
    <t>Archifine GL50 - 0,1/0,5</t>
  </si>
  <si>
    <t>Archifine N°5 - 0,075/0,18</t>
  </si>
  <si>
    <t>Artopierre TF</t>
  </si>
  <si>
    <t>Artopierre TM</t>
  </si>
  <si>
    <t>Bekagrit BG08 - 0,2/0,8</t>
  </si>
  <si>
    <t>Bekagrit BGX - 0,5/1,25</t>
  </si>
  <si>
    <t>Chausable</t>
  </si>
  <si>
    <t>Colorchausable</t>
  </si>
  <si>
    <t>Mortier Pierre DM</t>
  </si>
  <si>
    <t>Mortier Pierre TF</t>
  </si>
  <si>
    <t>Situation 3</t>
  </si>
  <si>
    <t>POINT P</t>
  </si>
  <si>
    <t>33 KG</t>
  </si>
  <si>
    <t>VILVERT</t>
  </si>
  <si>
    <t>PAREX</t>
  </si>
  <si>
    <t>30 KG</t>
  </si>
  <si>
    <t>SAGRA</t>
  </si>
  <si>
    <t>CESA</t>
  </si>
  <si>
    <t>20 KG</t>
  </si>
  <si>
    <t>35 KG</t>
  </si>
  <si>
    <t>25 KG</t>
  </si>
  <si>
    <t>LAFARGE</t>
  </si>
  <si>
    <t>VICAT</t>
  </si>
  <si>
    <t>LANKO</t>
  </si>
  <si>
    <t>12 KG</t>
  </si>
  <si>
    <t>2L</t>
  </si>
  <si>
    <t>5L</t>
  </si>
  <si>
    <t>20 L</t>
  </si>
  <si>
    <t>DOUSSELIN</t>
  </si>
  <si>
    <t>5 KG</t>
  </si>
  <si>
    <t>DESCOURS ET CABAUD</t>
  </si>
  <si>
    <t>150 M2</t>
  </si>
  <si>
    <t>240 M2</t>
  </si>
  <si>
    <t>SPIT</t>
  </si>
  <si>
    <t>300 ML</t>
  </si>
  <si>
    <t>1 T</t>
  </si>
  <si>
    <t>SIKA</t>
  </si>
  <si>
    <t>2 L</t>
  </si>
  <si>
    <t>5 L</t>
  </si>
  <si>
    <t>Zone
1A</t>
  </si>
  <si>
    <t>2018-006</t>
  </si>
  <si>
    <t>CONCAT</t>
  </si>
  <si>
    <t>Démarrer sur
l'année précédente</t>
  </si>
  <si>
    <t>Oui</t>
  </si>
  <si>
    <t>Chantier 1</t>
  </si>
  <si>
    <t>Chantier 2</t>
  </si>
  <si>
    <t>Chantier 3</t>
  </si>
  <si>
    <t>Chantier 4</t>
  </si>
  <si>
    <t>Chantier 5</t>
  </si>
  <si>
    <t>Chantier 6</t>
  </si>
  <si>
    <t>Non</t>
  </si>
  <si>
    <t>BLANC</t>
  </si>
  <si>
    <t>NOIR</t>
  </si>
  <si>
    <t>ORANGE</t>
  </si>
  <si>
    <t>VIOLET</t>
  </si>
  <si>
    <t>BLEU</t>
  </si>
  <si>
    <t>ROUGE</t>
  </si>
  <si>
    <t>Carmin</t>
  </si>
  <si>
    <t>Ciel</t>
  </si>
  <si>
    <t>Pourpre</t>
  </si>
  <si>
    <t>Carotte</t>
  </si>
  <si>
    <t>Nuit</t>
  </si>
  <si>
    <t>Pur</t>
  </si>
  <si>
    <t>2018-001 - Chantier 1</t>
  </si>
  <si>
    <t>2018-003 - Chantier 3</t>
  </si>
  <si>
    <t>2018-002 - Chantier 2</t>
  </si>
  <si>
    <t>2018-004 - Chantier 4</t>
  </si>
  <si>
    <t>2018-005 - Chantier 5</t>
  </si>
  <si>
    <t>BLANC Pur</t>
  </si>
  <si>
    <t>NOIR Nuit</t>
  </si>
  <si>
    <t>ORANGE Carotte</t>
  </si>
  <si>
    <t>VIOLET Pourpre</t>
  </si>
  <si>
    <t>BLEU Ciel</t>
  </si>
  <si>
    <t>2018-006 - Chantier 6</t>
  </si>
  <si>
    <t>Total général</t>
  </si>
  <si>
    <t>juin</t>
  </si>
  <si>
    <t>juil</t>
  </si>
  <si>
    <t>août</t>
  </si>
  <si>
    <t>sept</t>
  </si>
  <si>
    <t>mai</t>
  </si>
  <si>
    <t xml:space="preserve">Montant HT </t>
  </si>
  <si>
    <t>Type</t>
  </si>
  <si>
    <t>Total 2018-001 - Chantier 1</t>
  </si>
  <si>
    <t>Total 2018-002 - Chantier 2</t>
  </si>
  <si>
    <t>Total 2018-003 - Chantier 3</t>
  </si>
  <si>
    <t>Total 2018-004 - Chantier 4</t>
  </si>
  <si>
    <t>Total 2018-005 - Chantier 5</t>
  </si>
  <si>
    <t>Total 2018-006 - Chantier 6</t>
  </si>
  <si>
    <t>Sens</t>
  </si>
  <si>
    <t>Dépenses</t>
  </si>
  <si>
    <t>Recettes</t>
  </si>
  <si>
    <t>Total Dépenses</t>
  </si>
  <si>
    <t>Total Recettes</t>
  </si>
  <si>
    <t>Démarrage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</si>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</sst>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;[Red]\(#,##0\);"/>
  </numFmts>
  <fonts count="10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8" tint="-0.249977111117893"/>
      <name val="Calibri"/>
      <family val="2"/>
      <scheme val="minor"/>
    </font>
    <font>
      <u/>
      <sz val="10"/>
      <color theme="8" tint="-0.24994659260841701"/>
      <name val="Calibri"/>
      <family val="2"/>
      <scheme val="minor"/>
    </font>
    <font>
      <u/>
      <sz val="12"/>
      <color theme="8" tint="-0.24994659260841701"/>
      <name val="Calibri"/>
      <family val="2"/>
      <scheme val="minor"/>
    </font>
    <font>
      <b/>
      <sz val="10"/>
      <color theme="0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theme="2"/>
      </bottom>
      <diagonal/>
    </border>
    <border>
      <left/>
      <right/>
      <top style="thin">
        <color auto="1"/>
      </top>
      <bottom style="hair">
        <color theme="2"/>
      </bottom>
      <diagonal/>
    </border>
    <border>
      <left/>
      <right style="thin">
        <color auto="1"/>
      </right>
      <top style="thin">
        <color auto="1"/>
      </top>
      <bottom style="hair">
        <color theme="2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42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4" fontId="2" fillId="0" borderId="9" xfId="0" applyNumberFormat="1" applyFont="1" applyBorder="1" applyAlignment="1">
      <alignment horizontal="center"/>
    </xf>
    <xf numFmtId="0" fontId="1" fillId="0" borderId="0" xfId="0" applyFont="1"/>
    <xf numFmtId="0" fontId="0" fillId="0" borderId="6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/>
    <xf numFmtId="0" fontId="1" fillId="0" borderId="1" xfId="0" applyFont="1" applyFill="1" applyBorder="1" applyAlignment="1"/>
    <xf numFmtId="44" fontId="1" fillId="2" borderId="3" xfId="0" applyNumberFormat="1" applyFont="1" applyFill="1" applyBorder="1" applyAlignment="1"/>
    <xf numFmtId="0" fontId="1" fillId="0" borderId="4" xfId="0" applyFont="1" applyFill="1" applyBorder="1" applyAlignment="1"/>
    <xf numFmtId="0" fontId="1" fillId="0" borderId="22" xfId="0" applyFont="1" applyFill="1" applyBorder="1" applyAlignment="1"/>
    <xf numFmtId="44" fontId="1" fillId="0" borderId="23" xfId="0" applyNumberFormat="1" applyFont="1" applyFill="1" applyBorder="1" applyAlignment="1"/>
    <xf numFmtId="44" fontId="1" fillId="2" borderId="6" xfId="0" applyNumberFormat="1" applyFont="1" applyFill="1" applyBorder="1" applyAlignment="1"/>
    <xf numFmtId="44" fontId="1" fillId="2" borderId="23" xfId="0" applyNumberFormat="1" applyFont="1" applyFill="1" applyBorder="1" applyAlignment="1"/>
    <xf numFmtId="0" fontId="1" fillId="0" borderId="0" xfId="0" applyFont="1" applyFill="1" applyBorder="1" applyAlignment="1"/>
    <xf numFmtId="44" fontId="1" fillId="0" borderId="0" xfId="0" applyNumberFormat="1" applyFont="1" applyFill="1" applyBorder="1" applyAlignment="1"/>
    <xf numFmtId="0" fontId="1" fillId="0" borderId="7" xfId="0" applyFont="1" applyFill="1" applyBorder="1" applyAlignment="1"/>
    <xf numFmtId="44" fontId="1" fillId="2" borderId="9" xfId="0" applyNumberFormat="1" applyFont="1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4" fontId="0" fillId="0" borderId="0" xfId="0" applyNumberFormat="1" applyFill="1" applyBorder="1"/>
    <xf numFmtId="0" fontId="7" fillId="0" borderId="0" xfId="1" applyFont="1" applyAlignment="1">
      <alignment horizontal="center"/>
    </xf>
    <xf numFmtId="0" fontId="7" fillId="0" borderId="0" xfId="1" applyFont="1" applyAlignment="1"/>
    <xf numFmtId="0" fontId="7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NumberFormat="1"/>
    <xf numFmtId="0" fontId="3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/>
    <xf numFmtId="0" fontId="2" fillId="0" borderId="1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44" fontId="0" fillId="0" borderId="11" xfId="0" applyNumberFormat="1" applyFill="1" applyBorder="1"/>
    <xf numFmtId="44" fontId="0" fillId="0" borderId="19" xfId="0" applyNumberFormat="1" applyFill="1" applyBorder="1"/>
    <xf numFmtId="0" fontId="0" fillId="0" borderId="2" xfId="0" applyFill="1" applyBorder="1" applyAlignment="1">
      <alignment horizontal="center"/>
    </xf>
    <xf numFmtId="14" fontId="0" fillId="0" borderId="14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4" fontId="0" fillId="0" borderId="26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" xfId="0" applyFill="1" applyBorder="1"/>
    <xf numFmtId="0" fontId="0" fillId="0" borderId="5" xfId="0" applyFill="1" applyBorder="1"/>
    <xf numFmtId="0" fontId="0" fillId="0" borderId="20" xfId="0" applyFill="1" applyBorder="1"/>
    <xf numFmtId="0" fontId="0" fillId="0" borderId="5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5" xfId="0" applyFont="1" applyFill="1" applyBorder="1" applyAlignment="1">
      <alignment vertical="center"/>
    </xf>
    <xf numFmtId="0" fontId="4" fillId="0" borderId="18" xfId="1" applyFont="1" applyFill="1" applyBorder="1"/>
    <xf numFmtId="0" fontId="0" fillId="0" borderId="20" xfId="0" applyFont="1" applyFill="1" applyBorder="1"/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28" xfId="0" applyFont="1" applyBorder="1" applyAlignment="1">
      <alignment horizontal="center"/>
    </xf>
    <xf numFmtId="0" fontId="2" fillId="0" borderId="24" xfId="0" applyFont="1" applyBorder="1"/>
    <xf numFmtId="0" fontId="0" fillId="0" borderId="26" xfId="0" applyBorder="1" applyAlignment="1">
      <alignment vertical="center"/>
    </xf>
    <xf numFmtId="0" fontId="4" fillId="0" borderId="15" xfId="0" applyFont="1" applyFill="1" applyBorder="1"/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16" xfId="0" applyFont="1" applyFill="1" applyBorder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44" fontId="2" fillId="0" borderId="28" xfId="0" applyNumberFormat="1" applyFont="1" applyBorder="1" applyAlignment="1">
      <alignment horizontal="center"/>
    </xf>
    <xf numFmtId="0" fontId="0" fillId="0" borderId="5" xfId="0" applyFont="1" applyFill="1" applyBorder="1"/>
    <xf numFmtId="0" fontId="3" fillId="0" borderId="0" xfId="0" applyFont="1" applyAlignment="1"/>
    <xf numFmtId="44" fontId="0" fillId="0" borderId="12" xfId="0" applyNumberFormat="1" applyBorder="1" applyAlignment="1">
      <alignment horizontal="center"/>
    </xf>
    <xf numFmtId="44" fontId="0" fillId="0" borderId="11" xfId="0" applyNumberFormat="1" applyBorder="1" applyAlignment="1">
      <alignment horizontal="center"/>
    </xf>
    <xf numFmtId="44" fontId="0" fillId="0" borderId="19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Fill="1" applyBorder="1"/>
    <xf numFmtId="44" fontId="0" fillId="0" borderId="5" xfId="0" applyNumberFormat="1" applyFill="1" applyBorder="1"/>
    <xf numFmtId="0" fontId="4" fillId="0" borderId="4" xfId="1" applyFont="1" applyFill="1" applyBorder="1"/>
    <xf numFmtId="0" fontId="0" fillId="0" borderId="6" xfId="0" applyFont="1" applyFill="1" applyBorder="1" applyAlignment="1">
      <alignment horizontal="center"/>
    </xf>
    <xf numFmtId="0" fontId="4" fillId="0" borderId="4" xfId="0" applyFont="1" applyFill="1" applyBorder="1"/>
    <xf numFmtId="0" fontId="0" fillId="0" borderId="16" xfId="0" applyFont="1" applyFill="1" applyBorder="1"/>
    <xf numFmtId="0" fontId="0" fillId="0" borderId="34" xfId="0" applyFont="1" applyFill="1" applyBorder="1"/>
    <xf numFmtId="0" fontId="0" fillId="0" borderId="30" xfId="0" applyFont="1" applyFill="1" applyBorder="1" applyAlignment="1">
      <alignment horizontal="center"/>
    </xf>
    <xf numFmtId="0" fontId="0" fillId="0" borderId="35" xfId="0" applyFont="1" applyFill="1" applyBorder="1"/>
    <xf numFmtId="0" fontId="0" fillId="0" borderId="35" xfId="0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4" fontId="0" fillId="0" borderId="3" xfId="0" applyNumberFormat="1" applyFill="1" applyBorder="1"/>
    <xf numFmtId="14" fontId="0" fillId="0" borderId="4" xfId="0" applyNumberFormat="1" applyFill="1" applyBorder="1" applyAlignment="1">
      <alignment horizontal="center"/>
    </xf>
    <xf numFmtId="44" fontId="0" fillId="0" borderId="6" xfId="0" applyNumberFormat="1" applyFill="1" applyBorder="1"/>
    <xf numFmtId="0" fontId="2" fillId="0" borderId="36" xfId="0" applyFont="1" applyFill="1" applyBorder="1" applyAlignment="1">
      <alignment horizontal="center"/>
    </xf>
    <xf numFmtId="0" fontId="2" fillId="0" borderId="29" xfId="0" applyFont="1" applyFill="1" applyBorder="1" applyAlignment="1">
      <alignment horizontal="center"/>
    </xf>
    <xf numFmtId="44" fontId="2" fillId="0" borderId="10" xfId="0" applyNumberFormat="1" applyFont="1" applyFill="1" applyBorder="1" applyAlignment="1">
      <alignment horizontal="center"/>
    </xf>
    <xf numFmtId="44" fontId="0" fillId="0" borderId="2" xfId="0" applyNumberFormat="1" applyFill="1" applyBorder="1"/>
    <xf numFmtId="0" fontId="2" fillId="0" borderId="36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44" fontId="2" fillId="0" borderId="10" xfId="0" applyNumberFormat="1" applyFont="1" applyBorder="1" applyAlignment="1">
      <alignment horizontal="center"/>
    </xf>
    <xf numFmtId="0" fontId="2" fillId="0" borderId="3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44" fontId="2" fillId="0" borderId="29" xfId="0" applyNumberFormat="1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44" fontId="2" fillId="0" borderId="10" xfId="0" applyNumberFormat="1" applyFont="1" applyBorder="1" applyAlignment="1">
      <alignment horizontal="center" vertical="center" wrapText="1"/>
    </xf>
    <xf numFmtId="0" fontId="0" fillId="0" borderId="14" xfId="0" applyFill="1" applyBorder="1" applyAlignment="1">
      <alignment horizontal="center"/>
    </xf>
    <xf numFmtId="14" fontId="0" fillId="0" borderId="5" xfId="0" applyNumberFormat="1" applyFill="1" applyBorder="1" applyAlignment="1">
      <alignment horizontal="center"/>
    </xf>
    <xf numFmtId="44" fontId="0" fillId="0" borderId="11" xfId="0" applyNumberForma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14" fontId="0" fillId="0" borderId="20" xfId="0" applyNumberFormat="1" applyFill="1" applyBorder="1" applyAlignment="1">
      <alignment horizontal="center"/>
    </xf>
    <xf numFmtId="44" fontId="0" fillId="0" borderId="19" xfId="0" applyNumberFormat="1" applyFill="1" applyBorder="1" applyAlignment="1">
      <alignment horizontal="center"/>
    </xf>
    <xf numFmtId="14" fontId="3" fillId="0" borderId="0" xfId="0" applyNumberFormat="1" applyFont="1" applyAlignment="1">
      <alignment horizontal="left"/>
    </xf>
    <xf numFmtId="14" fontId="0" fillId="0" borderId="0" xfId="0" applyNumberFormat="1" applyAlignment="1">
      <alignment horizontal="center"/>
    </xf>
    <xf numFmtId="14" fontId="2" fillId="0" borderId="7" xfId="0" applyNumberFormat="1" applyFont="1" applyBorder="1" applyAlignment="1">
      <alignment horizontal="center"/>
    </xf>
    <xf numFmtId="14" fontId="0" fillId="0" borderId="0" xfId="0" applyNumberFormat="1" applyFill="1" applyBorder="1"/>
    <xf numFmtId="0" fontId="2" fillId="0" borderId="28" xfId="0" applyFont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/>
    </xf>
    <xf numFmtId="0" fontId="0" fillId="0" borderId="34" xfId="0" applyFont="1" applyFill="1" applyBorder="1" applyAlignment="1">
      <alignment horizontal="center"/>
    </xf>
    <xf numFmtId="0" fontId="3" fillId="0" borderId="0" xfId="0" applyFont="1"/>
    <xf numFmtId="0" fontId="0" fillId="0" borderId="29" xfId="0" applyBorder="1"/>
    <xf numFmtId="0" fontId="0" fillId="0" borderId="37" xfId="0" applyNumberFormat="1" applyBorder="1"/>
    <xf numFmtId="14" fontId="0" fillId="0" borderId="37" xfId="0" applyNumberFormat="1" applyBorder="1"/>
    <xf numFmtId="0" fontId="0" fillId="0" borderId="0" xfId="0" pivotButton="1"/>
    <xf numFmtId="164" fontId="0" fillId="0" borderId="0" xfId="0" applyNumberFormat="1"/>
    <xf numFmtId="0" fontId="3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8" fillId="3" borderId="31" xfId="0" applyFont="1" applyFill="1" applyBorder="1" applyAlignment="1">
      <alignment horizontal="center"/>
    </xf>
    <xf numFmtId="0" fontId="8" fillId="3" borderId="33" xfId="0" applyFont="1" applyFill="1" applyBorder="1" applyAlignment="1">
      <alignment horizontal="center"/>
    </xf>
    <xf numFmtId="0" fontId="8" fillId="3" borderId="32" xfId="0" applyFont="1" applyFill="1" applyBorder="1" applyAlignment="1">
      <alignment horizontal="center"/>
    </xf>
  </cellXfs>
  <cellStyles count="3">
    <cellStyle name="Lien hypertexte" xfId="1" builtinId="8" customBuiltin="1"/>
    <cellStyle name="Lien hypertexte 2" xfId="2"/>
    <cellStyle name="Normal" xfId="0" builtinId="0"/>
  </cellStyles>
  <dxfs count="134">
    <dxf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/>
        <top style="hair">
          <color auto="1"/>
        </top>
        <bottom style="hair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border diagonalUp="0" diagonalDown="0">
        <left style="hair">
          <color auto="1"/>
        </left>
        <right/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hair">
          <color auto="1"/>
        </right>
        <top style="hair">
          <color auto="1"/>
        </top>
        <bottom style="hair">
          <color auto="1"/>
        </bottom>
        <vertical style="hair">
          <color auto="1"/>
        </vertical>
        <horizontal style="hair">
          <color auto="1"/>
        </horizontal>
      </border>
    </dxf>
    <dxf>
      <border>
        <top style="hair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hair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numFmt numFmtId="19" formatCode="dd/mm/yyyy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  <border diagonalUp="0" diagonalDown="0">
        <left/>
        <right style="hair">
          <color auto="1"/>
        </right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>
        <top style="hair">
          <color auto="1"/>
        </top>
      </border>
    </dxf>
    <dxf>
      <border diagonalUp="0" diagonalDown="0">
        <left/>
        <right/>
        <top/>
        <bottom/>
      </border>
    </dxf>
    <dxf>
      <border>
        <bottom style="hair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hair">
          <color auto="1"/>
        </top>
        <bottom/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 outline="0"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alignment horizontal="center" textRotation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fill>
        <patternFill patternType="none">
          <fgColor indexed="64"/>
          <bgColor auto="1"/>
        </patternFill>
      </fill>
      <border diagonalUp="0" diagonalDown="0">
        <top style="hair">
          <color auto="1"/>
        </top>
        <bottom style="hair">
          <color auto="1"/>
        </bottom>
        <horizontal style="hair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auto="1"/>
        </bottom>
      </border>
    </dxf>
    <dxf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ill>
        <patternFill patternType="none">
          <bgColor auto="1"/>
        </patternFill>
      </fill>
    </dxf>
    <dxf>
      <fill>
        <patternFill>
          <bgColor theme="2"/>
        </patternFill>
      </fill>
      <border>
        <top style="dotted">
          <color auto="1"/>
        </top>
      </border>
    </dxf>
    <dxf>
      <font>
        <b/>
        <i val="0"/>
      </font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  <border>
        <top style="dotted">
          <color auto="1"/>
        </top>
      </border>
    </dxf>
    <dxf>
      <fill>
        <patternFill patternType="none">
          <bgColor auto="1"/>
        </patternFill>
      </fill>
    </dxf>
    <dxf>
      <fill>
        <patternFill>
          <bgColor theme="2" tint="-9.9948118533890809E-2"/>
        </patternFill>
      </fill>
      <border>
        <top style="dotted">
          <color auto="1"/>
        </top>
      </border>
    </dxf>
    <dxf>
      <font>
        <b/>
        <i val="0"/>
      </font>
      <fill>
        <patternFill>
          <bgColor theme="2" tint="-9.9948118533890809E-2"/>
        </patternFill>
      </fill>
      <border>
        <top style="dotted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</border>
    </dxf>
    <dxf>
      <fill>
        <patternFill patternType="none">
          <bgColor auto="1"/>
        </patternFill>
      </fill>
      <border>
        <right style="thin">
          <color auto="1"/>
        </right>
      </border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hair">
          <color auto="1"/>
        </vertical>
        <horizontal style="hair">
          <color auto="1"/>
        </horizontal>
      </border>
    </dxf>
  </dxfs>
  <tableStyles count="1" defaultTableStyle="TableStyleMedium2" defaultPivotStyle="Style de tableau croisé dynamique 1">
    <tableStyle name="Style de tableau croisé dynamique 1" table="0" count="14">
      <tableStyleElement type="wholeTable" dxfId="133"/>
      <tableStyleElement type="headerRow" dxfId="132"/>
      <tableStyleElement type="totalRow" dxfId="131"/>
      <tableStyleElement type="firstColumn" dxfId="130"/>
      <tableStyleElement type="lastColumn" dxfId="129"/>
      <tableStyleElement type="firstRowStripe" dxfId="128"/>
      <tableStyleElement type="firstColumnStripe" dxfId="127"/>
      <tableStyleElement type="firstSubtotalRow" dxfId="126"/>
      <tableStyleElement type="secondSubtotalRow" dxfId="125"/>
      <tableStyleElement type="firstColumnSubheading" dxfId="124"/>
      <tableStyleElement type="secondColumnSubheading" dxfId="123"/>
      <tableStyleElement type="firstRowSubheading" dxfId="122"/>
      <tableStyleElement type="secondRowSubheading" dxfId="121"/>
      <tableStyleElement type="pageFieldLabels" dxfId="1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73.410251851848" createdVersion="6" refreshedVersion="6" minRefreshableVersion="3" recordCount="46">
  <cacheSource type="external" connectionId="9"/>
  <cacheFields count="6">
    <cacheField name="Date" numFmtId="0">
      <sharedItems containsSemiMixedTypes="0" containsNonDate="0" containsDate="1" containsString="0" minDate="2018-05-23T00:00:00" maxDate="2018-10-01T00:00:00" count="17">
        <d v="2018-05-25T00:00:00"/>
        <d v="2018-06-30T00:00:00"/>
        <d v="2018-07-31T00:00:00"/>
        <d v="2018-08-31T00:00:00"/>
        <d v="2018-09-30T00:00:00"/>
        <d v="2018-06-01T00:00:00"/>
        <d v="2018-06-02T00:00:00"/>
        <d v="2018-07-19T00:00:00"/>
        <d v="2018-06-05T00:00:00"/>
        <d v="2018-07-15T00:00:00"/>
        <d v="2018-07-20T00:00:00"/>
        <d v="2018-07-21T00:00:00"/>
        <d v="2018-07-22T00:00:00"/>
        <d v="2018-05-24T00:00:00"/>
        <d v="2018-08-20T00:00:00"/>
        <d v="2018-08-21T00:00:00"/>
        <d v="2018-05-23T00:00:00"/>
      </sharedItems>
      <fieldGroup base="0">
        <rangePr groupBy="months" startDate="2018-05-23T00:00:00" endDate="2018-10-01T00:00:00"/>
        <groupItems count="14">
          <s v="&lt;23/05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0/2018"/>
        </groupItems>
      </fieldGroup>
    </cacheField>
    <cacheField name="Chantier" numFmtId="0">
      <sharedItems count="6">
        <s v="2018-001 - Chantier 1"/>
        <s v="2018-002 - Chantier 2"/>
        <s v="2018-003 - Chantier 3"/>
        <s v="2018-004 - Chantier 4"/>
        <s v="2018-005 - Chantier 5"/>
        <s v="2018-006 - Chantier 6"/>
      </sharedItems>
    </cacheField>
    <cacheField name="Type" numFmtId="0">
      <sharedItems count="6">
        <s v="Factures"/>
        <s v="Personnel"/>
        <s v="Fournitures"/>
        <s v="Stock"/>
        <s v="Locations"/>
        <s v="Soustraitants"/>
      </sharedItems>
    </cacheField>
    <cacheField name="Sens" numFmtId="0">
      <sharedItems count="2">
        <s v="Recettes"/>
        <s v="Dépenses"/>
      </sharedItems>
    </cacheField>
    <cacheField name="Montant HT" numFmtId="0">
      <sharedItems containsSemiMixedTypes="0" containsString="0" containsNumber="1" minValue="-15698.25" maxValue="18569.68"/>
    </cacheField>
    <cacheField name="Démarrage" numFmtId="0">
      <sharedItems containsSemiMixedTypes="0" containsString="0" containsNumber="1" containsInteger="1" minValue="2017" maxValue="2018" count="2">
        <n v="2017"/>
        <n v="201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">
  <r>
    <x v="0"/>
    <x v="0"/>
    <x v="0"/>
    <x v="0"/>
    <n v="15635.55"/>
    <x v="0"/>
  </r>
  <r>
    <x v="1"/>
    <x v="1"/>
    <x v="0"/>
    <x v="0"/>
    <n v="2589.6799999999998"/>
    <x v="0"/>
  </r>
  <r>
    <x v="1"/>
    <x v="1"/>
    <x v="0"/>
    <x v="0"/>
    <n v="659.85"/>
    <x v="0"/>
  </r>
  <r>
    <x v="1"/>
    <x v="2"/>
    <x v="0"/>
    <x v="0"/>
    <n v="18569.68"/>
    <x v="1"/>
  </r>
  <r>
    <x v="2"/>
    <x v="2"/>
    <x v="0"/>
    <x v="0"/>
    <n v="2695.98"/>
    <x v="1"/>
  </r>
  <r>
    <x v="1"/>
    <x v="3"/>
    <x v="0"/>
    <x v="0"/>
    <n v="4469.58"/>
    <x v="1"/>
  </r>
  <r>
    <x v="2"/>
    <x v="3"/>
    <x v="0"/>
    <x v="0"/>
    <n v="1365.96"/>
    <x v="1"/>
  </r>
  <r>
    <x v="3"/>
    <x v="1"/>
    <x v="0"/>
    <x v="0"/>
    <n v="12569.58"/>
    <x v="0"/>
  </r>
  <r>
    <x v="4"/>
    <x v="4"/>
    <x v="0"/>
    <x v="0"/>
    <n v="269.85000000000002"/>
    <x v="1"/>
  </r>
  <r>
    <x v="5"/>
    <x v="0"/>
    <x v="1"/>
    <x v="1"/>
    <n v="-379.43"/>
    <x v="0"/>
  </r>
  <r>
    <x v="5"/>
    <x v="0"/>
    <x v="1"/>
    <x v="1"/>
    <n v="-500"/>
    <x v="0"/>
  </r>
  <r>
    <x v="6"/>
    <x v="1"/>
    <x v="1"/>
    <x v="1"/>
    <n v="-429.43"/>
    <x v="0"/>
  </r>
  <r>
    <x v="7"/>
    <x v="1"/>
    <x v="1"/>
    <x v="1"/>
    <n v="-479.43"/>
    <x v="0"/>
  </r>
  <r>
    <x v="8"/>
    <x v="2"/>
    <x v="1"/>
    <x v="1"/>
    <n v="-540"/>
    <x v="1"/>
  </r>
  <r>
    <x v="9"/>
    <x v="3"/>
    <x v="1"/>
    <x v="1"/>
    <n v="-500"/>
    <x v="1"/>
  </r>
  <r>
    <x v="10"/>
    <x v="4"/>
    <x v="1"/>
    <x v="1"/>
    <n v="-40"/>
    <x v="1"/>
  </r>
  <r>
    <x v="11"/>
    <x v="5"/>
    <x v="1"/>
    <x v="1"/>
    <n v="-80"/>
    <x v="0"/>
  </r>
  <r>
    <x v="12"/>
    <x v="5"/>
    <x v="1"/>
    <x v="1"/>
    <n v="-327.94"/>
    <x v="0"/>
  </r>
  <r>
    <x v="3"/>
    <x v="1"/>
    <x v="1"/>
    <x v="1"/>
    <n v="-320"/>
    <x v="0"/>
  </r>
  <r>
    <x v="0"/>
    <x v="0"/>
    <x v="2"/>
    <x v="1"/>
    <n v="-2536.25"/>
    <x v="0"/>
  </r>
  <r>
    <x v="5"/>
    <x v="1"/>
    <x v="2"/>
    <x v="1"/>
    <n v="-365.26"/>
    <x v="0"/>
  </r>
  <r>
    <x v="6"/>
    <x v="1"/>
    <x v="2"/>
    <x v="1"/>
    <n v="-1365.69"/>
    <x v="0"/>
  </r>
  <r>
    <x v="8"/>
    <x v="2"/>
    <x v="2"/>
    <x v="1"/>
    <n v="-695.98"/>
    <x v="1"/>
  </r>
  <r>
    <x v="9"/>
    <x v="2"/>
    <x v="2"/>
    <x v="1"/>
    <n v="-1365.96"/>
    <x v="1"/>
  </r>
  <r>
    <x v="7"/>
    <x v="3"/>
    <x v="2"/>
    <x v="1"/>
    <n v="-269.85000000000002"/>
    <x v="1"/>
  </r>
  <r>
    <x v="10"/>
    <x v="3"/>
    <x v="2"/>
    <x v="1"/>
    <n v="-25.36"/>
    <x v="1"/>
  </r>
  <r>
    <x v="13"/>
    <x v="0"/>
    <x v="3"/>
    <x v="1"/>
    <n v="-77.86"/>
    <x v="0"/>
  </r>
  <r>
    <x v="5"/>
    <x v="1"/>
    <x v="3"/>
    <x v="1"/>
    <n v="-74.849999999999994"/>
    <x v="0"/>
  </r>
  <r>
    <x v="6"/>
    <x v="1"/>
    <x v="3"/>
    <x v="1"/>
    <n v="-389.3"/>
    <x v="0"/>
  </r>
  <r>
    <x v="7"/>
    <x v="1"/>
    <x v="3"/>
    <x v="1"/>
    <n v="-30.3"/>
    <x v="0"/>
  </r>
  <r>
    <x v="8"/>
    <x v="2"/>
    <x v="3"/>
    <x v="1"/>
    <n v="-254"/>
    <x v="1"/>
  </r>
  <r>
    <x v="9"/>
    <x v="3"/>
    <x v="3"/>
    <x v="1"/>
    <n v="-73.2"/>
    <x v="1"/>
  </r>
  <r>
    <x v="14"/>
    <x v="4"/>
    <x v="3"/>
    <x v="1"/>
    <n v="-10.72"/>
    <x v="1"/>
  </r>
  <r>
    <x v="15"/>
    <x v="3"/>
    <x v="3"/>
    <x v="1"/>
    <n v="-101.6"/>
    <x v="1"/>
  </r>
  <r>
    <x v="16"/>
    <x v="0"/>
    <x v="4"/>
    <x v="1"/>
    <n v="-1365.96"/>
    <x v="0"/>
  </r>
  <r>
    <x v="7"/>
    <x v="0"/>
    <x v="4"/>
    <x v="1"/>
    <n v="-269.85000000000002"/>
    <x v="0"/>
  </r>
  <r>
    <x v="5"/>
    <x v="1"/>
    <x v="4"/>
    <x v="1"/>
    <n v="-2536.25"/>
    <x v="0"/>
  </r>
  <r>
    <x v="6"/>
    <x v="1"/>
    <x v="4"/>
    <x v="1"/>
    <n v="-1365.69"/>
    <x v="0"/>
  </r>
  <r>
    <x v="5"/>
    <x v="2"/>
    <x v="4"/>
    <x v="1"/>
    <n v="-365.26"/>
    <x v="1"/>
  </r>
  <r>
    <x v="8"/>
    <x v="4"/>
    <x v="4"/>
    <x v="1"/>
    <n v="-695.98"/>
    <x v="1"/>
  </r>
  <r>
    <x v="5"/>
    <x v="0"/>
    <x v="5"/>
    <x v="1"/>
    <n v="-15698.25"/>
    <x v="0"/>
  </r>
  <r>
    <x v="5"/>
    <x v="2"/>
    <x v="5"/>
    <x v="1"/>
    <n v="-698.69"/>
    <x v="1"/>
  </r>
  <r>
    <x v="7"/>
    <x v="1"/>
    <x v="5"/>
    <x v="1"/>
    <n v="-1563.24"/>
    <x v="0"/>
  </r>
  <r>
    <x v="6"/>
    <x v="5"/>
    <x v="5"/>
    <x v="1"/>
    <n v="-150"/>
    <x v="0"/>
  </r>
  <r>
    <x v="9"/>
    <x v="5"/>
    <x v="5"/>
    <x v="1"/>
    <n v="-4269.5"/>
    <x v="0"/>
  </r>
  <r>
    <x v="8"/>
    <x v="3"/>
    <x v="5"/>
    <x v="1"/>
    <n v="-5896.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L52" firstHeaderRow="1" firstDataRow="3" firstDataCol="3"/>
  <pivotFields count="6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7">
        <item x="0"/>
        <item x="1"/>
        <item x="2"/>
        <item x="3"/>
        <item x="4"/>
        <item x="5"/>
        <item t="default"/>
      </items>
    </pivotField>
    <pivotField axis="axisRow" compact="0" outline="0" showAll="0">
      <items count="7">
        <item x="0"/>
        <item x="2"/>
        <item x="4"/>
        <item x="1"/>
        <item x="5"/>
        <item x="3"/>
        <item t="default"/>
      </items>
    </pivotField>
    <pivotField axis="axisRow" compact="0" outline="0" showAll="0">
      <items count="3">
        <item x="1"/>
        <item x="0"/>
        <item t="default"/>
      </items>
    </pivotField>
    <pivotField dataField="1" compact="0" outline="0" showAll="0"/>
    <pivotField axis="axisCol" compact="0" outline="0" showAll="0" defaultSubtotal="0">
      <items count="2">
        <item x="0"/>
        <item x="1"/>
      </items>
    </pivotField>
  </pivotFields>
  <rowFields count="3">
    <field x="1"/>
    <field x="3"/>
    <field x="2"/>
  </rowFields>
  <rowItems count="47">
    <i>
      <x/>
      <x/>
      <x v="1"/>
    </i>
    <i r="2">
      <x v="2"/>
    </i>
    <i r="2">
      <x v="3"/>
    </i>
    <i r="2">
      <x v="4"/>
    </i>
    <i r="2">
      <x v="5"/>
    </i>
    <i t="default" r="1">
      <x/>
    </i>
    <i r="1">
      <x v="1"/>
      <x/>
    </i>
    <i t="default" r="1">
      <x v="1"/>
    </i>
    <i t="default">
      <x/>
    </i>
    <i>
      <x v="1"/>
      <x/>
      <x v="1"/>
    </i>
    <i r="2">
      <x v="2"/>
    </i>
    <i r="2">
      <x v="3"/>
    </i>
    <i r="2">
      <x v="4"/>
    </i>
    <i r="2">
      <x v="5"/>
    </i>
    <i t="default" r="1">
      <x/>
    </i>
    <i r="1">
      <x v="1"/>
      <x/>
    </i>
    <i t="default" r="1">
      <x v="1"/>
    </i>
    <i t="default">
      <x v="1"/>
    </i>
    <i>
      <x v="2"/>
      <x/>
      <x v="1"/>
    </i>
    <i r="2">
      <x v="2"/>
    </i>
    <i r="2">
      <x v="3"/>
    </i>
    <i r="2">
      <x v="4"/>
    </i>
    <i r="2">
      <x v="5"/>
    </i>
    <i t="default" r="1">
      <x/>
    </i>
    <i r="1">
      <x v="1"/>
      <x/>
    </i>
    <i t="default" r="1">
      <x v="1"/>
    </i>
    <i t="default">
      <x v="2"/>
    </i>
    <i>
      <x v="3"/>
      <x/>
      <x v="1"/>
    </i>
    <i r="2">
      <x v="3"/>
    </i>
    <i r="2">
      <x v="4"/>
    </i>
    <i r="2">
      <x v="5"/>
    </i>
    <i t="default" r="1">
      <x/>
    </i>
    <i r="1">
      <x v="1"/>
      <x/>
    </i>
    <i t="default" r="1">
      <x v="1"/>
    </i>
    <i t="default">
      <x v="3"/>
    </i>
    <i>
      <x v="4"/>
      <x/>
      <x v="2"/>
    </i>
    <i r="2">
      <x v="3"/>
    </i>
    <i r="2">
      <x v="5"/>
    </i>
    <i t="default" r="1">
      <x/>
    </i>
    <i r="1">
      <x v="1"/>
      <x/>
    </i>
    <i t="default" r="1">
      <x v="1"/>
    </i>
    <i t="default">
      <x v="4"/>
    </i>
    <i>
      <x v="5"/>
      <x/>
      <x v="3"/>
    </i>
    <i r="2">
      <x v="4"/>
    </i>
    <i t="default" r="1">
      <x/>
    </i>
    <i t="default">
      <x v="5"/>
    </i>
    <i t="grand">
      <x/>
    </i>
  </rowItems>
  <colFields count="2">
    <field x="5"/>
    <field x="0"/>
  </colFields>
  <colItems count="9">
    <i>
      <x/>
      <x v="5"/>
    </i>
    <i r="1">
      <x v="6"/>
    </i>
    <i r="1">
      <x v="7"/>
    </i>
    <i r="1">
      <x v="8"/>
    </i>
    <i>
      <x v="1"/>
      <x v="6"/>
    </i>
    <i r="1">
      <x v="7"/>
    </i>
    <i r="1">
      <x v="8"/>
    </i>
    <i r="1">
      <x v="9"/>
    </i>
    <i t="grand">
      <x/>
    </i>
  </colItems>
  <dataFields count="1">
    <dataField name="Montant HT " fld="4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0" name="T_Chantiers_liste" displayName="T_Chantiers_liste" ref="A3:D9" totalsRowShown="0" headerRowDxfId="119" dataDxfId="117" headerRowBorderDxfId="118" tableBorderDxfId="116">
  <autoFilter ref="A3:D9"/>
  <tableColumns count="4">
    <tableColumn id="1" name="N°" dataDxfId="115"/>
    <tableColumn id="2" name="Libellé du chantier" dataDxfId="114"/>
    <tableColumn id="5" name="Démarrer sur_x000a_l'année précédente" dataDxfId="113"/>
    <tableColumn id="4" name="Conducteur_x000a_de Travaux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_Personnel_liste" displayName="T_Personnel_liste" ref="A3:C9" totalsRowShown="0" headerRowDxfId="112" dataDxfId="110" headerRowBorderDxfId="111" tableBorderDxfId="109">
  <autoFilter ref="A3:C9"/>
  <tableColumns count="3">
    <tableColumn id="1" name="Nom" dataDxfId="108"/>
    <tableColumn id="3" name="Prénom" dataDxfId="107"/>
    <tableColumn id="2" name="CONCAT" dataDxfId="10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2" name="Chantiers_année_dernière" displayName="Chantiers_année_dernière" ref="A3:M9" totalsRowShown="0" headerRowDxfId="105" headerRowBorderDxfId="104" tableBorderDxfId="103" totalsRowBorderDxfId="102">
  <autoFilter ref="A3:M9"/>
  <tableColumns count="13">
    <tableColumn id="28" name="Chantier" dataDxfId="101"/>
    <tableColumn id="1" name="N°" dataDxfId="100"/>
    <tableColumn id="2" name="Libellé du chantier" dataDxfId="99"/>
    <tableColumn id="3" name="Démarrer sur_x000a_l'année précédente" dataDxfId="98"/>
    <tableColumn id="4" name="Conducteur_x000a_de Travaux" dataDxfId="97"/>
    <tableColumn id="18" name="Factures" dataDxfId="96"/>
    <tableColumn id="19" name="Personnel" dataDxfId="95"/>
    <tableColumn id="20" name="Fournitures" dataDxfId="94"/>
    <tableColumn id="21" name="Stock" dataDxfId="93"/>
    <tableColumn id="22" name="Locations" dataDxfId="92"/>
    <tableColumn id="23" name="Soustraitants" dataDxfId="91"/>
    <tableColumn id="24" name="Intérimaires" dataDxfId="90"/>
    <tableColumn id="25" name="Date" dataDxfId="89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id="4" name="Fournitures" displayName="Fournitures" ref="A4:E11" totalsRowShown="0" headerRowDxfId="88" dataDxfId="86" headerRowBorderDxfId="87" tableBorderDxfId="85" totalsRowBorderDxfId="84">
  <autoFilter ref="A4:E11"/>
  <sortState ref="A5:E11">
    <sortCondition ref="A4:A11"/>
  </sortState>
  <tableColumns count="5">
    <tableColumn id="1" name="Date" dataDxfId="83"/>
    <tableColumn id="2" name="Chantier" dataDxfId="82"/>
    <tableColumn id="3" name="Fournisseur" dataDxfId="81"/>
    <tableColumn id="4" name="Détails achats" dataDxfId="80"/>
    <tableColumn id="5" name="Montant HT" dataDxfId="7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5" name="T_Stock" displayName="T_Stock" ref="A4:F12" totalsRowShown="0" headerRowDxfId="78" headerRowBorderDxfId="77" tableBorderDxfId="76">
  <autoFilter ref="A4:F12"/>
  <sortState ref="A5:F12">
    <sortCondition ref="A4:A12"/>
  </sortState>
  <tableColumns count="6">
    <tableColumn id="1" name="Date" dataDxfId="75"/>
    <tableColumn id="2" name="Chantier" dataDxfId="74"/>
    <tableColumn id="3" name="Produit" dataDxfId="73"/>
    <tableColumn id="4" name="Quantité" dataDxfId="72"/>
    <tableColumn id="5" name="Prix unitaire" dataDxfId="71">
      <calculatedColumnFormula>IFERROR(VLOOKUP(C5,'Liste de stock'!$A$4:$E$1048576,5),0)</calculatedColumnFormula>
    </tableColumn>
    <tableColumn id="6" name="Montant HT" dataDxfId="70">
      <calculatedColumnFormula>E5*D5</calculatedColumnFormula>
    </tableColumn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6" name="T_Locations" displayName="T_Locations" ref="A4:E10" totalsRowShown="0" headerRowDxfId="69" dataDxfId="67" headerRowBorderDxfId="68" tableBorderDxfId="66" totalsRowBorderDxfId="65">
  <autoFilter ref="A4:E10"/>
  <sortState ref="A5:E10">
    <sortCondition ref="A4:A10"/>
  </sortState>
  <tableColumns count="5">
    <tableColumn id="1" name="Date" dataDxfId="64"/>
    <tableColumn id="2" name="Chantier" dataDxfId="63"/>
    <tableColumn id="3" name="Fournisseur" dataDxfId="62"/>
    <tableColumn id="4" name="Détail location" dataDxfId="61"/>
    <tableColumn id="5" name="Montant HT" dataDxfId="60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7" name="T_Soustraitants" displayName="T_Soustraitants" ref="A4:E10" totalsRowShown="0" headerRowDxfId="59" dataDxfId="57" headerRowBorderDxfId="58" tableBorderDxfId="56" totalsRowBorderDxfId="55">
  <autoFilter ref="A4:E10"/>
  <tableColumns count="5">
    <tableColumn id="1" name="Date" dataDxfId="54"/>
    <tableColumn id="2" name="Chantier" dataDxfId="53"/>
    <tableColumn id="3" name="Fournisseur" dataDxfId="52"/>
    <tableColumn id="4" name="Détail prestations" dataDxfId="51"/>
    <tableColumn id="5" name="Montant HT" dataDxfId="50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8" name="T_Intérimaires" displayName="T_Intérimaires" ref="A4:D10" totalsRowShown="0" headerRowDxfId="49" dataDxfId="47" headerRowBorderDxfId="48" tableBorderDxfId="46" totalsRowBorderDxfId="45">
  <autoFilter ref="A4:D10"/>
  <tableColumns count="4">
    <tableColumn id="1" name="Date" dataDxfId="44"/>
    <tableColumn id="2" name="Chantier" dataDxfId="43"/>
    <tableColumn id="3" name="Fournisseur" dataDxfId="42"/>
    <tableColumn id="4" name="Montant HT" dataDxfId="41"/>
  </tableColumns>
  <tableStyleInfo name="TableStyleMedium1" showFirstColumn="0" showLastColumn="0" showRowStripes="1" showColumnStripes="0"/>
</table>
</file>

<file path=xl/tables/table9.xml><?xml version="1.0" encoding="utf-8"?>
<table xmlns="http://schemas.openxmlformats.org/spreadsheetml/2006/main" id="1" name="T_Factures" displayName="T_Factures" ref="A4:D13" totalsRowShown="0" headerRowDxfId="40" dataDxfId="38" headerRowBorderDxfId="39" tableBorderDxfId="37" totalsRowBorderDxfId="36">
  <autoFilter ref="A4:D13"/>
  <sortState ref="A5:D13">
    <sortCondition ref="A4:A13"/>
  </sortState>
  <tableColumns count="4">
    <tableColumn id="1" name="Date" dataDxfId="35"/>
    <tableColumn id="2" name="Chantier" dataDxfId="34"/>
    <tableColumn id="3" name="Situation/DGD" dataDxfId="33"/>
    <tableColumn id="4" name="Montant HT" dataDxfId="32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id="3" name="T_Personnel" displayName="T_Personnel" ref="A4:S14" totalsRowShown="0" headerRowDxfId="31" dataDxfId="29" headerRowBorderDxfId="30" tableBorderDxfId="28" totalsRowBorderDxfId="27">
  <autoFilter ref="A4:S14"/>
  <sortState ref="A5:S14">
    <sortCondition ref="B4:B14"/>
  </sortState>
  <tableColumns count="19">
    <tableColumn id="2" name="Personnel" dataDxfId="26"/>
    <tableColumn id="20" name="Date" dataDxfId="25"/>
    <tableColumn id="3" name="Chantier" dataDxfId="24"/>
    <tableColumn id="4" name="HN" dataDxfId="23"/>
    <tableColumn id="5" name="H 25%" dataDxfId="22"/>
    <tableColumn id="6" name="H 50%" dataDxfId="21"/>
    <tableColumn id="7" name="H 100%" dataDxfId="20"/>
    <tableColumn id="8" name="H Charg." dataDxfId="19"/>
    <tableColumn id="9" name="Panier" dataDxfId="18"/>
    <tableColumn id="10" name="Zone_x000a_1A" dataDxfId="17"/>
    <tableColumn id="11" name="Zone_x000a_1B" dataDxfId="16"/>
    <tableColumn id="12" name="Zone_x000a_2" dataDxfId="15"/>
    <tableColumn id="13" name="Zone_x000a_3" dataDxfId="14"/>
    <tableColumn id="14" name="Zone_x000a_4" dataDxfId="13"/>
    <tableColumn id="15" name="Zone_x000a_5" dataDxfId="12"/>
    <tableColumn id="16" name="Prime_x000a_transport" dataDxfId="11"/>
    <tableColumn id="17" name="Prime_x000a_GD" dataDxfId="10"/>
    <tableColumn id="18" name="Heure_x000a_route" dataDxfId="9"/>
    <tableColumn id="19" name="Montant" dataDxfId="8">
      <calculatedColumnFormula>(D5*$V$6)+(E5*1.25*$V$6)+(F5*1.5*$V$6)+(G5*2*$V$6)+(H5*$V$6)+(I5*$V$9)+(J5*$V$10)+(K5*$V$11)+(L5*$V$12)+(M5*$V$13)+(N5*$V$14)+(O5*$V$15)+(P5*$V$16)+(Q5*$V$19)+(R5*$V$20)</calculatedColumnFormula>
    </tableColumn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id="9" name="Stock_liste" displayName="Stock_liste" ref="A3:E64" totalsRowShown="0" headerRowDxfId="7" headerRowBorderDxfId="6" tableBorderDxfId="5">
  <autoFilter ref="A3:E64"/>
  <tableColumns count="5">
    <tableColumn id="1" name="Produit" dataDxfId="4"/>
    <tableColumn id="2" name="Fournisseur" dataDxfId="3"/>
    <tableColumn id="3" name="Fabriquant" dataDxfId="2"/>
    <tableColumn id="4" name="Conditionnement" dataDxfId="1"/>
    <tableColumn id="5" name="Prix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2"/>
  <sheetViews>
    <sheetView tabSelected="1" workbookViewId="0">
      <selection activeCell="M9" sqref="M9"/>
    </sheetView>
  </sheetViews>
  <sheetFormatPr baseColWidth="10" defaultRowHeight="12.75" x14ac:dyDescent="0.2"/>
  <cols>
    <col min="1" max="1" width="22.7109375" bestFit="1" customWidth="1"/>
    <col min="2" max="2" width="12.85546875" bestFit="1" customWidth="1"/>
    <col min="3" max="3" width="11.5703125" bestFit="1" customWidth="1"/>
    <col min="4" max="11" width="11.85546875" bestFit="1" customWidth="1"/>
    <col min="12" max="12" width="11.28515625" bestFit="1" customWidth="1"/>
  </cols>
  <sheetData>
    <row r="3" spans="1:12" x14ac:dyDescent="0.2">
      <c r="A3" s="132" t="s">
        <v>196</v>
      </c>
      <c r="D3" s="132" t="s">
        <v>209</v>
      </c>
      <c r="E3" s="132" t="s">
        <v>0</v>
      </c>
    </row>
    <row r="4" spans="1:12" x14ac:dyDescent="0.2">
      <c r="D4" s="75">
        <v>2017</v>
      </c>
      <c r="H4" s="75">
        <v>2018</v>
      </c>
      <c r="L4" s="75" t="s">
        <v>190</v>
      </c>
    </row>
    <row r="5" spans="1:12" x14ac:dyDescent="0.2">
      <c r="A5" s="132" t="s">
        <v>1</v>
      </c>
      <c r="B5" s="132" t="s">
        <v>204</v>
      </c>
      <c r="C5" s="132" t="s">
        <v>197</v>
      </c>
      <c r="D5" s="75" t="s">
        <v>195</v>
      </c>
      <c r="E5" s="75" t="s">
        <v>191</v>
      </c>
      <c r="F5" s="75" t="s">
        <v>192</v>
      </c>
      <c r="G5" s="75" t="s">
        <v>193</v>
      </c>
      <c r="H5" s="75" t="s">
        <v>191</v>
      </c>
      <c r="I5" s="75" t="s">
        <v>192</v>
      </c>
      <c r="J5" s="75" t="s">
        <v>193</v>
      </c>
      <c r="K5" s="75" t="s">
        <v>194</v>
      </c>
    </row>
    <row r="6" spans="1:12" x14ac:dyDescent="0.2">
      <c r="A6" s="75" t="s">
        <v>179</v>
      </c>
      <c r="B6" s="75" t="s">
        <v>205</v>
      </c>
      <c r="C6" s="75" t="s">
        <v>71</v>
      </c>
      <c r="D6" s="133">
        <v>-2536.25</v>
      </c>
      <c r="E6" s="133"/>
      <c r="F6" s="133"/>
      <c r="G6" s="133"/>
      <c r="H6" s="133"/>
      <c r="I6" s="133"/>
      <c r="J6" s="133"/>
      <c r="K6" s="133"/>
      <c r="L6" s="133">
        <v>-2536.25</v>
      </c>
    </row>
    <row r="7" spans="1:12" x14ac:dyDescent="0.2">
      <c r="C7" s="75" t="s">
        <v>73</v>
      </c>
      <c r="D7" s="133">
        <v>-1365.96</v>
      </c>
      <c r="E7" s="133"/>
      <c r="F7" s="133">
        <v>-269.85000000000002</v>
      </c>
      <c r="G7" s="133"/>
      <c r="H7" s="133"/>
      <c r="I7" s="133"/>
      <c r="J7" s="133"/>
      <c r="K7" s="133"/>
      <c r="L7" s="133">
        <v>-1635.81</v>
      </c>
    </row>
    <row r="8" spans="1:12" x14ac:dyDescent="0.2">
      <c r="C8" s="75" t="s">
        <v>78</v>
      </c>
      <c r="D8" s="133"/>
      <c r="E8" s="133">
        <v>-879.43000000000006</v>
      </c>
      <c r="F8" s="133"/>
      <c r="G8" s="133"/>
      <c r="H8" s="133"/>
      <c r="I8" s="133"/>
      <c r="J8" s="133"/>
      <c r="K8" s="133"/>
      <c r="L8" s="133">
        <v>-879.43000000000006</v>
      </c>
    </row>
    <row r="9" spans="1:12" x14ac:dyDescent="0.2">
      <c r="C9" s="75" t="s">
        <v>74</v>
      </c>
      <c r="D9" s="133"/>
      <c r="E9" s="133">
        <v>-15698.25</v>
      </c>
      <c r="F9" s="133"/>
      <c r="G9" s="133"/>
      <c r="H9" s="133"/>
      <c r="I9" s="133"/>
      <c r="J9" s="133"/>
      <c r="K9" s="133"/>
      <c r="L9" s="133">
        <v>-15698.25</v>
      </c>
    </row>
    <row r="10" spans="1:12" x14ac:dyDescent="0.2">
      <c r="C10" s="75" t="s">
        <v>72</v>
      </c>
      <c r="D10" s="133">
        <v>-77.86</v>
      </c>
      <c r="E10" s="133"/>
      <c r="F10" s="133"/>
      <c r="G10" s="133"/>
      <c r="H10" s="133"/>
      <c r="I10" s="133"/>
      <c r="J10" s="133"/>
      <c r="K10" s="133"/>
      <c r="L10" s="133">
        <v>-77.86</v>
      </c>
    </row>
    <row r="11" spans="1:12" x14ac:dyDescent="0.2">
      <c r="B11" s="75" t="s">
        <v>207</v>
      </c>
      <c r="C11" s="75"/>
      <c r="D11" s="133">
        <v>-3980.07</v>
      </c>
      <c r="E11" s="133">
        <v>-16577.68</v>
      </c>
      <c r="F11" s="133">
        <v>-269.85000000000002</v>
      </c>
      <c r="G11" s="133"/>
      <c r="H11" s="133"/>
      <c r="I11" s="133"/>
      <c r="J11" s="133"/>
      <c r="K11" s="133"/>
      <c r="L11" s="133">
        <v>-20827.599999999999</v>
      </c>
    </row>
    <row r="12" spans="1:12" x14ac:dyDescent="0.2">
      <c r="B12" s="75" t="s">
        <v>206</v>
      </c>
      <c r="C12" s="75" t="s">
        <v>111</v>
      </c>
      <c r="D12" s="133">
        <v>15635.55</v>
      </c>
      <c r="E12" s="133"/>
      <c r="F12" s="133"/>
      <c r="G12" s="133"/>
      <c r="H12" s="133"/>
      <c r="I12" s="133"/>
      <c r="J12" s="133"/>
      <c r="K12" s="133"/>
      <c r="L12" s="133">
        <v>15635.55</v>
      </c>
    </row>
    <row r="13" spans="1:12" x14ac:dyDescent="0.2">
      <c r="B13" s="75" t="s">
        <v>208</v>
      </c>
      <c r="C13" s="75"/>
      <c r="D13" s="133">
        <v>15635.55</v>
      </c>
      <c r="E13" s="133"/>
      <c r="F13" s="133"/>
      <c r="G13" s="133"/>
      <c r="H13" s="133"/>
      <c r="I13" s="133"/>
      <c r="J13" s="133"/>
      <c r="K13" s="133"/>
      <c r="L13" s="133">
        <v>15635.55</v>
      </c>
    </row>
    <row r="14" spans="1:12" x14ac:dyDescent="0.2">
      <c r="A14" s="75" t="s">
        <v>198</v>
      </c>
      <c r="B14" s="75"/>
      <c r="C14" s="75"/>
      <c r="D14" s="133">
        <v>11655.48</v>
      </c>
      <c r="E14" s="133">
        <v>-16577.68</v>
      </c>
      <c r="F14" s="133">
        <v>-269.85000000000002</v>
      </c>
      <c r="G14" s="133"/>
      <c r="H14" s="133"/>
      <c r="I14" s="133"/>
      <c r="J14" s="133"/>
      <c r="K14" s="133"/>
      <c r="L14" s="133">
        <v>-5192.0499999999993</v>
      </c>
    </row>
    <row r="15" spans="1:12" x14ac:dyDescent="0.2">
      <c r="A15" s="75" t="s">
        <v>181</v>
      </c>
      <c r="B15" s="75" t="s">
        <v>205</v>
      </c>
      <c r="C15" s="75" t="s">
        <v>71</v>
      </c>
      <c r="D15" s="133"/>
      <c r="E15" s="133">
        <v>-1730.95</v>
      </c>
      <c r="F15" s="133"/>
      <c r="G15" s="133"/>
      <c r="H15" s="133"/>
      <c r="I15" s="133"/>
      <c r="J15" s="133"/>
      <c r="K15" s="133"/>
      <c r="L15" s="133">
        <v>-1730.95</v>
      </c>
    </row>
    <row r="16" spans="1:12" x14ac:dyDescent="0.2">
      <c r="C16" s="75" t="s">
        <v>73</v>
      </c>
      <c r="D16" s="133"/>
      <c r="E16" s="133">
        <v>-3901.94</v>
      </c>
      <c r="F16" s="133"/>
      <c r="G16" s="133"/>
      <c r="H16" s="133"/>
      <c r="I16" s="133"/>
      <c r="J16" s="133"/>
      <c r="K16" s="133"/>
      <c r="L16" s="133">
        <v>-3901.94</v>
      </c>
    </row>
    <row r="17" spans="1:12" x14ac:dyDescent="0.2">
      <c r="C17" s="75" t="s">
        <v>78</v>
      </c>
      <c r="D17" s="133"/>
      <c r="E17" s="133">
        <v>-429.43</v>
      </c>
      <c r="F17" s="133">
        <v>-479.43</v>
      </c>
      <c r="G17" s="133">
        <v>-320</v>
      </c>
      <c r="H17" s="133"/>
      <c r="I17" s="133"/>
      <c r="J17" s="133"/>
      <c r="K17" s="133"/>
      <c r="L17" s="133">
        <v>-1228.8600000000001</v>
      </c>
    </row>
    <row r="18" spans="1:12" x14ac:dyDescent="0.2">
      <c r="C18" s="75" t="s">
        <v>74</v>
      </c>
      <c r="D18" s="133"/>
      <c r="E18" s="133"/>
      <c r="F18" s="133">
        <v>-1563.24</v>
      </c>
      <c r="G18" s="133"/>
      <c r="H18" s="133"/>
      <c r="I18" s="133"/>
      <c r="J18" s="133"/>
      <c r="K18" s="133"/>
      <c r="L18" s="133">
        <v>-1563.24</v>
      </c>
    </row>
    <row r="19" spans="1:12" x14ac:dyDescent="0.2">
      <c r="C19" s="75" t="s">
        <v>72</v>
      </c>
      <c r="D19" s="133"/>
      <c r="E19" s="133">
        <v>-464.15</v>
      </c>
      <c r="F19" s="133">
        <v>-30.3</v>
      </c>
      <c r="G19" s="133"/>
      <c r="H19" s="133"/>
      <c r="I19" s="133"/>
      <c r="J19" s="133"/>
      <c r="K19" s="133"/>
      <c r="L19" s="133">
        <v>-494.45</v>
      </c>
    </row>
    <row r="20" spans="1:12" x14ac:dyDescent="0.2">
      <c r="B20" s="75" t="s">
        <v>207</v>
      </c>
      <c r="C20" s="75"/>
      <c r="D20" s="133"/>
      <c r="E20" s="133">
        <v>-6526.47</v>
      </c>
      <c r="F20" s="133">
        <v>-2072.9700000000003</v>
      </c>
      <c r="G20" s="133">
        <v>-320</v>
      </c>
      <c r="H20" s="133"/>
      <c r="I20" s="133"/>
      <c r="J20" s="133"/>
      <c r="K20" s="133"/>
      <c r="L20" s="133">
        <v>-8919.44</v>
      </c>
    </row>
    <row r="21" spans="1:12" x14ac:dyDescent="0.2">
      <c r="B21" s="75" t="s">
        <v>206</v>
      </c>
      <c r="C21" s="75" t="s">
        <v>111</v>
      </c>
      <c r="D21" s="133"/>
      <c r="E21" s="133">
        <v>3249.5299999999997</v>
      </c>
      <c r="F21" s="133"/>
      <c r="G21" s="133">
        <v>12569.58</v>
      </c>
      <c r="H21" s="133"/>
      <c r="I21" s="133"/>
      <c r="J21" s="133"/>
      <c r="K21" s="133"/>
      <c r="L21" s="133">
        <v>15819.11</v>
      </c>
    </row>
    <row r="22" spans="1:12" x14ac:dyDescent="0.2">
      <c r="B22" s="75" t="s">
        <v>208</v>
      </c>
      <c r="C22" s="75"/>
      <c r="D22" s="133"/>
      <c r="E22" s="133">
        <v>3249.5299999999997</v>
      </c>
      <c r="F22" s="133"/>
      <c r="G22" s="133">
        <v>12569.58</v>
      </c>
      <c r="H22" s="133"/>
      <c r="I22" s="133"/>
      <c r="J22" s="133"/>
      <c r="K22" s="133"/>
      <c r="L22" s="133">
        <v>15819.11</v>
      </c>
    </row>
    <row r="23" spans="1:12" x14ac:dyDescent="0.2">
      <c r="A23" s="75" t="s">
        <v>199</v>
      </c>
      <c r="B23" s="75"/>
      <c r="C23" s="75"/>
      <c r="D23" s="133"/>
      <c r="E23" s="133">
        <v>-3276.9400000000005</v>
      </c>
      <c r="F23" s="133">
        <v>-2072.9700000000003</v>
      </c>
      <c r="G23" s="133">
        <v>12249.58</v>
      </c>
      <c r="H23" s="133"/>
      <c r="I23" s="133"/>
      <c r="J23" s="133"/>
      <c r="K23" s="133"/>
      <c r="L23" s="133">
        <v>6899.67</v>
      </c>
    </row>
    <row r="24" spans="1:12" x14ac:dyDescent="0.2">
      <c r="A24" s="75" t="s">
        <v>180</v>
      </c>
      <c r="B24" s="75" t="s">
        <v>205</v>
      </c>
      <c r="C24" s="75" t="s">
        <v>71</v>
      </c>
      <c r="D24" s="133"/>
      <c r="E24" s="133"/>
      <c r="F24" s="133"/>
      <c r="G24" s="133"/>
      <c r="H24" s="133">
        <v>-695.98</v>
      </c>
      <c r="I24" s="133">
        <v>-1365.96</v>
      </c>
      <c r="J24" s="133"/>
      <c r="K24" s="133"/>
      <c r="L24" s="133">
        <v>-2061.94</v>
      </c>
    </row>
    <row r="25" spans="1:12" x14ac:dyDescent="0.2">
      <c r="C25" s="75" t="s">
        <v>73</v>
      </c>
      <c r="D25" s="133"/>
      <c r="E25" s="133"/>
      <c r="F25" s="133"/>
      <c r="G25" s="133"/>
      <c r="H25" s="133">
        <v>-365.26</v>
      </c>
      <c r="I25" s="133"/>
      <c r="J25" s="133"/>
      <c r="K25" s="133"/>
      <c r="L25" s="133">
        <v>-365.26</v>
      </c>
    </row>
    <row r="26" spans="1:12" x14ac:dyDescent="0.2">
      <c r="C26" s="75" t="s">
        <v>78</v>
      </c>
      <c r="D26" s="133"/>
      <c r="E26" s="133"/>
      <c r="F26" s="133"/>
      <c r="G26" s="133"/>
      <c r="H26" s="133">
        <v>-540</v>
      </c>
      <c r="I26" s="133"/>
      <c r="J26" s="133"/>
      <c r="K26" s="133"/>
      <c r="L26" s="133">
        <v>-540</v>
      </c>
    </row>
    <row r="27" spans="1:12" x14ac:dyDescent="0.2">
      <c r="C27" s="75" t="s">
        <v>74</v>
      </c>
      <c r="D27" s="133"/>
      <c r="E27" s="133"/>
      <c r="F27" s="133"/>
      <c r="G27" s="133"/>
      <c r="H27" s="133">
        <v>-698.69</v>
      </c>
      <c r="I27" s="133"/>
      <c r="J27" s="133"/>
      <c r="K27" s="133"/>
      <c r="L27" s="133">
        <v>-698.69</v>
      </c>
    </row>
    <row r="28" spans="1:12" x14ac:dyDescent="0.2">
      <c r="C28" s="75" t="s">
        <v>72</v>
      </c>
      <c r="D28" s="133"/>
      <c r="E28" s="133"/>
      <c r="F28" s="133"/>
      <c r="G28" s="133"/>
      <c r="H28" s="133">
        <v>-254</v>
      </c>
      <c r="I28" s="133"/>
      <c r="J28" s="133"/>
      <c r="K28" s="133"/>
      <c r="L28" s="133">
        <v>-254</v>
      </c>
    </row>
    <row r="29" spans="1:12" x14ac:dyDescent="0.2">
      <c r="B29" s="75" t="s">
        <v>207</v>
      </c>
      <c r="C29" s="75"/>
      <c r="D29" s="133"/>
      <c r="E29" s="133"/>
      <c r="F29" s="133"/>
      <c r="G29" s="133"/>
      <c r="H29" s="133">
        <v>-2553.9300000000003</v>
      </c>
      <c r="I29" s="133">
        <v>-1365.96</v>
      </c>
      <c r="J29" s="133"/>
      <c r="K29" s="133"/>
      <c r="L29" s="133">
        <v>-3919.89</v>
      </c>
    </row>
    <row r="30" spans="1:12" x14ac:dyDescent="0.2">
      <c r="B30" s="75" t="s">
        <v>206</v>
      </c>
      <c r="C30" s="75" t="s">
        <v>111</v>
      </c>
      <c r="D30" s="133"/>
      <c r="E30" s="133"/>
      <c r="F30" s="133"/>
      <c r="G30" s="133"/>
      <c r="H30" s="133">
        <v>18569.68</v>
      </c>
      <c r="I30" s="133">
        <v>2695.98</v>
      </c>
      <c r="J30" s="133"/>
      <c r="K30" s="133"/>
      <c r="L30" s="133">
        <v>21265.66</v>
      </c>
    </row>
    <row r="31" spans="1:12" x14ac:dyDescent="0.2">
      <c r="B31" s="75" t="s">
        <v>208</v>
      </c>
      <c r="C31" s="75"/>
      <c r="D31" s="133"/>
      <c r="E31" s="133"/>
      <c r="F31" s="133"/>
      <c r="G31" s="133"/>
      <c r="H31" s="133">
        <v>18569.68</v>
      </c>
      <c r="I31" s="133">
        <v>2695.98</v>
      </c>
      <c r="J31" s="133"/>
      <c r="K31" s="133"/>
      <c r="L31" s="133">
        <v>21265.66</v>
      </c>
    </row>
    <row r="32" spans="1:12" x14ac:dyDescent="0.2">
      <c r="A32" s="75" t="s">
        <v>200</v>
      </c>
      <c r="B32" s="75"/>
      <c r="C32" s="75"/>
      <c r="D32" s="133"/>
      <c r="E32" s="133"/>
      <c r="F32" s="133"/>
      <c r="G32" s="133"/>
      <c r="H32" s="133">
        <v>16015.75</v>
      </c>
      <c r="I32" s="133">
        <v>1330.02</v>
      </c>
      <c r="J32" s="133"/>
      <c r="K32" s="133"/>
      <c r="L32" s="133">
        <v>17345.77</v>
      </c>
    </row>
    <row r="33" spans="1:12" x14ac:dyDescent="0.2">
      <c r="A33" s="75" t="s">
        <v>182</v>
      </c>
      <c r="B33" s="75" t="s">
        <v>205</v>
      </c>
      <c r="C33" s="75" t="s">
        <v>71</v>
      </c>
      <c r="D33" s="133"/>
      <c r="E33" s="133"/>
      <c r="F33" s="133"/>
      <c r="G33" s="133"/>
      <c r="H33" s="133"/>
      <c r="I33" s="133">
        <v>-295.21000000000004</v>
      </c>
      <c r="J33" s="133"/>
      <c r="K33" s="133"/>
      <c r="L33" s="133">
        <v>-295.21000000000004</v>
      </c>
    </row>
    <row r="34" spans="1:12" x14ac:dyDescent="0.2">
      <c r="C34" s="75" t="s">
        <v>78</v>
      </c>
      <c r="D34" s="133"/>
      <c r="E34" s="133"/>
      <c r="F34" s="133"/>
      <c r="G34" s="133"/>
      <c r="H34" s="133"/>
      <c r="I34" s="133">
        <v>-500</v>
      </c>
      <c r="J34" s="133"/>
      <c r="K34" s="133"/>
      <c r="L34" s="133">
        <v>-500</v>
      </c>
    </row>
    <row r="35" spans="1:12" x14ac:dyDescent="0.2">
      <c r="C35" s="75" t="s">
        <v>74</v>
      </c>
      <c r="D35" s="133"/>
      <c r="E35" s="133"/>
      <c r="F35" s="133"/>
      <c r="G35" s="133"/>
      <c r="H35" s="133">
        <v>-5896.3</v>
      </c>
      <c r="I35" s="133"/>
      <c r="J35" s="133"/>
      <c r="K35" s="133"/>
      <c r="L35" s="133">
        <v>-5896.3</v>
      </c>
    </row>
    <row r="36" spans="1:12" x14ac:dyDescent="0.2">
      <c r="C36" s="75" t="s">
        <v>72</v>
      </c>
      <c r="D36" s="133"/>
      <c r="E36" s="133"/>
      <c r="F36" s="133"/>
      <c r="G36" s="133"/>
      <c r="H36" s="133"/>
      <c r="I36" s="133">
        <v>-73.2</v>
      </c>
      <c r="J36" s="133">
        <v>-101.6</v>
      </c>
      <c r="K36" s="133"/>
      <c r="L36" s="133">
        <v>-174.8</v>
      </c>
    </row>
    <row r="37" spans="1:12" x14ac:dyDescent="0.2">
      <c r="B37" s="75" t="s">
        <v>207</v>
      </c>
      <c r="C37" s="75"/>
      <c r="D37" s="133"/>
      <c r="E37" s="133"/>
      <c r="F37" s="133"/>
      <c r="G37" s="133"/>
      <c r="H37" s="133">
        <v>-5896.3</v>
      </c>
      <c r="I37" s="133">
        <v>-868.41000000000008</v>
      </c>
      <c r="J37" s="133">
        <v>-101.6</v>
      </c>
      <c r="K37" s="133"/>
      <c r="L37" s="133">
        <v>-6866.31</v>
      </c>
    </row>
    <row r="38" spans="1:12" x14ac:dyDescent="0.2">
      <c r="B38" s="75" t="s">
        <v>206</v>
      </c>
      <c r="C38" s="75" t="s">
        <v>111</v>
      </c>
      <c r="D38" s="133"/>
      <c r="E38" s="133"/>
      <c r="F38" s="133"/>
      <c r="G38" s="133"/>
      <c r="H38" s="133">
        <v>4469.58</v>
      </c>
      <c r="I38" s="133">
        <v>1365.96</v>
      </c>
      <c r="J38" s="133"/>
      <c r="K38" s="133"/>
      <c r="L38" s="133">
        <v>5835.54</v>
      </c>
    </row>
    <row r="39" spans="1:12" x14ac:dyDescent="0.2">
      <c r="B39" s="75" t="s">
        <v>208</v>
      </c>
      <c r="C39" s="75"/>
      <c r="D39" s="133"/>
      <c r="E39" s="133"/>
      <c r="F39" s="133"/>
      <c r="G39" s="133"/>
      <c r="H39" s="133">
        <v>4469.58</v>
      </c>
      <c r="I39" s="133">
        <v>1365.96</v>
      </c>
      <c r="J39" s="133"/>
      <c r="K39" s="133"/>
      <c r="L39" s="133">
        <v>5835.54</v>
      </c>
    </row>
    <row r="40" spans="1:12" x14ac:dyDescent="0.2">
      <c r="A40" s="75" t="s">
        <v>201</v>
      </c>
      <c r="B40" s="75"/>
      <c r="C40" s="75"/>
      <c r="D40" s="133"/>
      <c r="E40" s="133"/>
      <c r="F40" s="133"/>
      <c r="G40" s="133"/>
      <c r="H40" s="133">
        <v>-1426.7200000000003</v>
      </c>
      <c r="I40" s="133">
        <v>497.54999999999995</v>
      </c>
      <c r="J40" s="133">
        <v>-101.6</v>
      </c>
      <c r="K40" s="133"/>
      <c r="L40" s="133">
        <v>-1030.7700000000004</v>
      </c>
    </row>
    <row r="41" spans="1:12" x14ac:dyDescent="0.2">
      <c r="A41" s="75" t="s">
        <v>183</v>
      </c>
      <c r="B41" s="75" t="s">
        <v>205</v>
      </c>
      <c r="C41" s="75" t="s">
        <v>73</v>
      </c>
      <c r="D41" s="133"/>
      <c r="E41" s="133"/>
      <c r="F41" s="133"/>
      <c r="G41" s="133"/>
      <c r="H41" s="133">
        <v>-695.98</v>
      </c>
      <c r="I41" s="133"/>
      <c r="J41" s="133"/>
      <c r="K41" s="133"/>
      <c r="L41" s="133">
        <v>-695.98</v>
      </c>
    </row>
    <row r="42" spans="1:12" x14ac:dyDescent="0.2">
      <c r="C42" s="75" t="s">
        <v>78</v>
      </c>
      <c r="D42" s="133"/>
      <c r="E42" s="133"/>
      <c r="F42" s="133"/>
      <c r="G42" s="133"/>
      <c r="H42" s="133"/>
      <c r="I42" s="133">
        <v>-40</v>
      </c>
      <c r="J42" s="133"/>
      <c r="K42" s="133"/>
      <c r="L42" s="133">
        <v>-40</v>
      </c>
    </row>
    <row r="43" spans="1:12" x14ac:dyDescent="0.2">
      <c r="C43" s="75" t="s">
        <v>72</v>
      </c>
      <c r="D43" s="133"/>
      <c r="E43" s="133"/>
      <c r="F43" s="133"/>
      <c r="G43" s="133"/>
      <c r="H43" s="133"/>
      <c r="I43" s="133"/>
      <c r="J43" s="133">
        <v>-10.72</v>
      </c>
      <c r="K43" s="133"/>
      <c r="L43" s="133">
        <v>-10.72</v>
      </c>
    </row>
    <row r="44" spans="1:12" x14ac:dyDescent="0.2">
      <c r="B44" s="75" t="s">
        <v>207</v>
      </c>
      <c r="C44" s="75"/>
      <c r="D44" s="133"/>
      <c r="E44" s="133"/>
      <c r="F44" s="133"/>
      <c r="G44" s="133"/>
      <c r="H44" s="133">
        <v>-695.98</v>
      </c>
      <c r="I44" s="133">
        <v>-40</v>
      </c>
      <c r="J44" s="133">
        <v>-10.72</v>
      </c>
      <c r="K44" s="133"/>
      <c r="L44" s="133">
        <v>-746.7</v>
      </c>
    </row>
    <row r="45" spans="1:12" x14ac:dyDescent="0.2">
      <c r="B45" s="75" t="s">
        <v>206</v>
      </c>
      <c r="C45" s="75" t="s">
        <v>111</v>
      </c>
      <c r="D45" s="133"/>
      <c r="E45" s="133"/>
      <c r="F45" s="133"/>
      <c r="G45" s="133"/>
      <c r="H45" s="133"/>
      <c r="I45" s="133"/>
      <c r="J45" s="133"/>
      <c r="K45" s="133">
        <v>269.85000000000002</v>
      </c>
      <c r="L45" s="133">
        <v>269.85000000000002</v>
      </c>
    </row>
    <row r="46" spans="1:12" x14ac:dyDescent="0.2">
      <c r="B46" s="75" t="s">
        <v>208</v>
      </c>
      <c r="C46" s="75"/>
      <c r="D46" s="133"/>
      <c r="E46" s="133"/>
      <c r="F46" s="133"/>
      <c r="G46" s="133"/>
      <c r="H46" s="133"/>
      <c r="I46" s="133"/>
      <c r="J46" s="133"/>
      <c r="K46" s="133">
        <v>269.85000000000002</v>
      </c>
      <c r="L46" s="133">
        <v>269.85000000000002</v>
      </c>
    </row>
    <row r="47" spans="1:12" x14ac:dyDescent="0.2">
      <c r="A47" s="75" t="s">
        <v>202</v>
      </c>
      <c r="B47" s="75"/>
      <c r="C47" s="75"/>
      <c r="D47" s="133"/>
      <c r="E47" s="133"/>
      <c r="F47" s="133"/>
      <c r="G47" s="133"/>
      <c r="H47" s="133">
        <v>-695.98</v>
      </c>
      <c r="I47" s="133">
        <v>-40</v>
      </c>
      <c r="J47" s="133">
        <v>-10.72</v>
      </c>
      <c r="K47" s="133">
        <v>269.85000000000002</v>
      </c>
      <c r="L47" s="133">
        <v>-476.85</v>
      </c>
    </row>
    <row r="48" spans="1:12" x14ac:dyDescent="0.2">
      <c r="A48" s="75" t="s">
        <v>189</v>
      </c>
      <c r="B48" s="75" t="s">
        <v>205</v>
      </c>
      <c r="C48" s="75" t="s">
        <v>78</v>
      </c>
      <c r="D48" s="133"/>
      <c r="E48" s="133"/>
      <c r="F48" s="133">
        <v>-407.94</v>
      </c>
      <c r="G48" s="133"/>
      <c r="H48" s="133"/>
      <c r="I48" s="133"/>
      <c r="J48" s="133"/>
      <c r="K48" s="133"/>
      <c r="L48" s="133">
        <v>-407.94</v>
      </c>
    </row>
    <row r="49" spans="1:12" x14ac:dyDescent="0.2">
      <c r="C49" s="75" t="s">
        <v>74</v>
      </c>
      <c r="D49" s="133"/>
      <c r="E49" s="133">
        <v>-150</v>
      </c>
      <c r="F49" s="133">
        <v>-4269.5</v>
      </c>
      <c r="G49" s="133"/>
      <c r="H49" s="133"/>
      <c r="I49" s="133"/>
      <c r="J49" s="133"/>
      <c r="K49" s="133"/>
      <c r="L49" s="133">
        <v>-4419.5</v>
      </c>
    </row>
    <row r="50" spans="1:12" x14ac:dyDescent="0.2">
      <c r="B50" s="75" t="s">
        <v>207</v>
      </c>
      <c r="C50" s="75"/>
      <c r="D50" s="133"/>
      <c r="E50" s="133">
        <v>-150</v>
      </c>
      <c r="F50" s="133">
        <v>-4677.4399999999996</v>
      </c>
      <c r="G50" s="133"/>
      <c r="H50" s="133"/>
      <c r="I50" s="133"/>
      <c r="J50" s="133"/>
      <c r="K50" s="133"/>
      <c r="L50" s="133">
        <v>-4827.4399999999996</v>
      </c>
    </row>
    <row r="51" spans="1:12" x14ac:dyDescent="0.2">
      <c r="A51" s="75" t="s">
        <v>203</v>
      </c>
      <c r="B51" s="75"/>
      <c r="C51" s="75"/>
      <c r="D51" s="133"/>
      <c r="E51" s="133">
        <v>-150</v>
      </c>
      <c r="F51" s="133">
        <v>-4677.4399999999996</v>
      </c>
      <c r="G51" s="133"/>
      <c r="H51" s="133"/>
      <c r="I51" s="133"/>
      <c r="J51" s="133"/>
      <c r="K51" s="133"/>
      <c r="L51" s="133">
        <v>-4827.4399999999996</v>
      </c>
    </row>
    <row r="52" spans="1:12" x14ac:dyDescent="0.2">
      <c r="A52" s="75" t="s">
        <v>190</v>
      </c>
      <c r="D52" s="133">
        <v>11655.48</v>
      </c>
      <c r="E52" s="133">
        <v>-20004.620000000003</v>
      </c>
      <c r="F52" s="133">
        <v>-7020.26</v>
      </c>
      <c r="G52" s="133">
        <v>12249.58</v>
      </c>
      <c r="H52" s="133">
        <v>13893.050000000001</v>
      </c>
      <c r="I52" s="133">
        <v>1787.57</v>
      </c>
      <c r="J52" s="133">
        <v>-112.32</v>
      </c>
      <c r="K52" s="133">
        <v>269.85000000000002</v>
      </c>
      <c r="L52" s="133">
        <v>12718.330000000002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D22" sqref="D22"/>
    </sheetView>
  </sheetViews>
  <sheetFormatPr baseColWidth="10" defaultRowHeight="12.75" x14ac:dyDescent="0.2"/>
  <cols>
    <col min="1" max="1" width="8.5703125" style="8" customWidth="1"/>
    <col min="2" max="2" width="17.7109375" style="8" bestFit="1" customWidth="1"/>
    <col min="3" max="3" width="21" style="10" bestFit="1" customWidth="1"/>
    <col min="4" max="4" width="14.7109375" style="10" bestFit="1" customWidth="1"/>
    <col min="5" max="5" width="18.28515625" style="8" bestFit="1" customWidth="1"/>
  </cols>
  <sheetData>
    <row r="1" spans="1:6" ht="15.75" x14ac:dyDescent="0.25">
      <c r="A1" s="134" t="str">
        <f ca="1">MID(CELL("filename",A3),FIND("]",CELL("filename",A3))+1,32)</f>
        <v>Liste chantiers</v>
      </c>
      <c r="B1" s="134"/>
      <c r="C1" s="11"/>
      <c r="D1" s="135" t="s">
        <v>112</v>
      </c>
      <c r="E1" s="135"/>
      <c r="F1" s="135"/>
    </row>
    <row r="2" spans="1:6" x14ac:dyDescent="0.2">
      <c r="A2" s="6"/>
      <c r="B2" s="6"/>
      <c r="C2" s="9"/>
      <c r="D2" s="9"/>
      <c r="E2" s="6"/>
    </row>
    <row r="3" spans="1:6" ht="25.5" x14ac:dyDescent="0.2">
      <c r="A3" s="66" t="s">
        <v>10</v>
      </c>
      <c r="B3" s="67" t="s">
        <v>11</v>
      </c>
      <c r="C3" s="123" t="s">
        <v>158</v>
      </c>
      <c r="D3" s="68" t="s">
        <v>12</v>
      </c>
      <c r="E3"/>
    </row>
    <row r="4" spans="1:6" x14ac:dyDescent="0.2">
      <c r="A4" s="62" t="s">
        <v>4</v>
      </c>
      <c r="B4" s="63" t="s">
        <v>160</v>
      </c>
      <c r="C4" s="124" t="s">
        <v>159</v>
      </c>
      <c r="D4" s="64" t="s">
        <v>13</v>
      </c>
      <c r="E4"/>
    </row>
    <row r="5" spans="1:6" x14ac:dyDescent="0.2">
      <c r="A5" s="65" t="s">
        <v>5</v>
      </c>
      <c r="B5" s="54" t="s">
        <v>161</v>
      </c>
      <c r="C5" s="125" t="s">
        <v>159</v>
      </c>
      <c r="D5" s="7" t="s">
        <v>13</v>
      </c>
      <c r="E5"/>
    </row>
    <row r="6" spans="1:6" x14ac:dyDescent="0.2">
      <c r="A6" s="87" t="s">
        <v>6</v>
      </c>
      <c r="B6" s="70" t="s">
        <v>162</v>
      </c>
      <c r="C6" s="126" t="s">
        <v>166</v>
      </c>
      <c r="D6" s="88" t="s">
        <v>14</v>
      </c>
      <c r="E6"/>
    </row>
    <row r="7" spans="1:6" x14ac:dyDescent="0.2">
      <c r="A7" s="89" t="s">
        <v>15</v>
      </c>
      <c r="B7" s="70" t="s">
        <v>163</v>
      </c>
      <c r="C7" s="126" t="s">
        <v>166</v>
      </c>
      <c r="D7" s="88" t="s">
        <v>13</v>
      </c>
      <c r="E7"/>
    </row>
    <row r="8" spans="1:6" x14ac:dyDescent="0.2">
      <c r="A8" s="90" t="s">
        <v>114</v>
      </c>
      <c r="B8" s="91" t="s">
        <v>164</v>
      </c>
      <c r="C8" s="127" t="s">
        <v>166</v>
      </c>
      <c r="D8" s="92" t="s">
        <v>14</v>
      </c>
      <c r="E8"/>
    </row>
    <row r="9" spans="1:6" x14ac:dyDescent="0.2">
      <c r="A9" s="93" t="s">
        <v>156</v>
      </c>
      <c r="B9" s="93" t="s">
        <v>165</v>
      </c>
      <c r="C9" s="94" t="s">
        <v>159</v>
      </c>
      <c r="D9" s="94" t="s">
        <v>13</v>
      </c>
      <c r="E9"/>
    </row>
  </sheetData>
  <mergeCells count="2">
    <mergeCell ref="A1:B1"/>
    <mergeCell ref="D1:F1"/>
  </mergeCells>
  <dataValidations count="1">
    <dataValidation type="list" allowBlank="1" showInputMessage="1" showErrorMessage="1" sqref="C4:C9">
      <formula1>"Non,Oui"</formula1>
    </dataValidation>
  </dataValidations>
  <hyperlinks>
    <hyperlink ref="D1:E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A23" sqref="A23"/>
    </sheetView>
  </sheetViews>
  <sheetFormatPr baseColWidth="10" defaultRowHeight="12.75" x14ac:dyDescent="0.2"/>
  <cols>
    <col min="1" max="1" width="25.7109375" style="8" customWidth="1"/>
    <col min="2" max="2" width="9.5703125" style="8" bestFit="1" customWidth="1"/>
    <col min="3" max="3" width="13.5703125" style="8" bestFit="1" customWidth="1"/>
  </cols>
  <sheetData>
    <row r="1" spans="1:3" ht="15.75" x14ac:dyDescent="0.25">
      <c r="A1" s="134" t="str">
        <f ca="1">MID(CELL("filename",A3),FIND("]",CELL("filename",A3))+1,32)</f>
        <v>Liste personnel</v>
      </c>
      <c r="B1" s="134"/>
      <c r="C1" s="71"/>
    </row>
    <row r="2" spans="1:3" x14ac:dyDescent="0.2">
      <c r="A2" s="6"/>
      <c r="B2" s="6"/>
      <c r="C2" s="6"/>
    </row>
    <row r="3" spans="1:3" x14ac:dyDescent="0.2">
      <c r="A3" s="66" t="s">
        <v>76</v>
      </c>
      <c r="B3" s="67" t="s">
        <v>77</v>
      </c>
      <c r="C3" s="67" t="s">
        <v>157</v>
      </c>
    </row>
    <row r="4" spans="1:3" x14ac:dyDescent="0.2">
      <c r="A4" s="62" t="s">
        <v>167</v>
      </c>
      <c r="B4" s="63" t="s">
        <v>178</v>
      </c>
      <c r="C4" s="63" t="str">
        <f>IF(A4&lt;&gt;"",CONCATENATE(A4," ",B4),"")</f>
        <v>BLANC Pur</v>
      </c>
    </row>
    <row r="5" spans="1:3" x14ac:dyDescent="0.2">
      <c r="A5" s="65" t="s">
        <v>168</v>
      </c>
      <c r="B5" s="54" t="s">
        <v>177</v>
      </c>
      <c r="C5" s="54" t="str">
        <f>IF(A5&lt;&gt;"",CONCATENATE(A5," ",B5),"")</f>
        <v>NOIR Nuit</v>
      </c>
    </row>
    <row r="6" spans="1:3" x14ac:dyDescent="0.2">
      <c r="A6" s="55" t="s">
        <v>169</v>
      </c>
      <c r="B6" s="56" t="s">
        <v>176</v>
      </c>
      <c r="C6" s="54" t="str">
        <f t="shared" ref="C6:C9" si="0">IF(A6&lt;&gt;"",CONCATENATE(A6," ",B6),"")</f>
        <v>ORANGE Carotte</v>
      </c>
    </row>
    <row r="7" spans="1:3" x14ac:dyDescent="0.2">
      <c r="A7" s="93" t="s">
        <v>170</v>
      </c>
      <c r="B7" s="93" t="s">
        <v>175</v>
      </c>
      <c r="C7" s="54" t="str">
        <f t="shared" si="0"/>
        <v>VIOLET Pourpre</v>
      </c>
    </row>
    <row r="8" spans="1:3" x14ac:dyDescent="0.2">
      <c r="A8" s="93" t="s">
        <v>171</v>
      </c>
      <c r="B8" s="93" t="s">
        <v>174</v>
      </c>
      <c r="C8" s="54" t="str">
        <f t="shared" si="0"/>
        <v>BLEU Ciel</v>
      </c>
    </row>
    <row r="9" spans="1:3" x14ac:dyDescent="0.2">
      <c r="A9" s="93" t="s">
        <v>172</v>
      </c>
      <c r="B9" s="93" t="s">
        <v>173</v>
      </c>
      <c r="C9" s="54" t="str">
        <f t="shared" si="0"/>
        <v>ROUGE Carmin</v>
      </c>
    </row>
  </sheetData>
  <mergeCells count="1">
    <mergeCell ref="A1:B1"/>
  </mergeCell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M9"/>
  <sheetViews>
    <sheetView workbookViewId="0">
      <selection activeCell="F5" sqref="F5"/>
    </sheetView>
  </sheetViews>
  <sheetFormatPr baseColWidth="10" defaultRowHeight="12.75" x14ac:dyDescent="0.2"/>
  <cols>
    <col min="1" max="1" width="18.28515625" style="75" bestFit="1" customWidth="1"/>
    <col min="2" max="2" width="8.5703125" style="75" customWidth="1"/>
    <col min="3" max="3" width="17.7109375" style="75" customWidth="1"/>
    <col min="4" max="4" width="29.5703125" style="75" customWidth="1"/>
    <col min="5" max="5" width="22" style="75" customWidth="1"/>
    <col min="6" max="6" width="9.85546875" style="75" bestFit="1" customWidth="1"/>
    <col min="7" max="7" width="11.140625" style="75" bestFit="1" customWidth="1"/>
    <col min="8" max="8" width="12.42578125" style="75" bestFit="1" customWidth="1"/>
    <col min="9" max="9" width="7.42578125" style="75" bestFit="1" customWidth="1"/>
    <col min="10" max="10" width="10.5703125" style="75" bestFit="1" customWidth="1"/>
    <col min="11" max="11" width="13.5703125" style="75" bestFit="1" customWidth="1"/>
    <col min="12" max="12" width="12.85546875" style="75" bestFit="1" customWidth="1"/>
    <col min="13" max="13" width="10.42578125" style="75" bestFit="1" customWidth="1"/>
  </cols>
  <sheetData>
    <row r="1" spans="1:13" s="75" customFormat="1" ht="15.75" x14ac:dyDescent="0.25">
      <c r="A1" s="128" t="str">
        <f ca="1">MID(CELL("filename",A9),FIND("]",CELL("filename",A9))+1,32)</f>
        <v>Chantiers N-1 saisie</v>
      </c>
      <c r="B1" s="128"/>
      <c r="C1" s="128"/>
      <c r="D1" s="128"/>
      <c r="E1" s="128"/>
      <c r="G1" s="128"/>
      <c r="H1" s="128"/>
      <c r="I1" s="128"/>
      <c r="J1" s="128"/>
      <c r="K1" s="128"/>
      <c r="L1" s="128"/>
      <c r="M1" s="128"/>
    </row>
    <row r="2" spans="1:13" s="75" customFormat="1" x14ac:dyDescent="0.2"/>
    <row r="3" spans="1:13" x14ac:dyDescent="0.2">
      <c r="A3" s="75" t="s">
        <v>1</v>
      </c>
      <c r="B3" s="75" t="s">
        <v>10</v>
      </c>
      <c r="C3" s="75" t="s">
        <v>11</v>
      </c>
      <c r="D3" s="75" t="s">
        <v>158</v>
      </c>
      <c r="E3" s="75" t="s">
        <v>12</v>
      </c>
      <c r="F3" s="129" t="s">
        <v>111</v>
      </c>
      <c r="G3" s="129" t="s">
        <v>78</v>
      </c>
      <c r="H3" s="129" t="s">
        <v>71</v>
      </c>
      <c r="I3" s="129" t="s">
        <v>72</v>
      </c>
      <c r="J3" s="129" t="s">
        <v>73</v>
      </c>
      <c r="K3" s="129" t="s">
        <v>74</v>
      </c>
      <c r="L3" s="129" t="s">
        <v>75</v>
      </c>
      <c r="M3" s="129" t="s">
        <v>0</v>
      </c>
    </row>
    <row r="4" spans="1:13" x14ac:dyDescent="0.2">
      <c r="A4" s="32" t="s">
        <v>179</v>
      </c>
      <c r="B4" s="32" t="s">
        <v>4</v>
      </c>
      <c r="C4" s="32" t="s">
        <v>160</v>
      </c>
      <c r="D4" s="32" t="s">
        <v>159</v>
      </c>
      <c r="E4" s="32" t="s">
        <v>13</v>
      </c>
      <c r="F4" s="130">
        <v>10</v>
      </c>
      <c r="G4" s="130">
        <v>20</v>
      </c>
      <c r="H4" s="130"/>
      <c r="I4" s="130"/>
      <c r="J4" s="130"/>
      <c r="K4" s="130"/>
      <c r="L4" s="130"/>
      <c r="M4" s="131">
        <v>43100</v>
      </c>
    </row>
    <row r="5" spans="1:13" x14ac:dyDescent="0.2">
      <c r="A5" s="32" t="s">
        <v>181</v>
      </c>
      <c r="B5" s="32" t="s">
        <v>5</v>
      </c>
      <c r="C5" s="32" t="s">
        <v>161</v>
      </c>
      <c r="D5" s="32" t="s">
        <v>159</v>
      </c>
      <c r="E5" s="32" t="s">
        <v>13</v>
      </c>
      <c r="F5" s="130" t="s">
        <v>210</v>
      </c>
      <c r="G5" s="130"/>
      <c r="H5" s="130"/>
      <c r="I5" s="130"/>
      <c r="J5" s="130"/>
      <c r="K5" s="130"/>
      <c r="L5" s="130"/>
      <c r="M5" s="131"/>
    </row>
    <row r="6" spans="1:13" x14ac:dyDescent="0.2">
      <c r="A6" s="32" t="s">
        <v>180</v>
      </c>
      <c r="B6" s="32" t="s">
        <v>6</v>
      </c>
      <c r="C6" s="32" t="s">
        <v>162</v>
      </c>
      <c r="D6" s="32" t="s">
        <v>166</v>
      </c>
      <c r="E6" s="32" t="s">
        <v>14</v>
      </c>
      <c r="F6" s="130"/>
      <c r="G6" s="130"/>
      <c r="H6" s="130"/>
      <c r="I6" s="130"/>
      <c r="J6" s="130"/>
      <c r="K6" s="130"/>
      <c r="L6" s="130"/>
      <c r="M6" s="131"/>
    </row>
    <row r="7" spans="1:13" x14ac:dyDescent="0.2">
      <c r="A7" s="32" t="s">
        <v>182</v>
      </c>
      <c r="B7" s="32" t="s">
        <v>15</v>
      </c>
      <c r="C7" s="32" t="s">
        <v>163</v>
      </c>
      <c r="D7" s="32" t="s">
        <v>166</v>
      </c>
      <c r="E7" s="32" t="s">
        <v>13</v>
      </c>
      <c r="F7" s="130"/>
      <c r="G7" s="130"/>
      <c r="H7" s="130"/>
      <c r="I7" s="130"/>
      <c r="J7" s="130"/>
      <c r="K7" s="130"/>
      <c r="L7" s="130"/>
      <c r="M7" s="131"/>
    </row>
    <row r="8" spans="1:13" x14ac:dyDescent="0.2">
      <c r="A8" s="32" t="s">
        <v>183</v>
      </c>
      <c r="B8" s="32" t="s">
        <v>114</v>
      </c>
      <c r="C8" s="32" t="s">
        <v>164</v>
      </c>
      <c r="D8" s="32" t="s">
        <v>166</v>
      </c>
      <c r="E8" s="32" t="s">
        <v>14</v>
      </c>
      <c r="F8" s="130"/>
      <c r="G8" s="130"/>
      <c r="H8" s="130"/>
      <c r="I8" s="130"/>
      <c r="J8" s="130"/>
      <c r="K8" s="130"/>
      <c r="L8" s="130"/>
      <c r="M8" s="131"/>
    </row>
    <row r="9" spans="1:13" x14ac:dyDescent="0.2">
      <c r="A9" s="32" t="s">
        <v>189</v>
      </c>
      <c r="B9" s="32" t="s">
        <v>156</v>
      </c>
      <c r="C9" s="32" t="s">
        <v>165</v>
      </c>
      <c r="D9" s="32" t="s">
        <v>159</v>
      </c>
      <c r="E9" s="32" t="s">
        <v>13</v>
      </c>
      <c r="F9" s="130">
        <v>50</v>
      </c>
      <c r="G9" s="130">
        <v>10</v>
      </c>
      <c r="H9" s="130"/>
      <c r="I9" s="130"/>
      <c r="J9" s="130"/>
      <c r="K9" s="130"/>
      <c r="L9" s="130"/>
      <c r="M9" s="131">
        <v>43100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1"/>
  <sheetViews>
    <sheetView workbookViewId="0">
      <pane ySplit="4" topLeftCell="A5" activePane="bottomLeft" state="frozen"/>
      <selection activeCell="C5" sqref="C5:C10"/>
      <selection pane="bottomLeft" activeCell="B24" sqref="B24"/>
    </sheetView>
  </sheetViews>
  <sheetFormatPr baseColWidth="10" defaultRowHeight="12.75" x14ac:dyDescent="0.2"/>
  <cols>
    <col min="1" max="1" width="11.42578125" style="26"/>
    <col min="2" max="2" width="18.28515625" style="26" bestFit="1" customWidth="1"/>
    <col min="3" max="3" width="14.7109375" style="26" bestFit="1" customWidth="1"/>
    <col min="4" max="4" width="16.140625" style="26" bestFit="1" customWidth="1"/>
    <col min="5" max="5" width="13.28515625" style="27" customWidth="1"/>
    <col min="6" max="16384" width="11.42578125" style="25"/>
  </cols>
  <sheetData>
    <row r="1" spans="1:5" customFormat="1" ht="15.75" x14ac:dyDescent="0.25">
      <c r="A1" s="33" t="str">
        <f ca="1">MID(CELL("filename",A5),FIND("]",CELL("filename",A5))+1,32)</f>
        <v>Fournitures saisie</v>
      </c>
      <c r="B1" s="2"/>
      <c r="C1" s="2"/>
      <c r="D1" s="136" t="s">
        <v>112</v>
      </c>
      <c r="E1" s="136"/>
    </row>
    <row r="2" spans="1:5" customFormat="1" x14ac:dyDescent="0.2">
      <c r="A2" s="2"/>
      <c r="B2" s="2"/>
      <c r="C2" s="2"/>
      <c r="D2" s="2"/>
      <c r="E2" s="1"/>
    </row>
    <row r="3" spans="1:5" customFormat="1" x14ac:dyDescent="0.2">
      <c r="A3" s="2"/>
      <c r="B3" s="2"/>
      <c r="C3" s="2"/>
      <c r="D3" s="2"/>
      <c r="E3" s="1"/>
    </row>
    <row r="4" spans="1:5" customFormat="1" x14ac:dyDescent="0.2">
      <c r="A4" s="103" t="s">
        <v>0</v>
      </c>
      <c r="B4" s="104" t="s">
        <v>1</v>
      </c>
      <c r="C4" s="104" t="s">
        <v>2</v>
      </c>
      <c r="D4" s="104" t="s">
        <v>16</v>
      </c>
      <c r="E4" s="105" t="s">
        <v>3</v>
      </c>
    </row>
    <row r="5" spans="1:5" customFormat="1" x14ac:dyDescent="0.2">
      <c r="A5" s="45">
        <v>43245</v>
      </c>
      <c r="B5" s="46" t="s">
        <v>179</v>
      </c>
      <c r="C5" s="46"/>
      <c r="D5" s="46"/>
      <c r="E5" s="42">
        <v>2536.25</v>
      </c>
    </row>
    <row r="6" spans="1:5" customFormat="1" x14ac:dyDescent="0.2">
      <c r="A6" s="45">
        <v>43252</v>
      </c>
      <c r="B6" s="46" t="s">
        <v>181</v>
      </c>
      <c r="C6" s="46"/>
      <c r="D6" s="46"/>
      <c r="E6" s="42">
        <v>365.26</v>
      </c>
    </row>
    <row r="7" spans="1:5" customFormat="1" x14ac:dyDescent="0.2">
      <c r="A7" s="45">
        <v>43253</v>
      </c>
      <c r="B7" s="46" t="s">
        <v>181</v>
      </c>
      <c r="C7" s="46"/>
      <c r="D7" s="46"/>
      <c r="E7" s="42">
        <v>1365.69</v>
      </c>
    </row>
    <row r="8" spans="1:5" customFormat="1" x14ac:dyDescent="0.2">
      <c r="A8" s="45">
        <v>43256</v>
      </c>
      <c r="B8" s="46" t="s">
        <v>180</v>
      </c>
      <c r="C8" s="46"/>
      <c r="D8" s="46"/>
      <c r="E8" s="42">
        <v>695.98</v>
      </c>
    </row>
    <row r="9" spans="1:5" customFormat="1" x14ac:dyDescent="0.2">
      <c r="A9" s="45">
        <v>43296</v>
      </c>
      <c r="B9" s="46" t="s">
        <v>180</v>
      </c>
      <c r="C9" s="46"/>
      <c r="D9" s="46"/>
      <c r="E9" s="42">
        <v>1365.96</v>
      </c>
    </row>
    <row r="10" spans="1:5" customFormat="1" x14ac:dyDescent="0.2">
      <c r="A10" s="47">
        <v>43300</v>
      </c>
      <c r="B10" s="48" t="s">
        <v>182</v>
      </c>
      <c r="C10" s="48"/>
      <c r="D10" s="48"/>
      <c r="E10" s="43">
        <v>269.85000000000002</v>
      </c>
    </row>
    <row r="11" spans="1:5" x14ac:dyDescent="0.2">
      <c r="A11" s="47">
        <v>43301</v>
      </c>
      <c r="B11" s="48" t="s">
        <v>182</v>
      </c>
      <c r="C11" s="48"/>
      <c r="D11" s="48"/>
      <c r="E11" s="43">
        <v>25.36</v>
      </c>
    </row>
  </sheetData>
  <mergeCells count="1">
    <mergeCell ref="D1:E1"/>
  </mergeCells>
  <hyperlinks>
    <hyperlink ref="D1:E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chantiers'!#REF!,1,,COUNTA('Liste chantiers'!$A:$A)-2)</xm:f>
          </x14:formula1>
          <xm:sqref>B5:B11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F12"/>
  <sheetViews>
    <sheetView workbookViewId="0">
      <pane ySplit="4" topLeftCell="A5" activePane="bottomLeft" state="frozen"/>
      <selection activeCell="C5" sqref="C5:C10"/>
      <selection pane="bottomLeft" activeCell="E26" sqref="E26"/>
    </sheetView>
  </sheetViews>
  <sheetFormatPr baseColWidth="10" defaultRowHeight="12.75" x14ac:dyDescent="0.2"/>
  <cols>
    <col min="1" max="1" width="11.42578125" style="122"/>
    <col min="2" max="2" width="18.28515625" style="25" bestFit="1" customWidth="1"/>
    <col min="3" max="3" width="28.28515625" style="25" bestFit="1" customWidth="1"/>
    <col min="4" max="4" width="11.42578125" style="26"/>
    <col min="5" max="5" width="13.5703125" style="27" customWidth="1"/>
    <col min="6" max="6" width="13.28515625" style="25" customWidth="1"/>
    <col min="7" max="16384" width="11.42578125" style="35"/>
  </cols>
  <sheetData>
    <row r="1" spans="1:6" customFormat="1" ht="15.75" x14ac:dyDescent="0.25">
      <c r="A1" s="119" t="str">
        <f ca="1">MID(CELL("filename",A5),FIND("]",CELL("filename",A5))+1,32)</f>
        <v>Stock saisie</v>
      </c>
      <c r="B1" s="2"/>
      <c r="C1" s="28" t="s">
        <v>112</v>
      </c>
      <c r="D1" s="29"/>
      <c r="E1" s="1"/>
      <c r="F1" s="1"/>
    </row>
    <row r="2" spans="1:6" customFormat="1" x14ac:dyDescent="0.2">
      <c r="A2" s="120"/>
      <c r="B2" s="2"/>
      <c r="D2" s="2"/>
      <c r="E2" s="1"/>
      <c r="F2" s="1"/>
    </row>
    <row r="3" spans="1:6" customFormat="1" x14ac:dyDescent="0.2">
      <c r="A3" s="120"/>
      <c r="B3" s="2"/>
      <c r="D3" s="2"/>
      <c r="E3" s="1"/>
      <c r="F3" s="1"/>
    </row>
    <row r="4" spans="1:6" customFormat="1" x14ac:dyDescent="0.2">
      <c r="A4" s="121" t="s">
        <v>0</v>
      </c>
      <c r="B4" s="38" t="s">
        <v>1</v>
      </c>
      <c r="C4" s="38" t="s">
        <v>19</v>
      </c>
      <c r="D4" s="59" t="s">
        <v>20</v>
      </c>
      <c r="E4" s="69" t="s">
        <v>21</v>
      </c>
      <c r="F4" s="5" t="s">
        <v>3</v>
      </c>
    </row>
    <row r="5" spans="1:6" customFormat="1" x14ac:dyDescent="0.2">
      <c r="A5" s="95">
        <v>43244</v>
      </c>
      <c r="B5" s="44" t="s">
        <v>179</v>
      </c>
      <c r="C5" s="49" t="s">
        <v>118</v>
      </c>
      <c r="D5" s="44">
        <v>2</v>
      </c>
      <c r="E5" s="102">
        <f>IFERROR(VLOOKUP(C5,'Liste de stock'!$A$4:$E$1048576,5),0)</f>
        <v>38.93</v>
      </c>
      <c r="F5" s="96">
        <f t="shared" ref="F5:F12" si="0">E5*D5</f>
        <v>77.86</v>
      </c>
    </row>
    <row r="6" spans="1:6" customFormat="1" x14ac:dyDescent="0.2">
      <c r="A6" s="97">
        <v>43252</v>
      </c>
      <c r="B6" s="46" t="s">
        <v>181</v>
      </c>
      <c r="C6" s="50" t="s">
        <v>61</v>
      </c>
      <c r="D6" s="46">
        <v>15</v>
      </c>
      <c r="E6" s="86">
        <f>IFERROR(VLOOKUP(C6,'Liste de stock'!$A$4:$E$1048576,5),0)</f>
        <v>4.99</v>
      </c>
      <c r="F6" s="98">
        <f t="shared" si="0"/>
        <v>74.850000000000009</v>
      </c>
    </row>
    <row r="7" spans="1:6" customFormat="1" x14ac:dyDescent="0.2">
      <c r="A7" s="97">
        <v>43253</v>
      </c>
      <c r="B7" s="46" t="s">
        <v>181</v>
      </c>
      <c r="C7" s="50" t="s">
        <v>119</v>
      </c>
      <c r="D7" s="46">
        <v>10</v>
      </c>
      <c r="E7" s="86">
        <f>IFERROR(VLOOKUP(C7,'Liste de stock'!$A$4:$E$1048576,5),0)</f>
        <v>38.93</v>
      </c>
      <c r="F7" s="98">
        <f t="shared" si="0"/>
        <v>389.3</v>
      </c>
    </row>
    <row r="8" spans="1:6" customFormat="1" x14ac:dyDescent="0.2">
      <c r="A8" s="97">
        <v>43256</v>
      </c>
      <c r="B8" s="46" t="s">
        <v>180</v>
      </c>
      <c r="C8" s="50" t="s">
        <v>28</v>
      </c>
      <c r="D8" s="46">
        <v>25</v>
      </c>
      <c r="E8" s="86">
        <f>IFERROR(VLOOKUP(C8,'Liste de stock'!$A$4:$E$1048576,5),0)</f>
        <v>10.16</v>
      </c>
      <c r="F8" s="98">
        <f t="shared" si="0"/>
        <v>254</v>
      </c>
    </row>
    <row r="9" spans="1:6" customFormat="1" x14ac:dyDescent="0.2">
      <c r="A9" s="97">
        <v>43296</v>
      </c>
      <c r="B9" s="46" t="s">
        <v>182</v>
      </c>
      <c r="C9" s="50" t="s">
        <v>70</v>
      </c>
      <c r="D9" s="46">
        <v>12</v>
      </c>
      <c r="E9" s="86">
        <f>IFERROR(VLOOKUP(C9,'Liste de stock'!$A$4:$E$1048576,5),0)</f>
        <v>6.1</v>
      </c>
      <c r="F9" s="98">
        <f t="shared" si="0"/>
        <v>73.199999999999989</v>
      </c>
    </row>
    <row r="10" spans="1:6" customFormat="1" x14ac:dyDescent="0.2">
      <c r="A10" s="97">
        <v>43300</v>
      </c>
      <c r="B10" s="46" t="s">
        <v>181</v>
      </c>
      <c r="C10" s="50" t="s">
        <v>68</v>
      </c>
      <c r="D10" s="46">
        <v>2</v>
      </c>
      <c r="E10" s="86">
        <f>IFERROR(VLOOKUP(C10,'Liste de stock'!$A$4:$E$1048576,5),0)</f>
        <v>15.15</v>
      </c>
      <c r="F10" s="98">
        <f t="shared" si="0"/>
        <v>30.3</v>
      </c>
    </row>
    <row r="11" spans="1:6" customFormat="1" x14ac:dyDescent="0.2">
      <c r="A11" s="97">
        <v>43332</v>
      </c>
      <c r="B11" s="46" t="s">
        <v>183</v>
      </c>
      <c r="C11" s="50" t="s">
        <v>115</v>
      </c>
      <c r="D11" s="46">
        <v>1</v>
      </c>
      <c r="E11" s="86">
        <f>IFERROR(VLOOKUP(C11,'Liste de stock'!$A$4:$E$1048576,5),0)</f>
        <v>10.72</v>
      </c>
      <c r="F11" s="98">
        <f t="shared" si="0"/>
        <v>10.72</v>
      </c>
    </row>
    <row r="12" spans="1:6" customFormat="1" x14ac:dyDescent="0.2">
      <c r="A12" s="97">
        <v>43333</v>
      </c>
      <c r="B12" s="46" t="s">
        <v>182</v>
      </c>
      <c r="C12" s="50" t="s">
        <v>28</v>
      </c>
      <c r="D12" s="46">
        <v>10</v>
      </c>
      <c r="E12" s="86">
        <f>IFERROR(VLOOKUP(C12,'Liste de stock'!$A$4:$E$1048576,5),0)</f>
        <v>10.16</v>
      </c>
      <c r="F12" s="98">
        <f t="shared" si="0"/>
        <v>101.6</v>
      </c>
    </row>
  </sheetData>
  <hyperlinks>
    <hyperlink ref="C1" location="MENU!A1" display="Retour au menu principal"/>
  </hyperlink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de stock'!$A$3,1,,COUNTA('Liste de stock'!$A:$A)-2)</xm:f>
          </x14:formula1>
          <xm:sqref>C5:C12</xm:sqref>
        </x14:dataValidation>
        <x14:dataValidation type="list" allowBlank="1" showInputMessage="1" showErrorMessage="1">
          <x14:formula1>
            <xm:f>OFFSET('Liste chantiers'!#REF!,1,,COUNTA('Liste chantiers'!$A:$A)-2)</xm:f>
          </x14:formula1>
          <xm:sqref>B5:B12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0"/>
  <sheetViews>
    <sheetView workbookViewId="0">
      <pane ySplit="4" topLeftCell="A5" activePane="bottomLeft" state="frozen"/>
      <selection activeCell="C5" sqref="C5:C10"/>
      <selection pane="bottomLeft" activeCell="E10" sqref="E10"/>
    </sheetView>
  </sheetViews>
  <sheetFormatPr baseColWidth="10" defaultRowHeight="12.75" x14ac:dyDescent="0.2"/>
  <cols>
    <col min="1" max="1" width="11.42578125" style="26"/>
    <col min="2" max="2" width="18.28515625" style="26" bestFit="1" customWidth="1"/>
    <col min="3" max="3" width="14.7109375" style="26" bestFit="1" customWidth="1"/>
    <col min="4" max="4" width="16.7109375" style="25" bestFit="1" customWidth="1"/>
    <col min="5" max="5" width="13.28515625" style="27" customWidth="1"/>
    <col min="6" max="16384" width="11.42578125" style="25"/>
  </cols>
  <sheetData>
    <row r="1" spans="1:5" customFormat="1" ht="15.75" x14ac:dyDescent="0.25">
      <c r="A1" s="33" t="str">
        <f ca="1">MID(CELL("filename",A5),FIND("]",CELL("filename",A5))+1,32)</f>
        <v>Locations saisie</v>
      </c>
      <c r="B1" s="2"/>
      <c r="C1" s="76"/>
      <c r="D1" s="136" t="s">
        <v>112</v>
      </c>
      <c r="E1" s="136"/>
    </row>
    <row r="2" spans="1:5" customFormat="1" x14ac:dyDescent="0.2">
      <c r="A2" s="2"/>
      <c r="B2" s="2"/>
      <c r="C2" s="76"/>
      <c r="E2" s="1"/>
    </row>
    <row r="3" spans="1:5" customFormat="1" x14ac:dyDescent="0.2">
      <c r="A3" s="2"/>
      <c r="B3" s="2"/>
      <c r="C3" s="76"/>
      <c r="E3" s="1"/>
    </row>
    <row r="4" spans="1:5" customFormat="1" x14ac:dyDescent="0.2">
      <c r="A4" s="99" t="s">
        <v>0</v>
      </c>
      <c r="B4" s="100" t="s">
        <v>1</v>
      </c>
      <c r="C4" s="100" t="s">
        <v>2</v>
      </c>
      <c r="D4" s="100" t="s">
        <v>17</v>
      </c>
      <c r="E4" s="101" t="s">
        <v>3</v>
      </c>
    </row>
    <row r="5" spans="1:5" customFormat="1" x14ac:dyDescent="0.2">
      <c r="A5" s="45">
        <v>43243</v>
      </c>
      <c r="B5" s="46" t="s">
        <v>179</v>
      </c>
      <c r="C5" s="46"/>
      <c r="D5" s="50"/>
      <c r="E5" s="42">
        <v>1365.96</v>
      </c>
    </row>
    <row r="6" spans="1:5" customFormat="1" x14ac:dyDescent="0.2">
      <c r="A6" s="45">
        <v>43252</v>
      </c>
      <c r="B6" s="46" t="s">
        <v>181</v>
      </c>
      <c r="C6" s="46"/>
      <c r="D6" s="50"/>
      <c r="E6" s="42">
        <v>2536.25</v>
      </c>
    </row>
    <row r="7" spans="1:5" customFormat="1" x14ac:dyDescent="0.2">
      <c r="A7" s="45">
        <v>43252</v>
      </c>
      <c r="B7" s="46" t="s">
        <v>180</v>
      </c>
      <c r="C7" s="46"/>
      <c r="D7" s="50"/>
      <c r="E7" s="42">
        <v>365.26</v>
      </c>
    </row>
    <row r="8" spans="1:5" customFormat="1" x14ac:dyDescent="0.2">
      <c r="A8" s="45">
        <v>43253</v>
      </c>
      <c r="B8" s="46" t="s">
        <v>181</v>
      </c>
      <c r="C8" s="46"/>
      <c r="D8" s="50"/>
      <c r="E8" s="42">
        <v>1365.69</v>
      </c>
    </row>
    <row r="9" spans="1:5" customFormat="1" x14ac:dyDescent="0.2">
      <c r="A9" s="45">
        <v>43256</v>
      </c>
      <c r="B9" s="46" t="s">
        <v>183</v>
      </c>
      <c r="C9" s="46"/>
      <c r="D9" s="50"/>
      <c r="E9" s="42">
        <v>695.98</v>
      </c>
    </row>
    <row r="10" spans="1:5" customFormat="1" x14ac:dyDescent="0.2">
      <c r="A10" s="47">
        <v>43300</v>
      </c>
      <c r="B10" s="48" t="s">
        <v>179</v>
      </c>
      <c r="C10" s="48"/>
      <c r="D10" s="51"/>
      <c r="E10" s="43">
        <v>269.85000000000002</v>
      </c>
    </row>
  </sheetData>
  <mergeCells count="1">
    <mergeCell ref="D1:E1"/>
  </mergeCells>
  <hyperlinks>
    <hyperlink ref="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chantiers'!#REF!,1,,COUNTA('Liste chantiers'!$A:$A)-2)</xm:f>
          </x14:formula1>
          <xm:sqref>B5:B10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0"/>
  <sheetViews>
    <sheetView workbookViewId="0">
      <pane ySplit="4" topLeftCell="A5" activePane="bottomLeft" state="frozen"/>
      <selection activeCell="C5" sqref="C5:C10"/>
      <selection pane="bottomLeft" activeCell="D18" sqref="D18"/>
    </sheetView>
  </sheetViews>
  <sheetFormatPr baseColWidth="10" defaultRowHeight="12.75" x14ac:dyDescent="0.2"/>
  <cols>
    <col min="1" max="1" width="11.42578125" style="26"/>
    <col min="2" max="2" width="18.28515625" style="26" bestFit="1" customWidth="1"/>
    <col min="3" max="3" width="14.7109375" style="25" bestFit="1" customWidth="1"/>
    <col min="4" max="4" width="19.42578125" style="25" bestFit="1" customWidth="1"/>
    <col min="5" max="5" width="13.28515625" style="27" customWidth="1"/>
    <col min="6" max="6" width="11.42578125" style="25"/>
    <col min="7" max="16384" width="11.42578125" style="35"/>
  </cols>
  <sheetData>
    <row r="1" spans="1:5" customFormat="1" ht="15.75" x14ac:dyDescent="0.25">
      <c r="A1" s="33" t="str">
        <f ca="1">MID(CELL("filename",A5),FIND("]",CELL("filename",A5))+1,32)</f>
        <v>Soustraitants saisie</v>
      </c>
      <c r="B1" s="2"/>
      <c r="D1" s="136" t="s">
        <v>112</v>
      </c>
      <c r="E1" s="136"/>
    </row>
    <row r="2" spans="1:5" customFormat="1" x14ac:dyDescent="0.2">
      <c r="A2" s="2"/>
      <c r="B2" s="2"/>
      <c r="E2" s="1"/>
    </row>
    <row r="3" spans="1:5" customFormat="1" x14ac:dyDescent="0.2">
      <c r="A3" s="2"/>
      <c r="B3" s="2"/>
      <c r="E3" s="1"/>
    </row>
    <row r="4" spans="1:5" customFormat="1" x14ac:dyDescent="0.2">
      <c r="A4" s="99" t="s">
        <v>0</v>
      </c>
      <c r="B4" s="100" t="s">
        <v>1</v>
      </c>
      <c r="C4" s="100" t="s">
        <v>2</v>
      </c>
      <c r="D4" s="100" t="s">
        <v>18</v>
      </c>
      <c r="E4" s="101" t="s">
        <v>3</v>
      </c>
    </row>
    <row r="5" spans="1:5" customFormat="1" x14ac:dyDescent="0.2">
      <c r="A5" s="45">
        <v>43252</v>
      </c>
      <c r="B5" s="46" t="s">
        <v>179</v>
      </c>
      <c r="C5" s="50"/>
      <c r="D5" s="50"/>
      <c r="E5" s="42">
        <v>15698.25</v>
      </c>
    </row>
    <row r="6" spans="1:5" customFormat="1" x14ac:dyDescent="0.2">
      <c r="A6" s="45">
        <v>43252</v>
      </c>
      <c r="B6" s="46" t="s">
        <v>180</v>
      </c>
      <c r="C6" s="50"/>
      <c r="D6" s="50"/>
      <c r="E6" s="42">
        <v>698.69</v>
      </c>
    </row>
    <row r="7" spans="1:5" customFormat="1" x14ac:dyDescent="0.2">
      <c r="A7" s="45">
        <v>43253</v>
      </c>
      <c r="B7" s="46" t="s">
        <v>189</v>
      </c>
      <c r="C7" s="50"/>
      <c r="D7" s="50"/>
      <c r="E7" s="42">
        <v>150</v>
      </c>
    </row>
    <row r="8" spans="1:5" customFormat="1" x14ac:dyDescent="0.2">
      <c r="A8" s="45">
        <v>43256</v>
      </c>
      <c r="B8" s="46" t="s">
        <v>182</v>
      </c>
      <c r="C8" s="50"/>
      <c r="D8" s="50"/>
      <c r="E8" s="42">
        <v>5896.3</v>
      </c>
    </row>
    <row r="9" spans="1:5" customFormat="1" x14ac:dyDescent="0.2">
      <c r="A9" s="45">
        <v>43296</v>
      </c>
      <c r="B9" s="46" t="s">
        <v>189</v>
      </c>
      <c r="C9" s="50"/>
      <c r="D9" s="50"/>
      <c r="E9" s="42">
        <v>4269.5</v>
      </c>
    </row>
    <row r="10" spans="1:5" customFormat="1" x14ac:dyDescent="0.2">
      <c r="A10" s="47">
        <v>43300</v>
      </c>
      <c r="B10" s="48" t="s">
        <v>181</v>
      </c>
      <c r="C10" s="51"/>
      <c r="D10" s="51"/>
      <c r="E10" s="43">
        <v>1563.24</v>
      </c>
    </row>
  </sheetData>
  <mergeCells count="1">
    <mergeCell ref="D1:E1"/>
  </mergeCells>
  <hyperlinks>
    <hyperlink ref="D1" location="MENU!A1" display="Retour au menu principal"/>
  </hyperlink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chantiers'!#REF!,1,,COUNTA('Liste chantiers'!$A:$A)-2)</xm:f>
          </x14:formula1>
          <xm:sqref>B5:B10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0"/>
  <sheetViews>
    <sheetView workbookViewId="0">
      <pane ySplit="4" topLeftCell="A5" activePane="bottomLeft" state="frozen"/>
      <selection activeCell="C5" sqref="C5:C10"/>
      <selection pane="bottomLeft" activeCell="E10" sqref="E10"/>
    </sheetView>
  </sheetViews>
  <sheetFormatPr baseColWidth="10" defaultRowHeight="12.75" x14ac:dyDescent="0.2"/>
  <cols>
    <col min="1" max="1" width="11.42578125" style="26"/>
    <col min="2" max="2" width="18.28515625" style="26" bestFit="1" customWidth="1"/>
    <col min="3" max="3" width="14.7109375" style="25" bestFit="1" customWidth="1"/>
    <col min="4" max="4" width="16" style="27" bestFit="1" customWidth="1"/>
    <col min="5" max="5" width="11.42578125" style="25"/>
    <col min="6" max="16384" width="11.42578125" style="35"/>
  </cols>
  <sheetData>
    <row r="1" spans="1:4" customFormat="1" ht="15.75" x14ac:dyDescent="0.25">
      <c r="A1" s="33" t="str">
        <f ca="1">MID(CELL("filename",A5),FIND("]",CELL("filename",A5))+1,32)</f>
        <v>Intérimaires saisie</v>
      </c>
      <c r="B1" s="2"/>
      <c r="C1" s="136" t="s">
        <v>112</v>
      </c>
      <c r="D1" s="136"/>
    </row>
    <row r="2" spans="1:4" customFormat="1" ht="12.75" customHeight="1" x14ac:dyDescent="0.25">
      <c r="A2" s="31"/>
      <c r="B2" s="2"/>
      <c r="C2" s="30"/>
      <c r="D2" s="30"/>
    </row>
    <row r="3" spans="1:4" customFormat="1" ht="12.75" customHeight="1" x14ac:dyDescent="0.2">
      <c r="A3" s="2"/>
      <c r="B3" s="2"/>
      <c r="D3" s="1"/>
    </row>
    <row r="4" spans="1:4" customFormat="1" x14ac:dyDescent="0.2">
      <c r="A4" s="99" t="s">
        <v>0</v>
      </c>
      <c r="B4" s="100" t="s">
        <v>1</v>
      </c>
      <c r="C4" s="100" t="s">
        <v>2</v>
      </c>
      <c r="D4" s="101" t="s">
        <v>3</v>
      </c>
    </row>
    <row r="5" spans="1:4" customFormat="1" x14ac:dyDescent="0.2">
      <c r="A5" s="45">
        <v>43252</v>
      </c>
      <c r="B5" s="46" t="s">
        <v>179</v>
      </c>
      <c r="C5" s="50"/>
      <c r="D5" s="42">
        <v>563.69000000000005</v>
      </c>
    </row>
    <row r="6" spans="1:4" customFormat="1" x14ac:dyDescent="0.2">
      <c r="A6" s="45">
        <v>43252</v>
      </c>
      <c r="B6" s="46" t="s">
        <v>181</v>
      </c>
      <c r="C6" s="50"/>
      <c r="D6" s="42">
        <v>3598.6</v>
      </c>
    </row>
    <row r="7" spans="1:4" customFormat="1" x14ac:dyDescent="0.2">
      <c r="A7" s="45">
        <v>43253</v>
      </c>
      <c r="B7" s="46" t="s">
        <v>180</v>
      </c>
      <c r="C7" s="50"/>
      <c r="D7" s="42">
        <v>486.95</v>
      </c>
    </row>
    <row r="8" spans="1:4" customFormat="1" x14ac:dyDescent="0.2">
      <c r="A8" s="45">
        <v>43256</v>
      </c>
      <c r="B8" s="46" t="s">
        <v>181</v>
      </c>
      <c r="C8" s="50"/>
      <c r="D8" s="42">
        <v>2569.3000000000002</v>
      </c>
    </row>
    <row r="9" spans="1:4" customFormat="1" x14ac:dyDescent="0.2">
      <c r="A9" s="45">
        <v>43296</v>
      </c>
      <c r="B9" s="46" t="s">
        <v>182</v>
      </c>
      <c r="C9" s="50"/>
      <c r="D9" s="42">
        <v>896.3</v>
      </c>
    </row>
    <row r="10" spans="1:4" customFormat="1" x14ac:dyDescent="0.2">
      <c r="A10" s="47">
        <v>43300</v>
      </c>
      <c r="B10" s="48" t="s">
        <v>182</v>
      </c>
      <c r="C10" s="51"/>
      <c r="D10" s="43">
        <v>750</v>
      </c>
    </row>
  </sheetData>
  <mergeCells count="1">
    <mergeCell ref="C1:D1"/>
  </mergeCells>
  <hyperlinks>
    <hyperlink ref="C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chantiers'!#REF!,1,,COUNTA('Liste chantiers'!$A:$A)-2)</xm:f>
          </x14:formula1>
          <xm:sqref>B5:B10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3"/>
  <sheetViews>
    <sheetView workbookViewId="0">
      <pane ySplit="4" topLeftCell="A5" activePane="bottomLeft" state="frozen"/>
      <selection pane="bottomLeft" activeCell="B27" sqref="B27"/>
    </sheetView>
  </sheetViews>
  <sheetFormatPr baseColWidth="10" defaultRowHeight="12.75" x14ac:dyDescent="0.2"/>
  <cols>
    <col min="1" max="1" width="11.42578125" style="26"/>
    <col min="2" max="2" width="18.28515625" style="34" bestFit="1" customWidth="1"/>
    <col min="3" max="3" width="30.7109375" style="26" customWidth="1"/>
    <col min="4" max="4" width="13.28515625" style="27" customWidth="1"/>
    <col min="5" max="16384" width="11.42578125" style="25"/>
  </cols>
  <sheetData>
    <row r="1" spans="1:4" customFormat="1" ht="15.75" x14ac:dyDescent="0.25">
      <c r="A1" s="33" t="str">
        <f ca="1">MID(CELL("filename",A5),FIND("]",CELL("filename",A5))+1,32)</f>
        <v>Factures saisie</v>
      </c>
      <c r="B1" s="3"/>
      <c r="C1" s="136" t="s">
        <v>112</v>
      </c>
      <c r="D1" s="136"/>
    </row>
    <row r="2" spans="1:4" customFormat="1" x14ac:dyDescent="0.2">
      <c r="A2" s="2"/>
      <c r="B2" s="3"/>
      <c r="C2" s="2"/>
      <c r="D2" s="1"/>
    </row>
    <row r="3" spans="1:4" customFormat="1" x14ac:dyDescent="0.2">
      <c r="A3" s="2"/>
      <c r="B3" s="3"/>
      <c r="C3" s="2"/>
      <c r="D3" s="1"/>
    </row>
    <row r="4" spans="1:4" customFormat="1" x14ac:dyDescent="0.2">
      <c r="A4" s="103" t="s">
        <v>0</v>
      </c>
      <c r="B4" s="104" t="s">
        <v>1</v>
      </c>
      <c r="C4" s="104" t="s">
        <v>7</v>
      </c>
      <c r="D4" s="105" t="s">
        <v>3</v>
      </c>
    </row>
    <row r="5" spans="1:4" customFormat="1" x14ac:dyDescent="0.2">
      <c r="A5" s="45">
        <v>43245</v>
      </c>
      <c r="B5" s="52" t="s">
        <v>179</v>
      </c>
      <c r="C5" s="46" t="s">
        <v>113</v>
      </c>
      <c r="D5" s="42">
        <v>15635.55</v>
      </c>
    </row>
    <row r="6" spans="1:4" customFormat="1" x14ac:dyDescent="0.2">
      <c r="A6" s="45">
        <v>43281</v>
      </c>
      <c r="B6" s="52" t="s">
        <v>181</v>
      </c>
      <c r="C6" s="46" t="s">
        <v>8</v>
      </c>
      <c r="D6" s="42">
        <v>2589.6799999999998</v>
      </c>
    </row>
    <row r="7" spans="1:4" customFormat="1" x14ac:dyDescent="0.2">
      <c r="A7" s="45">
        <v>43281</v>
      </c>
      <c r="B7" s="52" t="s">
        <v>180</v>
      </c>
      <c r="C7" s="46" t="s">
        <v>113</v>
      </c>
      <c r="D7" s="42">
        <v>18569.68</v>
      </c>
    </row>
    <row r="8" spans="1:4" s="75" customFormat="1" x14ac:dyDescent="0.2">
      <c r="A8" s="45">
        <v>43281</v>
      </c>
      <c r="B8" s="52" t="s">
        <v>181</v>
      </c>
      <c r="C8" s="46" t="s">
        <v>126</v>
      </c>
      <c r="D8" s="42">
        <v>659.85</v>
      </c>
    </row>
    <row r="9" spans="1:4" customFormat="1" x14ac:dyDescent="0.2">
      <c r="A9" s="45">
        <v>43281</v>
      </c>
      <c r="B9" s="52" t="s">
        <v>182</v>
      </c>
      <c r="C9" s="46" t="s">
        <v>113</v>
      </c>
      <c r="D9" s="42">
        <v>4469.58</v>
      </c>
    </row>
    <row r="10" spans="1:4" customFormat="1" x14ac:dyDescent="0.2">
      <c r="A10" s="45">
        <v>43312</v>
      </c>
      <c r="B10" s="52" t="s">
        <v>180</v>
      </c>
      <c r="C10" s="46" t="s">
        <v>8</v>
      </c>
      <c r="D10" s="42">
        <v>2695.98</v>
      </c>
    </row>
    <row r="11" spans="1:4" s="75" customFormat="1" x14ac:dyDescent="0.2">
      <c r="A11" s="45">
        <v>43312</v>
      </c>
      <c r="B11" s="52" t="s">
        <v>182</v>
      </c>
      <c r="C11" s="46" t="s">
        <v>113</v>
      </c>
      <c r="D11" s="42">
        <v>1365.96</v>
      </c>
    </row>
    <row r="12" spans="1:4" customFormat="1" x14ac:dyDescent="0.2">
      <c r="A12" s="45">
        <v>43343</v>
      </c>
      <c r="B12" s="52" t="s">
        <v>181</v>
      </c>
      <c r="C12" s="46" t="s">
        <v>113</v>
      </c>
      <c r="D12" s="42">
        <v>12569.58</v>
      </c>
    </row>
    <row r="13" spans="1:4" x14ac:dyDescent="0.2">
      <c r="A13" s="47">
        <v>43373</v>
      </c>
      <c r="B13" s="53" t="s">
        <v>183</v>
      </c>
      <c r="C13" s="48" t="s">
        <v>9</v>
      </c>
      <c r="D13" s="43">
        <v>269.85000000000002</v>
      </c>
    </row>
  </sheetData>
  <mergeCells count="1">
    <mergeCell ref="C1:D1"/>
  </mergeCells>
  <hyperlinks>
    <hyperlink ref="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OFFSET('Liste chantiers'!#REF!,1,,COUNTA('Liste chantiers'!$A:$A)-2)</xm:f>
          </x14:formula1>
          <xm:sqref>B5:B13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V20"/>
  <sheetViews>
    <sheetView topLeftCell="D1" workbookViewId="0">
      <selection activeCell="V20" sqref="V20"/>
    </sheetView>
  </sheetViews>
  <sheetFormatPr baseColWidth="10" defaultRowHeight="12.75" x14ac:dyDescent="0.2"/>
  <cols>
    <col min="1" max="1" width="26.85546875" style="25" bestFit="1" customWidth="1"/>
    <col min="2" max="2" width="11.42578125" style="85"/>
    <col min="3" max="3" width="70.7109375" style="25" customWidth="1"/>
    <col min="4" max="4" width="6.85546875" style="26" customWidth="1"/>
    <col min="5" max="5" width="8.85546875" style="26" customWidth="1"/>
    <col min="6" max="6" width="8" style="26" customWidth="1"/>
    <col min="7" max="7" width="9" style="26" customWidth="1"/>
    <col min="8" max="8" width="9.5703125" style="26" customWidth="1"/>
    <col min="9" max="9" width="8.140625" style="26" customWidth="1"/>
    <col min="10" max="15" width="6" style="26" customWidth="1"/>
    <col min="16" max="16" width="8.42578125" style="26" bestFit="1" customWidth="1"/>
    <col min="17" max="18" width="11.42578125" style="26"/>
    <col min="19" max="19" width="11.42578125" style="27"/>
    <col min="21" max="21" width="34" bestFit="1" customWidth="1"/>
  </cols>
  <sheetData>
    <row r="1" spans="1:22" ht="15.75" x14ac:dyDescent="0.25">
      <c r="A1" s="77" t="str">
        <f ca="1">MID(CELL("filename",A5),FIND("]",CELL("filename",A5))+1,32)</f>
        <v>Personnel saisie</v>
      </c>
      <c r="B1" s="77" t="str">
        <f ca="1">MID(CELL("filename",B5),FIND("]",CELL("filename",B5))+1,32)</f>
        <v>Personnel saisie</v>
      </c>
      <c r="C1"/>
      <c r="D1" s="136" t="s">
        <v>112</v>
      </c>
      <c r="E1" s="136"/>
      <c r="F1" s="136"/>
      <c r="G1" s="136"/>
      <c r="H1" s="136"/>
      <c r="I1"/>
      <c r="J1"/>
      <c r="K1"/>
      <c r="L1"/>
      <c r="M1"/>
      <c r="N1"/>
      <c r="O1"/>
      <c r="P1"/>
      <c r="Q1"/>
      <c r="R1"/>
      <c r="S1" s="1"/>
    </row>
    <row r="2" spans="1:22" ht="12.75" customHeight="1" x14ac:dyDescent="0.25">
      <c r="A2"/>
      <c r="B2" s="77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 s="1"/>
    </row>
    <row r="3" spans="1:22" x14ac:dyDescent="0.2">
      <c r="A3"/>
      <c r="B3" s="75"/>
      <c r="C3"/>
      <c r="D3" s="139" t="s">
        <v>81</v>
      </c>
      <c r="E3" s="141"/>
      <c r="F3" s="141"/>
      <c r="G3" s="141"/>
      <c r="H3" s="140"/>
      <c r="I3" s="139" t="s">
        <v>85</v>
      </c>
      <c r="J3" s="141"/>
      <c r="K3" s="141"/>
      <c r="L3" s="141"/>
      <c r="M3" s="141"/>
      <c r="N3" s="141"/>
      <c r="O3" s="141"/>
      <c r="P3" s="140"/>
      <c r="Q3" s="139" t="s">
        <v>87</v>
      </c>
      <c r="R3" s="140"/>
      <c r="S3" s="1"/>
      <c r="U3" s="13"/>
      <c r="V3" s="6"/>
    </row>
    <row r="4" spans="1:22" s="12" customFormat="1" ht="25.5" x14ac:dyDescent="0.2">
      <c r="A4" s="106" t="s">
        <v>78</v>
      </c>
      <c r="B4" s="107" t="s">
        <v>0</v>
      </c>
      <c r="C4" s="107" t="s">
        <v>1</v>
      </c>
      <c r="D4" s="107" t="s">
        <v>79</v>
      </c>
      <c r="E4" s="108" t="s">
        <v>82</v>
      </c>
      <c r="F4" s="109" t="s">
        <v>83</v>
      </c>
      <c r="G4" s="109" t="s">
        <v>84</v>
      </c>
      <c r="H4" s="109" t="s">
        <v>80</v>
      </c>
      <c r="I4" s="109" t="s">
        <v>86</v>
      </c>
      <c r="J4" s="110" t="s">
        <v>155</v>
      </c>
      <c r="K4" s="110" t="s">
        <v>91</v>
      </c>
      <c r="L4" s="110" t="s">
        <v>92</v>
      </c>
      <c r="M4" s="110" t="s">
        <v>93</v>
      </c>
      <c r="N4" s="110" t="s">
        <v>94</v>
      </c>
      <c r="O4" s="110" t="s">
        <v>95</v>
      </c>
      <c r="P4" s="110" t="s">
        <v>88</v>
      </c>
      <c r="Q4" s="111" t="s">
        <v>90</v>
      </c>
      <c r="R4" s="111" t="s">
        <v>89</v>
      </c>
      <c r="S4" s="112" t="s">
        <v>110</v>
      </c>
      <c r="U4" s="13" t="s">
        <v>96</v>
      </c>
      <c r="V4" s="6"/>
    </row>
    <row r="5" spans="1:22" x14ac:dyDescent="0.2">
      <c r="A5" s="113" t="s">
        <v>184</v>
      </c>
      <c r="B5" s="114">
        <v>43252</v>
      </c>
      <c r="C5" s="46" t="s">
        <v>179</v>
      </c>
      <c r="D5" s="46">
        <v>8</v>
      </c>
      <c r="E5" s="46">
        <v>1</v>
      </c>
      <c r="F5" s="46"/>
      <c r="G5" s="46"/>
      <c r="H5" s="46"/>
      <c r="I5" s="46">
        <v>1</v>
      </c>
      <c r="J5" s="46"/>
      <c r="K5" s="46"/>
      <c r="L5" s="46">
        <v>1</v>
      </c>
      <c r="M5" s="46"/>
      <c r="N5" s="46"/>
      <c r="O5" s="46"/>
      <c r="P5" s="46"/>
      <c r="Q5" s="46"/>
      <c r="R5" s="46"/>
      <c r="S5" s="115">
        <f t="shared" ref="S5:S14" si="0">(D5*$V$6)+(E5*1.25*$V$6)+(F5*1.5*$V$6)+(G5*2*$V$6)+(H5*$V$6)+(I5*$V$9)+(J5*$V$10)+(K5*$V$11)+(L5*$V$12)+(M5*$V$13)+(N5*$V$14)+(O5*$V$15)+(P5*$V$16)+(Q5*$V$19)+(R5*$V$20)</f>
        <v>379.43</v>
      </c>
      <c r="U5" s="137" t="s">
        <v>97</v>
      </c>
      <c r="V5" s="138"/>
    </row>
    <row r="6" spans="1:22" x14ac:dyDescent="0.2">
      <c r="A6" s="113" t="s">
        <v>185</v>
      </c>
      <c r="B6" s="114">
        <v>43252</v>
      </c>
      <c r="C6" s="46" t="s">
        <v>179</v>
      </c>
      <c r="D6" s="46">
        <v>6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>
        <v>1</v>
      </c>
      <c r="R6" s="46">
        <v>5</v>
      </c>
      <c r="S6" s="115">
        <f t="shared" si="0"/>
        <v>500</v>
      </c>
      <c r="U6" s="23" t="s">
        <v>98</v>
      </c>
      <c r="V6" s="24">
        <v>40</v>
      </c>
    </row>
    <row r="7" spans="1:22" ht="12.75" customHeight="1" x14ac:dyDescent="0.2">
      <c r="A7" s="113" t="s">
        <v>184</v>
      </c>
      <c r="B7" s="114">
        <v>43253</v>
      </c>
      <c r="C7" s="46" t="s">
        <v>181</v>
      </c>
      <c r="D7" s="46">
        <v>8</v>
      </c>
      <c r="E7" s="46">
        <v>2</v>
      </c>
      <c r="F7" s="46"/>
      <c r="G7" s="46"/>
      <c r="H7" s="46"/>
      <c r="I7" s="46">
        <v>1</v>
      </c>
      <c r="J7" s="46"/>
      <c r="K7" s="46"/>
      <c r="L7" s="46">
        <v>1</v>
      </c>
      <c r="M7" s="46"/>
      <c r="N7" s="46"/>
      <c r="O7" s="46"/>
      <c r="P7" s="46"/>
      <c r="Q7" s="46"/>
      <c r="R7" s="46"/>
      <c r="S7" s="115">
        <f t="shared" si="0"/>
        <v>429.43</v>
      </c>
      <c r="U7" s="21"/>
      <c r="V7" s="22"/>
    </row>
    <row r="8" spans="1:22" x14ac:dyDescent="0.2">
      <c r="A8" s="113" t="s">
        <v>185</v>
      </c>
      <c r="B8" s="114">
        <v>43256</v>
      </c>
      <c r="C8" s="46" t="s">
        <v>180</v>
      </c>
      <c r="D8" s="46">
        <v>7</v>
      </c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>
        <v>1</v>
      </c>
      <c r="R8" s="46">
        <v>5</v>
      </c>
      <c r="S8" s="115">
        <f t="shared" si="0"/>
        <v>540</v>
      </c>
      <c r="U8" s="36" t="s">
        <v>99</v>
      </c>
      <c r="V8" s="37"/>
    </row>
    <row r="9" spans="1:22" x14ac:dyDescent="0.2">
      <c r="A9" s="113" t="s">
        <v>186</v>
      </c>
      <c r="B9" s="114">
        <v>43296</v>
      </c>
      <c r="C9" s="46" t="s">
        <v>182</v>
      </c>
      <c r="D9" s="46">
        <v>8</v>
      </c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>
        <v>1</v>
      </c>
      <c r="R9" s="46">
        <v>3</v>
      </c>
      <c r="S9" s="115">
        <f t="shared" si="0"/>
        <v>500</v>
      </c>
      <c r="U9" s="14" t="s">
        <v>86</v>
      </c>
      <c r="V9" s="15">
        <v>6.5</v>
      </c>
    </row>
    <row r="10" spans="1:22" x14ac:dyDescent="0.2">
      <c r="A10" s="113" t="s">
        <v>187</v>
      </c>
      <c r="B10" s="114">
        <v>43300</v>
      </c>
      <c r="C10" s="46" t="s">
        <v>181</v>
      </c>
      <c r="D10" s="46">
        <v>8</v>
      </c>
      <c r="E10" s="46">
        <v>3</v>
      </c>
      <c r="F10" s="46"/>
      <c r="G10" s="46"/>
      <c r="H10" s="46"/>
      <c r="I10" s="46">
        <v>1</v>
      </c>
      <c r="J10" s="46"/>
      <c r="K10" s="46"/>
      <c r="L10" s="46">
        <v>1</v>
      </c>
      <c r="M10" s="46"/>
      <c r="N10" s="46"/>
      <c r="O10" s="46"/>
      <c r="P10" s="46"/>
      <c r="Q10" s="46"/>
      <c r="R10" s="46"/>
      <c r="S10" s="115">
        <f t="shared" si="0"/>
        <v>479.43</v>
      </c>
      <c r="U10" s="16" t="s">
        <v>100</v>
      </c>
      <c r="V10" s="19">
        <v>1.44</v>
      </c>
    </row>
    <row r="11" spans="1:22" x14ac:dyDescent="0.2">
      <c r="A11" s="113" t="s">
        <v>185</v>
      </c>
      <c r="B11" s="114">
        <v>43301</v>
      </c>
      <c r="C11" s="46" t="s">
        <v>183</v>
      </c>
      <c r="D11" s="46">
        <v>1</v>
      </c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115">
        <f t="shared" si="0"/>
        <v>40</v>
      </c>
      <c r="U11" s="16" t="s">
        <v>101</v>
      </c>
      <c r="V11" s="19">
        <v>1.44</v>
      </c>
    </row>
    <row r="12" spans="1:22" x14ac:dyDescent="0.2">
      <c r="A12" s="113" t="s">
        <v>185</v>
      </c>
      <c r="B12" s="114">
        <v>43302</v>
      </c>
      <c r="C12" s="46" t="s">
        <v>189</v>
      </c>
      <c r="D12" s="46">
        <v>2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115">
        <f t="shared" si="0"/>
        <v>80</v>
      </c>
      <c r="U12" s="16" t="s">
        <v>102</v>
      </c>
      <c r="V12" s="19">
        <v>2.93</v>
      </c>
    </row>
    <row r="13" spans="1:22" x14ac:dyDescent="0.2">
      <c r="A13" s="113" t="s">
        <v>184</v>
      </c>
      <c r="B13" s="114">
        <v>43303</v>
      </c>
      <c r="C13" s="46" t="s">
        <v>189</v>
      </c>
      <c r="D13" s="46">
        <v>8</v>
      </c>
      <c r="E13" s="46"/>
      <c r="F13" s="46"/>
      <c r="G13" s="46"/>
      <c r="H13" s="46"/>
      <c r="I13" s="46">
        <v>1</v>
      </c>
      <c r="J13" s="46">
        <v>1</v>
      </c>
      <c r="K13" s="46"/>
      <c r="L13" s="46"/>
      <c r="M13" s="46"/>
      <c r="N13" s="46"/>
      <c r="O13" s="46"/>
      <c r="P13" s="46"/>
      <c r="Q13" s="46"/>
      <c r="R13" s="46"/>
      <c r="S13" s="115">
        <f t="shared" si="0"/>
        <v>327.94</v>
      </c>
      <c r="U13" s="16" t="s">
        <v>103</v>
      </c>
      <c r="V13" s="19">
        <v>4.37</v>
      </c>
    </row>
    <row r="14" spans="1:22" x14ac:dyDescent="0.2">
      <c r="A14" s="116" t="s">
        <v>188</v>
      </c>
      <c r="B14" s="117">
        <v>43343</v>
      </c>
      <c r="C14" s="48" t="s">
        <v>181</v>
      </c>
      <c r="D14" s="48">
        <v>8</v>
      </c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118">
        <f t="shared" si="0"/>
        <v>320</v>
      </c>
      <c r="U14" s="16" t="s">
        <v>104</v>
      </c>
      <c r="V14" s="19">
        <v>5.9</v>
      </c>
    </row>
    <row r="15" spans="1:22" x14ac:dyDescent="0.2">
      <c r="U15" s="16" t="s">
        <v>105</v>
      </c>
      <c r="V15" s="19">
        <v>7.6</v>
      </c>
    </row>
    <row r="16" spans="1:22" x14ac:dyDescent="0.2">
      <c r="U16" s="17" t="s">
        <v>106</v>
      </c>
      <c r="V16" s="20">
        <v>1.5</v>
      </c>
    </row>
    <row r="17" spans="21:22" x14ac:dyDescent="0.2">
      <c r="U17" s="6"/>
      <c r="V17" s="6"/>
    </row>
    <row r="18" spans="21:22" x14ac:dyDescent="0.2">
      <c r="U18" s="137" t="s">
        <v>107</v>
      </c>
      <c r="V18" s="138"/>
    </row>
    <row r="19" spans="21:22" x14ac:dyDescent="0.2">
      <c r="U19" s="14" t="s">
        <v>108</v>
      </c>
      <c r="V19" s="15">
        <v>60</v>
      </c>
    </row>
    <row r="20" spans="21:22" x14ac:dyDescent="0.2">
      <c r="U20" s="17" t="s">
        <v>109</v>
      </c>
      <c r="V20" s="18">
        <f>V6</f>
        <v>40</v>
      </c>
    </row>
  </sheetData>
  <mergeCells count="6">
    <mergeCell ref="U18:V18"/>
    <mergeCell ref="D1:H1"/>
    <mergeCell ref="Q3:R3"/>
    <mergeCell ref="I3:P3"/>
    <mergeCell ref="D3:H3"/>
    <mergeCell ref="U5:V5"/>
  </mergeCells>
  <hyperlinks>
    <hyperlink ref="D1:H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chantiers'!#REF!,1,,COUNTA('Liste chantiers'!$A:$A)-2)</xm:f>
          </x14:formula1>
          <xm:sqref>C5:C14</xm:sqref>
        </x14:dataValidation>
        <x14:dataValidation type="list" allowBlank="1" showInputMessage="1" showErrorMessage="1">
          <x14:formula1>
            <xm:f>OFFSET('Liste personnel'!$C$3,1,,COUNTA('Liste personnel'!$A:$A)-2)</xm:f>
          </x14:formula1>
          <xm:sqref>A5:A14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64"/>
  <sheetViews>
    <sheetView workbookViewId="0">
      <selection activeCell="A20" sqref="A20"/>
    </sheetView>
  </sheetViews>
  <sheetFormatPr baseColWidth="10" defaultRowHeight="12.75" x14ac:dyDescent="0.2"/>
  <cols>
    <col min="1" max="1" width="54.5703125" bestFit="1" customWidth="1"/>
    <col min="2" max="2" width="18.140625" style="2" bestFit="1" customWidth="1"/>
    <col min="3" max="3" width="14" bestFit="1" customWidth="1"/>
    <col min="4" max="4" width="19.42578125" bestFit="1" customWidth="1"/>
    <col min="5" max="5" width="12.7109375" customWidth="1"/>
  </cols>
  <sheetData>
    <row r="1" spans="1:5" ht="15.75" x14ac:dyDescent="0.25">
      <c r="A1" s="4" t="str">
        <f ca="1">MID(CELL("filename",A5),FIND("]",CELL("filename",A5))+1,32)</f>
        <v>Liste de stock</v>
      </c>
      <c r="B1" s="11"/>
      <c r="D1" s="136" t="s">
        <v>112</v>
      </c>
      <c r="E1" s="136"/>
    </row>
    <row r="3" spans="1:5" x14ac:dyDescent="0.2">
      <c r="A3" s="60" t="s">
        <v>19</v>
      </c>
      <c r="B3" s="39" t="s">
        <v>2</v>
      </c>
      <c r="C3" s="40" t="s">
        <v>60</v>
      </c>
      <c r="D3" s="41" t="s">
        <v>59</v>
      </c>
      <c r="E3" s="41" t="s">
        <v>58</v>
      </c>
    </row>
    <row r="4" spans="1:5" x14ac:dyDescent="0.2">
      <c r="A4" s="57" t="s">
        <v>116</v>
      </c>
      <c r="B4" s="83" t="s">
        <v>127</v>
      </c>
      <c r="C4" s="80"/>
      <c r="D4" s="81"/>
      <c r="E4" s="72"/>
    </row>
    <row r="5" spans="1:5" x14ac:dyDescent="0.2">
      <c r="A5" s="58" t="s">
        <v>117</v>
      </c>
      <c r="B5" s="84" t="s">
        <v>127</v>
      </c>
      <c r="C5" s="78"/>
      <c r="D5" s="79" t="s">
        <v>128</v>
      </c>
      <c r="E5" s="73">
        <v>12.5</v>
      </c>
    </row>
    <row r="6" spans="1:5" x14ac:dyDescent="0.2">
      <c r="A6" s="58" t="s">
        <v>118</v>
      </c>
      <c r="B6" s="84" t="s">
        <v>129</v>
      </c>
      <c r="C6" s="78" t="s">
        <v>130</v>
      </c>
      <c r="D6" s="79" t="s">
        <v>131</v>
      </c>
      <c r="E6" s="73">
        <v>38.93</v>
      </c>
    </row>
    <row r="7" spans="1:5" x14ac:dyDescent="0.2">
      <c r="A7" s="58" t="s">
        <v>119</v>
      </c>
      <c r="B7" s="84" t="s">
        <v>129</v>
      </c>
      <c r="C7" s="78" t="s">
        <v>130</v>
      </c>
      <c r="D7" s="79" t="s">
        <v>131</v>
      </c>
      <c r="E7" s="73">
        <v>38.93</v>
      </c>
    </row>
    <row r="8" spans="1:5" x14ac:dyDescent="0.2">
      <c r="A8" s="58" t="s">
        <v>22</v>
      </c>
      <c r="B8" s="84" t="s">
        <v>132</v>
      </c>
      <c r="C8" s="78" t="s">
        <v>133</v>
      </c>
      <c r="D8" s="79" t="s">
        <v>134</v>
      </c>
      <c r="E8" s="73">
        <v>54</v>
      </c>
    </row>
    <row r="9" spans="1:5" x14ac:dyDescent="0.2">
      <c r="A9" s="58" t="s">
        <v>23</v>
      </c>
      <c r="B9" s="84" t="s">
        <v>132</v>
      </c>
      <c r="C9" s="78" t="s">
        <v>133</v>
      </c>
      <c r="D9" s="79" t="s">
        <v>135</v>
      </c>
      <c r="E9" s="73">
        <v>8.02</v>
      </c>
    </row>
    <row r="10" spans="1:5" x14ac:dyDescent="0.2">
      <c r="A10" s="58" t="s">
        <v>120</v>
      </c>
      <c r="B10" s="84" t="s">
        <v>127</v>
      </c>
      <c r="C10" s="78"/>
      <c r="D10" s="79" t="s">
        <v>135</v>
      </c>
      <c r="E10" s="73">
        <v>4.8600000000000003</v>
      </c>
    </row>
    <row r="11" spans="1:5" x14ac:dyDescent="0.2">
      <c r="A11" s="58" t="s">
        <v>121</v>
      </c>
      <c r="B11" s="84" t="s">
        <v>127</v>
      </c>
      <c r="C11" s="78"/>
      <c r="D11" s="82" t="s">
        <v>135</v>
      </c>
      <c r="E11" s="73">
        <v>4.8600000000000003</v>
      </c>
    </row>
    <row r="12" spans="1:5" x14ac:dyDescent="0.2">
      <c r="A12" s="58" t="s">
        <v>122</v>
      </c>
      <c r="B12" s="84" t="s">
        <v>132</v>
      </c>
      <c r="C12" s="78" t="s">
        <v>133</v>
      </c>
      <c r="D12" s="79" t="s">
        <v>136</v>
      </c>
      <c r="E12" s="73">
        <v>9.2100000000000009</v>
      </c>
    </row>
    <row r="13" spans="1:5" x14ac:dyDescent="0.2">
      <c r="A13" s="58" t="s">
        <v>24</v>
      </c>
      <c r="B13" s="84" t="s">
        <v>129</v>
      </c>
      <c r="C13" s="78" t="s">
        <v>137</v>
      </c>
      <c r="D13" s="79" t="s">
        <v>135</v>
      </c>
      <c r="E13" s="73">
        <v>8.69</v>
      </c>
    </row>
    <row r="14" spans="1:5" x14ac:dyDescent="0.2">
      <c r="A14" s="58" t="s">
        <v>25</v>
      </c>
      <c r="B14" s="84" t="s">
        <v>132</v>
      </c>
      <c r="C14" s="78" t="s">
        <v>133</v>
      </c>
      <c r="D14" s="79" t="s">
        <v>131</v>
      </c>
      <c r="E14" s="73">
        <v>19.11</v>
      </c>
    </row>
    <row r="15" spans="1:5" x14ac:dyDescent="0.2">
      <c r="A15" s="58" t="s">
        <v>26</v>
      </c>
      <c r="B15" s="84" t="s">
        <v>129</v>
      </c>
      <c r="C15" s="78"/>
      <c r="D15" s="79"/>
      <c r="E15" s="73"/>
    </row>
    <row r="16" spans="1:5" x14ac:dyDescent="0.2">
      <c r="A16" s="58" t="s">
        <v>27</v>
      </c>
      <c r="B16" s="84" t="s">
        <v>132</v>
      </c>
      <c r="C16" s="78" t="s">
        <v>133</v>
      </c>
      <c r="D16" s="79" t="s">
        <v>136</v>
      </c>
      <c r="E16" s="73">
        <v>12.65</v>
      </c>
    </row>
    <row r="17" spans="1:5" x14ac:dyDescent="0.2">
      <c r="A17" s="58" t="s">
        <v>28</v>
      </c>
      <c r="B17" s="84" t="s">
        <v>132</v>
      </c>
      <c r="C17" s="78" t="s">
        <v>133</v>
      </c>
      <c r="D17" s="79" t="s">
        <v>135</v>
      </c>
      <c r="E17" s="73">
        <v>10.16</v>
      </c>
    </row>
    <row r="18" spans="1:5" x14ac:dyDescent="0.2">
      <c r="A18" s="58" t="s">
        <v>29</v>
      </c>
      <c r="B18" s="84" t="s">
        <v>132</v>
      </c>
      <c r="C18" s="78" t="s">
        <v>133</v>
      </c>
      <c r="D18" s="79" t="s">
        <v>136</v>
      </c>
      <c r="E18" s="73"/>
    </row>
    <row r="19" spans="1:5" x14ac:dyDescent="0.2">
      <c r="A19" s="58" t="s">
        <v>30</v>
      </c>
      <c r="B19" s="84" t="s">
        <v>127</v>
      </c>
      <c r="C19" s="78"/>
      <c r="D19" s="79" t="s">
        <v>136</v>
      </c>
      <c r="E19" s="73">
        <v>20.12</v>
      </c>
    </row>
    <row r="20" spans="1:5" x14ac:dyDescent="0.2">
      <c r="A20" s="58" t="s">
        <v>69</v>
      </c>
      <c r="B20" s="84" t="s">
        <v>129</v>
      </c>
      <c r="C20" s="78" t="s">
        <v>137</v>
      </c>
      <c r="D20" s="79" t="s">
        <v>136</v>
      </c>
      <c r="E20" s="73"/>
    </row>
    <row r="21" spans="1:5" x14ac:dyDescent="0.2">
      <c r="A21" s="58" t="s">
        <v>70</v>
      </c>
      <c r="B21" s="84" t="s">
        <v>129</v>
      </c>
      <c r="C21" s="78" t="s">
        <v>137</v>
      </c>
      <c r="D21" s="79" t="s">
        <v>135</v>
      </c>
      <c r="E21" s="73">
        <v>6.1</v>
      </c>
    </row>
    <row r="22" spans="1:5" x14ac:dyDescent="0.2">
      <c r="A22" s="58" t="s">
        <v>31</v>
      </c>
      <c r="B22" s="84" t="s">
        <v>127</v>
      </c>
      <c r="C22" s="78" t="s">
        <v>138</v>
      </c>
      <c r="D22" s="79" t="s">
        <v>136</v>
      </c>
      <c r="E22" s="73"/>
    </row>
    <row r="23" spans="1:5" x14ac:dyDescent="0.2">
      <c r="A23" s="58" t="s">
        <v>32</v>
      </c>
      <c r="B23" s="84" t="s">
        <v>127</v>
      </c>
      <c r="C23" s="78" t="s">
        <v>137</v>
      </c>
      <c r="D23" s="79" t="s">
        <v>136</v>
      </c>
      <c r="E23" s="73">
        <v>10.53</v>
      </c>
    </row>
    <row r="24" spans="1:5" x14ac:dyDescent="0.2">
      <c r="A24" s="58" t="s">
        <v>33</v>
      </c>
      <c r="B24" s="84" t="s">
        <v>129</v>
      </c>
      <c r="C24" s="78" t="s">
        <v>139</v>
      </c>
      <c r="D24" s="79" t="s">
        <v>136</v>
      </c>
      <c r="E24" s="73">
        <v>23.82</v>
      </c>
    </row>
    <row r="25" spans="1:5" x14ac:dyDescent="0.2">
      <c r="A25" s="58" t="s">
        <v>123</v>
      </c>
      <c r="B25" s="84" t="s">
        <v>132</v>
      </c>
      <c r="C25" s="78" t="s">
        <v>133</v>
      </c>
      <c r="D25" s="79" t="s">
        <v>136</v>
      </c>
      <c r="E25" s="73">
        <v>9.89</v>
      </c>
    </row>
    <row r="26" spans="1:5" x14ac:dyDescent="0.2">
      <c r="A26" s="58" t="s">
        <v>34</v>
      </c>
      <c r="B26" s="84" t="s">
        <v>132</v>
      </c>
      <c r="C26" s="78" t="s">
        <v>133</v>
      </c>
      <c r="D26" s="79" t="s">
        <v>134</v>
      </c>
      <c r="E26" s="73">
        <v>11.8</v>
      </c>
    </row>
    <row r="27" spans="1:5" x14ac:dyDescent="0.2">
      <c r="A27" s="58" t="s">
        <v>35</v>
      </c>
      <c r="B27" s="84" t="s">
        <v>132</v>
      </c>
      <c r="C27" s="78" t="s">
        <v>133</v>
      </c>
      <c r="D27" s="79" t="s">
        <v>131</v>
      </c>
      <c r="E27" s="73">
        <v>29.47</v>
      </c>
    </row>
    <row r="28" spans="1:5" x14ac:dyDescent="0.2">
      <c r="A28" s="58" t="s">
        <v>36</v>
      </c>
      <c r="B28" s="84" t="s">
        <v>132</v>
      </c>
      <c r="C28" s="78" t="s">
        <v>133</v>
      </c>
      <c r="D28" s="79" t="s">
        <v>140</v>
      </c>
      <c r="E28" s="73">
        <v>12.25</v>
      </c>
    </row>
    <row r="29" spans="1:5" x14ac:dyDescent="0.2">
      <c r="A29" s="58" t="s">
        <v>37</v>
      </c>
      <c r="B29" s="84" t="s">
        <v>132</v>
      </c>
      <c r="C29" s="78" t="s">
        <v>133</v>
      </c>
      <c r="D29" s="79" t="s">
        <v>136</v>
      </c>
      <c r="E29" s="73">
        <v>7.17</v>
      </c>
    </row>
    <row r="30" spans="1:5" x14ac:dyDescent="0.2">
      <c r="A30" s="58" t="s">
        <v>50</v>
      </c>
      <c r="B30" s="84" t="s">
        <v>129</v>
      </c>
      <c r="C30" s="78" t="s">
        <v>139</v>
      </c>
      <c r="D30" s="79" t="s">
        <v>141</v>
      </c>
      <c r="E30" s="73">
        <v>26.06</v>
      </c>
    </row>
    <row r="31" spans="1:5" x14ac:dyDescent="0.2">
      <c r="A31" s="58" t="s">
        <v>50</v>
      </c>
      <c r="B31" s="84" t="s">
        <v>129</v>
      </c>
      <c r="C31" s="78" t="s">
        <v>139</v>
      </c>
      <c r="D31" s="79" t="s">
        <v>142</v>
      </c>
      <c r="E31" s="73">
        <v>61.03</v>
      </c>
    </row>
    <row r="32" spans="1:5" x14ac:dyDescent="0.2">
      <c r="A32" s="58" t="s">
        <v>50</v>
      </c>
      <c r="B32" s="84" t="s">
        <v>129</v>
      </c>
      <c r="C32" s="78" t="s">
        <v>139</v>
      </c>
      <c r="D32" s="79" t="s">
        <v>143</v>
      </c>
      <c r="E32" s="73">
        <v>109.19</v>
      </c>
    </row>
    <row r="33" spans="1:5" x14ac:dyDescent="0.2">
      <c r="A33" s="58" t="s">
        <v>38</v>
      </c>
      <c r="B33" s="84" t="s">
        <v>129</v>
      </c>
      <c r="C33" s="78" t="s">
        <v>133</v>
      </c>
      <c r="D33" s="79" t="s">
        <v>136</v>
      </c>
      <c r="E33" s="73">
        <v>21.24</v>
      </c>
    </row>
    <row r="34" spans="1:5" x14ac:dyDescent="0.2">
      <c r="A34" s="58" t="s">
        <v>124</v>
      </c>
      <c r="B34" s="84" t="s">
        <v>129</v>
      </c>
      <c r="C34" s="78" t="s">
        <v>130</v>
      </c>
      <c r="D34" s="79" t="s">
        <v>136</v>
      </c>
      <c r="E34" s="73">
        <v>36.92</v>
      </c>
    </row>
    <row r="35" spans="1:5" x14ac:dyDescent="0.2">
      <c r="A35" s="58" t="s">
        <v>125</v>
      </c>
      <c r="B35" s="84" t="s">
        <v>129</v>
      </c>
      <c r="C35" s="78" t="s">
        <v>130</v>
      </c>
      <c r="D35" s="79" t="s">
        <v>136</v>
      </c>
      <c r="E35" s="73">
        <v>36.92</v>
      </c>
    </row>
    <row r="36" spans="1:5" x14ac:dyDescent="0.2">
      <c r="A36" s="58" t="s">
        <v>68</v>
      </c>
      <c r="B36" s="84" t="s">
        <v>144</v>
      </c>
      <c r="C36" s="78"/>
      <c r="D36" s="79" t="s">
        <v>145</v>
      </c>
      <c r="E36" s="73">
        <v>15.15</v>
      </c>
    </row>
    <row r="37" spans="1:5" x14ac:dyDescent="0.2">
      <c r="A37" s="58" t="s">
        <v>61</v>
      </c>
      <c r="B37" s="84" t="s">
        <v>144</v>
      </c>
      <c r="C37" s="78"/>
      <c r="D37" s="79" t="s">
        <v>136</v>
      </c>
      <c r="E37" s="73">
        <v>4.99</v>
      </c>
    </row>
    <row r="38" spans="1:5" x14ac:dyDescent="0.2">
      <c r="A38" s="58" t="s">
        <v>62</v>
      </c>
      <c r="B38" s="84" t="s">
        <v>144</v>
      </c>
      <c r="C38" s="78"/>
      <c r="D38" s="79" t="s">
        <v>136</v>
      </c>
      <c r="E38" s="73"/>
    </row>
    <row r="39" spans="1:5" x14ac:dyDescent="0.2">
      <c r="A39" s="58" t="s">
        <v>66</v>
      </c>
      <c r="B39" s="84" t="s">
        <v>144</v>
      </c>
      <c r="C39" s="78"/>
      <c r="D39" s="79" t="s">
        <v>136</v>
      </c>
      <c r="E39" s="73">
        <v>4.93</v>
      </c>
    </row>
    <row r="40" spans="1:5" x14ac:dyDescent="0.2">
      <c r="A40" s="58" t="s">
        <v>63</v>
      </c>
      <c r="B40" s="84" t="s">
        <v>144</v>
      </c>
      <c r="C40" s="78"/>
      <c r="D40" s="79" t="s">
        <v>136</v>
      </c>
      <c r="E40" s="73">
        <v>4.99</v>
      </c>
    </row>
    <row r="41" spans="1:5" x14ac:dyDescent="0.2">
      <c r="A41" s="58" t="s">
        <v>65</v>
      </c>
      <c r="B41" s="84" t="s">
        <v>144</v>
      </c>
      <c r="C41" s="78"/>
      <c r="D41" s="79" t="s">
        <v>136</v>
      </c>
      <c r="E41" s="73">
        <v>28.48</v>
      </c>
    </row>
    <row r="42" spans="1:5" x14ac:dyDescent="0.2">
      <c r="A42" s="58" t="s">
        <v>67</v>
      </c>
      <c r="B42" s="84" t="s">
        <v>144</v>
      </c>
      <c r="C42" s="78"/>
      <c r="D42" s="79" t="s">
        <v>145</v>
      </c>
      <c r="E42" s="73">
        <v>12.47</v>
      </c>
    </row>
    <row r="43" spans="1:5" x14ac:dyDescent="0.2">
      <c r="A43" s="58" t="s">
        <v>39</v>
      </c>
      <c r="B43" s="84" t="s">
        <v>146</v>
      </c>
      <c r="C43" s="78"/>
      <c r="D43" s="79"/>
      <c r="E43" s="73"/>
    </row>
    <row r="44" spans="1:5" x14ac:dyDescent="0.2">
      <c r="A44" s="58" t="s">
        <v>40</v>
      </c>
      <c r="B44" s="84" t="s">
        <v>146</v>
      </c>
      <c r="C44" s="78"/>
      <c r="D44" s="79" t="s">
        <v>147</v>
      </c>
      <c r="E44" s="73">
        <v>54.14</v>
      </c>
    </row>
    <row r="45" spans="1:5" x14ac:dyDescent="0.2">
      <c r="A45" s="58" t="s">
        <v>41</v>
      </c>
      <c r="B45" s="84" t="s">
        <v>146</v>
      </c>
      <c r="C45" s="78"/>
      <c r="D45" s="79" t="s">
        <v>148</v>
      </c>
      <c r="E45" s="73">
        <v>27.61</v>
      </c>
    </row>
    <row r="46" spans="1:5" x14ac:dyDescent="0.2">
      <c r="A46" s="58" t="s">
        <v>42</v>
      </c>
      <c r="B46" s="84" t="s">
        <v>132</v>
      </c>
      <c r="C46" s="78" t="s">
        <v>133</v>
      </c>
      <c r="D46" s="79" t="s">
        <v>136</v>
      </c>
      <c r="E46" s="73">
        <v>21.24</v>
      </c>
    </row>
    <row r="47" spans="1:5" x14ac:dyDescent="0.2">
      <c r="A47" s="58" t="s">
        <v>45</v>
      </c>
      <c r="B47" s="84" t="s">
        <v>127</v>
      </c>
      <c r="C47" s="78" t="s">
        <v>149</v>
      </c>
      <c r="D47" s="79" t="s">
        <v>150</v>
      </c>
      <c r="E47" s="73">
        <v>7.27</v>
      </c>
    </row>
    <row r="48" spans="1:5" x14ac:dyDescent="0.2">
      <c r="A48" s="58" t="s">
        <v>43</v>
      </c>
      <c r="B48" s="84" t="s">
        <v>127</v>
      </c>
      <c r="C48" s="78"/>
      <c r="D48" s="79"/>
      <c r="E48" s="73"/>
    </row>
    <row r="49" spans="1:5" x14ac:dyDescent="0.2">
      <c r="A49" s="58" t="s">
        <v>44</v>
      </c>
      <c r="B49" s="84" t="s">
        <v>127</v>
      </c>
      <c r="C49" s="78"/>
      <c r="D49" s="79"/>
      <c r="E49" s="73"/>
    </row>
    <row r="50" spans="1:5" x14ac:dyDescent="0.2">
      <c r="A50" s="58" t="s">
        <v>46</v>
      </c>
      <c r="B50" s="84" t="s">
        <v>127</v>
      </c>
      <c r="C50" s="78"/>
      <c r="D50" s="79" t="s">
        <v>151</v>
      </c>
      <c r="E50" s="73">
        <v>63.9</v>
      </c>
    </row>
    <row r="51" spans="1:5" x14ac:dyDescent="0.2">
      <c r="A51" s="58" t="s">
        <v>47</v>
      </c>
      <c r="B51" s="84" t="s">
        <v>127</v>
      </c>
      <c r="C51" s="78"/>
      <c r="D51" s="79" t="s">
        <v>151</v>
      </c>
      <c r="E51" s="73">
        <v>56.29</v>
      </c>
    </row>
    <row r="52" spans="1:5" x14ac:dyDescent="0.2">
      <c r="A52" s="58" t="s">
        <v>48</v>
      </c>
      <c r="B52" s="84" t="s">
        <v>129</v>
      </c>
      <c r="C52" s="78"/>
      <c r="D52" s="79"/>
      <c r="E52" s="73"/>
    </row>
    <row r="53" spans="1:5" x14ac:dyDescent="0.2">
      <c r="A53" s="58" t="s">
        <v>64</v>
      </c>
      <c r="B53" s="84" t="s">
        <v>144</v>
      </c>
      <c r="C53" s="78"/>
      <c r="D53" s="79" t="s">
        <v>136</v>
      </c>
      <c r="E53" s="73">
        <v>26.08</v>
      </c>
    </row>
    <row r="54" spans="1:5" x14ac:dyDescent="0.2">
      <c r="A54" s="58" t="s">
        <v>49</v>
      </c>
      <c r="B54" s="84" t="s">
        <v>127</v>
      </c>
      <c r="C54" s="78" t="s">
        <v>152</v>
      </c>
      <c r="D54" s="79" t="s">
        <v>150</v>
      </c>
      <c r="E54" s="73">
        <v>6.23</v>
      </c>
    </row>
    <row r="55" spans="1:5" x14ac:dyDescent="0.2">
      <c r="A55" s="58" t="s">
        <v>51</v>
      </c>
      <c r="B55" s="84" t="s">
        <v>127</v>
      </c>
      <c r="C55" s="78" t="s">
        <v>152</v>
      </c>
      <c r="D55" s="79" t="s">
        <v>153</v>
      </c>
      <c r="E55" s="73"/>
    </row>
    <row r="56" spans="1:5" x14ac:dyDescent="0.2">
      <c r="A56" s="58" t="s">
        <v>51</v>
      </c>
      <c r="B56" s="84" t="s">
        <v>127</v>
      </c>
      <c r="C56" s="78" t="s">
        <v>152</v>
      </c>
      <c r="D56" s="79" t="s">
        <v>154</v>
      </c>
      <c r="E56" s="73"/>
    </row>
    <row r="57" spans="1:5" x14ac:dyDescent="0.2">
      <c r="A57" s="58" t="s">
        <v>51</v>
      </c>
      <c r="B57" s="84" t="s">
        <v>127</v>
      </c>
      <c r="C57" s="78" t="s">
        <v>152</v>
      </c>
      <c r="D57" s="79" t="s">
        <v>143</v>
      </c>
      <c r="E57" s="73"/>
    </row>
    <row r="58" spans="1:5" x14ac:dyDescent="0.2">
      <c r="A58" s="58" t="s">
        <v>52</v>
      </c>
      <c r="B58" s="84" t="s">
        <v>127</v>
      </c>
      <c r="C58" s="78"/>
      <c r="D58" s="79" t="s">
        <v>136</v>
      </c>
      <c r="E58" s="73">
        <v>2.94</v>
      </c>
    </row>
    <row r="59" spans="1:5" x14ac:dyDescent="0.2">
      <c r="A59" s="58" t="s">
        <v>53</v>
      </c>
      <c r="B59" s="84" t="s">
        <v>127</v>
      </c>
      <c r="C59" s="78"/>
      <c r="D59" s="79" t="s">
        <v>136</v>
      </c>
      <c r="E59" s="73">
        <v>3.15</v>
      </c>
    </row>
    <row r="60" spans="1:5" x14ac:dyDescent="0.2">
      <c r="A60" s="58" t="s">
        <v>54</v>
      </c>
      <c r="B60" s="84" t="s">
        <v>127</v>
      </c>
      <c r="C60" s="78"/>
      <c r="D60" s="79" t="s">
        <v>136</v>
      </c>
      <c r="E60" s="73">
        <v>2.97</v>
      </c>
    </row>
    <row r="61" spans="1:5" x14ac:dyDescent="0.2">
      <c r="A61" s="58" t="s">
        <v>55</v>
      </c>
      <c r="B61" s="84" t="s">
        <v>127</v>
      </c>
      <c r="C61" s="78"/>
      <c r="D61" s="79"/>
      <c r="E61" s="73"/>
    </row>
    <row r="62" spans="1:5" x14ac:dyDescent="0.2">
      <c r="A62" s="58" t="s">
        <v>115</v>
      </c>
      <c r="B62" s="84" t="s">
        <v>132</v>
      </c>
      <c r="C62" s="78" t="s">
        <v>133</v>
      </c>
      <c r="D62" s="79" t="s">
        <v>136</v>
      </c>
      <c r="E62" s="73">
        <v>10.72</v>
      </c>
    </row>
    <row r="63" spans="1:5" x14ac:dyDescent="0.2">
      <c r="A63" s="58" t="s">
        <v>56</v>
      </c>
      <c r="B63" s="84" t="s">
        <v>132</v>
      </c>
      <c r="C63" s="78" t="s">
        <v>133</v>
      </c>
      <c r="D63" s="79" t="s">
        <v>135</v>
      </c>
      <c r="E63" s="73"/>
    </row>
    <row r="64" spans="1:5" x14ac:dyDescent="0.2">
      <c r="A64" s="61" t="s">
        <v>57</v>
      </c>
      <c r="B64" s="84" t="s">
        <v>132</v>
      </c>
      <c r="C64" s="78" t="s">
        <v>133</v>
      </c>
      <c r="D64" s="79" t="s">
        <v>135</v>
      </c>
      <c r="E64" s="74">
        <v>11.19</v>
      </c>
    </row>
  </sheetData>
  <sortState ref="A4:E64">
    <sortCondition ref="A64"/>
  </sortState>
  <mergeCells count="1">
    <mergeCell ref="D1:E1"/>
  </mergeCells>
  <hyperlinks>
    <hyperlink ref="D1" location="MENU!A1" display="Retour au menu principal"/>
  </hyperlink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487568-AB02-4826-8EBD-5276203B45B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PQ - Total</vt:lpstr>
      <vt:lpstr>Liste chantiers</vt:lpstr>
      <vt:lpstr>Liste personnel</vt:lpstr>
      <vt:lpstr>Chantiers N-1 saisie</vt:lpstr>
      <vt:lpstr>Fournitures saisie</vt:lpstr>
      <vt:lpstr>Stock saisie</vt:lpstr>
      <vt:lpstr>Locations saisie</vt:lpstr>
      <vt:lpstr>Soustraitants saisie</vt:lpstr>
      <vt:lpstr>Intérimaires saisie</vt:lpstr>
      <vt:lpstr>Factures saisie</vt:lpstr>
      <vt:lpstr>Personnel saisie</vt:lpstr>
      <vt:lpstr>Liste de stock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DESCOURS</dc:creator>
  <cp:lastModifiedBy>Jean-Eric Pelouas</cp:lastModifiedBy>
  <cp:lastPrinted>2018-06-17T12:17:51Z</cp:lastPrinted>
  <dcterms:created xsi:type="dcterms:W3CDTF">2018-06-15T11:16:27Z</dcterms:created>
  <dcterms:modified xsi:type="dcterms:W3CDTF">2018-06-22T08:05:09Z</dcterms:modified>
</cp:coreProperties>
</file>