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lockStructure="1"/>
  <bookViews>
    <workbookView xWindow="0" yWindow="0" windowWidth="24000" windowHeight="9060" tabRatio="794" firstSheet="1" activeTab="1"/>
  </bookViews>
  <sheets>
    <sheet name="TEST" sheetId="18" state="hidden" r:id="rId1"/>
    <sheet name="Rapport" sheetId="1" r:id="rId2"/>
    <sheet name="Base transporteurs" sheetId="4" r:id="rId3"/>
    <sheet name="Base Centre Coll." sheetId="16" r:id="rId4"/>
    <sheet name="Base fournisseur" sheetId="3" r:id="rId5"/>
    <sheet name="Base articles" sheetId="2" r:id="rId6"/>
  </sheets>
  <definedNames>
    <definedName name="_xlnm._FilterDatabase" localSheetId="5" hidden="1">'Base articles'!$A$2:$B$233</definedName>
    <definedName name="_xlnm._FilterDatabase" localSheetId="3" hidden="1">'Base Centre Coll.'!$A$1:$A$6</definedName>
    <definedName name="_xlnm._FilterDatabase" localSheetId="4" hidden="1">'Base fournisseur'!$A$2:$B$6</definedName>
    <definedName name="_xlnm._FilterDatabase" localSheetId="2" hidden="1">'Base transporteurs'!$A$1:$A$7</definedName>
    <definedName name="_xlnm._FilterDatabase" localSheetId="1" hidden="1">Rapport!$A$3:$U$5</definedName>
    <definedName name="_xlnm.Criteria" localSheetId="1">Rapport!#REF!</definedName>
    <definedName name="_xlnm.Print_Titles" localSheetId="1">Rapport!$1:$3</definedName>
    <definedName name="Segment_Centres_coll.">#N/A</definedName>
    <definedName name="Segment_Nom_fournisseur">#N/A</definedName>
    <definedName name="Segment_Transporteur">#N/A</definedName>
    <definedName name="_xlnm.Print_Area" localSheetId="1">Rapport!$A$1:$U$4</definedName>
  </definedNames>
  <calcPr calcId="162913"/>
  <pivotCaches>
    <pivotCache cacheId="28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A1" i="1"/>
  <c r="T2" i="1"/>
  <c r="C5" i="1" l="1"/>
  <c r="C4" i="1"/>
  <c r="G5" i="1" l="1"/>
  <c r="G4" i="1" l="1"/>
  <c r="R2" i="1"/>
  <c r="Q2" i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<sst xmlns="http://schemas.openxmlformats.org/spreadsheetml/2006/main" count="109" uniqueCount="71">
  <si>
    <t>Désignation</t>
  </si>
  <si>
    <t>Transporteur</t>
  </si>
  <si>
    <t>Date de livr.</t>
  </si>
  <si>
    <t>T°</t>
  </si>
  <si>
    <t>Article</t>
  </si>
  <si>
    <t>Désignation article</t>
  </si>
  <si>
    <t/>
  </si>
  <si>
    <t>4200</t>
  </si>
  <si>
    <t>Nom fournisseur</t>
  </si>
  <si>
    <t>Fourn.</t>
  </si>
  <si>
    <t>Nom du fournisseur</t>
  </si>
  <si>
    <t>Nom</t>
  </si>
  <si>
    <t>N° four.</t>
  </si>
  <si>
    <t>N° Cde</t>
  </si>
  <si>
    <t>10156</t>
  </si>
  <si>
    <t>12170</t>
  </si>
  <si>
    <t>A completer</t>
  </si>
  <si>
    <t>4100</t>
  </si>
  <si>
    <t>4300</t>
  </si>
  <si>
    <t>4000</t>
  </si>
  <si>
    <t>2017</t>
  </si>
  <si>
    <t>2018</t>
  </si>
  <si>
    <t>N° d'art.</t>
  </si>
  <si>
    <t>Lot</t>
  </si>
  <si>
    <t>Poids BL</t>
  </si>
  <si>
    <t>Rem.</t>
  </si>
  <si>
    <t>12171</t>
  </si>
  <si>
    <t>10099</t>
  </si>
  <si>
    <t>Total général</t>
  </si>
  <si>
    <t>(vide)</t>
  </si>
  <si>
    <t>TRIER DANS L'ORDRE ALPHABETIQUE</t>
  </si>
  <si>
    <t xml:space="preserve">  Poids BL</t>
  </si>
  <si>
    <t>Export SAP</t>
  </si>
  <si>
    <t>Test fournisseur 1</t>
  </si>
  <si>
    <t>Test fournisseur 2</t>
  </si>
  <si>
    <t>Test fournisseur 3</t>
  </si>
  <si>
    <t>Test fournisseur 4</t>
  </si>
  <si>
    <t>TEST article 1</t>
  </si>
  <si>
    <t>TEST article 2</t>
  </si>
  <si>
    <t>TEST article 3</t>
  </si>
  <si>
    <t>TEST article 4</t>
  </si>
  <si>
    <t>TEST Centre coll. 1</t>
  </si>
  <si>
    <t>TEST Centre coll. 2</t>
  </si>
  <si>
    <t>TEST Centre coll. 3</t>
  </si>
  <si>
    <t>TEST Centre coll. 4</t>
  </si>
  <si>
    <t>TEST Centre coll. 5</t>
  </si>
  <si>
    <t>TEST Transporteur 1</t>
  </si>
  <si>
    <t>TEST Transporteur 2</t>
  </si>
  <si>
    <t>TEST Transporteur 3</t>
  </si>
  <si>
    <t>TEST Transporteur 4</t>
  </si>
  <si>
    <t>TEST Transporteur 5</t>
  </si>
  <si>
    <t>TEST Transporteur 6</t>
  </si>
  <si>
    <t>49000</t>
  </si>
  <si>
    <t>49001</t>
  </si>
  <si>
    <t>Centres coll.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</si>
  <si>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</si>
  <si>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</si>
  <si>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</si>
  <si>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</si>
  <si>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</si>
  <si>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</si>
  <si>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</si>
  <si>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</si>
  <si>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</si>
  <si>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David</t>
  </si>
  <si>
    <t>Olivier</t>
  </si>
  <si>
    <t>Sté</t>
  </si>
  <si>
    <t>Four.</t>
  </si>
  <si>
    <t xml:space="preserve"> Analyse 1</t>
  </si>
  <si>
    <t xml:space="preserve"> Analyse 5</t>
  </si>
  <si>
    <t xml:space="preserve"> Analyse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</si>
</sst>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* #,##0.00_);_(* \(#,##0.00\);_(* &quot;-&quot;??_);_(@_)"/>
    <numFmt numFmtId="165" formatCode="_ * #,##0_ ;_ * \-#,##0_ ;_ * &quot;-&quot;??_ ;_ @_ "/>
    <numFmt numFmtId="166" formatCode="dd/mm/yy;@"/>
    <numFmt numFmtId="167" formatCode="_(* #,##0.0_);_(* \(#,##0.0\);_(* &quot;-&quot;??_);_(@_)"/>
    <numFmt numFmtId="168" formatCode="_(* #,##0_);_(* \(#,##0\);_(* &quot;-&quot;??_);_(@_)"/>
    <numFmt numFmtId="169" formatCode="#,##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.95"/>
      <color indexed="8"/>
      <name val="Arial"/>
      <family val="2"/>
    </font>
    <font>
      <sz val="10"/>
      <color indexed="8"/>
      <name val="MS Sans Serif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hair">
        <color theme="4"/>
      </left>
      <right style="hair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/>
      <top/>
      <bottom/>
      <diagonal/>
    </border>
    <border>
      <left style="hair">
        <color theme="4"/>
      </left>
      <right style="thin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thin">
        <color theme="4"/>
      </right>
      <top style="hair">
        <color theme="4"/>
      </top>
      <bottom/>
      <diagonal/>
    </border>
    <border>
      <left style="thin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 style="hair">
        <color theme="4"/>
      </right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/>
  </cellStyleXfs>
  <cellXfs count="79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0" borderId="0" xfId="0" pivotButt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164" fontId="11" fillId="0" borderId="0" xfId="1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64" fontId="11" fillId="0" borderId="0" xfId="1" applyFont="1" applyFill="1" applyBorder="1" applyAlignment="1" applyProtection="1">
      <alignment vertical="center" shrinkToFit="1"/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49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" fillId="0" borderId="0" xfId="1" applyNumberFormat="1" applyFont="1" applyFill="1" applyBorder="1" applyAlignment="1" applyProtection="1">
      <alignment horizontal="center" shrinkToFit="1"/>
      <protection hidden="1"/>
    </xf>
    <xf numFmtId="165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6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0" fillId="0" borderId="0" xfId="1" applyNumberFormat="1" applyFont="1" applyFill="1" applyBorder="1" applyProtection="1">
      <protection locked="0"/>
    </xf>
    <xf numFmtId="165" fontId="4" fillId="0" borderId="2" xfId="1" applyNumberFormat="1" applyFont="1" applyFill="1" applyBorder="1" applyAlignment="1" applyProtection="1">
      <alignment horizontal="center" vertical="center" shrinkToFit="1"/>
      <protection hidden="1"/>
    </xf>
    <xf numFmtId="0" fontId="7" fillId="0" borderId="0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left" vertical="center" wrapText="1"/>
      <protection hidden="1"/>
    </xf>
    <xf numFmtId="3" fontId="9" fillId="0" borderId="0" xfId="1" applyNumberFormat="1" applyFont="1" applyFill="1" applyBorder="1" applyAlignment="1" applyProtection="1">
      <alignment horizontal="left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locked="0"/>
    </xf>
    <xf numFmtId="165" fontId="9" fillId="0" borderId="0" xfId="1" applyNumberFormat="1" applyFont="1" applyFill="1" applyBorder="1" applyAlignment="1" applyProtection="1">
      <alignment horizontal="left" vertical="center" wrapText="1"/>
      <protection hidden="1"/>
    </xf>
    <xf numFmtId="49" fontId="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49" fontId="0" fillId="5" borderId="0" xfId="0" applyNumberFormat="1" applyFill="1"/>
    <xf numFmtId="0" fontId="7" fillId="6" borderId="0" xfId="0" applyFont="1" applyFill="1"/>
    <xf numFmtId="0" fontId="0" fillId="6" borderId="0" xfId="0" applyFill="1" applyBorder="1"/>
    <xf numFmtId="0" fontId="0" fillId="5" borderId="0" xfId="0" applyFill="1" applyBorder="1"/>
    <xf numFmtId="0" fontId="0" fillId="5" borderId="0" xfId="0" applyFont="1" applyFill="1" applyBorder="1" applyAlignment="1">
      <alignment horizontal="left"/>
    </xf>
    <xf numFmtId="3" fontId="4" fillId="0" borderId="1" xfId="0" applyNumberFormat="1" applyFont="1" applyFill="1" applyBorder="1" applyAlignment="1" applyProtection="1">
      <alignment horizontal="center" vertical="center" wrapText="1"/>
    </xf>
    <xf numFmtId="169" fontId="4" fillId="0" borderId="1" xfId="1" applyNumberFormat="1" applyFont="1" applyFill="1" applyBorder="1" applyAlignment="1" applyProtection="1">
      <alignment horizontal="center" vertical="center" wrapText="1"/>
    </xf>
    <xf numFmtId="169" fontId="4" fillId="4" borderId="1" xfId="1" applyNumberFormat="1" applyFont="1" applyFill="1" applyBorder="1" applyAlignment="1" applyProtection="1">
      <alignment horizontal="center" vertical="center" wrapText="1"/>
    </xf>
    <xf numFmtId="3" fontId="4" fillId="0" borderId="3" xfId="1" applyNumberFormat="1" applyFont="1" applyFill="1" applyBorder="1" applyAlignment="1" applyProtection="1">
      <alignment horizontal="center" vertical="center" wrapText="1"/>
    </xf>
    <xf numFmtId="166" fontId="2" fillId="0" borderId="4" xfId="0" applyNumberFormat="1" applyFont="1" applyFill="1" applyBorder="1" applyAlignment="1">
      <alignment horizontal="center" vertical="center" wrapText="1"/>
    </xf>
    <xf numFmtId="49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169" fontId="2" fillId="0" borderId="5" xfId="1" applyNumberFormat="1" applyFont="1" applyFill="1" applyBorder="1" applyAlignment="1">
      <alignment horizontal="center" vertical="center" wrapText="1"/>
    </xf>
    <xf numFmtId="169" fontId="2" fillId="4" borderId="5" xfId="1" applyNumberFormat="1" applyFont="1" applyFill="1" applyBorder="1" applyAlignment="1">
      <alignment horizontal="center" vertical="center" wrapText="1"/>
    </xf>
    <xf numFmtId="168" fontId="2" fillId="4" borderId="5" xfId="1" applyNumberFormat="1" applyFont="1" applyFill="1" applyBorder="1" applyAlignment="1">
      <alignment horizontal="center" vertical="center" wrapText="1"/>
    </xf>
    <xf numFmtId="3" fontId="2" fillId="0" borderId="5" xfId="1" applyNumberFormat="1" applyFont="1" applyFill="1" applyBorder="1" applyAlignment="1">
      <alignment horizontal="center" vertical="center" wrapText="1"/>
    </xf>
    <xf numFmtId="169" fontId="2" fillId="7" borderId="5" xfId="1" applyNumberFormat="1" applyFont="1" applyFill="1" applyBorder="1" applyAlignment="1">
      <alignment horizontal="center" vertical="center" wrapText="1"/>
    </xf>
    <xf numFmtId="168" fontId="2" fillId="7" borderId="5" xfId="1" applyNumberFormat="1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49" fontId="14" fillId="8" borderId="10" xfId="0" applyNumberFormat="1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3" fontId="14" fillId="8" borderId="10" xfId="0" applyNumberFormat="1" applyFont="1" applyFill="1" applyBorder="1" applyAlignment="1">
      <alignment horizontal="center" vertical="center" wrapText="1"/>
    </xf>
    <xf numFmtId="168" fontId="14" fillId="8" borderId="10" xfId="1" applyNumberFormat="1" applyFont="1" applyFill="1" applyBorder="1" applyAlignment="1">
      <alignment horizontal="center" vertical="center" wrapText="1"/>
    </xf>
    <xf numFmtId="3" fontId="14" fillId="8" borderId="10" xfId="1" applyNumberFormat="1" applyFont="1" applyFill="1" applyBorder="1" applyAlignment="1">
      <alignment horizontal="center" vertical="center" wrapText="1"/>
    </xf>
    <xf numFmtId="165" fontId="14" fillId="8" borderId="10" xfId="1" applyNumberFormat="1" applyFont="1" applyFill="1" applyBorder="1" applyAlignment="1">
      <alignment horizontal="center" vertical="center" shrinkToFit="1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1" fontId="7" fillId="0" borderId="7" xfId="1" applyNumberFormat="1" applyFont="1" applyFill="1" applyBorder="1" applyAlignment="1" applyProtection="1">
      <alignment horizontal="center" vertical="center" wrapText="1"/>
    </xf>
    <xf numFmtId="167" fontId="7" fillId="0" borderId="7" xfId="1" applyNumberFormat="1" applyFont="1" applyFill="1" applyBorder="1" applyAlignment="1" applyProtection="1">
      <alignment horizontal="center" vertical="center" wrapText="1"/>
    </xf>
    <xf numFmtId="167" fontId="7" fillId="4" borderId="7" xfId="1" applyNumberFormat="1" applyFont="1" applyFill="1" applyBorder="1" applyAlignment="1" applyProtection="1">
      <alignment horizontal="center" vertical="center" wrapText="1"/>
    </xf>
    <xf numFmtId="165" fontId="2" fillId="0" borderId="6" xfId="1" applyNumberFormat="1" applyFont="1" applyFill="1" applyBorder="1" applyAlignment="1">
      <alignment horizontal="center" vertical="center" shrinkToFit="1"/>
    </xf>
    <xf numFmtId="168" fontId="0" fillId="0" borderId="0" xfId="1" applyNumberFormat="1" applyFont="1" applyFill="1" applyBorder="1" applyProtection="1">
      <protection locked="0"/>
    </xf>
    <xf numFmtId="3" fontId="13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>
      <alignment horizontal="center" vertical="center"/>
    </xf>
    <xf numFmtId="168" fontId="0" fillId="4" borderId="7" xfId="1" applyNumberFormat="1" applyFont="1" applyFill="1" applyBorder="1" applyAlignment="1" applyProtection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center" vertical="center" wrapText="1"/>
      <protection hidden="1"/>
    </xf>
    <xf numFmtId="168" fontId="0" fillId="0" borderId="8" xfId="1" applyNumberFormat="1" applyFont="1" applyFill="1" applyBorder="1" applyAlignment="1" applyProtection="1">
      <alignment horizontal="center" vertical="center" wrapText="1"/>
    </xf>
  </cellXfs>
  <cellStyles count="4">
    <cellStyle name="Milliers" xfId="1" builtinId="3"/>
    <cellStyle name="Milliers 2" xfId="2"/>
    <cellStyle name="Normal" xfId="0" builtinId="0"/>
    <cellStyle name="Normal 2" xfId="3"/>
  </cellStyles>
  <dxfs count="36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_ * #,##0_ ;_ * \-#,##0_ ;_ * &quot;-&quot;??_ ;_ @_ "/>
      <alignment horizontal="center" vertical="center" textRotation="0" wrapText="0" indent="0" justifyLastLine="0" shrinkToFit="1" readingOrder="0"/>
      <border diagonalUp="0" diagonalDown="0">
        <left style="hair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_(* #,##0_);_(* \(#,##0\);_(* &quot;-&quot;??_);_(@_)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/mm/yy;@"/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70" formatCode="_ [$CHF]\ * #,##0.00_ ;_ [$CHF]\ * \-#,##0.00_ ;_ [$CHF]\ * &quot;-&quot;??_ ;_ @_ 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1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35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0</xdr:colOff>
      <xdr:row>1</xdr:row>
      <xdr:rowOff>456675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9FB12E0B-175A-466D-B08C-D83C6FFBE9F5}"/>
            </a:ext>
          </a:extLst>
        </xdr:cNvPr>
        <xdr:cNvGrpSpPr/>
      </xdr:nvGrpSpPr>
      <xdr:grpSpPr>
        <a:xfrm>
          <a:off x="0" y="0"/>
          <a:ext cx="8601075" cy="1152000"/>
          <a:chOff x="0" y="0"/>
          <a:chExt cx="8623575" cy="1152000"/>
        </a:xfrm>
      </xdr:grpSpPr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2" name="Centres coll.">
                <a:extLst>
                  <a:ext uri="{FF2B5EF4-FFF2-40B4-BE49-F238E27FC236}">
                    <a16:creationId xmlns:a16="http://schemas.microsoft.com/office/drawing/2014/main" id="{839FC9E1-4CB3-4C28-AA20-6FE6FAEB9E9D}"/>
                  </a:ext>
                </a:extLst>
              </xdr:cNvPr>
              <xdr:cNvGraphicFramePr/>
            </xdr:nvGraphicFramePr>
            <xdr:xfrm>
              <a:off x="0" y="0"/>
              <a:ext cx="2880000" cy="1152000"/>
            </xdr:xfrm>
            <a:graphic>
              <a:graphicData uri="http://schemas.microsoft.com/office/drawing/2010/slicer">
                <sle:slicer xmlns:sle="http://schemas.microsoft.com/office/drawing/2010/slicer" name="Centres coll.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0" y="0"/>
                <a:ext cx="2872486" cy="1152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H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4" name="Nom fournisseur">
                <a:extLst>
                  <a:ext uri="{FF2B5EF4-FFF2-40B4-BE49-F238E27FC236}">
                    <a16:creationId xmlns:a16="http://schemas.microsoft.com/office/drawing/2014/main" id="{E475727C-E2B4-444F-9A5B-2DDA6BF9D399}"/>
                  </a:ext>
                </a:extLst>
              </xdr:cNvPr>
              <xdr:cNvGraphicFramePr/>
            </xdr:nvGraphicFramePr>
            <xdr:xfrm>
              <a:off x="2876550" y="0"/>
              <a:ext cx="2880000" cy="1152000"/>
            </xdr:xfrm>
            <a:graphic>
              <a:graphicData uri="http://schemas.microsoft.com/office/drawing/2010/slicer">
                <sle:slicer xmlns:sle="http://schemas.microsoft.com/office/drawing/2010/slicer" name="Nom fournisseur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2869045" y="0"/>
                <a:ext cx="2872486" cy="1152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H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5" name="Transporteur">
                <a:extLst>
                  <a:ext uri="{FF2B5EF4-FFF2-40B4-BE49-F238E27FC236}">
                    <a16:creationId xmlns:a16="http://schemas.microsoft.com/office/drawing/2014/main" id="{D176C308-A486-41CF-8605-83399962F955}"/>
                  </a:ext>
                </a:extLst>
              </xdr:cNvPr>
              <xdr:cNvGraphicFramePr/>
            </xdr:nvGraphicFramePr>
            <xdr:xfrm>
              <a:off x="5743575" y="0"/>
              <a:ext cx="2880000" cy="1152000"/>
            </xdr:xfrm>
            <a:graphic>
              <a:graphicData uri="http://schemas.microsoft.com/office/drawing/2010/slicer">
                <sle:slicer xmlns:sle="http://schemas.microsoft.com/office/drawing/2010/slicer" name="Transporteur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5728589" y="0"/>
                <a:ext cx="2872486" cy="115200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CH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110661</xdr:colOff>
      <xdr:row>0</xdr:row>
      <xdr:rowOff>28576</xdr:rowOff>
    </xdr:from>
    <xdr:to>
      <xdr:col>1</xdr:col>
      <xdr:colOff>472834</xdr:colOff>
      <xdr:row>1</xdr:row>
      <xdr:rowOff>169501</xdr:rowOff>
    </xdr:to>
    <xdr:pic macro="[0]!Data_processing">
      <xdr:nvPicPr>
        <xdr:cNvPr id="6" name="Image 5" descr="File:Oxygen480-actions-document-save.svg - Wikimedia Commons" title="Enregister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311" y="28576"/>
          <a:ext cx="362173" cy="360000"/>
        </a:xfrm>
        <a:prstGeom prst="rect">
          <a:avLst/>
        </a:prstGeom>
        <a:effectLst>
          <a:softEdge rad="0"/>
        </a:effectLst>
      </xdr:spPr>
    </xdr:pic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38101</xdr:rowOff>
    </xdr:from>
    <xdr:to>
      <xdr:col>1</xdr:col>
      <xdr:colOff>685800</xdr:colOff>
      <xdr:row>0</xdr:row>
      <xdr:rowOff>615951</xdr:rowOff>
    </xdr:to>
    <xdr:pic macro="[0]!TRI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38101"/>
          <a:ext cx="600075" cy="577850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0</xdr:rowOff>
    </xdr:from>
    <xdr:to>
      <xdr:col>1</xdr:col>
      <xdr:colOff>752475</xdr:colOff>
      <xdr:row>0</xdr:row>
      <xdr:rowOff>632883</xdr:rowOff>
    </xdr:to>
    <xdr:pic macro="[0]!TRIER_FOU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0"/>
          <a:ext cx="657225" cy="632883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3219.744838773149" createdVersion="6" refreshedVersion="6" minRefreshableVersion="3" recordCount="6">
  <cacheSource type="worksheet">
    <worksheetSource name="Tableau1"/>
  </cacheSource>
  <cacheFields count="21">
    <cacheField name="Date de livr." numFmtId="166">
      <sharedItems containsSemiMixedTypes="0" containsNonDate="0" containsDate="1" containsString="0" minDate="2018-04-25T00:00:00" maxDate="2018-04-30T00:00:00"/>
    </cacheField>
    <cacheField name="N° d'art." numFmtId="49">
      <sharedItems containsBlank="1" count="3">
        <s v="4200"/>
        <s v="4000"/>
        <m/>
      </sharedItems>
    </cacheField>
    <cacheField name="Désignation" numFmtId="0">
      <sharedItems count="5">
        <s v="TEST article 3"/>
        <s v="TEST article 1"/>
        <s v=""/>
        <s v="CH II conv" u="1"/>
        <s v="CH TOP conv" u="1"/>
      </sharedItems>
    </cacheField>
    <cacheField name="Lot" numFmtId="49">
      <sharedItems containsBlank="1"/>
    </cacheField>
    <cacheField name="N° Cde" numFmtId="49">
      <sharedItems containsBlank="1"/>
    </cacheField>
    <cacheField name="N° four." numFmtId="49">
      <sharedItems containsBlank="1"/>
    </cacheField>
    <cacheField name="Nom fournisseur" numFmtId="0">
      <sharedItems count="5">
        <s v="Test fournisseur 3"/>
        <s v="Test fournisseur 1"/>
        <s v=""/>
        <s v="FENACO" u="1"/>
        <s v="Z*HANDELSZEITUNG FINANZRUNDSCHAU AG" u="1"/>
      </sharedItems>
    </cacheField>
    <cacheField name="Centres coll." numFmtId="0">
      <sharedItems containsBlank="1" count="3">
        <s v="TEST Centre coll. 1"/>
        <s v="TEST Centre coll. 2"/>
        <m/>
      </sharedItems>
    </cacheField>
    <cacheField name="Transporteur" numFmtId="0">
      <sharedItems containsBlank="1" count="4">
        <s v="TEST Transporteur 6"/>
        <s v="TEST Transporteur 4"/>
        <m/>
        <s v="AVJ TRANSPORTS" u="1"/>
      </sharedItems>
    </cacheField>
    <cacheField name="Analyse 1" numFmtId="3">
      <sharedItems containsString="0" containsBlank="1" containsNumber="1" containsInteger="1" minValue="385" maxValue="400"/>
    </cacheField>
    <cacheField name="Analyse 2" numFmtId="169">
      <sharedItems containsString="0" containsBlank="1" containsNumber="1" minValue="4.5" maxValue="6.1"/>
    </cacheField>
    <cacheField name="Analyse 3" numFmtId="169">
      <sharedItems containsString="0" containsBlank="1" containsNumber="1" minValue="14.5" maxValue="15"/>
    </cacheField>
    <cacheField name="Analyse 4" numFmtId="169">
      <sharedItems containsString="0" containsBlank="1" containsNumber="1" minValue="14.6" maxValue="15"/>
    </cacheField>
    <cacheField name="Analyse 5" numFmtId="169">
      <sharedItems containsString="0" containsBlank="1" containsNumber="1" minValue="14.5" maxValue="15"/>
    </cacheField>
    <cacheField name="Analyse 6" numFmtId="169">
      <sharedItems containsString="0" containsBlank="1" containsNumber="1" containsInteger="1" minValue="81" maxValue="82"/>
    </cacheField>
    <cacheField name="Analyse 7" numFmtId="169">
      <sharedItems containsString="0" containsBlank="1" containsNumber="1" minValue="81.2" maxValue="82"/>
    </cacheField>
    <cacheField name="Analyse 8" numFmtId="169">
      <sharedItems containsString="0" containsBlank="1" containsNumber="1" minValue="14.5" maxValue="15"/>
    </cacheField>
    <cacheField name="Analyse 9" numFmtId="169">
      <sharedItems containsString="0" containsBlank="1" containsNumber="1" minValue="10.1" maxValue="15"/>
    </cacheField>
    <cacheField name="Poids BL" numFmtId="168">
      <sharedItems containsString="0" containsBlank="1" containsNumber="1" containsInteger="1" minValue="25000" maxValue="25250"/>
    </cacheField>
    <cacheField name="T°" numFmtId="3">
      <sharedItems containsString="0" containsBlank="1" containsNumber="1" containsInteger="1" minValue="21" maxValue="30"/>
    </cacheField>
    <cacheField name="Rem." numFmtId="165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d v="2018-04-25T00:00:00"/>
    <x v="0"/>
    <x v="0"/>
    <s v="2018"/>
    <s v="49001"/>
    <s v="12170"/>
    <x v="0"/>
    <x v="0"/>
    <x v="0"/>
    <n v="400"/>
    <n v="6.1"/>
    <n v="15"/>
    <n v="15"/>
    <n v="15"/>
    <n v="82"/>
    <n v="82"/>
    <n v="15"/>
    <n v="15"/>
    <n v="25000"/>
    <n v="21"/>
    <s v="Olivier"/>
  </r>
  <r>
    <d v="2018-04-28T00:00:00"/>
    <x v="1"/>
    <x v="1"/>
    <s v="2017"/>
    <s v="49000"/>
    <s v="10156"/>
    <x v="1"/>
    <x v="1"/>
    <x v="1"/>
    <n v="385"/>
    <n v="4.5"/>
    <n v="14.5"/>
    <n v="14.6"/>
    <n v="14.5"/>
    <n v="81"/>
    <n v="81.2"/>
    <n v="14.5"/>
    <n v="10.1"/>
    <n v="25250"/>
    <n v="30"/>
    <s v="David"/>
  </r>
  <r>
    <d v="2018-04-29T00:00:00"/>
    <x v="2"/>
    <x v="2"/>
    <m/>
    <m/>
    <m/>
    <x v="2"/>
    <x v="2"/>
    <x v="2"/>
    <m/>
    <m/>
    <m/>
    <m/>
    <m/>
    <m/>
    <m/>
    <m/>
    <m/>
    <m/>
    <m/>
    <m/>
  </r>
  <r>
    <d v="2018-04-29T00:00:00"/>
    <x v="2"/>
    <x v="2"/>
    <m/>
    <m/>
    <m/>
    <x v="2"/>
    <x v="2"/>
    <x v="2"/>
    <m/>
    <m/>
    <m/>
    <m/>
    <m/>
    <m/>
    <m/>
    <m/>
    <m/>
    <m/>
    <m/>
    <m/>
  </r>
  <r>
    <d v="2018-04-29T00:00:00"/>
    <x v="2"/>
    <x v="2"/>
    <m/>
    <m/>
    <m/>
    <x v="2"/>
    <x v="2"/>
    <x v="2"/>
    <m/>
    <m/>
    <m/>
    <m/>
    <m/>
    <m/>
    <m/>
    <m/>
    <m/>
    <m/>
    <m/>
    <m/>
  </r>
  <r>
    <d v="2018-04-29T00:00:00"/>
    <x v="2"/>
    <x v="2"/>
    <m/>
    <m/>
    <m/>
    <x v="2"/>
    <x v="2"/>
    <x v="2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fieldListSortAscending="1">
  <location ref="A3:I7" firstHeaderRow="0" firstDataRow="1" firstDataCol="5"/>
  <pivotFields count="21">
    <pivotField compact="0" numFmtId="166" outline="0" showAll="0" defaultSubtotal="0"/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5">
        <item x="2"/>
        <item m="1" x="4"/>
        <item m="1" x="3"/>
        <item x="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x="2"/>
        <item m="1" x="4"/>
        <item m="1" x="3"/>
        <item x="1"/>
        <item x="0"/>
      </items>
    </pivotField>
    <pivotField axis="axisRow" compact="0" outline="0" subtotalTop="0" showAll="0" defaultSubtotal="0">
      <items count="3">
        <item x="0"/>
        <item x="1"/>
        <item x="2"/>
      </items>
    </pivotField>
    <pivotField axis="axisRow" compact="0" outline="0" showAll="0" defaultSubtotal="0">
      <items count="4">
        <item m="1" x="3"/>
        <item x="2"/>
        <item x="1"/>
        <item x="0"/>
      </items>
    </pivotField>
    <pivotField dataField="1" compact="0" numFmtId="3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5">
    <field x="6"/>
    <field x="1"/>
    <field x="2"/>
    <field x="7"/>
    <field x="8"/>
  </rowFields>
  <rowItems count="4">
    <i>
      <x/>
      <x v="1"/>
      <x/>
      <x v="2"/>
      <x v="1"/>
    </i>
    <i>
      <x v="3"/>
      <x/>
      <x v="3"/>
      <x v="1"/>
      <x v="2"/>
    </i>
    <i>
      <x v="4"/>
      <x v="2"/>
      <x v="4"/>
      <x/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nalyse 1" fld="9" subtotal="average" baseField="6" baseItem="0"/>
    <dataField name=" Analyse 5" fld="13" subtotal="average" baseField="8" baseItem="2"/>
    <dataField name=" Analyse 8" fld="16" subtotal="average" baseField="8" baseItem="2"/>
    <dataField name="  Poids BL" fld="18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entres_coll." sourceName="Centres coll.">
  <pivotTables>
    <pivotTable tabId="18" name="Tableau croisé dynamique2"/>
  </pivotTables>
  <data>
    <tabular pivotCacheId="1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fournisseur" sourceName="Nom fournisseur">
  <pivotTables>
    <pivotTable tabId="18" name="Tableau croisé dynamique2"/>
  </pivotTables>
  <data>
    <tabular pivotCacheId="1">
      <items count="5">
        <i x="1" s="1"/>
        <i x="0" s="1"/>
        <i x="2" s="1" nd="1"/>
        <i x="3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sporteur" sourceName="Transporteur">
  <pivotTables>
    <pivotTable tabId="18" name="Tableau croisé dynamique2"/>
  </pivotTables>
  <data>
    <tabular pivotCacheId="1">
      <items count="4">
        <i x="1" s="1"/>
        <i x="0" s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entres coll." cache="Segment_Centres_coll." caption="Centres coll." columnCount="2" rowHeight="216000"/>
  <slicer name="Nom fournisseur" cache="Segment_Nom_fournisseur" caption="Nom fournisseur" columnCount="2" rowHeight="216000"/>
  <slicer name="Transporteur" cache="Segment_Transporteur" caption="Transporteur" columnCount="2" rowHeight="216000"/>
</slicers>
</file>

<file path=xl/tables/table1.xml><?xml version="1.0" encoding="utf-8"?>
<table xmlns="http://schemas.openxmlformats.org/spreadsheetml/2006/main" id="1" name="Tableau1" displayName="Tableau1" ref="A3:U5" totalsRowShown="0" headerRowDxfId="34" dataDxfId="33" tableBorderDxfId="32" headerRowCellStyle="Milliers" dataCellStyle="Milliers">
  <autoFilter ref="A3:U5"/>
  <tableColumns count="21">
    <tableColumn id="1" name="Date de livr." dataDxfId="31">
      <calculatedColumnFormula>TODAY()</calculatedColumnFormula>
    </tableColumn>
    <tableColumn id="2" name="N° d'art." dataDxfId="30"/>
    <tableColumn id="3" name="Désignation" dataDxfId="29">
      <calculatedColumnFormula>IFERROR(VLOOKUP(Tableau1[[#This Row],[N° d''art.]],'Base articles'!$A:$B,2,FALSE),"")</calculatedColumnFormula>
    </tableColumn>
    <tableColumn id="4" name="Lot" dataDxfId="28"/>
    <tableColumn id="5" name="N° Cde" dataDxfId="27"/>
    <tableColumn id="6" name="N° four." dataDxfId="26"/>
    <tableColumn id="7" name="Nom fournisseur" dataDxfId="25">
      <calculatedColumnFormula>IFERROR(VLOOKUP(F4,'Base fournisseur'!$A:$B,2,FALSE),"")</calculatedColumnFormula>
    </tableColumn>
    <tableColumn id="8" name="Centres coll." dataDxfId="24"/>
    <tableColumn id="9" name="Transporteur" dataDxfId="23"/>
    <tableColumn id="14" name="Analyse 1" dataDxfId="22"/>
    <tableColumn id="15" name="Analyse 2" dataDxfId="21" dataCellStyle="Milliers"/>
    <tableColumn id="16" name="Analyse 3" dataDxfId="20" dataCellStyle="Milliers"/>
    <tableColumn id="17" name="Analyse 4" dataDxfId="19" dataCellStyle="Milliers"/>
    <tableColumn id="18" name="Analyse 5" dataDxfId="18" dataCellStyle="Milliers"/>
    <tableColumn id="19" name="Analyse 6" dataDxfId="17" dataCellStyle="Milliers"/>
    <tableColumn id="20" name="Analyse 7" dataDxfId="16" dataCellStyle="Milliers"/>
    <tableColumn id="21" name="Analyse 8" dataDxfId="15" dataCellStyle="Milliers"/>
    <tableColumn id="22" name="Analyse 9" dataDxfId="14" dataCellStyle="Milliers"/>
    <tableColumn id="23" name="Poids BL" dataDxfId="13" dataCellStyle="Milliers"/>
    <tableColumn id="24" name="T°" dataDxfId="12" dataCellStyle="Milliers"/>
    <tableColumn id="25" name="Rem." dataDxfId="11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7"/>
  <sheetViews>
    <sheetView workbookViewId="0">
      <pane ySplit="3" topLeftCell="A4" activePane="bottomLeft" state="frozen"/>
      <selection pane="bottomLeft" activeCell="A3" sqref="A3"/>
    </sheetView>
  </sheetViews>
  <sheetFormatPr baseColWidth="10" defaultRowHeight="15" x14ac:dyDescent="0.25"/>
  <cols>
    <col min="1" max="1" width="18.7109375" bestFit="1" customWidth="1"/>
    <col min="2" max="2" width="10.42578125" bestFit="1" customWidth="1"/>
    <col min="3" max="3" width="19.5703125" customWidth="1"/>
    <col min="4" max="4" width="23.140625" customWidth="1"/>
    <col min="5" max="5" width="18.42578125" bestFit="1" customWidth="1"/>
    <col min="6" max="8" width="9.85546875" bestFit="1" customWidth="1"/>
    <col min="9" max="9" width="9.140625" bestFit="1" customWidth="1"/>
    <col min="10" max="10" width="19.42578125" bestFit="1" customWidth="1"/>
    <col min="11" max="11" width="10.7109375" bestFit="1" customWidth="1"/>
    <col min="12" max="12" width="9.85546875" bestFit="1" customWidth="1"/>
    <col min="13" max="13" width="8.85546875" bestFit="1" customWidth="1"/>
    <col min="14" max="14" width="3.5703125" bestFit="1" customWidth="1"/>
    <col min="15" max="15" width="9.140625" bestFit="1" customWidth="1"/>
    <col min="16" max="16" width="13.85546875" bestFit="1" customWidth="1"/>
    <col min="17" max="17" width="13.42578125" bestFit="1" customWidth="1"/>
  </cols>
  <sheetData>
    <row r="1" spans="1:9" ht="54.75" customHeight="1" x14ac:dyDescent="0.25"/>
    <row r="2" spans="1:9" ht="36" customHeight="1" x14ac:dyDescent="0.25"/>
    <row r="3" spans="1:9" x14ac:dyDescent="0.25">
      <c r="A3" s="3" t="s">
        <v>8</v>
      </c>
      <c r="B3" s="3" t="s">
        <v>22</v>
      </c>
      <c r="C3" s="3" t="s">
        <v>0</v>
      </c>
      <c r="D3" s="3" t="s">
        <v>54</v>
      </c>
      <c r="E3" s="3" t="s">
        <v>1</v>
      </c>
      <c r="F3" t="s">
        <v>68</v>
      </c>
      <c r="G3" t="s">
        <v>69</v>
      </c>
      <c r="H3" t="s">
        <v>70</v>
      </c>
      <c r="I3" t="s">
        <v>31</v>
      </c>
    </row>
    <row r="4" spans="1:9" x14ac:dyDescent="0.25">
      <c r="A4" t="s">
        <v>6</v>
      </c>
      <c r="B4" t="s">
        <v>29</v>
      </c>
      <c r="C4" t="s">
        <v>6</v>
      </c>
      <c r="D4" t="s">
        <v>29</v>
      </c>
      <c r="E4" t="s">
        <v>29</v>
      </c>
      <c r="F4" s="67"/>
      <c r="G4" s="67"/>
      <c r="H4" s="67"/>
      <c r="I4" s="67"/>
    </row>
    <row r="5" spans="1:9" x14ac:dyDescent="0.25">
      <c r="A5" t="s">
        <v>33</v>
      </c>
      <c r="B5" t="s">
        <v>19</v>
      </c>
      <c r="C5" t="s">
        <v>37</v>
      </c>
      <c r="D5" t="s">
        <v>42</v>
      </c>
      <c r="E5" t="s">
        <v>49</v>
      </c>
      <c r="F5" s="67">
        <v>385</v>
      </c>
      <c r="G5" s="67">
        <v>14.5</v>
      </c>
      <c r="H5" s="67">
        <v>14.5</v>
      </c>
      <c r="I5" s="67">
        <v>25250</v>
      </c>
    </row>
    <row r="6" spans="1:9" x14ac:dyDescent="0.25">
      <c r="A6" t="s">
        <v>35</v>
      </c>
      <c r="B6" t="s">
        <v>7</v>
      </c>
      <c r="C6" t="s">
        <v>39</v>
      </c>
      <c r="D6" t="s">
        <v>41</v>
      </c>
      <c r="E6" t="s">
        <v>51</v>
      </c>
      <c r="F6" s="67">
        <v>400</v>
      </c>
      <c r="G6" s="67">
        <v>15</v>
      </c>
      <c r="H6" s="67">
        <v>15</v>
      </c>
      <c r="I6" s="67">
        <v>25000</v>
      </c>
    </row>
    <row r="7" spans="1:9" x14ac:dyDescent="0.25">
      <c r="A7" t="s">
        <v>28</v>
      </c>
      <c r="F7" s="67">
        <v>392.5</v>
      </c>
      <c r="G7" s="67">
        <v>14.75</v>
      </c>
      <c r="H7" s="67">
        <v>14.75</v>
      </c>
      <c r="I7" s="67">
        <v>50250</v>
      </c>
    </row>
  </sheetData>
  <sheetProtection sheet="1" objects="1" scenarios="1"/>
  <pageMargins left="0.70866141732283472" right="0.70866141732283472" top="0.74803149606299213" bottom="0.74803149606299213" header="0.31496062992125984" footer="0.31496062992125984"/>
  <pageSetup paperSize="9" scale="88" fitToHeight="100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C6"/>
  <sheetViews>
    <sheetView showGridLines="0" tabSelected="1" zoomScaleNormal="100" zoomScaleSheetLayoutView="100" workbookViewId="0">
      <pane xSplit="8" ySplit="5" topLeftCell="I6" activePane="bottomRight" state="frozen"/>
      <selection pane="topRight" activeCell="I1" sqref="I1"/>
      <selection pane="bottomLeft" activeCell="A6" sqref="A6"/>
      <selection pane="bottomRight" activeCell="C15" sqref="C15"/>
    </sheetView>
  </sheetViews>
  <sheetFormatPr baseColWidth="10" defaultRowHeight="15" x14ac:dyDescent="0.25"/>
  <cols>
    <col min="1" max="1" width="9.42578125" style="8" customWidth="1"/>
    <col min="2" max="2" width="9" style="5" customWidth="1"/>
    <col min="3" max="3" width="16.7109375" style="35" customWidth="1"/>
    <col min="4" max="4" width="5.28515625" style="5" customWidth="1"/>
    <col min="5" max="5" width="8.42578125" style="32" customWidth="1"/>
    <col min="6" max="6" width="8.5703125" style="6" customWidth="1"/>
    <col min="7" max="7" width="20" style="37" customWidth="1"/>
    <col min="8" max="8" width="16.42578125" style="17" customWidth="1"/>
    <col min="9" max="9" width="14.28515625" style="4" bestFit="1" customWidth="1"/>
    <col min="10" max="10" width="6.7109375" style="29" customWidth="1"/>
    <col min="11" max="11" width="9.7109375" style="27" customWidth="1"/>
    <col min="12" max="12" width="6.140625" style="27" customWidth="1"/>
    <col min="13" max="13" width="6.85546875" style="28" customWidth="1"/>
    <col min="14" max="16" width="6.28515625" style="28" customWidth="1"/>
    <col min="17" max="18" width="6.85546875" style="28" customWidth="1"/>
    <col min="19" max="19" width="13.5703125" style="73" customWidth="1"/>
    <col min="20" max="20" width="4.85546875" style="30" customWidth="1"/>
    <col min="21" max="21" width="10.85546875" style="20" customWidth="1"/>
    <col min="22" max="22" width="7.5703125" style="18" customWidth="1"/>
    <col min="23" max="23" width="9.28515625" style="11" customWidth="1"/>
    <col min="24" max="24" width="9.28515625" style="10" customWidth="1"/>
    <col min="25" max="16384" width="11.42578125" style="7"/>
  </cols>
  <sheetData>
    <row r="1" spans="1:29" s="22" customFormat="1" ht="17.25" customHeight="1" x14ac:dyDescent="0.25">
      <c r="A1" s="77">
        <f>SUBTOTAL(3,B4:B5)</f>
        <v>2</v>
      </c>
      <c r="B1" s="68"/>
      <c r="C1" s="33"/>
      <c r="D1" s="21"/>
      <c r="E1" s="21"/>
      <c r="F1" s="21"/>
      <c r="G1" s="33"/>
      <c r="H1" s="21"/>
      <c r="I1" s="68"/>
      <c r="J1" s="44" t="s">
        <v>66</v>
      </c>
      <c r="K1" s="44" t="s">
        <v>66</v>
      </c>
      <c r="L1" s="44" t="s">
        <v>66</v>
      </c>
      <c r="M1" s="46" t="s">
        <v>67</v>
      </c>
      <c r="N1" s="45" t="s">
        <v>66</v>
      </c>
      <c r="O1" s="45" t="s">
        <v>66</v>
      </c>
      <c r="P1" s="46" t="s">
        <v>67</v>
      </c>
      <c r="Q1" s="46" t="s">
        <v>67</v>
      </c>
      <c r="R1" s="45" t="s">
        <v>66</v>
      </c>
      <c r="S1" s="46" t="s">
        <v>67</v>
      </c>
      <c r="T1" s="47"/>
      <c r="U1" s="31"/>
    </row>
    <row r="2" spans="1:29" s="22" customFormat="1" x14ac:dyDescent="0.2">
      <c r="A2" s="74"/>
      <c r="B2" s="23"/>
      <c r="C2" s="34"/>
      <c r="D2" s="24"/>
      <c r="E2" s="23"/>
      <c r="F2" s="23"/>
      <c r="G2" s="36"/>
      <c r="H2" s="25"/>
      <c r="I2" s="25"/>
      <c r="J2" s="69">
        <f>IFERROR(SUBTOTAL(101,J4:J4),0)</f>
        <v>400</v>
      </c>
      <c r="K2" s="70">
        <f>IFERROR(SUBTOTAL(101,K4:K4),0)</f>
        <v>6.1</v>
      </c>
      <c r="L2" s="70">
        <f>IFERROR(SUBTOTAL(101,L4:L4),0)</f>
        <v>15</v>
      </c>
      <c r="M2" s="71">
        <f>IFERROR(SUBTOTAL(101,M4:M4),0)</f>
        <v>15</v>
      </c>
      <c r="N2" s="70">
        <f>IFERROR(SUBTOTAL(101,N4:N4),0)</f>
        <v>15</v>
      </c>
      <c r="O2" s="70">
        <f>IFERROR(SUBTOTAL(101,O4:O4),0)</f>
        <v>82</v>
      </c>
      <c r="P2" s="71">
        <f>IFERROR(SUBTOTAL(101,P4:P4),0)</f>
        <v>82</v>
      </c>
      <c r="Q2" s="71">
        <f>IFERROR(SUBTOTAL(101,Q4:Q4),0)</f>
        <v>15</v>
      </c>
      <c r="R2" s="70">
        <f>IFERROR(SUBTOTAL(101,R4:R4),0)</f>
        <v>15</v>
      </c>
      <c r="S2" s="76">
        <f>IFERROR(SUBTOTAL(9,S4:S5),0)</f>
        <v>50250</v>
      </c>
      <c r="T2" s="78">
        <f>IFERROR(SUBTOTAL(101,T4:T5),0)</f>
        <v>25.5</v>
      </c>
      <c r="U2" s="31"/>
    </row>
    <row r="3" spans="1:29" s="26" customFormat="1" ht="25.5" x14ac:dyDescent="0.25">
      <c r="A3" s="60" t="s">
        <v>2</v>
      </c>
      <c r="B3" s="61" t="s">
        <v>22</v>
      </c>
      <c r="C3" s="62" t="s">
        <v>0</v>
      </c>
      <c r="D3" s="61" t="s">
        <v>23</v>
      </c>
      <c r="E3" s="61" t="s">
        <v>13</v>
      </c>
      <c r="F3" s="61" t="s">
        <v>12</v>
      </c>
      <c r="G3" s="62" t="s">
        <v>8</v>
      </c>
      <c r="H3" s="62" t="s">
        <v>54</v>
      </c>
      <c r="I3" s="62" t="s">
        <v>1</v>
      </c>
      <c r="J3" s="63" t="s">
        <v>55</v>
      </c>
      <c r="K3" s="63" t="s">
        <v>56</v>
      </c>
      <c r="L3" s="63" t="s">
        <v>57</v>
      </c>
      <c r="M3" s="63" t="s">
        <v>58</v>
      </c>
      <c r="N3" s="63" t="s">
        <v>59</v>
      </c>
      <c r="O3" s="63" t="s">
        <v>60</v>
      </c>
      <c r="P3" s="63" t="s">
        <v>61</v>
      </c>
      <c r="Q3" s="63" t="s">
        <v>62</v>
      </c>
      <c r="R3" s="63" t="s">
        <v>63</v>
      </c>
      <c r="S3" s="64" t="s">
        <v>24</v>
      </c>
      <c r="T3" s="65" t="s">
        <v>3</v>
      </c>
      <c r="U3" s="66" t="s">
        <v>25</v>
      </c>
    </row>
    <row r="4" spans="1:29" s="26" customFormat="1" ht="27.95" customHeight="1" x14ac:dyDescent="0.25">
      <c r="A4" s="48">
        <v>43215</v>
      </c>
      <c r="B4" s="49" t="s">
        <v>7</v>
      </c>
      <c r="C4" s="50" t="str">
        <f>IFERROR(VLOOKUP(Tableau1[[#This Row],[N° d''art.]],'Base articles'!$A:$B,2,FALSE),"")</f>
        <v>TEST article 3</v>
      </c>
      <c r="D4" s="49" t="s">
        <v>21</v>
      </c>
      <c r="E4" s="51" t="s">
        <v>53</v>
      </c>
      <c r="F4" s="49" t="s">
        <v>15</v>
      </c>
      <c r="G4" s="50" t="str">
        <f>IFERROR(VLOOKUP(F4,'Base fournisseur'!$A:$B,2,FALSE),"")</f>
        <v>Test fournisseur 3</v>
      </c>
      <c r="H4" s="52" t="s">
        <v>41</v>
      </c>
      <c r="I4" s="52" t="s">
        <v>51</v>
      </c>
      <c r="J4" s="53">
        <v>400</v>
      </c>
      <c r="K4" s="54">
        <v>6.1</v>
      </c>
      <c r="L4" s="54">
        <v>15</v>
      </c>
      <c r="M4" s="58">
        <v>15</v>
      </c>
      <c r="N4" s="54">
        <v>15</v>
      </c>
      <c r="O4" s="54">
        <v>82</v>
      </c>
      <c r="P4" s="58">
        <v>82</v>
      </c>
      <c r="Q4" s="58">
        <v>15</v>
      </c>
      <c r="R4" s="54">
        <v>15</v>
      </c>
      <c r="S4" s="59">
        <v>25000</v>
      </c>
      <c r="T4" s="57">
        <v>21</v>
      </c>
      <c r="U4" s="72" t="s">
        <v>65</v>
      </c>
    </row>
    <row r="5" spans="1:29" s="26" customFormat="1" ht="27.95" customHeight="1" x14ac:dyDescent="0.25">
      <c r="A5" s="48">
        <v>43218</v>
      </c>
      <c r="B5" s="49" t="s">
        <v>19</v>
      </c>
      <c r="C5" s="50" t="str">
        <f>IFERROR(VLOOKUP(Tableau1[[#This Row],[N° d''art.]],'Base articles'!$A:$B,2,FALSE),"")</f>
        <v>TEST article 1</v>
      </c>
      <c r="D5" s="49" t="s">
        <v>20</v>
      </c>
      <c r="E5" s="51" t="s">
        <v>52</v>
      </c>
      <c r="F5" s="49" t="s">
        <v>14</v>
      </c>
      <c r="G5" s="50" t="str">
        <f>IFERROR(VLOOKUP(F5,'Base fournisseur'!$A:$B,2,FALSE),"")</f>
        <v>Test fournisseur 1</v>
      </c>
      <c r="H5" s="52" t="s">
        <v>42</v>
      </c>
      <c r="I5" s="52" t="s">
        <v>49</v>
      </c>
      <c r="J5" s="53">
        <v>385</v>
      </c>
      <c r="K5" s="54">
        <v>4.5</v>
      </c>
      <c r="L5" s="54">
        <v>14.5</v>
      </c>
      <c r="M5" s="55">
        <v>14.6</v>
      </c>
      <c r="N5" s="54">
        <v>14.5</v>
      </c>
      <c r="O5" s="54">
        <v>81</v>
      </c>
      <c r="P5" s="55">
        <v>81.2</v>
      </c>
      <c r="Q5" s="55">
        <v>14.5</v>
      </c>
      <c r="R5" s="54">
        <v>10.1</v>
      </c>
      <c r="S5" s="56">
        <v>25250</v>
      </c>
      <c r="T5" s="57">
        <v>30</v>
      </c>
      <c r="U5" s="72" t="s">
        <v>64</v>
      </c>
    </row>
    <row r="6" spans="1:29" x14ac:dyDescent="0.25">
      <c r="AC6" s="26"/>
    </row>
  </sheetData>
  <sheetProtection sheet="1" objects="1" scenarios="1"/>
  <protectedRanges>
    <protectedRange algorithmName="SHA-512" hashValue="/YaG6QfznmBkGpKZUskEUs2pxP4CREFiLGO8GCvfVUx/QRSW+fL/RjIAiyLqhYE0UC7PGzZArNH4NwaXZKGGFg==" saltValue="raCOLpEKfnWAhHkGAlZtCw==" spinCount="100000" sqref="J4:U99996" name="Plage2"/>
    <protectedRange algorithmName="SHA-512" hashValue="DaeUbgO27cQDtwvtiDY0L9ZDw4yeeu96kZH73ON1bp2cDATW+97sBTMkZ2XMh/pC+vfYqWTCLF7LMJ2YVzFxqw==" saltValue="l3Weom2OENlE07LQf+s9JQ==" spinCount="100000" sqref="A1:B3 D1:F1048576 H1:I1048576 A4:B1048576" name="Plage1"/>
  </protectedRanges>
  <mergeCells count="1">
    <mergeCell ref="A1:A2"/>
  </mergeCells>
  <conditionalFormatting sqref="Q4:R5">
    <cfRule type="cellIs" dxfId="10" priority="12" operator="between">
      <formula>14.1</formula>
      <formula>40</formula>
    </cfRule>
    <cfRule type="cellIs" dxfId="9" priority="13" operator="between">
      <formula>0.1</formula>
      <formula>12.9</formula>
    </cfRule>
  </conditionalFormatting>
  <conditionalFormatting sqref="S2">
    <cfRule type="cellIs" dxfId="8" priority="7" operator="between">
      <formula>14.1</formula>
      <formula>40</formula>
    </cfRule>
    <cfRule type="cellIs" dxfId="7" priority="8" operator="between">
      <formula>0.1</formula>
      <formula>12.9</formula>
    </cfRule>
    <cfRule type="cellIs" dxfId="6" priority="9" operator="between">
      <formula>13</formula>
      <formula>14</formula>
    </cfRule>
  </conditionalFormatting>
  <conditionalFormatting sqref="K2 K4:K1048576">
    <cfRule type="cellIs" dxfId="5" priority="6" operator="greaterThan">
      <formula>6</formula>
    </cfRule>
  </conditionalFormatting>
  <conditionalFormatting sqref="L2:M2 L4:M1048576">
    <cfRule type="cellIs" dxfId="4" priority="5" operator="greaterThan">
      <formula>14.5</formula>
    </cfRule>
  </conditionalFormatting>
  <conditionalFormatting sqref="Q2:R2 Q4:R1048576">
    <cfRule type="cellIs" dxfId="3" priority="4" operator="between">
      <formula>13</formula>
      <formula>14</formula>
    </cfRule>
  </conditionalFormatting>
  <conditionalFormatting sqref="T1:T1048576">
    <cfRule type="cellIs" dxfId="2" priority="1" operator="between">
      <formula>25.1</formula>
      <formula>40</formula>
    </cfRule>
    <cfRule type="cellIs" dxfId="1" priority="2" operator="between">
      <formula>20.1</formula>
      <formula>25</formula>
    </cfRule>
  </conditionalFormatting>
  <printOptions horizontalCentered="1"/>
  <pageMargins left="0.15748031496062992" right="0.15748031496062992" top="0.5" bottom="0.39370078740157483" header="0.25" footer="0"/>
  <pageSetup paperSize="9" scale="68" fitToHeight="100" orientation="landscape" r:id="rId1"/>
  <headerFooter>
    <oddHeader>&amp;C&amp;"-,Gras italique"&amp;14Réception à Moulins de Granges SA</oddHeader>
    <oddFooter>&amp;LGranges, le &amp;D&amp;CPage &amp;P de &amp;N&amp;R&amp;8&amp;Z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'est pas dans la base de donnée" error="Merci de completer sur l'onglet &quot;Base Centre Collecteurs&quot;" promptTitle="CC" prompt="Choisir le centre collecteur">
          <x14:formula1>
            <xm:f>'Base Centre Coll.'!$A$2:$A$196</xm:f>
          </x14:formula1>
          <xm:sqref>H4:H5</xm:sqref>
        </x14:dataValidation>
        <x14:dataValidation type="list" errorStyle="warning" allowBlank="1" showInputMessage="1" showErrorMessage="1" errorTitle="N'est pas dans la base de donnée" error="Merci de completer dans l'onglet &quot;Base fournisseur&quot;" promptTitle="Transport" prompt="Choisir un transporteur">
          <x14:formula1>
            <xm:f>'Base transporteurs'!$A$2:$A$9</xm:f>
          </x14:formula1>
          <xm:sqref>I4:I5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7"/>
  <sheetViews>
    <sheetView workbookViewId="0">
      <pane ySplit="1" topLeftCell="A2" activePane="bottomLeft" state="frozen"/>
      <selection activeCell="H74" sqref="H74"/>
      <selection pane="bottomLeft" activeCell="C8" sqref="C8"/>
    </sheetView>
  </sheetViews>
  <sheetFormatPr baseColWidth="10" defaultRowHeight="15" x14ac:dyDescent="0.25"/>
  <cols>
    <col min="1" max="1" width="18.42578125" style="38" bestFit="1" customWidth="1"/>
    <col min="2" max="2" width="11.85546875" bestFit="1" customWidth="1"/>
  </cols>
  <sheetData>
    <row r="1" spans="1:6" ht="54.75" customHeight="1" x14ac:dyDescent="0.25">
      <c r="A1" s="40" t="s">
        <v>11</v>
      </c>
      <c r="C1" s="75" t="s">
        <v>30</v>
      </c>
      <c r="D1" s="75"/>
      <c r="E1" s="75"/>
      <c r="F1" s="75"/>
    </row>
    <row r="2" spans="1:6" x14ac:dyDescent="0.25">
      <c r="A2" s="39" t="s">
        <v>46</v>
      </c>
      <c r="B2" t="s">
        <v>16</v>
      </c>
    </row>
    <row r="3" spans="1:6" x14ac:dyDescent="0.25">
      <c r="A3" s="39" t="s">
        <v>47</v>
      </c>
    </row>
    <row r="4" spans="1:6" x14ac:dyDescent="0.25">
      <c r="A4" s="39" t="s">
        <v>48</v>
      </c>
    </row>
    <row r="5" spans="1:6" x14ac:dyDescent="0.25">
      <c r="A5" s="39" t="s">
        <v>49</v>
      </c>
    </row>
    <row r="6" spans="1:6" x14ac:dyDescent="0.25">
      <c r="A6" s="39" t="s">
        <v>50</v>
      </c>
    </row>
    <row r="7" spans="1:6" x14ac:dyDescent="0.25">
      <c r="A7" s="39" t="s">
        <v>51</v>
      </c>
    </row>
  </sheetData>
  <protectedRanges>
    <protectedRange algorithmName="SHA-512" hashValue="c/1diwO1fEUgN2yk47rvXb8f9GR2PSk//Wdh3sXjvJlP/DUbQNpr0XUBEH10e3Y7Np960tzOnnt1lQKMOuTVfA==" saltValue="SY5X8zbEkpoRLgRS/iq3Tw==" spinCount="100000" sqref="A1:A1048576" name="Plage1"/>
  </protectedRanges>
  <autoFilter ref="A1:A7">
    <sortState ref="A2:A7">
      <sortCondition ref="A1:A8"/>
    </sortState>
  </autoFilter>
  <sortState ref="A2:B24">
    <sortCondition ref="A2:A24"/>
  </sortState>
  <mergeCells count="1">
    <mergeCell ref="C1:F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6"/>
  <sheetViews>
    <sheetView workbookViewId="0">
      <pane ySplit="1" topLeftCell="A2" activePane="bottomLeft" state="frozen"/>
      <selection activeCell="H74" sqref="H74"/>
      <selection pane="bottomLeft" activeCell="C9" sqref="C9"/>
    </sheetView>
  </sheetViews>
  <sheetFormatPr baseColWidth="10" defaultRowHeight="15" x14ac:dyDescent="0.25"/>
  <cols>
    <col min="1" max="1" width="17.140625" style="42" bestFit="1" customWidth="1"/>
    <col min="2" max="2" width="11.85546875" style="19" bestFit="1" customWidth="1"/>
  </cols>
  <sheetData>
    <row r="1" spans="1:6" ht="54.75" customHeight="1" x14ac:dyDescent="0.25">
      <c r="A1" s="41" t="s">
        <v>11</v>
      </c>
      <c r="C1" s="75" t="s">
        <v>30</v>
      </c>
      <c r="D1" s="75"/>
      <c r="E1" s="75"/>
      <c r="F1" s="75"/>
    </row>
    <row r="2" spans="1:6" x14ac:dyDescent="0.25">
      <c r="A2" s="43" t="s">
        <v>41</v>
      </c>
      <c r="B2" t="s">
        <v>16</v>
      </c>
    </row>
    <row r="3" spans="1:6" x14ac:dyDescent="0.25">
      <c r="A3" s="43" t="s">
        <v>42</v>
      </c>
    </row>
    <row r="4" spans="1:6" x14ac:dyDescent="0.25">
      <c r="A4" s="43" t="s">
        <v>43</v>
      </c>
    </row>
    <row r="5" spans="1:6" x14ac:dyDescent="0.25">
      <c r="A5" s="43" t="s">
        <v>44</v>
      </c>
    </row>
    <row r="6" spans="1:6" x14ac:dyDescent="0.25">
      <c r="A6" s="43" t="s">
        <v>45</v>
      </c>
    </row>
  </sheetData>
  <protectedRanges>
    <protectedRange algorithmName="SHA-512" hashValue="Rhj5MqIiQ8wJ3pNwypQPAGyAhF3rmK9IQgnBUl4/li8quLUSHY970gQ/H8h+i/3fZbBuDaE5OPXqmNcRnXf8ww==" saltValue="ll0xHzRvpWSQ3QHwDhTRnQ==" spinCount="100000" sqref="A1:A1048576" name="Plage1"/>
  </protectedRanges>
  <autoFilter ref="A1:A6">
    <sortState ref="A2:A6">
      <sortCondition ref="A1:A56"/>
    </sortState>
  </autoFilter>
  <mergeCells count="1">
    <mergeCell ref="C1:F1"/>
  </mergeCells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6"/>
  <sheetViews>
    <sheetView zoomScaleNormal="100" workbookViewId="0">
      <pane ySplit="2" topLeftCell="A3" activePane="bottomLeft" state="frozen"/>
      <selection activeCell="H74" sqref="H74"/>
      <selection pane="bottomLeft" activeCell="B11" sqref="B11:B12"/>
    </sheetView>
  </sheetViews>
  <sheetFormatPr baseColWidth="10" defaultRowHeight="15" x14ac:dyDescent="0.25"/>
  <cols>
    <col min="1" max="1" width="10.5703125" bestFit="1" customWidth="1"/>
    <col min="2" max="2" width="21" bestFit="1" customWidth="1"/>
  </cols>
  <sheetData>
    <row r="1" spans="1:3" x14ac:dyDescent="0.25">
      <c r="A1" s="12" t="s">
        <v>32</v>
      </c>
      <c r="C1" s="12"/>
    </row>
    <row r="2" spans="1:3" x14ac:dyDescent="0.25">
      <c r="A2" s="1" t="s">
        <v>9</v>
      </c>
      <c r="B2" s="1" t="s">
        <v>10</v>
      </c>
    </row>
    <row r="3" spans="1:3" x14ac:dyDescent="0.25">
      <c r="A3" s="2" t="s">
        <v>14</v>
      </c>
      <c r="B3" s="2" t="s">
        <v>33</v>
      </c>
    </row>
    <row r="4" spans="1:3" x14ac:dyDescent="0.25">
      <c r="A4" s="2" t="s">
        <v>27</v>
      </c>
      <c r="B4" s="2" t="s">
        <v>34</v>
      </c>
    </row>
    <row r="5" spans="1:3" x14ac:dyDescent="0.25">
      <c r="A5" s="2" t="s">
        <v>15</v>
      </c>
      <c r="B5" s="2" t="s">
        <v>35</v>
      </c>
    </row>
    <row r="6" spans="1:3" x14ac:dyDescent="0.25">
      <c r="A6" s="2" t="s">
        <v>26</v>
      </c>
      <c r="B6" s="2" t="s">
        <v>36</v>
      </c>
    </row>
  </sheetData>
  <sheetProtection formatCells="0" formatColumns="0" formatRows="0" sort="0" autoFilter="0" pivotTables="0"/>
  <autoFilter ref="A2:B6">
    <sortState ref="A3:B6">
      <sortCondition ref="A2:A6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pane ySplit="2" topLeftCell="A3" activePane="bottomLeft" state="frozen"/>
      <selection activeCell="H9" sqref="H9"/>
      <selection pane="bottomLeft" activeCell="J13" sqref="J13"/>
    </sheetView>
  </sheetViews>
  <sheetFormatPr baseColWidth="10" defaultRowHeight="15" x14ac:dyDescent="0.25"/>
  <cols>
    <col min="1" max="1" width="10.5703125" style="16" bestFit="1" customWidth="1"/>
    <col min="2" max="2" width="20" style="9" bestFit="1" customWidth="1"/>
    <col min="3" max="16384" width="11.42578125" style="9"/>
  </cols>
  <sheetData>
    <row r="1" spans="1:2" s="12" customFormat="1" x14ac:dyDescent="0.25">
      <c r="A1" s="12" t="s">
        <v>32</v>
      </c>
    </row>
    <row r="2" spans="1:2" s="12" customFormat="1" x14ac:dyDescent="0.25">
      <c r="A2" s="13" t="s">
        <v>4</v>
      </c>
      <c r="B2" s="14" t="s">
        <v>5</v>
      </c>
    </row>
    <row r="3" spans="1:2" s="12" customFormat="1" x14ac:dyDescent="0.25">
      <c r="A3" s="15" t="s">
        <v>19</v>
      </c>
      <c r="B3" s="15" t="s">
        <v>37</v>
      </c>
    </row>
    <row r="4" spans="1:2" s="12" customFormat="1" x14ac:dyDescent="0.25">
      <c r="A4" s="15" t="s">
        <v>17</v>
      </c>
      <c r="B4" s="15" t="s">
        <v>38</v>
      </c>
    </row>
    <row r="5" spans="1:2" s="12" customFormat="1" x14ac:dyDescent="0.25">
      <c r="A5" s="15" t="s">
        <v>7</v>
      </c>
      <c r="B5" s="15" t="s">
        <v>39</v>
      </c>
    </row>
    <row r="6" spans="1:2" s="12" customFormat="1" x14ac:dyDescent="0.25">
      <c r="A6" s="15" t="s">
        <v>18</v>
      </c>
      <c r="B6" s="15" t="s">
        <v>40</v>
      </c>
    </row>
  </sheetData>
  <sheetProtection formatCells="0" formatColumns="0" formatRows="0" insertColumns="0" insertRows="0" sort="0" autoFilter="0" pivotTables="0"/>
  <autoFilter ref="A2:B233">
    <sortState ref="A3:B233">
      <sortCondition ref="A2:A23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TEST</vt:lpstr>
      <vt:lpstr>Rapport</vt:lpstr>
      <vt:lpstr>Base transporteurs</vt:lpstr>
      <vt:lpstr>Base Centre Coll.</vt:lpstr>
      <vt:lpstr>Base fournisseur</vt:lpstr>
      <vt:lpstr>Base articles</vt:lpstr>
      <vt:lpstr>Rapport!Impression_des_titres</vt:lpstr>
      <vt:lpstr>Rapport!Zone_d_impression</vt:lpstr>
    </vt:vector>
  </TitlesOfParts>
  <Company>Groupe Minoteries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 Olivier</dc:creator>
  <cp:lastModifiedBy>Jean-Eric Pelouas</cp:lastModifiedBy>
  <cp:lastPrinted>2018-04-29T12:22:39Z</cp:lastPrinted>
  <dcterms:created xsi:type="dcterms:W3CDTF">2018-03-08T11:05:25Z</dcterms:created>
  <dcterms:modified xsi:type="dcterms:W3CDTF">2018-04-29T15:54:50Z</dcterms:modified>
</cp:coreProperties>
</file>